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showObjects="placeholders"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CLEF GRISE\"/>
    </mc:Choice>
  </mc:AlternateContent>
  <xr:revisionPtr revIDLastSave="0" documentId="13_ncr:1_{43B2729C-7F19-4BFD-92CC-D6A1607124C5}" xr6:coauthVersionLast="45" xr6:coauthVersionMax="45" xr10:uidLastSave="{00000000-0000-0000-0000-000000000000}"/>
  <bookViews>
    <workbookView xWindow="-120" yWindow="-120" windowWidth="25440" windowHeight="15390" tabRatio="138" xr2:uid="{00000000-000D-0000-FFFF-FFFF00000000}"/>
  </bookViews>
  <sheets>
    <sheet name="Accueil" sheetId="6" r:id="rId1"/>
    <sheet name="Feuil1" sheetId="48" r:id="rId2"/>
    <sheet name="Anniversaire" sheetId="28" r:id="rId3"/>
    <sheet name="Tout le Personnel" sheetId="3" r:id="rId4"/>
    <sheet name="Listes Différenciées" sheetId="40" r:id="rId5"/>
    <sheet name="Liste Membres" sheetId="42" r:id="rId6"/>
    <sheet name="Liste Licenciés" sheetId="26" r:id="rId7"/>
    <sheet name="Liste totale" sheetId="27" r:id="rId8"/>
    <sheet name="Recherche" sheetId="2" r:id="rId9"/>
    <sheet name="Validation par Nom" sheetId="47" r:id="rId10"/>
    <sheet name="Validation par Num Licence" sheetId="46" r:id="rId11"/>
    <sheet name="Démission" sheetId="36" r:id="rId12"/>
    <sheet name="Calendrier" sheetId="31" r:id="rId13"/>
    <sheet name="Evénements" sheetId="32" r:id="rId14"/>
    <sheet name="Jours Fériés" sheetId="33" r:id="rId15"/>
  </sheets>
  <definedNames>
    <definedName name="_1">Anniversaire!$B$2</definedName>
    <definedName name="_2">Anniversaire!$D$2</definedName>
    <definedName name="_xlnm._FilterDatabase" localSheetId="7" hidden="1">'Liste totale'!$A$1:$D$120</definedName>
    <definedName name="Année">'Jours Fériés'!$C$5</definedName>
    <definedName name="Autre">#REF!</definedName>
    <definedName name="Cadeaux">OFFSET(#REF!,1,,COUNTA(#REF!)-1,)</definedName>
    <definedName name="Cardinal">OFFSET(#REF!,1,,COUNTA(#REF!)-1,2)</definedName>
    <definedName name="CAT">OFFSET(#REF!,1,,COUNTA(#REF!)-1,)</definedName>
    <definedName name="categorie">#REF!</definedName>
    <definedName name="Choix_Année">Evénements!$H$3</definedName>
    <definedName name="Choix_Mois">Evénements!$H$4</definedName>
    <definedName name="Concierges">OFFSET(#REF!,1,,COUNTA(#REF!)-1,)</definedName>
    <definedName name="Concours">OFFSET(#REF!,1,,COUNTA(#REF!)-1,)</definedName>
    <definedName name="Fin_du_Mois">Evénements!$H$7</definedName>
    <definedName name="Jours_Fériés">Evénements!$D$4:$E$19</definedName>
    <definedName name="Le_Nom_Recherché">Recherche!$B$4</definedName>
    <definedName name="Lieu">OFFSET(#REF!,1,,COUNTA(#REF!)-1,)</definedName>
    <definedName name="Liste_Licences">OFFSET('Listes Différenciées'!$D$1,1,,COUNTIF('Listes Différenciées'!$D:$D,"&gt;0"),)</definedName>
    <definedName name="Liste_Licenciés">OFFSET('Listes Différenciées'!$A$1,1,,COUNTIF('Listes Différenciées'!$A:$A,"&gt;&lt;")-1,)</definedName>
    <definedName name="Liste_Membres">OFFSET('Listes Différenciées'!$B$1,1,,COUNTIF('Listes Différenciées'!$B:$B,"&gt;&lt;")-1,)</definedName>
    <definedName name="Liste_NonPayé">OFFSET('Listes Différenciées'!$C$1,1,,COUNTIF('Listes Différenciées'!$C:$C,"&gt;&lt;")-1,)</definedName>
    <definedName name="NB_Licenciés">'Liste totale'!$H$4</definedName>
    <definedName name="NB_Membres">'Liste totale'!$H$5</definedName>
    <definedName name="NOËL">'Jours Fériés'!$C$19</definedName>
    <definedName name="Nom" localSheetId="5">Tableau1[NOM Prénom]</definedName>
    <definedName name="Nom" localSheetId="9">Tableau1[NOM Prénom]</definedName>
    <definedName name="Nom" localSheetId="10">Tableau1[NOM Prénom]</definedName>
    <definedName name="Nom">Tableau1[NOM Prénom]</definedName>
    <definedName name="Nom_Prénom">Démission!$D$8</definedName>
    <definedName name="Nord">#REF!</definedName>
    <definedName name="Numero" localSheetId="5">Tableau1[N° de Licence]</definedName>
    <definedName name="Numero" localSheetId="9">Tableau1[N° de Licence]</definedName>
    <definedName name="Numero" localSheetId="10">Tableau1[N° de Licence]</definedName>
    <definedName name="Numero">Tableau1[N° de Licence]</definedName>
    <definedName name="Pâques">'Jours Fériés'!$C$8</definedName>
    <definedName name="Performances">OFFSET(#REF!,1,,COUNTA(#REF!)-1,)</definedName>
    <definedName name="Plage" localSheetId="9">'Validation par Nom'!$O$7:$O$21</definedName>
    <definedName name="Plage_licence" localSheetId="10">'Validation par Num Licence'!$O$7:$O$21</definedName>
    <definedName name="Premier_jour">Evénements!$H$6</definedName>
    <definedName name="Rec_spéciales">#REF!</definedName>
    <definedName name="Sud">#REF!</definedName>
    <definedName name="tarif">OFFSET(#REF!,1,,COUNTA(#REF!)-1,)</definedName>
    <definedName name="Tel_Lieu">OFFSET(#REF!,1,,COUNTA(#REF!)-1,2)</definedName>
    <definedName name="Type_Concours">#REF!</definedName>
    <definedName name="Type_Inscription">OFFSET(#REF!,1,,COUNTA(#REF!)-1,)</definedName>
    <definedName name="Vét_Fem">OFFSET(#REF!,1,,COUNTA(#REF!)-1,)</definedName>
    <definedName name="_xlnm.Print_Area" localSheetId="9">'Validation par Nom'!$A$1:$M$28</definedName>
    <definedName name="_xlnm.Print_Area" localSheetId="10">'Validation par Num Licence'!$A$1:$M$28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32" l="1"/>
  <c r="N4" i="3" l="1"/>
  <c r="O4" i="3"/>
  <c r="N3" i="3" l="1"/>
  <c r="O3" i="3"/>
  <c r="N2" i="3" l="1"/>
  <c r="O2" i="3"/>
  <c r="H11" i="27" l="1"/>
  <c r="H12" i="27"/>
  <c r="D102" i="40" l="1"/>
  <c r="D103" i="40"/>
  <c r="D104" i="40"/>
  <c r="D105" i="40"/>
  <c r="D106" i="40"/>
  <c r="D107" i="40"/>
  <c r="D108" i="40"/>
  <c r="D109" i="40"/>
  <c r="D110" i="40"/>
  <c r="D111" i="40"/>
  <c r="D112" i="40"/>
  <c r="D113" i="40"/>
  <c r="D114" i="40"/>
  <c r="D115" i="40"/>
  <c r="D116" i="40"/>
  <c r="D117" i="40"/>
  <c r="D118" i="40"/>
  <c r="D119" i="40"/>
  <c r="D120" i="40"/>
  <c r="D121" i="40"/>
  <c r="D122" i="40"/>
  <c r="D123" i="40"/>
  <c r="D124" i="40"/>
  <c r="D125" i="40"/>
  <c r="D126" i="40"/>
  <c r="D127" i="40"/>
  <c r="D128" i="40"/>
  <c r="D129" i="40"/>
  <c r="D130" i="40"/>
  <c r="D131" i="40"/>
  <c r="D132" i="40"/>
  <c r="D133" i="40"/>
  <c r="D134" i="40"/>
  <c r="D135" i="40"/>
  <c r="D136" i="40"/>
  <c r="D137" i="40"/>
  <c r="D138" i="40"/>
  <c r="D139" i="40"/>
  <c r="D140" i="40"/>
  <c r="D141" i="40"/>
  <c r="D142" i="40"/>
  <c r="D143" i="40"/>
  <c r="D144" i="40"/>
  <c r="D145" i="40"/>
  <c r="D146" i="40"/>
  <c r="D147" i="40"/>
  <c r="D148" i="40"/>
  <c r="D149" i="40"/>
  <c r="D150" i="40"/>
  <c r="D151" i="40"/>
  <c r="E31" i="36"/>
  <c r="G15" i="36"/>
  <c r="F13" i="36"/>
  <c r="C13" i="36"/>
  <c r="C11" i="36"/>
  <c r="A21" i="46"/>
  <c r="A20" i="46"/>
  <c r="B20" i="46" s="1"/>
  <c r="A19" i="46"/>
  <c r="B19" i="46" s="1"/>
  <c r="A18" i="46"/>
  <c r="B18" i="46" s="1"/>
  <c r="A17" i="46"/>
  <c r="B17" i="46" s="1"/>
  <c r="A16" i="46"/>
  <c r="B16" i="46" s="1"/>
  <c r="A15" i="46"/>
  <c r="B15" i="46" s="1"/>
  <c r="A14" i="46"/>
  <c r="B14" i="46" s="1"/>
  <c r="A13" i="46"/>
  <c r="B13" i="46" s="1"/>
  <c r="A12" i="46"/>
  <c r="B12" i="46" s="1"/>
  <c r="A11" i="46"/>
  <c r="B11" i="46" s="1"/>
  <c r="A10" i="46"/>
  <c r="B10" i="46" s="1"/>
  <c r="A9" i="46"/>
  <c r="A8" i="46"/>
  <c r="B8" i="46" s="1"/>
  <c r="A7" i="46"/>
  <c r="B7" i="46" s="1"/>
  <c r="D2" i="40"/>
  <c r="B21" i="46"/>
  <c r="B9" i="46"/>
  <c r="D3" i="40"/>
  <c r="D4" i="40"/>
  <c r="D5" i="40"/>
  <c r="D6" i="40"/>
  <c r="D7" i="40"/>
  <c r="D8" i="40"/>
  <c r="D9" i="40"/>
  <c r="D10" i="40"/>
  <c r="D11" i="40"/>
  <c r="D12" i="40"/>
  <c r="D13" i="40"/>
  <c r="D14" i="40"/>
  <c r="D15" i="40"/>
  <c r="D16" i="40"/>
  <c r="D17" i="40"/>
  <c r="D18" i="40"/>
  <c r="D19" i="40"/>
  <c r="D20" i="40"/>
  <c r="D21" i="40"/>
  <c r="D22" i="40"/>
  <c r="D23" i="40"/>
  <c r="D24" i="40"/>
  <c r="D25" i="40"/>
  <c r="D26" i="40"/>
  <c r="D27" i="40"/>
  <c r="D28" i="40"/>
  <c r="D29" i="40"/>
  <c r="D30" i="40"/>
  <c r="D31" i="40"/>
  <c r="D32" i="40"/>
  <c r="D33" i="40"/>
  <c r="D34" i="40"/>
  <c r="D35" i="40"/>
  <c r="D36" i="40"/>
  <c r="D37" i="40"/>
  <c r="D38" i="40"/>
  <c r="D39" i="40"/>
  <c r="D40" i="40"/>
  <c r="D41" i="40"/>
  <c r="D42" i="40"/>
  <c r="D43" i="40"/>
  <c r="D44" i="40"/>
  <c r="D45" i="40"/>
  <c r="D46" i="40"/>
  <c r="D47" i="40"/>
  <c r="D48" i="40"/>
  <c r="D49" i="40"/>
  <c r="D50" i="40"/>
  <c r="D51" i="40"/>
  <c r="D52" i="40"/>
  <c r="D53" i="40"/>
  <c r="D54" i="40"/>
  <c r="D55" i="40"/>
  <c r="D56" i="40"/>
  <c r="D57" i="40"/>
  <c r="D58" i="40"/>
  <c r="D59" i="40"/>
  <c r="D60" i="40"/>
  <c r="D61" i="40"/>
  <c r="D62" i="40"/>
  <c r="D63" i="40"/>
  <c r="D64" i="40"/>
  <c r="D65" i="40"/>
  <c r="D66" i="40"/>
  <c r="D67" i="40"/>
  <c r="D68" i="40"/>
  <c r="D69" i="40"/>
  <c r="D70" i="40"/>
  <c r="D71" i="40"/>
  <c r="D72" i="40"/>
  <c r="D73" i="40"/>
  <c r="D74" i="40"/>
  <c r="D75" i="40"/>
  <c r="D76" i="40"/>
  <c r="D77" i="40"/>
  <c r="D78" i="40"/>
  <c r="D79" i="40"/>
  <c r="D80" i="40"/>
  <c r="D81" i="40"/>
  <c r="D82" i="40"/>
  <c r="D83" i="40"/>
  <c r="D84" i="40"/>
  <c r="D85" i="40"/>
  <c r="D86" i="40"/>
  <c r="D87" i="40"/>
  <c r="D88" i="40"/>
  <c r="D89" i="40"/>
  <c r="D90" i="40"/>
  <c r="D91" i="40"/>
  <c r="D92" i="40"/>
  <c r="D93" i="40"/>
  <c r="D94" i="40"/>
  <c r="D95" i="40"/>
  <c r="D96" i="40"/>
  <c r="D97" i="40"/>
  <c r="D98" i="40"/>
  <c r="D99" i="40"/>
  <c r="D100" i="40"/>
  <c r="D101" i="40"/>
  <c r="C7" i="46" l="1"/>
  <c r="H7" i="46"/>
  <c r="B21" i="47"/>
  <c r="L21" i="47" s="1"/>
  <c r="B20" i="47"/>
  <c r="L20" i="47" s="1"/>
  <c r="B19" i="47"/>
  <c r="L19" i="47" s="1"/>
  <c r="B18" i="47"/>
  <c r="L18" i="47" s="1"/>
  <c r="B17" i="47"/>
  <c r="L17" i="47" s="1"/>
  <c r="B16" i="47"/>
  <c r="L16" i="47" s="1"/>
  <c r="B15" i="47"/>
  <c r="L15" i="47" s="1"/>
  <c r="B14" i="47"/>
  <c r="L14" i="47" s="1"/>
  <c r="B13" i="47"/>
  <c r="L13" i="47" s="1"/>
  <c r="B12" i="47"/>
  <c r="L12" i="47" s="1"/>
  <c r="B11" i="47"/>
  <c r="L11" i="47" s="1"/>
  <c r="B10" i="47"/>
  <c r="L10" i="47" s="1"/>
  <c r="B9" i="47"/>
  <c r="L9" i="47" s="1"/>
  <c r="B8" i="47"/>
  <c r="L8" i="47" s="1"/>
  <c r="B7" i="47"/>
  <c r="L7" i="47" s="1"/>
  <c r="A8" i="47" l="1"/>
  <c r="C8" i="47"/>
  <c r="A12" i="47"/>
  <c r="C12" i="47"/>
  <c r="A16" i="47"/>
  <c r="C16" i="47"/>
  <c r="A20" i="47"/>
  <c r="C20" i="47"/>
  <c r="K8" i="47"/>
  <c r="A10" i="47"/>
  <c r="C10" i="47"/>
  <c r="K12" i="47"/>
  <c r="A14" i="47"/>
  <c r="C14" i="47"/>
  <c r="K16" i="47"/>
  <c r="A18" i="47"/>
  <c r="C18" i="47"/>
  <c r="K20" i="47"/>
  <c r="K10" i="47"/>
  <c r="K14" i="47"/>
  <c r="K18" i="47"/>
  <c r="I9" i="47"/>
  <c r="I11" i="47"/>
  <c r="I13" i="47"/>
  <c r="I15" i="47"/>
  <c r="I17" i="47"/>
  <c r="I19" i="47"/>
  <c r="I21" i="47"/>
  <c r="I7" i="47"/>
  <c r="A7" i="47"/>
  <c r="C7" i="47"/>
  <c r="K7" i="47"/>
  <c r="I8" i="47"/>
  <c r="A9" i="47"/>
  <c r="C9" i="47"/>
  <c r="K9" i="47"/>
  <c r="I10" i="47"/>
  <c r="A11" i="47"/>
  <c r="C11" i="47"/>
  <c r="K11" i="47"/>
  <c r="I12" i="47"/>
  <c r="A13" i="47"/>
  <c r="C13" i="47"/>
  <c r="K13" i="47"/>
  <c r="I14" i="47"/>
  <c r="A15" i="47"/>
  <c r="C15" i="47"/>
  <c r="K15" i="47"/>
  <c r="I16" i="47"/>
  <c r="A17" i="47"/>
  <c r="C17" i="47"/>
  <c r="K17" i="47"/>
  <c r="I18" i="47"/>
  <c r="A19" i="47"/>
  <c r="C19" i="47"/>
  <c r="K19" i="47"/>
  <c r="I20" i="47"/>
  <c r="A21" i="47"/>
  <c r="C21" i="47"/>
  <c r="K21" i="47"/>
  <c r="H7" i="47"/>
  <c r="G7" i="47" s="1"/>
  <c r="F7" i="47" s="1"/>
  <c r="E7" i="47" s="1"/>
  <c r="D7" i="47" s="1"/>
  <c r="J7" i="47"/>
  <c r="H8" i="47"/>
  <c r="G8" i="47" s="1"/>
  <c r="F8" i="47" s="1"/>
  <c r="E8" i="47" s="1"/>
  <c r="D8" i="47" s="1"/>
  <c r="J8" i="47"/>
  <c r="H9" i="47"/>
  <c r="G9" i="47" s="1"/>
  <c r="F9" i="47" s="1"/>
  <c r="E9" i="47" s="1"/>
  <c r="D9" i="47" s="1"/>
  <c r="J9" i="47"/>
  <c r="H10" i="47"/>
  <c r="G10" i="47" s="1"/>
  <c r="F10" i="47" s="1"/>
  <c r="E10" i="47" s="1"/>
  <c r="D10" i="47" s="1"/>
  <c r="J10" i="47"/>
  <c r="H11" i="47"/>
  <c r="G11" i="47" s="1"/>
  <c r="F11" i="47" s="1"/>
  <c r="E11" i="47" s="1"/>
  <c r="D11" i="47" s="1"/>
  <c r="J11" i="47"/>
  <c r="H12" i="47"/>
  <c r="G12" i="47" s="1"/>
  <c r="F12" i="47" s="1"/>
  <c r="E12" i="47" s="1"/>
  <c r="D12" i="47" s="1"/>
  <c r="J12" i="47"/>
  <c r="H13" i="47"/>
  <c r="G13" i="47" s="1"/>
  <c r="F13" i="47" s="1"/>
  <c r="E13" i="47" s="1"/>
  <c r="D13" i="47" s="1"/>
  <c r="J13" i="47"/>
  <c r="H14" i="47"/>
  <c r="G14" i="47" s="1"/>
  <c r="F14" i="47" s="1"/>
  <c r="E14" i="47" s="1"/>
  <c r="D14" i="47" s="1"/>
  <c r="J14" i="47"/>
  <c r="H15" i="47"/>
  <c r="G15" i="47" s="1"/>
  <c r="F15" i="47" s="1"/>
  <c r="E15" i="47" s="1"/>
  <c r="D15" i="47" s="1"/>
  <c r="J15" i="47"/>
  <c r="H16" i="47"/>
  <c r="G16" i="47" s="1"/>
  <c r="F16" i="47" s="1"/>
  <c r="E16" i="47" s="1"/>
  <c r="D16" i="47" s="1"/>
  <c r="J16" i="47"/>
  <c r="H17" i="47"/>
  <c r="G17" i="47" s="1"/>
  <c r="F17" i="47" s="1"/>
  <c r="E17" i="47" s="1"/>
  <c r="D17" i="47" s="1"/>
  <c r="J17" i="47"/>
  <c r="H18" i="47"/>
  <c r="G18" i="47" s="1"/>
  <c r="F18" i="47" s="1"/>
  <c r="E18" i="47" s="1"/>
  <c r="D18" i="47" s="1"/>
  <c r="J18" i="47"/>
  <c r="H19" i="47"/>
  <c r="G19" i="47" s="1"/>
  <c r="F19" i="47" s="1"/>
  <c r="E19" i="47" s="1"/>
  <c r="D19" i="47" s="1"/>
  <c r="J19" i="47"/>
  <c r="H20" i="47"/>
  <c r="G20" i="47" s="1"/>
  <c r="F20" i="47" s="1"/>
  <c r="E20" i="47" s="1"/>
  <c r="D20" i="47" s="1"/>
  <c r="J20" i="47"/>
  <c r="H21" i="47"/>
  <c r="G21" i="47" s="1"/>
  <c r="F21" i="47" s="1"/>
  <c r="E21" i="47" s="1"/>
  <c r="D21" i="47" s="1"/>
  <c r="J21" i="47"/>
  <c r="L21" i="46"/>
  <c r="L20" i="46"/>
  <c r="L19" i="46"/>
  <c r="L18" i="46"/>
  <c r="L17" i="46"/>
  <c r="L16" i="46"/>
  <c r="L15" i="46"/>
  <c r="L14" i="46"/>
  <c r="L13" i="46"/>
  <c r="L12" i="46"/>
  <c r="L11" i="46"/>
  <c r="L10" i="46"/>
  <c r="L9" i="46"/>
  <c r="L8" i="46"/>
  <c r="K7" i="46"/>
  <c r="H14" i="46" l="1"/>
  <c r="G14" i="46" s="1"/>
  <c r="F14" i="46" s="1"/>
  <c r="E14" i="46" s="1"/>
  <c r="D14" i="46" s="1"/>
  <c r="H10" i="46"/>
  <c r="G10" i="46" s="1"/>
  <c r="F10" i="46" s="1"/>
  <c r="E10" i="46" s="1"/>
  <c r="D10" i="46" s="1"/>
  <c r="H18" i="46"/>
  <c r="G18" i="46" s="1"/>
  <c r="F18" i="46" s="1"/>
  <c r="E18" i="46" s="1"/>
  <c r="D18" i="46" s="1"/>
  <c r="L7" i="46"/>
  <c r="H8" i="46"/>
  <c r="G8" i="46" s="1"/>
  <c r="F8" i="46" s="1"/>
  <c r="E8" i="46" s="1"/>
  <c r="D8" i="46" s="1"/>
  <c r="H12" i="46"/>
  <c r="G12" i="46" s="1"/>
  <c r="F12" i="46" s="1"/>
  <c r="E12" i="46" s="1"/>
  <c r="D12" i="46" s="1"/>
  <c r="H16" i="46"/>
  <c r="G16" i="46" s="1"/>
  <c r="F16" i="46" s="1"/>
  <c r="E16" i="46" s="1"/>
  <c r="D16" i="46" s="1"/>
  <c r="H20" i="46"/>
  <c r="G20" i="46" s="1"/>
  <c r="F20" i="46" s="1"/>
  <c r="E20" i="46" s="1"/>
  <c r="D20" i="46" s="1"/>
  <c r="I7" i="46"/>
  <c r="H9" i="46"/>
  <c r="G9" i="46" s="1"/>
  <c r="F9" i="46" s="1"/>
  <c r="E9" i="46" s="1"/>
  <c r="D9" i="46" s="1"/>
  <c r="H11" i="46"/>
  <c r="G11" i="46" s="1"/>
  <c r="F11" i="46" s="1"/>
  <c r="E11" i="46" s="1"/>
  <c r="D11" i="46" s="1"/>
  <c r="H13" i="46"/>
  <c r="G13" i="46" s="1"/>
  <c r="F13" i="46" s="1"/>
  <c r="E13" i="46" s="1"/>
  <c r="D13" i="46" s="1"/>
  <c r="H15" i="46"/>
  <c r="G15" i="46" s="1"/>
  <c r="F15" i="46" s="1"/>
  <c r="E15" i="46" s="1"/>
  <c r="D15" i="46" s="1"/>
  <c r="H17" i="46"/>
  <c r="G17" i="46" s="1"/>
  <c r="F17" i="46" s="1"/>
  <c r="E17" i="46" s="1"/>
  <c r="D17" i="46" s="1"/>
  <c r="H19" i="46"/>
  <c r="G19" i="46" s="1"/>
  <c r="F19" i="46" s="1"/>
  <c r="E19" i="46" s="1"/>
  <c r="D19" i="46" s="1"/>
  <c r="H21" i="46"/>
  <c r="G21" i="46" s="1"/>
  <c r="F21" i="46" s="1"/>
  <c r="E21" i="46" s="1"/>
  <c r="D21" i="46" s="1"/>
  <c r="G7" i="46"/>
  <c r="F7" i="46" s="1"/>
  <c r="E7" i="46" s="1"/>
  <c r="D7" i="46" s="1"/>
  <c r="J7" i="46"/>
  <c r="K8" i="46"/>
  <c r="I8" i="46"/>
  <c r="C8" i="46"/>
  <c r="J8" i="46"/>
  <c r="K9" i="46"/>
  <c r="I9" i="46"/>
  <c r="C9" i="46"/>
  <c r="J9" i="46"/>
  <c r="K10" i="46"/>
  <c r="I10" i="46"/>
  <c r="C10" i="46"/>
  <c r="J10" i="46"/>
  <c r="K11" i="46"/>
  <c r="I11" i="46"/>
  <c r="C11" i="46"/>
  <c r="J11" i="46"/>
  <c r="K12" i="46"/>
  <c r="I12" i="46"/>
  <c r="C12" i="46"/>
  <c r="J12" i="46"/>
  <c r="K13" i="46"/>
  <c r="I13" i="46"/>
  <c r="C13" i="46"/>
  <c r="J13" i="46"/>
  <c r="K14" i="46"/>
  <c r="I14" i="46"/>
  <c r="C14" i="46"/>
  <c r="J14" i="46"/>
  <c r="K15" i="46"/>
  <c r="I15" i="46"/>
  <c r="C15" i="46"/>
  <c r="J15" i="46"/>
  <c r="K16" i="46"/>
  <c r="I16" i="46"/>
  <c r="C16" i="46"/>
  <c r="J16" i="46"/>
  <c r="K17" i="46"/>
  <c r="I17" i="46"/>
  <c r="C17" i="46"/>
  <c r="J17" i="46"/>
  <c r="K18" i="46"/>
  <c r="I18" i="46"/>
  <c r="C18" i="46"/>
  <c r="J18" i="46"/>
  <c r="K19" i="46"/>
  <c r="I19" i="46"/>
  <c r="C19" i="46"/>
  <c r="J19" i="46"/>
  <c r="K20" i="46"/>
  <c r="I20" i="46"/>
  <c r="C20" i="46"/>
  <c r="J20" i="46"/>
  <c r="K21" i="46"/>
  <c r="I21" i="46"/>
  <c r="C21" i="46"/>
  <c r="J21" i="46"/>
  <c r="A2" i="27"/>
  <c r="A1" i="28" l="1"/>
  <c r="B6" i="2" l="1"/>
  <c r="D6" i="2" s="1"/>
  <c r="B14" i="2"/>
  <c r="B12" i="2"/>
  <c r="B10" i="2"/>
  <c r="B8" i="2"/>
  <c r="D14" i="2"/>
  <c r="D10" i="2"/>
  <c r="D8" i="2"/>
  <c r="A102" i="40" l="1" a="1"/>
  <c r="A102" i="40" s="1"/>
  <c r="A103" i="40" a="1"/>
  <c r="A103" i="40" s="1"/>
  <c r="C103" i="40" a="1"/>
  <c r="C103" i="40" s="1"/>
  <c r="B104" i="40" a="1"/>
  <c r="B104" i="40" s="1"/>
  <c r="C106" i="40" a="1"/>
  <c r="C106" i="40" s="1"/>
  <c r="B107" i="40" a="1"/>
  <c r="B107" i="40" s="1"/>
  <c r="A110" i="40" a="1"/>
  <c r="A110" i="40" s="1"/>
  <c r="A111" i="40" a="1"/>
  <c r="A111" i="40" s="1"/>
  <c r="C111" i="40" a="1"/>
  <c r="C111" i="40" s="1"/>
  <c r="B112" i="40" a="1"/>
  <c r="B112" i="40" s="1"/>
  <c r="C114" i="40" a="1"/>
  <c r="C114" i="40" s="1"/>
  <c r="B115" i="40" a="1"/>
  <c r="B115" i="40" s="1"/>
  <c r="A118" i="40" a="1"/>
  <c r="A118" i="40" s="1"/>
  <c r="A119" i="40" a="1"/>
  <c r="A119" i="40" s="1"/>
  <c r="C119" i="40" a="1"/>
  <c r="C119" i="40" s="1"/>
  <c r="B120" i="40" a="1"/>
  <c r="B120" i="40" s="1"/>
  <c r="C122" i="40" a="1"/>
  <c r="C122" i="40" s="1"/>
  <c r="B123" i="40" a="1"/>
  <c r="B123" i="40" s="1"/>
  <c r="A126" i="40" a="1"/>
  <c r="A126" i="40" s="1"/>
  <c r="A127" i="40" a="1"/>
  <c r="A127" i="40" s="1"/>
  <c r="C127" i="40" a="1"/>
  <c r="C127" i="40" s="1"/>
  <c r="B128" i="40" a="1"/>
  <c r="B128" i="40" s="1"/>
  <c r="C130" i="40" a="1"/>
  <c r="C130" i="40" s="1"/>
  <c r="B131" i="40" a="1"/>
  <c r="B131" i="40" s="1"/>
  <c r="A134" i="40" a="1"/>
  <c r="A134" i="40" s="1"/>
  <c r="A135" i="40" a="1"/>
  <c r="A135" i="40" s="1"/>
  <c r="C135" i="40" a="1"/>
  <c r="C135" i="40" s="1"/>
  <c r="B136" i="40" a="1"/>
  <c r="B136" i="40" s="1"/>
  <c r="C138" i="40" a="1"/>
  <c r="C138" i="40" s="1"/>
  <c r="B139" i="40" a="1"/>
  <c r="B139" i="40" s="1"/>
  <c r="A142" i="40" a="1"/>
  <c r="A142" i="40" s="1"/>
  <c r="A143" i="40" a="1"/>
  <c r="A143" i="40" s="1"/>
  <c r="C143" i="40" a="1"/>
  <c r="C143" i="40" s="1"/>
  <c r="B144" i="40" a="1"/>
  <c r="B144" i="40" s="1"/>
  <c r="C146" i="40" a="1"/>
  <c r="C146" i="40" s="1"/>
  <c r="B147" i="40" a="1"/>
  <c r="B147" i="40" s="1"/>
  <c r="A150" i="40" a="1"/>
  <c r="A150" i="40" s="1"/>
  <c r="A151" i="40" a="1"/>
  <c r="A151" i="40" s="1"/>
  <c r="C151" i="40" a="1"/>
  <c r="C151" i="40" s="1"/>
  <c r="B102" i="40" a="1"/>
  <c r="B102" i="40" s="1"/>
  <c r="C104" i="40" a="1"/>
  <c r="C104" i="40" s="1"/>
  <c r="B105" i="40" a="1"/>
  <c r="B105" i="40" s="1"/>
  <c r="A108" i="40" a="1"/>
  <c r="A108" i="40" s="1"/>
  <c r="A109" i="40" a="1"/>
  <c r="A109" i="40" s="1"/>
  <c r="C109" i="40" a="1"/>
  <c r="C109" i="40" s="1"/>
  <c r="B110" i="40" a="1"/>
  <c r="B110" i="40" s="1"/>
  <c r="C112" i="40" a="1"/>
  <c r="C112" i="40" s="1"/>
  <c r="B113" i="40" a="1"/>
  <c r="B113" i="40" s="1"/>
  <c r="A116" i="40" a="1"/>
  <c r="A116" i="40" s="1"/>
  <c r="A117" i="40" a="1"/>
  <c r="A117" i="40" s="1"/>
  <c r="C117" i="40" a="1"/>
  <c r="C117" i="40" s="1"/>
  <c r="B118" i="40" a="1"/>
  <c r="B118" i="40" s="1"/>
  <c r="C120" i="40" a="1"/>
  <c r="C120" i="40" s="1"/>
  <c r="B121" i="40" a="1"/>
  <c r="B121" i="40" s="1"/>
  <c r="A124" i="40" a="1"/>
  <c r="A124" i="40" s="1"/>
  <c r="A125" i="40" a="1"/>
  <c r="A125" i="40" s="1"/>
  <c r="C125" i="40" a="1"/>
  <c r="C125" i="40" s="1"/>
  <c r="B126" i="40" a="1"/>
  <c r="B126" i="40" s="1"/>
  <c r="C128" i="40" a="1"/>
  <c r="C128" i="40" s="1"/>
  <c r="B129" i="40" a="1"/>
  <c r="B129" i="40" s="1"/>
  <c r="A132" i="40" a="1"/>
  <c r="A132" i="40" s="1"/>
  <c r="A133" i="40" a="1"/>
  <c r="A133" i="40" s="1"/>
  <c r="C133" i="40" a="1"/>
  <c r="C133" i="40" s="1"/>
  <c r="B134" i="40" a="1"/>
  <c r="B134" i="40" s="1"/>
  <c r="C136" i="40" a="1"/>
  <c r="C136" i="40" s="1"/>
  <c r="B137" i="40" a="1"/>
  <c r="B137" i="40" s="1"/>
  <c r="A140" i="40" a="1"/>
  <c r="A140" i="40" s="1"/>
  <c r="A141" i="40" a="1"/>
  <c r="A141" i="40" s="1"/>
  <c r="C141" i="40" a="1"/>
  <c r="C141" i="40" s="1"/>
  <c r="B142" i="40" a="1"/>
  <c r="B142" i="40" s="1"/>
  <c r="C144" i="40" a="1"/>
  <c r="C144" i="40" s="1"/>
  <c r="B145" i="40" a="1"/>
  <c r="B145" i="40" s="1"/>
  <c r="A148" i="40" a="1"/>
  <c r="A148" i="40" s="1"/>
  <c r="A149" i="40" a="1"/>
  <c r="A149" i="40" s="1"/>
  <c r="C149" i="40" a="1"/>
  <c r="C149" i="40" s="1"/>
  <c r="B150" i="40" a="1"/>
  <c r="B150" i="40" s="1"/>
  <c r="A105" i="40" a="1"/>
  <c r="A105" i="40" s="1"/>
  <c r="B106" i="40" a="1"/>
  <c r="B106" i="40" s="1"/>
  <c r="B109" i="40" a="1"/>
  <c r="B109" i="40" s="1"/>
  <c r="A113" i="40" a="1"/>
  <c r="A113" i="40" s="1"/>
  <c r="B114" i="40" a="1"/>
  <c r="B114" i="40" s="1"/>
  <c r="B117" i="40" a="1"/>
  <c r="B117" i="40" s="1"/>
  <c r="A121" i="40" a="1"/>
  <c r="A121" i="40" s="1"/>
  <c r="B122" i="40" a="1"/>
  <c r="B122" i="40" s="1"/>
  <c r="B125" i="40" a="1"/>
  <c r="B125" i="40" s="1"/>
  <c r="A129" i="40" a="1"/>
  <c r="A129" i="40" s="1"/>
  <c r="B130" i="40" a="1"/>
  <c r="B130" i="40" s="1"/>
  <c r="B133" i="40" a="1"/>
  <c r="B133" i="40" s="1"/>
  <c r="A137" i="40" a="1"/>
  <c r="A137" i="40" s="1"/>
  <c r="B138" i="40" a="1"/>
  <c r="B138" i="40" s="1"/>
  <c r="B141" i="40" a="1"/>
  <c r="B141" i="40" s="1"/>
  <c r="C102" i="40" a="1"/>
  <c r="C102" i="40" s="1"/>
  <c r="B103" i="40" a="1"/>
  <c r="B103" i="40" s="1"/>
  <c r="A106" i="40" a="1"/>
  <c r="A106" i="40" s="1"/>
  <c r="A107" i="40" a="1"/>
  <c r="A107" i="40" s="1"/>
  <c r="C107" i="40" a="1"/>
  <c r="C107" i="40" s="1"/>
  <c r="B108" i="40" a="1"/>
  <c r="B108" i="40" s="1"/>
  <c r="C110" i="40" a="1"/>
  <c r="C110" i="40" s="1"/>
  <c r="B111" i="40" a="1"/>
  <c r="B111" i="40" s="1"/>
  <c r="A114" i="40" a="1"/>
  <c r="A114" i="40" s="1"/>
  <c r="A115" i="40" a="1"/>
  <c r="A115" i="40" s="1"/>
  <c r="C115" i="40" a="1"/>
  <c r="C115" i="40" s="1"/>
  <c r="B116" i="40" a="1"/>
  <c r="B116" i="40" s="1"/>
  <c r="C118" i="40" a="1"/>
  <c r="C118" i="40" s="1"/>
  <c r="B119" i="40" a="1"/>
  <c r="B119" i="40" s="1"/>
  <c r="A122" i="40" a="1"/>
  <c r="A122" i="40" s="1"/>
  <c r="A123" i="40" a="1"/>
  <c r="A123" i="40" s="1"/>
  <c r="C123" i="40" a="1"/>
  <c r="C123" i="40" s="1"/>
  <c r="B124" i="40" a="1"/>
  <c r="B124" i="40" s="1"/>
  <c r="C126" i="40" a="1"/>
  <c r="C126" i="40" s="1"/>
  <c r="B127" i="40" a="1"/>
  <c r="B127" i="40" s="1"/>
  <c r="A130" i="40" a="1"/>
  <c r="A130" i="40" s="1"/>
  <c r="A131" i="40" a="1"/>
  <c r="A131" i="40" s="1"/>
  <c r="C131" i="40" a="1"/>
  <c r="C131" i="40" s="1"/>
  <c r="B132" i="40" a="1"/>
  <c r="B132" i="40" s="1"/>
  <c r="C134" i="40" a="1"/>
  <c r="C134" i="40" s="1"/>
  <c r="B135" i="40" a="1"/>
  <c r="B135" i="40" s="1"/>
  <c r="A138" i="40" a="1"/>
  <c r="A138" i="40" s="1"/>
  <c r="A139" i="40" a="1"/>
  <c r="A139" i="40" s="1"/>
  <c r="C139" i="40" a="1"/>
  <c r="C139" i="40" s="1"/>
  <c r="B140" i="40" a="1"/>
  <c r="B140" i="40" s="1"/>
  <c r="C142" i="40" a="1"/>
  <c r="C142" i="40" s="1"/>
  <c r="B143" i="40" a="1"/>
  <c r="B143" i="40" s="1"/>
  <c r="A146" i="40" a="1"/>
  <c r="A146" i="40" s="1"/>
  <c r="A147" i="40" a="1"/>
  <c r="A147" i="40" s="1"/>
  <c r="C147" i="40" a="1"/>
  <c r="C147" i="40" s="1"/>
  <c r="B148" i="40" a="1"/>
  <c r="B148" i="40" s="1"/>
  <c r="C150" i="40" a="1"/>
  <c r="C150" i="40" s="1"/>
  <c r="B151" i="40" a="1"/>
  <c r="B151" i="40" s="1"/>
  <c r="A104" i="40" a="1"/>
  <c r="A104" i="40" s="1"/>
  <c r="C105" i="40" a="1"/>
  <c r="C105" i="40" s="1"/>
  <c r="C108" i="40" a="1"/>
  <c r="C108" i="40" s="1"/>
  <c r="A112" i="40" a="1"/>
  <c r="A112" i="40" s="1"/>
  <c r="C113" i="40" a="1"/>
  <c r="C113" i="40" s="1"/>
  <c r="C116" i="40" a="1"/>
  <c r="C116" i="40" s="1"/>
  <c r="A120" i="40" a="1"/>
  <c r="A120" i="40" s="1"/>
  <c r="C121" i="40" a="1"/>
  <c r="C121" i="40" s="1"/>
  <c r="C124" i="40" a="1"/>
  <c r="C124" i="40" s="1"/>
  <c r="A128" i="40" a="1"/>
  <c r="A128" i="40" s="1"/>
  <c r="C129" i="40" a="1"/>
  <c r="C129" i="40" s="1"/>
  <c r="C132" i="40" a="1"/>
  <c r="C132" i="40" s="1"/>
  <c r="A136" i="40" a="1"/>
  <c r="A136" i="40" s="1"/>
  <c r="C137" i="40" a="1"/>
  <c r="C137" i="40" s="1"/>
  <c r="C140" i="40" a="1"/>
  <c r="C140" i="40" s="1"/>
  <c r="B146" i="40" a="1"/>
  <c r="B146" i="40" s="1"/>
  <c r="A145" i="40" a="1"/>
  <c r="A145" i="40" s="1"/>
  <c r="C148" i="40" a="1"/>
  <c r="C148" i="40" s="1"/>
  <c r="C145" i="40" a="1"/>
  <c r="C145" i="40" s="1"/>
  <c r="A144" i="40" a="1"/>
  <c r="A144" i="40" s="1"/>
  <c r="B149" i="40" a="1"/>
  <c r="B149" i="40" s="1"/>
  <c r="C2" i="40" a="1"/>
  <c r="C2" i="40" s="1"/>
  <c r="B5" i="40" a="1"/>
  <c r="B5" i="40" s="1"/>
  <c r="B9" i="40" a="1"/>
  <c r="B9" i="40" s="1"/>
  <c r="B13" i="40" a="1"/>
  <c r="B13" i="40" s="1"/>
  <c r="B17" i="40" a="1"/>
  <c r="B17" i="40" s="1"/>
  <c r="B21" i="40" a="1"/>
  <c r="B21" i="40" s="1"/>
  <c r="B25" i="40" a="1"/>
  <c r="B25" i="40" s="1"/>
  <c r="B29" i="40" a="1"/>
  <c r="B29" i="40" s="1"/>
  <c r="B33" i="40" a="1"/>
  <c r="B33" i="40" s="1"/>
  <c r="B37" i="40" a="1"/>
  <c r="B37" i="40" s="1"/>
  <c r="B41" i="40" a="1"/>
  <c r="B41" i="40" s="1"/>
  <c r="B45" i="40" a="1"/>
  <c r="B45" i="40" s="1"/>
  <c r="B49" i="40" a="1"/>
  <c r="B49" i="40" s="1"/>
  <c r="B53" i="40" a="1"/>
  <c r="B53" i="40" s="1"/>
  <c r="B57" i="40" a="1"/>
  <c r="B57" i="40" s="1"/>
  <c r="B61" i="40" a="1"/>
  <c r="B61" i="40" s="1"/>
  <c r="B65" i="40" a="1"/>
  <c r="B65" i="40" s="1"/>
  <c r="B69" i="40" a="1"/>
  <c r="B69" i="40" s="1"/>
  <c r="B73" i="40" a="1"/>
  <c r="B73" i="40" s="1"/>
  <c r="B77" i="40" a="1"/>
  <c r="B77" i="40" s="1"/>
  <c r="B81" i="40" a="1"/>
  <c r="B81" i="40" s="1"/>
  <c r="B85" i="40" a="1"/>
  <c r="B85" i="40" s="1"/>
  <c r="B89" i="40" a="1"/>
  <c r="B89" i="40" s="1"/>
  <c r="B93" i="40" a="1"/>
  <c r="B93" i="40" s="1"/>
  <c r="B97" i="40" a="1"/>
  <c r="B97" i="40" s="1"/>
  <c r="B101" i="40" a="1"/>
  <c r="B101" i="40" s="1"/>
  <c r="A5" i="40" a="1"/>
  <c r="A5" i="40" s="1"/>
  <c r="A9" i="40" a="1"/>
  <c r="A9" i="40" s="1"/>
  <c r="A13" i="40" a="1"/>
  <c r="A13" i="40" s="1"/>
  <c r="A17" i="40" a="1"/>
  <c r="A17" i="40" s="1"/>
  <c r="A21" i="40" a="1"/>
  <c r="A21" i="40" s="1"/>
  <c r="A25" i="40" a="1"/>
  <c r="A25" i="40" s="1"/>
  <c r="A29" i="40" a="1"/>
  <c r="A29" i="40" s="1"/>
  <c r="A33" i="40" a="1"/>
  <c r="A33" i="40" s="1"/>
  <c r="A37" i="40" a="1"/>
  <c r="A37" i="40" s="1"/>
  <c r="A41" i="40" a="1"/>
  <c r="A41" i="40" s="1"/>
  <c r="A45" i="40" a="1"/>
  <c r="A45" i="40" s="1"/>
  <c r="A49" i="40" a="1"/>
  <c r="A49" i="40" s="1"/>
  <c r="A53" i="40" a="1"/>
  <c r="A53" i="40" s="1"/>
  <c r="A57" i="40" a="1"/>
  <c r="A57" i="40" s="1"/>
  <c r="A61" i="40" a="1"/>
  <c r="A61" i="40" s="1"/>
  <c r="A65" i="40" a="1"/>
  <c r="A65" i="40" s="1"/>
  <c r="A69" i="40" a="1"/>
  <c r="A69" i="40" s="1"/>
  <c r="A73" i="40" a="1"/>
  <c r="A73" i="40" s="1"/>
  <c r="A77" i="40" a="1"/>
  <c r="A77" i="40" s="1"/>
  <c r="A81" i="40" a="1"/>
  <c r="A81" i="40" s="1"/>
  <c r="A85" i="40" a="1"/>
  <c r="A85" i="40" s="1"/>
  <c r="A89" i="40" a="1"/>
  <c r="A89" i="40" s="1"/>
  <c r="A93" i="40" a="1"/>
  <c r="A93" i="40" s="1"/>
  <c r="A97" i="40" a="1"/>
  <c r="A97" i="40" s="1"/>
  <c r="A101" i="40" a="1"/>
  <c r="A101" i="40" s="1"/>
  <c r="B6" i="40" a="1"/>
  <c r="B6" i="40" s="1"/>
  <c r="B10" i="40" a="1"/>
  <c r="B10" i="40" s="1"/>
  <c r="B14" i="40" a="1"/>
  <c r="B14" i="40" s="1"/>
  <c r="B18" i="40" a="1"/>
  <c r="B18" i="40" s="1"/>
  <c r="B22" i="40" a="1"/>
  <c r="B22" i="40" s="1"/>
  <c r="B26" i="40" a="1"/>
  <c r="B26" i="40" s="1"/>
  <c r="B30" i="40" a="1"/>
  <c r="B30" i="40" s="1"/>
  <c r="B34" i="40" a="1"/>
  <c r="B34" i="40" s="1"/>
  <c r="B38" i="40" a="1"/>
  <c r="B38" i="40" s="1"/>
  <c r="B42" i="40" a="1"/>
  <c r="B42" i="40" s="1"/>
  <c r="B46" i="40" a="1"/>
  <c r="B46" i="40" s="1"/>
  <c r="B50" i="40" a="1"/>
  <c r="B50" i="40" s="1"/>
  <c r="B54" i="40" a="1"/>
  <c r="B54" i="40" s="1"/>
  <c r="B58" i="40" a="1"/>
  <c r="B58" i="40" s="1"/>
  <c r="B62" i="40" a="1"/>
  <c r="B62" i="40" s="1"/>
  <c r="B66" i="40" a="1"/>
  <c r="B66" i="40" s="1"/>
  <c r="B70" i="40" a="1"/>
  <c r="B70" i="40" s="1"/>
  <c r="B74" i="40" a="1"/>
  <c r="B74" i="40" s="1"/>
  <c r="B78" i="40" a="1"/>
  <c r="B78" i="40" s="1"/>
  <c r="B82" i="40" a="1"/>
  <c r="B82" i="40" s="1"/>
  <c r="B86" i="40" a="1"/>
  <c r="B86" i="40" s="1"/>
  <c r="B90" i="40" a="1"/>
  <c r="B90" i="40" s="1"/>
  <c r="B94" i="40" a="1"/>
  <c r="B94" i="40" s="1"/>
  <c r="B98" i="40" a="1"/>
  <c r="B98" i="40" s="1"/>
  <c r="B2" i="40" a="1"/>
  <c r="B2" i="40" s="1"/>
  <c r="A6" i="40" a="1"/>
  <c r="A6" i="40" s="1"/>
  <c r="A10" i="40" a="1"/>
  <c r="A10" i="40" s="1"/>
  <c r="A14" i="40" a="1"/>
  <c r="A14" i="40" s="1"/>
  <c r="A18" i="40" a="1"/>
  <c r="A18" i="40" s="1"/>
  <c r="A22" i="40" a="1"/>
  <c r="A22" i="40" s="1"/>
  <c r="A26" i="40" a="1"/>
  <c r="A26" i="40" s="1"/>
  <c r="A30" i="40" a="1"/>
  <c r="A30" i="40" s="1"/>
  <c r="A34" i="40" a="1"/>
  <c r="A34" i="40" s="1"/>
  <c r="A38" i="40" a="1"/>
  <c r="A38" i="40" s="1"/>
  <c r="A42" i="40" a="1"/>
  <c r="A42" i="40" s="1"/>
  <c r="A46" i="40" a="1"/>
  <c r="A46" i="40" s="1"/>
  <c r="A50" i="40" a="1"/>
  <c r="A50" i="40" s="1"/>
  <c r="A54" i="40" a="1"/>
  <c r="A54" i="40" s="1"/>
  <c r="A58" i="40" a="1"/>
  <c r="A58" i="40" s="1"/>
  <c r="A62" i="40" a="1"/>
  <c r="A62" i="40" s="1"/>
  <c r="A66" i="40" a="1"/>
  <c r="A66" i="40" s="1"/>
  <c r="A70" i="40" a="1"/>
  <c r="A70" i="40" s="1"/>
  <c r="A74" i="40" a="1"/>
  <c r="A74" i="40" s="1"/>
  <c r="A78" i="40" a="1"/>
  <c r="A78" i="40" s="1"/>
  <c r="A82" i="40" a="1"/>
  <c r="A82" i="40" s="1"/>
  <c r="A86" i="40" a="1"/>
  <c r="A86" i="40" s="1"/>
  <c r="A90" i="40" a="1"/>
  <c r="A90" i="40" s="1"/>
  <c r="A94" i="40" a="1"/>
  <c r="A94" i="40" s="1"/>
  <c r="A98" i="40" a="1"/>
  <c r="A98" i="40" s="1"/>
  <c r="A2" i="40" a="1"/>
  <c r="A2" i="40" s="1"/>
  <c r="B3" i="40" a="1"/>
  <c r="B3" i="40" s="1"/>
  <c r="B7" i="40" a="1"/>
  <c r="B7" i="40" s="1"/>
  <c r="B11" i="40" a="1"/>
  <c r="B11" i="40" s="1"/>
  <c r="B15" i="40" a="1"/>
  <c r="B15" i="40" s="1"/>
  <c r="B19" i="40" a="1"/>
  <c r="B19" i="40" s="1"/>
  <c r="B23" i="40" a="1"/>
  <c r="B23" i="40" s="1"/>
  <c r="B27" i="40" a="1"/>
  <c r="B27" i="40" s="1"/>
  <c r="B31" i="40" a="1"/>
  <c r="B31" i="40" s="1"/>
  <c r="B35" i="40" a="1"/>
  <c r="B35" i="40" s="1"/>
  <c r="B39" i="40" a="1"/>
  <c r="B39" i="40" s="1"/>
  <c r="B43" i="40" a="1"/>
  <c r="B43" i="40" s="1"/>
  <c r="B47" i="40" a="1"/>
  <c r="B47" i="40" s="1"/>
  <c r="B51" i="40" a="1"/>
  <c r="B51" i="40" s="1"/>
  <c r="B55" i="40" a="1"/>
  <c r="B55" i="40" s="1"/>
  <c r="B59" i="40" a="1"/>
  <c r="B59" i="40" s="1"/>
  <c r="B63" i="40" a="1"/>
  <c r="B63" i="40" s="1"/>
  <c r="B67" i="40" a="1"/>
  <c r="B67" i="40" s="1"/>
  <c r="B71" i="40" a="1"/>
  <c r="B71" i="40" s="1"/>
  <c r="B75" i="40" a="1"/>
  <c r="B75" i="40" s="1"/>
  <c r="B79" i="40" a="1"/>
  <c r="B79" i="40" s="1"/>
  <c r="B83" i="40" a="1"/>
  <c r="B83" i="40" s="1"/>
  <c r="B87" i="40" a="1"/>
  <c r="B87" i="40" s="1"/>
  <c r="B91" i="40" a="1"/>
  <c r="B91" i="40" s="1"/>
  <c r="B95" i="40" a="1"/>
  <c r="B95" i="40" s="1"/>
  <c r="B99" i="40" a="1"/>
  <c r="B99" i="40" s="1"/>
  <c r="A3" i="40" a="1"/>
  <c r="A3" i="40" s="1"/>
  <c r="A7" i="40" a="1"/>
  <c r="A7" i="40" s="1"/>
  <c r="A11" i="40" a="1"/>
  <c r="A11" i="40" s="1"/>
  <c r="A15" i="40" a="1"/>
  <c r="A15" i="40" s="1"/>
  <c r="A19" i="40" a="1"/>
  <c r="A19" i="40" s="1"/>
  <c r="A23" i="40" a="1"/>
  <c r="A23" i="40" s="1"/>
  <c r="A27" i="40" a="1"/>
  <c r="A27" i="40" s="1"/>
  <c r="A31" i="40" a="1"/>
  <c r="A31" i="40" s="1"/>
  <c r="A35" i="40" a="1"/>
  <c r="A35" i="40" s="1"/>
  <c r="A39" i="40" a="1"/>
  <c r="A39" i="40" s="1"/>
  <c r="A43" i="40" a="1"/>
  <c r="A43" i="40" s="1"/>
  <c r="A47" i="40" a="1"/>
  <c r="A47" i="40" s="1"/>
  <c r="A51" i="40" a="1"/>
  <c r="A51" i="40" s="1"/>
  <c r="A55" i="40" a="1"/>
  <c r="A55" i="40" s="1"/>
  <c r="A59" i="40" a="1"/>
  <c r="A59" i="40" s="1"/>
  <c r="A63" i="40" a="1"/>
  <c r="A63" i="40" s="1"/>
  <c r="A67" i="40" a="1"/>
  <c r="A67" i="40" s="1"/>
  <c r="A71" i="40" a="1"/>
  <c r="A71" i="40" s="1"/>
  <c r="A75" i="40" a="1"/>
  <c r="A75" i="40" s="1"/>
  <c r="A79" i="40" a="1"/>
  <c r="A79" i="40" s="1"/>
  <c r="A83" i="40" a="1"/>
  <c r="A83" i="40" s="1"/>
  <c r="A87" i="40" a="1"/>
  <c r="A87" i="40" s="1"/>
  <c r="A91" i="40" a="1"/>
  <c r="A91" i="40" s="1"/>
  <c r="A95" i="40" a="1"/>
  <c r="A95" i="40" s="1"/>
  <c r="A99" i="40" a="1"/>
  <c r="A99" i="40" s="1"/>
  <c r="B12" i="40" a="1"/>
  <c r="B12" i="40" s="1"/>
  <c r="B28" i="40" a="1"/>
  <c r="B28" i="40" s="1"/>
  <c r="B44" i="40" a="1"/>
  <c r="B44" i="40" s="1"/>
  <c r="B60" i="40" a="1"/>
  <c r="B60" i="40" s="1"/>
  <c r="B76" i="40" a="1"/>
  <c r="B76" i="40" s="1"/>
  <c r="B92" i="40" a="1"/>
  <c r="B92" i="40" s="1"/>
  <c r="A8" i="40" a="1"/>
  <c r="A8" i="40" s="1"/>
  <c r="A24" i="40" a="1"/>
  <c r="A24" i="40" s="1"/>
  <c r="A40" i="40" a="1"/>
  <c r="A40" i="40" s="1"/>
  <c r="A56" i="40" a="1"/>
  <c r="A56" i="40" s="1"/>
  <c r="A72" i="40" a="1"/>
  <c r="A72" i="40" s="1"/>
  <c r="A88" i="40" a="1"/>
  <c r="A88" i="40" s="1"/>
  <c r="B16" i="40" a="1"/>
  <c r="B16" i="40" s="1"/>
  <c r="B32" i="40" a="1"/>
  <c r="B32" i="40" s="1"/>
  <c r="B48" i="40" a="1"/>
  <c r="B48" i="40" s="1"/>
  <c r="B64" i="40" a="1"/>
  <c r="B64" i="40" s="1"/>
  <c r="B80" i="40" a="1"/>
  <c r="B80" i="40" s="1"/>
  <c r="B96" i="40" a="1"/>
  <c r="B96" i="40" s="1"/>
  <c r="A12" i="40" a="1"/>
  <c r="A12" i="40" s="1"/>
  <c r="A28" i="40" a="1"/>
  <c r="A28" i="40" s="1"/>
  <c r="A44" i="40" a="1"/>
  <c r="A44" i="40" s="1"/>
  <c r="A60" i="40" a="1"/>
  <c r="A60" i="40" s="1"/>
  <c r="A76" i="40" a="1"/>
  <c r="A76" i="40" s="1"/>
  <c r="A92" i="40" a="1"/>
  <c r="A92" i="40" s="1"/>
  <c r="B4" i="40" a="1"/>
  <c r="B4" i="40" s="1"/>
  <c r="B20" i="40" a="1"/>
  <c r="B20" i="40" s="1"/>
  <c r="B36" i="40" a="1"/>
  <c r="B36" i="40" s="1"/>
  <c r="B52" i="40" a="1"/>
  <c r="B52" i="40" s="1"/>
  <c r="B68" i="40" a="1"/>
  <c r="B68" i="40" s="1"/>
  <c r="B84" i="40" a="1"/>
  <c r="B84" i="40" s="1"/>
  <c r="B100" i="40" a="1"/>
  <c r="B100" i="40" s="1"/>
  <c r="A16" i="40" a="1"/>
  <c r="A16" i="40" s="1"/>
  <c r="A32" i="40" a="1"/>
  <c r="A32" i="40" s="1"/>
  <c r="A48" i="40" a="1"/>
  <c r="A48" i="40" s="1"/>
  <c r="A64" i="40" a="1"/>
  <c r="A64" i="40" s="1"/>
  <c r="A80" i="40" a="1"/>
  <c r="A80" i="40" s="1"/>
  <c r="A96" i="40" a="1"/>
  <c r="A96" i="40" s="1"/>
  <c r="B8" i="40" a="1"/>
  <c r="B8" i="40" s="1"/>
  <c r="B24" i="40" a="1"/>
  <c r="B24" i="40" s="1"/>
  <c r="B40" i="40" a="1"/>
  <c r="B40" i="40" s="1"/>
  <c r="B56" i="40" a="1"/>
  <c r="B56" i="40" s="1"/>
  <c r="B72" i="40" a="1"/>
  <c r="B72" i="40" s="1"/>
  <c r="B88" i="40" a="1"/>
  <c r="B88" i="40" s="1"/>
  <c r="A4" i="40" a="1"/>
  <c r="A4" i="40" s="1"/>
  <c r="A20" i="40" a="1"/>
  <c r="A20" i="40" s="1"/>
  <c r="A36" i="40" a="1"/>
  <c r="A36" i="40" s="1"/>
  <c r="A52" i="40" a="1"/>
  <c r="A52" i="40" s="1"/>
  <c r="A68" i="40" a="1"/>
  <c r="A68" i="40" s="1"/>
  <c r="A84" i="40" a="1"/>
  <c r="A84" i="40" s="1"/>
  <c r="A100" i="40" a="1"/>
  <c r="A100" i="40" s="1"/>
  <c r="C6" i="2"/>
  <c r="C4" i="40" a="1"/>
  <c r="C4" i="40" s="1"/>
  <c r="C6" i="40" a="1"/>
  <c r="C6" i="40" s="1"/>
  <c r="C8" i="40" a="1"/>
  <c r="C8" i="40" s="1"/>
  <c r="C10" i="40" a="1"/>
  <c r="C10" i="40" s="1"/>
  <c r="C12" i="40" a="1"/>
  <c r="C12" i="40" s="1"/>
  <c r="C14" i="40" a="1"/>
  <c r="C14" i="40" s="1"/>
  <c r="C16" i="40" a="1"/>
  <c r="C16" i="40" s="1"/>
  <c r="C18" i="40" a="1"/>
  <c r="C18" i="40" s="1"/>
  <c r="C20" i="40" a="1"/>
  <c r="C20" i="40" s="1"/>
  <c r="C22" i="40" a="1"/>
  <c r="C22" i="40" s="1"/>
  <c r="C24" i="40" a="1"/>
  <c r="C24" i="40" s="1"/>
  <c r="C26" i="40" a="1"/>
  <c r="C26" i="40" s="1"/>
  <c r="C28" i="40" a="1"/>
  <c r="C28" i="40" s="1"/>
  <c r="C30" i="40" a="1"/>
  <c r="C30" i="40" s="1"/>
  <c r="C32" i="40" a="1"/>
  <c r="C32" i="40" s="1"/>
  <c r="C34" i="40" a="1"/>
  <c r="C34" i="40" s="1"/>
  <c r="C36" i="40" a="1"/>
  <c r="C36" i="40" s="1"/>
  <c r="C38" i="40" a="1"/>
  <c r="C38" i="40" s="1"/>
  <c r="C40" i="40" a="1"/>
  <c r="C40" i="40" s="1"/>
  <c r="C42" i="40" a="1"/>
  <c r="C42" i="40" s="1"/>
  <c r="C44" i="40" a="1"/>
  <c r="C44" i="40" s="1"/>
  <c r="C46" i="40" a="1"/>
  <c r="C46" i="40" s="1"/>
  <c r="C48" i="40" a="1"/>
  <c r="C48" i="40" s="1"/>
  <c r="C50" i="40" a="1"/>
  <c r="C50" i="40" s="1"/>
  <c r="C52" i="40" a="1"/>
  <c r="C52" i="40" s="1"/>
  <c r="C54" i="40" a="1"/>
  <c r="C54" i="40" s="1"/>
  <c r="C56" i="40" a="1"/>
  <c r="C56" i="40" s="1"/>
  <c r="C58" i="40" a="1"/>
  <c r="C58" i="40" s="1"/>
  <c r="C101" i="40" a="1"/>
  <c r="C101" i="40" s="1"/>
  <c r="C99" i="40" a="1"/>
  <c r="C99" i="40" s="1"/>
  <c r="C97" i="40" a="1"/>
  <c r="C97" i="40" s="1"/>
  <c r="C95" i="40" a="1"/>
  <c r="C95" i="40" s="1"/>
  <c r="C93" i="40" a="1"/>
  <c r="C93" i="40" s="1"/>
  <c r="C91" i="40" a="1"/>
  <c r="C91" i="40" s="1"/>
  <c r="C89" i="40" a="1"/>
  <c r="C89" i="40" s="1"/>
  <c r="C87" i="40" a="1"/>
  <c r="C87" i="40" s="1"/>
  <c r="C85" i="40" a="1"/>
  <c r="C85" i="40" s="1"/>
  <c r="C83" i="40" a="1"/>
  <c r="C83" i="40" s="1"/>
  <c r="C81" i="40" a="1"/>
  <c r="C81" i="40" s="1"/>
  <c r="C79" i="40" a="1"/>
  <c r="C79" i="40" s="1"/>
  <c r="C77" i="40" a="1"/>
  <c r="C77" i="40" s="1"/>
  <c r="C75" i="40" a="1"/>
  <c r="C75" i="40" s="1"/>
  <c r="C73" i="40" a="1"/>
  <c r="C73" i="40" s="1"/>
  <c r="C100" i="40" a="1"/>
  <c r="C100" i="40" s="1"/>
  <c r="C98" i="40" a="1"/>
  <c r="C98" i="40" s="1"/>
  <c r="C96" i="40" a="1"/>
  <c r="C96" i="40" s="1"/>
  <c r="C94" i="40" a="1"/>
  <c r="C94" i="40" s="1"/>
  <c r="C92" i="40" a="1"/>
  <c r="C92" i="40" s="1"/>
  <c r="C90" i="40" a="1"/>
  <c r="C90" i="40" s="1"/>
  <c r="C88" i="40" a="1"/>
  <c r="C88" i="40" s="1"/>
  <c r="C86" i="40" a="1"/>
  <c r="C86" i="40" s="1"/>
  <c r="C84" i="40" a="1"/>
  <c r="C84" i="40" s="1"/>
  <c r="C82" i="40" a="1"/>
  <c r="C82" i="40" s="1"/>
  <c r="C80" i="40" a="1"/>
  <c r="C80" i="40" s="1"/>
  <c r="C78" i="40" a="1"/>
  <c r="C78" i="40" s="1"/>
  <c r="C76" i="40" a="1"/>
  <c r="C76" i="40" s="1"/>
  <c r="C74" i="40" a="1"/>
  <c r="C74" i="40" s="1"/>
  <c r="C72" i="40" a="1"/>
  <c r="C72" i="40" s="1"/>
  <c r="C70" i="40" a="1"/>
  <c r="C70" i="40" s="1"/>
  <c r="C68" i="40" a="1"/>
  <c r="C68" i="40" s="1"/>
  <c r="C66" i="40" a="1"/>
  <c r="C66" i="40" s="1"/>
  <c r="C64" i="40" a="1"/>
  <c r="C64" i="40" s="1"/>
  <c r="C62" i="40" a="1"/>
  <c r="C62" i="40" s="1"/>
  <c r="C60" i="40" a="1"/>
  <c r="C60" i="40" s="1"/>
  <c r="C71" i="40" a="1"/>
  <c r="C71" i="40" s="1"/>
  <c r="C69" i="40" a="1"/>
  <c r="C69" i="40" s="1"/>
  <c r="C67" i="40" a="1"/>
  <c r="C67" i="40" s="1"/>
  <c r="C65" i="40" a="1"/>
  <c r="C65" i="40" s="1"/>
  <c r="C63" i="40" a="1"/>
  <c r="C63" i="40" s="1"/>
  <c r="C61" i="40" a="1"/>
  <c r="C61" i="40" s="1"/>
  <c r="C59" i="40" a="1"/>
  <c r="C59" i="40" s="1"/>
  <c r="C3" i="40" a="1"/>
  <c r="C3" i="40" s="1"/>
  <c r="C5" i="40" a="1"/>
  <c r="C5" i="40" s="1"/>
  <c r="C7" i="40" a="1"/>
  <c r="C7" i="40" s="1"/>
  <c r="C9" i="40" a="1"/>
  <c r="C9" i="40" s="1"/>
  <c r="C11" i="40" a="1"/>
  <c r="C11" i="40" s="1"/>
  <c r="C13" i="40" a="1"/>
  <c r="C13" i="40" s="1"/>
  <c r="C15" i="40" a="1"/>
  <c r="C15" i="40" s="1"/>
  <c r="C17" i="40" a="1"/>
  <c r="C17" i="40" s="1"/>
  <c r="C19" i="40" a="1"/>
  <c r="C19" i="40" s="1"/>
  <c r="C21" i="40" a="1"/>
  <c r="C21" i="40" s="1"/>
  <c r="C23" i="40" a="1"/>
  <c r="C23" i="40" s="1"/>
  <c r="C25" i="40" a="1"/>
  <c r="C25" i="40" s="1"/>
  <c r="C27" i="40" a="1"/>
  <c r="C27" i="40" s="1"/>
  <c r="C29" i="40" a="1"/>
  <c r="C29" i="40" s="1"/>
  <c r="C31" i="40" a="1"/>
  <c r="C31" i="40" s="1"/>
  <c r="C33" i="40" a="1"/>
  <c r="C33" i="40" s="1"/>
  <c r="C35" i="40" a="1"/>
  <c r="C35" i="40" s="1"/>
  <c r="C37" i="40" a="1"/>
  <c r="C37" i="40" s="1"/>
  <c r="C39" i="40" a="1"/>
  <c r="C39" i="40" s="1"/>
  <c r="C41" i="40" a="1"/>
  <c r="C41" i="40" s="1"/>
  <c r="C43" i="40" a="1"/>
  <c r="C43" i="40" s="1"/>
  <c r="C45" i="40" a="1"/>
  <c r="C45" i="40" s="1"/>
  <c r="C47" i="40" a="1"/>
  <c r="C47" i="40" s="1"/>
  <c r="C49" i="40" a="1"/>
  <c r="C49" i="40" s="1"/>
  <c r="C51" i="40" a="1"/>
  <c r="C51" i="40" s="1"/>
  <c r="C53" i="40" a="1"/>
  <c r="C53" i="40" s="1"/>
  <c r="C55" i="40" a="1"/>
  <c r="C55" i="40" s="1"/>
  <c r="C57" i="40" a="1"/>
  <c r="C57" i="40" s="1"/>
  <c r="B2" i="28"/>
  <c r="P3" i="3" l="1"/>
  <c r="P4" i="3"/>
  <c r="P2" i="3"/>
  <c r="D2" i="28"/>
  <c r="A100" i="42"/>
  <c r="A43" i="26"/>
  <c r="A3" i="42"/>
  <c r="A61" i="26"/>
  <c r="A25" i="42"/>
  <c r="A91" i="42"/>
  <c r="A66" i="26"/>
  <c r="A40" i="42"/>
  <c r="A81" i="26"/>
  <c r="A96" i="42"/>
  <c r="A102" i="42"/>
  <c r="A13" i="42"/>
  <c r="A19" i="42"/>
  <c r="A115" i="26"/>
  <c r="A57" i="42"/>
  <c r="A103" i="42"/>
  <c r="A8" i="42"/>
  <c r="A81" i="42"/>
  <c r="A72" i="26"/>
  <c r="A3" i="26"/>
  <c r="A99" i="26"/>
  <c r="A64" i="26"/>
  <c r="A79" i="26"/>
  <c r="A75" i="26"/>
  <c r="A66" i="42"/>
  <c r="A21" i="26"/>
  <c r="A35" i="26"/>
  <c r="A68" i="26"/>
  <c r="A78" i="42"/>
  <c r="A117" i="42"/>
  <c r="A111" i="42"/>
  <c r="A47" i="26"/>
  <c r="A104" i="26"/>
  <c r="A18" i="42"/>
  <c r="A121" i="26"/>
  <c r="A60" i="26"/>
  <c r="A76" i="42"/>
  <c r="A26" i="26"/>
  <c r="A83" i="42"/>
  <c r="A73" i="26"/>
  <c r="A88" i="42"/>
  <c r="A60" i="42"/>
  <c r="A31" i="26"/>
  <c r="A32" i="26"/>
  <c r="A28" i="42"/>
  <c r="A38" i="26"/>
  <c r="A79" i="42"/>
  <c r="A93" i="42"/>
  <c r="A17" i="42"/>
  <c r="A12" i="42"/>
  <c r="A113" i="26"/>
  <c r="A103" i="26"/>
  <c r="A6" i="26"/>
  <c r="A92" i="26"/>
  <c r="A80" i="42"/>
  <c r="A93" i="26"/>
  <c r="A99" i="42"/>
  <c r="A11" i="42"/>
  <c r="A20" i="26"/>
  <c r="A109" i="26"/>
  <c r="A83" i="26"/>
  <c r="A84" i="26"/>
  <c r="A12" i="26"/>
  <c r="A14" i="26"/>
  <c r="A5" i="42"/>
  <c r="A23" i="42"/>
  <c r="A56" i="42"/>
  <c r="A43" i="42"/>
  <c r="A30" i="26"/>
  <c r="A70" i="26"/>
  <c r="A98" i="26"/>
  <c r="A78" i="26"/>
  <c r="A26" i="42"/>
  <c r="A112" i="42"/>
  <c r="A116" i="42"/>
  <c r="A54" i="42"/>
  <c r="A4" i="42"/>
  <c r="A75" i="42"/>
  <c r="A6" i="42"/>
  <c r="A84" i="42"/>
  <c r="A58" i="26"/>
  <c r="A85" i="42"/>
  <c r="A70" i="42"/>
  <c r="A52" i="26"/>
  <c r="A82" i="42"/>
  <c r="A27" i="26"/>
  <c r="A51" i="42"/>
  <c r="A101" i="42"/>
  <c r="A95" i="42"/>
  <c r="A41" i="42"/>
  <c r="A53" i="42"/>
  <c r="A24" i="26"/>
  <c r="A9" i="26"/>
  <c r="A20" i="42"/>
  <c r="A11" i="26"/>
  <c r="A105" i="42"/>
  <c r="A41" i="26"/>
  <c r="A54" i="26"/>
  <c r="A92" i="42"/>
  <c r="A31" i="42"/>
  <c r="A100" i="26"/>
  <c r="A119" i="26"/>
  <c r="A69" i="42"/>
  <c r="A108" i="42"/>
  <c r="A67" i="42"/>
  <c r="A49" i="42"/>
  <c r="A87" i="26"/>
  <c r="A118" i="42"/>
  <c r="A45" i="42"/>
  <c r="A5" i="26"/>
  <c r="A32" i="42"/>
  <c r="A106" i="26"/>
  <c r="A89" i="42"/>
  <c r="A59" i="42"/>
  <c r="A120" i="26"/>
  <c r="A48" i="42"/>
  <c r="A86" i="26"/>
  <c r="A33" i="26"/>
  <c r="A28" i="26"/>
  <c r="A59" i="26"/>
  <c r="A102" i="26"/>
  <c r="A121" i="42"/>
  <c r="A22" i="26"/>
  <c r="A74" i="42"/>
  <c r="A107" i="26"/>
  <c r="A49" i="26"/>
  <c r="A94" i="42"/>
  <c r="A80" i="26"/>
  <c r="A107" i="42"/>
  <c r="A71" i="26"/>
  <c r="A51" i="26"/>
  <c r="A101" i="26"/>
  <c r="A47" i="42"/>
  <c r="A29" i="26"/>
  <c r="A37" i="26"/>
  <c r="A82" i="26"/>
  <c r="A36" i="26"/>
  <c r="A24" i="42"/>
  <c r="A52" i="42"/>
  <c r="A35" i="42"/>
  <c r="A34" i="42"/>
  <c r="A16" i="26"/>
  <c r="A68" i="42"/>
  <c r="A74" i="26"/>
  <c r="A86" i="42"/>
  <c r="A44" i="42"/>
  <c r="A65" i="42"/>
  <c r="A115" i="42"/>
  <c r="A19" i="26"/>
  <c r="A27" i="42"/>
  <c r="A4" i="26"/>
  <c r="A109" i="42"/>
  <c r="A118" i="26"/>
  <c r="A113" i="42"/>
  <c r="A23" i="26"/>
  <c r="A44" i="26"/>
  <c r="A122" i="26"/>
  <c r="A13" i="26"/>
  <c r="A15" i="42"/>
  <c r="A76" i="26"/>
  <c r="A63" i="26"/>
  <c r="A69" i="26"/>
  <c r="A36" i="42"/>
  <c r="A40" i="26"/>
  <c r="A58" i="42"/>
  <c r="A110" i="26"/>
  <c r="A8" i="26"/>
  <c r="A122" i="42"/>
  <c r="A119" i="42"/>
  <c r="A57" i="26"/>
  <c r="A42" i="26"/>
  <c r="A56" i="26"/>
  <c r="A22" i="42"/>
  <c r="A85" i="26"/>
  <c r="A42" i="42"/>
  <c r="A108" i="26"/>
  <c r="A29" i="42"/>
  <c r="A7" i="26"/>
  <c r="A10" i="42"/>
  <c r="A77" i="26"/>
  <c r="A39" i="26"/>
  <c r="A91" i="26"/>
  <c r="A55" i="26"/>
  <c r="A114" i="26"/>
  <c r="A90" i="42"/>
  <c r="A117" i="26"/>
  <c r="A71" i="42"/>
  <c r="A16" i="42"/>
  <c r="A7" i="42"/>
  <c r="A18" i="26"/>
  <c r="A10" i="26"/>
  <c r="A96" i="26"/>
  <c r="A15" i="26"/>
  <c r="A62" i="42"/>
  <c r="A38" i="42"/>
  <c r="A37" i="42"/>
  <c r="A104" i="42"/>
  <c r="A112" i="26"/>
  <c r="A64" i="42"/>
  <c r="A67" i="26"/>
  <c r="A89" i="26"/>
  <c r="A46" i="26"/>
  <c r="A61" i="42"/>
  <c r="A95" i="26"/>
  <c r="A94" i="26"/>
  <c r="A120" i="42"/>
  <c r="A33" i="42"/>
  <c r="A97" i="26"/>
  <c r="A111" i="26"/>
  <c r="A72" i="42"/>
  <c r="A55" i="42"/>
  <c r="A98" i="42"/>
  <c r="A62" i="26"/>
  <c r="A45" i="26"/>
  <c r="A25" i="26"/>
  <c r="A48" i="26"/>
  <c r="A105" i="26"/>
  <c r="A73" i="42"/>
  <c r="A87" i="42"/>
  <c r="A46" i="42"/>
  <c r="A65" i="26"/>
  <c r="A114" i="42"/>
  <c r="A50" i="26"/>
  <c r="A77" i="42"/>
  <c r="A9" i="42"/>
  <c r="A110" i="42"/>
  <c r="A88" i="26"/>
  <c r="A63" i="42"/>
  <c r="A50" i="42"/>
  <c r="A30" i="42"/>
  <c r="A34" i="26"/>
  <c r="A53" i="26"/>
  <c r="A106" i="42"/>
  <c r="A39" i="42"/>
  <c r="A116" i="26"/>
  <c r="A97" i="42"/>
  <c r="A90" i="26"/>
  <c r="A17" i="26"/>
  <c r="A14" i="42"/>
  <c r="A21" i="42"/>
  <c r="D110" i="42" l="1"/>
  <c r="E110" i="42"/>
  <c r="C110" i="42"/>
  <c r="B110" i="42"/>
  <c r="F110" i="42"/>
  <c r="G113" i="26"/>
  <c r="F113" i="26"/>
  <c r="G103" i="26"/>
  <c r="F103" i="26"/>
  <c r="E121" i="42"/>
  <c r="C121" i="42"/>
  <c r="D121" i="42"/>
  <c r="F121" i="42"/>
  <c r="B121" i="42"/>
  <c r="G115" i="26"/>
  <c r="F115" i="26"/>
  <c r="F106" i="26"/>
  <c r="G106" i="26"/>
  <c r="F110" i="26"/>
  <c r="G110" i="26"/>
  <c r="F122" i="26"/>
  <c r="G122" i="26"/>
  <c r="G119" i="26"/>
  <c r="F119" i="26"/>
  <c r="F108" i="26"/>
  <c r="G108" i="26"/>
  <c r="F114" i="42"/>
  <c r="D114" i="42"/>
  <c r="B114" i="42"/>
  <c r="C114" i="42"/>
  <c r="E114" i="42"/>
  <c r="F120" i="26"/>
  <c r="G120" i="26"/>
  <c r="D109" i="42"/>
  <c r="C109" i="42"/>
  <c r="B109" i="42"/>
  <c r="F109" i="42"/>
  <c r="E109" i="42"/>
  <c r="F107" i="26"/>
  <c r="G107" i="26"/>
  <c r="B116" i="42"/>
  <c r="E116" i="42"/>
  <c r="D116" i="42"/>
  <c r="C116" i="42"/>
  <c r="F116" i="42"/>
  <c r="D111" i="42"/>
  <c r="E111" i="42"/>
  <c r="C111" i="42"/>
  <c r="B111" i="42"/>
  <c r="F111" i="42"/>
  <c r="B120" i="42"/>
  <c r="C120" i="42"/>
  <c r="F120" i="42"/>
  <c r="D120" i="42"/>
  <c r="E120" i="42"/>
  <c r="C112" i="42"/>
  <c r="E112" i="42"/>
  <c r="D112" i="42"/>
  <c r="F112" i="42"/>
  <c r="B112" i="42"/>
  <c r="B119" i="42"/>
  <c r="C119" i="42"/>
  <c r="F119" i="42"/>
  <c r="E119" i="42"/>
  <c r="D119" i="42"/>
  <c r="F109" i="26"/>
  <c r="G109" i="26"/>
  <c r="C113" i="42"/>
  <c r="F113" i="42"/>
  <c r="E113" i="42"/>
  <c r="B113" i="42"/>
  <c r="D113" i="42"/>
  <c r="F105" i="26"/>
  <c r="G105" i="26"/>
  <c r="B122" i="42"/>
  <c r="F122" i="42"/>
  <c r="C122" i="42"/>
  <c r="E122" i="42"/>
  <c r="D122" i="42"/>
  <c r="G104" i="26"/>
  <c r="F104" i="26"/>
  <c r="C108" i="42"/>
  <c r="E108" i="42"/>
  <c r="F108" i="42"/>
  <c r="D108" i="42"/>
  <c r="B108" i="42"/>
  <c r="D117" i="42"/>
  <c r="E117" i="42"/>
  <c r="B117" i="42"/>
  <c r="F117" i="42"/>
  <c r="C117" i="42"/>
  <c r="D106" i="42"/>
  <c r="E106" i="42"/>
  <c r="B106" i="42"/>
  <c r="F106" i="42"/>
  <c r="C106" i="42"/>
  <c r="F121" i="26"/>
  <c r="G121" i="26"/>
  <c r="F114" i="26"/>
  <c r="G114" i="26"/>
  <c r="C107" i="42"/>
  <c r="B107" i="42"/>
  <c r="F107" i="42"/>
  <c r="D107" i="42"/>
  <c r="E107" i="42"/>
  <c r="F112" i="26"/>
  <c r="G112" i="26"/>
  <c r="C105" i="42"/>
  <c r="D105" i="42"/>
  <c r="B105" i="42"/>
  <c r="E105" i="42"/>
  <c r="F105" i="42"/>
  <c r="D104" i="42"/>
  <c r="E104" i="42"/>
  <c r="C104" i="42"/>
  <c r="F104" i="42"/>
  <c r="B104" i="42"/>
  <c r="F111" i="26"/>
  <c r="G111" i="26"/>
  <c r="C118" i="42"/>
  <c r="E118" i="42"/>
  <c r="F118" i="42"/>
  <c r="D118" i="42"/>
  <c r="B118" i="42"/>
  <c r="F118" i="26"/>
  <c r="G118" i="26"/>
  <c r="F116" i="26"/>
  <c r="G116" i="26"/>
  <c r="F103" i="42"/>
  <c r="C103" i="42"/>
  <c r="E103" i="42"/>
  <c r="D103" i="42"/>
  <c r="B103" i="42"/>
  <c r="F117" i="26"/>
  <c r="G117" i="26"/>
  <c r="C115" i="42"/>
  <c r="B115" i="42"/>
  <c r="D115" i="42"/>
  <c r="F115" i="42"/>
  <c r="E115" i="42"/>
  <c r="A4" i="28" a="1"/>
  <c r="A4" i="28" s="1"/>
  <c r="F4" i="28" s="1"/>
  <c r="D4" i="28" l="1"/>
  <c r="A7" i="28" a="1"/>
  <c r="A7" i="28" s="1"/>
  <c r="F7" i="28" s="1"/>
  <c r="A10" i="28" a="1"/>
  <c r="A10" i="28" s="1"/>
  <c r="F10" i="28" s="1"/>
  <c r="A12" i="28" a="1"/>
  <c r="A12" i="28" s="1"/>
  <c r="F12" i="28" s="1"/>
  <c r="A14" i="28" a="1"/>
  <c r="A14" i="28" s="1"/>
  <c r="F14" i="28" s="1"/>
  <c r="A16" i="28" a="1"/>
  <c r="A16" i="28" s="1"/>
  <c r="F16" i="28" s="1"/>
  <c r="A18" i="28" a="1"/>
  <c r="A18" i="28" s="1"/>
  <c r="F18" i="28" s="1"/>
  <c r="A20" i="28" a="1"/>
  <c r="A20" i="28" s="1"/>
  <c r="F20" i="28" s="1"/>
  <c r="A22" i="28" a="1"/>
  <c r="A22" i="28" s="1"/>
  <c r="F22" i="28" s="1"/>
  <c r="A5" i="28" a="1"/>
  <c r="A5" i="28" s="1"/>
  <c r="F5" i="28" s="1"/>
  <c r="A6" i="28" a="1"/>
  <c r="A6" i="28" s="1"/>
  <c r="F6" i="28" s="1"/>
  <c r="A8" i="28" a="1"/>
  <c r="A8" i="28" s="1"/>
  <c r="F8" i="28" s="1"/>
  <c r="A9" i="28" a="1"/>
  <c r="A9" i="28" s="1"/>
  <c r="F9" i="28" s="1"/>
  <c r="A11" i="28" a="1"/>
  <c r="A11" i="28" s="1"/>
  <c r="F11" i="28" s="1"/>
  <c r="A13" i="28" a="1"/>
  <c r="A13" i="28" s="1"/>
  <c r="F13" i="28" s="1"/>
  <c r="A15" i="28" a="1"/>
  <c r="A15" i="28" s="1"/>
  <c r="F15" i="28" s="1"/>
  <c r="A17" i="28" a="1"/>
  <c r="A17" i="28" s="1"/>
  <c r="F17" i="28" s="1"/>
  <c r="A19" i="28" a="1"/>
  <c r="A19" i="28" s="1"/>
  <c r="F19" i="28" s="1"/>
  <c r="A21" i="28" a="1"/>
  <c r="A21" i="28" s="1"/>
  <c r="F21" i="28" s="1"/>
  <c r="A23" i="28" a="1"/>
  <c r="A23" i="28" s="1"/>
  <c r="F23" i="28" s="1"/>
  <c r="E4" i="28"/>
  <c r="B23" i="33"/>
  <c r="C19" i="33"/>
  <c r="C20" i="33" s="1"/>
  <c r="C18" i="33"/>
  <c r="C17" i="33"/>
  <c r="C16" i="33"/>
  <c r="C15" i="33"/>
  <c r="C11" i="33"/>
  <c r="C10" i="33"/>
  <c r="C8" i="33"/>
  <c r="C14" i="33" s="1"/>
  <c r="C6" i="33"/>
  <c r="D19" i="32"/>
  <c r="D18" i="32"/>
  <c r="D17" i="32"/>
  <c r="D16" i="32"/>
  <c r="D15" i="32"/>
  <c r="D14" i="32"/>
  <c r="D13" i="32"/>
  <c r="D12" i="32"/>
  <c r="H4" i="32"/>
  <c r="D10" i="32"/>
  <c r="D11" i="32" l="1"/>
  <c r="D23" i="28"/>
  <c r="D19" i="28"/>
  <c r="D15" i="28"/>
  <c r="D11" i="28"/>
  <c r="D8" i="28"/>
  <c r="D5" i="28"/>
  <c r="D20" i="28"/>
  <c r="D16" i="28"/>
  <c r="D12" i="28"/>
  <c r="D7" i="28"/>
  <c r="D21" i="28"/>
  <c r="D17" i="28"/>
  <c r="D13" i="28"/>
  <c r="D9" i="28"/>
  <c r="D6" i="28"/>
  <c r="D22" i="28"/>
  <c r="D18" i="28"/>
  <c r="D14" i="28"/>
  <c r="D10" i="28"/>
  <c r="E21" i="28"/>
  <c r="E17" i="28"/>
  <c r="E13" i="28"/>
  <c r="E9" i="28"/>
  <c r="E6" i="28"/>
  <c r="E22" i="28"/>
  <c r="E18" i="28"/>
  <c r="E14" i="28"/>
  <c r="E10" i="28"/>
  <c r="E23" i="28"/>
  <c r="E19" i="28"/>
  <c r="E15" i="28"/>
  <c r="E11" i="28"/>
  <c r="E8" i="28"/>
  <c r="E5" i="28"/>
  <c r="E20" i="28"/>
  <c r="E16" i="28"/>
  <c r="E12" i="28"/>
  <c r="E7" i="28"/>
  <c r="C13" i="33"/>
  <c r="C7" i="33"/>
  <c r="C9" i="33"/>
  <c r="H5" i="32"/>
  <c r="D9" i="32"/>
  <c r="D4" i="32"/>
  <c r="D5" i="32"/>
  <c r="D6" i="32"/>
  <c r="D7" i="32"/>
  <c r="D8" i="32"/>
  <c r="C12" i="33"/>
  <c r="H7" i="32" l="1"/>
  <c r="H6" i="32"/>
  <c r="B4" i="31" s="1"/>
  <c r="B5" i="31" l="1"/>
  <c r="C4" i="31"/>
  <c r="C5" i="31" l="1"/>
  <c r="D4" i="31"/>
  <c r="D5" i="31" l="1"/>
  <c r="E4" i="31"/>
  <c r="E5" i="31" l="1"/>
  <c r="F4" i="31"/>
  <c r="F5" i="31" l="1"/>
  <c r="G4" i="31"/>
  <c r="G5" i="31" l="1"/>
  <c r="H4" i="31"/>
  <c r="H5" i="31" l="1"/>
  <c r="B6" i="31"/>
  <c r="B7" i="31" l="1"/>
  <c r="C6" i="31"/>
  <c r="C7" i="31" l="1"/>
  <c r="D6" i="31"/>
  <c r="D7" i="31" l="1"/>
  <c r="E6" i="31"/>
  <c r="E7" i="31" l="1"/>
  <c r="F6" i="31"/>
  <c r="F7" i="31" l="1"/>
  <c r="G6" i="31"/>
  <c r="G7" i="31" l="1"/>
  <c r="H6" i="31"/>
  <c r="H7" i="31" l="1"/>
  <c r="B8" i="31"/>
  <c r="B9" i="31" l="1"/>
  <c r="C8" i="31"/>
  <c r="C9" i="31" l="1"/>
  <c r="D8" i="31"/>
  <c r="D9" i="31" l="1"/>
  <c r="E8" i="31"/>
  <c r="E9" i="31" l="1"/>
  <c r="F8" i="31"/>
  <c r="F9" i="31" l="1"/>
  <c r="G8" i="31"/>
  <c r="G9" i="31" l="1"/>
  <c r="H8" i="31"/>
  <c r="H9" i="31" l="1"/>
  <c r="B10" i="31"/>
  <c r="B11" i="31" l="1"/>
  <c r="C10" i="31"/>
  <c r="C11" i="31" l="1"/>
  <c r="D10" i="31"/>
  <c r="D11" i="31" l="1"/>
  <c r="E10" i="31"/>
  <c r="E11" i="31" l="1"/>
  <c r="F10" i="31"/>
  <c r="F11" i="31" l="1"/>
  <c r="G10" i="31"/>
  <c r="G11" i="31" l="1"/>
  <c r="H10" i="31"/>
  <c r="H11" i="31" l="1"/>
  <c r="B12" i="31"/>
  <c r="B13" i="31" l="1"/>
  <c r="C12" i="31"/>
  <c r="C13" i="31" l="1"/>
  <c r="D12" i="31"/>
  <c r="D13" i="31" l="1"/>
  <c r="E12" i="31"/>
  <c r="E13" i="31" l="1"/>
  <c r="F12" i="31"/>
  <c r="F13" i="31" l="1"/>
  <c r="G12" i="31"/>
  <c r="G13" i="31" l="1"/>
  <c r="H12" i="31"/>
  <c r="H13" i="31" l="1"/>
  <c r="B14" i="31"/>
  <c r="B15" i="31" l="1"/>
  <c r="C14" i="31"/>
  <c r="C15" i="31" l="1"/>
  <c r="D14" i="31"/>
  <c r="D15" i="31" l="1"/>
  <c r="E14" i="31"/>
  <c r="E15" i="31" l="1"/>
  <c r="F14" i="31"/>
  <c r="F15" i="31" l="1"/>
  <c r="G14" i="31"/>
  <c r="G15" i="31" l="1"/>
  <c r="H14" i="31"/>
  <c r="H15" i="31" s="1"/>
  <c r="D2" i="27" l="1"/>
  <c r="C2" i="27" l="1"/>
  <c r="B2" i="27"/>
  <c r="B121" i="26" l="1"/>
  <c r="D121" i="26"/>
  <c r="C121" i="26"/>
  <c r="E121" i="26"/>
  <c r="B119" i="26"/>
  <c r="D119" i="26"/>
  <c r="C119" i="26"/>
  <c r="E119" i="26"/>
  <c r="B117" i="26"/>
  <c r="D117" i="26"/>
  <c r="C117" i="26"/>
  <c r="E117" i="26"/>
  <c r="B115" i="26"/>
  <c r="D115" i="26"/>
  <c r="C115" i="26"/>
  <c r="E115" i="26"/>
  <c r="B113" i="26"/>
  <c r="D113" i="26"/>
  <c r="C113" i="26"/>
  <c r="E113" i="26"/>
  <c r="B111" i="26"/>
  <c r="D111" i="26"/>
  <c r="C111" i="26"/>
  <c r="E111" i="26"/>
  <c r="B109" i="26"/>
  <c r="D109" i="26"/>
  <c r="C109" i="26"/>
  <c r="E109" i="26"/>
  <c r="B107" i="26"/>
  <c r="D107" i="26"/>
  <c r="C107" i="26"/>
  <c r="E107" i="26"/>
  <c r="B105" i="26"/>
  <c r="D105" i="26"/>
  <c r="C105" i="26"/>
  <c r="E105" i="26"/>
  <c r="B103" i="26"/>
  <c r="D103" i="26"/>
  <c r="C103" i="26"/>
  <c r="E103" i="26"/>
  <c r="C122" i="26"/>
  <c r="E122" i="26"/>
  <c r="B122" i="26"/>
  <c r="D122" i="26"/>
  <c r="C120" i="26"/>
  <c r="E120" i="26"/>
  <c r="B120" i="26"/>
  <c r="D120" i="26"/>
  <c r="C118" i="26"/>
  <c r="E118" i="26"/>
  <c r="B118" i="26"/>
  <c r="D118" i="26"/>
  <c r="C116" i="26"/>
  <c r="E116" i="26"/>
  <c r="B116" i="26"/>
  <c r="D116" i="26"/>
  <c r="C114" i="26"/>
  <c r="E114" i="26"/>
  <c r="B114" i="26"/>
  <c r="D114" i="26"/>
  <c r="C112" i="26"/>
  <c r="E112" i="26"/>
  <c r="B112" i="26"/>
  <c r="D112" i="26"/>
  <c r="C110" i="26"/>
  <c r="E110" i="26"/>
  <c r="B110" i="26"/>
  <c r="D110" i="26"/>
  <c r="C108" i="26"/>
  <c r="E108" i="26"/>
  <c r="B108" i="26"/>
  <c r="D108" i="26"/>
  <c r="C106" i="26"/>
  <c r="E106" i="26"/>
  <c r="B106" i="26"/>
  <c r="D106" i="26"/>
  <c r="C104" i="26"/>
  <c r="E104" i="26"/>
  <c r="B104" i="26"/>
  <c r="D104" i="26"/>
  <c r="C20" i="28" l="1"/>
  <c r="C17" i="28"/>
  <c r="C12" i="28"/>
  <c r="D12" i="2" l="1"/>
  <c r="C22" i="28"/>
  <c r="C23" i="28"/>
  <c r="C21" i="28"/>
  <c r="C19" i="28"/>
  <c r="C18" i="28"/>
  <c r="C10" i="28"/>
  <c r="C15" i="28"/>
  <c r="C16" i="28"/>
  <c r="C14" i="28"/>
  <c r="C13" i="28"/>
  <c r="C11" i="28"/>
  <c r="C4" i="28"/>
  <c r="C9" i="28"/>
  <c r="C8" i="28"/>
  <c r="C6" i="28"/>
  <c r="C5" i="28"/>
  <c r="C7" i="28"/>
  <c r="B28" i="6" l="1"/>
  <c r="F1" i="42" l="1"/>
  <c r="B53" i="42"/>
  <c r="D53" i="42"/>
  <c r="E53" i="42"/>
  <c r="F53" i="42"/>
  <c r="C53" i="42"/>
  <c r="G58" i="26"/>
  <c r="D58" i="26"/>
  <c r="E58" i="26"/>
  <c r="C58" i="26"/>
  <c r="F58" i="26"/>
  <c r="B58" i="26"/>
  <c r="F31" i="42"/>
  <c r="B31" i="42"/>
  <c r="E31" i="42"/>
  <c r="D31" i="42"/>
  <c r="C31" i="42"/>
  <c r="C35" i="42"/>
  <c r="E35" i="42"/>
  <c r="F35" i="42"/>
  <c r="D35" i="42"/>
  <c r="B35" i="42"/>
  <c r="D55" i="42"/>
  <c r="E55" i="42"/>
  <c r="B55" i="42"/>
  <c r="F55" i="42"/>
  <c r="C55" i="42"/>
  <c r="B26" i="42"/>
  <c r="F26" i="42"/>
  <c r="E26" i="42"/>
  <c r="D26" i="42"/>
  <c r="C26" i="42"/>
  <c r="G44" i="26"/>
  <c r="D44" i="26"/>
  <c r="B44" i="26"/>
  <c r="C44" i="26"/>
  <c r="F44" i="26"/>
  <c r="E44" i="26"/>
  <c r="F54" i="42"/>
  <c r="E54" i="42"/>
  <c r="B54" i="42"/>
  <c r="C54" i="42"/>
  <c r="D54" i="42"/>
  <c r="B102" i="42"/>
  <c r="D102" i="42"/>
  <c r="F102" i="42"/>
  <c r="E102" i="42"/>
  <c r="C102" i="42"/>
  <c r="D13" i="26"/>
  <c r="E13" i="26"/>
  <c r="F13" i="26"/>
  <c r="B13" i="26"/>
  <c r="C13" i="26"/>
  <c r="G13" i="26"/>
  <c r="E60" i="26"/>
  <c r="G60" i="26"/>
  <c r="B60" i="26"/>
  <c r="F60" i="26"/>
  <c r="D60" i="26"/>
  <c r="C60" i="26"/>
  <c r="D9" i="42"/>
  <c r="E9" i="42"/>
  <c r="C9" i="42"/>
  <c r="B9" i="42"/>
  <c r="F9" i="42"/>
  <c r="C10" i="26"/>
  <c r="G10" i="26"/>
  <c r="F10" i="26"/>
  <c r="B10" i="26"/>
  <c r="E10" i="26"/>
  <c r="D10" i="26"/>
  <c r="C71" i="26"/>
  <c r="G71" i="26"/>
  <c r="B71" i="26"/>
  <c r="E71" i="26"/>
  <c r="D71" i="26"/>
  <c r="F71" i="26"/>
  <c r="B42" i="42"/>
  <c r="D42" i="42"/>
  <c r="E42" i="42"/>
  <c r="C42" i="42"/>
  <c r="F42" i="42"/>
  <c r="B17" i="26"/>
  <c r="D17" i="26"/>
  <c r="G17" i="26"/>
  <c r="E17" i="26"/>
  <c r="C17" i="26"/>
  <c r="F17" i="26"/>
  <c r="C94" i="26"/>
  <c r="D94" i="26"/>
  <c r="F94" i="26"/>
  <c r="G94" i="26"/>
  <c r="E94" i="26"/>
  <c r="B94" i="26"/>
  <c r="F23" i="42"/>
  <c r="C23" i="42"/>
  <c r="D23" i="42"/>
  <c r="B23" i="42"/>
  <c r="E23" i="42"/>
  <c r="B97" i="26"/>
  <c r="F97" i="26"/>
  <c r="E97" i="26"/>
  <c r="C97" i="26"/>
  <c r="G97" i="26"/>
  <c r="D97" i="26"/>
  <c r="C18" i="42"/>
  <c r="F18" i="42"/>
  <c r="E18" i="42"/>
  <c r="B18" i="42"/>
  <c r="D18" i="42"/>
  <c r="D31" i="26"/>
  <c r="E31" i="26"/>
  <c r="B31" i="26"/>
  <c r="F31" i="26"/>
  <c r="G31" i="26"/>
  <c r="C31" i="26"/>
  <c r="B38" i="26"/>
  <c r="F38" i="26"/>
  <c r="C38" i="26"/>
  <c r="G38" i="26"/>
  <c r="D38" i="26"/>
  <c r="E38" i="26"/>
  <c r="F101" i="42"/>
  <c r="C101" i="42"/>
  <c r="E101" i="42"/>
  <c r="B101" i="42"/>
  <c r="D101" i="42"/>
  <c r="B51" i="26"/>
  <c r="D51" i="26"/>
  <c r="E51" i="26"/>
  <c r="C51" i="26"/>
  <c r="F51" i="26"/>
  <c r="G51" i="26"/>
  <c r="B94" i="42"/>
  <c r="E94" i="42"/>
  <c r="D94" i="42"/>
  <c r="C94" i="42"/>
  <c r="F94" i="42"/>
  <c r="C82" i="26"/>
  <c r="E82" i="26"/>
  <c r="D82" i="26"/>
  <c r="F82" i="26"/>
  <c r="B82" i="26"/>
  <c r="G82" i="26"/>
  <c r="C68" i="42"/>
  <c r="D68" i="42"/>
  <c r="B68" i="42"/>
  <c r="E68" i="42"/>
  <c r="F68" i="42"/>
  <c r="F84" i="26"/>
  <c r="C84" i="26"/>
  <c r="D84" i="26"/>
  <c r="B84" i="26"/>
  <c r="G84" i="26"/>
  <c r="E84" i="26"/>
  <c r="F58" i="42"/>
  <c r="C58" i="42"/>
  <c r="E58" i="42"/>
  <c r="D58" i="42"/>
  <c r="B58" i="42"/>
  <c r="B77" i="42"/>
  <c r="C77" i="42"/>
  <c r="E77" i="42"/>
  <c r="D77" i="42"/>
  <c r="F77" i="42"/>
  <c r="E74" i="42"/>
  <c r="D74" i="42"/>
  <c r="F74" i="42"/>
  <c r="C74" i="42"/>
  <c r="B74" i="42"/>
  <c r="C41" i="26"/>
  <c r="G41" i="26"/>
  <c r="F41" i="26"/>
  <c r="E41" i="26"/>
  <c r="B41" i="26"/>
  <c r="D41" i="26"/>
  <c r="B92" i="26"/>
  <c r="E92" i="26"/>
  <c r="F92" i="26"/>
  <c r="G92" i="26"/>
  <c r="D92" i="26"/>
  <c r="C92" i="26"/>
  <c r="B27" i="26"/>
  <c r="D27" i="26"/>
  <c r="E27" i="26"/>
  <c r="F27" i="26"/>
  <c r="G27" i="26"/>
  <c r="C27" i="26"/>
  <c r="B54" i="26"/>
  <c r="E54" i="26"/>
  <c r="F54" i="26"/>
  <c r="D54" i="26"/>
  <c r="C54" i="26"/>
  <c r="G54" i="26"/>
  <c r="F28" i="42"/>
  <c r="E28" i="42"/>
  <c r="D28" i="42"/>
  <c r="B28" i="42"/>
  <c r="C28" i="42"/>
  <c r="B86" i="42"/>
  <c r="F86" i="42"/>
  <c r="E86" i="42"/>
  <c r="D86" i="42"/>
  <c r="C86" i="42"/>
  <c r="C22" i="26"/>
  <c r="D22" i="26"/>
  <c r="B22" i="26"/>
  <c r="F22" i="26"/>
  <c r="G22" i="26"/>
  <c r="E22" i="26"/>
  <c r="E63" i="42"/>
  <c r="B63" i="42"/>
  <c r="C63" i="42"/>
  <c r="F63" i="42"/>
  <c r="D63" i="42"/>
  <c r="B49" i="42"/>
  <c r="F49" i="42"/>
  <c r="E49" i="42"/>
  <c r="D49" i="42"/>
  <c r="C49" i="42"/>
  <c r="E73" i="42"/>
  <c r="F73" i="42"/>
  <c r="B73" i="42"/>
  <c r="D73" i="42"/>
  <c r="C73" i="42"/>
  <c r="F46" i="42"/>
  <c r="E46" i="42"/>
  <c r="D46" i="42"/>
  <c r="B46" i="42"/>
  <c r="C46" i="42"/>
  <c r="E34" i="26"/>
  <c r="G34" i="26"/>
  <c r="C34" i="26"/>
  <c r="D34" i="26"/>
  <c r="B34" i="26"/>
  <c r="F34" i="26"/>
  <c r="F33" i="26"/>
  <c r="D33" i="26"/>
  <c r="B33" i="26"/>
  <c r="E33" i="26"/>
  <c r="C33" i="26"/>
  <c r="G33" i="26"/>
  <c r="C32" i="42"/>
  <c r="E32" i="42"/>
  <c r="F32" i="42"/>
  <c r="D32" i="42"/>
  <c r="B32" i="42"/>
  <c r="B61" i="42"/>
  <c r="E61" i="42"/>
  <c r="F61" i="42"/>
  <c r="C61" i="42"/>
  <c r="D61" i="42"/>
  <c r="B43" i="26"/>
  <c r="G43" i="26"/>
  <c r="C43" i="26"/>
  <c r="F43" i="26"/>
  <c r="D43" i="26"/>
  <c r="E43" i="26"/>
  <c r="B85" i="42"/>
  <c r="E85" i="42"/>
  <c r="C85" i="42"/>
  <c r="F85" i="42"/>
  <c r="D85" i="42"/>
  <c r="B40" i="26"/>
  <c r="F40" i="26"/>
  <c r="D40" i="26"/>
  <c r="G40" i="26"/>
  <c r="E40" i="26"/>
  <c r="C40" i="26"/>
  <c r="D67" i="26"/>
  <c r="F67" i="26"/>
  <c r="G67" i="26"/>
  <c r="B67" i="26"/>
  <c r="C67" i="26"/>
  <c r="E67" i="26"/>
  <c r="C60" i="42"/>
  <c r="B60" i="42"/>
  <c r="E60" i="42"/>
  <c r="F60" i="42"/>
  <c r="D60" i="42"/>
  <c r="E50" i="26"/>
  <c r="G50" i="26"/>
  <c r="D50" i="26"/>
  <c r="B50" i="26"/>
  <c r="C50" i="26"/>
  <c r="F50" i="26"/>
  <c r="E93" i="42"/>
  <c r="F93" i="42"/>
  <c r="C93" i="42"/>
  <c r="D93" i="42"/>
  <c r="B93" i="42"/>
  <c r="G102" i="26"/>
  <c r="E102" i="26"/>
  <c r="C102" i="26"/>
  <c r="B102" i="26"/>
  <c r="D102" i="26"/>
  <c r="F102" i="26"/>
  <c r="E77" i="26"/>
  <c r="F77" i="26"/>
  <c r="G77" i="26"/>
  <c r="B77" i="26"/>
  <c r="C77" i="26"/>
  <c r="D77" i="26"/>
  <c r="F20" i="26"/>
  <c r="B20" i="26"/>
  <c r="G20" i="26"/>
  <c r="D20" i="26"/>
  <c r="E20" i="26"/>
  <c r="C20" i="26"/>
  <c r="E86" i="26"/>
  <c r="G86" i="26"/>
  <c r="C86" i="26"/>
  <c r="D86" i="26"/>
  <c r="F86" i="26"/>
  <c r="B86" i="26"/>
  <c r="B87" i="26"/>
  <c r="C87" i="26"/>
  <c r="F87" i="26"/>
  <c r="E87" i="26"/>
  <c r="D87" i="26"/>
  <c r="G87" i="26"/>
  <c r="C62" i="42"/>
  <c r="D62" i="42"/>
  <c r="F62" i="42"/>
  <c r="B62" i="42"/>
  <c r="E62" i="42"/>
  <c r="E90" i="26"/>
  <c r="D90" i="26"/>
  <c r="G90" i="26"/>
  <c r="B90" i="26"/>
  <c r="F90" i="26"/>
  <c r="C90" i="26"/>
  <c r="B68" i="26"/>
  <c r="C68" i="26"/>
  <c r="E68" i="26"/>
  <c r="G68" i="26"/>
  <c r="F68" i="26"/>
  <c r="D68" i="26"/>
  <c r="C70" i="26"/>
  <c r="B70" i="26"/>
  <c r="G70" i="26"/>
  <c r="E70" i="26"/>
  <c r="D70" i="26"/>
  <c r="F70" i="26"/>
  <c r="D3" i="42"/>
  <c r="F3" i="42"/>
  <c r="E3" i="42"/>
  <c r="B3" i="42"/>
  <c r="C3" i="42"/>
  <c r="G25" i="26"/>
  <c r="F25" i="26"/>
  <c r="E25" i="26"/>
  <c r="C25" i="26"/>
  <c r="D25" i="26"/>
  <c r="B25" i="26"/>
  <c r="C15" i="42"/>
  <c r="D15" i="42"/>
  <c r="B15" i="42"/>
  <c r="F15" i="42"/>
  <c r="E15" i="42"/>
  <c r="C59" i="26"/>
  <c r="B59" i="26"/>
  <c r="E59" i="26"/>
  <c r="F59" i="26"/>
  <c r="G59" i="26"/>
  <c r="D59" i="26"/>
  <c r="D96" i="26"/>
  <c r="G96" i="26"/>
  <c r="E96" i="26"/>
  <c r="F96" i="26"/>
  <c r="C96" i="26"/>
  <c r="B96" i="26"/>
  <c r="D99" i="42"/>
  <c r="B99" i="42"/>
  <c r="E99" i="42"/>
  <c r="C99" i="42"/>
  <c r="F99" i="42"/>
  <c r="D84" i="42"/>
  <c r="F84" i="42"/>
  <c r="C84" i="42"/>
  <c r="B84" i="42"/>
  <c r="E84" i="42"/>
  <c r="D48" i="26"/>
  <c r="E48" i="26"/>
  <c r="F48" i="26"/>
  <c r="B48" i="26"/>
  <c r="G48" i="26"/>
  <c r="C48" i="26"/>
  <c r="C63" i="26"/>
  <c r="F63" i="26"/>
  <c r="D63" i="26"/>
  <c r="E63" i="26"/>
  <c r="G63" i="26"/>
  <c r="B63" i="26"/>
  <c r="E87" i="42"/>
  <c r="C87" i="42"/>
  <c r="F87" i="42"/>
  <c r="D87" i="42"/>
  <c r="B87" i="42"/>
  <c r="E98" i="26"/>
  <c r="D98" i="26"/>
  <c r="B98" i="26"/>
  <c r="C98" i="26"/>
  <c r="G98" i="26"/>
  <c r="F98" i="26"/>
  <c r="B76" i="26"/>
  <c r="G76" i="26"/>
  <c r="F76" i="26"/>
  <c r="D76" i="26"/>
  <c r="C76" i="26"/>
  <c r="E76" i="26"/>
  <c r="C69" i="26"/>
  <c r="B69" i="26"/>
  <c r="F69" i="26"/>
  <c r="E69" i="26"/>
  <c r="D69" i="26"/>
  <c r="G69" i="26"/>
  <c r="F46" i="26"/>
  <c r="C46" i="26"/>
  <c r="D46" i="26"/>
  <c r="E46" i="26"/>
  <c r="B46" i="26"/>
  <c r="G46" i="26"/>
  <c r="G75" i="26"/>
  <c r="D75" i="26"/>
  <c r="C75" i="26"/>
  <c r="F75" i="26"/>
  <c r="E75" i="26"/>
  <c r="B75" i="26"/>
  <c r="C88" i="26"/>
  <c r="F88" i="26"/>
  <c r="D88" i="26"/>
  <c r="G88" i="26"/>
  <c r="E88" i="26"/>
  <c r="B88" i="26"/>
  <c r="G8" i="26"/>
  <c r="B8" i="26"/>
  <c r="D8" i="26"/>
  <c r="C8" i="26"/>
  <c r="E8" i="26"/>
  <c r="F8" i="26"/>
  <c r="C65" i="26"/>
  <c r="D65" i="26"/>
  <c r="B65" i="26"/>
  <c r="G65" i="26"/>
  <c r="E65" i="26"/>
  <c r="F65" i="26"/>
  <c r="B49" i="26"/>
  <c r="F49" i="26"/>
  <c r="D49" i="26"/>
  <c r="C49" i="26"/>
  <c r="G49" i="26"/>
  <c r="E49" i="26"/>
  <c r="C45" i="42"/>
  <c r="F45" i="42"/>
  <c r="B45" i="42"/>
  <c r="D45" i="42"/>
  <c r="E45" i="42"/>
  <c r="D55" i="26"/>
  <c r="B55" i="26"/>
  <c r="F55" i="26"/>
  <c r="C55" i="26"/>
  <c r="G55" i="26"/>
  <c r="E55" i="26"/>
  <c r="F38" i="42"/>
  <c r="B38" i="42"/>
  <c r="E38" i="42"/>
  <c r="C38" i="42"/>
  <c r="D38" i="42"/>
  <c r="D14" i="42"/>
  <c r="C14" i="42"/>
  <c r="B14" i="42"/>
  <c r="E14" i="42"/>
  <c r="F14" i="42"/>
  <c r="F11" i="26"/>
  <c r="G11" i="26"/>
  <c r="C11" i="26"/>
  <c r="E11" i="26"/>
  <c r="D11" i="26"/>
  <c r="B11" i="26"/>
  <c r="F95" i="42"/>
  <c r="C95" i="42"/>
  <c r="E95" i="42"/>
  <c r="D95" i="42"/>
  <c r="B95" i="42"/>
  <c r="F13" i="42"/>
  <c r="C13" i="42"/>
  <c r="E13" i="42"/>
  <c r="B13" i="42"/>
  <c r="D13" i="42"/>
  <c r="B36" i="26"/>
  <c r="D36" i="26"/>
  <c r="F36" i="26"/>
  <c r="G36" i="26"/>
  <c r="E36" i="26"/>
  <c r="C36" i="26"/>
  <c r="D26" i="26"/>
  <c r="F26" i="26"/>
  <c r="E26" i="26"/>
  <c r="C26" i="26"/>
  <c r="B26" i="26"/>
  <c r="G26" i="26"/>
  <c r="D29" i="26"/>
  <c r="B29" i="26"/>
  <c r="G29" i="26"/>
  <c r="F29" i="26"/>
  <c r="C29" i="26"/>
  <c r="E29" i="26"/>
  <c r="E78" i="26"/>
  <c r="C78" i="26"/>
  <c r="B78" i="26"/>
  <c r="D78" i="26"/>
  <c r="F78" i="26"/>
  <c r="G78" i="26"/>
  <c r="E45" i="26"/>
  <c r="C45" i="26"/>
  <c r="D45" i="26"/>
  <c r="F45" i="26"/>
  <c r="B45" i="26"/>
  <c r="G45" i="26"/>
  <c r="F91" i="26"/>
  <c r="B91" i="26"/>
  <c r="C91" i="26"/>
  <c r="D91" i="26"/>
  <c r="E91" i="26"/>
  <c r="G91" i="26"/>
  <c r="C99" i="26"/>
  <c r="B99" i="26"/>
  <c r="D99" i="26"/>
  <c r="E99" i="26"/>
  <c r="F99" i="26"/>
  <c r="G99" i="26"/>
  <c r="B16" i="42"/>
  <c r="F16" i="42"/>
  <c r="C16" i="42"/>
  <c r="E16" i="42"/>
  <c r="D16" i="42"/>
  <c r="B79" i="26"/>
  <c r="D79" i="26"/>
  <c r="G79" i="26"/>
  <c r="F79" i="26"/>
  <c r="C79" i="26"/>
  <c r="E79" i="26"/>
  <c r="D5" i="26"/>
  <c r="C5" i="26"/>
  <c r="G5" i="26"/>
  <c r="E5" i="26"/>
  <c r="F5" i="26"/>
  <c r="B5" i="26"/>
  <c r="C36" i="42"/>
  <c r="D36" i="42"/>
  <c r="B36" i="42"/>
  <c r="F36" i="42"/>
  <c r="E36" i="42"/>
  <c r="B73" i="26"/>
  <c r="F73" i="26"/>
  <c r="C73" i="26"/>
  <c r="D73" i="26"/>
  <c r="G73" i="26"/>
  <c r="E73" i="26"/>
  <c r="F76" i="42"/>
  <c r="D76" i="42"/>
  <c r="E76" i="42"/>
  <c r="B76" i="42"/>
  <c r="C76" i="42"/>
  <c r="D29" i="42"/>
  <c r="E29" i="42"/>
  <c r="C29" i="42"/>
  <c r="F29" i="42"/>
  <c r="B29" i="42"/>
  <c r="F12" i="42"/>
  <c r="C12" i="42"/>
  <c r="D12" i="42"/>
  <c r="E12" i="42"/>
  <c r="B12" i="42"/>
  <c r="E16" i="26"/>
  <c r="C16" i="26"/>
  <c r="F16" i="26"/>
  <c r="G16" i="26"/>
  <c r="D16" i="26"/>
  <c r="B16" i="26"/>
  <c r="B14" i="26"/>
  <c r="E14" i="26"/>
  <c r="D14" i="26"/>
  <c r="C14" i="26"/>
  <c r="F14" i="26"/>
  <c r="G14" i="26"/>
  <c r="F65" i="42"/>
  <c r="C65" i="42"/>
  <c r="E65" i="42"/>
  <c r="B65" i="42"/>
  <c r="D65" i="42"/>
  <c r="E89" i="42"/>
  <c r="D89" i="42"/>
  <c r="F89" i="42"/>
  <c r="C89" i="42"/>
  <c r="B89" i="42"/>
  <c r="E74" i="26"/>
  <c r="B74" i="26"/>
  <c r="C74" i="26"/>
  <c r="G74" i="26"/>
  <c r="D74" i="26"/>
  <c r="F74" i="26"/>
  <c r="C62" i="26"/>
  <c r="F62" i="26"/>
  <c r="E62" i="26"/>
  <c r="G62" i="26"/>
  <c r="B62" i="26"/>
  <c r="D62" i="26"/>
  <c r="G66" i="26"/>
  <c r="F66" i="26"/>
  <c r="B66" i="26"/>
  <c r="D66" i="26"/>
  <c r="E66" i="26"/>
  <c r="C66" i="26"/>
  <c r="D40" i="42"/>
  <c r="C40" i="42"/>
  <c r="F40" i="42"/>
  <c r="B40" i="42"/>
  <c r="E40" i="42"/>
  <c r="D33" i="42"/>
  <c r="C33" i="42"/>
  <c r="B33" i="42"/>
  <c r="E33" i="42"/>
  <c r="F33" i="42"/>
  <c r="B78" i="42"/>
  <c r="E78" i="42"/>
  <c r="F78" i="42"/>
  <c r="C78" i="42"/>
  <c r="D78" i="42"/>
  <c r="E17" i="42"/>
  <c r="D17" i="42"/>
  <c r="C17" i="42"/>
  <c r="B17" i="42"/>
  <c r="F17" i="42"/>
  <c r="F80" i="26"/>
  <c r="D80" i="26"/>
  <c r="C80" i="26"/>
  <c r="E80" i="26"/>
  <c r="B80" i="26"/>
  <c r="G80" i="26"/>
  <c r="F80" i="42"/>
  <c r="C80" i="42"/>
  <c r="E80" i="42"/>
  <c r="B80" i="42"/>
  <c r="D80" i="42"/>
  <c r="G35" i="26"/>
  <c r="D35" i="26"/>
  <c r="B35" i="26"/>
  <c r="F35" i="26"/>
  <c r="E35" i="26"/>
  <c r="C35" i="26"/>
  <c r="D7" i="26"/>
  <c r="G7" i="26"/>
  <c r="F7" i="26"/>
  <c r="B7" i="26"/>
  <c r="E7" i="26"/>
  <c r="C7" i="26"/>
  <c r="E51" i="42"/>
  <c r="B51" i="42"/>
  <c r="D51" i="42"/>
  <c r="C51" i="42"/>
  <c r="F51" i="42"/>
  <c r="G21" i="26"/>
  <c r="C21" i="26"/>
  <c r="E21" i="26"/>
  <c r="F21" i="26"/>
  <c r="D21" i="26"/>
  <c r="B21" i="26"/>
  <c r="B96" i="42"/>
  <c r="E96" i="42"/>
  <c r="D96" i="42"/>
  <c r="F96" i="42"/>
  <c r="C96" i="42"/>
  <c r="G61" i="26"/>
  <c r="F61" i="26"/>
  <c r="D61" i="26"/>
  <c r="C61" i="26"/>
  <c r="B61" i="26"/>
  <c r="E61" i="26"/>
  <c r="C91" i="42"/>
  <c r="E91" i="42"/>
  <c r="F91" i="42"/>
  <c r="B91" i="42"/>
  <c r="D91" i="42"/>
  <c r="G95" i="26"/>
  <c r="C95" i="26"/>
  <c r="E95" i="26"/>
  <c r="D95" i="26"/>
  <c r="F95" i="26"/>
  <c r="B95" i="26"/>
  <c r="E24" i="26"/>
  <c r="D24" i="26"/>
  <c r="F24" i="26"/>
  <c r="B24" i="26"/>
  <c r="G24" i="26"/>
  <c r="C24" i="26"/>
  <c r="B98" i="42"/>
  <c r="C98" i="42"/>
  <c r="F98" i="42"/>
  <c r="E98" i="42"/>
  <c r="D98" i="42"/>
  <c r="B69" i="42"/>
  <c r="F69" i="42"/>
  <c r="E69" i="42"/>
  <c r="D69" i="42"/>
  <c r="C69" i="42"/>
  <c r="D100" i="42"/>
  <c r="E100" i="42"/>
  <c r="B100" i="42"/>
  <c r="C100" i="42"/>
  <c r="F100" i="42"/>
  <c r="D47" i="26"/>
  <c r="E47" i="26"/>
  <c r="G47" i="26"/>
  <c r="B47" i="26"/>
  <c r="F47" i="26"/>
  <c r="C47" i="26"/>
  <c r="B39" i="42"/>
  <c r="D39" i="42"/>
  <c r="F39" i="42"/>
  <c r="C39" i="42"/>
  <c r="E39" i="42"/>
  <c r="B101" i="26"/>
  <c r="F101" i="26"/>
  <c r="C101" i="26"/>
  <c r="E101" i="26"/>
  <c r="G101" i="26"/>
  <c r="D101" i="26"/>
  <c r="G37" i="26"/>
  <c r="F37" i="26"/>
  <c r="C37" i="26"/>
  <c r="B37" i="26"/>
  <c r="D37" i="26"/>
  <c r="E37" i="26"/>
  <c r="B8" i="42"/>
  <c r="C8" i="42"/>
  <c r="F8" i="42"/>
  <c r="D8" i="42"/>
  <c r="E8" i="42"/>
  <c r="F89" i="26"/>
  <c r="C89" i="26"/>
  <c r="G89" i="26"/>
  <c r="B89" i="26"/>
  <c r="D89" i="26"/>
  <c r="E89" i="26"/>
  <c r="B18" i="26"/>
  <c r="E18" i="26"/>
  <c r="C18" i="26"/>
  <c r="D18" i="26"/>
  <c r="F18" i="26"/>
  <c r="G18" i="26"/>
  <c r="C6" i="42"/>
  <c r="F6" i="42"/>
  <c r="E6" i="42"/>
  <c r="B6" i="42"/>
  <c r="D6" i="42"/>
  <c r="F81" i="26"/>
  <c r="B81" i="26"/>
  <c r="E81" i="26"/>
  <c r="D81" i="26"/>
  <c r="G81" i="26"/>
  <c r="C81" i="26"/>
  <c r="C64" i="42"/>
  <c r="E64" i="42"/>
  <c r="B64" i="42"/>
  <c r="F64" i="42"/>
  <c r="D64" i="42"/>
  <c r="F92" i="42"/>
  <c r="D92" i="42"/>
  <c r="B92" i="42"/>
  <c r="C92" i="42"/>
  <c r="E92" i="42"/>
  <c r="E22" i="42"/>
  <c r="F22" i="42"/>
  <c r="C22" i="42"/>
  <c r="D22" i="42"/>
  <c r="B22" i="42"/>
  <c r="B20" i="42"/>
  <c r="D20" i="42"/>
  <c r="F20" i="42"/>
  <c r="E20" i="42"/>
  <c r="C20" i="42"/>
  <c r="D5" i="42"/>
  <c r="E5" i="42"/>
  <c r="C5" i="42"/>
  <c r="F5" i="42"/>
  <c r="B5" i="42"/>
  <c r="C4" i="42"/>
  <c r="E4" i="42"/>
  <c r="F4" i="42"/>
  <c r="B4" i="42"/>
  <c r="D4" i="42"/>
  <c r="E34" i="42"/>
  <c r="D34" i="42"/>
  <c r="B34" i="42"/>
  <c r="C34" i="42"/>
  <c r="F34" i="42"/>
  <c r="G3" i="26"/>
  <c r="B3" i="26"/>
  <c r="C3" i="26"/>
  <c r="E3" i="26"/>
  <c r="D3" i="26"/>
  <c r="F3" i="26"/>
  <c r="F12" i="26"/>
  <c r="G12" i="26"/>
  <c r="C12" i="26"/>
  <c r="E12" i="26"/>
  <c r="B12" i="26"/>
  <c r="D12" i="26"/>
  <c r="C70" i="42"/>
  <c r="F70" i="42"/>
  <c r="E70" i="42"/>
  <c r="B70" i="42"/>
  <c r="D70" i="42"/>
  <c r="B24" i="42"/>
  <c r="C24" i="42"/>
  <c r="D24" i="42"/>
  <c r="E24" i="42"/>
  <c r="F24" i="42"/>
  <c r="D7" i="42"/>
  <c r="C7" i="42"/>
  <c r="B7" i="42"/>
  <c r="F7" i="42"/>
  <c r="E7" i="42"/>
  <c r="D42" i="26"/>
  <c r="F42" i="26"/>
  <c r="E42" i="26"/>
  <c r="B42" i="26"/>
  <c r="C42" i="26"/>
  <c r="G42" i="26"/>
  <c r="E48" i="42"/>
  <c r="B48" i="42"/>
  <c r="D48" i="42"/>
  <c r="C48" i="42"/>
  <c r="F48" i="42"/>
  <c r="G53" i="26"/>
  <c r="E53" i="26"/>
  <c r="F53" i="26"/>
  <c r="B53" i="26"/>
  <c r="C53" i="26"/>
  <c r="D53" i="26"/>
  <c r="F75" i="42"/>
  <c r="C75" i="42"/>
  <c r="E75" i="42"/>
  <c r="D75" i="42"/>
  <c r="B75" i="42"/>
  <c r="C81" i="42"/>
  <c r="E81" i="42"/>
  <c r="F81" i="42"/>
  <c r="D81" i="42"/>
  <c r="B81" i="42"/>
  <c r="F88" i="42"/>
  <c r="E88" i="42"/>
  <c r="C88" i="42"/>
  <c r="B88" i="42"/>
  <c r="D88" i="42"/>
  <c r="E83" i="26"/>
  <c r="B83" i="26"/>
  <c r="D83" i="26"/>
  <c r="F83" i="26"/>
  <c r="G83" i="26"/>
  <c r="C83" i="26"/>
  <c r="G9" i="26"/>
  <c r="C9" i="26"/>
  <c r="B9" i="26"/>
  <c r="D9" i="26"/>
  <c r="F9" i="26"/>
  <c r="E9" i="26"/>
  <c r="F11" i="42"/>
  <c r="C11" i="42"/>
  <c r="B11" i="42"/>
  <c r="D11" i="42"/>
  <c r="E11" i="42"/>
  <c r="D90" i="42"/>
  <c r="E90" i="42"/>
  <c r="F90" i="42"/>
  <c r="C90" i="42"/>
  <c r="B90" i="42"/>
  <c r="B67" i="42"/>
  <c r="E67" i="42"/>
  <c r="D67" i="42"/>
  <c r="C67" i="42"/>
  <c r="F67" i="42"/>
  <c r="D64" i="26"/>
  <c r="F64" i="26"/>
  <c r="E64" i="26"/>
  <c r="G64" i="26"/>
  <c r="B64" i="26"/>
  <c r="C64" i="26"/>
  <c r="E72" i="26"/>
  <c r="B72" i="26"/>
  <c r="F72" i="26"/>
  <c r="C72" i="26"/>
  <c r="D72" i="26"/>
  <c r="G72" i="26"/>
  <c r="B82" i="42"/>
  <c r="E82" i="42"/>
  <c r="C82" i="42"/>
  <c r="F82" i="42"/>
  <c r="D82" i="42"/>
  <c r="F52" i="42"/>
  <c r="D52" i="42"/>
  <c r="C52" i="42"/>
  <c r="E52" i="42"/>
  <c r="B52" i="42"/>
  <c r="B47" i="42"/>
  <c r="F47" i="42"/>
  <c r="D47" i="42"/>
  <c r="E47" i="42"/>
  <c r="C47" i="42"/>
  <c r="D56" i="42"/>
  <c r="F56" i="42"/>
  <c r="B56" i="42"/>
  <c r="C56" i="42"/>
  <c r="E56" i="42"/>
  <c r="B97" i="42"/>
  <c r="D97" i="42"/>
  <c r="E97" i="42"/>
  <c r="F97" i="42"/>
  <c r="C97" i="42"/>
  <c r="E56" i="26"/>
  <c r="D56" i="26"/>
  <c r="C56" i="26"/>
  <c r="B56" i="26"/>
  <c r="G56" i="26"/>
  <c r="F56" i="26"/>
  <c r="B43" i="42"/>
  <c r="C43" i="42"/>
  <c r="E43" i="42"/>
  <c r="F43" i="42"/>
  <c r="D43" i="42"/>
  <c r="E21" i="42"/>
  <c r="C21" i="42"/>
  <c r="D21" i="42"/>
  <c r="B21" i="42"/>
  <c r="F21" i="42"/>
  <c r="G93" i="26"/>
  <c r="F93" i="26"/>
  <c r="B93" i="26"/>
  <c r="C93" i="26"/>
  <c r="D93" i="26"/>
  <c r="E93" i="26"/>
  <c r="C72" i="42"/>
  <c r="D72" i="42"/>
  <c r="E72" i="42"/>
  <c r="F72" i="42"/>
  <c r="B72" i="42"/>
  <c r="G19" i="26"/>
  <c r="B19" i="26"/>
  <c r="D19" i="26"/>
  <c r="E19" i="26"/>
  <c r="F19" i="26"/>
  <c r="C19" i="26"/>
  <c r="E10" i="42"/>
  <c r="C10" i="42"/>
  <c r="F10" i="42"/>
  <c r="D10" i="42"/>
  <c r="B10" i="42"/>
  <c r="B71" i="42"/>
  <c r="F71" i="42"/>
  <c r="D71" i="42"/>
  <c r="C71" i="42"/>
  <c r="E71" i="42"/>
  <c r="D28" i="26"/>
  <c r="B28" i="26"/>
  <c r="G28" i="26"/>
  <c r="F28" i="26"/>
  <c r="C28" i="26"/>
  <c r="E28" i="26"/>
  <c r="B37" i="42"/>
  <c r="D37" i="42"/>
  <c r="E37" i="42"/>
  <c r="F37" i="42"/>
  <c r="C37" i="42"/>
  <c r="G100" i="26"/>
  <c r="C100" i="26"/>
  <c r="F100" i="26"/>
  <c r="E100" i="26"/>
  <c r="D100" i="26"/>
  <c r="B100" i="26"/>
  <c r="B32" i="26"/>
  <c r="G32" i="26"/>
  <c r="D32" i="26"/>
  <c r="C32" i="26"/>
  <c r="F32" i="26"/>
  <c r="E32" i="26"/>
  <c r="D52" i="26"/>
  <c r="C52" i="26"/>
  <c r="F52" i="26"/>
  <c r="B52" i="26"/>
  <c r="E52" i="26"/>
  <c r="G52" i="26"/>
  <c r="F57" i="42"/>
  <c r="B57" i="42"/>
  <c r="C57" i="42"/>
  <c r="D57" i="42"/>
  <c r="E57" i="42"/>
  <c r="F25" i="42"/>
  <c r="B25" i="42"/>
  <c r="C25" i="42"/>
  <c r="E25" i="42"/>
  <c r="D25" i="42"/>
  <c r="D30" i="42"/>
  <c r="F30" i="42"/>
  <c r="B30" i="42"/>
  <c r="C30" i="42"/>
  <c r="E30" i="42"/>
  <c r="B59" i="42"/>
  <c r="F59" i="42"/>
  <c r="E59" i="42"/>
  <c r="D59" i="42"/>
  <c r="C59" i="42"/>
  <c r="C30" i="26"/>
  <c r="D30" i="26"/>
  <c r="F30" i="26"/>
  <c r="G30" i="26"/>
  <c r="B30" i="26"/>
  <c r="E30" i="26"/>
  <c r="E23" i="26"/>
  <c r="D23" i="26"/>
  <c r="C23" i="26"/>
  <c r="F23" i="26"/>
  <c r="G23" i="26"/>
  <c r="B23" i="26"/>
  <c r="C79" i="42"/>
  <c r="B79" i="42"/>
  <c r="D79" i="42"/>
  <c r="E79" i="42"/>
  <c r="F79" i="42"/>
  <c r="C44" i="42"/>
  <c r="B44" i="42"/>
  <c r="F44" i="42"/>
  <c r="D44" i="42"/>
  <c r="E44" i="42"/>
  <c r="D4" i="26"/>
  <c r="G4" i="26"/>
  <c r="B4" i="26"/>
  <c r="E4" i="26"/>
  <c r="F4" i="26"/>
  <c r="C4" i="26"/>
  <c r="B41" i="42"/>
  <c r="C41" i="42"/>
  <c r="D41" i="42"/>
  <c r="F41" i="42"/>
  <c r="E41" i="42"/>
  <c r="E66" i="42"/>
  <c r="B66" i="42"/>
  <c r="C66" i="42"/>
  <c r="D66" i="42"/>
  <c r="F66" i="42"/>
  <c r="C27" i="42"/>
  <c r="D27" i="42"/>
  <c r="E27" i="42"/>
  <c r="F27" i="42"/>
  <c r="B27" i="42"/>
  <c r="D19" i="42"/>
  <c r="F19" i="42"/>
  <c r="B19" i="42"/>
  <c r="C19" i="42"/>
  <c r="E19" i="42"/>
  <c r="C15" i="26"/>
  <c r="E15" i="26"/>
  <c r="B15" i="26"/>
  <c r="G15" i="26"/>
  <c r="F15" i="26"/>
  <c r="D15" i="26"/>
  <c r="B83" i="42"/>
  <c r="C83" i="42"/>
  <c r="D83" i="42"/>
  <c r="E83" i="42"/>
  <c r="F83" i="42"/>
  <c r="D57" i="26"/>
  <c r="C57" i="26"/>
  <c r="B57" i="26"/>
  <c r="E57" i="26"/>
  <c r="F57" i="26"/>
  <c r="G57" i="26"/>
  <c r="D50" i="42"/>
  <c r="C50" i="42"/>
  <c r="F50" i="42"/>
  <c r="B50" i="42"/>
  <c r="E50" i="42"/>
  <c r="G85" i="26"/>
  <c r="C85" i="26"/>
  <c r="B85" i="26"/>
  <c r="D85" i="26"/>
  <c r="E85" i="26"/>
  <c r="F85" i="26"/>
  <c r="C39" i="26"/>
  <c r="E39" i="26"/>
  <c r="F39" i="26"/>
  <c r="G39" i="26"/>
  <c r="B39" i="26"/>
  <c r="D39" i="26"/>
  <c r="C6" i="26"/>
  <c r="G6" i="26"/>
  <c r="E6" i="26"/>
  <c r="D6" i="26"/>
  <c r="F6" i="26"/>
  <c r="B6" i="26"/>
  <c r="A171" i="27"/>
  <c r="A192" i="27"/>
  <c r="A102" i="27"/>
  <c r="A5" i="27"/>
  <c r="A82" i="27"/>
  <c r="A207" i="27"/>
  <c r="A19" i="27"/>
  <c r="A104" i="27"/>
  <c r="A11" i="27"/>
  <c r="A116" i="27"/>
  <c r="A51" i="27"/>
  <c r="A34" i="27"/>
  <c r="A205" i="27"/>
  <c r="A106" i="27"/>
  <c r="A77" i="27"/>
  <c r="A8" i="27"/>
  <c r="A97" i="27"/>
  <c r="A81" i="27"/>
  <c r="A173" i="27"/>
  <c r="A74" i="27"/>
  <c r="A120" i="27"/>
  <c r="A195" i="27"/>
  <c r="A66" i="27"/>
  <c r="A183" i="27"/>
  <c r="A121" i="27"/>
  <c r="A151" i="27"/>
  <c r="A211" i="27"/>
  <c r="A206" i="27"/>
  <c r="A153" i="27"/>
  <c r="A190" i="27"/>
  <c r="A135" i="27"/>
  <c r="A33" i="27"/>
  <c r="A194" i="27"/>
  <c r="A136" i="27"/>
  <c r="A130" i="27"/>
  <c r="A174" i="27"/>
  <c r="A126" i="27"/>
  <c r="A156" i="27"/>
  <c r="A60" i="27"/>
  <c r="A199" i="27"/>
  <c r="A95" i="27"/>
  <c r="A204" i="27"/>
  <c r="A134" i="27"/>
  <c r="A124" i="27"/>
  <c r="A17" i="27"/>
  <c r="A188" i="27"/>
  <c r="A109" i="27"/>
  <c r="A14" i="27"/>
  <c r="A142" i="27"/>
  <c r="A191" i="27"/>
  <c r="A49" i="27"/>
  <c r="A21" i="27"/>
  <c r="A57" i="27"/>
  <c r="A45" i="27"/>
  <c r="A166" i="27"/>
  <c r="A108" i="27"/>
  <c r="A187" i="27"/>
  <c r="A29" i="27"/>
  <c r="A73" i="27"/>
  <c r="A125" i="27"/>
  <c r="A127" i="27"/>
  <c r="A42" i="27"/>
  <c r="A61" i="27"/>
  <c r="A12" i="27"/>
  <c r="A203" i="27"/>
  <c r="A145" i="27"/>
  <c r="A54" i="27"/>
  <c r="A89" i="27"/>
  <c r="A30" i="27"/>
  <c r="A181" i="27"/>
  <c r="A23" i="27"/>
  <c r="A86" i="27"/>
  <c r="A44" i="27"/>
  <c r="A24" i="27"/>
  <c r="A22" i="27"/>
  <c r="A185" i="27"/>
  <c r="A182" i="27"/>
  <c r="A37" i="27"/>
  <c r="A76" i="27"/>
  <c r="A32" i="27"/>
  <c r="A129" i="27"/>
  <c r="A20" i="27"/>
  <c r="A69" i="27"/>
  <c r="A43" i="27"/>
  <c r="A198" i="27"/>
  <c r="A208" i="27"/>
  <c r="A88" i="27"/>
  <c r="A141" i="27"/>
  <c r="A114" i="27"/>
  <c r="A167" i="27"/>
  <c r="A138" i="27"/>
  <c r="A178" i="27"/>
  <c r="A36" i="27"/>
  <c r="A210" i="27"/>
  <c r="A59" i="27"/>
  <c r="A119" i="27"/>
  <c r="A133" i="27"/>
  <c r="A144" i="27"/>
  <c r="A180" i="27"/>
  <c r="A28" i="27"/>
  <c r="A52" i="27"/>
  <c r="A48" i="27"/>
  <c r="A143" i="27"/>
  <c r="A70" i="27"/>
  <c r="A186" i="27"/>
  <c r="A98" i="27"/>
  <c r="A15" i="27"/>
  <c r="A117" i="27"/>
  <c r="A154" i="27"/>
  <c r="A118" i="27"/>
  <c r="A155" i="27"/>
  <c r="A68" i="27"/>
  <c r="A170" i="27"/>
  <c r="A160" i="27"/>
  <c r="A55" i="27"/>
  <c r="A83" i="27"/>
  <c r="A62" i="27"/>
  <c r="A18" i="27"/>
  <c r="A149" i="27"/>
  <c r="A115" i="27"/>
  <c r="A184" i="27"/>
  <c r="A175" i="27"/>
  <c r="A13" i="27"/>
  <c r="A75" i="27"/>
  <c r="A71" i="27"/>
  <c r="A84" i="27"/>
  <c r="A161" i="27"/>
  <c r="A16" i="27"/>
  <c r="A131" i="27"/>
  <c r="A152" i="27"/>
  <c r="A46" i="27"/>
  <c r="A163" i="27"/>
  <c r="A169" i="27"/>
  <c r="A58" i="27"/>
  <c r="A65" i="27"/>
  <c r="A41" i="27"/>
  <c r="A110" i="27"/>
  <c r="A140" i="27"/>
  <c r="A10" i="27"/>
  <c r="A176" i="27"/>
  <c r="A103" i="27"/>
  <c r="A113" i="27"/>
  <c r="A101" i="27"/>
  <c r="A147" i="27"/>
  <c r="A172" i="27"/>
  <c r="A148" i="27"/>
  <c r="A123" i="27"/>
  <c r="A26" i="27"/>
  <c r="A87" i="27"/>
  <c r="A72" i="27"/>
  <c r="A27" i="27"/>
  <c r="A202" i="27"/>
  <c r="A7" i="27"/>
  <c r="A39" i="27"/>
  <c r="A9" i="27"/>
  <c r="A25" i="27"/>
  <c r="A50" i="27"/>
  <c r="A79" i="27"/>
  <c r="A209" i="27"/>
  <c r="A38" i="27"/>
  <c r="A189" i="27"/>
  <c r="A122" i="27"/>
  <c r="A111" i="27"/>
  <c r="A193" i="27"/>
  <c r="A162" i="27"/>
  <c r="A201" i="27"/>
  <c r="A64" i="27"/>
  <c r="A67" i="27"/>
  <c r="A196" i="27"/>
  <c r="A85" i="27"/>
  <c r="A158" i="27"/>
  <c r="A159" i="27"/>
  <c r="A179" i="27"/>
  <c r="A165" i="27"/>
  <c r="A31" i="27"/>
  <c r="A200" i="27"/>
  <c r="A150" i="27"/>
  <c r="A96" i="27"/>
  <c r="A53" i="27"/>
  <c r="A91" i="27"/>
  <c r="A63" i="27"/>
  <c r="A6" i="27"/>
  <c r="A168" i="27"/>
  <c r="A99" i="27"/>
  <c r="A157" i="27"/>
  <c r="A92" i="27"/>
  <c r="A112" i="27"/>
  <c r="A132" i="27"/>
  <c r="A78" i="27"/>
  <c r="A100" i="27"/>
  <c r="A3" i="27"/>
  <c r="A35" i="27"/>
  <c r="A146" i="27"/>
  <c r="A107" i="27"/>
  <c r="A94" i="27"/>
  <c r="A137" i="27"/>
  <c r="A4" i="27"/>
  <c r="A80" i="27"/>
  <c r="A128" i="27"/>
  <c r="A105" i="27"/>
  <c r="A164" i="27"/>
  <c r="A47" i="27"/>
  <c r="A56" i="27"/>
  <c r="A197" i="27"/>
  <c r="A139" i="27"/>
  <c r="A177" i="27"/>
  <c r="A90" i="27"/>
  <c r="A93" i="27"/>
  <c r="A40" i="27"/>
  <c r="B12" i="27" l="1"/>
  <c r="C12" i="27"/>
  <c r="D12" i="27"/>
  <c r="B181" i="27"/>
  <c r="C181" i="27"/>
  <c r="B21" i="27"/>
  <c r="D21" i="27"/>
  <c r="C21" i="27"/>
  <c r="C156" i="27"/>
  <c r="B156" i="27"/>
  <c r="B28" i="27"/>
  <c r="D28" i="27"/>
  <c r="C28" i="27"/>
  <c r="D15" i="27"/>
  <c r="C15" i="27"/>
  <c r="B15" i="27"/>
  <c r="B170" i="27"/>
  <c r="C170" i="27"/>
  <c r="B100" i="27"/>
  <c r="D100" i="27"/>
  <c r="C100" i="27"/>
  <c r="C146" i="27"/>
  <c r="B146" i="27"/>
  <c r="B93" i="27"/>
  <c r="D93" i="27"/>
  <c r="C93" i="27"/>
  <c r="B127" i="27"/>
  <c r="C127" i="27"/>
  <c r="B47" i="27"/>
  <c r="C47" i="27"/>
  <c r="D47" i="27"/>
  <c r="C136" i="27"/>
  <c r="B136" i="27"/>
  <c r="B173" i="27"/>
  <c r="C173" i="27"/>
  <c r="C37" i="27"/>
  <c r="B37" i="27"/>
  <c r="D37" i="27"/>
  <c r="C119" i="27"/>
  <c r="B119" i="27"/>
  <c r="D119" i="27"/>
  <c r="C68" i="27"/>
  <c r="D68" i="27"/>
  <c r="B68" i="27"/>
  <c r="C134" i="27"/>
  <c r="B134" i="27"/>
  <c r="C157" i="27"/>
  <c r="B157" i="27"/>
  <c r="D58" i="27"/>
  <c r="C58" i="27"/>
  <c r="B58" i="27"/>
  <c r="C65" i="27"/>
  <c r="B65" i="27"/>
  <c r="D65" i="27"/>
  <c r="B8" i="27"/>
  <c r="C8" i="27"/>
  <c r="D8" i="27"/>
  <c r="B66" i="27"/>
  <c r="D66" i="27"/>
  <c r="C66" i="27"/>
  <c r="B90" i="27"/>
  <c r="C90" i="27"/>
  <c r="D90" i="27"/>
  <c r="B44" i="27"/>
  <c r="D44" i="27"/>
  <c r="C44" i="27"/>
  <c r="C32" i="27"/>
  <c r="D32" i="27"/>
  <c r="B32" i="27"/>
  <c r="C110" i="27"/>
  <c r="D110" i="27"/>
  <c r="B110" i="27"/>
  <c r="C202" i="27"/>
  <c r="B202" i="27"/>
  <c r="C189" i="27"/>
  <c r="B189" i="27"/>
  <c r="C23" i="27"/>
  <c r="D23" i="27"/>
  <c r="B23" i="27"/>
  <c r="D16" i="27"/>
  <c r="C16" i="27"/>
  <c r="B16" i="27"/>
  <c r="C129" i="27"/>
  <c r="B129" i="27"/>
  <c r="C188" i="27"/>
  <c r="B188" i="27"/>
  <c r="D108" i="27"/>
  <c r="C108" i="27"/>
  <c r="B108" i="27"/>
  <c r="C200" i="27"/>
  <c r="B200" i="27"/>
  <c r="C87" i="27"/>
  <c r="D87" i="27"/>
  <c r="B87" i="27"/>
  <c r="C25" i="27"/>
  <c r="D25" i="27"/>
  <c r="B25" i="27"/>
  <c r="C190" i="27"/>
  <c r="B190" i="27"/>
  <c r="C33" i="27"/>
  <c r="B33" i="27"/>
  <c r="D33" i="27"/>
  <c r="B167" i="27"/>
  <c r="C167" i="27"/>
  <c r="C34" i="27"/>
  <c r="D34" i="27"/>
  <c r="B34" i="27"/>
  <c r="D61" i="27"/>
  <c r="B61" i="27"/>
  <c r="C61" i="27"/>
  <c r="B73" i="27"/>
  <c r="C73" i="27"/>
  <c r="D73" i="27"/>
  <c r="C22" i="27"/>
  <c r="D22" i="27"/>
  <c r="B22" i="27"/>
  <c r="D42" i="27"/>
  <c r="B42" i="27"/>
  <c r="C42" i="27"/>
  <c r="B158" i="27"/>
  <c r="C158" i="27"/>
  <c r="D7" i="27"/>
  <c r="C7" i="27"/>
  <c r="B7" i="27"/>
  <c r="D17" i="27"/>
  <c r="C17" i="27"/>
  <c r="B17" i="27"/>
  <c r="C57" i="27"/>
  <c r="D57" i="27"/>
  <c r="B57" i="27"/>
  <c r="D78" i="27"/>
  <c r="C78" i="27"/>
  <c r="B78" i="27"/>
  <c r="C171" i="27"/>
  <c r="B171" i="27"/>
  <c r="C203" i="27"/>
  <c r="B203" i="27"/>
  <c r="C18" i="27"/>
  <c r="B18" i="27"/>
  <c r="D18" i="27"/>
  <c r="C49" i="27"/>
  <c r="B49" i="27"/>
  <c r="D49" i="27"/>
  <c r="B194" i="27"/>
  <c r="C194" i="27"/>
  <c r="D83" i="27"/>
  <c r="C83" i="27"/>
  <c r="B83" i="27"/>
  <c r="C180" i="27"/>
  <c r="B180" i="27"/>
  <c r="C27" i="27"/>
  <c r="B27" i="27"/>
  <c r="D27" i="27"/>
  <c r="B172" i="27"/>
  <c r="C172" i="27"/>
  <c r="D46" i="27"/>
  <c r="C46" i="27"/>
  <c r="B46" i="27"/>
  <c r="C133" i="27"/>
  <c r="B133" i="27"/>
  <c r="D98" i="27"/>
  <c r="C98" i="27"/>
  <c r="B98" i="27"/>
  <c r="B6" i="27"/>
  <c r="C6" i="27"/>
  <c r="D6" i="27"/>
  <c r="C204" i="27"/>
  <c r="B204" i="27"/>
  <c r="C135" i="27"/>
  <c r="B135" i="27"/>
  <c r="B20" i="27"/>
  <c r="D20" i="27"/>
  <c r="C20" i="27"/>
  <c r="B126" i="27"/>
  <c r="C126" i="27"/>
  <c r="C138" i="27"/>
  <c r="B138" i="27"/>
  <c r="C52" i="27"/>
  <c r="D52" i="27"/>
  <c r="B52" i="27"/>
  <c r="C195" i="27"/>
  <c r="B195" i="27"/>
  <c r="D71" i="27"/>
  <c r="B71" i="27"/>
  <c r="C71" i="27"/>
  <c r="D13" i="27"/>
  <c r="C13" i="27"/>
  <c r="B13" i="27"/>
  <c r="B40" i="27"/>
  <c r="C40" i="27"/>
  <c r="D40" i="27"/>
  <c r="C10" i="27"/>
  <c r="B10" i="27"/>
  <c r="D10" i="27"/>
  <c r="C79" i="27"/>
  <c r="D79" i="27"/>
  <c r="B79" i="27"/>
  <c r="C211" i="27"/>
  <c r="B211" i="27"/>
  <c r="D43" i="27"/>
  <c r="C43" i="27"/>
  <c r="B43" i="27"/>
  <c r="C177" i="27"/>
  <c r="B177" i="27"/>
  <c r="C63" i="27"/>
  <c r="B63" i="27"/>
  <c r="D63" i="27"/>
  <c r="C166" i="27"/>
  <c r="B166" i="27"/>
  <c r="C59" i="27"/>
  <c r="D59" i="27"/>
  <c r="B59" i="27"/>
  <c r="B109" i="27"/>
  <c r="D109" i="27"/>
  <c r="C109" i="27"/>
  <c r="B207" i="27"/>
  <c r="C207" i="27"/>
  <c r="C14" i="27"/>
  <c r="D14" i="27"/>
  <c r="B14" i="27"/>
  <c r="C114" i="27"/>
  <c r="D114" i="27"/>
  <c r="B114" i="27"/>
  <c r="B163" i="27"/>
  <c r="C163" i="27"/>
  <c r="D85" i="27"/>
  <c r="C85" i="27"/>
  <c r="B85" i="27"/>
  <c r="D97" i="27"/>
  <c r="B97" i="27"/>
  <c r="C97" i="27"/>
  <c r="C77" i="27"/>
  <c r="B77" i="27"/>
  <c r="D77" i="27"/>
  <c r="C105" i="27"/>
  <c r="D105" i="27"/>
  <c r="B105" i="27"/>
  <c r="D88" i="27"/>
  <c r="B88" i="27"/>
  <c r="C88" i="27"/>
  <c r="C3" i="27"/>
  <c r="B3" i="27"/>
  <c r="D3" i="27"/>
  <c r="C125" i="27"/>
  <c r="B125" i="27"/>
  <c r="C89" i="27"/>
  <c r="D89" i="27"/>
  <c r="B89" i="27"/>
  <c r="B31" i="27"/>
  <c r="D31" i="27"/>
  <c r="C31" i="27"/>
  <c r="B91" i="27"/>
  <c r="C91" i="27"/>
  <c r="D91" i="27"/>
  <c r="D117" i="27"/>
  <c r="B117" i="27"/>
  <c r="C117" i="27"/>
  <c r="D38" i="27"/>
  <c r="B38" i="27"/>
  <c r="C38" i="27"/>
  <c r="B145" i="27"/>
  <c r="C145" i="27"/>
  <c r="C48" i="27"/>
  <c r="B48" i="27"/>
  <c r="D48" i="27"/>
  <c r="C9" i="27"/>
  <c r="B9" i="27"/>
  <c r="D9" i="27"/>
  <c r="B201" i="27"/>
  <c r="C201" i="27"/>
  <c r="C205" i="27"/>
  <c r="B205" i="27"/>
  <c r="C51" i="27"/>
  <c r="B51" i="27"/>
  <c r="D51" i="27"/>
  <c r="B56" i="27"/>
  <c r="D56" i="27"/>
  <c r="C56" i="27"/>
  <c r="C99" i="27"/>
  <c r="D99" i="27"/>
  <c r="B99" i="27"/>
  <c r="C169" i="27"/>
  <c r="B169" i="27"/>
  <c r="C92" i="27"/>
  <c r="B92" i="27"/>
  <c r="D92" i="27"/>
  <c r="D118" i="27"/>
  <c r="C118" i="27"/>
  <c r="B118" i="27"/>
  <c r="B174" i="27"/>
  <c r="C174" i="27"/>
  <c r="D35" i="27"/>
  <c r="B35" i="27"/>
  <c r="C35" i="27"/>
  <c r="B4" i="27"/>
  <c r="D4" i="27"/>
  <c r="C4" i="27"/>
  <c r="C5" i="27"/>
  <c r="D5" i="27"/>
  <c r="B5" i="27"/>
  <c r="C60" i="27"/>
  <c r="B60" i="27"/>
  <c r="D60" i="27"/>
  <c r="C104" i="27"/>
  <c r="D104" i="27"/>
  <c r="B104" i="27"/>
  <c r="C94" i="27"/>
  <c r="D94" i="27"/>
  <c r="B94" i="27"/>
  <c r="B53" i="27"/>
  <c r="C53" i="27"/>
  <c r="D53" i="27"/>
  <c r="D75" i="27"/>
  <c r="B75" i="27"/>
  <c r="C75" i="27"/>
  <c r="D30" i="27"/>
  <c r="B30" i="27"/>
  <c r="C30" i="27"/>
  <c r="B183" i="27"/>
  <c r="C183" i="27"/>
  <c r="B151" i="27"/>
  <c r="C151" i="27"/>
  <c r="B197" i="27"/>
  <c r="C197" i="27"/>
  <c r="C186" i="27"/>
  <c r="B186" i="27"/>
  <c r="C142" i="27"/>
  <c r="B142" i="27"/>
  <c r="C137" i="27"/>
  <c r="B137" i="27"/>
  <c r="C132" i="27"/>
  <c r="B132" i="27"/>
  <c r="C147" i="27"/>
  <c r="B147" i="27"/>
  <c r="C122" i="27"/>
  <c r="B122" i="27"/>
  <c r="D95" i="27"/>
  <c r="B95" i="27"/>
  <c r="C95" i="27"/>
  <c r="B184" i="27"/>
  <c r="C184" i="27"/>
  <c r="B164" i="27"/>
  <c r="C164" i="27"/>
  <c r="B196" i="27"/>
  <c r="C196" i="27"/>
  <c r="B153" i="27"/>
  <c r="C153" i="27"/>
  <c r="B178" i="27"/>
  <c r="C178" i="27"/>
  <c r="B187" i="27"/>
  <c r="C187" i="27"/>
  <c r="B182" i="27"/>
  <c r="C182" i="27"/>
  <c r="B210" i="27"/>
  <c r="C210" i="27"/>
  <c r="D111" i="27"/>
  <c r="C111" i="27"/>
  <c r="B111" i="27"/>
  <c r="B139" i="27"/>
  <c r="C139" i="27"/>
  <c r="D41" i="27"/>
  <c r="C41" i="27"/>
  <c r="B41" i="27"/>
  <c r="B191" i="27"/>
  <c r="C191" i="27"/>
  <c r="B149" i="27"/>
  <c r="C149" i="27"/>
  <c r="C81" i="27"/>
  <c r="D81" i="27"/>
  <c r="B81" i="27"/>
  <c r="C102" i="27"/>
  <c r="D102" i="27"/>
  <c r="B102" i="27"/>
  <c r="C26" i="27"/>
  <c r="B26" i="27"/>
  <c r="D26" i="27"/>
  <c r="C120" i="27"/>
  <c r="D120" i="27"/>
  <c r="B120" i="27"/>
  <c r="C131" i="27"/>
  <c r="B131" i="27"/>
  <c r="C155" i="27"/>
  <c r="B155" i="27"/>
  <c r="C45" i="27"/>
  <c r="D45" i="27"/>
  <c r="B45" i="27"/>
  <c r="B116" i="27"/>
  <c r="D116" i="27"/>
  <c r="C116" i="27"/>
  <c r="B193" i="27"/>
  <c r="C193" i="27"/>
  <c r="C209" i="27"/>
  <c r="B209" i="27"/>
  <c r="C55" i="27"/>
  <c r="B55" i="27"/>
  <c r="D55" i="27"/>
  <c r="C76" i="27"/>
  <c r="B76" i="27"/>
  <c r="D76" i="27"/>
  <c r="C152" i="27"/>
  <c r="B152" i="27"/>
  <c r="D115" i="27"/>
  <c r="B115" i="27"/>
  <c r="C115" i="27"/>
  <c r="C84" i="27"/>
  <c r="B84" i="27"/>
  <c r="D84" i="27"/>
  <c r="C165" i="27"/>
  <c r="B165" i="27"/>
  <c r="C143" i="27"/>
  <c r="B143" i="27"/>
  <c r="B124" i="27"/>
  <c r="C124" i="27"/>
  <c r="B130" i="27"/>
  <c r="C130" i="27"/>
  <c r="B96" i="27"/>
  <c r="D96" i="27"/>
  <c r="C96" i="27"/>
  <c r="B144" i="27"/>
  <c r="C144" i="27"/>
  <c r="B39" i="27"/>
  <c r="C39" i="27"/>
  <c r="D39" i="27"/>
  <c r="B160" i="27"/>
  <c r="C160" i="27"/>
  <c r="C140" i="27"/>
  <c r="B140" i="27"/>
  <c r="C141" i="27"/>
  <c r="B141" i="27"/>
  <c r="B107" i="27"/>
  <c r="D107" i="27"/>
  <c r="C107" i="27"/>
  <c r="D103" i="27"/>
  <c r="C103" i="27"/>
  <c r="B103" i="27"/>
  <c r="D70" i="27"/>
  <c r="C70" i="27"/>
  <c r="B70" i="27"/>
  <c r="C176" i="27"/>
  <c r="B176" i="27"/>
  <c r="B101" i="27"/>
  <c r="D101" i="27"/>
  <c r="C101" i="27"/>
  <c r="D113" i="27"/>
  <c r="B113" i="27"/>
  <c r="C113" i="27"/>
  <c r="C208" i="27"/>
  <c r="B208" i="27"/>
  <c r="C62" i="27"/>
  <c r="D62" i="27"/>
  <c r="B62" i="27"/>
  <c r="C86" i="27"/>
  <c r="D86" i="27"/>
  <c r="B86" i="27"/>
  <c r="B159" i="27"/>
  <c r="C159" i="27"/>
  <c r="C192" i="27"/>
  <c r="B192" i="27"/>
  <c r="C74" i="27"/>
  <c r="B74" i="27"/>
  <c r="D74" i="27"/>
  <c r="D67" i="27"/>
  <c r="C67" i="27"/>
  <c r="B67" i="27"/>
  <c r="D50" i="27"/>
  <c r="C50" i="27"/>
  <c r="B50" i="27"/>
  <c r="D112" i="27"/>
  <c r="B112" i="27"/>
  <c r="C112" i="27"/>
  <c r="B162" i="27"/>
  <c r="C162" i="27"/>
  <c r="C80" i="27"/>
  <c r="D80" i="27"/>
  <c r="B80" i="27"/>
  <c r="C199" i="27"/>
  <c r="B199" i="27"/>
  <c r="C168" i="27"/>
  <c r="B168" i="27"/>
  <c r="C29" i="27"/>
  <c r="B29" i="27"/>
  <c r="D29" i="27"/>
  <c r="D106" i="27"/>
  <c r="B106" i="27"/>
  <c r="C106" i="27"/>
  <c r="C185" i="27"/>
  <c r="B185" i="27"/>
  <c r="C36" i="27"/>
  <c r="D36" i="27"/>
  <c r="B36" i="27"/>
  <c r="B150" i="27"/>
  <c r="C150" i="27"/>
  <c r="B198" i="27"/>
  <c r="C198" i="27"/>
  <c r="C24" i="27"/>
  <c r="B24" i="27"/>
  <c r="D24" i="27"/>
  <c r="D54" i="27"/>
  <c r="C54" i="27"/>
  <c r="B54" i="27"/>
  <c r="B154" i="27"/>
  <c r="C154" i="27"/>
  <c r="C82" i="27"/>
  <c r="B82" i="27"/>
  <c r="D82" i="27"/>
  <c r="C206" i="27"/>
  <c r="B206" i="27"/>
  <c r="B161" i="27"/>
  <c r="C161" i="27"/>
  <c r="C128" i="27"/>
  <c r="B128" i="27"/>
  <c r="D64" i="27"/>
  <c r="B64" i="27"/>
  <c r="C64" i="27"/>
  <c r="B175" i="27"/>
  <c r="C175" i="27"/>
  <c r="D11" i="27"/>
  <c r="C11" i="27"/>
  <c r="B11" i="27"/>
  <c r="D19" i="27"/>
  <c r="B19" i="27"/>
  <c r="C19" i="27"/>
  <c r="D72" i="27"/>
  <c r="B72" i="27"/>
  <c r="C72" i="27"/>
  <c r="C179" i="27"/>
  <c r="B179" i="27"/>
  <c r="C69" i="27"/>
  <c r="D69" i="27"/>
  <c r="B69" i="27"/>
  <c r="B121" i="27"/>
  <c r="C121" i="27"/>
  <c r="B148" i="27"/>
  <c r="C148" i="27"/>
  <c r="B123" i="27"/>
  <c r="C123" i="27"/>
  <c r="H5" i="27" l="1"/>
  <c r="H6" i="27"/>
  <c r="H4" i="27"/>
  <c r="G1" i="26" l="1"/>
  <c r="H7" i="27"/>
  <c r="I16" i="27"/>
</calcChain>
</file>

<file path=xl/sharedStrings.xml><?xml version="1.0" encoding="utf-8"?>
<sst xmlns="http://schemas.openxmlformats.org/spreadsheetml/2006/main" count="285" uniqueCount="195">
  <si>
    <t xml:space="preserve"> </t>
  </si>
  <si>
    <t xml:space="preserve">  </t>
  </si>
  <si>
    <t>Code postal</t>
  </si>
  <si>
    <t xml:space="preserve">  Fédération Française de Pétanque et Jeu Provençal</t>
  </si>
  <si>
    <t>N° licence</t>
  </si>
  <si>
    <t>Nom et Prénon</t>
  </si>
  <si>
    <r>
      <rPr>
        <b/>
        <sz val="8"/>
        <color indexed="8"/>
        <rFont val="Calibri"/>
        <family val="2"/>
      </rPr>
      <t>H</t>
    </r>
    <r>
      <rPr>
        <sz val="8"/>
        <color indexed="8"/>
        <rFont val="Calibri"/>
        <family val="2"/>
      </rPr>
      <t xml:space="preserve">-
</t>
    </r>
    <r>
      <rPr>
        <b/>
        <sz val="8"/>
        <color indexed="8"/>
        <rFont val="Calibri"/>
        <family val="2"/>
      </rPr>
      <t>P</t>
    </r>
    <r>
      <rPr>
        <sz val="8"/>
        <color indexed="8"/>
        <rFont val="Calibri"/>
        <family val="2"/>
      </rPr>
      <t>(*)</t>
    </r>
  </si>
  <si>
    <t>Date de 
naissance</t>
  </si>
  <si>
    <t>Sexe
M - F</t>
  </si>
  <si>
    <r>
      <rPr>
        <sz val="8"/>
        <color indexed="8"/>
        <rFont val="Calibri"/>
        <family val="2"/>
      </rPr>
      <t>Date du certificat
médical</t>
    </r>
    <r>
      <rPr>
        <sz val="11"/>
        <color theme="1"/>
        <rFont val="Calibri"/>
        <family val="2"/>
        <scheme val="minor"/>
      </rPr>
      <t xml:space="preserve">
</t>
    </r>
  </si>
  <si>
    <t>Nat</t>
  </si>
  <si>
    <t xml:space="preserve">A lu les infos
MMA-CNIL
</t>
  </si>
  <si>
    <t>F</t>
  </si>
  <si>
    <t xml:space="preserve">Oui  </t>
  </si>
  <si>
    <t>* de l'intérêt de souscrire les garanties optionnelles, accidents corporel, correspond à l'option"avantage" de la compagnie MMA conformement à l'article L.321-4 du code du Sport</t>
  </si>
  <si>
    <t>* que les informations sur ce formulaire sont exactes et autorise à ce qu'elles fassent l'objet d'un traitement informatique, conformément à la loi du 06/01/78, et bénéficie d'un droit d'accès et de rectification auprès de la F.F.P.J.P</t>
  </si>
  <si>
    <t>Cachet du Club:</t>
  </si>
  <si>
    <t>Signature du Président:</t>
  </si>
  <si>
    <t>RECU le</t>
  </si>
  <si>
    <t>DIVERS</t>
  </si>
  <si>
    <t>TOTAL</t>
  </si>
  <si>
    <t>à VALIDER</t>
  </si>
  <si>
    <t>P</t>
  </si>
  <si>
    <t>H</t>
  </si>
  <si>
    <t>SEXE</t>
  </si>
  <si>
    <t>Adresse</t>
  </si>
  <si>
    <t>Ville</t>
  </si>
  <si>
    <t>par</t>
  </si>
  <si>
    <t>ENREGISTRE le</t>
  </si>
  <si>
    <t>N° de Licence</t>
  </si>
  <si>
    <t>Date de naissance</t>
  </si>
  <si>
    <t>Age</t>
  </si>
  <si>
    <t>Téléphone fixe</t>
  </si>
  <si>
    <t>Téléphone Portable</t>
  </si>
  <si>
    <t>Date de Certificat Médical</t>
  </si>
  <si>
    <t>NOM Prénom</t>
  </si>
  <si>
    <t>Téléphone Fixe</t>
  </si>
  <si>
    <t>Date du certificat médical</t>
  </si>
  <si>
    <t>N° de licence</t>
  </si>
  <si>
    <t>Code Postal</t>
  </si>
  <si>
    <t>Téléphone portable</t>
  </si>
  <si>
    <t>Nationnalité</t>
  </si>
  <si>
    <t>Nom Prénom</t>
  </si>
  <si>
    <t>Position Licence</t>
  </si>
  <si>
    <t>Catégorie du joueur</t>
  </si>
  <si>
    <t>Calendrier</t>
  </si>
  <si>
    <t>lundi</t>
  </si>
  <si>
    <t>mardi</t>
  </si>
  <si>
    <t>mercredi</t>
  </si>
  <si>
    <t>jeudi</t>
  </si>
  <si>
    <t>vendredi</t>
  </si>
  <si>
    <t>samedi</t>
  </si>
  <si>
    <t>dimanche</t>
  </si>
  <si>
    <t>Jours fériés et évènements</t>
  </si>
  <si>
    <t>Année et mois en cours</t>
  </si>
  <si>
    <t xml:space="preserve">Jours </t>
  </si>
  <si>
    <t>Mois</t>
  </si>
  <si>
    <t>Date</t>
  </si>
  <si>
    <t>Evènement</t>
  </si>
  <si>
    <t>Année:</t>
  </si>
  <si>
    <t>Mois:</t>
  </si>
  <si>
    <t>1e jour du Mois:</t>
  </si>
  <si>
    <t>Fin de Mois:</t>
  </si>
  <si>
    <t>LES JOURS FERIES</t>
  </si>
  <si>
    <t>Jours fériés</t>
  </si>
  <si>
    <t>QUELLE ANNEE ???</t>
  </si>
  <si>
    <t>JOUR DE L'AN</t>
  </si>
  <si>
    <t>VENDREDI SAINT</t>
  </si>
  <si>
    <t>PÂQUES</t>
  </si>
  <si>
    <t>LUNDI DE PÂQUES</t>
  </si>
  <si>
    <t>FÊTES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</si>
  <si>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</si>
  <si>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</si>
  <si>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</si>
  <si>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</si>
  <si>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</si>
  <si>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</si>
  <si>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</si>
  <si>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</si>
  <si>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</si>
  <si>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SAINT ETIENNE</t>
  </si>
  <si>
    <t>DATE D'AUJOURD'HUI</t>
  </si>
  <si>
    <t>LETTRE DE DEMISSION</t>
  </si>
  <si>
    <t>ADRESSE :</t>
  </si>
  <si>
    <t>Code Postal :</t>
  </si>
  <si>
    <t>Club :</t>
  </si>
  <si>
    <t>Au Président du Club de Pétanque de</t>
  </si>
  <si>
    <t>Monsieur le Président,</t>
  </si>
  <si>
    <t>Par la présente je vous informe de ma démission en tant que membre licencié de votre</t>
  </si>
  <si>
    <t>association. Vous voudrez bien me faire parvenir votre avis favorable en retour.</t>
  </si>
  <si>
    <t>Tout, en vous en remerciant,</t>
  </si>
  <si>
    <t>Je vous prie d'accepter, Monsieur le Président, l'expression de mes sportives salutations.</t>
  </si>
  <si>
    <t>AVIS :</t>
  </si>
  <si>
    <t>Cachet du Club :</t>
  </si>
  <si>
    <t xml:space="preserve">Date : </t>
  </si>
  <si>
    <t>Signature:</t>
  </si>
  <si>
    <t>Date prochain anniversaire</t>
  </si>
  <si>
    <t>Date de début</t>
  </si>
  <si>
    <t>Date de fin</t>
  </si>
  <si>
    <t>Age à fêter</t>
  </si>
  <si>
    <t>Téléphone(s)</t>
  </si>
  <si>
    <t>Date de l'anniversaire</t>
  </si>
  <si>
    <t>Type</t>
  </si>
  <si>
    <t>LICENCIES :</t>
  </si>
  <si>
    <t>MEMBRES  :</t>
  </si>
  <si>
    <t>NON PAYES :</t>
  </si>
  <si>
    <t>Liste des membres</t>
  </si>
  <si>
    <t>Liste des licenciés</t>
  </si>
  <si>
    <t>Type_Num</t>
  </si>
  <si>
    <t>Liste des Non Payé</t>
  </si>
  <si>
    <t>Recherche de Personnes</t>
  </si>
  <si>
    <t>Statut</t>
  </si>
  <si>
    <t>Adresse complète + Code postal et Ville</t>
  </si>
  <si>
    <t>Liste des licences</t>
  </si>
  <si>
    <t>Numéro de licence</t>
  </si>
  <si>
    <t>NOM  PRENOM :</t>
  </si>
  <si>
    <t>N° de Licence :</t>
  </si>
  <si>
    <t>Ville :</t>
  </si>
  <si>
    <t>FEMININES:</t>
  </si>
  <si>
    <t>FAVORABLE</t>
  </si>
  <si>
    <t>Dont licenciées :</t>
  </si>
  <si>
    <t>Licenciés + Membres</t>
  </si>
  <si>
    <t xml:space="preserve">Sexe </t>
  </si>
  <si>
    <t xml:space="preserve">à ETABLIR </t>
  </si>
  <si>
    <t>Code info:                                3022</t>
  </si>
  <si>
    <t>06 06 06 06 06</t>
  </si>
  <si>
    <t>Auteur : STAUB Fabien - STRASBOURG</t>
  </si>
  <si>
    <t>L</t>
  </si>
  <si>
    <t>p</t>
  </si>
  <si>
    <t>EXPLICATIONS</t>
  </si>
  <si>
    <t>recherches:</t>
  </si>
  <si>
    <t>SELECTION DU NOM PAR LISTE DEROULANTE</t>
  </si>
  <si>
    <t>(NE PAS TOUCHER AU LIENS)</t>
  </si>
  <si>
    <t>LICENCIES + MEMBRES</t>
  </si>
  <si>
    <t>entrer, le nom en  MAJUSCULE et le prénom en Minuscule</t>
  </si>
  <si>
    <t>Pour un nom ou prénom composé, mettre un tiret ENTRE les deux prénoms</t>
  </si>
  <si>
    <t>EXEMPLE: Jean-Baptiste</t>
  </si>
  <si>
    <t>Puis numéro de Licence + adresse etc….</t>
  </si>
  <si>
    <t>DATE DE NAISSANCE sous forme de 06/12/1965</t>
  </si>
  <si>
    <t>Idem pour la date du cartificat médical</t>
  </si>
  <si>
    <t>NUMERO DE TELEPHONE  à ENTRER 00 00 00 00 00</t>
  </si>
  <si>
    <t xml:space="preserve">Catégorie joueur: </t>
  </si>
  <si>
    <t>P pour promotion</t>
  </si>
  <si>
    <t>H pour Honneur</t>
  </si>
  <si>
    <t>E pour Elite</t>
  </si>
  <si>
    <t>TYPE</t>
  </si>
  <si>
    <t>L pour licencié</t>
  </si>
  <si>
    <t>M pour membre</t>
  </si>
  <si>
    <t>NP pour NON payé</t>
  </si>
  <si>
    <t xml:space="preserve">IMPORTANT car en fonction de la lettre la personne FIGURERA sous membre ou licencié </t>
  </si>
  <si>
    <t>Anniversaire</t>
  </si>
  <si>
    <t>Rien à faire, NE PAS TOUCHER</t>
  </si>
  <si>
    <t>M</t>
  </si>
  <si>
    <t>liste differenciees</t>
  </si>
  <si>
    <t>En fonction de la lette L - M - NP, Le nom apparaitra dans la colonne appropriée</t>
  </si>
  <si>
    <t>LISTE TOTALE</t>
  </si>
  <si>
    <t>Petit récapitulatif des membres et des licenciés (avec un petit total)</t>
  </si>
  <si>
    <t>VALIDATION DES LICENCES PAR NOM OU PAR NUMERO DE LICENCE</t>
  </si>
  <si>
    <t>Selon Choix, attention pour que le nom figure il faut mette la personne en L</t>
  </si>
  <si>
    <t>La licence à établir ou a valider se fait par liste déroulante</t>
  </si>
  <si>
    <t>LISTE LICENCIES</t>
  </si>
  <si>
    <t>NBR:</t>
  </si>
  <si>
    <t>NBR</t>
  </si>
  <si>
    <t>LISTE MEMBRES:</t>
  </si>
  <si>
    <t>00 00 00 00 00</t>
  </si>
  <si>
    <t>Pour effacer, TOUJOURS avec la TOUCHE SUPPRIME et les NOMS ou NUMERO de LICENCES sous (ACCUEIL)</t>
  </si>
  <si>
    <t>SUPPRESSION D'un  MEMBRE</t>
  </si>
  <si>
    <t>cliquer sur licencies + membres (page ACCUEIL)</t>
  </si>
  <si>
    <t>Séléctionner la personne en cliquant sur le numéro à gauche du NOM avec la SOURIS</t>
  </si>
  <si>
    <t>ET</t>
  </si>
  <si>
    <t>BOUTON DE DROITE (SELECTIONNER SUPPRIMER) dans le MENU</t>
  </si>
  <si>
    <t>MERCI DE NE PAS SUPPRIMER LE COPYRIGHT SUR LA PAGE ACCUEIL</t>
  </si>
  <si>
    <r>
      <t>Le Président</t>
    </r>
    <r>
      <rPr>
        <b/>
        <sz val="10"/>
        <color indexed="8"/>
        <rFont val="Calibri"/>
        <family val="2"/>
      </rPr>
      <t xml:space="preserve">  POUPOT Robert </t>
    </r>
    <r>
      <rPr>
        <sz val="10"/>
        <color indexed="8"/>
        <rFont val="Calibri"/>
        <family val="2"/>
      </rPr>
      <t>certifie exactes les informations figurant sur ce bordereau et que tous les licenciés du club ont bien pris connaissance:</t>
    </r>
  </si>
  <si>
    <r>
      <t>Le Président</t>
    </r>
    <r>
      <rPr>
        <b/>
        <sz val="10"/>
        <color indexed="8"/>
        <rFont val="Calibri"/>
        <family val="2"/>
      </rPr>
      <t xml:space="preserve"> POUPOT Robert,  </t>
    </r>
    <r>
      <rPr>
        <sz val="10"/>
        <color indexed="8"/>
        <rFont val="Calibri"/>
        <family val="2"/>
      </rPr>
      <t>certifie exactes les informations figurant sur ce bordereau et que tous les licenciés du club ont bien pris connaissance:</t>
    </r>
  </si>
  <si>
    <t>© - COPYRIGHT 2019 - 2020</t>
  </si>
  <si>
    <t>Février</t>
  </si>
  <si>
    <t xml:space="preserve">                 Comité Départemental de CORSE</t>
  </si>
  <si>
    <t>Bordereau des licences 2020</t>
  </si>
  <si>
    <t>CLUB:                  Pétanque Loisirs bastia</t>
  </si>
  <si>
    <t>CLUB:                  Pétanque Loisirs BASTIA</t>
  </si>
  <si>
    <t xml:space="preserve">                 Comité Départemental De CORSE</t>
  </si>
  <si>
    <t>DENIS Francis</t>
  </si>
  <si>
    <t>BASTIA</t>
  </si>
  <si>
    <t>ajaccio</t>
  </si>
  <si>
    <t>POCHCE Pierrette</t>
  </si>
  <si>
    <t>PERNOD Anis</t>
  </si>
  <si>
    <t>ANCHOIS</t>
  </si>
  <si>
    <t>FFPJP - LIGUE DE CORSE</t>
  </si>
  <si>
    <t>COMITE DEPARTEMENTAL DE CORSE</t>
  </si>
  <si>
    <t>Pétanque Loisirs bastia</t>
  </si>
  <si>
    <t>Pétanque Loisirs de BASTIA</t>
  </si>
  <si>
    <t>A bastia</t>
  </si>
  <si>
    <t>Le Président du Pétanque Club de BASTIA</t>
  </si>
  <si>
    <t>toute la ligne se colorie en Rose pour une femme</t>
  </si>
  <si>
    <t>homme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</si>
</sst>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 mmmm\ yyyy;@"/>
    <numFmt numFmtId="165" formatCode="[$-40C]d\-mmm\-yy;@"/>
    <numFmt numFmtId="166" formatCode="dd/mm/yyyy;;"/>
    <numFmt numFmtId="167" formatCode="[$-F800]dddd\,\ mmmm\ dd\,\ yyyy"/>
  </numFmts>
  <fonts count="7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b/>
      <sz val="11"/>
      <name val="Arial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12"/>
      <color indexed="8"/>
      <name val="Calibri"/>
      <family val="2"/>
    </font>
    <font>
      <sz val="9"/>
      <color indexed="8"/>
      <name val="Calibri"/>
      <family val="2"/>
    </font>
    <font>
      <sz val="18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sz val="10"/>
      <color indexed="8"/>
      <name val="Calibri"/>
      <family val="2"/>
    </font>
    <font>
      <u/>
      <sz val="10"/>
      <color indexed="8"/>
      <name val="Calibri"/>
      <family val="2"/>
    </font>
    <font>
      <sz val="14"/>
      <color indexed="8"/>
      <name val="Calibri"/>
      <family val="2"/>
    </font>
    <font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8"/>
      <color theme="7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AR ESSENCE"/>
    </font>
    <font>
      <sz val="22"/>
      <color theme="1"/>
      <name val="Calibri"/>
      <family val="2"/>
      <scheme val="minor"/>
    </font>
    <font>
      <b/>
      <sz val="24"/>
      <color rgb="FF00B0F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8"/>
      <color indexed="8"/>
      <name val="Calibri"/>
      <family val="2"/>
    </font>
    <font>
      <b/>
      <i/>
      <sz val="18"/>
      <color indexed="8"/>
      <name val="Calibri"/>
      <family val="2"/>
    </font>
    <font>
      <b/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4"/>
      <color rgb="FF002060"/>
      <name val="Arial Narrow"/>
      <family val="2"/>
    </font>
    <font>
      <b/>
      <sz val="10"/>
      <color theme="1"/>
      <name val="Calibri"/>
      <family val="2"/>
      <scheme val="minor"/>
    </font>
    <font>
      <b/>
      <sz val="10"/>
      <name val="Cambria"/>
      <family val="1"/>
      <scheme val="major"/>
    </font>
    <font>
      <b/>
      <i/>
      <sz val="36"/>
      <color theme="1"/>
      <name val="Andalus"/>
      <family val="1"/>
    </font>
    <font>
      <sz val="20"/>
      <color rgb="FFFFFF00"/>
      <name val="Forte"/>
      <family val="4"/>
    </font>
    <font>
      <sz val="20"/>
      <color theme="5" tint="0.59999389629810485"/>
      <name val="Forte"/>
      <family val="4"/>
    </font>
    <font>
      <b/>
      <sz val="11"/>
      <color theme="5" tint="-0.499984740745262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sz val="9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8"/>
      <color theme="9" tint="-0.499984740745262"/>
      <name val="Calibri"/>
      <family val="2"/>
      <scheme val="minor"/>
    </font>
    <font>
      <sz val="7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4"/>
      <color indexed="8"/>
      <name val="Calibri"/>
      <family val="2"/>
    </font>
    <font>
      <b/>
      <sz val="16"/>
      <name val="Cambria"/>
      <family val="1"/>
      <scheme val="major"/>
    </font>
    <font>
      <b/>
      <sz val="11"/>
      <color rgb="FFFF0000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0"/>
      <color theme="1"/>
      <name val="Cambria"/>
      <scheme val="major"/>
    </font>
    <font>
      <b/>
      <sz val="11"/>
      <color rgb="FF0070C0"/>
      <name val="Calibri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0"/>
      <color theme="1"/>
      <name val="Cambria"/>
      <family val="1"/>
      <scheme val="major"/>
    </font>
    <font>
      <b/>
      <sz val="16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gradientFill degree="90">
        <stop position="0">
          <color theme="5" tint="0.59999389629810485"/>
        </stop>
        <stop position="1">
          <color theme="5" tint="-0.25098422193060094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45">
        <stop position="0">
          <color rgb="FFFFC000"/>
        </stop>
        <stop position="0.5">
          <color theme="9" tint="-0.25098422193060094"/>
        </stop>
        <stop position="1">
          <color rgb="FFFFC000"/>
        </stop>
      </gradientFill>
    </fill>
    <fill>
      <gradientFill degree="135">
        <stop position="0">
          <color rgb="FFFFC000"/>
        </stop>
        <stop position="0.5">
          <color theme="9" tint="-0.25098422193060094"/>
        </stop>
        <stop position="1">
          <color rgb="FFFFC000"/>
        </stop>
      </gradient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theme="5" tint="-0.499984740745262"/>
      </left>
      <right style="thick">
        <color theme="5" tint="-0.499984740745262"/>
      </right>
      <top style="thick">
        <color theme="5" tint="-0.499984740745262"/>
      </top>
      <bottom style="thick">
        <color theme="5" tint="-0.499984740745262"/>
      </bottom>
      <diagonal/>
    </border>
    <border>
      <left style="thick">
        <color theme="5" tint="-0.499984740745262"/>
      </left>
      <right style="thick">
        <color theme="5" tint="-0.499984740745262"/>
      </right>
      <top style="thick">
        <color theme="5" tint="-0.499984740745262"/>
      </top>
      <bottom/>
      <diagonal/>
    </border>
    <border>
      <left style="thick">
        <color theme="5" tint="-0.499984740745262"/>
      </left>
      <right style="thick">
        <color theme="5" tint="-0.499984740745262"/>
      </right>
      <top/>
      <bottom style="thick">
        <color theme="5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164" fontId="4" fillId="0" borderId="0"/>
    <xf numFmtId="164" fontId="3" fillId="0" borderId="0"/>
    <xf numFmtId="164" fontId="2" fillId="0" borderId="0"/>
    <xf numFmtId="164" fontId="33" fillId="0" borderId="0"/>
    <xf numFmtId="164" fontId="2" fillId="0" borderId="0"/>
    <xf numFmtId="164" fontId="4" fillId="0" borderId="0"/>
    <xf numFmtId="164" fontId="2" fillId="0" borderId="0"/>
    <xf numFmtId="0" fontId="34" fillId="0" borderId="0"/>
  </cellStyleXfs>
  <cellXfs count="316">
    <xf numFmtId="0" fontId="0" fillId="0" borderId="0" xfId="0"/>
    <xf numFmtId="0" fontId="0" fillId="0" borderId="0" xfId="0" applyProtection="1">
      <protection locked="0"/>
    </xf>
    <xf numFmtId="0" fontId="8" fillId="0" borderId="0" xfId="0" applyFont="1" applyAlignment="1">
      <alignment vertical="top"/>
    </xf>
    <xf numFmtId="0" fontId="0" fillId="0" borderId="8" xfId="0" applyBorder="1"/>
    <xf numFmtId="0" fontId="0" fillId="0" borderId="9" xfId="0" applyBorder="1"/>
    <xf numFmtId="0" fontId="6" fillId="0" borderId="0" xfId="0" applyFont="1"/>
    <xf numFmtId="0" fontId="9" fillId="0" borderId="10" xfId="0" applyFont="1" applyBorder="1"/>
    <xf numFmtId="0" fontId="0" fillId="0" borderId="11" xfId="0" applyBorder="1"/>
    <xf numFmtId="0" fontId="0" fillId="0" borderId="10" xfId="0" applyBorder="1"/>
    <xf numFmtId="0" fontId="7" fillId="0" borderId="12" xfId="0" applyFont="1" applyBorder="1"/>
    <xf numFmtId="0" fontId="10" fillId="0" borderId="0" xfId="0" applyFont="1"/>
    <xf numFmtId="0" fontId="0" fillId="0" borderId="14" xfId="0" applyBorder="1"/>
    <xf numFmtId="0" fontId="11" fillId="0" borderId="14" xfId="0" applyFont="1" applyBorder="1" applyAlignment="1">
      <alignment vertical="top" wrapText="1"/>
    </xf>
    <xf numFmtId="0" fontId="0" fillId="0" borderId="15" xfId="0" applyBorder="1"/>
    <xf numFmtId="0" fontId="0" fillId="0" borderId="0" xfId="0" applyAlignment="1">
      <alignment vertical="center"/>
    </xf>
    <xf numFmtId="165" fontId="0" fillId="0" borderId="0" xfId="0" applyNumberFormat="1"/>
    <xf numFmtId="0" fontId="9" fillId="0" borderId="0" xfId="0" applyFont="1"/>
    <xf numFmtId="0" fontId="11" fillId="0" borderId="0" xfId="0" applyFont="1"/>
    <xf numFmtId="0" fontId="14" fillId="0" borderId="0" xfId="0" applyFont="1"/>
    <xf numFmtId="0" fontId="13" fillId="0" borderId="0" xfId="0" applyFont="1"/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14" fillId="0" borderId="0" xfId="0" applyFont="1" applyAlignment="1">
      <alignment vertical="top"/>
    </xf>
    <xf numFmtId="0" fontId="35" fillId="0" borderId="27" xfId="0" applyFont="1" applyBorder="1"/>
    <xf numFmtId="0" fontId="36" fillId="0" borderId="13" xfId="0" applyFont="1" applyBorder="1"/>
    <xf numFmtId="0" fontId="36" fillId="0" borderId="7" xfId="0" applyFont="1" applyBorder="1"/>
    <xf numFmtId="0" fontId="23" fillId="0" borderId="6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14" fontId="26" fillId="0" borderId="6" xfId="0" applyNumberFormat="1" applyFont="1" applyBorder="1" applyAlignment="1">
      <alignment horizontal="center" vertical="center"/>
    </xf>
    <xf numFmtId="14" fontId="27" fillId="0" borderId="6" xfId="0" applyNumberFormat="1" applyFont="1" applyBorder="1" applyAlignment="1">
      <alignment horizontal="center" vertical="center"/>
    </xf>
    <xf numFmtId="0" fontId="32" fillId="0" borderId="6" xfId="0" applyFont="1" applyBorder="1" applyAlignment="1">
      <alignment horizontal="center"/>
    </xf>
    <xf numFmtId="0" fontId="0" fillId="6" borderId="3" xfId="0" applyFill="1" applyBorder="1" applyProtection="1">
      <protection locked="0"/>
    </xf>
    <xf numFmtId="0" fontId="0" fillId="6" borderId="16" xfId="0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21" fillId="6" borderId="4" xfId="0" applyFont="1" applyFill="1" applyBorder="1" applyAlignment="1">
      <alignment horizontal="right" vertical="center" indent="1"/>
    </xf>
    <xf numFmtId="0" fontId="21" fillId="6" borderId="0" xfId="0" applyFont="1" applyFill="1" applyAlignment="1">
      <alignment horizontal="right" vertical="center" indent="1"/>
    </xf>
    <xf numFmtId="0" fontId="0" fillId="6" borderId="5" xfId="0" applyFill="1" applyBorder="1" applyProtection="1">
      <protection locked="0"/>
    </xf>
    <xf numFmtId="0" fontId="0" fillId="6" borderId="0" xfId="0" applyFill="1"/>
    <xf numFmtId="0" fontId="21" fillId="6" borderId="0" xfId="0" applyFont="1" applyFill="1" applyAlignment="1">
      <alignment horizontal="right" indent="1"/>
    </xf>
    <xf numFmtId="0" fontId="0" fillId="6" borderId="5" xfId="0" applyFill="1" applyBorder="1"/>
    <xf numFmtId="0" fontId="21" fillId="6" borderId="4" xfId="0" applyFont="1" applyFill="1" applyBorder="1" applyAlignment="1">
      <alignment horizontal="right" indent="1"/>
    </xf>
    <xf numFmtId="0" fontId="0" fillId="6" borderId="4" xfId="0" applyFill="1" applyBorder="1" applyAlignment="1">
      <alignment horizontal="right" indent="1"/>
    </xf>
    <xf numFmtId="0" fontId="0" fillId="6" borderId="0" xfId="0" applyFill="1" applyAlignment="1">
      <alignment horizontal="right" indent="1"/>
    </xf>
    <xf numFmtId="0" fontId="0" fillId="6" borderId="33" xfId="0" applyFill="1" applyBorder="1"/>
    <xf numFmtId="0" fontId="0" fillId="6" borderId="34" xfId="0" applyFill="1" applyBorder="1"/>
    <xf numFmtId="0" fontId="0" fillId="6" borderId="35" xfId="0" applyFill="1" applyBorder="1"/>
    <xf numFmtId="0" fontId="0" fillId="6" borderId="4" xfId="0" applyFill="1" applyBorder="1" applyProtection="1">
      <protection locked="0"/>
    </xf>
    <xf numFmtId="0" fontId="0" fillId="6" borderId="0" xfId="0" applyFill="1" applyProtection="1">
      <protection locked="0"/>
    </xf>
    <xf numFmtId="0" fontId="0" fillId="0" borderId="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28" fillId="0" borderId="22" xfId="0" applyFont="1" applyBorder="1" applyAlignment="1">
      <alignment horizontal="left" vertical="center" indent="1"/>
    </xf>
    <xf numFmtId="0" fontId="23" fillId="7" borderId="32" xfId="0" applyFont="1" applyFill="1" applyBorder="1" applyAlignment="1">
      <alignment horizontal="center" vertical="center" wrapText="1"/>
    </xf>
    <xf numFmtId="166" fontId="28" fillId="0" borderId="1" xfId="0" applyNumberFormat="1" applyFont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29" xfId="0" applyBorder="1"/>
    <xf numFmtId="0" fontId="0" fillId="0" borderId="1" xfId="0" applyBorder="1"/>
    <xf numFmtId="0" fontId="0" fillId="0" borderId="29" xfId="0" applyBorder="1" applyAlignment="1">
      <alignment horizontal="center"/>
    </xf>
    <xf numFmtId="0" fontId="0" fillId="9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5" fillId="14" borderId="41" xfId="0" applyFont="1" applyFill="1" applyBorder="1" applyAlignment="1">
      <alignment horizontal="center" vertical="center"/>
    </xf>
    <xf numFmtId="0" fontId="46" fillId="15" borderId="41" xfId="0" applyFont="1" applyFill="1" applyBorder="1" applyAlignment="1">
      <alignment horizontal="center"/>
    </xf>
    <xf numFmtId="0" fontId="47" fillId="16" borderId="42" xfId="0" applyFont="1" applyFill="1" applyBorder="1" applyAlignment="1">
      <alignment horizontal="center" wrapText="1"/>
    </xf>
    <xf numFmtId="0" fontId="49" fillId="18" borderId="1" xfId="0" applyFont="1" applyFill="1" applyBorder="1" applyAlignment="1">
      <alignment horizontal="center" vertical="center"/>
    </xf>
    <xf numFmtId="0" fontId="49" fillId="18" borderId="1" xfId="0" applyFont="1" applyFill="1" applyBorder="1" applyAlignment="1">
      <alignment horizontal="left" vertical="center"/>
    </xf>
    <xf numFmtId="0" fontId="0" fillId="5" borderId="1" xfId="0" applyFill="1" applyBorder="1" applyAlignment="1">
      <alignment horizontal="center"/>
    </xf>
    <xf numFmtId="0" fontId="0" fillId="4" borderId="32" xfId="0" applyFill="1" applyBorder="1" applyAlignment="1" applyProtection="1">
      <alignment horizontal="center" vertical="center"/>
      <protection locked="0"/>
    </xf>
    <xf numFmtId="0" fontId="0" fillId="5" borderId="32" xfId="0" applyFill="1" applyBorder="1" applyAlignment="1" applyProtection="1">
      <alignment horizontal="center" vertical="center"/>
      <protection locked="0"/>
    </xf>
    <xf numFmtId="14" fontId="0" fillId="4" borderId="32" xfId="0" applyNumberFormat="1" applyFill="1" applyBorder="1" applyAlignment="1">
      <alignment horizontal="left" vertical="center"/>
    </xf>
    <xf numFmtId="0" fontId="0" fillId="4" borderId="32" xfId="0" applyFill="1" applyBorder="1" applyProtection="1">
      <protection locked="0"/>
    </xf>
    <xf numFmtId="0" fontId="0" fillId="4" borderId="36" xfId="0" applyFill="1" applyBorder="1" applyAlignment="1" applyProtection="1">
      <alignment horizontal="center" vertical="center"/>
      <protection locked="0"/>
    </xf>
    <xf numFmtId="0" fontId="0" fillId="5" borderId="36" xfId="0" applyFill="1" applyBorder="1" applyAlignment="1" applyProtection="1">
      <alignment horizontal="center" vertical="center"/>
      <protection locked="0"/>
    </xf>
    <xf numFmtId="14" fontId="0" fillId="4" borderId="36" xfId="0" applyNumberFormat="1" applyFill="1" applyBorder="1" applyAlignment="1">
      <alignment horizontal="left" vertical="center"/>
    </xf>
    <xf numFmtId="0" fontId="0" fillId="4" borderId="36" xfId="0" applyFill="1" applyBorder="1" applyProtection="1">
      <protection locked="0"/>
    </xf>
    <xf numFmtId="14" fontId="0" fillId="5" borderId="1" xfId="0" applyNumberFormat="1" applyFill="1" applyBorder="1" applyAlignment="1">
      <alignment horizontal="center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5" borderId="29" xfId="0" applyFill="1" applyBorder="1" applyAlignment="1" applyProtection="1">
      <alignment horizontal="center" vertical="center"/>
      <protection locked="0"/>
    </xf>
    <xf numFmtId="14" fontId="0" fillId="4" borderId="29" xfId="0" applyNumberFormat="1" applyFill="1" applyBorder="1" applyAlignment="1">
      <alignment horizontal="left" vertical="center"/>
    </xf>
    <xf numFmtId="0" fontId="0" fillId="4" borderId="29" xfId="0" applyFill="1" applyBorder="1" applyProtection="1">
      <protection locked="0"/>
    </xf>
    <xf numFmtId="0" fontId="29" fillId="3" borderId="32" xfId="0" applyFont="1" applyFill="1" applyBorder="1" applyAlignment="1">
      <alignment horizontal="center" vertical="center"/>
    </xf>
    <xf numFmtId="0" fontId="24" fillId="12" borderId="6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52" fillId="2" borderId="1" xfId="0" applyFont="1" applyFill="1" applyBorder="1" applyAlignment="1">
      <alignment horizontal="center" vertical="center"/>
    </xf>
    <xf numFmtId="167" fontId="23" fillId="0" borderId="29" xfId="0" applyNumberFormat="1" applyFont="1" applyBorder="1" applyAlignment="1">
      <alignment horizontal="center" vertical="center"/>
    </xf>
    <xf numFmtId="0" fontId="53" fillId="2" borderId="1" xfId="0" applyFont="1" applyFill="1" applyBorder="1" applyAlignment="1">
      <alignment horizontal="center" vertical="center"/>
    </xf>
    <xf numFmtId="167" fontId="53" fillId="0" borderId="1" xfId="0" applyNumberFormat="1" applyFont="1" applyBorder="1" applyAlignment="1">
      <alignment horizontal="center" vertical="center"/>
    </xf>
    <xf numFmtId="167" fontId="23" fillId="0" borderId="1" xfId="0" applyNumberFormat="1" applyFont="1" applyBorder="1" applyAlignment="1">
      <alignment horizontal="center"/>
    </xf>
    <xf numFmtId="167" fontId="53" fillId="0" borderId="1" xfId="0" applyNumberFormat="1" applyFont="1" applyBorder="1" applyAlignment="1">
      <alignment horizontal="center"/>
    </xf>
    <xf numFmtId="0" fontId="0" fillId="0" borderId="33" xfId="0" applyBorder="1"/>
    <xf numFmtId="0" fontId="0" fillId="0" borderId="35" xfId="0" applyBorder="1"/>
    <xf numFmtId="0" fontId="34" fillId="0" borderId="0" xfId="8"/>
    <xf numFmtId="0" fontId="20" fillId="0" borderId="0" xfId="8" applyFont="1" applyAlignment="1">
      <alignment vertical="center"/>
    </xf>
    <xf numFmtId="14" fontId="0" fillId="0" borderId="1" xfId="0" applyNumberFormat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left" vertical="center"/>
    </xf>
    <xf numFmtId="0" fontId="0" fillId="0" borderId="16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1" xfId="0" applyBorder="1" applyAlignment="1">
      <alignment horizontal="left" indent="1"/>
    </xf>
    <xf numFmtId="0" fontId="21" fillId="0" borderId="0" xfId="0" applyFont="1"/>
    <xf numFmtId="0" fontId="21" fillId="6" borderId="19" xfId="0" applyFont="1" applyFill="1" applyBorder="1" applyAlignment="1">
      <alignment horizontal="right"/>
    </xf>
    <xf numFmtId="0" fontId="21" fillId="8" borderId="22" xfId="0" applyFont="1" applyFill="1" applyBorder="1" applyAlignment="1">
      <alignment horizontal="right"/>
    </xf>
    <xf numFmtId="0" fontId="21" fillId="3" borderId="38" xfId="0" applyFont="1" applyFill="1" applyBorder="1" applyAlignment="1">
      <alignment horizontal="right"/>
    </xf>
    <xf numFmtId="0" fontId="21" fillId="0" borderId="25" xfId="0" applyFont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0" fillId="21" borderId="3" xfId="0" applyFill="1" applyBorder="1"/>
    <xf numFmtId="0" fontId="0" fillId="21" borderId="4" xfId="0" applyFill="1" applyBorder="1"/>
    <xf numFmtId="0" fontId="0" fillId="21" borderId="33" xfId="0" applyFill="1" applyBorder="1"/>
    <xf numFmtId="0" fontId="0" fillId="21" borderId="34" xfId="0" applyFill="1" applyBorder="1"/>
    <xf numFmtId="0" fontId="0" fillId="21" borderId="35" xfId="0" applyFill="1" applyBorder="1"/>
    <xf numFmtId="0" fontId="0" fillId="21" borderId="2" xfId="0" applyFill="1" applyBorder="1"/>
    <xf numFmtId="0" fontId="0" fillId="21" borderId="5" xfId="0" applyFill="1" applyBorder="1"/>
    <xf numFmtId="0" fontId="0" fillId="21" borderId="16" xfId="0" applyFill="1" applyBorder="1"/>
    <xf numFmtId="0" fontId="0" fillId="0" borderId="0" xfId="0" applyAlignment="1" applyProtection="1">
      <alignment horizontal="center" vertical="center"/>
      <protection locked="0"/>
    </xf>
    <xf numFmtId="0" fontId="0" fillId="0" borderId="29" xfId="0" applyBorder="1" applyAlignment="1">
      <alignment horizontal="left" indent="1"/>
    </xf>
    <xf numFmtId="0" fontId="0" fillId="0" borderId="0" xfId="0" applyAlignment="1">
      <alignment horizontal="center" vertical="center"/>
    </xf>
    <xf numFmtId="0" fontId="61" fillId="21" borderId="0" xfId="0" applyFont="1" applyFill="1" applyAlignment="1">
      <alignment vertical="center"/>
    </xf>
    <xf numFmtId="0" fontId="61" fillId="21" borderId="0" xfId="0" applyFont="1" applyFill="1"/>
    <xf numFmtId="14" fontId="22" fillId="0" borderId="1" xfId="0" applyNumberFormat="1" applyFont="1" applyBorder="1" applyAlignment="1">
      <alignment horizontal="center" vertical="center"/>
    </xf>
    <xf numFmtId="14" fontId="38" fillId="0" borderId="0" xfId="0" applyNumberFormat="1" applyFont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38" fillId="0" borderId="0" xfId="0" applyFont="1" applyAlignment="1" applyProtection="1">
      <alignment horizontal="center" vertical="center"/>
      <protection locked="0"/>
    </xf>
    <xf numFmtId="0" fontId="0" fillId="18" borderId="0" xfId="0" applyFill="1"/>
    <xf numFmtId="0" fontId="0" fillId="18" borderId="0" xfId="0" applyFill="1" applyAlignment="1">
      <alignment horizontal="center"/>
    </xf>
    <xf numFmtId="14" fontId="0" fillId="18" borderId="0" xfId="0" applyNumberFormat="1" applyFill="1"/>
    <xf numFmtId="0" fontId="61" fillId="21" borderId="0" xfId="0" applyFont="1" applyFill="1" applyAlignment="1" applyProtection="1">
      <alignment vertical="center"/>
      <protection locked="0"/>
    </xf>
    <xf numFmtId="0" fontId="28" fillId="0" borderId="46" xfId="0" applyFont="1" applyBorder="1" applyAlignment="1">
      <alignment horizontal="center" vertical="center"/>
    </xf>
    <xf numFmtId="166" fontId="28" fillId="0" borderId="46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46" xfId="0" applyNumberFormat="1" applyBorder="1" applyAlignment="1">
      <alignment horizontal="center" vertical="center"/>
    </xf>
    <xf numFmtId="166" fontId="0" fillId="0" borderId="1" xfId="0" applyNumberFormat="1" applyBorder="1" applyAlignment="1">
      <alignment vertical="center"/>
    </xf>
    <xf numFmtId="166" fontId="0" fillId="0" borderId="46" xfId="0" applyNumberFormat="1" applyBorder="1" applyAlignment="1">
      <alignment vertical="center"/>
    </xf>
    <xf numFmtId="0" fontId="23" fillId="22" borderId="32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9" xfId="0" applyBorder="1" applyAlignment="1">
      <alignment horizontal="center"/>
    </xf>
    <xf numFmtId="0" fontId="35" fillId="0" borderId="6" xfId="0" applyFont="1" applyBorder="1" applyAlignment="1">
      <alignment horizontal="center" vertical="center"/>
    </xf>
    <xf numFmtId="0" fontId="23" fillId="0" borderId="43" xfId="0" applyFont="1" applyBorder="1" applyAlignment="1" applyProtection="1">
      <alignment vertical="center"/>
      <protection locked="0"/>
    </xf>
    <xf numFmtId="0" fontId="23" fillId="0" borderId="44" xfId="0" applyFont="1" applyBorder="1" applyAlignment="1" applyProtection="1">
      <alignment vertical="center"/>
      <protection locked="0"/>
    </xf>
    <xf numFmtId="0" fontId="23" fillId="0" borderId="45" xfId="0" applyFont="1" applyBorder="1" applyAlignment="1" applyProtection="1">
      <alignment vertical="center"/>
      <protection locked="0"/>
    </xf>
    <xf numFmtId="0" fontId="28" fillId="0" borderId="29" xfId="0" applyFont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166" fontId="0" fillId="0" borderId="29" xfId="0" applyNumberFormat="1" applyBorder="1" applyAlignment="1">
      <alignment vertical="center"/>
    </xf>
    <xf numFmtId="166" fontId="28" fillId="0" borderId="29" xfId="0" applyNumberFormat="1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0" fontId="13" fillId="0" borderId="52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 vertical="center"/>
    </xf>
    <xf numFmtId="0" fontId="11" fillId="0" borderId="57" xfId="0" applyFont="1" applyBorder="1" applyAlignment="1">
      <alignment horizontal="center" vertical="top" wrapText="1"/>
    </xf>
    <xf numFmtId="0" fontId="0" fillId="0" borderId="57" xfId="0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top" wrapText="1"/>
    </xf>
    <xf numFmtId="0" fontId="11" fillId="0" borderId="55" xfId="0" applyFont="1" applyBorder="1" applyAlignment="1">
      <alignment horizontal="center" vertical="center"/>
    </xf>
    <xf numFmtId="0" fontId="23" fillId="0" borderId="13" xfId="0" quotePrefix="1" applyFont="1" applyBorder="1" applyAlignment="1">
      <alignment vertical="center"/>
    </xf>
    <xf numFmtId="0" fontId="23" fillId="0" borderId="31" xfId="0" applyFont="1" applyBorder="1" applyAlignment="1">
      <alignment vertical="center"/>
    </xf>
    <xf numFmtId="0" fontId="23" fillId="0" borderId="47" xfId="0" applyFont="1" applyBorder="1" applyAlignment="1">
      <alignment vertical="center"/>
    </xf>
    <xf numFmtId="1" fontId="23" fillId="0" borderId="53" xfId="0" quotePrefix="1" applyNumberFormat="1" applyFont="1" applyBorder="1" applyAlignment="1">
      <alignment horizontal="center" vertical="center"/>
    </xf>
    <xf numFmtId="1" fontId="23" fillId="0" borderId="60" xfId="0" quotePrefix="1" applyNumberFormat="1" applyFont="1" applyBorder="1" applyAlignment="1">
      <alignment horizontal="center" vertical="center"/>
    </xf>
    <xf numFmtId="0" fontId="28" fillId="0" borderId="62" xfId="0" applyFont="1" applyBorder="1" applyAlignment="1">
      <alignment horizontal="center" vertical="center"/>
    </xf>
    <xf numFmtId="14" fontId="0" fillId="0" borderId="62" xfId="0" applyNumberFormat="1" applyBorder="1" applyAlignment="1">
      <alignment horizontal="center" vertical="center"/>
    </xf>
    <xf numFmtId="166" fontId="0" fillId="0" borderId="62" xfId="0" applyNumberFormat="1" applyBorder="1" applyAlignment="1">
      <alignment vertical="center"/>
    </xf>
    <xf numFmtId="166" fontId="28" fillId="0" borderId="62" xfId="0" applyNumberFormat="1" applyFont="1" applyBorder="1" applyAlignment="1">
      <alignment horizontal="center" vertical="center"/>
    </xf>
    <xf numFmtId="0" fontId="13" fillId="0" borderId="63" xfId="0" applyFont="1" applyBorder="1" applyAlignment="1">
      <alignment horizontal="center" vertical="center"/>
    </xf>
    <xf numFmtId="1" fontId="23" fillId="0" borderId="64" xfId="0" quotePrefix="1" applyNumberFormat="1" applyFont="1" applyBorder="1" applyAlignment="1">
      <alignment horizontal="center" vertical="center"/>
    </xf>
    <xf numFmtId="0" fontId="23" fillId="0" borderId="61" xfId="0" quotePrefix="1" applyFont="1" applyBorder="1" applyAlignment="1">
      <alignment horizontal="left" vertical="center" indent="1"/>
    </xf>
    <xf numFmtId="0" fontId="23" fillId="0" borderId="31" xfId="0" applyFont="1" applyBorder="1" applyAlignment="1">
      <alignment horizontal="left" vertical="center" indent="1"/>
    </xf>
    <xf numFmtId="0" fontId="23" fillId="0" borderId="47" xfId="0" applyFont="1" applyBorder="1" applyAlignment="1">
      <alignment horizontal="left" vertical="center" indent="1"/>
    </xf>
    <xf numFmtId="0" fontId="65" fillId="0" borderId="6" xfId="0" applyFont="1" applyBorder="1" applyAlignment="1">
      <alignment horizontal="center" vertical="center"/>
    </xf>
    <xf numFmtId="0" fontId="34" fillId="0" borderId="0" xfId="8" applyAlignment="1">
      <alignment vertical="center"/>
    </xf>
    <xf numFmtId="0" fontId="56" fillId="0" borderId="0" xfId="8" applyFont="1" applyAlignment="1">
      <alignment horizontal="center" vertical="center"/>
    </xf>
    <xf numFmtId="0" fontId="17" fillId="0" borderId="0" xfId="8" applyFont="1" applyAlignment="1">
      <alignment horizontal="center" vertical="center"/>
    </xf>
    <xf numFmtId="0" fontId="16" fillId="0" borderId="0" xfId="8" applyFont="1" applyAlignment="1">
      <alignment vertical="center"/>
    </xf>
    <xf numFmtId="0" fontId="18" fillId="0" borderId="0" xfId="8" applyFont="1" applyAlignment="1">
      <alignment vertical="center"/>
    </xf>
    <xf numFmtId="0" fontId="5" fillId="0" borderId="0" xfId="8" applyFont="1" applyAlignment="1">
      <alignment vertical="center"/>
    </xf>
    <xf numFmtId="0" fontId="57" fillId="0" borderId="0" xfId="8" applyFont="1" applyAlignment="1">
      <alignment vertical="center"/>
    </xf>
    <xf numFmtId="0" fontId="58" fillId="0" borderId="0" xfId="8" applyFont="1" applyAlignment="1">
      <alignment vertical="center"/>
    </xf>
    <xf numFmtId="0" fontId="20" fillId="0" borderId="0" xfId="8" applyFont="1" applyAlignment="1">
      <alignment horizontal="right" vertical="center"/>
    </xf>
    <xf numFmtId="0" fontId="67" fillId="20" borderId="25" xfId="0" applyFont="1" applyFill="1" applyBorder="1" applyAlignment="1">
      <alignment horizontal="center" vertical="center"/>
    </xf>
    <xf numFmtId="0" fontId="0" fillId="5" borderId="3" xfId="0" applyFill="1" applyBorder="1"/>
    <xf numFmtId="0" fontId="0" fillId="5" borderId="16" xfId="0" applyFill="1" applyBorder="1"/>
    <xf numFmtId="0" fontId="0" fillId="5" borderId="2" xfId="0" applyFill="1" applyBorder="1"/>
    <xf numFmtId="0" fontId="0" fillId="5" borderId="4" xfId="0" applyFill="1" applyBorder="1"/>
    <xf numFmtId="0" fontId="21" fillId="5" borderId="33" xfId="0" applyFont="1" applyFill="1" applyBorder="1"/>
    <xf numFmtId="0" fontId="0" fillId="5" borderId="34" xfId="0" applyFill="1" applyBorder="1"/>
    <xf numFmtId="0" fontId="0" fillId="5" borderId="35" xfId="0" applyFill="1" applyBorder="1"/>
    <xf numFmtId="0" fontId="0" fillId="5" borderId="5" xfId="0" applyFill="1" applyBorder="1"/>
    <xf numFmtId="0" fontId="21" fillId="0" borderId="18" xfId="0" applyFont="1" applyBorder="1" applyAlignment="1">
      <alignment horizontal="center" vertical="center"/>
    </xf>
    <xf numFmtId="167" fontId="39" fillId="18" borderId="0" xfId="0" applyNumberFormat="1" applyFont="1" applyFill="1" applyAlignment="1">
      <alignment horizontal="center" vertical="center"/>
    </xf>
    <xf numFmtId="0" fontId="22" fillId="0" borderId="43" xfId="0" applyFont="1" applyBorder="1" applyAlignment="1" applyProtection="1">
      <alignment horizontal="center" vertical="center"/>
      <protection locked="0"/>
    </xf>
    <xf numFmtId="0" fontId="22" fillId="0" borderId="44" xfId="0" applyFont="1" applyBorder="1" applyAlignment="1" applyProtection="1">
      <alignment horizontal="center" vertical="center"/>
      <protection locked="0"/>
    </xf>
    <xf numFmtId="0" fontId="22" fillId="0" borderId="45" xfId="0" applyFont="1" applyBorder="1" applyAlignment="1" applyProtection="1">
      <alignment horizontal="center" vertical="center"/>
      <protection locked="0"/>
    </xf>
    <xf numFmtId="0" fontId="0" fillId="1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0" fillId="10" borderId="0" xfId="0" applyFont="1" applyFill="1" applyAlignment="1" applyProtection="1">
      <alignment horizontal="center" wrapText="1"/>
      <protection locked="0"/>
    </xf>
    <xf numFmtId="0" fontId="40" fillId="10" borderId="0" xfId="0" applyFont="1" applyFill="1" applyAlignment="1" applyProtection="1">
      <alignment horizontal="center" vertical="center" wrapText="1"/>
      <protection locked="0"/>
    </xf>
    <xf numFmtId="0" fontId="40" fillId="10" borderId="36" xfId="0" applyFont="1" applyFill="1" applyBorder="1" applyAlignment="1" applyProtection="1">
      <alignment horizontal="center" vertical="center" wrapText="1"/>
      <protection locked="0"/>
    </xf>
    <xf numFmtId="0" fontId="41" fillId="0" borderId="0" xfId="3" applyNumberFormat="1" applyFont="1" applyAlignment="1" applyProtection="1">
      <alignment horizontal="center" vertical="center"/>
      <protection locked="0"/>
    </xf>
    <xf numFmtId="0" fontId="62" fillId="0" borderId="0" xfId="3" applyNumberFormat="1" applyFont="1" applyAlignment="1" applyProtection="1">
      <alignment horizontal="center" vertical="center"/>
      <protection locked="0"/>
    </xf>
    <xf numFmtId="0" fontId="63" fillId="0" borderId="0" xfId="3" applyNumberFormat="1" applyFont="1" applyAlignment="1" applyProtection="1">
      <alignment horizontal="center" vertical="center"/>
      <protection locked="0"/>
    </xf>
    <xf numFmtId="14" fontId="59" fillId="0" borderId="0" xfId="3" applyNumberFormat="1" applyFont="1" applyAlignment="1" applyProtection="1">
      <alignment horizontal="center" vertical="center"/>
      <protection locked="0"/>
    </xf>
    <xf numFmtId="14" fontId="38" fillId="0" borderId="0" xfId="0" applyNumberFormat="1" applyFont="1" applyAlignment="1" applyProtection="1">
      <alignment horizontal="center" vertical="center"/>
      <protection locked="0"/>
    </xf>
    <xf numFmtId="49" fontId="64" fillId="0" borderId="0" xfId="0" applyNumberFormat="1" applyFont="1" applyAlignment="1" applyProtection="1">
      <alignment horizontal="center" vertical="center"/>
      <protection locked="0"/>
    </xf>
    <xf numFmtId="0" fontId="28" fillId="0" borderId="53" xfId="0" applyFont="1" applyBorder="1" applyAlignment="1">
      <alignment horizontal="center" vertical="center"/>
    </xf>
    <xf numFmtId="0" fontId="28" fillId="0" borderId="49" xfId="0" applyFont="1" applyBorder="1" applyAlignment="1">
      <alignment horizontal="center" vertical="center"/>
    </xf>
    <xf numFmtId="0" fontId="28" fillId="0" borderId="51" xfId="0" applyFont="1" applyBorder="1" applyAlignment="1">
      <alignment horizontal="center" vertical="center"/>
    </xf>
    <xf numFmtId="0" fontId="40" fillId="3" borderId="0" xfId="0" applyFont="1" applyFill="1" applyAlignment="1">
      <alignment horizontal="center" vertical="center" wrapText="1"/>
    </xf>
    <xf numFmtId="0" fontId="60" fillId="3" borderId="36" xfId="0" applyFont="1" applyFill="1" applyBorder="1" applyAlignment="1">
      <alignment horizontal="center" vertical="center" wrapText="1"/>
    </xf>
    <xf numFmtId="0" fontId="69" fillId="0" borderId="0" xfId="0" applyFont="1" applyAlignment="1" applyProtection="1">
      <alignment horizontal="center" vertical="center"/>
      <protection locked="0"/>
    </xf>
    <xf numFmtId="0" fontId="70" fillId="0" borderId="0" xfId="0" applyFont="1" applyAlignment="1" applyProtection="1">
      <alignment horizontal="center" vertical="center"/>
      <protection locked="0"/>
    </xf>
    <xf numFmtId="0" fontId="71" fillId="0" borderId="0" xfId="0" applyFont="1" applyAlignment="1" applyProtection="1">
      <alignment horizontal="center" vertical="center"/>
      <protection locked="0"/>
    </xf>
    <xf numFmtId="14" fontId="72" fillId="0" borderId="0" xfId="0" applyNumberFormat="1" applyFont="1" applyAlignment="1" applyProtection="1">
      <alignment horizontal="center" vertical="center"/>
      <protection locked="0"/>
    </xf>
    <xf numFmtId="49" fontId="71" fillId="0" borderId="0" xfId="0" applyNumberFormat="1" applyFont="1" applyAlignment="1" applyProtection="1">
      <alignment horizontal="center" vertical="center"/>
      <protection locked="0"/>
    </xf>
    <xf numFmtId="0" fontId="71" fillId="0" borderId="0" xfId="0" applyFont="1" applyAlignment="1">
      <alignment horizontal="center" vertical="center"/>
    </xf>
    <xf numFmtId="14" fontId="71" fillId="0" borderId="0" xfId="0" applyNumberFormat="1" applyFont="1" applyAlignment="1">
      <alignment horizontal="center" vertical="center"/>
    </xf>
    <xf numFmtId="0" fontId="67" fillId="0" borderId="0" xfId="0" applyFont="1"/>
    <xf numFmtId="0" fontId="23" fillId="3" borderId="0" xfId="0" applyFont="1" applyFill="1"/>
    <xf numFmtId="0" fontId="0" fillId="3" borderId="0" xfId="0" applyFill="1"/>
    <xf numFmtId="0" fontId="21" fillId="3" borderId="0" xfId="0" applyFont="1" applyFill="1"/>
    <xf numFmtId="0" fontId="67" fillId="3" borderId="0" xfId="0" applyFont="1" applyFill="1"/>
    <xf numFmtId="0" fontId="22" fillId="25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73" fillId="0" borderId="0" xfId="0" applyFont="1" applyAlignment="1" applyProtection="1">
      <alignment horizontal="center" vertical="center"/>
      <protection locked="0"/>
    </xf>
    <xf numFmtId="0" fontId="62" fillId="0" borderId="0" xfId="0" applyFont="1" applyAlignment="1" applyProtection="1">
      <alignment horizontal="center" vertical="center"/>
      <protection locked="0"/>
    </xf>
    <xf numFmtId="14" fontId="21" fillId="0" borderId="0" xfId="0" applyNumberFormat="1" applyFon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0" fontId="78" fillId="0" borderId="0" xfId="0" applyFont="1"/>
    <xf numFmtId="0" fontId="75" fillId="25" borderId="0" xfId="0" applyFont="1" applyFill="1" applyAlignment="1">
      <alignment horizontal="center" vertical="center"/>
    </xf>
    <xf numFmtId="0" fontId="23" fillId="7" borderId="0" xfId="0" applyFont="1" applyFill="1" applyAlignment="1">
      <alignment horizontal="center" vertical="center"/>
    </xf>
    <xf numFmtId="0" fontId="30" fillId="18" borderId="0" xfId="0" applyFont="1" applyFill="1" applyBorder="1" applyAlignment="1">
      <alignment vertical="center"/>
    </xf>
    <xf numFmtId="0" fontId="31" fillId="8" borderId="27" xfId="0" applyFont="1" applyFill="1" applyBorder="1" applyAlignment="1">
      <alignment horizontal="center" vertical="center"/>
    </xf>
    <xf numFmtId="0" fontId="31" fillId="8" borderId="28" xfId="0" applyFont="1" applyFill="1" applyBorder="1" applyAlignment="1">
      <alignment horizontal="center" vertical="center"/>
    </xf>
    <xf numFmtId="167" fontId="39" fillId="5" borderId="3" xfId="0" applyNumberFormat="1" applyFont="1" applyFill="1" applyBorder="1" applyAlignment="1">
      <alignment horizontal="center" vertical="center"/>
    </xf>
    <xf numFmtId="167" fontId="39" fillId="5" borderId="16" xfId="0" applyNumberFormat="1" applyFont="1" applyFill="1" applyBorder="1" applyAlignment="1">
      <alignment horizontal="center" vertical="center"/>
    </xf>
    <xf numFmtId="167" fontId="39" fillId="5" borderId="2" xfId="0" applyNumberFormat="1" applyFont="1" applyFill="1" applyBorder="1" applyAlignment="1">
      <alignment horizontal="center" vertical="center"/>
    </xf>
    <xf numFmtId="167" fontId="39" fillId="5" borderId="4" xfId="0" applyNumberFormat="1" applyFont="1" applyFill="1" applyBorder="1" applyAlignment="1">
      <alignment horizontal="center" vertical="center"/>
    </xf>
    <xf numFmtId="167" fontId="39" fillId="5" borderId="0" xfId="0" applyNumberFormat="1" applyFont="1" applyFill="1" applyAlignment="1">
      <alignment horizontal="center" vertical="center"/>
    </xf>
    <xf numFmtId="167" fontId="39" fillId="5" borderId="5" xfId="0" applyNumberFormat="1" applyFont="1" applyFill="1" applyBorder="1" applyAlignment="1">
      <alignment horizontal="center" vertical="center"/>
    </xf>
    <xf numFmtId="167" fontId="39" fillId="5" borderId="33" xfId="0" applyNumberFormat="1" applyFont="1" applyFill="1" applyBorder="1" applyAlignment="1">
      <alignment horizontal="center" vertical="center"/>
    </xf>
    <xf numFmtId="167" fontId="39" fillId="5" borderId="34" xfId="0" applyNumberFormat="1" applyFont="1" applyFill="1" applyBorder="1" applyAlignment="1">
      <alignment horizontal="center" vertical="center"/>
    </xf>
    <xf numFmtId="167" fontId="39" fillId="5" borderId="35" xfId="0" applyNumberFormat="1" applyFont="1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67" fillId="22" borderId="0" xfId="0" applyFont="1" applyFill="1" applyAlignment="1">
      <alignment horizontal="center"/>
    </xf>
    <xf numFmtId="0" fontId="78" fillId="3" borderId="3" xfId="0" applyFont="1" applyFill="1" applyBorder="1" applyAlignment="1">
      <alignment horizontal="center" vertical="center"/>
    </xf>
    <xf numFmtId="0" fontId="78" fillId="3" borderId="16" xfId="0" applyFont="1" applyFill="1" applyBorder="1" applyAlignment="1">
      <alignment horizontal="center" vertical="center"/>
    </xf>
    <xf numFmtId="0" fontId="78" fillId="3" borderId="2" xfId="0" applyFont="1" applyFill="1" applyBorder="1" applyAlignment="1">
      <alignment horizontal="center" vertical="center"/>
    </xf>
    <xf numFmtId="0" fontId="78" fillId="3" borderId="4" xfId="0" applyFont="1" applyFill="1" applyBorder="1" applyAlignment="1">
      <alignment horizontal="center" vertical="center"/>
    </xf>
    <xf numFmtId="0" fontId="78" fillId="3" borderId="0" xfId="0" applyFont="1" applyFill="1" applyAlignment="1">
      <alignment horizontal="center" vertical="center"/>
    </xf>
    <xf numFmtId="0" fontId="78" fillId="3" borderId="5" xfId="0" applyFont="1" applyFill="1" applyBorder="1" applyAlignment="1">
      <alignment horizontal="center" vertical="center"/>
    </xf>
    <xf numFmtId="0" fontId="78" fillId="3" borderId="33" xfId="0" applyFont="1" applyFill="1" applyBorder="1" applyAlignment="1">
      <alignment horizontal="center" vertical="center"/>
    </xf>
    <xf numFmtId="0" fontId="78" fillId="3" borderId="34" xfId="0" applyFont="1" applyFill="1" applyBorder="1" applyAlignment="1">
      <alignment horizontal="center" vertical="center"/>
    </xf>
    <xf numFmtId="0" fontId="78" fillId="3" borderId="35" xfId="0" applyFont="1" applyFill="1" applyBorder="1" applyAlignment="1">
      <alignment horizontal="center" vertical="center"/>
    </xf>
    <xf numFmtId="0" fontId="21" fillId="3" borderId="0" xfId="0" applyFont="1" applyFill="1" applyAlignment="1">
      <alignment horizontal="center"/>
    </xf>
    <xf numFmtId="0" fontId="74" fillId="24" borderId="0" xfId="0" applyFont="1" applyFill="1" applyAlignment="1">
      <alignment horizontal="center"/>
    </xf>
    <xf numFmtId="0" fontId="0" fillId="0" borderId="31" xfId="0" applyBorder="1" applyAlignment="1">
      <alignment horizontal="left" indent="1"/>
    </xf>
    <xf numFmtId="0" fontId="0" fillId="0" borderId="30" xfId="0" applyBorder="1" applyAlignment="1">
      <alignment horizontal="left" indent="1"/>
    </xf>
    <xf numFmtId="0" fontId="0" fillId="1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7" fillId="22" borderId="14" xfId="0" applyFont="1" applyFill="1" applyBorder="1" applyAlignment="1">
      <alignment horizontal="center" vertical="center"/>
    </xf>
    <xf numFmtId="0" fontId="76" fillId="7" borderId="14" xfId="0" applyFont="1" applyFill="1" applyBorder="1" applyAlignment="1">
      <alignment horizontal="center" vertical="center"/>
    </xf>
    <xf numFmtId="0" fontId="68" fillId="0" borderId="65" xfId="0" applyFont="1" applyBorder="1" applyAlignment="1">
      <alignment horizontal="center" vertical="center"/>
    </xf>
    <xf numFmtId="0" fontId="68" fillId="0" borderId="21" xfId="0" applyFont="1" applyBorder="1" applyAlignment="1">
      <alignment horizontal="center" vertical="center"/>
    </xf>
    <xf numFmtId="0" fontId="68" fillId="0" borderId="37" xfId="0" applyFont="1" applyBorder="1" applyAlignment="1">
      <alignment horizontal="center" vertical="center"/>
    </xf>
    <xf numFmtId="0" fontId="68" fillId="0" borderId="24" xfId="0" applyFont="1" applyBorder="1" applyAlignment="1">
      <alignment horizontal="center" vertical="center"/>
    </xf>
    <xf numFmtId="0" fontId="67" fillId="23" borderId="3" xfId="0" applyFont="1" applyFill="1" applyBorder="1" applyAlignment="1">
      <alignment horizontal="center" vertical="center"/>
    </xf>
    <xf numFmtId="0" fontId="67" fillId="23" borderId="2" xfId="0" applyFont="1" applyFill="1" applyBorder="1" applyAlignment="1">
      <alignment horizontal="center" vertical="center"/>
    </xf>
    <xf numFmtId="0" fontId="67" fillId="23" borderId="33" xfId="0" applyFont="1" applyFill="1" applyBorder="1" applyAlignment="1">
      <alignment horizontal="center" vertical="center"/>
    </xf>
    <xf numFmtId="0" fontId="67" fillId="23" borderId="35" xfId="0" applyFont="1" applyFill="1" applyBorder="1" applyAlignment="1">
      <alignment horizontal="center" vertical="center"/>
    </xf>
    <xf numFmtId="0" fontId="42" fillId="6" borderId="4" xfId="0" applyFont="1" applyFill="1" applyBorder="1" applyAlignment="1" applyProtection="1">
      <alignment horizontal="center" vertical="center"/>
      <protection locked="0"/>
    </xf>
    <xf numFmtId="0" fontId="42" fillId="6" borderId="0" xfId="0" applyFont="1" applyFill="1" applyAlignment="1" applyProtection="1">
      <alignment horizontal="center" vertical="center"/>
      <protection locked="0"/>
    </xf>
    <xf numFmtId="0" fontId="22" fillId="0" borderId="27" xfId="0" applyFont="1" applyBorder="1" applyAlignment="1" applyProtection="1">
      <alignment horizontal="center" vertical="center"/>
      <protection locked="0"/>
    </xf>
    <xf numFmtId="0" fontId="22" fillId="0" borderId="28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35" fillId="0" borderId="12" xfId="0" applyFont="1" applyBorder="1" applyAlignment="1" applyProtection="1">
      <alignment horizontal="center"/>
      <protection locked="0"/>
    </xf>
    <xf numFmtId="0" fontId="35" fillId="0" borderId="28" xfId="0" applyFont="1" applyBorder="1" applyAlignment="1" applyProtection="1">
      <alignment horizontal="center"/>
      <protection locked="0"/>
    </xf>
    <xf numFmtId="0" fontId="11" fillId="0" borderId="55" xfId="0" applyFont="1" applyBorder="1" applyAlignment="1">
      <alignment horizontal="center" vertical="center"/>
    </xf>
    <xf numFmtId="0" fontId="11" fillId="0" borderId="56" xfId="0" applyFont="1" applyBorder="1" applyAlignment="1">
      <alignment horizontal="center" vertical="center"/>
    </xf>
    <xf numFmtId="0" fontId="11" fillId="0" borderId="59" xfId="0" applyFont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5" fillId="0" borderId="20" xfId="0" applyFont="1" applyBorder="1" applyAlignment="1">
      <alignment horizontal="left" vertical="top"/>
    </xf>
    <xf numFmtId="0" fontId="15" fillId="0" borderId="21" xfId="0" applyFont="1" applyBorder="1" applyAlignment="1">
      <alignment horizontal="left" vertical="top"/>
    </xf>
    <xf numFmtId="0" fontId="15" fillId="0" borderId="23" xfId="0" applyFont="1" applyBorder="1" applyAlignment="1">
      <alignment horizontal="left" vertical="top"/>
    </xf>
    <xf numFmtId="0" fontId="15" fillId="0" borderId="26" xfId="0" applyFont="1" applyBorder="1" applyAlignment="1">
      <alignment horizontal="left" vertical="top"/>
    </xf>
    <xf numFmtId="0" fontId="15" fillId="0" borderId="26" xfId="0" applyFont="1" applyBorder="1" applyAlignment="1">
      <alignment horizontal="left"/>
    </xf>
    <xf numFmtId="0" fontId="15" fillId="0" borderId="24" xfId="0" applyFont="1" applyBorder="1" applyAlignment="1">
      <alignment horizontal="left"/>
    </xf>
    <xf numFmtId="0" fontId="1" fillId="0" borderId="46" xfId="0" applyFont="1" applyBorder="1" applyAlignment="1">
      <alignment horizontal="center" vertical="center"/>
    </xf>
    <xf numFmtId="0" fontId="15" fillId="0" borderId="19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center"/>
    </xf>
    <xf numFmtId="0" fontId="1" fillId="0" borderId="46" xfId="0" applyFont="1" applyBorder="1" applyAlignment="1">
      <alignment horizontal="left" vertical="center"/>
    </xf>
    <xf numFmtId="0" fontId="1" fillId="2" borderId="62" xfId="0" applyFont="1" applyFill="1" applyBorder="1" applyAlignment="1">
      <alignment horizontal="left" vertical="center"/>
    </xf>
    <xf numFmtId="0" fontId="20" fillId="0" borderId="0" xfId="8" applyFont="1" applyAlignment="1">
      <alignment horizontal="center"/>
    </xf>
    <xf numFmtId="0" fontId="18" fillId="0" borderId="0" xfId="8" applyFont="1" applyAlignment="1">
      <alignment horizontal="center" vertical="center"/>
    </xf>
    <xf numFmtId="0" fontId="18" fillId="19" borderId="0" xfId="8" applyFont="1" applyFill="1" applyAlignment="1" applyProtection="1">
      <alignment horizontal="center" vertical="center"/>
      <protection locked="0"/>
    </xf>
    <xf numFmtId="164" fontId="5" fillId="0" borderId="0" xfId="8" applyNumberFormat="1" applyFont="1" applyAlignment="1">
      <alignment horizontal="center" vertical="center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 vertical="center" indent="1"/>
    </xf>
    <xf numFmtId="0" fontId="66" fillId="19" borderId="0" xfId="8" applyFont="1" applyFill="1" applyAlignment="1" applyProtection="1">
      <alignment horizontal="left" vertical="center" indent="1"/>
      <protection locked="0"/>
    </xf>
    <xf numFmtId="0" fontId="17" fillId="0" borderId="27" xfId="8" applyFont="1" applyBorder="1" applyAlignment="1">
      <alignment horizontal="center" vertical="center"/>
    </xf>
    <xf numFmtId="0" fontId="17" fillId="0" borderId="12" xfId="8" applyFont="1" applyBorder="1" applyAlignment="1">
      <alignment horizontal="center" vertical="center"/>
    </xf>
    <xf numFmtId="0" fontId="17" fillId="0" borderId="28" xfId="8" applyFont="1" applyBorder="1" applyAlignment="1">
      <alignment horizontal="center" vertical="center"/>
    </xf>
    <xf numFmtId="164" fontId="2" fillId="0" borderId="0" xfId="8" applyNumberFormat="1" applyFont="1" applyAlignment="1">
      <alignment horizontal="left" vertical="center"/>
    </xf>
    <xf numFmtId="0" fontId="20" fillId="0" borderId="0" xfId="8" applyFont="1" applyAlignment="1">
      <alignment horizontal="center" vertical="center"/>
    </xf>
    <xf numFmtId="0" fontId="16" fillId="0" borderId="0" xfId="8" applyFont="1" applyAlignment="1">
      <alignment horizontal="center" vertical="center"/>
    </xf>
    <xf numFmtId="0" fontId="19" fillId="0" borderId="0" xfId="8" applyFont="1" applyAlignment="1">
      <alignment horizontal="center" vertical="center"/>
    </xf>
    <xf numFmtId="0" fontId="43" fillId="13" borderId="40" xfId="0" applyFont="1" applyFill="1" applyBorder="1" applyAlignment="1" applyProtection="1">
      <alignment horizontal="center" vertical="center"/>
      <protection locked="0"/>
    </xf>
    <xf numFmtId="0" fontId="44" fillId="13" borderId="40" xfId="0" applyFont="1" applyFill="1" applyBorder="1" applyAlignment="1">
      <alignment horizontal="center" vertical="center"/>
    </xf>
    <xf numFmtId="0" fontId="48" fillId="17" borderId="1" xfId="0" applyFont="1" applyFill="1" applyBorder="1" applyAlignment="1">
      <alignment horizontal="center"/>
    </xf>
    <xf numFmtId="0" fontId="50" fillId="11" borderId="0" xfId="0" applyFont="1" applyFill="1" applyAlignment="1">
      <alignment horizontal="center"/>
    </xf>
    <xf numFmtId="0" fontId="51" fillId="3" borderId="32" xfId="0" applyFont="1" applyFill="1" applyBorder="1" applyAlignment="1">
      <alignment horizontal="center" vertical="center"/>
    </xf>
    <xf numFmtId="0" fontId="51" fillId="3" borderId="13" xfId="0" applyFont="1" applyFill="1" applyBorder="1" applyAlignment="1">
      <alignment horizontal="center" vertical="center"/>
    </xf>
    <xf numFmtId="0" fontId="54" fillId="0" borderId="3" xfId="0" applyFont="1" applyBorder="1" applyAlignment="1">
      <alignment horizontal="center" vertical="center"/>
    </xf>
    <xf numFmtId="0" fontId="54" fillId="0" borderId="2" xfId="0" applyFont="1" applyBorder="1" applyAlignment="1">
      <alignment horizontal="center" vertical="center"/>
    </xf>
    <xf numFmtId="167" fontId="55" fillId="3" borderId="4" xfId="0" applyNumberFormat="1" applyFont="1" applyFill="1" applyBorder="1" applyAlignment="1">
      <alignment horizontal="center"/>
    </xf>
    <xf numFmtId="167" fontId="55" fillId="3" borderId="5" xfId="0" applyNumberFormat="1" applyFont="1" applyFill="1" applyBorder="1" applyAlignment="1">
      <alignment horizontal="center"/>
    </xf>
  </cellXfs>
  <cellStyles count="9">
    <cellStyle name="Normal" xfId="0" builtinId="0"/>
    <cellStyle name="Normal 2" xfId="1" xr:uid="{00000000-0005-0000-0000-000001000000}"/>
    <cellStyle name="Normal 2 2" xfId="5" xr:uid="{00000000-0005-0000-0000-000002000000}"/>
    <cellStyle name="Normal 2 2 2" xfId="6" xr:uid="{00000000-0005-0000-0000-000003000000}"/>
    <cellStyle name="Normal 3" xfId="2" xr:uid="{00000000-0005-0000-0000-000004000000}"/>
    <cellStyle name="Normal 3 2" xfId="7" xr:uid="{00000000-0005-0000-0000-000005000000}"/>
    <cellStyle name="Normal 4" xfId="3" xr:uid="{00000000-0005-0000-0000-000006000000}"/>
    <cellStyle name="Normal 5" xfId="4" xr:uid="{00000000-0005-0000-0000-000007000000}"/>
    <cellStyle name="Normal 6" xfId="8" xr:uid="{00000000-0005-0000-0000-000008000000}"/>
  </cellStyles>
  <dxfs count="27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mruColors>
      <color rgb="FF00FFFF"/>
      <color rgb="FF00FF00"/>
      <color rgb="FFFF00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Spin" dx="16" fmlaLink="$E$1" max="366" min="31" page="10" val="31"/>
</file>

<file path=xl/ctrlProps/ctrlProp2.xml><?xml version="1.0" encoding="utf-8"?>
<formControlPr xmlns="http://schemas.microsoft.com/office/spreadsheetml/2009/9/main" objectType="Spin" dx="16" fmlaLink="$C$5" max="9999" min="1900" page="10" val="202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jpeg"/><Relationship Id="rId13" Type="http://schemas.openxmlformats.org/officeDocument/2006/relationships/hyperlink" Target="#'Validation par Nom'!A1"/><Relationship Id="rId3" Type="http://schemas.openxmlformats.org/officeDocument/2006/relationships/hyperlink" Target="#Anniversaire!A1"/><Relationship Id="rId7" Type="http://schemas.openxmlformats.org/officeDocument/2006/relationships/hyperlink" Target="#'Jours F&#233;ri&#233;s'!A1"/><Relationship Id="rId12" Type="http://schemas.openxmlformats.org/officeDocument/2006/relationships/hyperlink" Target="#'Liste Membres'!A1"/><Relationship Id="rId2" Type="http://schemas.openxmlformats.org/officeDocument/2006/relationships/hyperlink" Target="#'Tout le Personnel'!A1"/><Relationship Id="rId16" Type="http://schemas.openxmlformats.org/officeDocument/2006/relationships/image" Target="../media/image2.jpeg"/><Relationship Id="rId1" Type="http://schemas.openxmlformats.org/officeDocument/2006/relationships/hyperlink" Target="#recherche!A1"/><Relationship Id="rId6" Type="http://schemas.openxmlformats.org/officeDocument/2006/relationships/hyperlink" Target="#Ev&#233;nements!A1"/><Relationship Id="rId11" Type="http://schemas.openxmlformats.org/officeDocument/2006/relationships/hyperlink" Target="#'Liste Licenci&#233;s'!A1"/><Relationship Id="rId5" Type="http://schemas.openxmlformats.org/officeDocument/2006/relationships/hyperlink" Target="#calendrier!A1"/><Relationship Id="rId15" Type="http://schemas.openxmlformats.org/officeDocument/2006/relationships/hyperlink" Target="#'Listes Diff&#233;renci&#233;es'!A1"/><Relationship Id="rId10" Type="http://schemas.openxmlformats.org/officeDocument/2006/relationships/hyperlink" Target="#D&#233;mission!A1"/><Relationship Id="rId4" Type="http://schemas.openxmlformats.org/officeDocument/2006/relationships/hyperlink" Target="#Feuil1!A1"/><Relationship Id="rId9" Type="http://schemas.openxmlformats.org/officeDocument/2006/relationships/hyperlink" Target="#'Liste totale'!A1"/><Relationship Id="rId14" Type="http://schemas.openxmlformats.org/officeDocument/2006/relationships/hyperlink" Target="#'Validation par Num Licenc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hyperlink" Target="#'Jours F&#233;ri&#233;s'!A1"/><Relationship Id="rId2" Type="http://schemas.openxmlformats.org/officeDocument/2006/relationships/hyperlink" Target="#Ev&#233;nements!A1"/><Relationship Id="rId1" Type="http://schemas.openxmlformats.org/officeDocument/2006/relationships/hyperlink" Target="#Accueil!A1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hyperlink" Target="#'Jours F&#233;ri&#233;s'!A1"/><Relationship Id="rId2" Type="http://schemas.openxmlformats.org/officeDocument/2006/relationships/hyperlink" Target="#calendrier!A1"/><Relationship Id="rId1" Type="http://schemas.openxmlformats.org/officeDocument/2006/relationships/hyperlink" Target="#Accueil!A1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hyperlink" Target="#Ev&#233;nements!A1"/><Relationship Id="rId2" Type="http://schemas.openxmlformats.org/officeDocument/2006/relationships/hyperlink" Target="#Calendrier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552450</xdr:colOff>
      <xdr:row>2</xdr:row>
      <xdr:rowOff>180975</xdr:rowOff>
    </xdr:from>
    <xdr:to>
      <xdr:col>7</xdr:col>
      <xdr:colOff>210450</xdr:colOff>
      <xdr:row>5</xdr:row>
      <xdr:rowOff>149475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600450" y="742950"/>
          <a:ext cx="1944000" cy="540000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lt1"/>
              </a:solidFill>
            </a:rPr>
            <a:t>Recherche</a:t>
          </a:r>
          <a:endParaRPr lang="fr-FR" sz="1400" b="1"/>
        </a:p>
      </xdr:txBody>
    </xdr:sp>
    <xdr:clientData fLocksWithSheet="0"/>
  </xdr:twoCellAnchor>
  <xdr:twoCellAnchor>
    <xdr:from>
      <xdr:col>4</xdr:col>
      <xdr:colOff>552450</xdr:colOff>
      <xdr:row>6</xdr:row>
      <xdr:rowOff>173037</xdr:rowOff>
    </xdr:from>
    <xdr:to>
      <xdr:col>7</xdr:col>
      <xdr:colOff>210450</xdr:colOff>
      <xdr:row>9</xdr:row>
      <xdr:rowOff>141537</xdr:rowOff>
    </xdr:to>
    <xdr:sp macro="" textlink="">
      <xdr:nvSpPr>
        <xdr:cNvPr id="4" name="Plaqu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600450" y="1497012"/>
          <a:ext cx="1944000" cy="540000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Licenciés + Membres</a:t>
          </a:r>
        </a:p>
      </xdr:txBody>
    </xdr:sp>
    <xdr:clientData fLocksWithSheet="0"/>
  </xdr:twoCellAnchor>
  <xdr:twoCellAnchor>
    <xdr:from>
      <xdr:col>4</xdr:col>
      <xdr:colOff>552450</xdr:colOff>
      <xdr:row>10</xdr:row>
      <xdr:rowOff>165099</xdr:rowOff>
    </xdr:from>
    <xdr:to>
      <xdr:col>7</xdr:col>
      <xdr:colOff>210450</xdr:colOff>
      <xdr:row>13</xdr:row>
      <xdr:rowOff>133599</xdr:rowOff>
    </xdr:to>
    <xdr:sp macro="" textlink="">
      <xdr:nvSpPr>
        <xdr:cNvPr id="9" name="Plaqu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600450" y="2251074"/>
          <a:ext cx="1944000" cy="540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Anniversaires</a:t>
          </a:r>
        </a:p>
      </xdr:txBody>
    </xdr:sp>
    <xdr:clientData fLocksWithSheet="0"/>
  </xdr:twoCellAnchor>
  <xdr:twoCellAnchor>
    <xdr:from>
      <xdr:col>15</xdr:col>
      <xdr:colOff>296141</xdr:colOff>
      <xdr:row>3</xdr:row>
      <xdr:rowOff>173613</xdr:rowOff>
    </xdr:from>
    <xdr:to>
      <xdr:col>17</xdr:col>
      <xdr:colOff>716141</xdr:colOff>
      <xdr:row>6</xdr:row>
      <xdr:rowOff>142113</xdr:rowOff>
    </xdr:to>
    <xdr:sp macro="" textlink="">
      <xdr:nvSpPr>
        <xdr:cNvPr id="11" name="Plaque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1726141" y="926954"/>
          <a:ext cx="1944000" cy="540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EXPLICATIONS</a:t>
          </a:r>
        </a:p>
      </xdr:txBody>
    </xdr:sp>
    <xdr:clientData fLocksWithSheet="0" fPrintsWithSheet="0"/>
  </xdr:twoCellAnchor>
  <xdr:twoCellAnchor>
    <xdr:from>
      <xdr:col>0</xdr:col>
      <xdr:colOff>690562</xdr:colOff>
      <xdr:row>12</xdr:row>
      <xdr:rowOff>133350</xdr:rowOff>
    </xdr:from>
    <xdr:to>
      <xdr:col>3</xdr:col>
      <xdr:colOff>42862</xdr:colOff>
      <xdr:row>15</xdr:row>
      <xdr:rowOff>9525</xdr:rowOff>
    </xdr:to>
    <xdr:sp macro="" textlink="">
      <xdr:nvSpPr>
        <xdr:cNvPr id="19" name="Plaque 1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690562" y="2600325"/>
          <a:ext cx="1638300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  <a:effectLst>
                <a:outerShdw blurRad="50800" dist="50800" dir="5400000" algn="ctr" rotWithShape="0">
                  <a:schemeClr val="accent6">
                    <a:lumMod val="50000"/>
                  </a:schemeClr>
                </a:outerShdw>
              </a:effectLst>
              <a:latin typeface="AR JULIAN" panose="02000000000000000000" pitchFamily="2" charset="0"/>
            </a:rPr>
            <a:t>CALENDRIER</a:t>
          </a:r>
        </a:p>
      </xdr:txBody>
    </xdr:sp>
    <xdr:clientData fLocksWithSheet="0"/>
  </xdr:twoCellAnchor>
  <xdr:oneCellAnchor>
    <xdr:from>
      <xdr:col>0</xdr:col>
      <xdr:colOff>372342</xdr:colOff>
      <xdr:row>8</xdr:row>
      <xdr:rowOff>164164</xdr:rowOff>
    </xdr:from>
    <xdr:ext cx="2814204" cy="463525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72342" y="1870005"/>
          <a:ext cx="2814204" cy="46352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>
            <a:lnSpc>
              <a:spcPts val="3000"/>
            </a:lnSpc>
          </a:pPr>
          <a:r>
            <a:rPr lang="fr-FR" sz="2400" b="1" cap="all" spc="0">
              <a:ln/>
              <a:solidFill>
                <a:schemeClr val="accent1">
                  <a:lumMod val="20000"/>
                  <a:lumOff val="80000"/>
                </a:schemeClr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Pétanque</a:t>
          </a:r>
          <a:r>
            <a:rPr lang="fr-FR" sz="2400" b="1" cap="all" spc="0" baseline="0">
              <a:ln/>
              <a:solidFill>
                <a:schemeClr val="accent1">
                  <a:lumMod val="20000"/>
                  <a:lumOff val="80000"/>
                </a:schemeClr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 CLUB</a:t>
          </a:r>
          <a:r>
            <a:rPr lang="fr-FR" sz="1100" b="0" i="0" u="none" strike="noStrike">
              <a:effectLst/>
              <a:latin typeface="+mn-lt"/>
              <a:ea typeface="+mn-ea"/>
              <a:cs typeface="+mn-cs"/>
            </a:rPr>
            <a:t> </a:t>
          </a:r>
          <a:r>
            <a:rPr lang="fr-FR" sz="2400"/>
            <a:t> </a:t>
          </a:r>
          <a:r>
            <a:rPr lang="fr-FR" sz="1100" b="0" i="0" u="none" strike="noStrike">
              <a:effectLst/>
              <a:latin typeface="+mn-lt"/>
              <a:ea typeface="+mn-ea"/>
              <a:cs typeface="+mn-cs"/>
            </a:rPr>
            <a:t> </a:t>
          </a:r>
          <a:r>
            <a:rPr lang="fr-FR" sz="2400"/>
            <a:t> </a:t>
          </a:r>
          <a:r>
            <a:rPr lang="fr-FR" sz="1100" b="0" i="0" u="none" strike="noStrike">
              <a:effectLst/>
              <a:latin typeface="+mn-lt"/>
              <a:ea typeface="+mn-ea"/>
              <a:cs typeface="+mn-cs"/>
            </a:rPr>
            <a:t> </a:t>
          </a:r>
          <a:r>
            <a:rPr lang="fr-FR" sz="2400"/>
            <a:t> </a:t>
          </a:r>
          <a:r>
            <a:rPr lang="fr-FR" sz="1100" b="0" i="0" u="none" strike="noStrike">
              <a:effectLst/>
              <a:latin typeface="+mn-lt"/>
              <a:ea typeface="+mn-ea"/>
              <a:cs typeface="+mn-cs"/>
            </a:rPr>
            <a:t> </a:t>
          </a:r>
          <a:r>
            <a:rPr lang="fr-FR" sz="2400"/>
            <a:t> </a:t>
          </a:r>
          <a:endParaRPr lang="fr-FR" sz="2400" b="1" cap="all" spc="0" baseline="0">
            <a:ln/>
            <a:solidFill>
              <a:schemeClr val="accent1">
                <a:lumMod val="20000"/>
                <a:lumOff val="80000"/>
              </a:schemeClr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</a:endParaRPr>
        </a:p>
      </xdr:txBody>
    </xdr:sp>
    <xdr:clientData/>
  </xdr:oneCellAnchor>
  <xdr:twoCellAnchor>
    <xdr:from>
      <xdr:col>0</xdr:col>
      <xdr:colOff>690562</xdr:colOff>
      <xdr:row>16</xdr:row>
      <xdr:rowOff>123825</xdr:rowOff>
    </xdr:from>
    <xdr:to>
      <xdr:col>3</xdr:col>
      <xdr:colOff>42862</xdr:colOff>
      <xdr:row>19</xdr:row>
      <xdr:rowOff>0</xdr:rowOff>
    </xdr:to>
    <xdr:sp macro="" textlink="">
      <xdr:nvSpPr>
        <xdr:cNvPr id="23" name="Plaque 2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690562" y="3352800"/>
          <a:ext cx="1638300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  <a:effectLst>
                <a:outerShdw blurRad="50800" dist="50800" dir="5400000" algn="ctr" rotWithShape="0">
                  <a:schemeClr val="accent6">
                    <a:lumMod val="50000"/>
                  </a:schemeClr>
                </a:outerShdw>
              </a:effectLst>
              <a:latin typeface="AR JULIAN" panose="02000000000000000000" pitchFamily="2" charset="0"/>
            </a:rPr>
            <a:t>Evènements</a:t>
          </a:r>
        </a:p>
        <a:p>
          <a:pPr algn="ctr"/>
          <a:endParaRPr lang="fr-FR" sz="1600" b="1">
            <a:solidFill>
              <a:srgbClr val="FF0000"/>
            </a:solidFill>
            <a:effectLst>
              <a:outerShdw blurRad="50800" dist="50800" dir="5400000" algn="ctr" rotWithShape="0">
                <a:schemeClr val="accent6">
                  <a:lumMod val="50000"/>
                </a:schemeClr>
              </a:outerShdw>
            </a:effectLst>
            <a:latin typeface="AR JULIAN" panose="02000000000000000000" pitchFamily="2" charset="0"/>
          </a:endParaRPr>
        </a:p>
      </xdr:txBody>
    </xdr:sp>
    <xdr:clientData fLocksWithSheet="0"/>
  </xdr:twoCellAnchor>
  <xdr:twoCellAnchor>
    <xdr:from>
      <xdr:col>0</xdr:col>
      <xdr:colOff>690562</xdr:colOff>
      <xdr:row>20</xdr:row>
      <xdr:rowOff>114300</xdr:rowOff>
    </xdr:from>
    <xdr:to>
      <xdr:col>3</xdr:col>
      <xdr:colOff>42862</xdr:colOff>
      <xdr:row>22</xdr:row>
      <xdr:rowOff>180975</xdr:rowOff>
    </xdr:to>
    <xdr:sp macro="" textlink="">
      <xdr:nvSpPr>
        <xdr:cNvPr id="20" name="Plaque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690562" y="4105275"/>
          <a:ext cx="1638300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  <a:effectLst>
                <a:outerShdw blurRad="50800" dist="50800" dir="5400000" algn="ctr" rotWithShape="0">
                  <a:schemeClr val="accent6">
                    <a:lumMod val="50000"/>
                  </a:schemeClr>
                </a:outerShdw>
              </a:effectLst>
              <a:latin typeface="AR JULIAN" panose="02000000000000000000" pitchFamily="2" charset="0"/>
            </a:rPr>
            <a:t>Jours</a:t>
          </a:r>
          <a:r>
            <a:rPr lang="fr-FR" sz="1600" b="1" baseline="0">
              <a:solidFill>
                <a:srgbClr val="FF0000"/>
              </a:solidFill>
              <a:effectLst>
                <a:outerShdw blurRad="50800" dist="50800" dir="5400000" algn="ctr" rotWithShape="0">
                  <a:schemeClr val="accent6">
                    <a:lumMod val="50000"/>
                  </a:schemeClr>
                </a:outerShdw>
              </a:effectLst>
              <a:latin typeface="AR JULIAN" panose="02000000000000000000" pitchFamily="2" charset="0"/>
            </a:rPr>
            <a:t> fériés</a:t>
          </a:r>
          <a:endParaRPr lang="fr-FR" sz="1600" b="1">
            <a:solidFill>
              <a:srgbClr val="FF0000"/>
            </a:solidFill>
            <a:effectLst>
              <a:outerShdw blurRad="50800" dist="50800" dir="5400000" algn="ctr" rotWithShape="0">
                <a:schemeClr val="accent6">
                  <a:lumMod val="50000"/>
                </a:schemeClr>
              </a:outerShdw>
            </a:effectLst>
            <a:latin typeface="AR JULIAN" panose="02000000000000000000" pitchFamily="2" charset="0"/>
          </a:endParaRPr>
        </a:p>
        <a:p>
          <a:pPr algn="ctr"/>
          <a:endParaRPr lang="fr-FR" sz="1600" b="1">
            <a:solidFill>
              <a:srgbClr val="FF0000"/>
            </a:solidFill>
            <a:effectLst>
              <a:outerShdw blurRad="50800" dist="50800" dir="5400000" algn="ctr" rotWithShape="0">
                <a:schemeClr val="accent6">
                  <a:lumMod val="50000"/>
                </a:schemeClr>
              </a:outerShdw>
            </a:effectLst>
            <a:latin typeface="AR JULIAN" panose="02000000000000000000" pitchFamily="2" charset="0"/>
          </a:endParaRPr>
        </a:p>
      </xdr:txBody>
    </xdr:sp>
    <xdr:clientData fLocksWithSheet="0"/>
  </xdr:twoCellAnchor>
  <xdr:twoCellAnchor editAs="oneCell">
    <xdr:from>
      <xdr:col>10</xdr:col>
      <xdr:colOff>720935</xdr:colOff>
      <xdr:row>0</xdr:row>
      <xdr:rowOff>114300</xdr:rowOff>
    </xdr:from>
    <xdr:to>
      <xdr:col>14</xdr:col>
      <xdr:colOff>723900</xdr:colOff>
      <xdr:row>20</xdr:row>
      <xdr:rowOff>123825</xdr:rowOff>
    </xdr:to>
    <xdr:pic>
      <xdr:nvPicPr>
        <xdr:cNvPr id="28" name="Image 27" descr="https://encrypted-tbn3.gstatic.com/images?q=tbn:ANd9GcTZU0R1vU_EVx624BeMJRjqZnHTPqcnIK8xrc7jqvbC-c1B5x_Z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0935" y="114300"/>
          <a:ext cx="3050965" cy="400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4</xdr:col>
      <xdr:colOff>552450</xdr:colOff>
      <xdr:row>18</xdr:row>
      <xdr:rowOff>149224</xdr:rowOff>
    </xdr:from>
    <xdr:to>
      <xdr:col>7</xdr:col>
      <xdr:colOff>210450</xdr:colOff>
      <xdr:row>21</xdr:row>
      <xdr:rowOff>117724</xdr:rowOff>
    </xdr:to>
    <xdr:sp macro="" textlink="">
      <xdr:nvSpPr>
        <xdr:cNvPr id="3" name="Plaque 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600450" y="3759199"/>
          <a:ext cx="1944000" cy="540000"/>
        </a:xfrm>
        <a:prstGeom prst="bevel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LISTE TOTALE</a:t>
          </a:r>
        </a:p>
      </xdr:txBody>
    </xdr:sp>
    <xdr:clientData fLocksWithSheet="0" fPrintsWithSheet="0"/>
  </xdr:twoCellAnchor>
  <xdr:twoCellAnchor>
    <xdr:from>
      <xdr:col>7</xdr:col>
      <xdr:colOff>629517</xdr:colOff>
      <xdr:row>3</xdr:row>
      <xdr:rowOff>12123</xdr:rowOff>
    </xdr:from>
    <xdr:to>
      <xdr:col>10</xdr:col>
      <xdr:colOff>287517</xdr:colOff>
      <xdr:row>5</xdr:row>
      <xdr:rowOff>170257</xdr:rowOff>
    </xdr:to>
    <xdr:sp macro="" textlink="">
      <xdr:nvSpPr>
        <xdr:cNvPr id="25" name="Plaque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5963517" y="765464"/>
          <a:ext cx="1944000" cy="539134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 JULIAN" panose="02000000000000000000" pitchFamily="2" charset="0"/>
            </a:rPr>
            <a:t>Démission</a:t>
          </a:r>
        </a:p>
      </xdr:txBody>
    </xdr:sp>
    <xdr:clientData fLocksWithSheet="0" fPrintsWithSheet="0"/>
  </xdr:twoCellAnchor>
  <xdr:twoCellAnchor>
    <xdr:from>
      <xdr:col>4</xdr:col>
      <xdr:colOff>578428</xdr:colOff>
      <xdr:row>22</xdr:row>
      <xdr:rowOff>141287</xdr:rowOff>
    </xdr:from>
    <xdr:to>
      <xdr:col>7</xdr:col>
      <xdr:colOff>236428</xdr:colOff>
      <xdr:row>25</xdr:row>
      <xdr:rowOff>109787</xdr:rowOff>
    </xdr:to>
    <xdr:sp macro="" textlink="">
      <xdr:nvSpPr>
        <xdr:cNvPr id="29" name="Plaque 2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3626428" y="4514128"/>
          <a:ext cx="1944000" cy="540000"/>
        </a:xfrm>
        <a:prstGeom prst="bevel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LISTE Licenciés</a:t>
          </a:r>
        </a:p>
      </xdr:txBody>
    </xdr:sp>
    <xdr:clientData/>
  </xdr:twoCellAnchor>
  <xdr:twoCellAnchor>
    <xdr:from>
      <xdr:col>7</xdr:col>
      <xdr:colOff>526472</xdr:colOff>
      <xdr:row>22</xdr:row>
      <xdr:rowOff>142009</xdr:rowOff>
    </xdr:from>
    <xdr:to>
      <xdr:col>10</xdr:col>
      <xdr:colOff>184472</xdr:colOff>
      <xdr:row>25</xdr:row>
      <xdr:rowOff>109643</xdr:rowOff>
    </xdr:to>
    <xdr:sp macro="" textlink="">
      <xdr:nvSpPr>
        <xdr:cNvPr id="31" name="Plaque 2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5860472" y="4514850"/>
          <a:ext cx="1944000" cy="539134"/>
        </a:xfrm>
        <a:prstGeom prst="bevel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LISTE Membres</a:t>
          </a:r>
        </a:p>
      </xdr:txBody>
    </xdr:sp>
    <xdr:clientData/>
  </xdr:twoCellAnchor>
  <xdr:twoCellAnchor>
    <xdr:from>
      <xdr:col>7</xdr:col>
      <xdr:colOff>568037</xdr:colOff>
      <xdr:row>11</xdr:row>
      <xdr:rowOff>25977</xdr:rowOff>
    </xdr:from>
    <xdr:to>
      <xdr:col>10</xdr:col>
      <xdr:colOff>272762</xdr:colOff>
      <xdr:row>13</xdr:row>
      <xdr:rowOff>140277</xdr:rowOff>
    </xdr:to>
    <xdr:sp macro="" textlink="">
      <xdr:nvSpPr>
        <xdr:cNvPr id="6" name="Rectangle 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902037" y="2303318"/>
          <a:ext cx="1990725" cy="495300"/>
        </a:xfrm>
        <a:prstGeom prst="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Validation</a:t>
          </a:r>
          <a:r>
            <a:rPr lang="fr-FR" sz="1400" b="1" baseline="0"/>
            <a:t> par NOM</a:t>
          </a:r>
          <a:endParaRPr lang="fr-FR" sz="1600" b="1"/>
        </a:p>
      </xdr:txBody>
    </xdr:sp>
    <xdr:clientData/>
  </xdr:twoCellAnchor>
  <xdr:twoCellAnchor>
    <xdr:from>
      <xdr:col>7</xdr:col>
      <xdr:colOff>575829</xdr:colOff>
      <xdr:row>7</xdr:row>
      <xdr:rowOff>94385</xdr:rowOff>
    </xdr:from>
    <xdr:to>
      <xdr:col>10</xdr:col>
      <xdr:colOff>280554</xdr:colOff>
      <xdr:row>10</xdr:row>
      <xdr:rowOff>18185</xdr:rowOff>
    </xdr:to>
    <xdr:sp macro="" textlink="">
      <xdr:nvSpPr>
        <xdr:cNvPr id="33" name="Rectangle 3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5909829" y="1609726"/>
          <a:ext cx="1990725" cy="495300"/>
        </a:xfrm>
        <a:prstGeom prst="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Validation par N°</a:t>
          </a:r>
          <a:r>
            <a:rPr lang="fr-FR" sz="1200" b="1" baseline="0">
              <a:solidFill>
                <a:schemeClr val="bg1"/>
              </a:solidFill>
            </a:rPr>
            <a:t>  </a:t>
          </a:r>
          <a:r>
            <a:rPr lang="fr-FR" sz="1200" b="1">
              <a:solidFill>
                <a:schemeClr val="bg1"/>
              </a:solidFill>
            </a:rPr>
            <a:t>Licence</a:t>
          </a:r>
        </a:p>
      </xdr:txBody>
    </xdr:sp>
    <xdr:clientData/>
  </xdr:twoCellAnchor>
  <xdr:twoCellAnchor>
    <xdr:from>
      <xdr:col>11</xdr:col>
      <xdr:colOff>387927</xdr:colOff>
      <xdr:row>23</xdr:row>
      <xdr:rowOff>36367</xdr:rowOff>
    </xdr:from>
    <xdr:to>
      <xdr:col>14</xdr:col>
      <xdr:colOff>207818</xdr:colOff>
      <xdr:row>26</xdr:row>
      <xdr:rowOff>103909</xdr:rowOff>
    </xdr:to>
    <xdr:sp macro="[0]!Quitter" textlink="">
      <xdr:nvSpPr>
        <xdr:cNvPr id="35" name="Rectangl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8769927" y="4599708"/>
          <a:ext cx="2105891" cy="639042"/>
        </a:xfrm>
        <a:prstGeom prst="rect">
          <a:avLst/>
        </a:prstGeom>
        <a:solidFill>
          <a:schemeClr val="tx1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QUITTER</a:t>
          </a:r>
        </a:p>
      </xdr:txBody>
    </xdr:sp>
    <xdr:clientData fLocksWithSheet="0" fPrintsWithSheet="0"/>
  </xdr:twoCellAnchor>
  <xdr:twoCellAnchor>
    <xdr:from>
      <xdr:col>4</xdr:col>
      <xdr:colOff>285750</xdr:colOff>
      <xdr:row>15</xdr:row>
      <xdr:rowOff>38101</xdr:rowOff>
    </xdr:from>
    <xdr:to>
      <xdr:col>7</xdr:col>
      <xdr:colOff>409575</xdr:colOff>
      <xdr:row>17</xdr:row>
      <xdr:rowOff>95250</xdr:rowOff>
    </xdr:to>
    <xdr:sp macro="" textlink="">
      <xdr:nvSpPr>
        <xdr:cNvPr id="8" name="Rectangle 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333750" y="3076576"/>
          <a:ext cx="2409825" cy="438149"/>
        </a:xfrm>
        <a:prstGeom prst="rect">
          <a:avLst/>
        </a:prstGeom>
        <a:solidFill>
          <a:srgbClr val="0070C0"/>
        </a:solidFill>
        <a:ln>
          <a:solidFill>
            <a:srgbClr val="002060"/>
          </a:solidFill>
        </a:ln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chemeClr val="accent6">
                  <a:lumMod val="40000"/>
                  <a:lumOff val="60000"/>
                </a:schemeClr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  <a:ea typeface="+mn-ea"/>
              <a:cs typeface="+mn-cs"/>
            </a:rPr>
            <a:t>LISTES</a:t>
          </a:r>
          <a:r>
            <a:rPr lang="fr-FR" sz="1600" b="1" baseline="0">
              <a:solidFill>
                <a:schemeClr val="accent6">
                  <a:lumMod val="40000"/>
                  <a:lumOff val="60000"/>
                </a:schemeClr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  <a:ea typeface="+mn-ea"/>
              <a:cs typeface="+mn-cs"/>
            </a:rPr>
            <a:t> </a:t>
          </a:r>
          <a:r>
            <a:rPr lang="fr-FR" sz="1600" b="1">
              <a:solidFill>
                <a:schemeClr val="accent6">
                  <a:lumMod val="40000"/>
                  <a:lumOff val="60000"/>
                </a:schemeClr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  <a:ea typeface="+mn-ea"/>
              <a:cs typeface="+mn-cs"/>
            </a:rPr>
            <a:t> DIFFERENCIEES</a:t>
          </a:r>
          <a:endParaRPr lang="fr-FR" sz="1600" b="1">
            <a:solidFill>
              <a:schemeClr val="accent6">
                <a:lumMod val="40000"/>
                <a:lumOff val="60000"/>
              </a:schemeClr>
            </a:solidFill>
            <a:effectLst/>
          </a:endParaRPr>
        </a:p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225138</xdr:colOff>
      <xdr:row>0</xdr:row>
      <xdr:rowOff>155864</xdr:rowOff>
    </xdr:from>
    <xdr:to>
      <xdr:col>3</xdr:col>
      <xdr:colOff>216478</xdr:colOff>
      <xdr:row>8</xdr:row>
      <xdr:rowOff>79421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138" y="155864"/>
          <a:ext cx="1515340" cy="16293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9</xdr:col>
      <xdr:colOff>317046</xdr:colOff>
      <xdr:row>4</xdr:row>
      <xdr:rowOff>85725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334000" y="457200"/>
          <a:ext cx="1841046" cy="514350"/>
        </a:xfrm>
        <a:prstGeom prst="roundRect">
          <a:avLst/>
        </a:prstGeom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0</xdr:row>
      <xdr:rowOff>70756</xdr:rowOff>
    </xdr:from>
    <xdr:to>
      <xdr:col>5</xdr:col>
      <xdr:colOff>695325</xdr:colOff>
      <xdr:row>1</xdr:row>
      <xdr:rowOff>400049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114925" y="70756"/>
          <a:ext cx="2628900" cy="519793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+mj-lt"/>
            </a:rPr>
            <a:t>ACCUEIL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1</xdr:row>
          <xdr:rowOff>19050</xdr:rowOff>
        </xdr:from>
        <xdr:to>
          <xdr:col>2</xdr:col>
          <xdr:colOff>981075</xdr:colOff>
          <xdr:row>1</xdr:row>
          <xdr:rowOff>438150</xdr:rowOff>
        </xdr:to>
        <xdr:sp macro="" textlink="">
          <xdr:nvSpPr>
            <xdr:cNvPr id="14337" name="Spinner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2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105836</xdr:colOff>
      <xdr:row>0</xdr:row>
      <xdr:rowOff>49742</xdr:rowOff>
    </xdr:from>
    <xdr:to>
      <xdr:col>0</xdr:col>
      <xdr:colOff>1778000</xdr:colOff>
      <xdr:row>0</xdr:row>
      <xdr:rowOff>412750</xdr:rowOff>
    </xdr:to>
    <xdr:sp macro="" textlink="">
      <xdr:nvSpPr>
        <xdr:cNvPr id="4" name="Plaqu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05836" y="49742"/>
          <a:ext cx="1672164" cy="363008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 JULIAN" panose="02000000000000000000" pitchFamily="2" charset="0"/>
            </a:rPr>
            <a:t>ACCUEIL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228600</xdr:colOff>
      <xdr:row>0</xdr:row>
      <xdr:rowOff>104775</xdr:rowOff>
    </xdr:from>
    <xdr:to>
      <xdr:col>6</xdr:col>
      <xdr:colOff>714375</xdr:colOff>
      <xdr:row>0</xdr:row>
      <xdr:rowOff>590550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6858000" y="104775"/>
          <a:ext cx="2009775" cy="485775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ACCUEIL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0</xdr:rowOff>
    </xdr:from>
    <xdr:to>
      <xdr:col>8</xdr:col>
      <xdr:colOff>19050</xdr:colOff>
      <xdr:row>1</xdr:row>
      <xdr:rowOff>409575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344150" y="0"/>
          <a:ext cx="1495425" cy="409575"/>
        </a:xfrm>
        <a:prstGeom prst="bevel">
          <a:avLst/>
        </a:prstGeom>
        <a:solidFill>
          <a:srgbClr val="FFC000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ACCUEIL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1</xdr:row>
      <xdr:rowOff>0</xdr:rowOff>
    </xdr:from>
    <xdr:to>
      <xdr:col>9</xdr:col>
      <xdr:colOff>19050</xdr:colOff>
      <xdr:row>1</xdr:row>
      <xdr:rowOff>409575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715500" y="0"/>
          <a:ext cx="1495425" cy="409575"/>
        </a:xfrm>
        <a:prstGeom prst="bevel">
          <a:avLst/>
        </a:prstGeom>
        <a:solidFill>
          <a:srgbClr val="FFC000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ACCUEIL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57151</xdr:rowOff>
    </xdr:from>
    <xdr:to>
      <xdr:col>8</xdr:col>
      <xdr:colOff>0</xdr:colOff>
      <xdr:row>0</xdr:row>
      <xdr:rowOff>400051</xdr:rowOff>
    </xdr:to>
    <xdr:sp macro="" textlink="">
      <xdr:nvSpPr>
        <xdr:cNvPr id="3" name="Plaqu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6410325" y="57151"/>
          <a:ext cx="1323975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bg1"/>
              </a:solidFill>
            </a:rPr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333374</xdr:colOff>
      <xdr:row>1</xdr:row>
      <xdr:rowOff>19050</xdr:rowOff>
    </xdr:from>
    <xdr:to>
      <xdr:col>1</xdr:col>
      <xdr:colOff>323849</xdr:colOff>
      <xdr:row>1</xdr:row>
      <xdr:rowOff>533400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333374" y="161925"/>
          <a:ext cx="1838325" cy="514350"/>
        </a:xfrm>
        <a:prstGeom prst="roundRect">
          <a:avLst/>
        </a:prstGeom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1200150</xdr:colOff>
      <xdr:row>0</xdr:row>
      <xdr:rowOff>169333</xdr:rowOff>
    </xdr:from>
    <xdr:to>
      <xdr:col>14</xdr:col>
      <xdr:colOff>2514600</xdr:colOff>
      <xdr:row>3</xdr:row>
      <xdr:rowOff>5292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1277600" y="169333"/>
          <a:ext cx="1314450" cy="445559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80" baseline="0">
              <a:latin typeface="Arial" pitchFamily="34" charset="0"/>
            </a:rPr>
            <a:t>ACCUEIL</a:t>
          </a:r>
        </a:p>
        <a:p>
          <a:pPr algn="ctr"/>
          <a:endParaRPr lang="fr-FR" sz="1480" baseline="0">
            <a:latin typeface="Arial" pitchFamily="34" charset="0"/>
          </a:endParaRPr>
        </a:p>
      </xdr:txBody>
    </xdr:sp>
    <xdr:clientData fLocksWithSheet="0"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66674</xdr:colOff>
      <xdr:row>0</xdr:row>
      <xdr:rowOff>169333</xdr:rowOff>
    </xdr:from>
    <xdr:to>
      <xdr:col>14</xdr:col>
      <xdr:colOff>1600199</xdr:colOff>
      <xdr:row>3</xdr:row>
      <xdr:rowOff>5292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10810874" y="169333"/>
          <a:ext cx="1533525" cy="445559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80" baseline="0">
              <a:latin typeface="Arial" pitchFamily="34" charset="0"/>
            </a:rPr>
            <a:t>ACCUEIL</a:t>
          </a:r>
        </a:p>
        <a:p>
          <a:pPr algn="ctr"/>
          <a:endParaRPr lang="fr-FR" sz="1480" baseline="0">
            <a:latin typeface="Arial" pitchFamily="34" charset="0"/>
          </a:endParaRPr>
        </a:p>
      </xdr:txBody>
    </xdr:sp>
    <xdr:clientData fLocksWithSheet="0"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0</xdr:row>
      <xdr:rowOff>361950</xdr:rowOff>
    </xdr:from>
    <xdr:to>
      <xdr:col>7</xdr:col>
      <xdr:colOff>733425</xdr:colOff>
      <xdr:row>1</xdr:row>
      <xdr:rowOff>228600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4762500" y="361950"/>
          <a:ext cx="1638300" cy="542925"/>
        </a:xfrm>
        <a:prstGeom prst="bevel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 JULIAN" panose="02000000000000000000" pitchFamily="2" charset="0"/>
            </a:rPr>
            <a:t>ACCUEIL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761999</xdr:colOff>
      <xdr:row>3</xdr:row>
      <xdr:rowOff>0</xdr:rowOff>
    </xdr:from>
    <xdr:to>
      <xdr:col>11</xdr:col>
      <xdr:colOff>85724</xdr:colOff>
      <xdr:row>4</xdr:row>
      <xdr:rowOff>219075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6362699" y="657225"/>
          <a:ext cx="1609725" cy="466725"/>
        </a:xfrm>
        <a:prstGeom prst="bevel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 JULIAN" panose="02000000000000000000" pitchFamily="2" charset="0"/>
            </a:rPr>
            <a:t>ACCUEIL</a:t>
          </a:r>
        </a:p>
      </xdr:txBody>
    </xdr:sp>
    <xdr:clientData fLocksWithSheet="0"/>
  </xdr:twoCellAnchor>
  <xdr:twoCellAnchor>
    <xdr:from>
      <xdr:col>9</xdr:col>
      <xdr:colOff>0</xdr:colOff>
      <xdr:row>5</xdr:row>
      <xdr:rowOff>0</xdr:rowOff>
    </xdr:from>
    <xdr:to>
      <xdr:col>11</xdr:col>
      <xdr:colOff>114300</xdr:colOff>
      <xdr:row>6</xdr:row>
      <xdr:rowOff>200025</xdr:rowOff>
    </xdr:to>
    <xdr:sp macro="" textlink="">
      <xdr:nvSpPr>
        <xdr:cNvPr id="3" name="Plaqu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6362700" y="1285875"/>
          <a:ext cx="1638300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  <a:effectLst>
                <a:outerShdw blurRad="50800" dist="50800" dir="5400000" algn="ctr" rotWithShape="0">
                  <a:schemeClr val="accent6">
                    <a:lumMod val="50000"/>
                  </a:schemeClr>
                </a:outerShdw>
              </a:effectLst>
              <a:latin typeface="AR JULIAN" panose="02000000000000000000" pitchFamily="2" charset="0"/>
            </a:rPr>
            <a:t>Evènements</a:t>
          </a:r>
        </a:p>
        <a:p>
          <a:pPr algn="ctr"/>
          <a:endParaRPr lang="fr-FR" sz="1600" b="1">
            <a:solidFill>
              <a:srgbClr val="FF0000"/>
            </a:solidFill>
            <a:effectLst>
              <a:outerShdw blurRad="50800" dist="50800" dir="5400000" algn="ctr" rotWithShape="0">
                <a:schemeClr val="accent6">
                  <a:lumMod val="50000"/>
                </a:schemeClr>
              </a:outerShdw>
            </a:effectLst>
            <a:latin typeface="AR JULIAN" panose="02000000000000000000" pitchFamily="2" charset="0"/>
          </a:endParaRPr>
        </a:p>
      </xdr:txBody>
    </xdr:sp>
    <xdr:clientData fLocksWithSheet="0"/>
  </xdr:twoCellAnchor>
  <xdr:twoCellAnchor>
    <xdr:from>
      <xdr:col>9</xdr:col>
      <xdr:colOff>0</xdr:colOff>
      <xdr:row>7</xdr:row>
      <xdr:rowOff>0</xdr:rowOff>
    </xdr:from>
    <xdr:to>
      <xdr:col>11</xdr:col>
      <xdr:colOff>85725</xdr:colOff>
      <xdr:row>8</xdr:row>
      <xdr:rowOff>219075</xdr:rowOff>
    </xdr:to>
    <xdr:sp macro="" textlink="">
      <xdr:nvSpPr>
        <xdr:cNvPr id="4" name="Plaqu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6362700" y="1914525"/>
          <a:ext cx="1609725" cy="466725"/>
        </a:xfrm>
        <a:prstGeom prst="bevel">
          <a:avLst/>
        </a:prstGeom>
        <a:gradFill>
          <a:gsLst>
            <a:gs pos="0">
              <a:srgbClr val="4F81BD">
                <a:tint val="66000"/>
                <a:satMod val="16000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lin ang="5400000" scaled="0"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 JULIAN" panose="02000000000000000000" pitchFamily="2" charset="0"/>
              <a:ea typeface="+mn-ea"/>
              <a:cs typeface="+mn-cs"/>
            </a:rPr>
            <a:t>Jours Fériés</a:t>
          </a:r>
        </a:p>
      </xdr:txBody>
    </xdr:sp>
    <xdr:clientData fLock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9</xdr:row>
      <xdr:rowOff>0</xdr:rowOff>
    </xdr:from>
    <xdr:to>
      <xdr:col>7</xdr:col>
      <xdr:colOff>152400</xdr:colOff>
      <xdr:row>10</xdr:row>
      <xdr:rowOff>180975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5124450" y="1724025"/>
          <a:ext cx="1238250" cy="371475"/>
        </a:xfrm>
        <a:prstGeom prst="bevel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 JULIAN" panose="02000000000000000000" pitchFamily="2" charset="0"/>
            </a:rPr>
            <a:t>ACCUEIL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7</xdr:col>
      <xdr:colOff>552450</xdr:colOff>
      <xdr:row>14</xdr:row>
      <xdr:rowOff>66675</xdr:rowOff>
    </xdr:to>
    <xdr:sp macro="" textlink="">
      <xdr:nvSpPr>
        <xdr:cNvPr id="3" name="Plaqu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>
          <a:off x="5124450" y="2295525"/>
          <a:ext cx="1638300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  <a:effectLst>
                <a:outerShdw blurRad="50800" dist="50800" dir="5400000" algn="ctr" rotWithShape="0">
                  <a:schemeClr val="accent6">
                    <a:lumMod val="50000"/>
                  </a:schemeClr>
                </a:outerShdw>
              </a:effectLst>
              <a:latin typeface="AR JULIAN" panose="02000000000000000000" pitchFamily="2" charset="0"/>
            </a:rPr>
            <a:t>CALENDRIER</a:t>
          </a:r>
        </a:p>
      </xdr:txBody>
    </xdr:sp>
    <xdr:clientData/>
  </xdr:twoCellAnchor>
  <xdr:twoCellAnchor>
    <xdr:from>
      <xdr:col>6</xdr:col>
      <xdr:colOff>0</xdr:colOff>
      <xdr:row>16</xdr:row>
      <xdr:rowOff>0</xdr:rowOff>
    </xdr:from>
    <xdr:to>
      <xdr:col>7</xdr:col>
      <xdr:colOff>523875</xdr:colOff>
      <xdr:row>18</xdr:row>
      <xdr:rowOff>85725</xdr:rowOff>
    </xdr:to>
    <xdr:sp macro="" textlink="">
      <xdr:nvSpPr>
        <xdr:cNvPr id="4" name="Plaqu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5124450" y="3057525"/>
          <a:ext cx="1609725" cy="466725"/>
        </a:xfrm>
        <a:prstGeom prst="bevel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 JULIAN" panose="02000000000000000000" pitchFamily="2" charset="0"/>
            </a:rPr>
            <a:t>Jours</a:t>
          </a:r>
          <a:r>
            <a:rPr lang="fr-FR" sz="1400" baseline="0">
              <a:latin typeface="AR JULIAN" panose="02000000000000000000" pitchFamily="2" charset="0"/>
            </a:rPr>
            <a:t> fériés</a:t>
          </a:r>
          <a:endParaRPr lang="fr-FR" sz="1400">
            <a:latin typeface="AR JULIAN" panose="02000000000000000000" pitchFamily="2" charset="0"/>
          </a:endParaRPr>
        </a:p>
      </xdr:txBody>
    </xdr:sp>
    <xdr:clientData fLock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4</xdr:row>
      <xdr:rowOff>76200</xdr:rowOff>
    </xdr:from>
    <xdr:to>
      <xdr:col>6</xdr:col>
      <xdr:colOff>152400</xdr:colOff>
      <xdr:row>5</xdr:row>
      <xdr:rowOff>266700</xdr:rowOff>
    </xdr:to>
    <xdr:sp macro="" textlink="">
      <xdr:nvSpPr>
        <xdr:cNvPr id="2" name="Plaqu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5572125" y="885825"/>
          <a:ext cx="1609725" cy="466725"/>
        </a:xfrm>
        <a:prstGeom prst="bevel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 JULIAN" panose="02000000000000000000" pitchFamily="2" charset="0"/>
            </a:rPr>
            <a:t>ACCUEIL</a:t>
          </a:r>
        </a:p>
      </xdr:txBody>
    </xdr:sp>
    <xdr:clientData fLocksWithSheet="0" fPrintsWithSheet="0"/>
  </xdr:twoCellAnchor>
  <xdr:twoCellAnchor>
    <xdr:from>
      <xdr:col>6</xdr:col>
      <xdr:colOff>514350</xdr:colOff>
      <xdr:row>3</xdr:row>
      <xdr:rowOff>19050</xdr:rowOff>
    </xdr:from>
    <xdr:to>
      <xdr:col>8</xdr:col>
      <xdr:colOff>600075</xdr:colOff>
      <xdr:row>4</xdr:row>
      <xdr:rowOff>247650</xdr:rowOff>
    </xdr:to>
    <xdr:sp macro="" textlink="">
      <xdr:nvSpPr>
        <xdr:cNvPr id="3" name="Plaqu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7543800" y="581025"/>
          <a:ext cx="1609725" cy="476250"/>
        </a:xfrm>
        <a:prstGeom prst="bevel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 JULIAN" panose="02000000000000000000" pitchFamily="2" charset="0"/>
            </a:rPr>
            <a:t>CALENDRIER</a:t>
          </a:r>
        </a:p>
      </xdr:txBody>
    </xdr:sp>
    <xdr:clientData fLocksWithSheet="0" fPrintsWithSheet="0"/>
  </xdr:twoCellAnchor>
  <xdr:twoCellAnchor>
    <xdr:from>
      <xdr:col>6</xdr:col>
      <xdr:colOff>514350</xdr:colOff>
      <xdr:row>5</xdr:row>
      <xdr:rowOff>219075</xdr:rowOff>
    </xdr:from>
    <xdr:to>
      <xdr:col>8</xdr:col>
      <xdr:colOff>600075</xdr:colOff>
      <xdr:row>7</xdr:row>
      <xdr:rowOff>133350</xdr:rowOff>
    </xdr:to>
    <xdr:sp macro="" textlink="">
      <xdr:nvSpPr>
        <xdr:cNvPr id="4" name="Plaqu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>
          <a:off x="7543800" y="1304925"/>
          <a:ext cx="1609725" cy="466725"/>
        </a:xfrm>
        <a:prstGeom prst="bevel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 JULIAN" panose="02000000000000000000" pitchFamily="2" charset="0"/>
            </a:rPr>
            <a:t>Evenements</a:t>
          </a:r>
        </a:p>
        <a:p>
          <a:pPr algn="ctr"/>
          <a:endParaRPr lang="fr-FR" sz="1400">
            <a:latin typeface="AR JULIAN" panose="02000000000000000000" pitchFamily="2" charset="0"/>
          </a:endParaRPr>
        </a:p>
      </xdr:txBody>
    </xdr:sp>
    <xdr:clientData fLocksWithSheet="0"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1952625</xdr:colOff>
          <xdr:row>4</xdr:row>
          <xdr:rowOff>9525</xdr:rowOff>
        </xdr:from>
        <xdr:to>
          <xdr:col>2</xdr:col>
          <xdr:colOff>2419350</xdr:colOff>
          <xdr:row>5</xdr:row>
          <xdr:rowOff>9525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1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P4" totalsRowShown="0" headerRowDxfId="26" dataDxfId="25">
  <autoFilter ref="A1:P4" xr:uid="{00000000-0009-0000-0100-000001000000}"/>
  <sortState ref="A2:P4">
    <sortCondition ref="A1:A4"/>
  </sortState>
  <tableColumns count="16">
    <tableColumn id="2" xr3:uid="{00000000-0010-0000-0000-000002000000}" name="NOM Prénom" dataDxfId="24"/>
    <tableColumn id="4" xr3:uid="{00000000-0010-0000-0000-000004000000}" name="N° de Licence" dataDxfId="23"/>
    <tableColumn id="5" xr3:uid="{00000000-0010-0000-0000-000005000000}" name="Adresse" dataDxfId="22"/>
    <tableColumn id="6" xr3:uid="{00000000-0010-0000-0000-000006000000}" name="Code postal" dataDxfId="21"/>
    <tableColumn id="7" xr3:uid="{00000000-0010-0000-0000-000007000000}" name="Ville" dataDxfId="20"/>
    <tableColumn id="8" xr3:uid="{00000000-0010-0000-0000-000008000000}" name="Date de naissance" dataDxfId="19"/>
    <tableColumn id="9" xr3:uid="{00000000-0010-0000-0000-000009000000}" name="Date de Certificat Médical" dataDxfId="18"/>
    <tableColumn id="13" xr3:uid="{00000000-0010-0000-0000-00000D000000}" name="Téléphone fixe" dataDxfId="17"/>
    <tableColumn id="14" xr3:uid="{00000000-0010-0000-0000-00000E000000}" name="Téléphone Portable" dataDxfId="16"/>
    <tableColumn id="10" xr3:uid="{00000000-0010-0000-0000-00000A000000}" name="Catégorie du joueur" dataDxfId="15"/>
    <tableColumn id="3" xr3:uid="{00000000-0010-0000-0000-000003000000}" name="Sexe " dataDxfId="14"/>
    <tableColumn id="11" xr3:uid="{00000000-0010-0000-0000-00000B000000}" name="Nationnalité" dataDxfId="13"/>
    <tableColumn id="1" xr3:uid="{00000000-0010-0000-0000-000001000000}" name="Type" dataDxfId="12"/>
    <tableColumn id="16" xr3:uid="{00000000-0010-0000-0000-000010000000}" name="Type_Num" dataDxfId="11">
      <calculatedColumnFormula>IF(Tableau1[[#This Row],[Type]]="L",1,IF(Tableau1[[#This Row],[Type]]="M",2,0))</calculatedColumnFormula>
    </tableColumn>
    <tableColumn id="12" xr3:uid="{00000000-0010-0000-0000-00000C000000}" name="Age" dataDxfId="10">
      <calculatedColumnFormula>DATEDIF(F2,TODAY(),"Y")</calculatedColumnFormula>
    </tableColumn>
    <tableColumn id="15" xr3:uid="{00000000-0010-0000-0000-00000F000000}" name="Date prochain anniversaire" dataDxfId="9">
      <calculatedColumnFormula>IF(DATE(YEAR(_1),MONTH(Tableau1[[#This Row],[Date de naissance]]),DAY(Tableau1[[#This Row],[Date de naissance]]))&lt;_1,DATE(YEAR(_1)+1,MONTH(Tableau1[[#This Row],[Date de naissance]]),DAY(Tableau1[[#This Row],[Date de naissance]])),DATE(YEAR(_1),MONTH(Tableau1[[#This Row],[Date de naissance]]),DAY(Tableau1[[#This Row],[Date de naissance]])))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FF00"/>
  </sheetPr>
  <dimension ref="B1:M35"/>
  <sheetViews>
    <sheetView tabSelected="1" zoomScale="110" zoomScaleNormal="110" workbookViewId="0">
      <selection activeCell="G29" sqref="G29"/>
    </sheetView>
  </sheetViews>
  <sheetFormatPr baseColWidth="10" defaultColWidth="11.42578125" defaultRowHeight="15" customHeight="1"/>
  <cols>
    <col min="1" max="18" width="11.42578125" customWidth="1"/>
    <col min="21" max="78" width="11.42578125" customWidth="1"/>
    <col min="16384" max="16384" width="27.42578125" customWidth="1"/>
  </cols>
  <sheetData>
    <row r="1" spans="6:11" s="123" customFormat="1" ht="15.75" thickBot="1"/>
    <row r="2" spans="6:11" s="123" customFormat="1" ht="28.5" customHeight="1" thickBot="1">
      <c r="F2" s="232" t="s">
        <v>19</v>
      </c>
      <c r="G2" s="233"/>
      <c r="I2" s="231"/>
      <c r="J2" s="231"/>
    </row>
    <row r="3" spans="6:11" s="123" customFormat="1">
      <c r="I3" s="124"/>
      <c r="J3" s="124"/>
      <c r="K3" s="124"/>
    </row>
    <row r="4" spans="6:11" s="123" customFormat="1">
      <c r="H4" s="124"/>
      <c r="I4" s="124"/>
      <c r="J4" s="124"/>
      <c r="K4" s="124"/>
    </row>
    <row r="5" spans="6:11" s="123" customFormat="1">
      <c r="H5" s="124"/>
      <c r="I5" s="124"/>
      <c r="J5" s="124"/>
      <c r="K5" s="124"/>
    </row>
    <row r="6" spans="6:11" s="123" customFormat="1">
      <c r="H6" s="124"/>
      <c r="I6" s="124"/>
      <c r="J6" s="124"/>
      <c r="K6" s="124"/>
    </row>
    <row r="7" spans="6:11" s="123" customFormat="1">
      <c r="H7" s="124"/>
      <c r="I7" s="124"/>
      <c r="J7" s="124"/>
      <c r="K7" s="124"/>
    </row>
    <row r="8" spans="6:11" s="123" customFormat="1">
      <c r="H8" s="243"/>
      <c r="I8" s="124"/>
      <c r="J8" s="124"/>
      <c r="K8" s="124"/>
    </row>
    <row r="9" spans="6:11" s="123" customFormat="1">
      <c r="H9" s="243"/>
      <c r="I9" s="124"/>
      <c r="J9" s="124"/>
      <c r="K9" s="124"/>
    </row>
    <row r="10" spans="6:11" s="123" customFormat="1">
      <c r="H10" s="124"/>
      <c r="I10" s="124"/>
      <c r="J10" s="124"/>
      <c r="K10" s="124"/>
    </row>
    <row r="11" spans="6:11" s="123" customFormat="1">
      <c r="H11" s="124"/>
      <c r="I11" s="124"/>
      <c r="J11" s="124"/>
      <c r="K11" s="124"/>
    </row>
    <row r="12" spans="6:11" s="123" customFormat="1">
      <c r="H12" s="124"/>
      <c r="I12" s="124"/>
      <c r="J12" s="124"/>
      <c r="K12" s="124"/>
    </row>
    <row r="13" spans="6:11" s="123" customFormat="1">
      <c r="H13" s="124"/>
      <c r="I13" s="124"/>
      <c r="J13" s="124"/>
      <c r="K13" s="124"/>
    </row>
    <row r="14" spans="6:11" s="123" customFormat="1">
      <c r="H14" s="124"/>
      <c r="I14" s="124"/>
      <c r="J14" s="124"/>
      <c r="K14" s="124"/>
    </row>
    <row r="15" spans="6:11" s="123" customFormat="1">
      <c r="H15" s="124"/>
      <c r="I15" s="124"/>
      <c r="J15" s="124"/>
      <c r="K15" s="124"/>
    </row>
    <row r="16" spans="6:11" s="123" customFormat="1">
      <c r="H16" s="124"/>
      <c r="I16" s="124"/>
      <c r="J16" s="124"/>
      <c r="K16" s="124"/>
    </row>
    <row r="17" spans="2:13" s="123" customFormat="1">
      <c r="H17" s="124"/>
      <c r="I17" s="124"/>
      <c r="J17" s="124"/>
      <c r="K17" s="124"/>
    </row>
    <row r="18" spans="2:13" s="123" customFormat="1">
      <c r="H18" s="124"/>
      <c r="I18" s="124"/>
      <c r="J18" s="124"/>
      <c r="K18" s="124"/>
    </row>
    <row r="19" spans="2:13" s="123" customFormat="1">
      <c r="H19" s="124"/>
      <c r="I19" s="124"/>
      <c r="J19" s="124"/>
      <c r="K19" s="124"/>
    </row>
    <row r="20" spans="2:13" s="123" customFormat="1">
      <c r="H20" s="243"/>
      <c r="I20" s="124"/>
      <c r="J20" s="124"/>
      <c r="K20" s="124"/>
    </row>
    <row r="21" spans="2:13" s="123" customFormat="1">
      <c r="H21" s="243"/>
      <c r="I21" s="124"/>
      <c r="J21" s="124" t="s">
        <v>1</v>
      </c>
      <c r="K21" s="124"/>
    </row>
    <row r="22" spans="2:13" s="123" customFormat="1">
      <c r="H22" s="124"/>
      <c r="I22" s="124"/>
      <c r="J22" s="124"/>
      <c r="K22" s="124"/>
    </row>
    <row r="23" spans="2:13" s="123" customFormat="1"/>
    <row r="24" spans="2:13" s="123" customFormat="1"/>
    <row r="25" spans="2:13" s="123" customFormat="1">
      <c r="B25" s="123" t="s">
        <v>174</v>
      </c>
    </row>
    <row r="26" spans="2:13" s="123" customFormat="1">
      <c r="B26" s="123" t="s">
        <v>126</v>
      </c>
    </row>
    <row r="27" spans="2:13" s="123" customFormat="1" ht="15.75" thickBot="1"/>
    <row r="28" spans="2:13" s="123" customFormat="1">
      <c r="B28" s="234">
        <f ca="1">TODAY()</f>
        <v>43872</v>
      </c>
      <c r="C28" s="235"/>
      <c r="D28" s="236"/>
    </row>
    <row r="29" spans="2:13" s="123" customFormat="1">
      <c r="B29" s="237"/>
      <c r="C29" s="238"/>
      <c r="D29" s="239"/>
    </row>
    <row r="30" spans="2:13" s="123" customFormat="1" ht="15" customHeight="1" thickBot="1">
      <c r="B30" s="240"/>
      <c r="C30" s="241"/>
      <c r="D30" s="242"/>
      <c r="M30" s="125"/>
    </row>
    <row r="31" spans="2:13" s="123" customFormat="1" ht="15" customHeight="1">
      <c r="B31" s="188"/>
      <c r="C31" s="188"/>
      <c r="D31" s="188"/>
      <c r="M31" s="125"/>
    </row>
    <row r="32" spans="2:13" s="123" customFormat="1" ht="15" customHeight="1">
      <c r="B32" s="188"/>
      <c r="C32" s="188"/>
      <c r="D32" s="188"/>
      <c r="M32" s="125"/>
    </row>
    <row r="33" spans="2:13" s="123" customFormat="1" ht="15" customHeight="1">
      <c r="B33" s="188"/>
      <c r="C33" s="188"/>
      <c r="D33" s="188"/>
      <c r="M33" s="125"/>
    </row>
    <row r="34" spans="2:13" s="123" customFormat="1" ht="15" customHeight="1">
      <c r="B34" s="188"/>
      <c r="C34" s="188"/>
      <c r="D34" s="188"/>
      <c r="M34" s="125"/>
    </row>
    <row r="35" spans="2:13" s="123" customFormat="1" ht="15" customHeight="1"/>
  </sheetData>
  <mergeCells count="4">
    <mergeCell ref="F2:G2"/>
    <mergeCell ref="B28:D30"/>
    <mergeCell ref="H20:H21"/>
    <mergeCell ref="H8:H9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/>
  <dimension ref="B2:R61"/>
  <sheetViews>
    <sheetView workbookViewId="0">
      <selection activeCell="J23" sqref="J23"/>
    </sheetView>
  </sheetViews>
  <sheetFormatPr baseColWidth="10" defaultRowHeight="15"/>
  <sheetData>
    <row r="2" spans="2:18" ht="21.75" thickBot="1">
      <c r="B2" s="255" t="s">
        <v>129</v>
      </c>
      <c r="C2" s="255"/>
      <c r="D2" s="255"/>
    </row>
    <row r="3" spans="2:18">
      <c r="M3" s="245" t="s">
        <v>171</v>
      </c>
      <c r="N3" s="246"/>
      <c r="O3" s="246"/>
      <c r="P3" s="246"/>
      <c r="Q3" s="246"/>
      <c r="R3" s="247"/>
    </row>
    <row r="4" spans="2:18" ht="18.75">
      <c r="B4" s="217" t="s">
        <v>130</v>
      </c>
      <c r="C4" s="218"/>
      <c r="M4" s="248"/>
      <c r="N4" s="249"/>
      <c r="O4" s="249"/>
      <c r="P4" s="249"/>
      <c r="Q4" s="249"/>
      <c r="R4" s="250"/>
    </row>
    <row r="5" spans="2:18">
      <c r="M5" s="248"/>
      <c r="N5" s="249"/>
      <c r="O5" s="249"/>
      <c r="P5" s="249"/>
      <c r="Q5" s="249"/>
      <c r="R5" s="250"/>
    </row>
    <row r="6" spans="2:18" ht="15.75" thickBot="1">
      <c r="B6" t="s">
        <v>131</v>
      </c>
      <c r="M6" s="251"/>
      <c r="N6" s="252"/>
      <c r="O6" s="252"/>
      <c r="P6" s="252"/>
      <c r="Q6" s="252"/>
      <c r="R6" s="253"/>
    </row>
    <row r="7" spans="2:18">
      <c r="B7" s="216" t="s">
        <v>132</v>
      </c>
      <c r="C7" s="216"/>
      <c r="D7" s="216"/>
    </row>
    <row r="9" spans="2:18">
      <c r="B9" s="254" t="s">
        <v>133</v>
      </c>
      <c r="C9" s="254"/>
      <c r="D9" s="254"/>
    </row>
    <row r="11" spans="2:18">
      <c r="B11" t="s">
        <v>134</v>
      </c>
    </row>
    <row r="12" spans="2:18">
      <c r="B12" t="s">
        <v>135</v>
      </c>
    </row>
    <row r="13" spans="2:18">
      <c r="B13" t="s">
        <v>136</v>
      </c>
    </row>
    <row r="15" spans="2:18">
      <c r="B15" t="s">
        <v>137</v>
      </c>
    </row>
    <row r="17" spans="2:10">
      <c r="B17" t="s">
        <v>138</v>
      </c>
    </row>
    <row r="18" spans="2:10">
      <c r="B18" t="s">
        <v>139</v>
      </c>
    </row>
    <row r="19" spans="2:10">
      <c r="B19" t="s">
        <v>140</v>
      </c>
    </row>
    <row r="20" spans="2:10">
      <c r="B20" t="s">
        <v>141</v>
      </c>
    </row>
    <row r="21" spans="2:10">
      <c r="B21" t="s">
        <v>142</v>
      </c>
    </row>
    <row r="22" spans="2:10">
      <c r="B22" t="s">
        <v>143</v>
      </c>
    </row>
    <row r="23" spans="2:10">
      <c r="B23" t="s">
        <v>144</v>
      </c>
    </row>
    <row r="25" spans="2:10">
      <c r="B25" s="219" t="s">
        <v>24</v>
      </c>
      <c r="C25" s="219"/>
    </row>
    <row r="27" spans="2:10">
      <c r="B27" t="s">
        <v>23</v>
      </c>
      <c r="C27" t="s">
        <v>194</v>
      </c>
    </row>
    <row r="28" spans="2:10">
      <c r="B28" t="s">
        <v>12</v>
      </c>
      <c r="C28" t="s">
        <v>193</v>
      </c>
    </row>
    <row r="30" spans="2:10">
      <c r="B30" s="219" t="s">
        <v>145</v>
      </c>
      <c r="D30" s="220" t="s">
        <v>149</v>
      </c>
      <c r="E30" s="220"/>
      <c r="F30" s="220"/>
      <c r="G30" s="220"/>
      <c r="H30" s="220"/>
      <c r="I30" s="220"/>
      <c r="J30" s="220"/>
    </row>
    <row r="32" spans="2:10">
      <c r="B32" t="s">
        <v>146</v>
      </c>
    </row>
    <row r="33" spans="2:8">
      <c r="B33" t="s">
        <v>147</v>
      </c>
    </row>
    <row r="34" spans="2:8">
      <c r="B34" t="s">
        <v>148</v>
      </c>
    </row>
    <row r="36" spans="2:8">
      <c r="B36" s="254" t="s">
        <v>150</v>
      </c>
      <c r="C36" s="254"/>
      <c r="D36" s="254"/>
    </row>
    <row r="38" spans="2:8">
      <c r="B38" s="216" t="s">
        <v>151</v>
      </c>
      <c r="C38" s="216"/>
      <c r="D38" s="216"/>
    </row>
    <row r="41" spans="2:8">
      <c r="B41" s="254" t="s">
        <v>153</v>
      </c>
      <c r="C41" s="254"/>
      <c r="D41" s="254"/>
      <c r="E41" s="254"/>
    </row>
    <row r="42" spans="2:8">
      <c r="B42" t="s">
        <v>154</v>
      </c>
    </row>
    <row r="44" spans="2:8">
      <c r="B44" s="254" t="s">
        <v>155</v>
      </c>
      <c r="C44" s="254"/>
      <c r="D44" s="254"/>
      <c r="E44" s="254"/>
    </row>
    <row r="45" spans="2:8">
      <c r="B45" t="s">
        <v>156</v>
      </c>
    </row>
    <row r="48" spans="2:8">
      <c r="B48" s="254" t="s">
        <v>157</v>
      </c>
      <c r="C48" s="254"/>
      <c r="D48" s="254"/>
      <c r="E48" s="254"/>
      <c r="F48" s="254"/>
      <c r="G48" s="254"/>
      <c r="H48" s="254"/>
    </row>
    <row r="49" spans="2:10">
      <c r="B49" t="s">
        <v>158</v>
      </c>
    </row>
    <row r="50" spans="2:10">
      <c r="B50" t="s">
        <v>159</v>
      </c>
    </row>
    <row r="51" spans="2:10" ht="15.75">
      <c r="B51" s="228" t="s">
        <v>165</v>
      </c>
      <c r="C51" s="228"/>
      <c r="D51" s="228"/>
      <c r="E51" s="228"/>
      <c r="F51" s="228"/>
      <c r="G51" s="228"/>
      <c r="H51" s="228"/>
      <c r="I51" s="228"/>
      <c r="J51" s="228"/>
    </row>
    <row r="55" spans="2:10">
      <c r="B55" s="244" t="s">
        <v>166</v>
      </c>
      <c r="C55" s="244"/>
      <c r="D55" s="244"/>
      <c r="E55" s="244"/>
      <c r="F55" s="244"/>
      <c r="G55" s="244"/>
    </row>
    <row r="57" spans="2:10">
      <c r="B57" t="s">
        <v>167</v>
      </c>
    </row>
    <row r="59" spans="2:10">
      <c r="B59" t="s">
        <v>168</v>
      </c>
    </row>
    <row r="60" spans="2:10">
      <c r="B60" t="s">
        <v>169</v>
      </c>
    </row>
    <row r="61" spans="2:10">
      <c r="B61" t="s">
        <v>170</v>
      </c>
    </row>
  </sheetData>
  <mergeCells count="8">
    <mergeCell ref="B55:G55"/>
    <mergeCell ref="M3:R6"/>
    <mergeCell ref="B2:D2"/>
    <mergeCell ref="B9:D9"/>
    <mergeCell ref="B36:D36"/>
    <mergeCell ref="B41:E41"/>
    <mergeCell ref="B44:E44"/>
    <mergeCell ref="B48:H4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>
    <tabColor rgb="FFFFFF00"/>
  </sheetPr>
  <dimension ref="A1:XFC85"/>
  <sheetViews>
    <sheetView showGridLines="0" zoomScale="140" zoomScaleNormal="140" workbookViewId="0">
      <selection sqref="A1:D1"/>
    </sheetView>
  </sheetViews>
  <sheetFormatPr baseColWidth="10" defaultColWidth="0" defaultRowHeight="15" zeroHeight="1"/>
  <cols>
    <col min="1" max="1" width="15" customWidth="1"/>
    <col min="2" max="2" width="22.85546875" customWidth="1"/>
    <col min="3" max="3" width="15" customWidth="1"/>
    <col min="4" max="4" width="22.85546875" customWidth="1"/>
    <col min="5" max="5" width="30" customWidth="1"/>
    <col min="6" max="6" width="11.42578125" customWidth="1"/>
    <col min="7" max="16382" width="11.42578125" hidden="1"/>
    <col min="16383" max="16383" width="3.140625" hidden="1" customWidth="1"/>
    <col min="16384" max="16384" width="11.42578125" hidden="1"/>
  </cols>
  <sheetData>
    <row r="1" spans="1:6" ht="15" customHeight="1">
      <c r="A1" s="258" t="str">
        <f>"Dates des anniversires à venir d'aujourd'hui à "&amp;E1&amp;" jours de plus"</f>
        <v>Dates des anniversires à venir d'aujourd'hui à 31 jours de plus</v>
      </c>
      <c r="B1" s="258"/>
      <c r="C1" s="258"/>
      <c r="D1" s="258"/>
      <c r="E1" s="126">
        <v>31</v>
      </c>
      <c r="F1" s="118"/>
    </row>
    <row r="2" spans="1:6" ht="35.25" customHeight="1">
      <c r="A2" s="95" t="s">
        <v>97</v>
      </c>
      <c r="B2" s="119">
        <f ca="1">TODAY()</f>
        <v>43872</v>
      </c>
      <c r="C2" s="96" t="s">
        <v>98</v>
      </c>
      <c r="D2" s="119">
        <f ca="1">_1+E1</f>
        <v>43903</v>
      </c>
      <c r="E2" s="117"/>
      <c r="F2" s="118"/>
    </row>
    <row r="3" spans="1:6" ht="24.75" customHeight="1">
      <c r="A3" s="259" t="s">
        <v>42</v>
      </c>
      <c r="B3" s="259"/>
      <c r="C3" s="94" t="s">
        <v>99</v>
      </c>
      <c r="D3" s="94" t="s">
        <v>101</v>
      </c>
      <c r="E3" s="94" t="s">
        <v>100</v>
      </c>
      <c r="F3" s="94" t="s">
        <v>102</v>
      </c>
    </row>
    <row r="4" spans="1:6">
      <c r="A4" s="256" t="str">
        <f t="array" aca="1" ref="A4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4" s="257"/>
      <c r="C4" s="60" t="str">
        <f ca="1">IFERROR(VLOOKUP(A4,Tableau1[],15,0)+1,"")</f>
        <v/>
      </c>
      <c r="D4" s="93" t="str">
        <f ca="1">IFERROR(VLOOKUP(A4,Tableau1[],16,0),"")</f>
        <v/>
      </c>
      <c r="E4" s="115" t="str">
        <f ca="1">IFERROR(IF(VLOOKUP(A4,Tableau1[],8,0)&lt;&gt;"",VLOOKUP(A4,Tableau1[],8,0),"")&amp;IF(AND(VLOOKUP(A4,Tableau1[],8,0)&lt;&gt;"",VLOOKUP(A4,Tableau1[],9,0)&lt;&gt;""),"   /   ","")&amp;IF(VLOOKUP(A4,Tableau1[],9,0)&lt;&gt;"",VLOOKUP(A4,Tableau1[],9,0),""),"")</f>
        <v/>
      </c>
      <c r="F4" s="60" t="str">
        <f ca="1">IFERROR(IF(VLOOKUP(A4,Tableau1[],14,0)=2,"Membre",IF(VLOOKUP(A4,Tableau1[],14,0)=1,"Licencié","")),"")</f>
        <v/>
      </c>
    </row>
    <row r="5" spans="1:6">
      <c r="A5" s="256" t="str">
        <f t="array" aca="1" ref="A5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5" s="257"/>
      <c r="C5" s="60" t="str">
        <f ca="1">IFERROR(VLOOKUP(A5,Tableau1[],15,0)+1,"")</f>
        <v/>
      </c>
      <c r="D5" s="93" t="str">
        <f ca="1">IFERROR(VLOOKUP(A5,Tableau1[],16,0),"")</f>
        <v/>
      </c>
      <c r="E5" s="99" t="str">
        <f ca="1">IFERROR(IF(VLOOKUP(A5,Tableau1[],8,0)&lt;&gt;"",VLOOKUP(A5,Tableau1[],8,0),"")&amp;IF(AND(VLOOKUP(A5,Tableau1[],8,0)&lt;&gt;"",VLOOKUP(A5,Tableau1[],9,0)&lt;&gt;""),"   /   ","")&amp;IF(VLOOKUP(A5,Tableau1[],9,0)&lt;&gt;"",VLOOKUP(A5,Tableau1[],9,0),""),"")</f>
        <v/>
      </c>
      <c r="F5" s="60" t="str">
        <f ca="1">IFERROR(IF(VLOOKUP(A5,Tableau1[],14,0)=2,"Membre",IF(VLOOKUP(A5,Tableau1[],14,0)=1,"Licencié","")),"")</f>
        <v/>
      </c>
    </row>
    <row r="6" spans="1:6">
      <c r="A6" s="256" t="str">
        <f t="array" aca="1" ref="A6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6" s="257"/>
      <c r="C6" s="60" t="str">
        <f ca="1">IFERROR(VLOOKUP(A6,Tableau1[],15,0)+1,"")</f>
        <v/>
      </c>
      <c r="D6" s="93" t="str">
        <f ca="1">IFERROR(VLOOKUP(A6,Tableau1[],16,0),"")</f>
        <v/>
      </c>
      <c r="E6" s="99" t="str">
        <f ca="1">IFERROR(IF(VLOOKUP(A6,Tableau1[],8,0)&lt;&gt;"",VLOOKUP(A6,Tableau1[],8,0),"")&amp;IF(AND(VLOOKUP(A6,Tableau1[],8,0)&lt;&gt;"",VLOOKUP(A6,Tableau1[],9,0)&lt;&gt;""),"   /   ","")&amp;IF(VLOOKUP(A6,Tableau1[],9,0)&lt;&gt;"",VLOOKUP(A6,Tableau1[],9,0),""),"")</f>
        <v/>
      </c>
      <c r="F6" s="60" t="str">
        <f ca="1">IFERROR(IF(VLOOKUP(A6,Tableau1[],14,0)=2,"Membre",IF(VLOOKUP(A6,Tableau1[],14,0)=1,"Licencié","")),"")</f>
        <v/>
      </c>
    </row>
    <row r="7" spans="1:6">
      <c r="A7" s="256" t="str">
        <f t="array" aca="1" ref="A7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7" s="257"/>
      <c r="C7" s="60" t="str">
        <f ca="1">IFERROR(VLOOKUP(A7,Tableau1[],15,0)+1,"")</f>
        <v/>
      </c>
      <c r="D7" s="93" t="str">
        <f ca="1">IFERROR(VLOOKUP(A7,Tableau1[],16,0),"")</f>
        <v/>
      </c>
      <c r="E7" s="99" t="str">
        <f ca="1">IFERROR(IF(VLOOKUP(A7,Tableau1[],8,0)&lt;&gt;"",VLOOKUP(A7,Tableau1[],8,0),"")&amp;IF(AND(VLOOKUP(A7,Tableau1[],8,0)&lt;&gt;"",VLOOKUP(A7,Tableau1[],9,0)&lt;&gt;""),"   /   ","")&amp;IF(VLOOKUP(A7,Tableau1[],9,0)&lt;&gt;"",VLOOKUP(A7,Tableau1[],9,0),""),"")</f>
        <v/>
      </c>
      <c r="F7" s="60" t="str">
        <f ca="1">IFERROR(IF(VLOOKUP(A7,Tableau1[],14,0)=2,"Membre",IF(VLOOKUP(A7,Tableau1[],14,0)=1,"Licencié","")),"")</f>
        <v/>
      </c>
    </row>
    <row r="8" spans="1:6">
      <c r="A8" s="256" t="str">
        <f t="array" aca="1" ref="A8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8" s="257"/>
      <c r="C8" s="60" t="str">
        <f ca="1">IFERROR(VLOOKUP(A8,Tableau1[],15,0)+1,"")</f>
        <v/>
      </c>
      <c r="D8" s="93" t="str">
        <f ca="1">IFERROR(VLOOKUP(A8,Tableau1[],16,0),"")</f>
        <v/>
      </c>
      <c r="E8" s="99" t="str">
        <f ca="1">IFERROR(IF(VLOOKUP(A8,Tableau1[],8,0)&lt;&gt;"",VLOOKUP(A8,Tableau1[],8,0),"")&amp;IF(AND(VLOOKUP(A8,Tableau1[],8,0)&lt;&gt;"",VLOOKUP(A8,Tableau1[],9,0)&lt;&gt;""),"   /   ","")&amp;IF(VLOOKUP(A8,Tableau1[],9,0)&lt;&gt;"",VLOOKUP(A8,Tableau1[],9,0),""),"")</f>
        <v/>
      </c>
      <c r="F8" s="60" t="str">
        <f ca="1">IFERROR(IF(VLOOKUP(A8,Tableau1[],14,0)=2,"Membre",IF(VLOOKUP(A8,Tableau1[],14,0)=1,"Licencié","")),"")</f>
        <v/>
      </c>
    </row>
    <row r="9" spans="1:6">
      <c r="A9" s="256" t="str">
        <f t="array" aca="1" ref="A9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9" s="257"/>
      <c r="C9" s="60" t="str">
        <f ca="1">IFERROR(VLOOKUP(A9,Tableau1[],15,0)+1,"")</f>
        <v/>
      </c>
      <c r="D9" s="93" t="str">
        <f ca="1">IFERROR(VLOOKUP(A9,Tableau1[],16,0),"")</f>
        <v/>
      </c>
      <c r="E9" s="99" t="str">
        <f ca="1">IFERROR(IF(VLOOKUP(A9,Tableau1[],8,0)&lt;&gt;"",VLOOKUP(A9,Tableau1[],8,0),"")&amp;IF(AND(VLOOKUP(A9,Tableau1[],8,0)&lt;&gt;"",VLOOKUP(A9,Tableau1[],9,0)&lt;&gt;""),"   /   ","")&amp;IF(VLOOKUP(A9,Tableau1[],9,0)&lt;&gt;"",VLOOKUP(A9,Tableau1[],9,0),""),"")</f>
        <v/>
      </c>
      <c r="F9" s="60" t="str">
        <f ca="1">IFERROR(IF(VLOOKUP(A9,Tableau1[],14,0)=2,"Membre",IF(VLOOKUP(A9,Tableau1[],14,0)=1,"Licencié","")),"")</f>
        <v/>
      </c>
    </row>
    <row r="10" spans="1:6">
      <c r="A10" s="256" t="str">
        <f t="array" aca="1" ref="A10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0" s="257"/>
      <c r="C10" s="60" t="str">
        <f ca="1">IFERROR(VLOOKUP(A10,Tableau1[],15,0)+1,"")</f>
        <v/>
      </c>
      <c r="D10" s="93" t="str">
        <f ca="1">IFERROR(VLOOKUP(A10,Tableau1[],16,0),"")</f>
        <v/>
      </c>
      <c r="E10" s="99" t="str">
        <f ca="1">IFERROR(IF(VLOOKUP(A10,Tableau1[],8,0)&lt;&gt;"",VLOOKUP(A10,Tableau1[],8,0),"")&amp;IF(AND(VLOOKUP(A10,Tableau1[],8,0)&lt;&gt;"",VLOOKUP(A10,Tableau1[],9,0)&lt;&gt;""),"   /   ","")&amp;IF(VLOOKUP(A10,Tableau1[],9,0)&lt;&gt;"",VLOOKUP(A10,Tableau1[],9,0),""),"")</f>
        <v/>
      </c>
      <c r="F10" s="60" t="str">
        <f ca="1">IFERROR(IF(VLOOKUP(A10,Tableau1[],14,0)=2,"Membre",IF(VLOOKUP(A10,Tableau1[],14,0)=1,"Licencié","")),"")</f>
        <v/>
      </c>
    </row>
    <row r="11" spans="1:6">
      <c r="A11" s="256" t="str">
        <f t="array" aca="1" ref="A11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1" s="257"/>
      <c r="C11" s="60" t="str">
        <f ca="1">IFERROR(VLOOKUP(A11,Tableau1[],15,0)+1,"")</f>
        <v/>
      </c>
      <c r="D11" s="93" t="str">
        <f ca="1">IFERROR(VLOOKUP(A11,Tableau1[],16,0),"")</f>
        <v/>
      </c>
      <c r="E11" s="99" t="str">
        <f ca="1">IFERROR(IF(VLOOKUP(A11,Tableau1[],8,0)&lt;&gt;"",VLOOKUP(A11,Tableau1[],8,0),"")&amp;IF(AND(VLOOKUP(A11,Tableau1[],8,0)&lt;&gt;"",VLOOKUP(A11,Tableau1[],9,0)&lt;&gt;""),"   /   ","")&amp;IF(VLOOKUP(A11,Tableau1[],9,0)&lt;&gt;"",VLOOKUP(A11,Tableau1[],9,0),""),"")</f>
        <v/>
      </c>
      <c r="F11" s="60" t="str">
        <f ca="1">IFERROR(IF(VLOOKUP(A11,Tableau1[],14,0)=2,"Membre",IF(VLOOKUP(A11,Tableau1[],14,0)=1,"Licencié","")),"")</f>
        <v/>
      </c>
    </row>
    <row r="12" spans="1:6">
      <c r="A12" s="256" t="str">
        <f t="array" aca="1" ref="A12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2" s="257"/>
      <c r="C12" s="60" t="str">
        <f ca="1">IFERROR(VLOOKUP(A12,Tableau1[],15,0)+1,"")</f>
        <v/>
      </c>
      <c r="D12" s="93" t="str">
        <f ca="1">IFERROR(VLOOKUP(A12,Tableau1[],16,0),"")</f>
        <v/>
      </c>
      <c r="E12" s="99" t="str">
        <f ca="1">IFERROR(IF(VLOOKUP(A12,Tableau1[],8,0)&lt;&gt;"",VLOOKUP(A12,Tableau1[],8,0),"")&amp;IF(AND(VLOOKUP(A12,Tableau1[],8,0)&lt;&gt;"",VLOOKUP(A12,Tableau1[],9,0)&lt;&gt;""),"   /   ","")&amp;IF(VLOOKUP(A12,Tableau1[],9,0)&lt;&gt;"",VLOOKUP(A12,Tableau1[],9,0),""),"")</f>
        <v/>
      </c>
      <c r="F12" s="60" t="str">
        <f ca="1">IFERROR(IF(VLOOKUP(A12,Tableau1[],14,0)=2,"Membre",IF(VLOOKUP(A12,Tableau1[],14,0)=1,"Licencié","")),"")</f>
        <v/>
      </c>
    </row>
    <row r="13" spans="1:6">
      <c r="A13" s="256" t="str">
        <f t="array" aca="1" ref="A13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3" s="257"/>
      <c r="C13" s="60" t="str">
        <f ca="1">IFERROR(VLOOKUP(A13,Tableau1[],15,0)+1,"")</f>
        <v/>
      </c>
      <c r="D13" s="93" t="str">
        <f ca="1">IFERROR(VLOOKUP(A13,Tableau1[],16,0),"")</f>
        <v/>
      </c>
      <c r="E13" s="99" t="str">
        <f ca="1">IFERROR(IF(VLOOKUP(A13,Tableau1[],8,0)&lt;&gt;"",VLOOKUP(A13,Tableau1[],8,0),"")&amp;IF(AND(VLOOKUP(A13,Tableau1[],8,0)&lt;&gt;"",VLOOKUP(A13,Tableau1[],9,0)&lt;&gt;""),"   /   ","")&amp;IF(VLOOKUP(A13,Tableau1[],9,0)&lt;&gt;"",VLOOKUP(A13,Tableau1[],9,0),""),"")</f>
        <v/>
      </c>
      <c r="F13" s="60" t="str">
        <f ca="1">IFERROR(IF(VLOOKUP(A13,Tableau1[],14,0)=2,"Membre",IF(VLOOKUP(A13,Tableau1[],14,0)=1,"Licencié","")),"")</f>
        <v/>
      </c>
    </row>
    <row r="14" spans="1:6">
      <c r="A14" s="256" t="str">
        <f t="array" aca="1" ref="A14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4" s="257"/>
      <c r="C14" s="60" t="str">
        <f ca="1">IFERROR(VLOOKUP(A14,Tableau1[],15,0)+1,"")</f>
        <v/>
      </c>
      <c r="D14" s="93" t="str">
        <f ca="1">IFERROR(VLOOKUP(A14,Tableau1[],16,0),"")</f>
        <v/>
      </c>
      <c r="E14" s="99" t="str">
        <f ca="1">IFERROR(IF(VLOOKUP(A14,Tableau1[],8,0)&lt;&gt;"",VLOOKUP(A14,Tableau1[],8,0),"")&amp;IF(AND(VLOOKUP(A14,Tableau1[],8,0)&lt;&gt;"",VLOOKUP(A14,Tableau1[],9,0)&lt;&gt;""),"   /   ","")&amp;IF(VLOOKUP(A14,Tableau1[],9,0)&lt;&gt;"",VLOOKUP(A14,Tableau1[],9,0),""),"")</f>
        <v/>
      </c>
      <c r="F14" s="60" t="str">
        <f ca="1">IFERROR(IF(VLOOKUP(A14,Tableau1[],14,0)=2,"Membre",IF(VLOOKUP(A14,Tableau1[],14,0)=1,"Licencié","")),"")</f>
        <v/>
      </c>
    </row>
    <row r="15" spans="1:6">
      <c r="A15" s="256" t="str">
        <f t="array" aca="1" ref="A15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5" s="257"/>
      <c r="C15" s="60" t="str">
        <f ca="1">IFERROR(VLOOKUP(A15,Tableau1[],15,0)+1,"")</f>
        <v/>
      </c>
      <c r="D15" s="93" t="str">
        <f ca="1">IFERROR(VLOOKUP(A15,Tableau1[],16,0),"")</f>
        <v/>
      </c>
      <c r="E15" s="99" t="str">
        <f ca="1">IFERROR(IF(VLOOKUP(A15,Tableau1[],8,0)&lt;&gt;"",VLOOKUP(A15,Tableau1[],8,0),"")&amp;IF(AND(VLOOKUP(A15,Tableau1[],8,0)&lt;&gt;"",VLOOKUP(A15,Tableau1[],9,0)&lt;&gt;""),"   /   ","")&amp;IF(VLOOKUP(A15,Tableau1[],9,0)&lt;&gt;"",VLOOKUP(A15,Tableau1[],9,0),""),"")</f>
        <v/>
      </c>
      <c r="F15" s="60" t="str">
        <f ca="1">IFERROR(IF(VLOOKUP(A15,Tableau1[],14,0)=2,"Membre",IF(VLOOKUP(A15,Tableau1[],14,0)=1,"Licencié","")),"")</f>
        <v/>
      </c>
    </row>
    <row r="16" spans="1:6">
      <c r="A16" s="256" t="str">
        <f t="array" aca="1" ref="A16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6" s="257"/>
      <c r="C16" s="60" t="str">
        <f ca="1">IFERROR(VLOOKUP(A16,Tableau1[],15,0)+1,"")</f>
        <v/>
      </c>
      <c r="D16" s="93" t="str">
        <f ca="1">IFERROR(VLOOKUP(A16,Tableau1[],16,0),"")</f>
        <v/>
      </c>
      <c r="E16" s="99" t="str">
        <f ca="1">IFERROR(IF(VLOOKUP(A16,Tableau1[],8,0)&lt;&gt;"",VLOOKUP(A16,Tableau1[],8,0),"")&amp;IF(AND(VLOOKUP(A16,Tableau1[],8,0)&lt;&gt;"",VLOOKUP(A16,Tableau1[],9,0)&lt;&gt;""),"   /   ","")&amp;IF(VLOOKUP(A16,Tableau1[],9,0)&lt;&gt;"",VLOOKUP(A16,Tableau1[],9,0),""),"")</f>
        <v/>
      </c>
      <c r="F16" s="60" t="str">
        <f ca="1">IFERROR(IF(VLOOKUP(A16,Tableau1[],14,0)=2,"Membre",IF(VLOOKUP(A16,Tableau1[],14,0)=1,"Licencié","")),"")</f>
        <v/>
      </c>
    </row>
    <row r="17" spans="1:6">
      <c r="A17" s="256" t="str">
        <f t="array" aca="1" ref="A17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7" s="257"/>
      <c r="C17" s="60" t="str">
        <f ca="1">IFERROR(VLOOKUP(A17,Tableau1[],15,0)+1,"")</f>
        <v/>
      </c>
      <c r="D17" s="93" t="str">
        <f ca="1">IFERROR(VLOOKUP(A17,Tableau1[],16,0),"")</f>
        <v/>
      </c>
      <c r="E17" s="99" t="str">
        <f ca="1">IFERROR(IF(VLOOKUP(A17,Tableau1[],8,0)&lt;&gt;"",VLOOKUP(A17,Tableau1[],8,0),"")&amp;IF(AND(VLOOKUP(A17,Tableau1[],8,0)&lt;&gt;"",VLOOKUP(A17,Tableau1[],9,0)&lt;&gt;""),"   /   ","")&amp;IF(VLOOKUP(A17,Tableau1[],9,0)&lt;&gt;"",VLOOKUP(A17,Tableau1[],9,0),""),"")</f>
        <v/>
      </c>
      <c r="F17" s="60" t="str">
        <f ca="1">IFERROR(IF(VLOOKUP(A17,Tableau1[],14,0)=2,"Membre",IF(VLOOKUP(A17,Tableau1[],14,0)=1,"Licencié","")),"")</f>
        <v/>
      </c>
    </row>
    <row r="18" spans="1:6">
      <c r="A18" s="256" t="str">
        <f t="array" aca="1" ref="A18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8" s="257"/>
      <c r="C18" s="60" t="str">
        <f ca="1">IFERROR(VLOOKUP(A18,Tableau1[],15,0)+1,"")</f>
        <v/>
      </c>
      <c r="D18" s="93" t="str">
        <f ca="1">IFERROR(VLOOKUP(A18,Tableau1[],16,0),"")</f>
        <v/>
      </c>
      <c r="E18" s="99" t="str">
        <f ca="1">IFERROR(IF(VLOOKUP(A18,Tableau1[],8,0)&lt;&gt;"",VLOOKUP(A18,Tableau1[],8,0),"")&amp;IF(AND(VLOOKUP(A18,Tableau1[],8,0)&lt;&gt;"",VLOOKUP(A18,Tableau1[],9,0)&lt;&gt;""),"   /   ","")&amp;IF(VLOOKUP(A18,Tableau1[],9,0)&lt;&gt;"",VLOOKUP(A18,Tableau1[],9,0),""),"")</f>
        <v/>
      </c>
      <c r="F18" s="60" t="str">
        <f ca="1">IFERROR(IF(VLOOKUP(A18,Tableau1[],14,0)=2,"Membre",IF(VLOOKUP(A18,Tableau1[],14,0)=1,"Licencié","")),"")</f>
        <v/>
      </c>
    </row>
    <row r="19" spans="1:6">
      <c r="A19" s="256" t="str">
        <f t="array" aca="1" ref="A19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19" s="257"/>
      <c r="C19" s="60" t="str">
        <f ca="1">IFERROR(VLOOKUP(A19,Tableau1[],15,0)+1,"")</f>
        <v/>
      </c>
      <c r="D19" s="93" t="str">
        <f ca="1">IFERROR(VLOOKUP(A19,Tableau1[],16,0),"")</f>
        <v/>
      </c>
      <c r="E19" s="99" t="str">
        <f ca="1">IFERROR(IF(VLOOKUP(A19,Tableau1[],8,0)&lt;&gt;"",VLOOKUP(A19,Tableau1[],8,0),"")&amp;IF(AND(VLOOKUP(A19,Tableau1[],8,0)&lt;&gt;"",VLOOKUP(A19,Tableau1[],9,0)&lt;&gt;""),"   /   ","")&amp;IF(VLOOKUP(A19,Tableau1[],9,0)&lt;&gt;"",VLOOKUP(A19,Tableau1[],9,0),""),"")</f>
        <v/>
      </c>
      <c r="F19" s="60" t="str">
        <f ca="1">IFERROR(IF(VLOOKUP(A19,Tableau1[],14,0)=2,"Membre",IF(VLOOKUP(A19,Tableau1[],14,0)=1,"Licencié","")),"")</f>
        <v/>
      </c>
    </row>
    <row r="20" spans="1:6">
      <c r="A20" s="256" t="str">
        <f t="array" aca="1" ref="A20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20" s="257"/>
      <c r="C20" s="60" t="str">
        <f ca="1">IFERROR(VLOOKUP(A20,Tableau1[],15,0)+1,"")</f>
        <v/>
      </c>
      <c r="D20" s="93" t="str">
        <f ca="1">IFERROR(VLOOKUP(A20,Tableau1[],16,0),"")</f>
        <v/>
      </c>
      <c r="E20" s="99" t="str">
        <f ca="1">IFERROR(IF(VLOOKUP(A20,Tableau1[],8,0)&lt;&gt;"",VLOOKUP(A20,Tableau1[],8,0),"")&amp;IF(AND(VLOOKUP(A20,Tableau1[],8,0)&lt;&gt;"",VLOOKUP(A20,Tableau1[],9,0)&lt;&gt;""),"   /   ","")&amp;IF(VLOOKUP(A20,Tableau1[],9,0)&lt;&gt;"",VLOOKUP(A20,Tableau1[],9,0),""),"")</f>
        <v/>
      </c>
      <c r="F20" s="60" t="str">
        <f ca="1">IFERROR(IF(VLOOKUP(A20,Tableau1[],14,0)=2,"Membre",IF(VLOOKUP(A20,Tableau1[],14,0)=1,"Licencié","")),"")</f>
        <v/>
      </c>
    </row>
    <row r="21" spans="1:6">
      <c r="A21" s="256" t="str">
        <f t="array" aca="1" ref="A21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21" s="257"/>
      <c r="C21" s="60" t="str">
        <f ca="1">IFERROR(VLOOKUP(A21,Tableau1[],15,0)+1,"")</f>
        <v/>
      </c>
      <c r="D21" s="93" t="str">
        <f ca="1">IFERROR(VLOOKUP(A21,Tableau1[],16,0),"")</f>
        <v/>
      </c>
      <c r="E21" s="99" t="str">
        <f ca="1">IFERROR(IF(VLOOKUP(A21,Tableau1[],8,0)&lt;&gt;"",VLOOKUP(A21,Tableau1[],8,0),"")&amp;IF(AND(VLOOKUP(A21,Tableau1[],8,0)&lt;&gt;"",VLOOKUP(A21,Tableau1[],9,0)&lt;&gt;""),"   /   ","")&amp;IF(VLOOKUP(A21,Tableau1[],9,0)&lt;&gt;"",VLOOKUP(A21,Tableau1[],9,0),""),"")</f>
        <v/>
      </c>
      <c r="F21" s="60" t="str">
        <f ca="1">IFERROR(IF(VLOOKUP(A21,Tableau1[],14,0)=2,"Membre",IF(VLOOKUP(A21,Tableau1[],14,0)=1,"Licencié","")),"")</f>
        <v/>
      </c>
    </row>
    <row r="22" spans="1:6">
      <c r="A22" s="256" t="str">
        <f t="array" aca="1" ref="A22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22" s="257"/>
      <c r="C22" s="60" t="str">
        <f ca="1">IFERROR(VLOOKUP(A22,Tableau1[],15,0)+1,"")</f>
        <v/>
      </c>
      <c r="D22" s="93" t="str">
        <f ca="1">IFERROR(VLOOKUP(A22,Tableau1[],16,0),"")</f>
        <v/>
      </c>
      <c r="E22" s="99" t="str">
        <f ca="1">IFERROR(IF(VLOOKUP(A22,Tableau1[],8,0)&lt;&gt;"",VLOOKUP(A22,Tableau1[],8,0),"")&amp;IF(AND(VLOOKUP(A22,Tableau1[],8,0)&lt;&gt;"",VLOOKUP(A22,Tableau1[],9,0)&lt;&gt;""),"   /   ","")&amp;IF(VLOOKUP(A22,Tableau1[],9,0)&lt;&gt;"",VLOOKUP(A22,Tableau1[],9,0),""),"")</f>
        <v/>
      </c>
      <c r="F22" s="60" t="str">
        <f ca="1">IFERROR(IF(VLOOKUP(A22,Tableau1[],14,0)=2,"Membre",IF(VLOOKUP(A22,Tableau1[],14,0)=1,"Licencié","")),"")</f>
        <v/>
      </c>
    </row>
    <row r="23" spans="1:6">
      <c r="A23" s="256" t="str">
        <f t="array" aca="1" ref="A23" ca="1">IFERROR(INDEX(Tableau1[NOM Prénom],MATCH(SMALL(IF((ISNUMBER(Tableau1[Date prochain anniversaire]))*(Tableau1[Date prochain anniversaire]&gt;=_1)*(Tableau1[Date prochain anniversaire]&lt;=_2),Tableau1[Date prochain anniversaire]+ROW(Tableau1[Date prochain anniversaire])/10^10),ROW()-3),Tableau1[Date prochain anniversaire]+ROW(Tableau1[Date prochain anniversaire])/10^10,0)),"")</f>
        <v/>
      </c>
      <c r="B23" s="257"/>
      <c r="C23" s="60" t="str">
        <f ca="1">IFERROR(VLOOKUP(A23,Tableau1[],15,0)+1,"")</f>
        <v/>
      </c>
      <c r="D23" s="93" t="str">
        <f ca="1">IFERROR(VLOOKUP(A23,Tableau1[],16,0),"")</f>
        <v/>
      </c>
      <c r="E23" s="99" t="str">
        <f ca="1">IFERROR(IF(VLOOKUP(A23,Tableau1[],8,0)&lt;&gt;"",VLOOKUP(A23,Tableau1[],8,0),"")&amp;IF(AND(VLOOKUP(A23,Tableau1[],8,0)&lt;&gt;"",VLOOKUP(A23,Tableau1[],9,0)&lt;&gt;""),"   /   ","")&amp;IF(VLOOKUP(A23,Tableau1[],9,0)&lt;&gt;"",VLOOKUP(A23,Tableau1[],9,0),""),"")</f>
        <v/>
      </c>
      <c r="F23" s="60" t="str">
        <f ca="1">IFERROR(IF(VLOOKUP(A23,Tableau1[],14,0)=2,"Membre",IF(VLOOKUP(A23,Tableau1[],14,0)=1,"Licencié","")),"")</f>
        <v/>
      </c>
    </row>
    <row r="24" spans="1:6" hidden="1"/>
    <row r="25" spans="1:6" hidden="1"/>
    <row r="26" spans="1:6" hidden="1"/>
    <row r="27" spans="1:6" hidden="1"/>
    <row r="28" spans="1:6" hidden="1"/>
    <row r="29" spans="1:6" hidden="1"/>
    <row r="30" spans="1:6" hidden="1"/>
    <row r="31" spans="1:6" hidden="1"/>
    <row r="32" spans="1:6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</sheetData>
  <mergeCells count="22">
    <mergeCell ref="A1:D1"/>
    <mergeCell ref="A3:B3"/>
    <mergeCell ref="A4:B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22:B22"/>
    <mergeCell ref="A23:B23"/>
    <mergeCell ref="A17:B17"/>
    <mergeCell ref="A18:B18"/>
    <mergeCell ref="A19:B19"/>
    <mergeCell ref="A20:B20"/>
    <mergeCell ref="A21:B21"/>
  </mergeCells>
  <pageMargins left="0.70866141732283472" right="0.70866141732283472" top="0.74803149606299213" bottom="0.74803149606299213" header="0.31496062992125984" footer="0.31496062992125984"/>
  <pageSetup paperSize="9" scale="8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Spinner 1">
              <controlPr defaultSize="0" autoPict="0">
                <anchor moveWithCells="1">
                  <from>
                    <xdr:col>2</xdr:col>
                    <xdr:colOff>723900</xdr:colOff>
                    <xdr:row>1</xdr:row>
                    <xdr:rowOff>19050</xdr:rowOff>
                  </from>
                  <to>
                    <xdr:col>2</xdr:col>
                    <xdr:colOff>981075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7030A0"/>
  </sheetPr>
  <dimension ref="A1:XFC4"/>
  <sheetViews>
    <sheetView zoomScaleNormal="100" workbookViewId="0"/>
  </sheetViews>
  <sheetFormatPr baseColWidth="10" defaultColWidth="0" defaultRowHeight="17.25" customHeight="1"/>
  <cols>
    <col min="1" max="1" width="28.140625" style="1" customWidth="1"/>
    <col min="2" max="2" width="11.5703125" style="1" customWidth="1"/>
    <col min="3" max="3" width="31.85546875" style="1" customWidth="1"/>
    <col min="4" max="4" width="13.5703125" style="1" customWidth="1"/>
    <col min="5" max="5" width="29.42578125" style="1" bestFit="1" customWidth="1"/>
    <col min="6" max="6" width="14.28515625" style="1" customWidth="1"/>
    <col min="7" max="7" width="14.28515625" style="20" customWidth="1"/>
    <col min="8" max="9" width="14.28515625" style="1" customWidth="1"/>
    <col min="10" max="10" width="9.85546875" style="1" customWidth="1"/>
    <col min="11" max="12" width="11.42578125" style="1" customWidth="1"/>
    <col min="13" max="13" width="9.28515625" style="1" customWidth="1"/>
    <col min="14" max="14" width="14.7109375" hidden="1" customWidth="1"/>
    <col min="15" max="15" width="9.140625" hidden="1" customWidth="1"/>
    <col min="16" max="16" width="16.42578125" style="194" hidden="1" customWidth="1"/>
    <col min="17" max="17" width="13.85546875" style="1" hidden="1"/>
    <col min="18" max="16383" width="11.42578125" style="1" hidden="1"/>
    <col min="16384" max="16384" width="7.28515625" style="1" hidden="1"/>
  </cols>
  <sheetData>
    <row r="1" spans="1:16" ht="54.75" customHeight="1">
      <c r="A1" s="195" t="s">
        <v>35</v>
      </c>
      <c r="B1" s="196" t="s">
        <v>29</v>
      </c>
      <c r="C1" s="196" t="s">
        <v>25</v>
      </c>
      <c r="D1" s="196" t="s">
        <v>2</v>
      </c>
      <c r="E1" s="196" t="s">
        <v>26</v>
      </c>
      <c r="F1" s="196" t="s">
        <v>30</v>
      </c>
      <c r="G1" s="196" t="s">
        <v>34</v>
      </c>
      <c r="H1" s="196" t="s">
        <v>32</v>
      </c>
      <c r="I1" s="196" t="s">
        <v>33</v>
      </c>
      <c r="J1" s="196" t="s">
        <v>44</v>
      </c>
      <c r="K1" s="196" t="s">
        <v>122</v>
      </c>
      <c r="L1" s="196" t="s">
        <v>41</v>
      </c>
      <c r="M1" s="197" t="s">
        <v>102</v>
      </c>
      <c r="N1" s="207" t="s">
        <v>108</v>
      </c>
      <c r="O1" s="207" t="s">
        <v>31</v>
      </c>
      <c r="P1" s="208" t="s">
        <v>96</v>
      </c>
    </row>
    <row r="2" spans="1:16" ht="17.25" customHeight="1">
      <c r="A2" s="198" t="s">
        <v>181</v>
      </c>
      <c r="B2" s="199">
        <v>1111111</v>
      </c>
      <c r="C2" s="200"/>
      <c r="D2" s="200">
        <v>2111</v>
      </c>
      <c r="E2" s="200" t="s">
        <v>182</v>
      </c>
      <c r="F2" s="201">
        <v>31991</v>
      </c>
      <c r="G2" s="202"/>
      <c r="H2" s="203"/>
      <c r="I2" s="203" t="s">
        <v>125</v>
      </c>
      <c r="J2" s="114" t="s">
        <v>22</v>
      </c>
      <c r="K2" s="114" t="s">
        <v>23</v>
      </c>
      <c r="L2" s="114" t="s">
        <v>12</v>
      </c>
      <c r="M2" s="122" t="s">
        <v>127</v>
      </c>
      <c r="N2" s="121">
        <f>IF(Tableau1[[#This Row],[Type]]="L",1,IF(Tableau1[[#This Row],[Type]]="M",2,0))</f>
        <v>1</v>
      </c>
      <c r="O2" s="121">
        <f ca="1">DATEDIF(F2,TODAY(),"Y")</f>
        <v>32</v>
      </c>
      <c r="P2" s="120">
        <f ca="1">IF(DATE(YEAR(_1),MONTH(Tableau1[[#This Row],[Date de naissance]]),DAY(Tableau1[[#This Row],[Date de naissance]]))&lt;_1,DATE(YEAR(_1)+1,MONTH(Tableau1[[#This Row],[Date de naissance]]),DAY(Tableau1[[#This Row],[Date de naissance]])),DATE(YEAR(_1),MONTH(Tableau1[[#This Row],[Date de naissance]]),DAY(Tableau1[[#This Row],[Date de naissance]])))</f>
        <v>44045</v>
      </c>
    </row>
    <row r="3" spans="1:16" ht="17.25" customHeight="1">
      <c r="A3" s="209" t="s">
        <v>184</v>
      </c>
      <c r="B3" s="210"/>
      <c r="C3" s="211"/>
      <c r="D3" s="211">
        <v>218888</v>
      </c>
      <c r="E3" s="114" t="s">
        <v>183</v>
      </c>
      <c r="F3" s="212"/>
      <c r="G3" s="211"/>
      <c r="H3" s="213"/>
      <c r="I3" s="213"/>
      <c r="J3" s="114" t="s">
        <v>22</v>
      </c>
      <c r="K3" s="114" t="s">
        <v>12</v>
      </c>
      <c r="L3" s="114" t="s">
        <v>12</v>
      </c>
      <c r="M3" s="114" t="s">
        <v>152</v>
      </c>
      <c r="N3" s="214">
        <f>IF(Tableau1[[#This Row],[Type]]="L",1,IF(Tableau1[[#This Row],[Type]]="M",2,0))</f>
        <v>2</v>
      </c>
      <c r="O3" s="214">
        <f ca="1">DATEDIF(F3,TODAY(),"Y")</f>
        <v>120</v>
      </c>
      <c r="P3" s="215">
        <f ca="1">IF(DATE(YEAR(_1),MONTH(Tableau1[[#This Row],[Date de naissance]]),DAY(Tableau1[[#This Row],[Date de naissance]]))&lt;_1,DATE(YEAR(_1)+1,MONTH(Tableau1[[#This Row],[Date de naissance]]),DAY(Tableau1[[#This Row],[Date de naissance]])),DATE(YEAR(_1),MONTH(Tableau1[[#This Row],[Date de naissance]]),DAY(Tableau1[[#This Row],[Date de naissance]])))</f>
        <v>44196</v>
      </c>
    </row>
    <row r="4" spans="1:16" ht="17.25" customHeight="1">
      <c r="A4" s="223" t="s">
        <v>185</v>
      </c>
      <c r="B4" s="224">
        <v>22332321</v>
      </c>
      <c r="C4" s="114"/>
      <c r="D4" s="114">
        <v>61000</v>
      </c>
      <c r="E4" s="114" t="s">
        <v>186</v>
      </c>
      <c r="F4" s="225">
        <v>21378</v>
      </c>
      <c r="G4" s="114"/>
      <c r="H4" s="226" t="s">
        <v>164</v>
      </c>
      <c r="I4" s="226"/>
      <c r="J4" s="114" t="s">
        <v>128</v>
      </c>
      <c r="K4" s="114" t="s">
        <v>23</v>
      </c>
      <c r="L4" s="114" t="s">
        <v>12</v>
      </c>
      <c r="M4" s="114" t="s">
        <v>127</v>
      </c>
      <c r="N4" s="116">
        <f>IF(Tableau1[[#This Row],[Type]]="L",1,IF(Tableau1[[#This Row],[Type]]="M",2,0))</f>
        <v>1</v>
      </c>
      <c r="O4" s="116">
        <f ca="1">DATEDIF(F4,TODAY(),"Y")</f>
        <v>61</v>
      </c>
      <c r="P4" s="227">
        <f ca="1">IF(DATE(YEAR(_1),MONTH(Tableau1[[#This Row],[Date de naissance]]),DAY(Tableau1[[#This Row],[Date de naissance]]))&lt;_1,DATE(YEAR(_1)+1,MONTH(Tableau1[[#This Row],[Date de naissance]]),DAY(Tableau1[[#This Row],[Date de naissance]])),DATE(YEAR(_1),MONTH(Tableau1[[#This Row],[Date de naissance]]),DAY(Tableau1[[#This Row],[Date de naissance]])))</f>
        <v>44024</v>
      </c>
    </row>
  </sheetData>
  <sheetProtection insertColumns="0" insertRows="0"/>
  <conditionalFormatting sqref="K1:K1048576">
    <cfRule type="containsText" dxfId="8" priority="3" operator="containsText" text="F">
      <formula>NOT(ISERROR(SEARCH("F",K1)))</formula>
    </cfRule>
  </conditionalFormatting>
  <conditionalFormatting sqref="A1:A1048576 C1:E1048576">
    <cfRule type="expression" dxfId="7" priority="1">
      <formula>$K1="F"</formula>
    </cfRule>
  </conditionalFormatting>
  <conditionalFormatting sqref="A2:A4">
    <cfRule type="duplicateValues" dxfId="6" priority="143"/>
  </conditionalFormatting>
  <dataValidations count="1">
    <dataValidation type="list" allowBlank="1" showInputMessage="1" showErrorMessage="1" sqref="M2:M4" xr:uid="{00000000-0002-0000-0300-000000000000}">
      <formula1>"L,M,NP"</formula1>
    </dataValidation>
  </dataValidations>
  <pageMargins left="0.7" right="0.7" top="0.75" bottom="0.75" header="0.3" footer="0.3"/>
  <pageSetup paperSize="9" scale="74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8">
    <tabColor rgb="FF7030A0"/>
  </sheetPr>
  <dimension ref="A1:D151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/>
    </sheetView>
  </sheetViews>
  <sheetFormatPr baseColWidth="10" defaultRowHeight="15"/>
  <cols>
    <col min="1" max="3" width="28.5703125" customWidth="1"/>
    <col min="4" max="4" width="13.7109375" style="194" customWidth="1"/>
  </cols>
  <sheetData>
    <row r="1" spans="1:4" ht="52.5" customHeight="1">
      <c r="A1" s="192" t="s">
        <v>107</v>
      </c>
      <c r="B1" s="192" t="s">
        <v>106</v>
      </c>
      <c r="C1" s="192" t="s">
        <v>109</v>
      </c>
      <c r="D1" s="193" t="s">
        <v>113</v>
      </c>
    </row>
    <row r="2" spans="1:4">
      <c r="A2" s="57" t="str">
        <f t="array" ref="A2">IFERROR(INDEX(Tableau1[NOM Prénom],MATCH(SMALL(IF((ISNUMBER(Tableau1[Type_Num]))*(Tableau1[Type_Num]&gt;=1)*(Tableau1[Type_Num]&lt;2),Tableau1[Type_Num]+ROW(Tableau1[Type_Num])/10^10),ROW()-1),Tableau1[Type_Num]+ROW(Tableau1[Type_Num])/10^10,0)),"")</f>
        <v>DENIS Francis</v>
      </c>
      <c r="B2" s="57" t="str">
        <f t="array" ref="B2">IFERROR(INDEX(Tableau1[NOM Prénom],MATCH(SMALL(IF((ISNUMBER(Tableau1[Type_Num]))*(Tableau1[Type_Num]&gt;=2)*(Tableau1[Type_Num]&lt;3),Tableau1[Type_Num]+ROW(Tableau1[Type_Num])/10^10),ROW()-1),Tableau1[Type_Num]+ROW(Tableau1[Type_Num])/10^10,0)),"")</f>
        <v>POCHCE Pierrette</v>
      </c>
      <c r="C2" s="57" t="str">
        <f t="array" ref="C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" s="60">
        <f>IFERROR(INDEX(Tableau1[N° de Licence],MATCH(SMALL(Tableau1[N° de Licence],ROW()-1),Tableau1[N° de Licence],0)),"")</f>
        <v>1111111</v>
      </c>
    </row>
    <row r="3" spans="1:4">
      <c r="A3" s="57" t="str">
        <f t="array" ref="A3">IFERROR(INDEX(Tableau1[NOM Prénom],MATCH(SMALL(IF((ISNUMBER(Tableau1[Type_Num]))*(Tableau1[Type_Num]&gt;=1)*(Tableau1[Type_Num]&lt;2),Tableau1[Type_Num]+ROW(Tableau1[Type_Num])/10^10),ROW()-1),Tableau1[Type_Num]+ROW(Tableau1[Type_Num])/10^10,0)),"")</f>
        <v>PERNOD Anis</v>
      </c>
      <c r="B3" s="57" t="str">
        <f t="array" ref="B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" s="57" t="str">
        <f t="array" ref="C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" s="60">
        <f>IFERROR(INDEX(Tableau1[N° de Licence],MATCH(SMALL(Tableau1[N° de Licence],ROW()-1),Tableau1[N° de Licence],0)),"")</f>
        <v>22332321</v>
      </c>
    </row>
    <row r="4" spans="1:4">
      <c r="A4" s="57" t="str">
        <f t="array" ref="A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" s="57" t="str">
        <f t="array" ref="B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" s="57" t="str">
        <f t="array" ref="C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" s="60" t="str">
        <f>IFERROR(INDEX(Tableau1[N° de Licence],MATCH(SMALL(Tableau1[N° de Licence],ROW()-1),Tableau1[N° de Licence],0)),"")</f>
        <v/>
      </c>
    </row>
    <row r="5" spans="1:4">
      <c r="A5" s="57" t="str">
        <f t="array" ref="A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" s="57" t="str">
        <f t="array" ref="B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" s="57" t="str">
        <f t="array" ref="C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" s="60" t="str">
        <f>IFERROR(INDEX(Tableau1[N° de Licence],MATCH(SMALL(Tableau1[N° de Licence],ROW()-1),Tableau1[N° de Licence],0)),"")</f>
        <v/>
      </c>
    </row>
    <row r="6" spans="1:4">
      <c r="A6" s="57" t="str">
        <f t="array" ref="A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" s="57" t="str">
        <f t="array" ref="B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" s="57" t="str">
        <f t="array" ref="C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" s="60" t="str">
        <f>IFERROR(INDEX(Tableau1[N° de Licence],MATCH(SMALL(Tableau1[N° de Licence],ROW()-1),Tableau1[N° de Licence],0)),"")</f>
        <v/>
      </c>
    </row>
    <row r="7" spans="1:4">
      <c r="A7" s="57" t="str">
        <f t="array" ref="A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" s="57" t="str">
        <f t="array" ref="B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" s="57" t="str">
        <f t="array" ref="C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" s="60" t="str">
        <f>IFERROR(INDEX(Tableau1[N° de Licence],MATCH(SMALL(Tableau1[N° de Licence],ROW()-1),Tableau1[N° de Licence],0)),"")</f>
        <v/>
      </c>
    </row>
    <row r="8" spans="1:4">
      <c r="A8" s="57" t="str">
        <f t="array" ref="A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" s="57" t="str">
        <f t="array" ref="B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" s="57" t="str">
        <f t="array" ref="C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" s="60" t="str">
        <f>IFERROR(INDEX(Tableau1[N° de Licence],MATCH(SMALL(Tableau1[N° de Licence],ROW()-1),Tableau1[N° de Licence],0)),"")</f>
        <v/>
      </c>
    </row>
    <row r="9" spans="1:4">
      <c r="A9" s="57" t="str">
        <f t="array" ref="A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" s="57" t="str">
        <f t="array" ref="B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" s="57" t="str">
        <f t="array" ref="C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" s="60" t="str">
        <f>IFERROR(INDEX(Tableau1[N° de Licence],MATCH(SMALL(Tableau1[N° de Licence],ROW()-1),Tableau1[N° de Licence],0)),"")</f>
        <v/>
      </c>
    </row>
    <row r="10" spans="1:4">
      <c r="A10" s="57" t="str">
        <f t="array" ref="A1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" s="57" t="str">
        <f t="array" ref="B1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" s="57" t="str">
        <f t="array" ref="C1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" s="60" t="str">
        <f>IFERROR(INDEX(Tableau1[N° de Licence],MATCH(SMALL(Tableau1[N° de Licence],ROW()-1),Tableau1[N° de Licence],0)),"")</f>
        <v/>
      </c>
    </row>
    <row r="11" spans="1:4">
      <c r="A11" s="57" t="str">
        <f t="array" ref="A1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" s="57" t="str">
        <f t="array" ref="B1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" s="57" t="str">
        <f t="array" ref="C1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" s="60" t="str">
        <f>IFERROR(INDEX(Tableau1[N° de Licence],MATCH(SMALL(Tableau1[N° de Licence],ROW()-1),Tableau1[N° de Licence],0)),"")</f>
        <v/>
      </c>
    </row>
    <row r="12" spans="1:4">
      <c r="A12" s="57" t="str">
        <f t="array" ref="A1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" s="57" t="str">
        <f t="array" ref="B1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" s="57" t="str">
        <f t="array" ref="C1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" s="60" t="str">
        <f>IFERROR(INDEX(Tableau1[N° de Licence],MATCH(SMALL(Tableau1[N° de Licence],ROW()-1),Tableau1[N° de Licence],0)),"")</f>
        <v/>
      </c>
    </row>
    <row r="13" spans="1:4">
      <c r="A13" s="57" t="str">
        <f t="array" ref="A1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" s="57" t="str">
        <f t="array" ref="B1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" s="57" t="str">
        <f t="array" ref="C1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" s="60" t="str">
        <f>IFERROR(INDEX(Tableau1[N° de Licence],MATCH(SMALL(Tableau1[N° de Licence],ROW()-1),Tableau1[N° de Licence],0)),"")</f>
        <v/>
      </c>
    </row>
    <row r="14" spans="1:4">
      <c r="A14" s="57" t="str">
        <f t="array" ref="A1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" s="57" t="str">
        <f t="array" ref="B1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" s="57" t="str">
        <f t="array" ref="C1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" s="60" t="str">
        <f>IFERROR(INDEX(Tableau1[N° de Licence],MATCH(SMALL(Tableau1[N° de Licence],ROW()-1),Tableau1[N° de Licence],0)),"")</f>
        <v/>
      </c>
    </row>
    <row r="15" spans="1:4">
      <c r="A15" s="57" t="str">
        <f t="array" ref="A1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5" s="57" t="str">
        <f t="array" ref="B1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5" s="57" t="str">
        <f t="array" ref="C1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5" s="60" t="str">
        <f>IFERROR(INDEX(Tableau1[N° de Licence],MATCH(SMALL(Tableau1[N° de Licence],ROW()-1),Tableau1[N° de Licence],0)),"")</f>
        <v/>
      </c>
    </row>
    <row r="16" spans="1:4">
      <c r="A16" s="57" t="str">
        <f t="array" ref="A1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6" s="57" t="str">
        <f t="array" ref="B1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6" s="57" t="str">
        <f t="array" ref="C1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6" s="60" t="str">
        <f>IFERROR(INDEX(Tableau1[N° de Licence],MATCH(SMALL(Tableau1[N° de Licence],ROW()-1),Tableau1[N° de Licence],0)),"")</f>
        <v/>
      </c>
    </row>
    <row r="17" spans="1:4">
      <c r="A17" s="57" t="str">
        <f t="array" ref="A1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7" s="57" t="str">
        <f t="array" ref="B1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7" s="57" t="str">
        <f t="array" ref="C1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7" s="60" t="str">
        <f>IFERROR(INDEX(Tableau1[N° de Licence],MATCH(SMALL(Tableau1[N° de Licence],ROW()-1),Tableau1[N° de Licence],0)),"")</f>
        <v/>
      </c>
    </row>
    <row r="18" spans="1:4">
      <c r="A18" s="57" t="str">
        <f t="array" ref="A1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8" s="57" t="str">
        <f t="array" ref="B1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8" s="57" t="str">
        <f t="array" ref="C1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8" s="60" t="str">
        <f>IFERROR(INDEX(Tableau1[N° de Licence],MATCH(SMALL(Tableau1[N° de Licence],ROW()-1),Tableau1[N° de Licence],0)),"")</f>
        <v/>
      </c>
    </row>
    <row r="19" spans="1:4">
      <c r="A19" s="57" t="str">
        <f t="array" ref="A1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9" s="57" t="str">
        <f t="array" ref="B1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9" s="57" t="str">
        <f t="array" ref="C1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9" s="60" t="str">
        <f>IFERROR(INDEX(Tableau1[N° de Licence],MATCH(SMALL(Tableau1[N° de Licence],ROW()-1),Tableau1[N° de Licence],0)),"")</f>
        <v/>
      </c>
    </row>
    <row r="20" spans="1:4">
      <c r="A20" s="57" t="str">
        <f t="array" ref="A2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0" s="57" t="str">
        <f t="array" ref="B2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0" s="57" t="str">
        <f t="array" ref="C2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0" s="60" t="str">
        <f>IFERROR(INDEX(Tableau1[N° de Licence],MATCH(SMALL(Tableau1[N° de Licence],ROW()-1),Tableau1[N° de Licence],0)),"")</f>
        <v/>
      </c>
    </row>
    <row r="21" spans="1:4">
      <c r="A21" s="57" t="str">
        <f t="array" ref="A2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1" s="57" t="str">
        <f t="array" ref="B2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1" s="57" t="str">
        <f t="array" ref="C2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1" s="60" t="str">
        <f>IFERROR(INDEX(Tableau1[N° de Licence],MATCH(SMALL(Tableau1[N° de Licence],ROW()-1),Tableau1[N° de Licence],0)),"")</f>
        <v/>
      </c>
    </row>
    <row r="22" spans="1:4">
      <c r="A22" s="57" t="str">
        <f t="array" ref="A2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2" s="57" t="str">
        <f t="array" ref="B2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2" s="57" t="str">
        <f t="array" ref="C2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2" s="60" t="str">
        <f>IFERROR(INDEX(Tableau1[N° de Licence],MATCH(SMALL(Tableau1[N° de Licence],ROW()-1),Tableau1[N° de Licence],0)),"")</f>
        <v/>
      </c>
    </row>
    <row r="23" spans="1:4">
      <c r="A23" s="57" t="str">
        <f t="array" ref="A2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3" s="57" t="str">
        <f t="array" ref="B2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3" s="57" t="str">
        <f t="array" ref="C2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3" s="60" t="str">
        <f>IFERROR(INDEX(Tableau1[N° de Licence],MATCH(SMALL(Tableau1[N° de Licence],ROW()-1),Tableau1[N° de Licence],0)),"")</f>
        <v/>
      </c>
    </row>
    <row r="24" spans="1:4">
      <c r="A24" s="57" t="str">
        <f t="array" ref="A2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4" s="57" t="str">
        <f t="array" ref="B2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4" s="57" t="str">
        <f t="array" ref="C2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4" s="60" t="str">
        <f>IFERROR(INDEX(Tableau1[N° de Licence],MATCH(SMALL(Tableau1[N° de Licence],ROW()-1),Tableau1[N° de Licence],0)),"")</f>
        <v/>
      </c>
    </row>
    <row r="25" spans="1:4">
      <c r="A25" s="57" t="str">
        <f t="array" ref="A2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5" s="57" t="str">
        <f t="array" ref="B2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5" s="57" t="str">
        <f t="array" ref="C2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5" s="60" t="str">
        <f>IFERROR(INDEX(Tableau1[N° de Licence],MATCH(SMALL(Tableau1[N° de Licence],ROW()-1),Tableau1[N° de Licence],0)),"")</f>
        <v/>
      </c>
    </row>
    <row r="26" spans="1:4">
      <c r="A26" s="57" t="str">
        <f t="array" ref="A2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6" s="57" t="str">
        <f t="array" ref="B2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6" s="57" t="str">
        <f t="array" ref="C2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6" s="60" t="str">
        <f>IFERROR(INDEX(Tableau1[N° de Licence],MATCH(SMALL(Tableau1[N° de Licence],ROW()-1),Tableau1[N° de Licence],0)),"")</f>
        <v/>
      </c>
    </row>
    <row r="27" spans="1:4">
      <c r="A27" s="57" t="str">
        <f t="array" ref="A2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7" s="57" t="str">
        <f t="array" ref="B2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7" s="57" t="str">
        <f t="array" ref="C2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7" s="60" t="str">
        <f>IFERROR(INDEX(Tableau1[N° de Licence],MATCH(SMALL(Tableau1[N° de Licence],ROW()-1),Tableau1[N° de Licence],0)),"")</f>
        <v/>
      </c>
    </row>
    <row r="28" spans="1:4">
      <c r="A28" s="57" t="str">
        <f t="array" ref="A2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8" s="57" t="str">
        <f t="array" ref="B2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8" s="57" t="str">
        <f t="array" ref="C2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8" s="60" t="str">
        <f>IFERROR(INDEX(Tableau1[N° de Licence],MATCH(SMALL(Tableau1[N° de Licence],ROW()-1),Tableau1[N° de Licence],0)),"")</f>
        <v/>
      </c>
    </row>
    <row r="29" spans="1:4">
      <c r="A29" s="57" t="str">
        <f t="array" ref="A2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29" s="57" t="str">
        <f t="array" ref="B2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29" s="57" t="str">
        <f t="array" ref="C2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29" s="60" t="str">
        <f>IFERROR(INDEX(Tableau1[N° de Licence],MATCH(SMALL(Tableau1[N° de Licence],ROW()-1),Tableau1[N° de Licence],0)),"")</f>
        <v/>
      </c>
    </row>
    <row r="30" spans="1:4">
      <c r="A30" s="57" t="str">
        <f t="array" ref="A3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0" s="57" t="str">
        <f t="array" ref="B3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0" s="57" t="str">
        <f t="array" ref="C3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0" s="60" t="str">
        <f>IFERROR(INDEX(Tableau1[N° de Licence],MATCH(SMALL(Tableau1[N° de Licence],ROW()-1),Tableau1[N° de Licence],0)),"")</f>
        <v/>
      </c>
    </row>
    <row r="31" spans="1:4">
      <c r="A31" s="57" t="str">
        <f t="array" ref="A3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1" s="57" t="str">
        <f t="array" ref="B3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1" s="57" t="str">
        <f t="array" ref="C3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1" s="60" t="str">
        <f>IFERROR(INDEX(Tableau1[N° de Licence],MATCH(SMALL(Tableau1[N° de Licence],ROW()-1),Tableau1[N° de Licence],0)),"")</f>
        <v/>
      </c>
    </row>
    <row r="32" spans="1:4">
      <c r="A32" s="57" t="str">
        <f t="array" ref="A3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2" s="57" t="str">
        <f t="array" ref="B3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2" s="57" t="str">
        <f t="array" ref="C3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2" s="60" t="str">
        <f>IFERROR(INDEX(Tableau1[N° de Licence],MATCH(SMALL(Tableau1[N° de Licence],ROW()-1),Tableau1[N° de Licence],0)),"")</f>
        <v/>
      </c>
    </row>
    <row r="33" spans="1:4">
      <c r="A33" s="57" t="str">
        <f t="array" ref="A3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3" s="57" t="str">
        <f t="array" ref="B3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3" s="57" t="str">
        <f t="array" ref="C3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3" s="60" t="str">
        <f>IFERROR(INDEX(Tableau1[N° de Licence],MATCH(SMALL(Tableau1[N° de Licence],ROW()-1),Tableau1[N° de Licence],0)),"")</f>
        <v/>
      </c>
    </row>
    <row r="34" spans="1:4">
      <c r="A34" s="57" t="str">
        <f t="array" ref="A3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4" s="57" t="str">
        <f t="array" ref="B3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4" s="57" t="str">
        <f t="array" ref="C3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4" s="60" t="str">
        <f>IFERROR(INDEX(Tableau1[N° de Licence],MATCH(SMALL(Tableau1[N° de Licence],ROW()-1),Tableau1[N° de Licence],0)),"")</f>
        <v/>
      </c>
    </row>
    <row r="35" spans="1:4">
      <c r="A35" s="57" t="str">
        <f t="array" ref="A3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5" s="57" t="str">
        <f t="array" ref="B3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5" s="57" t="str">
        <f t="array" ref="C3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5" s="60" t="str">
        <f>IFERROR(INDEX(Tableau1[N° de Licence],MATCH(SMALL(Tableau1[N° de Licence],ROW()-1),Tableau1[N° de Licence],0)),"")</f>
        <v/>
      </c>
    </row>
    <row r="36" spans="1:4">
      <c r="A36" s="57" t="str">
        <f t="array" ref="A3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6" s="57" t="str">
        <f t="array" ref="B3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6" s="57" t="str">
        <f t="array" ref="C3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6" s="60" t="str">
        <f>IFERROR(INDEX(Tableau1[N° de Licence],MATCH(SMALL(Tableau1[N° de Licence],ROW()-1),Tableau1[N° de Licence],0)),"")</f>
        <v/>
      </c>
    </row>
    <row r="37" spans="1:4">
      <c r="A37" s="57" t="str">
        <f t="array" ref="A3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7" s="57" t="str">
        <f t="array" ref="B3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7" s="57" t="str">
        <f t="array" ref="C3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7" s="60" t="str">
        <f>IFERROR(INDEX(Tableau1[N° de Licence],MATCH(SMALL(Tableau1[N° de Licence],ROW()-1),Tableau1[N° de Licence],0)),"")</f>
        <v/>
      </c>
    </row>
    <row r="38" spans="1:4">
      <c r="A38" s="57" t="str">
        <f t="array" ref="A3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8" s="57" t="str">
        <f t="array" ref="B3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8" s="57" t="str">
        <f t="array" ref="C3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8" s="60" t="str">
        <f>IFERROR(INDEX(Tableau1[N° de Licence],MATCH(SMALL(Tableau1[N° de Licence],ROW()-1),Tableau1[N° de Licence],0)),"")</f>
        <v/>
      </c>
    </row>
    <row r="39" spans="1:4">
      <c r="A39" s="57" t="str">
        <f t="array" ref="A3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39" s="57" t="str">
        <f t="array" ref="B3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39" s="57" t="str">
        <f t="array" ref="C3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39" s="60" t="str">
        <f>IFERROR(INDEX(Tableau1[N° de Licence],MATCH(SMALL(Tableau1[N° de Licence],ROW()-1),Tableau1[N° de Licence],0)),"")</f>
        <v/>
      </c>
    </row>
    <row r="40" spans="1:4">
      <c r="A40" s="57" t="str">
        <f t="array" ref="A4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0" s="57" t="str">
        <f t="array" ref="B4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0" s="57" t="str">
        <f t="array" ref="C4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0" s="60" t="str">
        <f>IFERROR(INDEX(Tableau1[N° de Licence],MATCH(SMALL(Tableau1[N° de Licence],ROW()-1),Tableau1[N° de Licence],0)),"")</f>
        <v/>
      </c>
    </row>
    <row r="41" spans="1:4">
      <c r="A41" s="57" t="str">
        <f t="array" ref="A4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1" s="57" t="str">
        <f t="array" ref="B4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1" s="57" t="str">
        <f t="array" ref="C4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1" s="60" t="str">
        <f>IFERROR(INDEX(Tableau1[N° de Licence],MATCH(SMALL(Tableau1[N° de Licence],ROW()-1),Tableau1[N° de Licence],0)),"")</f>
        <v/>
      </c>
    </row>
    <row r="42" spans="1:4">
      <c r="A42" s="57" t="str">
        <f t="array" ref="A4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2" s="57" t="str">
        <f t="array" ref="B4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2" s="57" t="str">
        <f t="array" ref="C4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2" s="60" t="str">
        <f>IFERROR(INDEX(Tableau1[N° de Licence],MATCH(SMALL(Tableau1[N° de Licence],ROW()-1),Tableau1[N° de Licence],0)),"")</f>
        <v/>
      </c>
    </row>
    <row r="43" spans="1:4">
      <c r="A43" s="57" t="str">
        <f t="array" ref="A4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3" s="57" t="str">
        <f t="array" ref="B4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3" s="57" t="str">
        <f t="array" ref="C4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3" s="60" t="str">
        <f>IFERROR(INDEX(Tableau1[N° de Licence],MATCH(SMALL(Tableau1[N° de Licence],ROW()-1),Tableau1[N° de Licence],0)),"")</f>
        <v/>
      </c>
    </row>
    <row r="44" spans="1:4">
      <c r="A44" s="57" t="str">
        <f t="array" ref="A4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4" s="57" t="str">
        <f t="array" ref="B4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4" s="57" t="str">
        <f t="array" ref="C4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4" s="60" t="str">
        <f>IFERROR(INDEX(Tableau1[N° de Licence],MATCH(SMALL(Tableau1[N° de Licence],ROW()-1),Tableau1[N° de Licence],0)),"")</f>
        <v/>
      </c>
    </row>
    <row r="45" spans="1:4">
      <c r="A45" s="57" t="str">
        <f t="array" ref="A4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5" s="57" t="str">
        <f t="array" ref="B4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5" s="57" t="str">
        <f t="array" ref="C4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5" s="60" t="str">
        <f>IFERROR(INDEX(Tableau1[N° de Licence],MATCH(SMALL(Tableau1[N° de Licence],ROW()-1),Tableau1[N° de Licence],0)),"")</f>
        <v/>
      </c>
    </row>
    <row r="46" spans="1:4">
      <c r="A46" s="57" t="str">
        <f t="array" ref="A4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6" s="57" t="str">
        <f t="array" ref="B4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6" s="57" t="str">
        <f t="array" ref="C4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6" s="60" t="str">
        <f>IFERROR(INDEX(Tableau1[N° de Licence],MATCH(SMALL(Tableau1[N° de Licence],ROW()-1),Tableau1[N° de Licence],0)),"")</f>
        <v/>
      </c>
    </row>
    <row r="47" spans="1:4">
      <c r="A47" s="57" t="str">
        <f t="array" ref="A4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7" s="57" t="str">
        <f t="array" ref="B4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7" s="57" t="str">
        <f t="array" ref="C4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7" s="60" t="str">
        <f>IFERROR(INDEX(Tableau1[N° de Licence],MATCH(SMALL(Tableau1[N° de Licence],ROW()-1),Tableau1[N° de Licence],0)),"")</f>
        <v/>
      </c>
    </row>
    <row r="48" spans="1:4">
      <c r="A48" s="57" t="str">
        <f t="array" ref="A4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8" s="57" t="str">
        <f t="array" ref="B4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8" s="57" t="str">
        <f t="array" ref="C4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8" s="60" t="str">
        <f>IFERROR(INDEX(Tableau1[N° de Licence],MATCH(SMALL(Tableau1[N° de Licence],ROW()-1),Tableau1[N° de Licence],0)),"")</f>
        <v/>
      </c>
    </row>
    <row r="49" spans="1:4">
      <c r="A49" s="57" t="str">
        <f t="array" ref="A4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49" s="57" t="str">
        <f t="array" ref="B4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49" s="57" t="str">
        <f t="array" ref="C4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49" s="60" t="str">
        <f>IFERROR(INDEX(Tableau1[N° de Licence],MATCH(SMALL(Tableau1[N° de Licence],ROW()-1),Tableau1[N° de Licence],0)),"")</f>
        <v/>
      </c>
    </row>
    <row r="50" spans="1:4">
      <c r="A50" s="57" t="str">
        <f t="array" ref="A5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0" s="57" t="str">
        <f t="array" ref="B5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0" s="57" t="str">
        <f t="array" ref="C5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0" s="60" t="str">
        <f>IFERROR(INDEX(Tableau1[N° de Licence],MATCH(SMALL(Tableau1[N° de Licence],ROW()-1),Tableau1[N° de Licence],0)),"")</f>
        <v/>
      </c>
    </row>
    <row r="51" spans="1:4">
      <c r="A51" s="57" t="str">
        <f t="array" ref="A5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1" s="57" t="str">
        <f t="array" ref="B5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1" s="57" t="str">
        <f t="array" ref="C5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1" s="60" t="str">
        <f>IFERROR(INDEX(Tableau1[N° de Licence],MATCH(SMALL(Tableau1[N° de Licence],ROW()-1),Tableau1[N° de Licence],0)),"")</f>
        <v/>
      </c>
    </row>
    <row r="52" spans="1:4">
      <c r="A52" s="57" t="str">
        <f t="array" ref="A5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2" s="57" t="str">
        <f t="array" ref="B5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2" s="57" t="str">
        <f t="array" ref="C5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2" s="60" t="str">
        <f>IFERROR(INDEX(Tableau1[N° de Licence],MATCH(SMALL(Tableau1[N° de Licence],ROW()-1),Tableau1[N° de Licence],0)),"")</f>
        <v/>
      </c>
    </row>
    <row r="53" spans="1:4">
      <c r="A53" s="57" t="str">
        <f t="array" ref="A5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3" s="57" t="str">
        <f t="array" ref="B5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3" s="57" t="str">
        <f t="array" ref="C5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3" s="60" t="str">
        <f>IFERROR(INDEX(Tableau1[N° de Licence],MATCH(SMALL(Tableau1[N° de Licence],ROW()-1),Tableau1[N° de Licence],0)),"")</f>
        <v/>
      </c>
    </row>
    <row r="54" spans="1:4">
      <c r="A54" s="57" t="str">
        <f t="array" ref="A5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4" s="57" t="str">
        <f t="array" ref="B5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4" s="57" t="str">
        <f t="array" ref="C5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4" s="60" t="str">
        <f>IFERROR(INDEX(Tableau1[N° de Licence],MATCH(SMALL(Tableau1[N° de Licence],ROW()-1),Tableau1[N° de Licence],0)),"")</f>
        <v/>
      </c>
    </row>
    <row r="55" spans="1:4">
      <c r="A55" s="57" t="str">
        <f t="array" ref="A5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5" s="57" t="str">
        <f t="array" ref="B5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5" s="57" t="str">
        <f t="array" ref="C5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5" s="60" t="str">
        <f>IFERROR(INDEX(Tableau1[N° de Licence],MATCH(SMALL(Tableau1[N° de Licence],ROW()-1),Tableau1[N° de Licence],0)),"")</f>
        <v/>
      </c>
    </row>
    <row r="56" spans="1:4">
      <c r="A56" s="57" t="str">
        <f t="array" ref="A5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6" s="57" t="str">
        <f t="array" ref="B5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6" s="57" t="str">
        <f t="array" ref="C5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6" s="60" t="str">
        <f>IFERROR(INDEX(Tableau1[N° de Licence],MATCH(SMALL(Tableau1[N° de Licence],ROW()-1),Tableau1[N° de Licence],0)),"")</f>
        <v/>
      </c>
    </row>
    <row r="57" spans="1:4">
      <c r="A57" s="57" t="str">
        <f t="array" ref="A5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7" s="57" t="str">
        <f t="array" ref="B5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7" s="57" t="str">
        <f t="array" ref="C5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7" s="60" t="str">
        <f>IFERROR(INDEX(Tableau1[N° de Licence],MATCH(SMALL(Tableau1[N° de Licence],ROW()-1),Tableau1[N° de Licence],0)),"")</f>
        <v/>
      </c>
    </row>
    <row r="58" spans="1:4">
      <c r="A58" s="57" t="str">
        <f t="array" ref="A5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8" s="57" t="str">
        <f t="array" ref="B5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8" s="57" t="str">
        <f t="array" ref="C5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8" s="60" t="str">
        <f>IFERROR(INDEX(Tableau1[N° de Licence],MATCH(SMALL(Tableau1[N° de Licence],ROW()-1),Tableau1[N° de Licence],0)),"")</f>
        <v/>
      </c>
    </row>
    <row r="59" spans="1:4">
      <c r="A59" s="57" t="str">
        <f t="array" ref="A5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59" s="57" t="str">
        <f t="array" ref="B5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59" s="57" t="str">
        <f t="array" ref="C5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59" s="60" t="str">
        <f>IFERROR(INDEX(Tableau1[N° de Licence],MATCH(SMALL(Tableau1[N° de Licence],ROW()-1),Tableau1[N° de Licence],0)),"")</f>
        <v/>
      </c>
    </row>
    <row r="60" spans="1:4">
      <c r="A60" s="57" t="str">
        <f t="array" ref="A6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0" s="57" t="str">
        <f t="array" ref="B6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0" s="57" t="str">
        <f t="array" ref="C6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0" s="60" t="str">
        <f>IFERROR(INDEX(Tableau1[N° de Licence],MATCH(SMALL(Tableau1[N° de Licence],ROW()-1),Tableau1[N° de Licence],0)),"")</f>
        <v/>
      </c>
    </row>
    <row r="61" spans="1:4">
      <c r="A61" s="57" t="str">
        <f t="array" ref="A6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1" s="57" t="str">
        <f t="array" ref="B6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1" s="57" t="str">
        <f t="array" ref="C6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1" s="60" t="str">
        <f>IFERROR(INDEX(Tableau1[N° de Licence],MATCH(SMALL(Tableau1[N° de Licence],ROW()-1),Tableau1[N° de Licence],0)),"")</f>
        <v/>
      </c>
    </row>
    <row r="62" spans="1:4">
      <c r="A62" s="57" t="str">
        <f t="array" ref="A6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2" s="57" t="str">
        <f t="array" ref="B6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2" s="57" t="str">
        <f t="array" ref="C6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2" s="60" t="str">
        <f>IFERROR(INDEX(Tableau1[N° de Licence],MATCH(SMALL(Tableau1[N° de Licence],ROW()-1),Tableau1[N° de Licence],0)),"")</f>
        <v/>
      </c>
    </row>
    <row r="63" spans="1:4">
      <c r="A63" s="57" t="str">
        <f t="array" ref="A6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3" s="57" t="str">
        <f t="array" ref="B6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3" s="57" t="str">
        <f t="array" ref="C6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3" s="60" t="str">
        <f>IFERROR(INDEX(Tableau1[N° de Licence],MATCH(SMALL(Tableau1[N° de Licence],ROW()-1),Tableau1[N° de Licence],0)),"")</f>
        <v/>
      </c>
    </row>
    <row r="64" spans="1:4">
      <c r="A64" s="57" t="str">
        <f t="array" ref="A6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4" s="57" t="str">
        <f t="array" ref="B6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4" s="57" t="str">
        <f t="array" ref="C6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4" s="60" t="str">
        <f>IFERROR(INDEX(Tableau1[N° de Licence],MATCH(SMALL(Tableau1[N° de Licence],ROW()-1),Tableau1[N° de Licence],0)),"")</f>
        <v/>
      </c>
    </row>
    <row r="65" spans="1:4">
      <c r="A65" s="57" t="str">
        <f t="array" ref="A6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5" s="57" t="str">
        <f t="array" ref="B6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5" s="57" t="str">
        <f t="array" ref="C6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5" s="60" t="str">
        <f>IFERROR(INDEX(Tableau1[N° de Licence],MATCH(SMALL(Tableau1[N° de Licence],ROW()-1),Tableau1[N° de Licence],0)),"")</f>
        <v/>
      </c>
    </row>
    <row r="66" spans="1:4">
      <c r="A66" s="57" t="str">
        <f t="array" ref="A6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6" s="57" t="str">
        <f t="array" ref="B6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6" s="57" t="str">
        <f t="array" ref="C6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6" s="60" t="str">
        <f>IFERROR(INDEX(Tableau1[N° de Licence],MATCH(SMALL(Tableau1[N° de Licence],ROW()-1),Tableau1[N° de Licence],0)),"")</f>
        <v/>
      </c>
    </row>
    <row r="67" spans="1:4">
      <c r="A67" s="57" t="str">
        <f t="array" ref="A6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7" s="57" t="str">
        <f t="array" ref="B6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7" s="57" t="str">
        <f t="array" ref="C6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7" s="60" t="str">
        <f>IFERROR(INDEX(Tableau1[N° de Licence],MATCH(SMALL(Tableau1[N° de Licence],ROW()-1),Tableau1[N° de Licence],0)),"")</f>
        <v/>
      </c>
    </row>
    <row r="68" spans="1:4">
      <c r="A68" s="57" t="str">
        <f t="array" ref="A6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8" s="57" t="str">
        <f t="array" ref="B6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8" s="57" t="str">
        <f t="array" ref="C6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8" s="60" t="str">
        <f>IFERROR(INDEX(Tableau1[N° de Licence],MATCH(SMALL(Tableau1[N° de Licence],ROW()-1),Tableau1[N° de Licence],0)),"")</f>
        <v/>
      </c>
    </row>
    <row r="69" spans="1:4">
      <c r="A69" s="57" t="str">
        <f t="array" ref="A6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69" s="57" t="str">
        <f t="array" ref="B6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69" s="57" t="str">
        <f t="array" ref="C6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69" s="60" t="str">
        <f>IFERROR(INDEX(Tableau1[N° de Licence],MATCH(SMALL(Tableau1[N° de Licence],ROW()-1),Tableau1[N° de Licence],0)),"")</f>
        <v/>
      </c>
    </row>
    <row r="70" spans="1:4">
      <c r="A70" s="57" t="str">
        <f t="array" ref="A7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0" s="57" t="str">
        <f t="array" ref="B7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0" s="57" t="str">
        <f t="array" ref="C7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0" s="60" t="str">
        <f>IFERROR(INDEX(Tableau1[N° de Licence],MATCH(SMALL(Tableau1[N° de Licence],ROW()-1),Tableau1[N° de Licence],0)),"")</f>
        <v/>
      </c>
    </row>
    <row r="71" spans="1:4">
      <c r="A71" s="57" t="str">
        <f t="array" ref="A7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1" s="57" t="str">
        <f t="array" ref="B7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1" s="57" t="str">
        <f t="array" ref="C7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1" s="60" t="str">
        <f>IFERROR(INDEX(Tableau1[N° de Licence],MATCH(SMALL(Tableau1[N° de Licence],ROW()-1),Tableau1[N° de Licence],0)),"")</f>
        <v/>
      </c>
    </row>
    <row r="72" spans="1:4">
      <c r="A72" s="57" t="str">
        <f t="array" ref="A7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2" s="57" t="str">
        <f t="array" ref="B7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2" s="57" t="str">
        <f t="array" ref="C7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2" s="60" t="str">
        <f>IFERROR(INDEX(Tableau1[N° de Licence],MATCH(SMALL(Tableau1[N° de Licence],ROW()-1),Tableau1[N° de Licence],0)),"")</f>
        <v/>
      </c>
    </row>
    <row r="73" spans="1:4">
      <c r="A73" s="57" t="str">
        <f t="array" ref="A7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3" s="57" t="str">
        <f t="array" ref="B7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3" s="57" t="str">
        <f t="array" ref="C7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3" s="60" t="str">
        <f>IFERROR(INDEX(Tableau1[N° de Licence],MATCH(SMALL(Tableau1[N° de Licence],ROW()-1),Tableau1[N° de Licence],0)),"")</f>
        <v/>
      </c>
    </row>
    <row r="74" spans="1:4">
      <c r="A74" s="57" t="str">
        <f t="array" ref="A7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4" s="57" t="str">
        <f t="array" ref="B7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4" s="57" t="str">
        <f t="array" ref="C7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4" s="60" t="str">
        <f>IFERROR(INDEX(Tableau1[N° de Licence],MATCH(SMALL(Tableau1[N° de Licence],ROW()-1),Tableau1[N° de Licence],0)),"")</f>
        <v/>
      </c>
    </row>
    <row r="75" spans="1:4">
      <c r="A75" s="57" t="str">
        <f t="array" ref="A7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5" s="57" t="str">
        <f t="array" ref="B7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5" s="57" t="str">
        <f t="array" ref="C7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5" s="60" t="str">
        <f>IFERROR(INDEX(Tableau1[N° de Licence],MATCH(SMALL(Tableau1[N° de Licence],ROW()-1),Tableau1[N° de Licence],0)),"")</f>
        <v/>
      </c>
    </row>
    <row r="76" spans="1:4">
      <c r="A76" s="57" t="str">
        <f t="array" ref="A7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6" s="57" t="str">
        <f t="array" ref="B7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6" s="57" t="str">
        <f t="array" ref="C7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6" s="60" t="str">
        <f>IFERROR(INDEX(Tableau1[N° de Licence],MATCH(SMALL(Tableau1[N° de Licence],ROW()-1),Tableau1[N° de Licence],0)),"")</f>
        <v/>
      </c>
    </row>
    <row r="77" spans="1:4">
      <c r="A77" s="57" t="str">
        <f t="array" ref="A7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7" s="57" t="str">
        <f t="array" ref="B7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7" s="57" t="str">
        <f t="array" ref="C7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7" s="60" t="str">
        <f>IFERROR(INDEX(Tableau1[N° de Licence],MATCH(SMALL(Tableau1[N° de Licence],ROW()-1),Tableau1[N° de Licence],0)),"")</f>
        <v/>
      </c>
    </row>
    <row r="78" spans="1:4">
      <c r="A78" s="57" t="str">
        <f t="array" ref="A7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8" s="57" t="str">
        <f t="array" ref="B7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8" s="57" t="str">
        <f t="array" ref="C7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8" s="60" t="str">
        <f>IFERROR(INDEX(Tableau1[N° de Licence],MATCH(SMALL(Tableau1[N° de Licence],ROW()-1),Tableau1[N° de Licence],0)),"")</f>
        <v/>
      </c>
    </row>
    <row r="79" spans="1:4">
      <c r="A79" s="57" t="str">
        <f t="array" ref="A7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79" s="57" t="str">
        <f t="array" ref="B7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79" s="57" t="str">
        <f t="array" ref="C7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79" s="60" t="str">
        <f>IFERROR(INDEX(Tableau1[N° de Licence],MATCH(SMALL(Tableau1[N° de Licence],ROW()-1),Tableau1[N° de Licence],0)),"")</f>
        <v/>
      </c>
    </row>
    <row r="80" spans="1:4">
      <c r="A80" s="57" t="str">
        <f t="array" ref="A8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0" s="57" t="str">
        <f t="array" ref="B8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0" s="57" t="str">
        <f t="array" ref="C8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0" s="60" t="str">
        <f>IFERROR(INDEX(Tableau1[N° de Licence],MATCH(SMALL(Tableau1[N° de Licence],ROW()-1),Tableau1[N° de Licence],0)),"")</f>
        <v/>
      </c>
    </row>
    <row r="81" spans="1:4">
      <c r="A81" s="57" t="str">
        <f t="array" ref="A8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1" s="57" t="str">
        <f t="array" ref="B8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1" s="57" t="str">
        <f t="array" ref="C8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1" s="60" t="str">
        <f>IFERROR(INDEX(Tableau1[N° de Licence],MATCH(SMALL(Tableau1[N° de Licence],ROW()-1),Tableau1[N° de Licence],0)),"")</f>
        <v/>
      </c>
    </row>
    <row r="82" spans="1:4">
      <c r="A82" s="57" t="str">
        <f t="array" ref="A8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2" s="57" t="str">
        <f t="array" ref="B8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2" s="57" t="str">
        <f t="array" ref="C8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2" s="60" t="str">
        <f>IFERROR(INDEX(Tableau1[N° de Licence],MATCH(SMALL(Tableau1[N° de Licence],ROW()-1),Tableau1[N° de Licence],0)),"")</f>
        <v/>
      </c>
    </row>
    <row r="83" spans="1:4">
      <c r="A83" s="57" t="str">
        <f t="array" ref="A8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3" s="57" t="str">
        <f t="array" ref="B8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3" s="57" t="str">
        <f t="array" ref="C8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3" s="60" t="str">
        <f>IFERROR(INDEX(Tableau1[N° de Licence],MATCH(SMALL(Tableau1[N° de Licence],ROW()-1),Tableau1[N° de Licence],0)),"")</f>
        <v/>
      </c>
    </row>
    <row r="84" spans="1:4">
      <c r="A84" s="57" t="str">
        <f t="array" ref="A8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4" s="57" t="str">
        <f t="array" ref="B8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4" s="57" t="str">
        <f t="array" ref="C8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4" s="60" t="str">
        <f>IFERROR(INDEX(Tableau1[N° de Licence],MATCH(SMALL(Tableau1[N° de Licence],ROW()-1),Tableau1[N° de Licence],0)),"")</f>
        <v/>
      </c>
    </row>
    <row r="85" spans="1:4">
      <c r="A85" s="57" t="str">
        <f t="array" ref="A8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5" s="57" t="str">
        <f t="array" ref="B8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5" s="57" t="str">
        <f t="array" ref="C8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5" s="60" t="str">
        <f>IFERROR(INDEX(Tableau1[N° de Licence],MATCH(SMALL(Tableau1[N° de Licence],ROW()-1),Tableau1[N° de Licence],0)),"")</f>
        <v/>
      </c>
    </row>
    <row r="86" spans="1:4">
      <c r="A86" s="57" t="str">
        <f t="array" ref="A8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6" s="57" t="str">
        <f t="array" ref="B8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6" s="57" t="str">
        <f t="array" ref="C8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6" s="60" t="str">
        <f>IFERROR(INDEX(Tableau1[N° de Licence],MATCH(SMALL(Tableau1[N° de Licence],ROW()-1),Tableau1[N° de Licence],0)),"")</f>
        <v/>
      </c>
    </row>
    <row r="87" spans="1:4">
      <c r="A87" s="57" t="str">
        <f t="array" ref="A8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7" s="57" t="str">
        <f t="array" ref="B8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7" s="57" t="str">
        <f t="array" ref="C8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7" s="60" t="str">
        <f>IFERROR(INDEX(Tableau1[N° de Licence],MATCH(SMALL(Tableau1[N° de Licence],ROW()-1),Tableau1[N° de Licence],0)),"")</f>
        <v/>
      </c>
    </row>
    <row r="88" spans="1:4">
      <c r="A88" s="57" t="str">
        <f t="array" ref="A8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8" s="57" t="str">
        <f t="array" ref="B8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8" s="57" t="str">
        <f t="array" ref="C8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8" s="60" t="str">
        <f>IFERROR(INDEX(Tableau1[N° de Licence],MATCH(SMALL(Tableau1[N° de Licence],ROW()-1),Tableau1[N° de Licence],0)),"")</f>
        <v/>
      </c>
    </row>
    <row r="89" spans="1:4">
      <c r="A89" s="57" t="str">
        <f t="array" ref="A8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89" s="57" t="str">
        <f t="array" ref="B8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89" s="57" t="str">
        <f t="array" ref="C8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89" s="60" t="str">
        <f>IFERROR(INDEX(Tableau1[N° de Licence],MATCH(SMALL(Tableau1[N° de Licence],ROW()-1),Tableau1[N° de Licence],0)),"")</f>
        <v/>
      </c>
    </row>
    <row r="90" spans="1:4">
      <c r="A90" s="57" t="str">
        <f t="array" ref="A9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0" s="57" t="str">
        <f t="array" ref="B9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0" s="57" t="str">
        <f t="array" ref="C9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0" s="60" t="str">
        <f>IFERROR(INDEX(Tableau1[N° de Licence],MATCH(SMALL(Tableau1[N° de Licence],ROW()-1),Tableau1[N° de Licence],0)),"")</f>
        <v/>
      </c>
    </row>
    <row r="91" spans="1:4">
      <c r="A91" s="57" t="str">
        <f t="array" ref="A9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1" s="57" t="str">
        <f t="array" ref="B9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1" s="57" t="str">
        <f t="array" ref="C9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1" s="60" t="str">
        <f>IFERROR(INDEX(Tableau1[N° de Licence],MATCH(SMALL(Tableau1[N° de Licence],ROW()-1),Tableau1[N° de Licence],0)),"")</f>
        <v/>
      </c>
    </row>
    <row r="92" spans="1:4">
      <c r="A92" s="57" t="str">
        <f t="array" ref="A9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2" s="57" t="str">
        <f t="array" ref="B9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2" s="57" t="str">
        <f t="array" ref="C9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2" s="60" t="str">
        <f>IFERROR(INDEX(Tableau1[N° de Licence],MATCH(SMALL(Tableau1[N° de Licence],ROW()-1),Tableau1[N° de Licence],0)),"")</f>
        <v/>
      </c>
    </row>
    <row r="93" spans="1:4">
      <c r="A93" s="57" t="str">
        <f t="array" ref="A9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3" s="57" t="str">
        <f t="array" ref="B9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3" s="57" t="str">
        <f t="array" ref="C9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3" s="60" t="str">
        <f>IFERROR(INDEX(Tableau1[N° de Licence],MATCH(SMALL(Tableau1[N° de Licence],ROW()-1),Tableau1[N° de Licence],0)),"")</f>
        <v/>
      </c>
    </row>
    <row r="94" spans="1:4">
      <c r="A94" s="57" t="str">
        <f t="array" ref="A9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4" s="57" t="str">
        <f t="array" ref="B9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4" s="57" t="str">
        <f t="array" ref="C9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4" s="60" t="str">
        <f>IFERROR(INDEX(Tableau1[N° de Licence],MATCH(SMALL(Tableau1[N° de Licence],ROW()-1),Tableau1[N° de Licence],0)),"")</f>
        <v/>
      </c>
    </row>
    <row r="95" spans="1:4">
      <c r="A95" s="57" t="str">
        <f t="array" ref="A9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5" s="57" t="str">
        <f t="array" ref="B9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5" s="57" t="str">
        <f t="array" ref="C9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5" s="60" t="str">
        <f>IFERROR(INDEX(Tableau1[N° de Licence],MATCH(SMALL(Tableau1[N° de Licence],ROW()-1),Tableau1[N° de Licence],0)),"")</f>
        <v/>
      </c>
    </row>
    <row r="96" spans="1:4">
      <c r="A96" s="57" t="str">
        <f t="array" ref="A9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6" s="57" t="str">
        <f t="array" ref="B9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6" s="57" t="str">
        <f t="array" ref="C9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6" s="60" t="str">
        <f>IFERROR(INDEX(Tableau1[N° de Licence],MATCH(SMALL(Tableau1[N° de Licence],ROW()-1),Tableau1[N° de Licence],0)),"")</f>
        <v/>
      </c>
    </row>
    <row r="97" spans="1:4">
      <c r="A97" s="57" t="str">
        <f t="array" ref="A9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7" s="57" t="str">
        <f t="array" ref="B9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7" s="57" t="str">
        <f t="array" ref="C9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7" s="60" t="str">
        <f>IFERROR(INDEX(Tableau1[N° de Licence],MATCH(SMALL(Tableau1[N° de Licence],ROW()-1),Tableau1[N° de Licence],0)),"")</f>
        <v/>
      </c>
    </row>
    <row r="98" spans="1:4">
      <c r="A98" s="57" t="str">
        <f t="array" ref="A9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8" s="57" t="str">
        <f t="array" ref="B9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8" s="57" t="str">
        <f t="array" ref="C9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8" s="60" t="str">
        <f>IFERROR(INDEX(Tableau1[N° de Licence],MATCH(SMALL(Tableau1[N° de Licence],ROW()-1),Tableau1[N° de Licence],0)),"")</f>
        <v/>
      </c>
    </row>
    <row r="99" spans="1:4">
      <c r="A99" s="57" t="str">
        <f t="array" ref="A9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99" s="57" t="str">
        <f t="array" ref="B9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99" s="57" t="str">
        <f t="array" ref="C9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99" s="60" t="str">
        <f>IFERROR(INDEX(Tableau1[N° de Licence],MATCH(SMALL(Tableau1[N° de Licence],ROW()-1),Tableau1[N° de Licence],0)),"")</f>
        <v/>
      </c>
    </row>
    <row r="100" spans="1:4">
      <c r="A100" s="57" t="str">
        <f t="array" ref="A10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0" s="57" t="str">
        <f t="array" ref="B10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0" s="57" t="str">
        <f t="array" ref="C10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0" s="60" t="str">
        <f>IFERROR(INDEX(Tableau1[N° de Licence],MATCH(SMALL(Tableau1[N° de Licence],ROW()-1),Tableau1[N° de Licence],0)),"")</f>
        <v/>
      </c>
    </row>
    <row r="101" spans="1:4">
      <c r="A101" s="57" t="str">
        <f t="array" ref="A10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1" s="57" t="str">
        <f t="array" ref="B10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1" s="57" t="str">
        <f t="array" ref="C10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1" s="60" t="str">
        <f>IFERROR(INDEX(Tableau1[N° de Licence],MATCH(SMALL(Tableau1[N° de Licence],ROW()-1),Tableau1[N° de Licence],0)),"")</f>
        <v/>
      </c>
    </row>
    <row r="102" spans="1:4">
      <c r="A102" s="57" t="str">
        <f t="array" ref="A10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2" s="57" t="str">
        <f t="array" ref="B10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2" s="57" t="str">
        <f t="array" ref="C10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2" s="60" t="str">
        <f>IFERROR(INDEX(Tableau1[N° de Licence],MATCH(SMALL(Tableau1[N° de Licence],ROW()-1),Tableau1[N° de Licence],0)),"")</f>
        <v/>
      </c>
    </row>
    <row r="103" spans="1:4">
      <c r="A103" s="57" t="str">
        <f t="array" ref="A10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3" s="57" t="str">
        <f t="array" ref="B10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3" s="57" t="str">
        <f t="array" ref="C10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3" s="60" t="str">
        <f>IFERROR(INDEX(Tableau1[N° de Licence],MATCH(SMALL(Tableau1[N° de Licence],ROW()-1),Tableau1[N° de Licence],0)),"")</f>
        <v/>
      </c>
    </row>
    <row r="104" spans="1:4">
      <c r="A104" s="57" t="str">
        <f t="array" ref="A10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4" s="57" t="str">
        <f t="array" ref="B10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4" s="57" t="str">
        <f t="array" ref="C10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4" s="60" t="str">
        <f>IFERROR(INDEX(Tableau1[N° de Licence],MATCH(SMALL(Tableau1[N° de Licence],ROW()-1),Tableau1[N° de Licence],0)),"")</f>
        <v/>
      </c>
    </row>
    <row r="105" spans="1:4">
      <c r="A105" s="57" t="str">
        <f t="array" ref="A10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5" s="57" t="str">
        <f t="array" ref="B10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5" s="57" t="str">
        <f t="array" ref="C10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5" s="60" t="str">
        <f>IFERROR(INDEX(Tableau1[N° de Licence],MATCH(SMALL(Tableau1[N° de Licence],ROW()-1),Tableau1[N° de Licence],0)),"")</f>
        <v/>
      </c>
    </row>
    <row r="106" spans="1:4">
      <c r="A106" s="57" t="str">
        <f t="array" ref="A10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6" s="57" t="str">
        <f t="array" ref="B10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6" s="57" t="str">
        <f t="array" ref="C10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6" s="60" t="str">
        <f>IFERROR(INDEX(Tableau1[N° de Licence],MATCH(SMALL(Tableau1[N° de Licence],ROW()-1),Tableau1[N° de Licence],0)),"")</f>
        <v/>
      </c>
    </row>
    <row r="107" spans="1:4">
      <c r="A107" s="57" t="str">
        <f t="array" ref="A10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7" s="57" t="str">
        <f t="array" ref="B10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7" s="57" t="str">
        <f t="array" ref="C10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7" s="60" t="str">
        <f>IFERROR(INDEX(Tableau1[N° de Licence],MATCH(SMALL(Tableau1[N° de Licence],ROW()-1),Tableau1[N° de Licence],0)),"")</f>
        <v/>
      </c>
    </row>
    <row r="108" spans="1:4">
      <c r="A108" s="57" t="str">
        <f t="array" ref="A10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8" s="57" t="str">
        <f t="array" ref="B10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8" s="57" t="str">
        <f t="array" ref="C10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8" s="60" t="str">
        <f>IFERROR(INDEX(Tableau1[N° de Licence],MATCH(SMALL(Tableau1[N° de Licence],ROW()-1),Tableau1[N° de Licence],0)),"")</f>
        <v/>
      </c>
    </row>
    <row r="109" spans="1:4">
      <c r="A109" s="57" t="str">
        <f t="array" ref="A10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09" s="57" t="str">
        <f t="array" ref="B10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09" s="57" t="str">
        <f t="array" ref="C10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09" s="60" t="str">
        <f>IFERROR(INDEX(Tableau1[N° de Licence],MATCH(SMALL(Tableau1[N° de Licence],ROW()-1),Tableau1[N° de Licence],0)),"")</f>
        <v/>
      </c>
    </row>
    <row r="110" spans="1:4">
      <c r="A110" s="57" t="str">
        <f t="array" ref="A11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0" s="57" t="str">
        <f t="array" ref="B11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0" s="57" t="str">
        <f t="array" ref="C11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0" s="60" t="str">
        <f>IFERROR(INDEX(Tableau1[N° de Licence],MATCH(SMALL(Tableau1[N° de Licence],ROW()-1),Tableau1[N° de Licence],0)),"")</f>
        <v/>
      </c>
    </row>
    <row r="111" spans="1:4">
      <c r="A111" s="57" t="str">
        <f t="array" ref="A11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1" s="57" t="str">
        <f t="array" ref="B11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1" s="57" t="str">
        <f t="array" ref="C11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1" s="60" t="str">
        <f>IFERROR(INDEX(Tableau1[N° de Licence],MATCH(SMALL(Tableau1[N° de Licence],ROW()-1),Tableau1[N° de Licence],0)),"")</f>
        <v/>
      </c>
    </row>
    <row r="112" spans="1:4">
      <c r="A112" s="57" t="str">
        <f t="array" ref="A11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2" s="57" t="str">
        <f t="array" ref="B11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2" s="57" t="str">
        <f t="array" ref="C11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2" s="60" t="str">
        <f>IFERROR(INDEX(Tableau1[N° de Licence],MATCH(SMALL(Tableau1[N° de Licence],ROW()-1),Tableau1[N° de Licence],0)),"")</f>
        <v/>
      </c>
    </row>
    <row r="113" spans="1:4">
      <c r="A113" s="57" t="str">
        <f t="array" ref="A11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3" s="57" t="str">
        <f t="array" ref="B11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3" s="57" t="str">
        <f t="array" ref="C11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3" s="60" t="str">
        <f>IFERROR(INDEX(Tableau1[N° de Licence],MATCH(SMALL(Tableau1[N° de Licence],ROW()-1),Tableau1[N° de Licence],0)),"")</f>
        <v/>
      </c>
    </row>
    <row r="114" spans="1:4">
      <c r="A114" s="57" t="str">
        <f t="array" ref="A11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4" s="57" t="str">
        <f t="array" ref="B11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4" s="57" t="str">
        <f t="array" ref="C11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4" s="60" t="str">
        <f>IFERROR(INDEX(Tableau1[N° de Licence],MATCH(SMALL(Tableau1[N° de Licence],ROW()-1),Tableau1[N° de Licence],0)),"")</f>
        <v/>
      </c>
    </row>
    <row r="115" spans="1:4">
      <c r="A115" s="57" t="str">
        <f t="array" ref="A11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5" s="57" t="str">
        <f t="array" ref="B11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5" s="57" t="str">
        <f t="array" ref="C11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5" s="60" t="str">
        <f>IFERROR(INDEX(Tableau1[N° de Licence],MATCH(SMALL(Tableau1[N° de Licence],ROW()-1),Tableau1[N° de Licence],0)),"")</f>
        <v/>
      </c>
    </row>
    <row r="116" spans="1:4">
      <c r="A116" s="57" t="str">
        <f t="array" ref="A11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6" s="57" t="str">
        <f t="array" ref="B11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6" s="57" t="str">
        <f t="array" ref="C11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6" s="60" t="str">
        <f>IFERROR(INDEX(Tableau1[N° de Licence],MATCH(SMALL(Tableau1[N° de Licence],ROW()-1),Tableau1[N° de Licence],0)),"")</f>
        <v/>
      </c>
    </row>
    <row r="117" spans="1:4">
      <c r="A117" s="57" t="str">
        <f t="array" ref="A11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7" s="57" t="str">
        <f t="array" ref="B11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7" s="57" t="str">
        <f t="array" ref="C11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7" s="60" t="str">
        <f>IFERROR(INDEX(Tableau1[N° de Licence],MATCH(SMALL(Tableau1[N° de Licence],ROW()-1),Tableau1[N° de Licence],0)),"")</f>
        <v/>
      </c>
    </row>
    <row r="118" spans="1:4">
      <c r="A118" s="57" t="str">
        <f t="array" ref="A11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8" s="57" t="str">
        <f t="array" ref="B11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8" s="57" t="str">
        <f t="array" ref="C11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8" s="60" t="str">
        <f>IFERROR(INDEX(Tableau1[N° de Licence],MATCH(SMALL(Tableau1[N° de Licence],ROW()-1),Tableau1[N° de Licence],0)),"")</f>
        <v/>
      </c>
    </row>
    <row r="119" spans="1:4">
      <c r="A119" s="57" t="str">
        <f t="array" ref="A11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19" s="57" t="str">
        <f t="array" ref="B11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19" s="57" t="str">
        <f t="array" ref="C11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19" s="60" t="str">
        <f>IFERROR(INDEX(Tableau1[N° de Licence],MATCH(SMALL(Tableau1[N° de Licence],ROW()-1),Tableau1[N° de Licence],0)),"")</f>
        <v/>
      </c>
    </row>
    <row r="120" spans="1:4">
      <c r="A120" s="57" t="str">
        <f t="array" ref="A12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0" s="57" t="str">
        <f t="array" ref="B12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0" s="57" t="str">
        <f t="array" ref="C12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0" s="60" t="str">
        <f>IFERROR(INDEX(Tableau1[N° de Licence],MATCH(SMALL(Tableau1[N° de Licence],ROW()-1),Tableau1[N° de Licence],0)),"")</f>
        <v/>
      </c>
    </row>
    <row r="121" spans="1:4">
      <c r="A121" s="57" t="str">
        <f t="array" ref="A12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1" s="57" t="str">
        <f t="array" ref="B12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1" s="57" t="str">
        <f t="array" ref="C12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1" s="60" t="str">
        <f>IFERROR(INDEX(Tableau1[N° de Licence],MATCH(SMALL(Tableau1[N° de Licence],ROW()-1),Tableau1[N° de Licence],0)),"")</f>
        <v/>
      </c>
    </row>
    <row r="122" spans="1:4">
      <c r="A122" s="57" t="str">
        <f t="array" ref="A12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2" s="57" t="str">
        <f t="array" ref="B12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2" s="57" t="str">
        <f t="array" ref="C12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2" s="60" t="str">
        <f>IFERROR(INDEX(Tableau1[N° de Licence],MATCH(SMALL(Tableau1[N° de Licence],ROW()-1),Tableau1[N° de Licence],0)),"")</f>
        <v/>
      </c>
    </row>
    <row r="123" spans="1:4">
      <c r="A123" s="57" t="str">
        <f t="array" ref="A12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3" s="57" t="str">
        <f t="array" ref="B12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3" s="57" t="str">
        <f t="array" ref="C12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3" s="60" t="str">
        <f>IFERROR(INDEX(Tableau1[N° de Licence],MATCH(SMALL(Tableau1[N° de Licence],ROW()-1),Tableau1[N° de Licence],0)),"")</f>
        <v/>
      </c>
    </row>
    <row r="124" spans="1:4">
      <c r="A124" s="57" t="str">
        <f t="array" ref="A12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4" s="57" t="str">
        <f t="array" ref="B12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4" s="57" t="str">
        <f t="array" ref="C12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4" s="60" t="str">
        <f>IFERROR(INDEX(Tableau1[N° de Licence],MATCH(SMALL(Tableau1[N° de Licence],ROW()-1),Tableau1[N° de Licence],0)),"")</f>
        <v/>
      </c>
    </row>
    <row r="125" spans="1:4">
      <c r="A125" s="57" t="str">
        <f t="array" ref="A12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5" s="57" t="str">
        <f t="array" ref="B12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5" s="57" t="str">
        <f t="array" ref="C12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5" s="60" t="str">
        <f>IFERROR(INDEX(Tableau1[N° de Licence],MATCH(SMALL(Tableau1[N° de Licence],ROW()-1),Tableau1[N° de Licence],0)),"")</f>
        <v/>
      </c>
    </row>
    <row r="126" spans="1:4">
      <c r="A126" s="57" t="str">
        <f t="array" ref="A12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6" s="57" t="str">
        <f t="array" ref="B12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6" s="57" t="str">
        <f t="array" ref="C12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6" s="60" t="str">
        <f>IFERROR(INDEX(Tableau1[N° de Licence],MATCH(SMALL(Tableau1[N° de Licence],ROW()-1),Tableau1[N° de Licence],0)),"")</f>
        <v/>
      </c>
    </row>
    <row r="127" spans="1:4">
      <c r="A127" s="57" t="str">
        <f t="array" ref="A12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7" s="57" t="str">
        <f t="array" ref="B12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7" s="57" t="str">
        <f t="array" ref="C12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7" s="60" t="str">
        <f>IFERROR(INDEX(Tableau1[N° de Licence],MATCH(SMALL(Tableau1[N° de Licence],ROW()-1),Tableau1[N° de Licence],0)),"")</f>
        <v/>
      </c>
    </row>
    <row r="128" spans="1:4">
      <c r="A128" s="57" t="str">
        <f t="array" ref="A12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8" s="57" t="str">
        <f t="array" ref="B12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8" s="57" t="str">
        <f t="array" ref="C12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8" s="60" t="str">
        <f>IFERROR(INDEX(Tableau1[N° de Licence],MATCH(SMALL(Tableau1[N° de Licence],ROW()-1),Tableau1[N° de Licence],0)),"")</f>
        <v/>
      </c>
    </row>
    <row r="129" spans="1:4">
      <c r="A129" s="57" t="str">
        <f t="array" ref="A12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29" s="57" t="str">
        <f t="array" ref="B12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29" s="57" t="str">
        <f t="array" ref="C12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29" s="60" t="str">
        <f>IFERROR(INDEX(Tableau1[N° de Licence],MATCH(SMALL(Tableau1[N° de Licence],ROW()-1),Tableau1[N° de Licence],0)),"")</f>
        <v/>
      </c>
    </row>
    <row r="130" spans="1:4">
      <c r="A130" s="57" t="str">
        <f t="array" ref="A13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0" s="57" t="str">
        <f t="array" ref="B13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0" s="57" t="str">
        <f t="array" ref="C13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0" s="60" t="str">
        <f>IFERROR(INDEX(Tableau1[N° de Licence],MATCH(SMALL(Tableau1[N° de Licence],ROW()-1),Tableau1[N° de Licence],0)),"")</f>
        <v/>
      </c>
    </row>
    <row r="131" spans="1:4">
      <c r="A131" s="57" t="str">
        <f t="array" ref="A13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1" s="57" t="str">
        <f t="array" ref="B13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1" s="57" t="str">
        <f t="array" ref="C13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1" s="60" t="str">
        <f>IFERROR(INDEX(Tableau1[N° de Licence],MATCH(SMALL(Tableau1[N° de Licence],ROW()-1),Tableau1[N° de Licence],0)),"")</f>
        <v/>
      </c>
    </row>
    <row r="132" spans="1:4">
      <c r="A132" s="57" t="str">
        <f t="array" ref="A13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2" s="57" t="str">
        <f t="array" ref="B13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2" s="57" t="str">
        <f t="array" ref="C13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2" s="60" t="str">
        <f>IFERROR(INDEX(Tableau1[N° de Licence],MATCH(SMALL(Tableau1[N° de Licence],ROW()-1),Tableau1[N° de Licence],0)),"")</f>
        <v/>
      </c>
    </row>
    <row r="133" spans="1:4">
      <c r="A133" s="57" t="str">
        <f t="array" ref="A13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3" s="57" t="str">
        <f t="array" ref="B13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3" s="57" t="str">
        <f t="array" ref="C13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3" s="60" t="str">
        <f>IFERROR(INDEX(Tableau1[N° de Licence],MATCH(SMALL(Tableau1[N° de Licence],ROW()-1),Tableau1[N° de Licence],0)),"")</f>
        <v/>
      </c>
    </row>
    <row r="134" spans="1:4">
      <c r="A134" s="57" t="str">
        <f t="array" ref="A13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4" s="57" t="str">
        <f t="array" ref="B13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4" s="57" t="str">
        <f t="array" ref="C13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4" s="60" t="str">
        <f>IFERROR(INDEX(Tableau1[N° de Licence],MATCH(SMALL(Tableau1[N° de Licence],ROW()-1),Tableau1[N° de Licence],0)),"")</f>
        <v/>
      </c>
    </row>
    <row r="135" spans="1:4">
      <c r="A135" s="57" t="str">
        <f t="array" ref="A13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5" s="57" t="str">
        <f t="array" ref="B13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5" s="57" t="str">
        <f t="array" ref="C13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5" s="60" t="str">
        <f>IFERROR(INDEX(Tableau1[N° de Licence],MATCH(SMALL(Tableau1[N° de Licence],ROW()-1),Tableau1[N° de Licence],0)),"")</f>
        <v/>
      </c>
    </row>
    <row r="136" spans="1:4">
      <c r="A136" s="57" t="str">
        <f t="array" ref="A13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6" s="57" t="str">
        <f t="array" ref="B13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6" s="57" t="str">
        <f t="array" ref="C13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6" s="60" t="str">
        <f>IFERROR(INDEX(Tableau1[N° de Licence],MATCH(SMALL(Tableau1[N° de Licence],ROW()-1),Tableau1[N° de Licence],0)),"")</f>
        <v/>
      </c>
    </row>
    <row r="137" spans="1:4">
      <c r="A137" s="57" t="str">
        <f t="array" ref="A13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7" s="57" t="str">
        <f t="array" ref="B13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7" s="57" t="str">
        <f t="array" ref="C13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7" s="60" t="str">
        <f>IFERROR(INDEX(Tableau1[N° de Licence],MATCH(SMALL(Tableau1[N° de Licence],ROW()-1),Tableau1[N° de Licence],0)),"")</f>
        <v/>
      </c>
    </row>
    <row r="138" spans="1:4">
      <c r="A138" s="57" t="str">
        <f t="array" ref="A13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8" s="57" t="str">
        <f t="array" ref="B13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8" s="57" t="str">
        <f t="array" ref="C13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8" s="60" t="str">
        <f>IFERROR(INDEX(Tableau1[N° de Licence],MATCH(SMALL(Tableau1[N° de Licence],ROW()-1),Tableau1[N° de Licence],0)),"")</f>
        <v/>
      </c>
    </row>
    <row r="139" spans="1:4">
      <c r="A139" s="57" t="str">
        <f t="array" ref="A13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39" s="57" t="str">
        <f t="array" ref="B13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39" s="57" t="str">
        <f t="array" ref="C13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39" s="60" t="str">
        <f>IFERROR(INDEX(Tableau1[N° de Licence],MATCH(SMALL(Tableau1[N° de Licence],ROW()-1),Tableau1[N° de Licence],0)),"")</f>
        <v/>
      </c>
    </row>
    <row r="140" spans="1:4">
      <c r="A140" s="57" t="str">
        <f t="array" ref="A14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0" s="57" t="str">
        <f t="array" ref="B14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0" s="57" t="str">
        <f t="array" ref="C14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0" s="60" t="str">
        <f>IFERROR(INDEX(Tableau1[N° de Licence],MATCH(SMALL(Tableau1[N° de Licence],ROW()-1),Tableau1[N° de Licence],0)),"")</f>
        <v/>
      </c>
    </row>
    <row r="141" spans="1:4">
      <c r="A141" s="57" t="str">
        <f t="array" ref="A14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1" s="57" t="str">
        <f t="array" ref="B14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1" s="57" t="str">
        <f t="array" ref="C14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1" s="60" t="str">
        <f>IFERROR(INDEX(Tableau1[N° de Licence],MATCH(SMALL(Tableau1[N° de Licence],ROW()-1),Tableau1[N° de Licence],0)),"")</f>
        <v/>
      </c>
    </row>
    <row r="142" spans="1:4">
      <c r="A142" s="57" t="str">
        <f t="array" ref="A142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2" s="57" t="str">
        <f t="array" ref="B142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2" s="57" t="str">
        <f t="array" ref="C142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2" s="60" t="str">
        <f>IFERROR(INDEX(Tableau1[N° de Licence],MATCH(SMALL(Tableau1[N° de Licence],ROW()-1),Tableau1[N° de Licence],0)),"")</f>
        <v/>
      </c>
    </row>
    <row r="143" spans="1:4">
      <c r="A143" s="57" t="str">
        <f t="array" ref="A143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3" s="57" t="str">
        <f t="array" ref="B143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3" s="57" t="str">
        <f t="array" ref="C143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3" s="60" t="str">
        <f>IFERROR(INDEX(Tableau1[N° de Licence],MATCH(SMALL(Tableau1[N° de Licence],ROW()-1),Tableau1[N° de Licence],0)),"")</f>
        <v/>
      </c>
    </row>
    <row r="144" spans="1:4">
      <c r="A144" s="57" t="str">
        <f t="array" ref="A144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4" s="57" t="str">
        <f t="array" ref="B144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4" s="57" t="str">
        <f t="array" ref="C144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4" s="60" t="str">
        <f>IFERROR(INDEX(Tableau1[N° de Licence],MATCH(SMALL(Tableau1[N° de Licence],ROW()-1),Tableau1[N° de Licence],0)),"")</f>
        <v/>
      </c>
    </row>
    <row r="145" spans="1:4">
      <c r="A145" s="57" t="str">
        <f t="array" ref="A145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5" s="57" t="str">
        <f t="array" ref="B145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5" s="57" t="str">
        <f t="array" ref="C145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5" s="60" t="str">
        <f>IFERROR(INDEX(Tableau1[N° de Licence],MATCH(SMALL(Tableau1[N° de Licence],ROW()-1),Tableau1[N° de Licence],0)),"")</f>
        <v/>
      </c>
    </row>
    <row r="146" spans="1:4">
      <c r="A146" s="57" t="str">
        <f t="array" ref="A146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6" s="57" t="str">
        <f t="array" ref="B146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6" s="57" t="str">
        <f t="array" ref="C146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6" s="60" t="str">
        <f>IFERROR(INDEX(Tableau1[N° de Licence],MATCH(SMALL(Tableau1[N° de Licence],ROW()-1),Tableau1[N° de Licence],0)),"")</f>
        <v/>
      </c>
    </row>
    <row r="147" spans="1:4">
      <c r="A147" s="57" t="str">
        <f t="array" ref="A147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7" s="57" t="str">
        <f t="array" ref="B147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7" s="57" t="str">
        <f t="array" ref="C147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7" s="60" t="str">
        <f>IFERROR(INDEX(Tableau1[N° de Licence],MATCH(SMALL(Tableau1[N° de Licence],ROW()-1),Tableau1[N° de Licence],0)),"")</f>
        <v/>
      </c>
    </row>
    <row r="148" spans="1:4">
      <c r="A148" s="57" t="str">
        <f t="array" ref="A148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8" s="57" t="str">
        <f t="array" ref="B148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8" s="57" t="str">
        <f t="array" ref="C148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8" s="60" t="str">
        <f>IFERROR(INDEX(Tableau1[N° de Licence],MATCH(SMALL(Tableau1[N° de Licence],ROW()-1),Tableau1[N° de Licence],0)),"")</f>
        <v/>
      </c>
    </row>
    <row r="149" spans="1:4">
      <c r="A149" s="57" t="str">
        <f t="array" ref="A149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49" s="57" t="str">
        <f t="array" ref="B149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49" s="57" t="str">
        <f t="array" ref="C149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49" s="60" t="str">
        <f>IFERROR(INDEX(Tableau1[N° de Licence],MATCH(SMALL(Tableau1[N° de Licence],ROW()-1),Tableau1[N° de Licence],0)),"")</f>
        <v/>
      </c>
    </row>
    <row r="150" spans="1:4">
      <c r="A150" s="57" t="str">
        <f t="array" ref="A150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50" s="57" t="str">
        <f t="array" ref="B150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50" s="57" t="str">
        <f t="array" ref="C150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50" s="60" t="str">
        <f>IFERROR(INDEX(Tableau1[N° de Licence],MATCH(SMALL(Tableau1[N° de Licence],ROW()-1),Tableau1[N° de Licence],0)),"")</f>
        <v/>
      </c>
    </row>
    <row r="151" spans="1:4">
      <c r="A151" s="57" t="str">
        <f t="array" ref="A151">IFERROR(INDEX(Tableau1[NOM Prénom],MATCH(SMALL(IF((ISNUMBER(Tableau1[Type_Num]))*(Tableau1[Type_Num]&gt;=1)*(Tableau1[Type_Num]&lt;2),Tableau1[Type_Num]+ROW(Tableau1[Type_Num])/10^10),ROW()-1),Tableau1[Type_Num]+ROW(Tableau1[Type_Num])/10^10,0)),"")</f>
        <v/>
      </c>
      <c r="B151" s="57" t="str">
        <f t="array" ref="B151">IFERROR(INDEX(Tableau1[NOM Prénom],MATCH(SMALL(IF((ISNUMBER(Tableau1[Type_Num]))*(Tableau1[Type_Num]&gt;=2)*(Tableau1[Type_Num]&lt;3),Tableau1[Type_Num]+ROW(Tableau1[Type_Num])/10^10),ROW()-1),Tableau1[Type_Num]+ROW(Tableau1[Type_Num])/10^10,0)),"")</f>
        <v/>
      </c>
      <c r="C151" s="57" t="str">
        <f t="array" ref="C151">IFERROR(INDEX(Tableau1[NOM Prénom],MATCH(SMALL(IF((ISNUMBER(Tableau1[Type_Num]))*(Tableau1[Type_Num]&gt;=0)*(Tableau1[Type_Num]&lt;1),Tableau1[Type_Num]+ROW(Tableau1[Type_Num])/10^10),ROW()-1),Tableau1[Type_Num]+ROW(Tableau1[Type_Num])/10^10,0)),"")</f>
        <v/>
      </c>
      <c r="D151" s="60" t="str">
        <f>IFERROR(INDEX(Tableau1[N° de Licence],MATCH(SMALL(Tableau1[N° de Licence],ROW()-1),Tableau1[N° de Licence],0)),"")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>
    <tabColor theme="3" tint="0.39997558519241921"/>
  </sheetPr>
  <dimension ref="A1:F122"/>
  <sheetViews>
    <sheetView showZeros="0" workbookViewId="0">
      <pane xSplit="6" ySplit="2" topLeftCell="G3" activePane="bottomRight" state="frozen"/>
      <selection sqref="A1:F1"/>
      <selection pane="topRight" sqref="A1:F1"/>
      <selection pane="bottomLeft" sqref="A1:F1"/>
      <selection pane="bottomRight" sqref="A1:D1"/>
    </sheetView>
  </sheetViews>
  <sheetFormatPr baseColWidth="10" defaultColWidth="11.42578125" defaultRowHeight="15"/>
  <cols>
    <col min="1" max="1" width="28.85546875" customWidth="1"/>
    <col min="2" max="2" width="39.42578125" customWidth="1"/>
    <col min="3" max="3" width="16.42578125" customWidth="1"/>
    <col min="4" max="4" width="25.85546875" customWidth="1"/>
    <col min="5" max="5" width="14.140625" customWidth="1"/>
    <col min="6" max="6" width="16" customWidth="1"/>
  </cols>
  <sheetData>
    <row r="1" spans="1:6" ht="36.75" customHeight="1">
      <c r="A1" s="260" t="s">
        <v>163</v>
      </c>
      <c r="B1" s="260"/>
      <c r="C1" s="260"/>
      <c r="D1" s="260"/>
      <c r="E1" s="222" t="s">
        <v>162</v>
      </c>
      <c r="F1" s="221">
        <f ca="1">COUNTIF(A:A,"&gt;&lt;")-2</f>
        <v>1</v>
      </c>
    </row>
    <row r="2" spans="1:6" ht="37.5" customHeight="1">
      <c r="A2" s="133" t="s">
        <v>35</v>
      </c>
      <c r="B2" s="133" t="s">
        <v>25</v>
      </c>
      <c r="C2" s="133" t="s">
        <v>39</v>
      </c>
      <c r="D2" s="133" t="s">
        <v>26</v>
      </c>
      <c r="E2" s="133" t="s">
        <v>32</v>
      </c>
      <c r="F2" s="133" t="s">
        <v>40</v>
      </c>
    </row>
    <row r="3" spans="1:6" ht="15" customHeight="1">
      <c r="A3" s="52" t="str">
        <f ca="1">INDIRECT("'Listes Différenciées'!B"&amp;ROW()-1)</f>
        <v>POCHCE Pierrette</v>
      </c>
      <c r="B3" s="49">
        <f ca="1">IFERROR(VLOOKUP($A3,Tableau1[],3,0),"")</f>
        <v>0</v>
      </c>
      <c r="C3" s="49">
        <f ca="1">IFERROR(VLOOKUP($A3,Tableau1[],4,0),"")</f>
        <v>218888</v>
      </c>
      <c r="D3" s="49" t="str">
        <f ca="1">IFERROR(VLOOKUP($A3,Tableau1[],5,0),"")</f>
        <v>ajaccio</v>
      </c>
      <c r="E3" s="49">
        <f ca="1">IFERROR(VLOOKUP($A3,Tableau1[],8,0),"")</f>
        <v>0</v>
      </c>
      <c r="F3" s="50">
        <f ca="1">IFERROR(VLOOKUP($A3,Tableau1[],9,0),"")</f>
        <v>0</v>
      </c>
    </row>
    <row r="4" spans="1:6" ht="15" customHeight="1">
      <c r="A4" s="52" t="str">
        <f t="shared" ref="A4:A67" ca="1" si="0">INDIRECT("'Listes Différenciées'!B"&amp;ROW()-1)</f>
        <v/>
      </c>
      <c r="B4" s="49" t="str">
        <f ca="1">IFERROR(VLOOKUP($A4,Tableau1[],3,0),"")</f>
        <v/>
      </c>
      <c r="C4" s="49" t="str">
        <f ca="1">IFERROR(VLOOKUP($A4,Tableau1[],4,0),"")</f>
        <v/>
      </c>
      <c r="D4" s="49" t="str">
        <f ca="1">IFERROR(VLOOKUP($A4,Tableau1[],5,0),"")</f>
        <v/>
      </c>
      <c r="E4" s="49" t="str">
        <f ca="1">IFERROR(VLOOKUP($A4,Tableau1[],8,0),"")</f>
        <v/>
      </c>
      <c r="F4" s="50" t="str">
        <f ca="1">IFERROR(VLOOKUP($A4,Tableau1[],9,0),"")</f>
        <v/>
      </c>
    </row>
    <row r="5" spans="1:6" ht="15" customHeight="1">
      <c r="A5" s="52" t="str">
        <f t="shared" ca="1" si="0"/>
        <v/>
      </c>
      <c r="B5" s="49" t="str">
        <f ca="1">IFERROR(VLOOKUP($A5,Tableau1[],3,0),"")</f>
        <v/>
      </c>
      <c r="C5" s="49" t="str">
        <f ca="1">IFERROR(VLOOKUP($A5,Tableau1[],4,0),"")</f>
        <v/>
      </c>
      <c r="D5" s="49" t="str">
        <f ca="1">IFERROR(VLOOKUP($A5,Tableau1[],5,0),"")</f>
        <v/>
      </c>
      <c r="E5" s="49" t="str">
        <f ca="1">IFERROR(VLOOKUP($A5,Tableau1[],8,0),"")</f>
        <v/>
      </c>
      <c r="F5" s="50" t="str">
        <f ca="1">IFERROR(VLOOKUP($A5,Tableau1[],9,0),"")</f>
        <v/>
      </c>
    </row>
    <row r="6" spans="1:6" ht="15" customHeight="1">
      <c r="A6" s="52" t="str">
        <f t="shared" ca="1" si="0"/>
        <v/>
      </c>
      <c r="B6" s="49" t="str">
        <f ca="1">IFERROR(VLOOKUP($A6,Tableau1[],3,0),"")</f>
        <v/>
      </c>
      <c r="C6" s="49" t="str">
        <f ca="1">IFERROR(VLOOKUP($A6,Tableau1[],4,0),"")</f>
        <v/>
      </c>
      <c r="D6" s="49" t="str">
        <f ca="1">IFERROR(VLOOKUP($A6,Tableau1[],5,0),"")</f>
        <v/>
      </c>
      <c r="E6" s="49" t="str">
        <f ca="1">IFERROR(VLOOKUP($A6,Tableau1[],8,0),"")</f>
        <v/>
      </c>
      <c r="F6" s="50" t="str">
        <f ca="1">IFERROR(VLOOKUP($A6,Tableau1[],9,0),"")</f>
        <v/>
      </c>
    </row>
    <row r="7" spans="1:6" ht="15" customHeight="1">
      <c r="A7" s="52" t="str">
        <f t="shared" ca="1" si="0"/>
        <v/>
      </c>
      <c r="B7" s="49" t="str">
        <f ca="1">IFERROR(VLOOKUP($A7,Tableau1[],3,0),"")</f>
        <v/>
      </c>
      <c r="C7" s="49" t="str">
        <f ca="1">IFERROR(VLOOKUP($A7,Tableau1[],4,0),"")</f>
        <v/>
      </c>
      <c r="D7" s="49" t="str">
        <f ca="1">IFERROR(VLOOKUP($A7,Tableau1[],5,0),"")</f>
        <v/>
      </c>
      <c r="E7" s="49" t="str">
        <f ca="1">IFERROR(VLOOKUP($A7,Tableau1[],8,0),"")</f>
        <v/>
      </c>
      <c r="F7" s="50" t="str">
        <f ca="1">IFERROR(VLOOKUP($A7,Tableau1[],9,0),"")</f>
        <v/>
      </c>
    </row>
    <row r="8" spans="1:6" ht="15" customHeight="1">
      <c r="A8" s="52" t="str">
        <f t="shared" ca="1" si="0"/>
        <v/>
      </c>
      <c r="B8" s="49" t="str">
        <f ca="1">IFERROR(VLOOKUP($A8,Tableau1[],3,0),"")</f>
        <v/>
      </c>
      <c r="C8" s="49" t="str">
        <f ca="1">IFERROR(VLOOKUP($A8,Tableau1[],4,0),"")</f>
        <v/>
      </c>
      <c r="D8" s="49" t="str">
        <f ca="1">IFERROR(VLOOKUP($A8,Tableau1[],5,0),"")</f>
        <v/>
      </c>
      <c r="E8" s="49" t="str">
        <f ca="1">IFERROR(VLOOKUP($A8,Tableau1[],8,0),"")</f>
        <v/>
      </c>
      <c r="F8" s="50" t="str">
        <f ca="1">IFERROR(VLOOKUP($A8,Tableau1[],9,0),"")</f>
        <v/>
      </c>
    </row>
    <row r="9" spans="1:6" ht="15" customHeight="1">
      <c r="A9" s="52" t="str">
        <f t="shared" ca="1" si="0"/>
        <v/>
      </c>
      <c r="B9" s="49" t="str">
        <f ca="1">IFERROR(VLOOKUP($A9,Tableau1[],3,0),"")</f>
        <v/>
      </c>
      <c r="C9" s="49" t="str">
        <f ca="1">IFERROR(VLOOKUP($A9,Tableau1[],4,0),"")</f>
        <v/>
      </c>
      <c r="D9" s="49" t="str">
        <f ca="1">IFERROR(VLOOKUP($A9,Tableau1[],5,0),"")</f>
        <v/>
      </c>
      <c r="E9" s="49" t="str">
        <f ca="1">IFERROR(VLOOKUP($A9,Tableau1[],8,0),"")</f>
        <v/>
      </c>
      <c r="F9" s="50" t="str">
        <f ca="1">IFERROR(VLOOKUP($A9,Tableau1[],9,0),"")</f>
        <v/>
      </c>
    </row>
    <row r="10" spans="1:6" ht="15" customHeight="1">
      <c r="A10" s="52" t="str">
        <f t="shared" ca="1" si="0"/>
        <v/>
      </c>
      <c r="B10" s="49" t="str">
        <f ca="1">IFERROR(VLOOKUP($A10,Tableau1[],3,0),"")</f>
        <v/>
      </c>
      <c r="C10" s="49" t="str">
        <f ca="1">IFERROR(VLOOKUP($A10,Tableau1[],4,0),"")</f>
        <v/>
      </c>
      <c r="D10" s="49" t="str">
        <f ca="1">IFERROR(VLOOKUP($A10,Tableau1[],5,0),"")</f>
        <v/>
      </c>
      <c r="E10" s="49" t="str">
        <f ca="1">IFERROR(VLOOKUP($A10,Tableau1[],8,0),"")</f>
        <v/>
      </c>
      <c r="F10" s="50" t="str">
        <f ca="1">IFERROR(VLOOKUP($A10,Tableau1[],9,0),"")</f>
        <v/>
      </c>
    </row>
    <row r="11" spans="1:6" ht="15" customHeight="1">
      <c r="A11" s="52" t="str">
        <f t="shared" ca="1" si="0"/>
        <v/>
      </c>
      <c r="B11" s="49" t="str">
        <f ca="1">IFERROR(VLOOKUP($A11,Tableau1[],3,0),"")</f>
        <v/>
      </c>
      <c r="C11" s="49" t="str">
        <f ca="1">IFERROR(VLOOKUP($A11,Tableau1[],4,0),"")</f>
        <v/>
      </c>
      <c r="D11" s="49" t="str">
        <f ca="1">IFERROR(VLOOKUP($A11,Tableau1[],5,0),"")</f>
        <v/>
      </c>
      <c r="E11" s="49" t="str">
        <f ca="1">IFERROR(VLOOKUP($A11,Tableau1[],8,0),"")</f>
        <v/>
      </c>
      <c r="F11" s="50" t="str">
        <f ca="1">IFERROR(VLOOKUP($A11,Tableau1[],9,0),"")</f>
        <v/>
      </c>
    </row>
    <row r="12" spans="1:6" ht="15" customHeight="1">
      <c r="A12" s="52" t="str">
        <f t="shared" ca="1" si="0"/>
        <v/>
      </c>
      <c r="B12" s="49" t="str">
        <f ca="1">IFERROR(VLOOKUP($A12,Tableau1[],3,0),"")</f>
        <v/>
      </c>
      <c r="C12" s="49" t="str">
        <f ca="1">IFERROR(VLOOKUP($A12,Tableau1[],4,0),"")</f>
        <v/>
      </c>
      <c r="D12" s="49" t="str">
        <f ca="1">IFERROR(VLOOKUP($A12,Tableau1[],5,0),"")</f>
        <v/>
      </c>
      <c r="E12" s="49" t="str">
        <f ca="1">IFERROR(VLOOKUP($A12,Tableau1[],8,0),"")</f>
        <v/>
      </c>
      <c r="F12" s="50" t="str">
        <f ca="1">IFERROR(VLOOKUP($A12,Tableau1[],9,0),"")</f>
        <v/>
      </c>
    </row>
    <row r="13" spans="1:6" ht="15" customHeight="1">
      <c r="A13" s="52" t="str">
        <f t="shared" ca="1" si="0"/>
        <v/>
      </c>
      <c r="B13" s="49" t="str">
        <f ca="1">IFERROR(VLOOKUP($A13,Tableau1[],3,0),"")</f>
        <v/>
      </c>
      <c r="C13" s="49" t="str">
        <f ca="1">IFERROR(VLOOKUP($A13,Tableau1[],4,0),"")</f>
        <v/>
      </c>
      <c r="D13" s="49" t="str">
        <f ca="1">IFERROR(VLOOKUP($A13,Tableau1[],5,0),"")</f>
        <v/>
      </c>
      <c r="E13" s="49" t="str">
        <f ca="1">IFERROR(VLOOKUP($A13,Tableau1[],8,0),"")</f>
        <v/>
      </c>
      <c r="F13" s="50" t="str">
        <f ca="1">IFERROR(VLOOKUP($A13,Tableau1[],9,0),"")</f>
        <v/>
      </c>
    </row>
    <row r="14" spans="1:6" ht="15" customHeight="1">
      <c r="A14" s="52" t="str">
        <f t="shared" ca="1" si="0"/>
        <v/>
      </c>
      <c r="B14" s="49" t="str">
        <f ca="1">IFERROR(VLOOKUP($A14,Tableau1[],3,0),"")</f>
        <v/>
      </c>
      <c r="C14" s="49" t="str">
        <f ca="1">IFERROR(VLOOKUP($A14,Tableau1[],4,0),"")</f>
        <v/>
      </c>
      <c r="D14" s="49" t="str">
        <f ca="1">IFERROR(VLOOKUP($A14,Tableau1[],5,0),"")</f>
        <v/>
      </c>
      <c r="E14" s="49" t="str">
        <f ca="1">IFERROR(VLOOKUP($A14,Tableau1[],8,0),"")</f>
        <v/>
      </c>
      <c r="F14" s="50" t="str">
        <f ca="1">IFERROR(VLOOKUP($A14,Tableau1[],9,0),"")</f>
        <v/>
      </c>
    </row>
    <row r="15" spans="1:6" ht="15" customHeight="1">
      <c r="A15" s="52" t="str">
        <f t="shared" ca="1" si="0"/>
        <v/>
      </c>
      <c r="B15" s="49" t="str">
        <f ca="1">IFERROR(VLOOKUP($A15,Tableau1[],3,0),"")</f>
        <v/>
      </c>
      <c r="C15" s="49" t="str">
        <f ca="1">IFERROR(VLOOKUP($A15,Tableau1[],4,0),"")</f>
        <v/>
      </c>
      <c r="D15" s="49" t="str">
        <f ca="1">IFERROR(VLOOKUP($A15,Tableau1[],5,0),"")</f>
        <v/>
      </c>
      <c r="E15" s="49" t="str">
        <f ca="1">IFERROR(VLOOKUP($A15,Tableau1[],8,0),"")</f>
        <v/>
      </c>
      <c r="F15" s="50" t="str">
        <f ca="1">IFERROR(VLOOKUP($A15,Tableau1[],9,0),"")</f>
        <v/>
      </c>
    </row>
    <row r="16" spans="1:6" ht="15" customHeight="1">
      <c r="A16" s="52" t="str">
        <f t="shared" ca="1" si="0"/>
        <v/>
      </c>
      <c r="B16" s="49" t="str">
        <f ca="1">IFERROR(VLOOKUP($A16,Tableau1[],3,0),"")</f>
        <v/>
      </c>
      <c r="C16" s="49" t="str">
        <f ca="1">IFERROR(VLOOKUP($A16,Tableau1[],4,0),"")</f>
        <v/>
      </c>
      <c r="D16" s="49" t="str">
        <f ca="1">IFERROR(VLOOKUP($A16,Tableau1[],5,0),"")</f>
        <v/>
      </c>
      <c r="E16" s="49" t="str">
        <f ca="1">IFERROR(VLOOKUP($A16,Tableau1[],8,0),"")</f>
        <v/>
      </c>
      <c r="F16" s="50" t="str">
        <f ca="1">IFERROR(VLOOKUP($A16,Tableau1[],9,0),"")</f>
        <v/>
      </c>
    </row>
    <row r="17" spans="1:6" ht="15" customHeight="1">
      <c r="A17" s="52" t="str">
        <f t="shared" ca="1" si="0"/>
        <v/>
      </c>
      <c r="B17" s="49" t="str">
        <f ca="1">IFERROR(VLOOKUP($A17,Tableau1[],3,0),"")</f>
        <v/>
      </c>
      <c r="C17" s="49" t="str">
        <f ca="1">IFERROR(VLOOKUP($A17,Tableau1[],4,0),"")</f>
        <v/>
      </c>
      <c r="D17" s="49" t="str">
        <f ca="1">IFERROR(VLOOKUP($A17,Tableau1[],5,0),"")</f>
        <v/>
      </c>
      <c r="E17" s="49" t="str">
        <f ca="1">IFERROR(VLOOKUP($A17,Tableau1[],8,0),"")</f>
        <v/>
      </c>
      <c r="F17" s="50" t="str">
        <f ca="1">IFERROR(VLOOKUP($A17,Tableau1[],9,0),"")</f>
        <v/>
      </c>
    </row>
    <row r="18" spans="1:6" ht="15" customHeight="1">
      <c r="A18" s="52" t="str">
        <f t="shared" ca="1" si="0"/>
        <v/>
      </c>
      <c r="B18" s="49" t="str">
        <f ca="1">IFERROR(VLOOKUP($A18,Tableau1[],3,0),"")</f>
        <v/>
      </c>
      <c r="C18" s="49" t="str">
        <f ca="1">IFERROR(VLOOKUP($A18,Tableau1[],4,0),"")</f>
        <v/>
      </c>
      <c r="D18" s="49" t="str">
        <f ca="1">IFERROR(VLOOKUP($A18,Tableau1[],5,0),"")</f>
        <v/>
      </c>
      <c r="E18" s="49" t="str">
        <f ca="1">IFERROR(VLOOKUP($A18,Tableau1[],8,0),"")</f>
        <v/>
      </c>
      <c r="F18" s="50" t="str">
        <f ca="1">IFERROR(VLOOKUP($A18,Tableau1[],9,0),"")</f>
        <v/>
      </c>
    </row>
    <row r="19" spans="1:6" ht="15" customHeight="1">
      <c r="A19" s="52" t="str">
        <f t="shared" ca="1" si="0"/>
        <v/>
      </c>
      <c r="B19" s="49" t="str">
        <f ca="1">IFERROR(VLOOKUP($A19,Tableau1[],3,0),"")</f>
        <v/>
      </c>
      <c r="C19" s="49" t="str">
        <f ca="1">IFERROR(VLOOKUP($A19,Tableau1[],4,0),"")</f>
        <v/>
      </c>
      <c r="D19" s="49" t="str">
        <f ca="1">IFERROR(VLOOKUP($A19,Tableau1[],5,0),"")</f>
        <v/>
      </c>
      <c r="E19" s="49" t="str">
        <f ca="1">IFERROR(VLOOKUP($A19,Tableau1[],8,0),"")</f>
        <v/>
      </c>
      <c r="F19" s="50" t="str">
        <f ca="1">IFERROR(VLOOKUP($A19,Tableau1[],9,0),"")</f>
        <v/>
      </c>
    </row>
    <row r="20" spans="1:6" ht="15" customHeight="1">
      <c r="A20" s="52" t="str">
        <f t="shared" ca="1" si="0"/>
        <v/>
      </c>
      <c r="B20" s="49" t="str">
        <f ca="1">IFERROR(VLOOKUP($A20,Tableau1[],3,0),"")</f>
        <v/>
      </c>
      <c r="C20" s="49" t="str">
        <f ca="1">IFERROR(VLOOKUP($A20,Tableau1[],4,0),"")</f>
        <v/>
      </c>
      <c r="D20" s="49" t="str">
        <f ca="1">IFERROR(VLOOKUP($A20,Tableau1[],5,0),"")</f>
        <v/>
      </c>
      <c r="E20" s="49" t="str">
        <f ca="1">IFERROR(VLOOKUP($A20,Tableau1[],8,0),"")</f>
        <v/>
      </c>
      <c r="F20" s="50" t="str">
        <f ca="1">IFERROR(VLOOKUP($A20,Tableau1[],9,0),"")</f>
        <v/>
      </c>
    </row>
    <row r="21" spans="1:6" ht="15" customHeight="1">
      <c r="A21" s="52" t="str">
        <f t="shared" ca="1" si="0"/>
        <v/>
      </c>
      <c r="B21" s="49" t="str">
        <f ca="1">IFERROR(VLOOKUP($A21,Tableau1[],3,0),"")</f>
        <v/>
      </c>
      <c r="C21" s="49" t="str">
        <f ca="1">IFERROR(VLOOKUP($A21,Tableau1[],4,0),"")</f>
        <v/>
      </c>
      <c r="D21" s="49" t="str">
        <f ca="1">IFERROR(VLOOKUP($A21,Tableau1[],5,0),"")</f>
        <v/>
      </c>
      <c r="E21" s="49" t="str">
        <f ca="1">IFERROR(VLOOKUP($A21,Tableau1[],8,0),"")</f>
        <v/>
      </c>
      <c r="F21" s="50" t="str">
        <f ca="1">IFERROR(VLOOKUP($A21,Tableau1[],9,0),"")</f>
        <v/>
      </c>
    </row>
    <row r="22" spans="1:6" ht="15" customHeight="1">
      <c r="A22" s="52" t="str">
        <f t="shared" ca="1" si="0"/>
        <v/>
      </c>
      <c r="B22" s="49" t="str">
        <f ca="1">IFERROR(VLOOKUP($A22,Tableau1[],3,0),"")</f>
        <v/>
      </c>
      <c r="C22" s="49" t="str">
        <f ca="1">IFERROR(VLOOKUP($A22,Tableau1[],4,0),"")</f>
        <v/>
      </c>
      <c r="D22" s="49" t="str">
        <f ca="1">IFERROR(VLOOKUP($A22,Tableau1[],5,0),"")</f>
        <v/>
      </c>
      <c r="E22" s="49" t="str">
        <f ca="1">IFERROR(VLOOKUP($A22,Tableau1[],8,0),"")</f>
        <v/>
      </c>
      <c r="F22" s="50" t="str">
        <f ca="1">IFERROR(VLOOKUP($A22,Tableau1[],9,0),"")</f>
        <v/>
      </c>
    </row>
    <row r="23" spans="1:6" ht="15" customHeight="1">
      <c r="A23" s="52" t="str">
        <f t="shared" ca="1" si="0"/>
        <v/>
      </c>
      <c r="B23" s="49" t="str">
        <f ca="1">IFERROR(VLOOKUP($A23,Tableau1[],3,0),"")</f>
        <v/>
      </c>
      <c r="C23" s="49" t="str">
        <f ca="1">IFERROR(VLOOKUP($A23,Tableau1[],4,0),"")</f>
        <v/>
      </c>
      <c r="D23" s="49" t="str">
        <f ca="1">IFERROR(VLOOKUP($A23,Tableau1[],5,0),"")</f>
        <v/>
      </c>
      <c r="E23" s="49" t="str">
        <f ca="1">IFERROR(VLOOKUP($A23,Tableau1[],8,0),"")</f>
        <v/>
      </c>
      <c r="F23" s="50" t="str">
        <f ca="1">IFERROR(VLOOKUP($A23,Tableau1[],9,0),"")</f>
        <v/>
      </c>
    </row>
    <row r="24" spans="1:6" ht="15" customHeight="1">
      <c r="A24" s="52" t="str">
        <f t="shared" ca="1" si="0"/>
        <v/>
      </c>
      <c r="B24" s="49" t="str">
        <f ca="1">IFERROR(VLOOKUP($A24,Tableau1[],3,0),"")</f>
        <v/>
      </c>
      <c r="C24" s="49" t="str">
        <f ca="1">IFERROR(VLOOKUP($A24,Tableau1[],4,0),"")</f>
        <v/>
      </c>
      <c r="D24" s="49" t="str">
        <f ca="1">IFERROR(VLOOKUP($A24,Tableau1[],5,0),"")</f>
        <v/>
      </c>
      <c r="E24" s="49" t="str">
        <f ca="1">IFERROR(VLOOKUP($A24,Tableau1[],8,0),"")</f>
        <v/>
      </c>
      <c r="F24" s="50" t="str">
        <f ca="1">IFERROR(VLOOKUP($A24,Tableau1[],9,0),"")</f>
        <v/>
      </c>
    </row>
    <row r="25" spans="1:6" ht="15" customHeight="1">
      <c r="A25" s="52" t="str">
        <f t="shared" ca="1" si="0"/>
        <v/>
      </c>
      <c r="B25" s="49" t="str">
        <f ca="1">IFERROR(VLOOKUP($A25,Tableau1[],3,0),"")</f>
        <v/>
      </c>
      <c r="C25" s="49" t="str">
        <f ca="1">IFERROR(VLOOKUP($A25,Tableau1[],4,0),"")</f>
        <v/>
      </c>
      <c r="D25" s="49" t="str">
        <f ca="1">IFERROR(VLOOKUP($A25,Tableau1[],5,0),"")</f>
        <v/>
      </c>
      <c r="E25" s="49" t="str">
        <f ca="1">IFERROR(VLOOKUP($A25,Tableau1[],8,0),"")</f>
        <v/>
      </c>
      <c r="F25" s="50" t="str">
        <f ca="1">IFERROR(VLOOKUP($A25,Tableau1[],9,0),"")</f>
        <v/>
      </c>
    </row>
    <row r="26" spans="1:6" ht="15" customHeight="1">
      <c r="A26" s="52" t="str">
        <f t="shared" ca="1" si="0"/>
        <v/>
      </c>
      <c r="B26" s="49" t="str">
        <f ca="1">IFERROR(VLOOKUP($A26,Tableau1[],3,0),"")</f>
        <v/>
      </c>
      <c r="C26" s="49" t="str">
        <f ca="1">IFERROR(VLOOKUP($A26,Tableau1[],4,0),"")</f>
        <v/>
      </c>
      <c r="D26" s="49" t="str">
        <f ca="1">IFERROR(VLOOKUP($A26,Tableau1[],5,0),"")</f>
        <v/>
      </c>
      <c r="E26" s="49" t="str">
        <f ca="1">IFERROR(VLOOKUP($A26,Tableau1[],8,0),"")</f>
        <v/>
      </c>
      <c r="F26" s="50" t="str">
        <f ca="1">IFERROR(VLOOKUP($A26,Tableau1[],9,0),"")</f>
        <v/>
      </c>
    </row>
    <row r="27" spans="1:6" ht="15" customHeight="1">
      <c r="A27" s="52" t="str">
        <f t="shared" ca="1" si="0"/>
        <v/>
      </c>
      <c r="B27" s="49" t="str">
        <f ca="1">IFERROR(VLOOKUP($A27,Tableau1[],3,0),"")</f>
        <v/>
      </c>
      <c r="C27" s="49" t="str">
        <f ca="1">IFERROR(VLOOKUP($A27,Tableau1[],4,0),"")</f>
        <v/>
      </c>
      <c r="D27" s="49" t="str">
        <f ca="1">IFERROR(VLOOKUP($A27,Tableau1[],5,0),"")</f>
        <v/>
      </c>
      <c r="E27" s="49" t="str">
        <f ca="1">IFERROR(VLOOKUP($A27,Tableau1[],8,0),"")</f>
        <v/>
      </c>
      <c r="F27" s="50" t="str">
        <f ca="1">IFERROR(VLOOKUP($A27,Tableau1[],9,0),"")</f>
        <v/>
      </c>
    </row>
    <row r="28" spans="1:6" ht="15" customHeight="1">
      <c r="A28" s="52" t="str">
        <f t="shared" ca="1" si="0"/>
        <v/>
      </c>
      <c r="B28" s="49" t="str">
        <f ca="1">IFERROR(VLOOKUP($A28,Tableau1[],3,0),"")</f>
        <v/>
      </c>
      <c r="C28" s="49" t="str">
        <f ca="1">IFERROR(VLOOKUP($A28,Tableau1[],4,0),"")</f>
        <v/>
      </c>
      <c r="D28" s="49" t="str">
        <f ca="1">IFERROR(VLOOKUP($A28,Tableau1[],5,0),"")</f>
        <v/>
      </c>
      <c r="E28" s="49" t="str">
        <f ca="1">IFERROR(VLOOKUP($A28,Tableau1[],8,0),"")</f>
        <v/>
      </c>
      <c r="F28" s="50" t="str">
        <f ca="1">IFERROR(VLOOKUP($A28,Tableau1[],9,0),"")</f>
        <v/>
      </c>
    </row>
    <row r="29" spans="1:6" ht="15" customHeight="1">
      <c r="A29" s="52" t="str">
        <f t="shared" ca="1" si="0"/>
        <v/>
      </c>
      <c r="B29" s="49" t="str">
        <f ca="1">IFERROR(VLOOKUP($A29,Tableau1[],3,0),"")</f>
        <v/>
      </c>
      <c r="C29" s="49" t="str">
        <f ca="1">IFERROR(VLOOKUP($A29,Tableau1[],4,0),"")</f>
        <v/>
      </c>
      <c r="D29" s="49" t="str">
        <f ca="1">IFERROR(VLOOKUP($A29,Tableau1[],5,0),"")</f>
        <v/>
      </c>
      <c r="E29" s="49" t="str">
        <f ca="1">IFERROR(VLOOKUP($A29,Tableau1[],8,0),"")</f>
        <v/>
      </c>
      <c r="F29" s="50" t="str">
        <f ca="1">IFERROR(VLOOKUP($A29,Tableau1[],9,0),"")</f>
        <v/>
      </c>
    </row>
    <row r="30" spans="1:6" ht="15" customHeight="1">
      <c r="A30" s="52" t="str">
        <f t="shared" ca="1" si="0"/>
        <v/>
      </c>
      <c r="B30" s="49" t="str">
        <f ca="1">IFERROR(VLOOKUP($A30,Tableau1[],3,0),"")</f>
        <v/>
      </c>
      <c r="C30" s="49" t="str">
        <f ca="1">IFERROR(VLOOKUP($A30,Tableau1[],4,0),"")</f>
        <v/>
      </c>
      <c r="D30" s="49" t="str">
        <f ca="1">IFERROR(VLOOKUP($A30,Tableau1[],5,0),"")</f>
        <v/>
      </c>
      <c r="E30" s="49" t="str">
        <f ca="1">IFERROR(VLOOKUP($A30,Tableau1[],8,0),"")</f>
        <v/>
      </c>
      <c r="F30" s="50" t="str">
        <f ca="1">IFERROR(VLOOKUP($A30,Tableau1[],9,0),"")</f>
        <v/>
      </c>
    </row>
    <row r="31" spans="1:6" ht="15" customHeight="1">
      <c r="A31" s="52" t="str">
        <f t="shared" ca="1" si="0"/>
        <v/>
      </c>
      <c r="B31" s="49" t="str">
        <f ca="1">IFERROR(VLOOKUP($A31,Tableau1[],3,0),"")</f>
        <v/>
      </c>
      <c r="C31" s="49" t="str">
        <f ca="1">IFERROR(VLOOKUP($A31,Tableau1[],4,0),"")</f>
        <v/>
      </c>
      <c r="D31" s="49" t="str">
        <f ca="1">IFERROR(VLOOKUP($A31,Tableau1[],5,0),"")</f>
        <v/>
      </c>
      <c r="E31" s="49" t="str">
        <f ca="1">IFERROR(VLOOKUP($A31,Tableau1[],8,0),"")</f>
        <v/>
      </c>
      <c r="F31" s="50" t="str">
        <f ca="1">IFERROR(VLOOKUP($A31,Tableau1[],9,0),"")</f>
        <v/>
      </c>
    </row>
    <row r="32" spans="1:6" ht="15" customHeight="1">
      <c r="A32" s="52" t="str">
        <f t="shared" ca="1" si="0"/>
        <v/>
      </c>
      <c r="B32" s="49" t="str">
        <f ca="1">IFERROR(VLOOKUP($A32,Tableau1[],3,0),"")</f>
        <v/>
      </c>
      <c r="C32" s="49" t="str">
        <f ca="1">IFERROR(VLOOKUP($A32,Tableau1[],4,0),"")</f>
        <v/>
      </c>
      <c r="D32" s="49" t="str">
        <f ca="1">IFERROR(VLOOKUP($A32,Tableau1[],5,0),"")</f>
        <v/>
      </c>
      <c r="E32" s="49" t="str">
        <f ca="1">IFERROR(VLOOKUP($A32,Tableau1[],8,0),"")</f>
        <v/>
      </c>
      <c r="F32" s="50" t="str">
        <f ca="1">IFERROR(VLOOKUP($A32,Tableau1[],9,0),"")</f>
        <v/>
      </c>
    </row>
    <row r="33" spans="1:6" ht="15" customHeight="1">
      <c r="A33" s="52" t="str">
        <f t="shared" ca="1" si="0"/>
        <v/>
      </c>
      <c r="B33" s="49" t="str">
        <f ca="1">IFERROR(VLOOKUP($A33,Tableau1[],3,0),"")</f>
        <v/>
      </c>
      <c r="C33" s="49" t="str">
        <f ca="1">IFERROR(VLOOKUP($A33,Tableau1[],4,0),"")</f>
        <v/>
      </c>
      <c r="D33" s="49" t="str">
        <f ca="1">IFERROR(VLOOKUP($A33,Tableau1[],5,0),"")</f>
        <v/>
      </c>
      <c r="E33" s="49" t="str">
        <f ca="1">IFERROR(VLOOKUP($A33,Tableau1[],8,0),"")</f>
        <v/>
      </c>
      <c r="F33" s="50" t="str">
        <f ca="1">IFERROR(VLOOKUP($A33,Tableau1[],9,0),"")</f>
        <v/>
      </c>
    </row>
    <row r="34" spans="1:6" ht="15" customHeight="1">
      <c r="A34" s="52" t="str">
        <f t="shared" ca="1" si="0"/>
        <v/>
      </c>
      <c r="B34" s="49" t="str">
        <f ca="1">IFERROR(VLOOKUP($A34,Tableau1[],3,0),"")</f>
        <v/>
      </c>
      <c r="C34" s="49" t="str">
        <f ca="1">IFERROR(VLOOKUP($A34,Tableau1[],4,0),"")</f>
        <v/>
      </c>
      <c r="D34" s="49" t="str">
        <f ca="1">IFERROR(VLOOKUP($A34,Tableau1[],5,0),"")</f>
        <v/>
      </c>
      <c r="E34" s="49" t="str">
        <f ca="1">IFERROR(VLOOKUP($A34,Tableau1[],8,0),"")</f>
        <v/>
      </c>
      <c r="F34" s="50" t="str">
        <f ca="1">IFERROR(VLOOKUP($A34,Tableau1[],9,0),"")</f>
        <v/>
      </c>
    </row>
    <row r="35" spans="1:6" ht="15" customHeight="1">
      <c r="A35" s="52" t="str">
        <f t="shared" ca="1" si="0"/>
        <v/>
      </c>
      <c r="B35" s="49" t="str">
        <f ca="1">IFERROR(VLOOKUP($A35,Tableau1[],3,0),"")</f>
        <v/>
      </c>
      <c r="C35" s="49" t="str">
        <f ca="1">IFERROR(VLOOKUP($A35,Tableau1[],4,0),"")</f>
        <v/>
      </c>
      <c r="D35" s="49" t="str">
        <f ca="1">IFERROR(VLOOKUP($A35,Tableau1[],5,0),"")</f>
        <v/>
      </c>
      <c r="E35" s="49" t="str">
        <f ca="1">IFERROR(VLOOKUP($A35,Tableau1[],8,0),"")</f>
        <v/>
      </c>
      <c r="F35" s="50" t="str">
        <f ca="1">IFERROR(VLOOKUP($A35,Tableau1[],9,0),"")</f>
        <v/>
      </c>
    </row>
    <row r="36" spans="1:6" ht="15" customHeight="1">
      <c r="A36" s="52" t="str">
        <f t="shared" ca="1" si="0"/>
        <v/>
      </c>
      <c r="B36" s="49" t="str">
        <f ca="1">IFERROR(VLOOKUP($A36,Tableau1[],3,0),"")</f>
        <v/>
      </c>
      <c r="C36" s="49" t="str">
        <f ca="1">IFERROR(VLOOKUP($A36,Tableau1[],4,0),"")</f>
        <v/>
      </c>
      <c r="D36" s="49" t="str">
        <f ca="1">IFERROR(VLOOKUP($A36,Tableau1[],5,0),"")</f>
        <v/>
      </c>
      <c r="E36" s="49" t="str">
        <f ca="1">IFERROR(VLOOKUP($A36,Tableau1[],8,0),"")</f>
        <v/>
      </c>
      <c r="F36" s="50" t="str">
        <f ca="1">IFERROR(VLOOKUP($A36,Tableau1[],9,0),"")</f>
        <v/>
      </c>
    </row>
    <row r="37" spans="1:6" ht="15" customHeight="1">
      <c r="A37" s="52" t="str">
        <f t="shared" ca="1" si="0"/>
        <v/>
      </c>
      <c r="B37" s="49" t="str">
        <f ca="1">IFERROR(VLOOKUP($A37,Tableau1[],3,0),"")</f>
        <v/>
      </c>
      <c r="C37" s="49" t="str">
        <f ca="1">IFERROR(VLOOKUP($A37,Tableau1[],4,0),"")</f>
        <v/>
      </c>
      <c r="D37" s="49" t="str">
        <f ca="1">IFERROR(VLOOKUP($A37,Tableau1[],5,0),"")</f>
        <v/>
      </c>
      <c r="E37" s="49" t="str">
        <f ca="1">IFERROR(VLOOKUP($A37,Tableau1[],8,0),"")</f>
        <v/>
      </c>
      <c r="F37" s="50" t="str">
        <f ca="1">IFERROR(VLOOKUP($A37,Tableau1[],9,0),"")</f>
        <v/>
      </c>
    </row>
    <row r="38" spans="1:6" ht="15" customHeight="1">
      <c r="A38" s="52" t="str">
        <f t="shared" ca="1" si="0"/>
        <v/>
      </c>
      <c r="B38" s="49" t="str">
        <f ca="1">IFERROR(VLOOKUP($A38,Tableau1[],3,0),"")</f>
        <v/>
      </c>
      <c r="C38" s="49" t="str">
        <f ca="1">IFERROR(VLOOKUP($A38,Tableau1[],4,0),"")</f>
        <v/>
      </c>
      <c r="D38" s="49" t="str">
        <f ca="1">IFERROR(VLOOKUP($A38,Tableau1[],5,0),"")</f>
        <v/>
      </c>
      <c r="E38" s="49" t="str">
        <f ca="1">IFERROR(VLOOKUP($A38,Tableau1[],8,0),"")</f>
        <v/>
      </c>
      <c r="F38" s="50" t="str">
        <f ca="1">IFERROR(VLOOKUP($A38,Tableau1[],9,0),"")</f>
        <v/>
      </c>
    </row>
    <row r="39" spans="1:6" ht="15" customHeight="1">
      <c r="A39" s="52" t="str">
        <f t="shared" ca="1" si="0"/>
        <v/>
      </c>
      <c r="B39" s="49" t="str">
        <f ca="1">IFERROR(VLOOKUP($A39,Tableau1[],3,0),"")</f>
        <v/>
      </c>
      <c r="C39" s="49" t="str">
        <f ca="1">IFERROR(VLOOKUP($A39,Tableau1[],4,0),"")</f>
        <v/>
      </c>
      <c r="D39" s="49" t="str">
        <f ca="1">IFERROR(VLOOKUP($A39,Tableau1[],5,0),"")</f>
        <v/>
      </c>
      <c r="E39" s="49" t="str">
        <f ca="1">IFERROR(VLOOKUP($A39,Tableau1[],8,0),"")</f>
        <v/>
      </c>
      <c r="F39" s="50" t="str">
        <f ca="1">IFERROR(VLOOKUP($A39,Tableau1[],9,0),"")</f>
        <v/>
      </c>
    </row>
    <row r="40" spans="1:6" ht="15" customHeight="1">
      <c r="A40" s="52" t="str">
        <f t="shared" ca="1" si="0"/>
        <v/>
      </c>
      <c r="B40" s="49" t="str">
        <f ca="1">IFERROR(VLOOKUP($A40,Tableau1[],3,0),"")</f>
        <v/>
      </c>
      <c r="C40" s="49" t="str">
        <f ca="1">IFERROR(VLOOKUP($A40,Tableau1[],4,0),"")</f>
        <v/>
      </c>
      <c r="D40" s="49" t="str">
        <f ca="1">IFERROR(VLOOKUP($A40,Tableau1[],5,0),"")</f>
        <v/>
      </c>
      <c r="E40" s="49" t="str">
        <f ca="1">IFERROR(VLOOKUP($A40,Tableau1[],8,0),"")</f>
        <v/>
      </c>
      <c r="F40" s="50" t="str">
        <f ca="1">IFERROR(VLOOKUP($A40,Tableau1[],9,0),"")</f>
        <v/>
      </c>
    </row>
    <row r="41" spans="1:6" ht="15" customHeight="1">
      <c r="A41" s="52" t="str">
        <f t="shared" ca="1" si="0"/>
        <v/>
      </c>
      <c r="B41" s="49" t="str">
        <f ca="1">IFERROR(VLOOKUP($A41,Tableau1[],3,0),"")</f>
        <v/>
      </c>
      <c r="C41" s="49" t="str">
        <f ca="1">IFERROR(VLOOKUP($A41,Tableau1[],4,0),"")</f>
        <v/>
      </c>
      <c r="D41" s="49" t="str">
        <f ca="1">IFERROR(VLOOKUP($A41,Tableau1[],5,0),"")</f>
        <v/>
      </c>
      <c r="E41" s="49" t="str">
        <f ca="1">IFERROR(VLOOKUP($A41,Tableau1[],8,0),"")</f>
        <v/>
      </c>
      <c r="F41" s="50" t="str">
        <f ca="1">IFERROR(VLOOKUP($A41,Tableau1[],9,0),"")</f>
        <v/>
      </c>
    </row>
    <row r="42" spans="1:6" ht="15" customHeight="1">
      <c r="A42" s="52" t="str">
        <f t="shared" ca="1" si="0"/>
        <v/>
      </c>
      <c r="B42" s="49" t="str">
        <f ca="1">IFERROR(VLOOKUP($A42,Tableau1[],3,0),"")</f>
        <v/>
      </c>
      <c r="C42" s="49" t="str">
        <f ca="1">IFERROR(VLOOKUP($A42,Tableau1[],4,0),"")</f>
        <v/>
      </c>
      <c r="D42" s="49" t="str">
        <f ca="1">IFERROR(VLOOKUP($A42,Tableau1[],5,0),"")</f>
        <v/>
      </c>
      <c r="E42" s="49" t="str">
        <f ca="1">IFERROR(VLOOKUP($A42,Tableau1[],8,0),"")</f>
        <v/>
      </c>
      <c r="F42" s="50" t="str">
        <f ca="1">IFERROR(VLOOKUP($A42,Tableau1[],9,0),"")</f>
        <v/>
      </c>
    </row>
    <row r="43" spans="1:6" ht="15" customHeight="1">
      <c r="A43" s="52" t="str">
        <f t="shared" ca="1" si="0"/>
        <v/>
      </c>
      <c r="B43" s="49" t="str">
        <f ca="1">IFERROR(VLOOKUP($A43,Tableau1[],3,0),"")</f>
        <v/>
      </c>
      <c r="C43" s="49" t="str">
        <f ca="1">IFERROR(VLOOKUP($A43,Tableau1[],4,0),"")</f>
        <v/>
      </c>
      <c r="D43" s="49" t="str">
        <f ca="1">IFERROR(VLOOKUP($A43,Tableau1[],5,0),"")</f>
        <v/>
      </c>
      <c r="E43" s="49" t="str">
        <f ca="1">IFERROR(VLOOKUP($A43,Tableau1[],8,0),"")</f>
        <v/>
      </c>
      <c r="F43" s="50" t="str">
        <f ca="1">IFERROR(VLOOKUP($A43,Tableau1[],9,0),"")</f>
        <v/>
      </c>
    </row>
    <row r="44" spans="1:6" ht="15" customHeight="1">
      <c r="A44" s="52" t="str">
        <f t="shared" ca="1" si="0"/>
        <v/>
      </c>
      <c r="B44" s="49" t="str">
        <f ca="1">IFERROR(VLOOKUP($A44,Tableau1[],3,0),"")</f>
        <v/>
      </c>
      <c r="C44" s="49" t="str">
        <f ca="1">IFERROR(VLOOKUP($A44,Tableau1[],4,0),"")</f>
        <v/>
      </c>
      <c r="D44" s="49" t="str">
        <f ca="1">IFERROR(VLOOKUP($A44,Tableau1[],5,0),"")</f>
        <v/>
      </c>
      <c r="E44" s="49" t="str">
        <f ca="1">IFERROR(VLOOKUP($A44,Tableau1[],8,0),"")</f>
        <v/>
      </c>
      <c r="F44" s="50" t="str">
        <f ca="1">IFERROR(VLOOKUP($A44,Tableau1[],9,0),"")</f>
        <v/>
      </c>
    </row>
    <row r="45" spans="1:6" ht="15" customHeight="1">
      <c r="A45" s="52" t="str">
        <f t="shared" ca="1" si="0"/>
        <v/>
      </c>
      <c r="B45" s="49" t="str">
        <f ca="1">IFERROR(VLOOKUP($A45,Tableau1[],3,0),"")</f>
        <v/>
      </c>
      <c r="C45" s="49" t="str">
        <f ca="1">IFERROR(VLOOKUP($A45,Tableau1[],4,0),"")</f>
        <v/>
      </c>
      <c r="D45" s="49" t="str">
        <f ca="1">IFERROR(VLOOKUP($A45,Tableau1[],5,0),"")</f>
        <v/>
      </c>
      <c r="E45" s="49" t="str">
        <f ca="1">IFERROR(VLOOKUP($A45,Tableau1[],8,0),"")</f>
        <v/>
      </c>
      <c r="F45" s="50" t="str">
        <f ca="1">IFERROR(VLOOKUP($A45,Tableau1[],9,0),"")</f>
        <v/>
      </c>
    </row>
    <row r="46" spans="1:6" ht="15" customHeight="1">
      <c r="A46" s="52" t="str">
        <f t="shared" ca="1" si="0"/>
        <v/>
      </c>
      <c r="B46" s="49" t="str">
        <f ca="1">IFERROR(VLOOKUP($A46,Tableau1[],3,0),"")</f>
        <v/>
      </c>
      <c r="C46" s="49" t="str">
        <f ca="1">IFERROR(VLOOKUP($A46,Tableau1[],4,0),"")</f>
        <v/>
      </c>
      <c r="D46" s="49" t="str">
        <f ca="1">IFERROR(VLOOKUP($A46,Tableau1[],5,0),"")</f>
        <v/>
      </c>
      <c r="E46" s="49" t="str">
        <f ca="1">IFERROR(VLOOKUP($A46,Tableau1[],8,0),"")</f>
        <v/>
      </c>
      <c r="F46" s="50" t="str">
        <f ca="1">IFERROR(VLOOKUP($A46,Tableau1[],9,0),"")</f>
        <v/>
      </c>
    </row>
    <row r="47" spans="1:6" ht="15" customHeight="1">
      <c r="A47" s="52" t="str">
        <f t="shared" ca="1" si="0"/>
        <v/>
      </c>
      <c r="B47" s="49" t="str">
        <f ca="1">IFERROR(VLOOKUP($A47,Tableau1[],3,0),"")</f>
        <v/>
      </c>
      <c r="C47" s="49" t="str">
        <f ca="1">IFERROR(VLOOKUP($A47,Tableau1[],4,0),"")</f>
        <v/>
      </c>
      <c r="D47" s="49" t="str">
        <f ca="1">IFERROR(VLOOKUP($A47,Tableau1[],5,0),"")</f>
        <v/>
      </c>
      <c r="E47" s="49" t="str">
        <f ca="1">IFERROR(VLOOKUP($A47,Tableau1[],8,0),"")</f>
        <v/>
      </c>
      <c r="F47" s="50" t="str">
        <f ca="1">IFERROR(VLOOKUP($A47,Tableau1[],9,0),"")</f>
        <v/>
      </c>
    </row>
    <row r="48" spans="1:6" ht="15" customHeight="1">
      <c r="A48" s="52" t="str">
        <f t="shared" ca="1" si="0"/>
        <v/>
      </c>
      <c r="B48" s="49" t="str">
        <f ca="1">IFERROR(VLOOKUP($A48,Tableau1[],3,0),"")</f>
        <v/>
      </c>
      <c r="C48" s="49" t="str">
        <f ca="1">IFERROR(VLOOKUP($A48,Tableau1[],4,0),"")</f>
        <v/>
      </c>
      <c r="D48" s="49" t="str">
        <f ca="1">IFERROR(VLOOKUP($A48,Tableau1[],5,0),"")</f>
        <v/>
      </c>
      <c r="E48" s="49" t="str">
        <f ca="1">IFERROR(VLOOKUP($A48,Tableau1[],8,0),"")</f>
        <v/>
      </c>
      <c r="F48" s="50" t="str">
        <f ca="1">IFERROR(VLOOKUP($A48,Tableau1[],9,0),"")</f>
        <v/>
      </c>
    </row>
    <row r="49" spans="1:6" ht="15" customHeight="1">
      <c r="A49" s="52" t="str">
        <f t="shared" ca="1" si="0"/>
        <v/>
      </c>
      <c r="B49" s="49" t="str">
        <f ca="1">IFERROR(VLOOKUP($A49,Tableau1[],3,0),"")</f>
        <v/>
      </c>
      <c r="C49" s="49" t="str">
        <f ca="1">IFERROR(VLOOKUP($A49,Tableau1[],4,0),"")</f>
        <v/>
      </c>
      <c r="D49" s="49" t="str">
        <f ca="1">IFERROR(VLOOKUP($A49,Tableau1[],5,0),"")</f>
        <v/>
      </c>
      <c r="E49" s="49" t="str">
        <f ca="1">IFERROR(VLOOKUP($A49,Tableau1[],8,0),"")</f>
        <v/>
      </c>
      <c r="F49" s="50" t="str">
        <f ca="1">IFERROR(VLOOKUP($A49,Tableau1[],9,0),"")</f>
        <v/>
      </c>
    </row>
    <row r="50" spans="1:6" ht="15" customHeight="1">
      <c r="A50" s="52" t="str">
        <f t="shared" ca="1" si="0"/>
        <v/>
      </c>
      <c r="B50" s="49" t="str">
        <f ca="1">IFERROR(VLOOKUP($A50,Tableau1[],3,0),"")</f>
        <v/>
      </c>
      <c r="C50" s="49" t="str">
        <f ca="1">IFERROR(VLOOKUP($A50,Tableau1[],4,0),"")</f>
        <v/>
      </c>
      <c r="D50" s="49" t="str">
        <f ca="1">IFERROR(VLOOKUP($A50,Tableau1[],5,0),"")</f>
        <v/>
      </c>
      <c r="E50" s="49" t="str">
        <f ca="1">IFERROR(VLOOKUP($A50,Tableau1[],8,0),"")</f>
        <v/>
      </c>
      <c r="F50" s="50" t="str">
        <f ca="1">IFERROR(VLOOKUP($A50,Tableau1[],9,0),"")</f>
        <v/>
      </c>
    </row>
    <row r="51" spans="1:6" ht="15" customHeight="1">
      <c r="A51" s="52" t="str">
        <f t="shared" ca="1" si="0"/>
        <v/>
      </c>
      <c r="B51" s="49" t="str">
        <f ca="1">IFERROR(VLOOKUP($A51,Tableau1[],3,0),"")</f>
        <v/>
      </c>
      <c r="C51" s="49" t="str">
        <f ca="1">IFERROR(VLOOKUP($A51,Tableau1[],4,0),"")</f>
        <v/>
      </c>
      <c r="D51" s="49" t="str">
        <f ca="1">IFERROR(VLOOKUP($A51,Tableau1[],5,0),"")</f>
        <v/>
      </c>
      <c r="E51" s="49" t="str">
        <f ca="1">IFERROR(VLOOKUP($A51,Tableau1[],8,0),"")</f>
        <v/>
      </c>
      <c r="F51" s="50" t="str">
        <f ca="1">IFERROR(VLOOKUP($A51,Tableau1[],9,0),"")</f>
        <v/>
      </c>
    </row>
    <row r="52" spans="1:6" ht="15" customHeight="1">
      <c r="A52" s="52" t="str">
        <f t="shared" ca="1" si="0"/>
        <v/>
      </c>
      <c r="B52" s="49" t="str">
        <f ca="1">IFERROR(VLOOKUP($A52,Tableau1[],3,0),"")</f>
        <v/>
      </c>
      <c r="C52" s="49" t="str">
        <f ca="1">IFERROR(VLOOKUP($A52,Tableau1[],4,0),"")</f>
        <v/>
      </c>
      <c r="D52" s="49" t="str">
        <f ca="1">IFERROR(VLOOKUP($A52,Tableau1[],5,0),"")</f>
        <v/>
      </c>
      <c r="E52" s="49" t="str">
        <f ca="1">IFERROR(VLOOKUP($A52,Tableau1[],8,0),"")</f>
        <v/>
      </c>
      <c r="F52" s="50" t="str">
        <f ca="1">IFERROR(VLOOKUP($A52,Tableau1[],9,0),"")</f>
        <v/>
      </c>
    </row>
    <row r="53" spans="1:6" ht="15" customHeight="1">
      <c r="A53" s="52" t="str">
        <f t="shared" ca="1" si="0"/>
        <v/>
      </c>
      <c r="B53" s="49" t="str">
        <f ca="1">IFERROR(VLOOKUP($A53,Tableau1[],3,0),"")</f>
        <v/>
      </c>
      <c r="C53" s="49" t="str">
        <f ca="1">IFERROR(VLOOKUP($A53,Tableau1[],4,0),"")</f>
        <v/>
      </c>
      <c r="D53" s="49" t="str">
        <f ca="1">IFERROR(VLOOKUP($A53,Tableau1[],5,0),"")</f>
        <v/>
      </c>
      <c r="E53" s="49" t="str">
        <f ca="1">IFERROR(VLOOKUP($A53,Tableau1[],8,0),"")</f>
        <v/>
      </c>
      <c r="F53" s="50" t="str">
        <f ca="1">IFERROR(VLOOKUP($A53,Tableau1[],9,0),"")</f>
        <v/>
      </c>
    </row>
    <row r="54" spans="1:6" ht="15" customHeight="1">
      <c r="A54" s="52" t="str">
        <f t="shared" ca="1" si="0"/>
        <v/>
      </c>
      <c r="B54" s="49" t="str">
        <f ca="1">IFERROR(VLOOKUP($A54,Tableau1[],3,0),"")</f>
        <v/>
      </c>
      <c r="C54" s="49" t="str">
        <f ca="1">IFERROR(VLOOKUP($A54,Tableau1[],4,0),"")</f>
        <v/>
      </c>
      <c r="D54" s="49" t="str">
        <f ca="1">IFERROR(VLOOKUP($A54,Tableau1[],5,0),"")</f>
        <v/>
      </c>
      <c r="E54" s="49" t="str">
        <f ca="1">IFERROR(VLOOKUP($A54,Tableau1[],8,0),"")</f>
        <v/>
      </c>
      <c r="F54" s="50" t="str">
        <f ca="1">IFERROR(VLOOKUP($A54,Tableau1[],9,0),"")</f>
        <v/>
      </c>
    </row>
    <row r="55" spans="1:6" ht="15" customHeight="1">
      <c r="A55" s="52" t="str">
        <f t="shared" ca="1" si="0"/>
        <v/>
      </c>
      <c r="B55" s="49" t="str">
        <f ca="1">IFERROR(VLOOKUP($A55,Tableau1[],3,0),"")</f>
        <v/>
      </c>
      <c r="C55" s="49" t="str">
        <f ca="1">IFERROR(VLOOKUP($A55,Tableau1[],4,0),"")</f>
        <v/>
      </c>
      <c r="D55" s="49" t="str">
        <f ca="1">IFERROR(VLOOKUP($A55,Tableau1[],5,0),"")</f>
        <v/>
      </c>
      <c r="E55" s="49" t="str">
        <f ca="1">IFERROR(VLOOKUP($A55,Tableau1[],8,0),"")</f>
        <v/>
      </c>
      <c r="F55" s="50" t="str">
        <f ca="1">IFERROR(VLOOKUP($A55,Tableau1[],9,0),"")</f>
        <v/>
      </c>
    </row>
    <row r="56" spans="1:6" ht="15" customHeight="1">
      <c r="A56" s="52" t="str">
        <f t="shared" ca="1" si="0"/>
        <v/>
      </c>
      <c r="B56" s="49" t="str">
        <f ca="1">IFERROR(VLOOKUP($A56,Tableau1[],3,0),"")</f>
        <v/>
      </c>
      <c r="C56" s="49" t="str">
        <f ca="1">IFERROR(VLOOKUP($A56,Tableau1[],4,0),"")</f>
        <v/>
      </c>
      <c r="D56" s="49" t="str">
        <f ca="1">IFERROR(VLOOKUP($A56,Tableau1[],5,0),"")</f>
        <v/>
      </c>
      <c r="E56" s="49" t="str">
        <f ca="1">IFERROR(VLOOKUP($A56,Tableau1[],8,0),"")</f>
        <v/>
      </c>
      <c r="F56" s="50" t="str">
        <f ca="1">IFERROR(VLOOKUP($A56,Tableau1[],9,0),"")</f>
        <v/>
      </c>
    </row>
    <row r="57" spans="1:6" ht="15" customHeight="1">
      <c r="A57" s="52" t="str">
        <f t="shared" ca="1" si="0"/>
        <v/>
      </c>
      <c r="B57" s="49" t="str">
        <f ca="1">IFERROR(VLOOKUP($A57,Tableau1[],3,0),"")</f>
        <v/>
      </c>
      <c r="C57" s="49" t="str">
        <f ca="1">IFERROR(VLOOKUP($A57,Tableau1[],4,0),"")</f>
        <v/>
      </c>
      <c r="D57" s="49" t="str">
        <f ca="1">IFERROR(VLOOKUP($A57,Tableau1[],5,0),"")</f>
        <v/>
      </c>
      <c r="E57" s="49" t="str">
        <f ca="1">IFERROR(VLOOKUP($A57,Tableau1[],8,0),"")</f>
        <v/>
      </c>
      <c r="F57" s="50" t="str">
        <f ca="1">IFERROR(VLOOKUP($A57,Tableau1[],9,0),"")</f>
        <v/>
      </c>
    </row>
    <row r="58" spans="1:6" ht="15" customHeight="1">
      <c r="A58" s="52" t="str">
        <f t="shared" ca="1" si="0"/>
        <v/>
      </c>
      <c r="B58" s="49" t="str">
        <f ca="1">IFERROR(VLOOKUP($A58,Tableau1[],3,0),"")</f>
        <v/>
      </c>
      <c r="C58" s="49" t="str">
        <f ca="1">IFERROR(VLOOKUP($A58,Tableau1[],4,0),"")</f>
        <v/>
      </c>
      <c r="D58" s="49" t="str">
        <f ca="1">IFERROR(VLOOKUP($A58,Tableau1[],5,0),"")</f>
        <v/>
      </c>
      <c r="E58" s="49" t="str">
        <f ca="1">IFERROR(VLOOKUP($A58,Tableau1[],8,0),"")</f>
        <v/>
      </c>
      <c r="F58" s="50" t="str">
        <f ca="1">IFERROR(VLOOKUP($A58,Tableau1[],9,0),"")</f>
        <v/>
      </c>
    </row>
    <row r="59" spans="1:6" ht="15" customHeight="1">
      <c r="A59" s="52" t="str">
        <f t="shared" ca="1" si="0"/>
        <v/>
      </c>
      <c r="B59" s="49" t="str">
        <f ca="1">IFERROR(VLOOKUP($A59,Tableau1[],3,0),"")</f>
        <v/>
      </c>
      <c r="C59" s="49" t="str">
        <f ca="1">IFERROR(VLOOKUP($A59,Tableau1[],4,0),"")</f>
        <v/>
      </c>
      <c r="D59" s="49" t="str">
        <f ca="1">IFERROR(VLOOKUP($A59,Tableau1[],5,0),"")</f>
        <v/>
      </c>
      <c r="E59" s="49" t="str">
        <f ca="1">IFERROR(VLOOKUP($A59,Tableau1[],8,0),"")</f>
        <v/>
      </c>
      <c r="F59" s="50" t="str">
        <f ca="1">IFERROR(VLOOKUP($A59,Tableau1[],9,0),"")</f>
        <v/>
      </c>
    </row>
    <row r="60" spans="1:6" ht="15" customHeight="1">
      <c r="A60" s="52" t="str">
        <f t="shared" ca="1" si="0"/>
        <v/>
      </c>
      <c r="B60" s="49" t="str">
        <f ca="1">IFERROR(VLOOKUP($A60,Tableau1[],3,0),"")</f>
        <v/>
      </c>
      <c r="C60" s="49" t="str">
        <f ca="1">IFERROR(VLOOKUP($A60,Tableau1[],4,0),"")</f>
        <v/>
      </c>
      <c r="D60" s="49" t="str">
        <f ca="1">IFERROR(VLOOKUP($A60,Tableau1[],5,0),"")</f>
        <v/>
      </c>
      <c r="E60" s="49" t="str">
        <f ca="1">IFERROR(VLOOKUP($A60,Tableau1[],8,0),"")</f>
        <v/>
      </c>
      <c r="F60" s="50" t="str">
        <f ca="1">IFERROR(VLOOKUP($A60,Tableau1[],9,0),"")</f>
        <v/>
      </c>
    </row>
    <row r="61" spans="1:6" ht="15" customHeight="1">
      <c r="A61" s="52" t="str">
        <f t="shared" ca="1" si="0"/>
        <v/>
      </c>
      <c r="B61" s="49" t="str">
        <f ca="1">IFERROR(VLOOKUP($A61,Tableau1[],3,0),"")</f>
        <v/>
      </c>
      <c r="C61" s="49" t="str">
        <f ca="1">IFERROR(VLOOKUP($A61,Tableau1[],4,0),"")</f>
        <v/>
      </c>
      <c r="D61" s="49" t="str">
        <f ca="1">IFERROR(VLOOKUP($A61,Tableau1[],5,0),"")</f>
        <v/>
      </c>
      <c r="E61" s="49" t="str">
        <f ca="1">IFERROR(VLOOKUP($A61,Tableau1[],8,0),"")</f>
        <v/>
      </c>
      <c r="F61" s="50" t="str">
        <f ca="1">IFERROR(VLOOKUP($A61,Tableau1[],9,0),"")</f>
        <v/>
      </c>
    </row>
    <row r="62" spans="1:6" ht="15" customHeight="1">
      <c r="A62" s="52" t="str">
        <f t="shared" ca="1" si="0"/>
        <v/>
      </c>
      <c r="B62" s="49" t="str">
        <f ca="1">IFERROR(VLOOKUP($A62,Tableau1[],3,0),"")</f>
        <v/>
      </c>
      <c r="C62" s="49" t="str">
        <f ca="1">IFERROR(VLOOKUP($A62,Tableau1[],4,0),"")</f>
        <v/>
      </c>
      <c r="D62" s="49" t="str">
        <f ca="1">IFERROR(VLOOKUP($A62,Tableau1[],5,0),"")</f>
        <v/>
      </c>
      <c r="E62" s="49" t="str">
        <f ca="1">IFERROR(VLOOKUP($A62,Tableau1[],8,0),"")</f>
        <v/>
      </c>
      <c r="F62" s="50" t="str">
        <f ca="1">IFERROR(VLOOKUP($A62,Tableau1[],9,0),"")</f>
        <v/>
      </c>
    </row>
    <row r="63" spans="1:6" ht="15" customHeight="1">
      <c r="A63" s="52" t="str">
        <f t="shared" ca="1" si="0"/>
        <v/>
      </c>
      <c r="B63" s="49" t="str">
        <f ca="1">IFERROR(VLOOKUP($A63,Tableau1[],3,0),"")</f>
        <v/>
      </c>
      <c r="C63" s="49" t="str">
        <f ca="1">IFERROR(VLOOKUP($A63,Tableau1[],4,0),"")</f>
        <v/>
      </c>
      <c r="D63" s="49" t="str">
        <f ca="1">IFERROR(VLOOKUP($A63,Tableau1[],5,0),"")</f>
        <v/>
      </c>
      <c r="E63" s="49" t="str">
        <f ca="1">IFERROR(VLOOKUP($A63,Tableau1[],8,0),"")</f>
        <v/>
      </c>
      <c r="F63" s="50" t="str">
        <f ca="1">IFERROR(VLOOKUP($A63,Tableau1[],9,0),"")</f>
        <v/>
      </c>
    </row>
    <row r="64" spans="1:6" ht="15" customHeight="1">
      <c r="A64" s="52" t="str">
        <f t="shared" ca="1" si="0"/>
        <v/>
      </c>
      <c r="B64" s="49" t="str">
        <f ca="1">IFERROR(VLOOKUP($A64,Tableau1[],3,0),"")</f>
        <v/>
      </c>
      <c r="C64" s="49" t="str">
        <f ca="1">IFERROR(VLOOKUP($A64,Tableau1[],4,0),"")</f>
        <v/>
      </c>
      <c r="D64" s="49" t="str">
        <f ca="1">IFERROR(VLOOKUP($A64,Tableau1[],5,0),"")</f>
        <v/>
      </c>
      <c r="E64" s="49" t="str">
        <f ca="1">IFERROR(VLOOKUP($A64,Tableau1[],8,0),"")</f>
        <v/>
      </c>
      <c r="F64" s="50" t="str">
        <f ca="1">IFERROR(VLOOKUP($A64,Tableau1[],9,0),"")</f>
        <v/>
      </c>
    </row>
    <row r="65" spans="1:6" ht="15" customHeight="1">
      <c r="A65" s="52" t="str">
        <f t="shared" ca="1" si="0"/>
        <v/>
      </c>
      <c r="B65" s="49" t="str">
        <f ca="1">IFERROR(VLOOKUP($A65,Tableau1[],3,0),"")</f>
        <v/>
      </c>
      <c r="C65" s="49" t="str">
        <f ca="1">IFERROR(VLOOKUP($A65,Tableau1[],4,0),"")</f>
        <v/>
      </c>
      <c r="D65" s="49" t="str">
        <f ca="1">IFERROR(VLOOKUP($A65,Tableau1[],5,0),"")</f>
        <v/>
      </c>
      <c r="E65" s="49" t="str">
        <f ca="1">IFERROR(VLOOKUP($A65,Tableau1[],8,0),"")</f>
        <v/>
      </c>
      <c r="F65" s="50" t="str">
        <f ca="1">IFERROR(VLOOKUP($A65,Tableau1[],9,0),"")</f>
        <v/>
      </c>
    </row>
    <row r="66" spans="1:6" ht="15" customHeight="1">
      <c r="A66" s="52" t="str">
        <f t="shared" ca="1" si="0"/>
        <v/>
      </c>
      <c r="B66" s="49" t="str">
        <f ca="1">IFERROR(VLOOKUP($A66,Tableau1[],3,0),"")</f>
        <v/>
      </c>
      <c r="C66" s="49" t="str">
        <f ca="1">IFERROR(VLOOKUP($A66,Tableau1[],4,0),"")</f>
        <v/>
      </c>
      <c r="D66" s="49" t="str">
        <f ca="1">IFERROR(VLOOKUP($A66,Tableau1[],5,0),"")</f>
        <v/>
      </c>
      <c r="E66" s="49" t="str">
        <f ca="1">IFERROR(VLOOKUP($A66,Tableau1[],8,0),"")</f>
        <v/>
      </c>
      <c r="F66" s="50" t="str">
        <f ca="1">IFERROR(VLOOKUP($A66,Tableau1[],9,0),"")</f>
        <v/>
      </c>
    </row>
    <row r="67" spans="1:6" ht="15" customHeight="1">
      <c r="A67" s="52" t="str">
        <f t="shared" ca="1" si="0"/>
        <v/>
      </c>
      <c r="B67" s="49" t="str">
        <f ca="1">IFERROR(VLOOKUP($A67,Tableau1[],3,0),"")</f>
        <v/>
      </c>
      <c r="C67" s="49" t="str">
        <f ca="1">IFERROR(VLOOKUP($A67,Tableau1[],4,0),"")</f>
        <v/>
      </c>
      <c r="D67" s="49" t="str">
        <f ca="1">IFERROR(VLOOKUP($A67,Tableau1[],5,0),"")</f>
        <v/>
      </c>
      <c r="E67" s="49" t="str">
        <f ca="1">IFERROR(VLOOKUP($A67,Tableau1[],8,0),"")</f>
        <v/>
      </c>
      <c r="F67" s="50" t="str">
        <f ca="1">IFERROR(VLOOKUP($A67,Tableau1[],9,0),"")</f>
        <v/>
      </c>
    </row>
    <row r="68" spans="1:6" ht="15" customHeight="1">
      <c r="A68" s="52" t="str">
        <f t="shared" ref="A68:A122" ca="1" si="1">INDIRECT("'Listes Différenciées'!B"&amp;ROW()-1)</f>
        <v/>
      </c>
      <c r="B68" s="49" t="str">
        <f ca="1">IFERROR(VLOOKUP($A68,Tableau1[],3,0),"")</f>
        <v/>
      </c>
      <c r="C68" s="49" t="str">
        <f ca="1">IFERROR(VLOOKUP($A68,Tableau1[],4,0),"")</f>
        <v/>
      </c>
      <c r="D68" s="49" t="str">
        <f ca="1">IFERROR(VLOOKUP($A68,Tableau1[],5,0),"")</f>
        <v/>
      </c>
      <c r="E68" s="49" t="str">
        <f ca="1">IFERROR(VLOOKUP($A68,Tableau1[],8,0),"")</f>
        <v/>
      </c>
      <c r="F68" s="50" t="str">
        <f ca="1">IFERROR(VLOOKUP($A68,Tableau1[],9,0),"")</f>
        <v/>
      </c>
    </row>
    <row r="69" spans="1:6" ht="15" customHeight="1">
      <c r="A69" s="52" t="str">
        <f t="shared" ca="1" si="1"/>
        <v/>
      </c>
      <c r="B69" s="49" t="str">
        <f ca="1">IFERROR(VLOOKUP($A69,Tableau1[],3,0),"")</f>
        <v/>
      </c>
      <c r="C69" s="49" t="str">
        <f ca="1">IFERROR(VLOOKUP($A69,Tableau1[],4,0),"")</f>
        <v/>
      </c>
      <c r="D69" s="49" t="str">
        <f ca="1">IFERROR(VLOOKUP($A69,Tableau1[],5,0),"")</f>
        <v/>
      </c>
      <c r="E69" s="49" t="str">
        <f ca="1">IFERROR(VLOOKUP($A69,Tableau1[],8,0),"")</f>
        <v/>
      </c>
      <c r="F69" s="50" t="str">
        <f ca="1">IFERROR(VLOOKUP($A69,Tableau1[],9,0),"")</f>
        <v/>
      </c>
    </row>
    <row r="70" spans="1:6" ht="15" customHeight="1">
      <c r="A70" s="52" t="str">
        <f t="shared" ca="1" si="1"/>
        <v/>
      </c>
      <c r="B70" s="49" t="str">
        <f ca="1">IFERROR(VLOOKUP($A70,Tableau1[],3,0),"")</f>
        <v/>
      </c>
      <c r="C70" s="49" t="str">
        <f ca="1">IFERROR(VLOOKUP($A70,Tableau1[],4,0),"")</f>
        <v/>
      </c>
      <c r="D70" s="49" t="str">
        <f ca="1">IFERROR(VLOOKUP($A70,Tableau1[],5,0),"")</f>
        <v/>
      </c>
      <c r="E70" s="49" t="str">
        <f ca="1">IFERROR(VLOOKUP($A70,Tableau1[],8,0),"")</f>
        <v/>
      </c>
      <c r="F70" s="50" t="str">
        <f ca="1">IFERROR(VLOOKUP($A70,Tableau1[],9,0),"")</f>
        <v/>
      </c>
    </row>
    <row r="71" spans="1:6" ht="15" customHeight="1">
      <c r="A71" s="52" t="str">
        <f t="shared" ca="1" si="1"/>
        <v/>
      </c>
      <c r="B71" s="49" t="str">
        <f ca="1">IFERROR(VLOOKUP($A71,Tableau1[],3,0),"")</f>
        <v/>
      </c>
      <c r="C71" s="49" t="str">
        <f ca="1">IFERROR(VLOOKUP($A71,Tableau1[],4,0),"")</f>
        <v/>
      </c>
      <c r="D71" s="49" t="str">
        <f ca="1">IFERROR(VLOOKUP($A71,Tableau1[],5,0),"")</f>
        <v/>
      </c>
      <c r="E71" s="49" t="str">
        <f ca="1">IFERROR(VLOOKUP($A71,Tableau1[],8,0),"")</f>
        <v/>
      </c>
      <c r="F71" s="50" t="str">
        <f ca="1">IFERROR(VLOOKUP($A71,Tableau1[],9,0),"")</f>
        <v/>
      </c>
    </row>
    <row r="72" spans="1:6" ht="15" customHeight="1">
      <c r="A72" s="52" t="str">
        <f t="shared" ca="1" si="1"/>
        <v/>
      </c>
      <c r="B72" s="49" t="str">
        <f ca="1">IFERROR(VLOOKUP($A72,Tableau1[],3,0),"")</f>
        <v/>
      </c>
      <c r="C72" s="49" t="str">
        <f ca="1">IFERROR(VLOOKUP($A72,Tableau1[],4,0),"")</f>
        <v/>
      </c>
      <c r="D72" s="49" t="str">
        <f ca="1">IFERROR(VLOOKUP($A72,Tableau1[],5,0),"")</f>
        <v/>
      </c>
      <c r="E72" s="49" t="str">
        <f ca="1">IFERROR(VLOOKUP($A72,Tableau1[],8,0),"")</f>
        <v/>
      </c>
      <c r="F72" s="50" t="str">
        <f ca="1">IFERROR(VLOOKUP($A72,Tableau1[],9,0),"")</f>
        <v/>
      </c>
    </row>
    <row r="73" spans="1:6" ht="15" customHeight="1">
      <c r="A73" s="52" t="str">
        <f t="shared" ca="1" si="1"/>
        <v/>
      </c>
      <c r="B73" s="49" t="str">
        <f ca="1">IFERROR(VLOOKUP($A73,Tableau1[],3,0),"")</f>
        <v/>
      </c>
      <c r="C73" s="49" t="str">
        <f ca="1">IFERROR(VLOOKUP($A73,Tableau1[],4,0),"")</f>
        <v/>
      </c>
      <c r="D73" s="49" t="str">
        <f ca="1">IFERROR(VLOOKUP($A73,Tableau1[],5,0),"")</f>
        <v/>
      </c>
      <c r="E73" s="49" t="str">
        <f ca="1">IFERROR(VLOOKUP($A73,Tableau1[],8,0),"")</f>
        <v/>
      </c>
      <c r="F73" s="50" t="str">
        <f ca="1">IFERROR(VLOOKUP($A73,Tableau1[],9,0),"")</f>
        <v/>
      </c>
    </row>
    <row r="74" spans="1:6" ht="15" customHeight="1">
      <c r="A74" s="52" t="str">
        <f t="shared" ca="1" si="1"/>
        <v/>
      </c>
      <c r="B74" s="49" t="str">
        <f ca="1">IFERROR(VLOOKUP($A74,Tableau1[],3,0),"")</f>
        <v/>
      </c>
      <c r="C74" s="49" t="str">
        <f ca="1">IFERROR(VLOOKUP($A74,Tableau1[],4,0),"")</f>
        <v/>
      </c>
      <c r="D74" s="49" t="str">
        <f ca="1">IFERROR(VLOOKUP($A74,Tableau1[],5,0),"")</f>
        <v/>
      </c>
      <c r="E74" s="49" t="str">
        <f ca="1">IFERROR(VLOOKUP($A74,Tableau1[],8,0),"")</f>
        <v/>
      </c>
      <c r="F74" s="50" t="str">
        <f ca="1">IFERROR(VLOOKUP($A74,Tableau1[],9,0),"")</f>
        <v/>
      </c>
    </row>
    <row r="75" spans="1:6" ht="15" customHeight="1">
      <c r="A75" s="52" t="str">
        <f t="shared" ca="1" si="1"/>
        <v/>
      </c>
      <c r="B75" s="49" t="str">
        <f ca="1">IFERROR(VLOOKUP($A75,Tableau1[],3,0),"")</f>
        <v/>
      </c>
      <c r="C75" s="49" t="str">
        <f ca="1">IFERROR(VLOOKUP($A75,Tableau1[],4,0),"")</f>
        <v/>
      </c>
      <c r="D75" s="49" t="str">
        <f ca="1">IFERROR(VLOOKUP($A75,Tableau1[],5,0),"")</f>
        <v/>
      </c>
      <c r="E75" s="49" t="str">
        <f ca="1">IFERROR(VLOOKUP($A75,Tableau1[],8,0),"")</f>
        <v/>
      </c>
      <c r="F75" s="50" t="str">
        <f ca="1">IFERROR(VLOOKUP($A75,Tableau1[],9,0),"")</f>
        <v/>
      </c>
    </row>
    <row r="76" spans="1:6" ht="15" customHeight="1">
      <c r="A76" s="52" t="str">
        <f t="shared" ca="1" si="1"/>
        <v/>
      </c>
      <c r="B76" s="49" t="str">
        <f ca="1">IFERROR(VLOOKUP($A76,Tableau1[],3,0),"")</f>
        <v/>
      </c>
      <c r="C76" s="49" t="str">
        <f ca="1">IFERROR(VLOOKUP($A76,Tableau1[],4,0),"")</f>
        <v/>
      </c>
      <c r="D76" s="49" t="str">
        <f ca="1">IFERROR(VLOOKUP($A76,Tableau1[],5,0),"")</f>
        <v/>
      </c>
      <c r="E76" s="49" t="str">
        <f ca="1">IFERROR(VLOOKUP($A76,Tableau1[],8,0),"")</f>
        <v/>
      </c>
      <c r="F76" s="50" t="str">
        <f ca="1">IFERROR(VLOOKUP($A76,Tableau1[],9,0),"")</f>
        <v/>
      </c>
    </row>
    <row r="77" spans="1:6" ht="15" customHeight="1">
      <c r="A77" s="52" t="str">
        <f t="shared" ca="1" si="1"/>
        <v/>
      </c>
      <c r="B77" s="49" t="str">
        <f ca="1">IFERROR(VLOOKUP($A77,Tableau1[],3,0),"")</f>
        <v/>
      </c>
      <c r="C77" s="49" t="str">
        <f ca="1">IFERROR(VLOOKUP($A77,Tableau1[],4,0),"")</f>
        <v/>
      </c>
      <c r="D77" s="49" t="str">
        <f ca="1">IFERROR(VLOOKUP($A77,Tableau1[],5,0),"")</f>
        <v/>
      </c>
      <c r="E77" s="49" t="str">
        <f ca="1">IFERROR(VLOOKUP($A77,Tableau1[],8,0),"")</f>
        <v/>
      </c>
      <c r="F77" s="50" t="str">
        <f ca="1">IFERROR(VLOOKUP($A77,Tableau1[],9,0),"")</f>
        <v/>
      </c>
    </row>
    <row r="78" spans="1:6" ht="15" customHeight="1">
      <c r="A78" s="52" t="str">
        <f t="shared" ca="1" si="1"/>
        <v/>
      </c>
      <c r="B78" s="49" t="str">
        <f ca="1">IFERROR(VLOOKUP($A78,Tableau1[],3,0),"")</f>
        <v/>
      </c>
      <c r="C78" s="49" t="str">
        <f ca="1">IFERROR(VLOOKUP($A78,Tableau1[],4,0),"")</f>
        <v/>
      </c>
      <c r="D78" s="49" t="str">
        <f ca="1">IFERROR(VLOOKUP($A78,Tableau1[],5,0),"")</f>
        <v/>
      </c>
      <c r="E78" s="49" t="str">
        <f ca="1">IFERROR(VLOOKUP($A78,Tableau1[],8,0),"")</f>
        <v/>
      </c>
      <c r="F78" s="50" t="str">
        <f ca="1">IFERROR(VLOOKUP($A78,Tableau1[],9,0),"")</f>
        <v/>
      </c>
    </row>
    <row r="79" spans="1:6" ht="15" customHeight="1">
      <c r="A79" s="52" t="str">
        <f t="shared" ca="1" si="1"/>
        <v/>
      </c>
      <c r="B79" s="49" t="str">
        <f ca="1">IFERROR(VLOOKUP($A79,Tableau1[],3,0),"")</f>
        <v/>
      </c>
      <c r="C79" s="49" t="str">
        <f ca="1">IFERROR(VLOOKUP($A79,Tableau1[],4,0),"")</f>
        <v/>
      </c>
      <c r="D79" s="49" t="str">
        <f ca="1">IFERROR(VLOOKUP($A79,Tableau1[],5,0),"")</f>
        <v/>
      </c>
      <c r="E79" s="49" t="str">
        <f ca="1">IFERROR(VLOOKUP($A79,Tableau1[],8,0),"")</f>
        <v/>
      </c>
      <c r="F79" s="50" t="str">
        <f ca="1">IFERROR(VLOOKUP($A79,Tableau1[],9,0),"")</f>
        <v/>
      </c>
    </row>
    <row r="80" spans="1:6" ht="15" customHeight="1">
      <c r="A80" s="52" t="str">
        <f t="shared" ca="1" si="1"/>
        <v/>
      </c>
      <c r="B80" s="49" t="str">
        <f ca="1">IFERROR(VLOOKUP($A80,Tableau1[],3,0),"")</f>
        <v/>
      </c>
      <c r="C80" s="49" t="str">
        <f ca="1">IFERROR(VLOOKUP($A80,Tableau1[],4,0),"")</f>
        <v/>
      </c>
      <c r="D80" s="49" t="str">
        <f ca="1">IFERROR(VLOOKUP($A80,Tableau1[],5,0),"")</f>
        <v/>
      </c>
      <c r="E80" s="49" t="str">
        <f ca="1">IFERROR(VLOOKUP($A80,Tableau1[],8,0),"")</f>
        <v/>
      </c>
      <c r="F80" s="50" t="str">
        <f ca="1">IFERROR(VLOOKUP($A80,Tableau1[],9,0),"")</f>
        <v/>
      </c>
    </row>
    <row r="81" spans="1:6" ht="15" customHeight="1">
      <c r="A81" s="52" t="str">
        <f t="shared" ca="1" si="1"/>
        <v/>
      </c>
      <c r="B81" s="49" t="str">
        <f ca="1">IFERROR(VLOOKUP($A81,Tableau1[],3,0),"")</f>
        <v/>
      </c>
      <c r="C81" s="49" t="str">
        <f ca="1">IFERROR(VLOOKUP($A81,Tableau1[],4,0),"")</f>
        <v/>
      </c>
      <c r="D81" s="49" t="str">
        <f ca="1">IFERROR(VLOOKUP($A81,Tableau1[],5,0),"")</f>
        <v/>
      </c>
      <c r="E81" s="49" t="str">
        <f ca="1">IFERROR(VLOOKUP($A81,Tableau1[],8,0),"")</f>
        <v/>
      </c>
      <c r="F81" s="50" t="str">
        <f ca="1">IFERROR(VLOOKUP($A81,Tableau1[],9,0),"")</f>
        <v/>
      </c>
    </row>
    <row r="82" spans="1:6" ht="15" customHeight="1">
      <c r="A82" s="52" t="str">
        <f t="shared" ca="1" si="1"/>
        <v/>
      </c>
      <c r="B82" s="49" t="str">
        <f ca="1">IFERROR(VLOOKUP($A82,Tableau1[],3,0),"")</f>
        <v/>
      </c>
      <c r="C82" s="49" t="str">
        <f ca="1">IFERROR(VLOOKUP($A82,Tableau1[],4,0),"")</f>
        <v/>
      </c>
      <c r="D82" s="49" t="str">
        <f ca="1">IFERROR(VLOOKUP($A82,Tableau1[],5,0),"")</f>
        <v/>
      </c>
      <c r="E82" s="49" t="str">
        <f ca="1">IFERROR(VLOOKUP($A82,Tableau1[],8,0),"")</f>
        <v/>
      </c>
      <c r="F82" s="50" t="str">
        <f ca="1">IFERROR(VLOOKUP($A82,Tableau1[],9,0),"")</f>
        <v/>
      </c>
    </row>
    <row r="83" spans="1:6" ht="15" customHeight="1">
      <c r="A83" s="52" t="str">
        <f t="shared" ca="1" si="1"/>
        <v/>
      </c>
      <c r="B83" s="49" t="str">
        <f ca="1">IFERROR(VLOOKUP($A83,Tableau1[],3,0),"")</f>
        <v/>
      </c>
      <c r="C83" s="49" t="str">
        <f ca="1">IFERROR(VLOOKUP($A83,Tableau1[],4,0),"")</f>
        <v/>
      </c>
      <c r="D83" s="49" t="str">
        <f ca="1">IFERROR(VLOOKUP($A83,Tableau1[],5,0),"")</f>
        <v/>
      </c>
      <c r="E83" s="49" t="str">
        <f ca="1">IFERROR(VLOOKUP($A83,Tableau1[],8,0),"")</f>
        <v/>
      </c>
      <c r="F83" s="50" t="str">
        <f ca="1">IFERROR(VLOOKUP($A83,Tableau1[],9,0),"")</f>
        <v/>
      </c>
    </row>
    <row r="84" spans="1:6" ht="15" customHeight="1">
      <c r="A84" s="52" t="str">
        <f t="shared" ca="1" si="1"/>
        <v/>
      </c>
      <c r="B84" s="49" t="str">
        <f ca="1">IFERROR(VLOOKUP($A84,Tableau1[],3,0),"")</f>
        <v/>
      </c>
      <c r="C84" s="49" t="str">
        <f ca="1">IFERROR(VLOOKUP($A84,Tableau1[],4,0),"")</f>
        <v/>
      </c>
      <c r="D84" s="49" t="str">
        <f ca="1">IFERROR(VLOOKUP($A84,Tableau1[],5,0),"")</f>
        <v/>
      </c>
      <c r="E84" s="49" t="str">
        <f ca="1">IFERROR(VLOOKUP($A84,Tableau1[],8,0),"")</f>
        <v/>
      </c>
      <c r="F84" s="50" t="str">
        <f ca="1">IFERROR(VLOOKUP($A84,Tableau1[],9,0),"")</f>
        <v/>
      </c>
    </row>
    <row r="85" spans="1:6" ht="15" customHeight="1">
      <c r="A85" s="52" t="str">
        <f t="shared" ca="1" si="1"/>
        <v/>
      </c>
      <c r="B85" s="49" t="str">
        <f ca="1">IFERROR(VLOOKUP($A85,Tableau1[],3,0),"")</f>
        <v/>
      </c>
      <c r="C85" s="49" t="str">
        <f ca="1">IFERROR(VLOOKUP($A85,Tableau1[],4,0),"")</f>
        <v/>
      </c>
      <c r="D85" s="49" t="str">
        <f ca="1">IFERROR(VLOOKUP($A85,Tableau1[],5,0),"")</f>
        <v/>
      </c>
      <c r="E85" s="49" t="str">
        <f ca="1">IFERROR(VLOOKUP($A85,Tableau1[],8,0),"")</f>
        <v/>
      </c>
      <c r="F85" s="50" t="str">
        <f ca="1">IFERROR(VLOOKUP($A85,Tableau1[],9,0),"")</f>
        <v/>
      </c>
    </row>
    <row r="86" spans="1:6" ht="15" customHeight="1">
      <c r="A86" s="52" t="str">
        <f t="shared" ca="1" si="1"/>
        <v/>
      </c>
      <c r="B86" s="49" t="str">
        <f ca="1">IFERROR(VLOOKUP($A86,Tableau1[],3,0),"")</f>
        <v/>
      </c>
      <c r="C86" s="49" t="str">
        <f ca="1">IFERROR(VLOOKUP($A86,Tableau1[],4,0),"")</f>
        <v/>
      </c>
      <c r="D86" s="49" t="str">
        <f ca="1">IFERROR(VLOOKUP($A86,Tableau1[],5,0),"")</f>
        <v/>
      </c>
      <c r="E86" s="49" t="str">
        <f ca="1">IFERROR(VLOOKUP($A86,Tableau1[],8,0),"")</f>
        <v/>
      </c>
      <c r="F86" s="50" t="str">
        <f ca="1">IFERROR(VLOOKUP($A86,Tableau1[],9,0),"")</f>
        <v/>
      </c>
    </row>
    <row r="87" spans="1:6" ht="15" customHeight="1">
      <c r="A87" s="52" t="str">
        <f t="shared" ca="1" si="1"/>
        <v/>
      </c>
      <c r="B87" s="49" t="str">
        <f ca="1">IFERROR(VLOOKUP($A87,Tableau1[],3,0),"")</f>
        <v/>
      </c>
      <c r="C87" s="49" t="str">
        <f ca="1">IFERROR(VLOOKUP($A87,Tableau1[],4,0),"")</f>
        <v/>
      </c>
      <c r="D87" s="49" t="str">
        <f ca="1">IFERROR(VLOOKUP($A87,Tableau1[],5,0),"")</f>
        <v/>
      </c>
      <c r="E87" s="49" t="str">
        <f ca="1">IFERROR(VLOOKUP($A87,Tableau1[],8,0),"")</f>
        <v/>
      </c>
      <c r="F87" s="50" t="str">
        <f ca="1">IFERROR(VLOOKUP($A87,Tableau1[],9,0),"")</f>
        <v/>
      </c>
    </row>
    <row r="88" spans="1:6" ht="15" customHeight="1">
      <c r="A88" s="52" t="str">
        <f t="shared" ca="1" si="1"/>
        <v/>
      </c>
      <c r="B88" s="49" t="str">
        <f ca="1">IFERROR(VLOOKUP($A88,Tableau1[],3,0),"")</f>
        <v/>
      </c>
      <c r="C88" s="49" t="str">
        <f ca="1">IFERROR(VLOOKUP($A88,Tableau1[],4,0),"")</f>
        <v/>
      </c>
      <c r="D88" s="49" t="str">
        <f ca="1">IFERROR(VLOOKUP($A88,Tableau1[],5,0),"")</f>
        <v/>
      </c>
      <c r="E88" s="49" t="str">
        <f ca="1">IFERROR(VLOOKUP($A88,Tableau1[],8,0),"")</f>
        <v/>
      </c>
      <c r="F88" s="50" t="str">
        <f ca="1">IFERROR(VLOOKUP($A88,Tableau1[],9,0),"")</f>
        <v/>
      </c>
    </row>
    <row r="89" spans="1:6" ht="15" customHeight="1">
      <c r="A89" s="52" t="str">
        <f t="shared" ca="1" si="1"/>
        <v/>
      </c>
      <c r="B89" s="49" t="str">
        <f ca="1">IFERROR(VLOOKUP($A89,Tableau1[],3,0),"")</f>
        <v/>
      </c>
      <c r="C89" s="49" t="str">
        <f ca="1">IFERROR(VLOOKUP($A89,Tableau1[],4,0),"")</f>
        <v/>
      </c>
      <c r="D89" s="49" t="str">
        <f ca="1">IFERROR(VLOOKUP($A89,Tableau1[],5,0),"")</f>
        <v/>
      </c>
      <c r="E89" s="49" t="str">
        <f ca="1">IFERROR(VLOOKUP($A89,Tableau1[],8,0),"")</f>
        <v/>
      </c>
      <c r="F89" s="50" t="str">
        <f ca="1">IFERROR(VLOOKUP($A89,Tableau1[],9,0),"")</f>
        <v/>
      </c>
    </row>
    <row r="90" spans="1:6" ht="15" customHeight="1">
      <c r="A90" s="52" t="str">
        <f t="shared" ca="1" si="1"/>
        <v/>
      </c>
      <c r="B90" s="49" t="str">
        <f ca="1">IFERROR(VLOOKUP($A90,Tableau1[],3,0),"")</f>
        <v/>
      </c>
      <c r="C90" s="49" t="str">
        <f ca="1">IFERROR(VLOOKUP($A90,Tableau1[],4,0),"")</f>
        <v/>
      </c>
      <c r="D90" s="49" t="str">
        <f ca="1">IFERROR(VLOOKUP($A90,Tableau1[],5,0),"")</f>
        <v/>
      </c>
      <c r="E90" s="49" t="str">
        <f ca="1">IFERROR(VLOOKUP($A90,Tableau1[],8,0),"")</f>
        <v/>
      </c>
      <c r="F90" s="50" t="str">
        <f ca="1">IFERROR(VLOOKUP($A90,Tableau1[],9,0),"")</f>
        <v/>
      </c>
    </row>
    <row r="91" spans="1:6" ht="15" customHeight="1">
      <c r="A91" s="52" t="str">
        <f t="shared" ca="1" si="1"/>
        <v/>
      </c>
      <c r="B91" s="49" t="str">
        <f ca="1">IFERROR(VLOOKUP($A91,Tableau1[],3,0),"")</f>
        <v/>
      </c>
      <c r="C91" s="49" t="str">
        <f ca="1">IFERROR(VLOOKUP($A91,Tableau1[],4,0),"")</f>
        <v/>
      </c>
      <c r="D91" s="49" t="str">
        <f ca="1">IFERROR(VLOOKUP($A91,Tableau1[],5,0),"")</f>
        <v/>
      </c>
      <c r="E91" s="49" t="str">
        <f ca="1">IFERROR(VLOOKUP($A91,Tableau1[],8,0),"")</f>
        <v/>
      </c>
      <c r="F91" s="50" t="str">
        <f ca="1">IFERROR(VLOOKUP($A91,Tableau1[],9,0),"")</f>
        <v/>
      </c>
    </row>
    <row r="92" spans="1:6" ht="15" customHeight="1">
      <c r="A92" s="52" t="str">
        <f t="shared" ca="1" si="1"/>
        <v/>
      </c>
      <c r="B92" s="49" t="str">
        <f ca="1">IFERROR(VLOOKUP($A92,Tableau1[],3,0),"")</f>
        <v/>
      </c>
      <c r="C92" s="49" t="str">
        <f ca="1">IFERROR(VLOOKUP($A92,Tableau1[],4,0),"")</f>
        <v/>
      </c>
      <c r="D92" s="49" t="str">
        <f ca="1">IFERROR(VLOOKUP($A92,Tableau1[],5,0),"")</f>
        <v/>
      </c>
      <c r="E92" s="49" t="str">
        <f ca="1">IFERROR(VLOOKUP($A92,Tableau1[],8,0),"")</f>
        <v/>
      </c>
      <c r="F92" s="50" t="str">
        <f ca="1">IFERROR(VLOOKUP($A92,Tableau1[],9,0),"")</f>
        <v/>
      </c>
    </row>
    <row r="93" spans="1:6" ht="15" customHeight="1">
      <c r="A93" s="52" t="str">
        <f t="shared" ca="1" si="1"/>
        <v/>
      </c>
      <c r="B93" s="49" t="str">
        <f ca="1">IFERROR(VLOOKUP($A93,Tableau1[],3,0),"")</f>
        <v/>
      </c>
      <c r="C93" s="49" t="str">
        <f ca="1">IFERROR(VLOOKUP($A93,Tableau1[],4,0),"")</f>
        <v/>
      </c>
      <c r="D93" s="49" t="str">
        <f ca="1">IFERROR(VLOOKUP($A93,Tableau1[],5,0),"")</f>
        <v/>
      </c>
      <c r="E93" s="49" t="str">
        <f ca="1">IFERROR(VLOOKUP($A93,Tableau1[],8,0),"")</f>
        <v/>
      </c>
      <c r="F93" s="50" t="str">
        <f ca="1">IFERROR(VLOOKUP($A93,Tableau1[],9,0),"")</f>
        <v/>
      </c>
    </row>
    <row r="94" spans="1:6" ht="15" customHeight="1">
      <c r="A94" s="52" t="str">
        <f t="shared" ca="1" si="1"/>
        <v/>
      </c>
      <c r="B94" s="49" t="str">
        <f ca="1">IFERROR(VLOOKUP($A94,Tableau1[],3,0),"")</f>
        <v/>
      </c>
      <c r="C94" s="49" t="str">
        <f ca="1">IFERROR(VLOOKUP($A94,Tableau1[],4,0),"")</f>
        <v/>
      </c>
      <c r="D94" s="49" t="str">
        <f ca="1">IFERROR(VLOOKUP($A94,Tableau1[],5,0),"")</f>
        <v/>
      </c>
      <c r="E94" s="49" t="str">
        <f ca="1">IFERROR(VLOOKUP($A94,Tableau1[],8,0),"")</f>
        <v/>
      </c>
      <c r="F94" s="50" t="str">
        <f ca="1">IFERROR(VLOOKUP($A94,Tableau1[],9,0),"")</f>
        <v/>
      </c>
    </row>
    <row r="95" spans="1:6" ht="15" customHeight="1">
      <c r="A95" s="52" t="str">
        <f t="shared" ca="1" si="1"/>
        <v/>
      </c>
      <c r="B95" s="49" t="str">
        <f ca="1">IFERROR(VLOOKUP($A95,Tableau1[],3,0),"")</f>
        <v/>
      </c>
      <c r="C95" s="49" t="str">
        <f ca="1">IFERROR(VLOOKUP($A95,Tableau1[],4,0),"")</f>
        <v/>
      </c>
      <c r="D95" s="49" t="str">
        <f ca="1">IFERROR(VLOOKUP($A95,Tableau1[],5,0),"")</f>
        <v/>
      </c>
      <c r="E95" s="49" t="str">
        <f ca="1">IFERROR(VLOOKUP($A95,Tableau1[],8,0),"")</f>
        <v/>
      </c>
      <c r="F95" s="50" t="str">
        <f ca="1">IFERROR(VLOOKUP($A95,Tableau1[],9,0),"")</f>
        <v/>
      </c>
    </row>
    <row r="96" spans="1:6" ht="15" customHeight="1">
      <c r="A96" s="52" t="str">
        <f t="shared" ca="1" si="1"/>
        <v/>
      </c>
      <c r="B96" s="49" t="str">
        <f ca="1">IFERROR(VLOOKUP($A96,Tableau1[],3,0),"")</f>
        <v/>
      </c>
      <c r="C96" s="49" t="str">
        <f ca="1">IFERROR(VLOOKUP($A96,Tableau1[],4,0),"")</f>
        <v/>
      </c>
      <c r="D96" s="49" t="str">
        <f ca="1">IFERROR(VLOOKUP($A96,Tableau1[],5,0),"")</f>
        <v/>
      </c>
      <c r="E96" s="49" t="str">
        <f ca="1">IFERROR(VLOOKUP($A96,Tableau1[],8,0),"")</f>
        <v/>
      </c>
      <c r="F96" s="50" t="str">
        <f ca="1">IFERROR(VLOOKUP($A96,Tableau1[],9,0),"")</f>
        <v/>
      </c>
    </row>
    <row r="97" spans="1:6" ht="15" customHeight="1">
      <c r="A97" s="52" t="str">
        <f t="shared" ca="1" si="1"/>
        <v/>
      </c>
      <c r="B97" s="49" t="str">
        <f ca="1">IFERROR(VLOOKUP($A97,Tableau1[],3,0),"")</f>
        <v/>
      </c>
      <c r="C97" s="49" t="str">
        <f ca="1">IFERROR(VLOOKUP($A97,Tableau1[],4,0),"")</f>
        <v/>
      </c>
      <c r="D97" s="49" t="str">
        <f ca="1">IFERROR(VLOOKUP($A97,Tableau1[],5,0),"")</f>
        <v/>
      </c>
      <c r="E97" s="49" t="str">
        <f ca="1">IFERROR(VLOOKUP($A97,Tableau1[],8,0),"")</f>
        <v/>
      </c>
      <c r="F97" s="50" t="str">
        <f ca="1">IFERROR(VLOOKUP($A97,Tableau1[],9,0),"")</f>
        <v/>
      </c>
    </row>
    <row r="98" spans="1:6" ht="15" customHeight="1">
      <c r="A98" s="52" t="str">
        <f t="shared" ca="1" si="1"/>
        <v/>
      </c>
      <c r="B98" s="49" t="str">
        <f ca="1">IFERROR(VLOOKUP($A98,Tableau1[],3,0),"")</f>
        <v/>
      </c>
      <c r="C98" s="49" t="str">
        <f ca="1">IFERROR(VLOOKUP($A98,Tableau1[],4,0),"")</f>
        <v/>
      </c>
      <c r="D98" s="49" t="str">
        <f ca="1">IFERROR(VLOOKUP($A98,Tableau1[],5,0),"")</f>
        <v/>
      </c>
      <c r="E98" s="49" t="str">
        <f ca="1">IFERROR(VLOOKUP($A98,Tableau1[],8,0),"")</f>
        <v/>
      </c>
      <c r="F98" s="50" t="str">
        <f ca="1">IFERROR(VLOOKUP($A98,Tableau1[],9,0),"")</f>
        <v/>
      </c>
    </row>
    <row r="99" spans="1:6" ht="15" customHeight="1">
      <c r="A99" s="52" t="str">
        <f t="shared" ca="1" si="1"/>
        <v/>
      </c>
      <c r="B99" s="49" t="str">
        <f ca="1">IFERROR(VLOOKUP($A99,Tableau1[],3,0),"")</f>
        <v/>
      </c>
      <c r="C99" s="49" t="str">
        <f ca="1">IFERROR(VLOOKUP($A99,Tableau1[],4,0),"")</f>
        <v/>
      </c>
      <c r="D99" s="49" t="str">
        <f ca="1">IFERROR(VLOOKUP($A99,Tableau1[],5,0),"")</f>
        <v/>
      </c>
      <c r="E99" s="49" t="str">
        <f ca="1">IFERROR(VLOOKUP($A99,Tableau1[],8,0),"")</f>
        <v/>
      </c>
      <c r="F99" s="50" t="str">
        <f ca="1">IFERROR(VLOOKUP($A99,Tableau1[],9,0),"")</f>
        <v/>
      </c>
    </row>
    <row r="100" spans="1:6" ht="15" customHeight="1">
      <c r="A100" s="52" t="str">
        <f t="shared" ca="1" si="1"/>
        <v/>
      </c>
      <c r="B100" s="49" t="str">
        <f ca="1">IFERROR(VLOOKUP($A100,Tableau1[],3,0),"")</f>
        <v/>
      </c>
      <c r="C100" s="49" t="str">
        <f ca="1">IFERROR(VLOOKUP($A100,Tableau1[],4,0),"")</f>
        <v/>
      </c>
      <c r="D100" s="49" t="str">
        <f ca="1">IFERROR(VLOOKUP($A100,Tableau1[],5,0),"")</f>
        <v/>
      </c>
      <c r="E100" s="49" t="str">
        <f ca="1">IFERROR(VLOOKUP($A100,Tableau1[],8,0),"")</f>
        <v/>
      </c>
      <c r="F100" s="50" t="str">
        <f ca="1">IFERROR(VLOOKUP($A100,Tableau1[],9,0),"")</f>
        <v/>
      </c>
    </row>
    <row r="101" spans="1:6" ht="15" customHeight="1">
      <c r="A101" s="52" t="str">
        <f t="shared" ca="1" si="1"/>
        <v/>
      </c>
      <c r="B101" s="49" t="str">
        <f ca="1">IFERROR(VLOOKUP($A101,Tableau1[],3,0),"")</f>
        <v/>
      </c>
      <c r="C101" s="49" t="str">
        <f ca="1">IFERROR(VLOOKUP($A101,Tableau1[],4,0),"")</f>
        <v/>
      </c>
      <c r="D101" s="49" t="str">
        <f ca="1">IFERROR(VLOOKUP($A101,Tableau1[],5,0),"")</f>
        <v/>
      </c>
      <c r="E101" s="49" t="str">
        <f ca="1">IFERROR(VLOOKUP($A101,Tableau1[],8,0),"")</f>
        <v/>
      </c>
      <c r="F101" s="50" t="str">
        <f ca="1">IFERROR(VLOOKUP($A101,Tableau1[],9,0),"")</f>
        <v/>
      </c>
    </row>
    <row r="102" spans="1:6" ht="15" customHeight="1">
      <c r="A102" s="52" t="str">
        <f t="shared" ca="1" si="1"/>
        <v/>
      </c>
      <c r="B102" s="49" t="str">
        <f ca="1">IFERROR(VLOOKUP($A102,Tableau1[],3,0),"")</f>
        <v/>
      </c>
      <c r="C102" s="49" t="str">
        <f ca="1">IFERROR(VLOOKUP($A102,Tableau1[],4,0),"")</f>
        <v/>
      </c>
      <c r="D102" s="49" t="str">
        <f ca="1">IFERROR(VLOOKUP($A102,Tableau1[],5,0),"")</f>
        <v/>
      </c>
      <c r="E102" s="49" t="str">
        <f ca="1">IFERROR(VLOOKUP($A102,Tableau1[],8,0),"")</f>
        <v/>
      </c>
      <c r="F102" s="50" t="str">
        <f ca="1">IFERROR(VLOOKUP($A102,Tableau1[],9,0),"")</f>
        <v/>
      </c>
    </row>
    <row r="103" spans="1:6" ht="15" customHeight="1">
      <c r="A103" s="52" t="str">
        <f t="shared" ca="1" si="1"/>
        <v/>
      </c>
      <c r="B103" s="49" t="str">
        <f ca="1">IFERROR(VLOOKUP($A103,Tableau1[],3,0),"")</f>
        <v/>
      </c>
      <c r="C103" s="49" t="str">
        <f ca="1">IFERROR(VLOOKUP($A103,Tableau1[],4,0),"")</f>
        <v/>
      </c>
      <c r="D103" s="49" t="str">
        <f ca="1">IFERROR(VLOOKUP($A103,Tableau1[],5,0),"")</f>
        <v/>
      </c>
      <c r="E103" s="49" t="str">
        <f ca="1">IFERROR(VLOOKUP($A103,Tableau1[],8,0),"")</f>
        <v/>
      </c>
      <c r="F103" s="50" t="str">
        <f ca="1">IFERROR(VLOOKUP($A103,Tableau1[],9,0),"")</f>
        <v/>
      </c>
    </row>
    <row r="104" spans="1:6" ht="15" customHeight="1">
      <c r="A104" s="52" t="str">
        <f t="shared" ca="1" si="1"/>
        <v/>
      </c>
      <c r="B104" s="49" t="str">
        <f ca="1">IFERROR(VLOOKUP($A104,Tableau1[],3,0),"")</f>
        <v/>
      </c>
      <c r="C104" s="49" t="str">
        <f ca="1">IFERROR(VLOOKUP($A104,Tableau1[],4,0),"")</f>
        <v/>
      </c>
      <c r="D104" s="49" t="str">
        <f ca="1">IFERROR(VLOOKUP($A104,Tableau1[],5,0),"")</f>
        <v/>
      </c>
      <c r="E104" s="49" t="str">
        <f ca="1">IFERROR(VLOOKUP($A104,Tableau1[],8,0),"")</f>
        <v/>
      </c>
      <c r="F104" s="50" t="str">
        <f ca="1">IFERROR(VLOOKUP($A104,Tableau1[],9,0),"")</f>
        <v/>
      </c>
    </row>
    <row r="105" spans="1:6" ht="15" customHeight="1">
      <c r="A105" s="52" t="str">
        <f t="shared" ca="1" si="1"/>
        <v/>
      </c>
      <c r="B105" s="49" t="str">
        <f ca="1">IFERROR(VLOOKUP($A105,Tableau1[],3,0),"")</f>
        <v/>
      </c>
      <c r="C105" s="49" t="str">
        <f ca="1">IFERROR(VLOOKUP($A105,Tableau1[],4,0),"")</f>
        <v/>
      </c>
      <c r="D105" s="49" t="str">
        <f ca="1">IFERROR(VLOOKUP($A105,Tableau1[],5,0),"")</f>
        <v/>
      </c>
      <c r="E105" s="49" t="str">
        <f ca="1">IFERROR(VLOOKUP($A105,Tableau1[],8,0),"")</f>
        <v/>
      </c>
      <c r="F105" s="50" t="str">
        <f ca="1">IFERROR(VLOOKUP($A105,Tableau1[],9,0),"")</f>
        <v/>
      </c>
    </row>
    <row r="106" spans="1:6" ht="15" customHeight="1">
      <c r="A106" s="52" t="str">
        <f t="shared" ca="1" si="1"/>
        <v/>
      </c>
      <c r="B106" s="49" t="str">
        <f ca="1">IFERROR(VLOOKUP($A106,Tableau1[],3,0),"")</f>
        <v/>
      </c>
      <c r="C106" s="49" t="str">
        <f ca="1">IFERROR(VLOOKUP($A106,Tableau1[],4,0),"")</f>
        <v/>
      </c>
      <c r="D106" s="49" t="str">
        <f ca="1">IFERROR(VLOOKUP($A106,Tableau1[],5,0),"")</f>
        <v/>
      </c>
      <c r="E106" s="49" t="str">
        <f ca="1">IFERROR(VLOOKUP($A106,Tableau1[],8,0),"")</f>
        <v/>
      </c>
      <c r="F106" s="50" t="str">
        <f ca="1">IFERROR(VLOOKUP($A106,Tableau1[],9,0),"")</f>
        <v/>
      </c>
    </row>
    <row r="107" spans="1:6" ht="15" customHeight="1">
      <c r="A107" s="52" t="str">
        <f t="shared" ca="1" si="1"/>
        <v/>
      </c>
      <c r="B107" s="49" t="str">
        <f ca="1">IFERROR(VLOOKUP($A107,Tableau1[],3,0),"")</f>
        <v/>
      </c>
      <c r="C107" s="49" t="str">
        <f ca="1">IFERROR(VLOOKUP($A107,Tableau1[],4,0),"")</f>
        <v/>
      </c>
      <c r="D107" s="49" t="str">
        <f ca="1">IFERROR(VLOOKUP($A107,Tableau1[],5,0),"")</f>
        <v/>
      </c>
      <c r="E107" s="49" t="str">
        <f ca="1">IFERROR(VLOOKUP($A107,Tableau1[],8,0),"")</f>
        <v/>
      </c>
      <c r="F107" s="50" t="str">
        <f ca="1">IFERROR(VLOOKUP($A107,Tableau1[],9,0),"")</f>
        <v/>
      </c>
    </row>
    <row r="108" spans="1:6" ht="15" customHeight="1">
      <c r="A108" s="52" t="str">
        <f t="shared" ca="1" si="1"/>
        <v/>
      </c>
      <c r="B108" s="49" t="str">
        <f ca="1">IFERROR(VLOOKUP($A108,Tableau1[],3,0),"")</f>
        <v/>
      </c>
      <c r="C108" s="49" t="str">
        <f ca="1">IFERROR(VLOOKUP($A108,Tableau1[],4,0),"")</f>
        <v/>
      </c>
      <c r="D108" s="49" t="str">
        <f ca="1">IFERROR(VLOOKUP($A108,Tableau1[],5,0),"")</f>
        <v/>
      </c>
      <c r="E108" s="49" t="str">
        <f ca="1">IFERROR(VLOOKUP($A108,Tableau1[],8,0),"")</f>
        <v/>
      </c>
      <c r="F108" s="50" t="str">
        <f ca="1">IFERROR(VLOOKUP($A108,Tableau1[],9,0),"")</f>
        <v/>
      </c>
    </row>
    <row r="109" spans="1:6" ht="15" customHeight="1">
      <c r="A109" s="52" t="str">
        <f t="shared" ca="1" si="1"/>
        <v/>
      </c>
      <c r="B109" s="49" t="str">
        <f ca="1">IFERROR(VLOOKUP($A109,Tableau1[],3,0),"")</f>
        <v/>
      </c>
      <c r="C109" s="49" t="str">
        <f ca="1">IFERROR(VLOOKUP($A109,Tableau1[],4,0),"")</f>
        <v/>
      </c>
      <c r="D109" s="49" t="str">
        <f ca="1">IFERROR(VLOOKUP($A109,Tableau1[],5,0),"")</f>
        <v/>
      </c>
      <c r="E109" s="49" t="str">
        <f ca="1">IFERROR(VLOOKUP($A109,Tableau1[],8,0),"")</f>
        <v/>
      </c>
      <c r="F109" s="50" t="str">
        <f ca="1">IFERROR(VLOOKUP($A109,Tableau1[],9,0),"")</f>
        <v/>
      </c>
    </row>
    <row r="110" spans="1:6" ht="15" customHeight="1">
      <c r="A110" s="52" t="str">
        <f t="shared" ca="1" si="1"/>
        <v/>
      </c>
      <c r="B110" s="49" t="str">
        <f ca="1">IFERROR(VLOOKUP($A110,Tableau1[],3,0),"")</f>
        <v/>
      </c>
      <c r="C110" s="49" t="str">
        <f ca="1">IFERROR(VLOOKUP($A110,Tableau1[],4,0),"")</f>
        <v/>
      </c>
      <c r="D110" s="49" t="str">
        <f ca="1">IFERROR(VLOOKUP($A110,Tableau1[],5,0),"")</f>
        <v/>
      </c>
      <c r="E110" s="49" t="str">
        <f ca="1">IFERROR(VLOOKUP($A110,Tableau1[],8,0),"")</f>
        <v/>
      </c>
      <c r="F110" s="50" t="str">
        <f ca="1">IFERROR(VLOOKUP($A110,Tableau1[],9,0),"")</f>
        <v/>
      </c>
    </row>
    <row r="111" spans="1:6" ht="15" customHeight="1">
      <c r="A111" s="52" t="str">
        <f t="shared" ca="1" si="1"/>
        <v/>
      </c>
      <c r="B111" s="49" t="str">
        <f ca="1">IFERROR(VLOOKUP($A111,Tableau1[],3,0),"")</f>
        <v/>
      </c>
      <c r="C111" s="49" t="str">
        <f ca="1">IFERROR(VLOOKUP($A111,Tableau1[],4,0),"")</f>
        <v/>
      </c>
      <c r="D111" s="49" t="str">
        <f ca="1">IFERROR(VLOOKUP($A111,Tableau1[],5,0),"")</f>
        <v/>
      </c>
      <c r="E111" s="49" t="str">
        <f ca="1">IFERROR(VLOOKUP($A111,Tableau1[],8,0),"")</f>
        <v/>
      </c>
      <c r="F111" s="50" t="str">
        <f ca="1">IFERROR(VLOOKUP($A111,Tableau1[],9,0),"")</f>
        <v/>
      </c>
    </row>
    <row r="112" spans="1:6" ht="15" customHeight="1">
      <c r="A112" s="52" t="str">
        <f t="shared" ca="1" si="1"/>
        <v/>
      </c>
      <c r="B112" s="49" t="str">
        <f ca="1">IFERROR(VLOOKUP($A112,Tableau1[],3,0),"")</f>
        <v/>
      </c>
      <c r="C112" s="49" t="str">
        <f ca="1">IFERROR(VLOOKUP($A112,Tableau1[],4,0),"")</f>
        <v/>
      </c>
      <c r="D112" s="49" t="str">
        <f ca="1">IFERROR(VLOOKUP($A112,Tableau1[],5,0),"")</f>
        <v/>
      </c>
      <c r="E112" s="49" t="str">
        <f ca="1">IFERROR(VLOOKUP($A112,Tableau1[],8,0),"")</f>
        <v/>
      </c>
      <c r="F112" s="50" t="str">
        <f ca="1">IFERROR(VLOOKUP($A112,Tableau1[],9,0),"")</f>
        <v/>
      </c>
    </row>
    <row r="113" spans="1:6" ht="15" customHeight="1">
      <c r="A113" s="52" t="str">
        <f t="shared" ca="1" si="1"/>
        <v/>
      </c>
      <c r="B113" s="49" t="str">
        <f ca="1">IFERROR(VLOOKUP($A113,Tableau1[],3,0),"")</f>
        <v/>
      </c>
      <c r="C113" s="49" t="str">
        <f ca="1">IFERROR(VLOOKUP($A113,Tableau1[],4,0),"")</f>
        <v/>
      </c>
      <c r="D113" s="49" t="str">
        <f ca="1">IFERROR(VLOOKUP($A113,Tableau1[],5,0),"")</f>
        <v/>
      </c>
      <c r="E113" s="49" t="str">
        <f ca="1">IFERROR(VLOOKUP($A113,Tableau1[],8,0),"")</f>
        <v/>
      </c>
      <c r="F113" s="50" t="str">
        <f ca="1">IFERROR(VLOOKUP($A113,Tableau1[],9,0),"")</f>
        <v/>
      </c>
    </row>
    <row r="114" spans="1:6" ht="15" customHeight="1">
      <c r="A114" s="52" t="str">
        <f t="shared" ca="1" si="1"/>
        <v/>
      </c>
      <c r="B114" s="49" t="str">
        <f ca="1">IFERROR(VLOOKUP($A114,Tableau1[],3,0),"")</f>
        <v/>
      </c>
      <c r="C114" s="49" t="str">
        <f ca="1">IFERROR(VLOOKUP($A114,Tableau1[],4,0),"")</f>
        <v/>
      </c>
      <c r="D114" s="49" t="str">
        <f ca="1">IFERROR(VLOOKUP($A114,Tableau1[],5,0),"")</f>
        <v/>
      </c>
      <c r="E114" s="49" t="str">
        <f ca="1">IFERROR(VLOOKUP($A114,Tableau1[],8,0),"")</f>
        <v/>
      </c>
      <c r="F114" s="50" t="str">
        <f ca="1">IFERROR(VLOOKUP($A114,Tableau1[],9,0),"")</f>
        <v/>
      </c>
    </row>
    <row r="115" spans="1:6" ht="15" customHeight="1">
      <c r="A115" s="52" t="str">
        <f t="shared" ca="1" si="1"/>
        <v/>
      </c>
      <c r="B115" s="49" t="str">
        <f ca="1">IFERROR(VLOOKUP($A115,Tableau1[],3,0),"")</f>
        <v/>
      </c>
      <c r="C115" s="49" t="str">
        <f ca="1">IFERROR(VLOOKUP($A115,Tableau1[],4,0),"")</f>
        <v/>
      </c>
      <c r="D115" s="49" t="str">
        <f ca="1">IFERROR(VLOOKUP($A115,Tableau1[],5,0),"")</f>
        <v/>
      </c>
      <c r="E115" s="49" t="str">
        <f ca="1">IFERROR(VLOOKUP($A115,Tableau1[],8,0),"")</f>
        <v/>
      </c>
      <c r="F115" s="50" t="str">
        <f ca="1">IFERROR(VLOOKUP($A115,Tableau1[],9,0),"")</f>
        <v/>
      </c>
    </row>
    <row r="116" spans="1:6" ht="15" customHeight="1">
      <c r="A116" s="52" t="str">
        <f t="shared" ca="1" si="1"/>
        <v/>
      </c>
      <c r="B116" s="49" t="str">
        <f ca="1">IFERROR(VLOOKUP($A116,Tableau1[],3,0),"")</f>
        <v/>
      </c>
      <c r="C116" s="49" t="str">
        <f ca="1">IFERROR(VLOOKUP($A116,Tableau1[],4,0),"")</f>
        <v/>
      </c>
      <c r="D116" s="49" t="str">
        <f ca="1">IFERROR(VLOOKUP($A116,Tableau1[],5,0),"")</f>
        <v/>
      </c>
      <c r="E116" s="49" t="str">
        <f ca="1">IFERROR(VLOOKUP($A116,Tableau1[],8,0),"")</f>
        <v/>
      </c>
      <c r="F116" s="50" t="str">
        <f ca="1">IFERROR(VLOOKUP($A116,Tableau1[],9,0),"")</f>
        <v/>
      </c>
    </row>
    <row r="117" spans="1:6" ht="15" customHeight="1">
      <c r="A117" s="52" t="str">
        <f t="shared" ca="1" si="1"/>
        <v/>
      </c>
      <c r="B117" s="49" t="str">
        <f ca="1">IFERROR(VLOOKUP($A117,Tableau1[],3,0),"")</f>
        <v/>
      </c>
      <c r="C117" s="49" t="str">
        <f ca="1">IFERROR(VLOOKUP($A117,Tableau1[],4,0),"")</f>
        <v/>
      </c>
      <c r="D117" s="49" t="str">
        <f ca="1">IFERROR(VLOOKUP($A117,Tableau1[],5,0),"")</f>
        <v/>
      </c>
      <c r="E117" s="49" t="str">
        <f ca="1">IFERROR(VLOOKUP($A117,Tableau1[],8,0),"")</f>
        <v/>
      </c>
      <c r="F117" s="50" t="str">
        <f ca="1">IFERROR(VLOOKUP($A117,Tableau1[],9,0),"")</f>
        <v/>
      </c>
    </row>
    <row r="118" spans="1:6" ht="15" customHeight="1">
      <c r="A118" s="52" t="str">
        <f t="shared" ca="1" si="1"/>
        <v/>
      </c>
      <c r="B118" s="49" t="str">
        <f ca="1">IFERROR(VLOOKUP($A118,Tableau1[],3,0),"")</f>
        <v/>
      </c>
      <c r="C118" s="49" t="str">
        <f ca="1">IFERROR(VLOOKUP($A118,Tableau1[],4,0),"")</f>
        <v/>
      </c>
      <c r="D118" s="49" t="str">
        <f ca="1">IFERROR(VLOOKUP($A118,Tableau1[],5,0),"")</f>
        <v/>
      </c>
      <c r="E118" s="49" t="str">
        <f ca="1">IFERROR(VLOOKUP($A118,Tableau1[],8,0),"")</f>
        <v/>
      </c>
      <c r="F118" s="50" t="str">
        <f ca="1">IFERROR(VLOOKUP($A118,Tableau1[],9,0),"")</f>
        <v/>
      </c>
    </row>
    <row r="119" spans="1:6" ht="15" customHeight="1">
      <c r="A119" s="52" t="str">
        <f t="shared" ca="1" si="1"/>
        <v/>
      </c>
      <c r="B119" s="49" t="str">
        <f ca="1">IFERROR(VLOOKUP($A119,Tableau1[],3,0),"")</f>
        <v/>
      </c>
      <c r="C119" s="49" t="str">
        <f ca="1">IFERROR(VLOOKUP($A119,Tableau1[],4,0),"")</f>
        <v/>
      </c>
      <c r="D119" s="49" t="str">
        <f ca="1">IFERROR(VLOOKUP($A119,Tableau1[],5,0),"")</f>
        <v/>
      </c>
      <c r="E119" s="49" t="str">
        <f ca="1">IFERROR(VLOOKUP($A119,Tableau1[],8,0),"")</f>
        <v/>
      </c>
      <c r="F119" s="50" t="str">
        <f ca="1">IFERROR(VLOOKUP($A119,Tableau1[],9,0),"")</f>
        <v/>
      </c>
    </row>
    <row r="120" spans="1:6" ht="15" customHeight="1">
      <c r="A120" s="52" t="str">
        <f t="shared" ca="1" si="1"/>
        <v/>
      </c>
      <c r="B120" s="49" t="str">
        <f ca="1">IFERROR(VLOOKUP($A120,Tableau1[],3,0),"")</f>
        <v/>
      </c>
      <c r="C120" s="49" t="str">
        <f ca="1">IFERROR(VLOOKUP($A120,Tableau1[],4,0),"")</f>
        <v/>
      </c>
      <c r="D120" s="49" t="str">
        <f ca="1">IFERROR(VLOOKUP($A120,Tableau1[],5,0),"")</f>
        <v/>
      </c>
      <c r="E120" s="49" t="str">
        <f ca="1">IFERROR(VLOOKUP($A120,Tableau1[],8,0),"")</f>
        <v/>
      </c>
      <c r="F120" s="50" t="str">
        <f ca="1">IFERROR(VLOOKUP($A120,Tableau1[],9,0),"")</f>
        <v/>
      </c>
    </row>
    <row r="121" spans="1:6" ht="15" customHeight="1">
      <c r="A121" s="52" t="str">
        <f t="shared" ca="1" si="1"/>
        <v/>
      </c>
      <c r="B121" s="49" t="str">
        <f ca="1">IFERROR(VLOOKUP($A121,Tableau1[],3,0),"")</f>
        <v/>
      </c>
      <c r="C121" s="49" t="str">
        <f ca="1">IFERROR(VLOOKUP($A121,Tableau1[],4,0),"")</f>
        <v/>
      </c>
      <c r="D121" s="49" t="str">
        <f ca="1">IFERROR(VLOOKUP($A121,Tableau1[],5,0),"")</f>
        <v/>
      </c>
      <c r="E121" s="49" t="str">
        <f ca="1">IFERROR(VLOOKUP($A121,Tableau1[],8,0),"")</f>
        <v/>
      </c>
      <c r="F121" s="50" t="str">
        <f ca="1">IFERROR(VLOOKUP($A121,Tableau1[],9,0),"")</f>
        <v/>
      </c>
    </row>
    <row r="122" spans="1:6" ht="15" customHeight="1">
      <c r="A122" s="52" t="str">
        <f t="shared" ca="1" si="1"/>
        <v/>
      </c>
      <c r="B122" s="49" t="str">
        <f ca="1">IFERROR(VLOOKUP($A122,Tableau1[],3,0),"")</f>
        <v/>
      </c>
      <c r="C122" s="49" t="str">
        <f ca="1">IFERROR(VLOOKUP($A122,Tableau1[],4,0),"")</f>
        <v/>
      </c>
      <c r="D122" s="49" t="str">
        <f ca="1">IFERROR(VLOOKUP($A122,Tableau1[],5,0),"")</f>
        <v/>
      </c>
      <c r="E122" s="49" t="str">
        <f ca="1">IFERROR(VLOOKUP($A122,Tableau1[],8,0),"")</f>
        <v/>
      </c>
      <c r="F122" s="50" t="str">
        <f ca="1">IFERROR(VLOOKUP($A122,Tableau1[],9,0),"")</f>
        <v/>
      </c>
    </row>
  </sheetData>
  <mergeCells count="1">
    <mergeCell ref="A1:D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colBreaks count="1" manualBreakCount="1">
    <brk id="6" max="1048575" man="1"/>
  </col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>
    <tabColor theme="3" tint="0.39997558519241921"/>
  </sheetPr>
  <dimension ref="A1:G122"/>
  <sheetViews>
    <sheetView showZeros="0" zoomScaleNormal="100" workbookViewId="0">
      <pane xSplit="7" ySplit="2" topLeftCell="H3" activePane="bottomRight" state="frozen"/>
      <selection sqref="A1:F1"/>
      <selection pane="topRight" sqref="A1:F1"/>
      <selection pane="bottomLeft" sqref="A1:F1"/>
      <selection pane="bottomRight" sqref="A1:E1"/>
    </sheetView>
  </sheetViews>
  <sheetFormatPr baseColWidth="10" defaultColWidth="11.42578125" defaultRowHeight="15"/>
  <cols>
    <col min="1" max="1" width="28.85546875" customWidth="1"/>
    <col min="2" max="2" width="13.7109375" bestFit="1" customWidth="1"/>
    <col min="3" max="3" width="39.42578125" customWidth="1"/>
    <col min="4" max="4" width="14.42578125" customWidth="1"/>
    <col min="5" max="5" width="25.85546875" customWidth="1"/>
    <col min="6" max="6" width="14.140625" customWidth="1"/>
    <col min="7" max="7" width="16" customWidth="1"/>
  </cols>
  <sheetData>
    <row r="1" spans="1:7" ht="43.5" customHeight="1">
      <c r="A1" s="261" t="s">
        <v>160</v>
      </c>
      <c r="B1" s="261"/>
      <c r="C1" s="261"/>
      <c r="D1" s="261"/>
      <c r="E1" s="261"/>
      <c r="F1" s="230" t="s">
        <v>161</v>
      </c>
      <c r="G1" s="229">
        <f ca="1">NB_Licenciés</f>
        <v>2</v>
      </c>
    </row>
    <row r="2" spans="1:7" ht="45.75" customHeight="1">
      <c r="A2" s="53" t="s">
        <v>35</v>
      </c>
      <c r="B2" s="53" t="s">
        <v>38</v>
      </c>
      <c r="C2" s="53" t="s">
        <v>25</v>
      </c>
      <c r="D2" s="53" t="s">
        <v>39</v>
      </c>
      <c r="E2" s="53" t="s">
        <v>26</v>
      </c>
      <c r="F2" s="53" t="s">
        <v>32</v>
      </c>
      <c r="G2" s="53" t="s">
        <v>40</v>
      </c>
    </row>
    <row r="3" spans="1:7" ht="15" customHeight="1">
      <c r="A3" s="52" t="str">
        <f ca="1">INDIRECT("'Listes Différenciées'!A"&amp;ROW()-1)</f>
        <v>DENIS Francis</v>
      </c>
      <c r="B3" s="51">
        <f ca="1">IFERROR(VLOOKUP($A3,Tableau1[],2,0),"")</f>
        <v>1111111</v>
      </c>
      <c r="C3" s="49">
        <f ca="1">IFERROR(VLOOKUP($A3,Tableau1[],3,0),"")</f>
        <v>0</v>
      </c>
      <c r="D3" s="49">
        <f ca="1">IFERROR(VLOOKUP($A3,Tableau1[],4,0),"")</f>
        <v>2111</v>
      </c>
      <c r="E3" s="49" t="str">
        <f ca="1">IFERROR(VLOOKUP($A3,Tableau1[],5,0),"")</f>
        <v>BASTIA</v>
      </c>
      <c r="F3" s="49">
        <f ca="1">IFERROR(VLOOKUP($A3,Tableau1[],8,0),"")</f>
        <v>0</v>
      </c>
      <c r="G3" s="50" t="str">
        <f ca="1">IFERROR(VLOOKUP($A3,Tableau1[],9,0),"")</f>
        <v>06 06 06 06 06</v>
      </c>
    </row>
    <row r="4" spans="1:7" ht="15" customHeight="1">
      <c r="A4" s="52" t="str">
        <f t="shared" ref="A4:A67" ca="1" si="0">INDIRECT("'Listes Différenciées'!A"&amp;ROW()-1)</f>
        <v>PERNOD Anis</v>
      </c>
      <c r="B4" s="51">
        <f ca="1">IFERROR(VLOOKUP($A4,Tableau1[],2,0),"")</f>
        <v>22332321</v>
      </c>
      <c r="C4" s="49">
        <f ca="1">IFERROR(VLOOKUP($A4,Tableau1[],3,0),"")</f>
        <v>0</v>
      </c>
      <c r="D4" s="49">
        <f ca="1">IFERROR(VLOOKUP($A4,Tableau1[],4,0),"")</f>
        <v>61000</v>
      </c>
      <c r="E4" s="49" t="str">
        <f ca="1">IFERROR(VLOOKUP($A4,Tableau1[],5,0),"")</f>
        <v>ANCHOIS</v>
      </c>
      <c r="F4" s="49" t="str">
        <f ca="1">IFERROR(VLOOKUP($A4,Tableau1[],8,0),"")</f>
        <v>00 00 00 00 00</v>
      </c>
      <c r="G4" s="50">
        <f ca="1">IFERROR(VLOOKUP($A4,Tableau1[],9,0),"")</f>
        <v>0</v>
      </c>
    </row>
    <row r="5" spans="1:7" ht="15" customHeight="1">
      <c r="A5" s="52" t="str">
        <f t="shared" ca="1" si="0"/>
        <v/>
      </c>
      <c r="B5" s="51" t="str">
        <f ca="1">IFERROR(VLOOKUP($A5,Tableau1[],2,0),"")</f>
        <v/>
      </c>
      <c r="C5" s="49" t="str">
        <f ca="1">IFERROR(VLOOKUP($A5,Tableau1[],3,0),"")</f>
        <v/>
      </c>
      <c r="D5" s="49" t="str">
        <f ca="1">IFERROR(VLOOKUP($A5,Tableau1[],4,0),"")</f>
        <v/>
      </c>
      <c r="E5" s="49" t="str">
        <f ca="1">IFERROR(VLOOKUP($A5,Tableau1[],5,0),"")</f>
        <v/>
      </c>
      <c r="F5" s="49" t="str">
        <f ca="1">IFERROR(VLOOKUP($A5,Tableau1[],8,0),"")</f>
        <v/>
      </c>
      <c r="G5" s="50" t="str">
        <f ca="1">IFERROR(VLOOKUP($A5,Tableau1[],9,0),"")</f>
        <v/>
      </c>
    </row>
    <row r="6" spans="1:7" ht="15" customHeight="1">
      <c r="A6" s="52" t="str">
        <f t="shared" ca="1" si="0"/>
        <v/>
      </c>
      <c r="B6" s="51" t="str">
        <f ca="1">IFERROR(VLOOKUP($A6,Tableau1[],2,0),"")</f>
        <v/>
      </c>
      <c r="C6" s="49" t="str">
        <f ca="1">IFERROR(VLOOKUP($A6,Tableau1[],3,0),"")</f>
        <v/>
      </c>
      <c r="D6" s="49" t="str">
        <f ca="1">IFERROR(VLOOKUP($A6,Tableau1[],4,0),"")</f>
        <v/>
      </c>
      <c r="E6" s="49" t="str">
        <f ca="1">IFERROR(VLOOKUP($A6,Tableau1[],5,0),"")</f>
        <v/>
      </c>
      <c r="F6" s="49" t="str">
        <f ca="1">IFERROR(VLOOKUP($A6,Tableau1[],8,0),"")</f>
        <v/>
      </c>
      <c r="G6" s="50" t="str">
        <f ca="1">IFERROR(VLOOKUP($A6,Tableau1[],9,0),"")</f>
        <v/>
      </c>
    </row>
    <row r="7" spans="1:7" ht="15" customHeight="1">
      <c r="A7" s="52" t="str">
        <f t="shared" ca="1" si="0"/>
        <v/>
      </c>
      <c r="B7" s="51" t="str">
        <f ca="1">IFERROR(VLOOKUP($A7,Tableau1[],2,0),"")</f>
        <v/>
      </c>
      <c r="C7" s="49" t="str">
        <f ca="1">IFERROR(VLOOKUP($A7,Tableau1[],3,0),"")</f>
        <v/>
      </c>
      <c r="D7" s="49" t="str">
        <f ca="1">IFERROR(VLOOKUP($A7,Tableau1[],4,0),"")</f>
        <v/>
      </c>
      <c r="E7" s="49" t="str">
        <f ca="1">IFERROR(VLOOKUP($A7,Tableau1[],5,0),"")</f>
        <v/>
      </c>
      <c r="F7" s="49" t="str">
        <f ca="1">IFERROR(VLOOKUP($A7,Tableau1[],8,0),"")</f>
        <v/>
      </c>
      <c r="G7" s="50" t="str">
        <f ca="1">IFERROR(VLOOKUP($A7,Tableau1[],9,0),"")</f>
        <v/>
      </c>
    </row>
    <row r="8" spans="1:7" ht="15" customHeight="1">
      <c r="A8" s="52" t="str">
        <f t="shared" ca="1" si="0"/>
        <v/>
      </c>
      <c r="B8" s="51" t="str">
        <f ca="1">IFERROR(VLOOKUP($A8,Tableau1[],2,0),"")</f>
        <v/>
      </c>
      <c r="C8" s="49" t="str">
        <f ca="1">IFERROR(VLOOKUP($A8,Tableau1[],3,0),"")</f>
        <v/>
      </c>
      <c r="D8" s="49" t="str">
        <f ca="1">IFERROR(VLOOKUP($A8,Tableau1[],4,0),"")</f>
        <v/>
      </c>
      <c r="E8" s="49" t="str">
        <f ca="1">IFERROR(VLOOKUP($A8,Tableau1[],5,0),"")</f>
        <v/>
      </c>
      <c r="F8" s="49" t="str">
        <f ca="1">IFERROR(VLOOKUP($A8,Tableau1[],8,0),"")</f>
        <v/>
      </c>
      <c r="G8" s="50" t="str">
        <f ca="1">IFERROR(VLOOKUP($A8,Tableau1[],9,0),"")</f>
        <v/>
      </c>
    </row>
    <row r="9" spans="1:7" ht="15" customHeight="1">
      <c r="A9" s="52" t="str">
        <f t="shared" ca="1" si="0"/>
        <v/>
      </c>
      <c r="B9" s="51" t="str">
        <f ca="1">IFERROR(VLOOKUP($A9,Tableau1[],2,0),"")</f>
        <v/>
      </c>
      <c r="C9" s="49" t="str">
        <f ca="1">IFERROR(VLOOKUP($A9,Tableau1[],3,0),"")</f>
        <v/>
      </c>
      <c r="D9" s="49" t="str">
        <f ca="1">IFERROR(VLOOKUP($A9,Tableau1[],4,0),"")</f>
        <v/>
      </c>
      <c r="E9" s="49" t="str">
        <f ca="1">IFERROR(VLOOKUP($A9,Tableau1[],5,0),"")</f>
        <v/>
      </c>
      <c r="F9" s="49" t="str">
        <f ca="1">IFERROR(VLOOKUP($A9,Tableau1[],8,0),"")</f>
        <v/>
      </c>
      <c r="G9" s="50" t="str">
        <f ca="1">IFERROR(VLOOKUP($A9,Tableau1[],9,0),"")</f>
        <v/>
      </c>
    </row>
    <row r="10" spans="1:7" ht="15" customHeight="1">
      <c r="A10" s="52" t="str">
        <f t="shared" ca="1" si="0"/>
        <v/>
      </c>
      <c r="B10" s="51" t="str">
        <f ca="1">IFERROR(VLOOKUP($A10,Tableau1[],2,0),"")</f>
        <v/>
      </c>
      <c r="C10" s="49" t="str">
        <f ca="1">IFERROR(VLOOKUP($A10,Tableau1[],3,0),"")</f>
        <v/>
      </c>
      <c r="D10" s="49" t="str">
        <f ca="1">IFERROR(VLOOKUP($A10,Tableau1[],4,0),"")</f>
        <v/>
      </c>
      <c r="E10" s="49" t="str">
        <f ca="1">IFERROR(VLOOKUP($A10,Tableau1[],5,0),"")</f>
        <v/>
      </c>
      <c r="F10" s="49" t="str">
        <f ca="1">IFERROR(VLOOKUP($A10,Tableau1[],8,0),"")</f>
        <v/>
      </c>
      <c r="G10" s="50" t="str">
        <f ca="1">IFERROR(VLOOKUP($A10,Tableau1[],9,0),"")</f>
        <v/>
      </c>
    </row>
    <row r="11" spans="1:7" ht="15" customHeight="1">
      <c r="A11" s="52" t="str">
        <f t="shared" ca="1" si="0"/>
        <v/>
      </c>
      <c r="B11" s="51" t="str">
        <f ca="1">IFERROR(VLOOKUP($A11,Tableau1[],2,0),"")</f>
        <v/>
      </c>
      <c r="C11" s="49" t="str">
        <f ca="1">IFERROR(VLOOKUP($A11,Tableau1[],3,0),"")</f>
        <v/>
      </c>
      <c r="D11" s="49" t="str">
        <f ca="1">IFERROR(VLOOKUP($A11,Tableau1[],4,0),"")</f>
        <v/>
      </c>
      <c r="E11" s="49" t="str">
        <f ca="1">IFERROR(VLOOKUP($A11,Tableau1[],5,0),"")</f>
        <v/>
      </c>
      <c r="F11" s="49" t="str">
        <f ca="1">IFERROR(VLOOKUP($A11,Tableau1[],8,0),"")</f>
        <v/>
      </c>
      <c r="G11" s="50" t="str">
        <f ca="1">IFERROR(VLOOKUP($A11,Tableau1[],9,0),"")</f>
        <v/>
      </c>
    </row>
    <row r="12" spans="1:7" ht="15" customHeight="1">
      <c r="A12" s="52" t="str">
        <f t="shared" ca="1" si="0"/>
        <v/>
      </c>
      <c r="B12" s="51" t="str">
        <f ca="1">IFERROR(VLOOKUP($A12,Tableau1[],2,0),"")</f>
        <v/>
      </c>
      <c r="C12" s="49" t="str">
        <f ca="1">IFERROR(VLOOKUP($A12,Tableau1[],3,0),"")</f>
        <v/>
      </c>
      <c r="D12" s="49" t="str">
        <f ca="1">IFERROR(VLOOKUP($A12,Tableau1[],4,0),"")</f>
        <v/>
      </c>
      <c r="E12" s="49" t="str">
        <f ca="1">IFERROR(VLOOKUP($A12,Tableau1[],5,0),"")</f>
        <v/>
      </c>
      <c r="F12" s="49" t="str">
        <f ca="1">IFERROR(VLOOKUP($A12,Tableau1[],8,0),"")</f>
        <v/>
      </c>
      <c r="G12" s="50" t="str">
        <f ca="1">IFERROR(VLOOKUP($A12,Tableau1[],9,0),"")</f>
        <v/>
      </c>
    </row>
    <row r="13" spans="1:7" ht="15" customHeight="1">
      <c r="A13" s="52" t="str">
        <f t="shared" ca="1" si="0"/>
        <v/>
      </c>
      <c r="B13" s="51" t="str">
        <f ca="1">IFERROR(VLOOKUP($A13,Tableau1[],2,0),"")</f>
        <v/>
      </c>
      <c r="C13" s="49" t="str">
        <f ca="1">IFERROR(VLOOKUP($A13,Tableau1[],3,0),"")</f>
        <v/>
      </c>
      <c r="D13" s="49" t="str">
        <f ca="1">IFERROR(VLOOKUP($A13,Tableau1[],4,0),"")</f>
        <v/>
      </c>
      <c r="E13" s="49" t="str">
        <f ca="1">IFERROR(VLOOKUP($A13,Tableau1[],5,0),"")</f>
        <v/>
      </c>
      <c r="F13" s="49" t="str">
        <f ca="1">IFERROR(VLOOKUP($A13,Tableau1[],8,0),"")</f>
        <v/>
      </c>
      <c r="G13" s="50" t="str">
        <f ca="1">IFERROR(VLOOKUP($A13,Tableau1[],9,0),"")</f>
        <v/>
      </c>
    </row>
    <row r="14" spans="1:7" ht="15" customHeight="1">
      <c r="A14" s="52" t="str">
        <f t="shared" ca="1" si="0"/>
        <v/>
      </c>
      <c r="B14" s="51" t="str">
        <f ca="1">IFERROR(VLOOKUP($A14,Tableau1[],2,0),"")</f>
        <v/>
      </c>
      <c r="C14" s="49" t="str">
        <f ca="1">IFERROR(VLOOKUP($A14,Tableau1[],3,0),"")</f>
        <v/>
      </c>
      <c r="D14" s="49" t="str">
        <f ca="1">IFERROR(VLOOKUP($A14,Tableau1[],4,0),"")</f>
        <v/>
      </c>
      <c r="E14" s="49" t="str">
        <f ca="1">IFERROR(VLOOKUP($A14,Tableau1[],5,0),"")</f>
        <v/>
      </c>
      <c r="F14" s="49" t="str">
        <f ca="1">IFERROR(VLOOKUP($A14,Tableau1[],8,0),"")</f>
        <v/>
      </c>
      <c r="G14" s="50" t="str">
        <f ca="1">IFERROR(VLOOKUP($A14,Tableau1[],9,0),"")</f>
        <v/>
      </c>
    </row>
    <row r="15" spans="1:7" ht="15" customHeight="1">
      <c r="A15" s="52" t="str">
        <f t="shared" ca="1" si="0"/>
        <v/>
      </c>
      <c r="B15" s="51" t="str">
        <f ca="1">IFERROR(VLOOKUP($A15,Tableau1[],2,0),"")</f>
        <v/>
      </c>
      <c r="C15" s="49" t="str">
        <f ca="1">IFERROR(VLOOKUP($A15,Tableau1[],3,0),"")</f>
        <v/>
      </c>
      <c r="D15" s="49" t="str">
        <f ca="1">IFERROR(VLOOKUP($A15,Tableau1[],4,0),"")</f>
        <v/>
      </c>
      <c r="E15" s="49" t="str">
        <f ca="1">IFERROR(VLOOKUP($A15,Tableau1[],5,0),"")</f>
        <v/>
      </c>
      <c r="F15" s="49" t="str">
        <f ca="1">IFERROR(VLOOKUP($A15,Tableau1[],8,0),"")</f>
        <v/>
      </c>
      <c r="G15" s="50" t="str">
        <f ca="1">IFERROR(VLOOKUP($A15,Tableau1[],9,0),"")</f>
        <v/>
      </c>
    </row>
    <row r="16" spans="1:7" ht="15" customHeight="1">
      <c r="A16" s="52" t="str">
        <f t="shared" ca="1" si="0"/>
        <v/>
      </c>
      <c r="B16" s="51" t="str">
        <f ca="1">IFERROR(VLOOKUP($A16,Tableau1[],2,0),"")</f>
        <v/>
      </c>
      <c r="C16" s="49" t="str">
        <f ca="1">IFERROR(VLOOKUP($A16,Tableau1[],3,0),"")</f>
        <v/>
      </c>
      <c r="D16" s="49" t="str">
        <f ca="1">IFERROR(VLOOKUP($A16,Tableau1[],4,0),"")</f>
        <v/>
      </c>
      <c r="E16" s="49" t="str">
        <f ca="1">IFERROR(VLOOKUP($A16,Tableau1[],5,0),"")</f>
        <v/>
      </c>
      <c r="F16" s="49" t="str">
        <f ca="1">IFERROR(VLOOKUP($A16,Tableau1[],8,0),"")</f>
        <v/>
      </c>
      <c r="G16" s="50" t="str">
        <f ca="1">IFERROR(VLOOKUP($A16,Tableau1[],9,0),"")</f>
        <v/>
      </c>
    </row>
    <row r="17" spans="1:7" ht="15" customHeight="1">
      <c r="A17" s="52" t="str">
        <f t="shared" ca="1" si="0"/>
        <v/>
      </c>
      <c r="B17" s="51" t="str">
        <f ca="1">IFERROR(VLOOKUP($A17,Tableau1[],2,0),"")</f>
        <v/>
      </c>
      <c r="C17" s="49" t="str">
        <f ca="1">IFERROR(VLOOKUP($A17,Tableau1[],3,0),"")</f>
        <v/>
      </c>
      <c r="D17" s="49" t="str">
        <f ca="1">IFERROR(VLOOKUP($A17,Tableau1[],4,0),"")</f>
        <v/>
      </c>
      <c r="E17" s="49" t="str">
        <f ca="1">IFERROR(VLOOKUP($A17,Tableau1[],5,0),"")</f>
        <v/>
      </c>
      <c r="F17" s="49" t="str">
        <f ca="1">IFERROR(VLOOKUP($A17,Tableau1[],8,0),"")</f>
        <v/>
      </c>
      <c r="G17" s="50" t="str">
        <f ca="1">IFERROR(VLOOKUP($A17,Tableau1[],9,0),"")</f>
        <v/>
      </c>
    </row>
    <row r="18" spans="1:7" ht="15" customHeight="1">
      <c r="A18" s="52" t="str">
        <f t="shared" ca="1" si="0"/>
        <v/>
      </c>
      <c r="B18" s="51" t="str">
        <f ca="1">IFERROR(VLOOKUP($A18,Tableau1[],2,0),"")</f>
        <v/>
      </c>
      <c r="C18" s="49" t="str">
        <f ca="1">IFERROR(VLOOKUP($A18,Tableau1[],3,0),"")</f>
        <v/>
      </c>
      <c r="D18" s="49" t="str">
        <f ca="1">IFERROR(VLOOKUP($A18,Tableau1[],4,0),"")</f>
        <v/>
      </c>
      <c r="E18" s="49" t="str">
        <f ca="1">IFERROR(VLOOKUP($A18,Tableau1[],5,0),"")</f>
        <v/>
      </c>
      <c r="F18" s="49" t="str">
        <f ca="1">IFERROR(VLOOKUP($A18,Tableau1[],8,0),"")</f>
        <v/>
      </c>
      <c r="G18" s="50" t="str">
        <f ca="1">IFERROR(VLOOKUP($A18,Tableau1[],9,0),"")</f>
        <v/>
      </c>
    </row>
    <row r="19" spans="1:7" ht="15" customHeight="1">
      <c r="A19" s="52" t="str">
        <f t="shared" ca="1" si="0"/>
        <v/>
      </c>
      <c r="B19" s="51" t="str">
        <f ca="1">IFERROR(VLOOKUP($A19,Tableau1[],2,0),"")</f>
        <v/>
      </c>
      <c r="C19" s="49" t="str">
        <f ca="1">IFERROR(VLOOKUP($A19,Tableau1[],3,0),"")</f>
        <v/>
      </c>
      <c r="D19" s="49" t="str">
        <f ca="1">IFERROR(VLOOKUP($A19,Tableau1[],4,0),"")</f>
        <v/>
      </c>
      <c r="E19" s="49" t="str">
        <f ca="1">IFERROR(VLOOKUP($A19,Tableau1[],5,0),"")</f>
        <v/>
      </c>
      <c r="F19" s="49" t="str">
        <f ca="1">IFERROR(VLOOKUP($A19,Tableau1[],8,0),"")</f>
        <v/>
      </c>
      <c r="G19" s="50" t="str">
        <f ca="1">IFERROR(VLOOKUP($A19,Tableau1[],9,0),"")</f>
        <v/>
      </c>
    </row>
    <row r="20" spans="1:7" ht="15" customHeight="1">
      <c r="A20" s="52" t="str">
        <f t="shared" ca="1" si="0"/>
        <v/>
      </c>
      <c r="B20" s="51" t="str">
        <f ca="1">IFERROR(VLOOKUP($A20,Tableau1[],2,0),"")</f>
        <v/>
      </c>
      <c r="C20" s="49" t="str">
        <f ca="1">IFERROR(VLOOKUP($A20,Tableau1[],3,0),"")</f>
        <v/>
      </c>
      <c r="D20" s="49" t="str">
        <f ca="1">IFERROR(VLOOKUP($A20,Tableau1[],4,0),"")</f>
        <v/>
      </c>
      <c r="E20" s="49" t="str">
        <f ca="1">IFERROR(VLOOKUP($A20,Tableau1[],5,0),"")</f>
        <v/>
      </c>
      <c r="F20" s="49" t="str">
        <f ca="1">IFERROR(VLOOKUP($A20,Tableau1[],8,0),"")</f>
        <v/>
      </c>
      <c r="G20" s="50" t="str">
        <f ca="1">IFERROR(VLOOKUP($A20,Tableau1[],9,0),"")</f>
        <v/>
      </c>
    </row>
    <row r="21" spans="1:7" ht="15" customHeight="1">
      <c r="A21" s="52" t="str">
        <f t="shared" ca="1" si="0"/>
        <v/>
      </c>
      <c r="B21" s="51" t="str">
        <f ca="1">IFERROR(VLOOKUP($A21,Tableau1[],2,0),"")</f>
        <v/>
      </c>
      <c r="C21" s="49" t="str">
        <f ca="1">IFERROR(VLOOKUP($A21,Tableau1[],3,0),"")</f>
        <v/>
      </c>
      <c r="D21" s="49" t="str">
        <f ca="1">IFERROR(VLOOKUP($A21,Tableau1[],4,0),"")</f>
        <v/>
      </c>
      <c r="E21" s="49" t="str">
        <f ca="1">IFERROR(VLOOKUP($A21,Tableau1[],5,0),"")</f>
        <v/>
      </c>
      <c r="F21" s="49" t="str">
        <f ca="1">IFERROR(VLOOKUP($A21,Tableau1[],8,0),"")</f>
        <v/>
      </c>
      <c r="G21" s="50" t="str">
        <f ca="1">IFERROR(VLOOKUP($A21,Tableau1[],9,0),"")</f>
        <v/>
      </c>
    </row>
    <row r="22" spans="1:7" ht="15" customHeight="1">
      <c r="A22" s="52" t="str">
        <f t="shared" ca="1" si="0"/>
        <v/>
      </c>
      <c r="B22" s="51" t="str">
        <f ca="1">IFERROR(VLOOKUP($A22,Tableau1[],2,0),"")</f>
        <v/>
      </c>
      <c r="C22" s="49" t="str">
        <f ca="1">IFERROR(VLOOKUP($A22,Tableau1[],3,0),"")</f>
        <v/>
      </c>
      <c r="D22" s="49" t="str">
        <f ca="1">IFERROR(VLOOKUP($A22,Tableau1[],4,0),"")</f>
        <v/>
      </c>
      <c r="E22" s="49" t="str">
        <f ca="1">IFERROR(VLOOKUP($A22,Tableau1[],5,0),"")</f>
        <v/>
      </c>
      <c r="F22" s="49" t="str">
        <f ca="1">IFERROR(VLOOKUP($A22,Tableau1[],8,0),"")</f>
        <v/>
      </c>
      <c r="G22" s="50" t="str">
        <f ca="1">IFERROR(VLOOKUP($A22,Tableau1[],9,0),"")</f>
        <v/>
      </c>
    </row>
    <row r="23" spans="1:7" ht="15" customHeight="1">
      <c r="A23" s="52" t="str">
        <f t="shared" ca="1" si="0"/>
        <v/>
      </c>
      <c r="B23" s="51" t="str">
        <f ca="1">IFERROR(VLOOKUP($A23,Tableau1[],2,0),"")</f>
        <v/>
      </c>
      <c r="C23" s="49" t="str">
        <f ca="1">IFERROR(VLOOKUP($A23,Tableau1[],3,0),"")</f>
        <v/>
      </c>
      <c r="D23" s="49" t="str">
        <f ca="1">IFERROR(VLOOKUP($A23,Tableau1[],4,0),"")</f>
        <v/>
      </c>
      <c r="E23" s="49" t="str">
        <f ca="1">IFERROR(VLOOKUP($A23,Tableau1[],5,0),"")</f>
        <v/>
      </c>
      <c r="F23" s="49" t="str">
        <f ca="1">IFERROR(VLOOKUP($A23,Tableau1[],8,0),"")</f>
        <v/>
      </c>
      <c r="G23" s="50" t="str">
        <f ca="1">IFERROR(VLOOKUP($A23,Tableau1[],9,0),"")</f>
        <v/>
      </c>
    </row>
    <row r="24" spans="1:7" ht="15" customHeight="1">
      <c r="A24" s="52" t="str">
        <f t="shared" ca="1" si="0"/>
        <v/>
      </c>
      <c r="B24" s="51" t="str">
        <f ca="1">IFERROR(VLOOKUP($A24,Tableau1[],2,0),"")</f>
        <v/>
      </c>
      <c r="C24" s="49" t="str">
        <f ca="1">IFERROR(VLOOKUP($A24,Tableau1[],3,0),"")</f>
        <v/>
      </c>
      <c r="D24" s="49" t="str">
        <f ca="1">IFERROR(VLOOKUP($A24,Tableau1[],4,0),"")</f>
        <v/>
      </c>
      <c r="E24" s="49" t="str">
        <f ca="1">IFERROR(VLOOKUP($A24,Tableau1[],5,0),"")</f>
        <v/>
      </c>
      <c r="F24" s="49" t="str">
        <f ca="1">IFERROR(VLOOKUP($A24,Tableau1[],8,0),"")</f>
        <v/>
      </c>
      <c r="G24" s="50" t="str">
        <f ca="1">IFERROR(VLOOKUP($A24,Tableau1[],9,0),"")</f>
        <v/>
      </c>
    </row>
    <row r="25" spans="1:7" ht="15" customHeight="1">
      <c r="A25" s="52" t="str">
        <f t="shared" ca="1" si="0"/>
        <v/>
      </c>
      <c r="B25" s="51" t="str">
        <f ca="1">IFERROR(VLOOKUP($A25,Tableau1[],2,0),"")</f>
        <v/>
      </c>
      <c r="C25" s="49" t="str">
        <f ca="1">IFERROR(VLOOKUP($A25,Tableau1[],3,0),"")</f>
        <v/>
      </c>
      <c r="D25" s="49" t="str">
        <f ca="1">IFERROR(VLOOKUP($A25,Tableau1[],4,0),"")</f>
        <v/>
      </c>
      <c r="E25" s="49" t="str">
        <f ca="1">IFERROR(VLOOKUP($A25,Tableau1[],5,0),"")</f>
        <v/>
      </c>
      <c r="F25" s="49" t="str">
        <f ca="1">IFERROR(VLOOKUP($A25,Tableau1[],8,0),"")</f>
        <v/>
      </c>
      <c r="G25" s="50" t="str">
        <f ca="1">IFERROR(VLOOKUP($A25,Tableau1[],9,0),"")</f>
        <v/>
      </c>
    </row>
    <row r="26" spans="1:7" ht="15" customHeight="1">
      <c r="A26" s="52" t="str">
        <f t="shared" ca="1" si="0"/>
        <v/>
      </c>
      <c r="B26" s="51" t="str">
        <f ca="1">IFERROR(VLOOKUP($A26,Tableau1[],2,0),"")</f>
        <v/>
      </c>
      <c r="C26" s="49" t="str">
        <f ca="1">IFERROR(VLOOKUP($A26,Tableau1[],3,0),"")</f>
        <v/>
      </c>
      <c r="D26" s="49" t="str">
        <f ca="1">IFERROR(VLOOKUP($A26,Tableau1[],4,0),"")</f>
        <v/>
      </c>
      <c r="E26" s="49" t="str">
        <f ca="1">IFERROR(VLOOKUP($A26,Tableau1[],5,0),"")</f>
        <v/>
      </c>
      <c r="F26" s="49" t="str">
        <f ca="1">IFERROR(VLOOKUP($A26,Tableau1[],8,0),"")</f>
        <v/>
      </c>
      <c r="G26" s="50" t="str">
        <f ca="1">IFERROR(VLOOKUP($A26,Tableau1[],9,0),"")</f>
        <v/>
      </c>
    </row>
    <row r="27" spans="1:7" ht="15" customHeight="1">
      <c r="A27" s="52" t="str">
        <f t="shared" ca="1" si="0"/>
        <v/>
      </c>
      <c r="B27" s="51" t="str">
        <f ca="1">IFERROR(VLOOKUP($A27,Tableau1[],2,0),"")</f>
        <v/>
      </c>
      <c r="C27" s="49" t="str">
        <f ca="1">IFERROR(VLOOKUP($A27,Tableau1[],3,0),"")</f>
        <v/>
      </c>
      <c r="D27" s="49" t="str">
        <f ca="1">IFERROR(VLOOKUP($A27,Tableau1[],4,0),"")</f>
        <v/>
      </c>
      <c r="E27" s="49" t="str">
        <f ca="1">IFERROR(VLOOKUP($A27,Tableau1[],5,0),"")</f>
        <v/>
      </c>
      <c r="F27" s="49" t="str">
        <f ca="1">IFERROR(VLOOKUP($A27,Tableau1[],8,0),"")</f>
        <v/>
      </c>
      <c r="G27" s="50" t="str">
        <f ca="1">IFERROR(VLOOKUP($A27,Tableau1[],9,0),"")</f>
        <v/>
      </c>
    </row>
    <row r="28" spans="1:7" ht="15" customHeight="1">
      <c r="A28" s="52" t="str">
        <f t="shared" ca="1" si="0"/>
        <v/>
      </c>
      <c r="B28" s="51" t="str">
        <f ca="1">IFERROR(VLOOKUP($A28,Tableau1[],2,0),"")</f>
        <v/>
      </c>
      <c r="C28" s="49" t="str">
        <f ca="1">IFERROR(VLOOKUP($A28,Tableau1[],3,0),"")</f>
        <v/>
      </c>
      <c r="D28" s="49" t="str">
        <f ca="1">IFERROR(VLOOKUP($A28,Tableau1[],4,0),"")</f>
        <v/>
      </c>
      <c r="E28" s="49" t="str">
        <f ca="1">IFERROR(VLOOKUP($A28,Tableau1[],5,0),"")</f>
        <v/>
      </c>
      <c r="F28" s="49" t="str">
        <f ca="1">IFERROR(VLOOKUP($A28,Tableau1[],8,0),"")</f>
        <v/>
      </c>
      <c r="G28" s="50" t="str">
        <f ca="1">IFERROR(VLOOKUP($A28,Tableau1[],9,0),"")</f>
        <v/>
      </c>
    </row>
    <row r="29" spans="1:7" ht="15" customHeight="1">
      <c r="A29" s="52" t="str">
        <f t="shared" ca="1" si="0"/>
        <v/>
      </c>
      <c r="B29" s="51" t="str">
        <f ca="1">IFERROR(VLOOKUP($A29,Tableau1[],2,0),"")</f>
        <v/>
      </c>
      <c r="C29" s="49" t="str">
        <f ca="1">IFERROR(VLOOKUP($A29,Tableau1[],3,0),"")</f>
        <v/>
      </c>
      <c r="D29" s="49" t="str">
        <f ca="1">IFERROR(VLOOKUP($A29,Tableau1[],4,0),"")</f>
        <v/>
      </c>
      <c r="E29" s="49" t="str">
        <f ca="1">IFERROR(VLOOKUP($A29,Tableau1[],5,0),"")</f>
        <v/>
      </c>
      <c r="F29" s="49" t="str">
        <f ca="1">IFERROR(VLOOKUP($A29,Tableau1[],8,0),"")</f>
        <v/>
      </c>
      <c r="G29" s="50" t="str">
        <f ca="1">IFERROR(VLOOKUP($A29,Tableau1[],9,0),"")</f>
        <v/>
      </c>
    </row>
    <row r="30" spans="1:7" ht="15" customHeight="1">
      <c r="A30" s="52" t="str">
        <f t="shared" ca="1" si="0"/>
        <v/>
      </c>
      <c r="B30" s="51" t="str">
        <f ca="1">IFERROR(VLOOKUP($A30,Tableau1[],2,0),"")</f>
        <v/>
      </c>
      <c r="C30" s="49" t="str">
        <f ca="1">IFERROR(VLOOKUP($A30,Tableau1[],3,0),"")</f>
        <v/>
      </c>
      <c r="D30" s="49" t="str">
        <f ca="1">IFERROR(VLOOKUP($A30,Tableau1[],4,0),"")</f>
        <v/>
      </c>
      <c r="E30" s="49" t="str">
        <f ca="1">IFERROR(VLOOKUP($A30,Tableau1[],5,0),"")</f>
        <v/>
      </c>
      <c r="F30" s="49" t="str">
        <f ca="1">IFERROR(VLOOKUP($A30,Tableau1[],8,0),"")</f>
        <v/>
      </c>
      <c r="G30" s="50" t="str">
        <f ca="1">IFERROR(VLOOKUP($A30,Tableau1[],9,0),"")</f>
        <v/>
      </c>
    </row>
    <row r="31" spans="1:7" ht="15" customHeight="1">
      <c r="A31" s="52" t="str">
        <f t="shared" ca="1" si="0"/>
        <v/>
      </c>
      <c r="B31" s="51" t="str">
        <f ca="1">IFERROR(VLOOKUP($A31,Tableau1[],2,0),"")</f>
        <v/>
      </c>
      <c r="C31" s="49" t="str">
        <f ca="1">IFERROR(VLOOKUP($A31,Tableau1[],3,0),"")</f>
        <v/>
      </c>
      <c r="D31" s="49" t="str">
        <f ca="1">IFERROR(VLOOKUP($A31,Tableau1[],4,0),"")</f>
        <v/>
      </c>
      <c r="E31" s="49" t="str">
        <f ca="1">IFERROR(VLOOKUP($A31,Tableau1[],5,0),"")</f>
        <v/>
      </c>
      <c r="F31" s="49" t="str">
        <f ca="1">IFERROR(VLOOKUP($A31,Tableau1[],8,0),"")</f>
        <v/>
      </c>
      <c r="G31" s="50" t="str">
        <f ca="1">IFERROR(VLOOKUP($A31,Tableau1[],9,0),"")</f>
        <v/>
      </c>
    </row>
    <row r="32" spans="1:7" ht="15" customHeight="1">
      <c r="A32" s="52" t="str">
        <f t="shared" ca="1" si="0"/>
        <v/>
      </c>
      <c r="B32" s="51" t="str">
        <f ca="1">IFERROR(VLOOKUP($A32,Tableau1[],2,0),"")</f>
        <v/>
      </c>
      <c r="C32" s="49" t="str">
        <f ca="1">IFERROR(VLOOKUP($A32,Tableau1[],3,0),"")</f>
        <v/>
      </c>
      <c r="D32" s="49" t="str">
        <f ca="1">IFERROR(VLOOKUP($A32,Tableau1[],4,0),"")</f>
        <v/>
      </c>
      <c r="E32" s="49" t="str">
        <f ca="1">IFERROR(VLOOKUP($A32,Tableau1[],5,0),"")</f>
        <v/>
      </c>
      <c r="F32" s="49" t="str">
        <f ca="1">IFERROR(VLOOKUP($A32,Tableau1[],8,0),"")</f>
        <v/>
      </c>
      <c r="G32" s="50" t="str">
        <f ca="1">IFERROR(VLOOKUP($A32,Tableau1[],9,0),"")</f>
        <v/>
      </c>
    </row>
    <row r="33" spans="1:7" ht="15" customHeight="1">
      <c r="A33" s="52" t="str">
        <f t="shared" ca="1" si="0"/>
        <v/>
      </c>
      <c r="B33" s="51" t="str">
        <f ca="1">IFERROR(VLOOKUP($A33,Tableau1[],2,0),"")</f>
        <v/>
      </c>
      <c r="C33" s="49" t="str">
        <f ca="1">IFERROR(VLOOKUP($A33,Tableau1[],3,0),"")</f>
        <v/>
      </c>
      <c r="D33" s="49" t="str">
        <f ca="1">IFERROR(VLOOKUP($A33,Tableau1[],4,0),"")</f>
        <v/>
      </c>
      <c r="E33" s="49" t="str">
        <f ca="1">IFERROR(VLOOKUP($A33,Tableau1[],5,0),"")</f>
        <v/>
      </c>
      <c r="F33" s="49" t="str">
        <f ca="1">IFERROR(VLOOKUP($A33,Tableau1[],8,0),"")</f>
        <v/>
      </c>
      <c r="G33" s="50" t="str">
        <f ca="1">IFERROR(VLOOKUP($A33,Tableau1[],9,0),"")</f>
        <v/>
      </c>
    </row>
    <row r="34" spans="1:7" ht="15" customHeight="1">
      <c r="A34" s="52" t="str">
        <f t="shared" ca="1" si="0"/>
        <v/>
      </c>
      <c r="B34" s="51" t="str">
        <f ca="1">IFERROR(VLOOKUP($A34,Tableau1[],2,0),"")</f>
        <v/>
      </c>
      <c r="C34" s="49" t="str">
        <f ca="1">IFERROR(VLOOKUP($A34,Tableau1[],3,0),"")</f>
        <v/>
      </c>
      <c r="D34" s="49" t="str">
        <f ca="1">IFERROR(VLOOKUP($A34,Tableau1[],4,0),"")</f>
        <v/>
      </c>
      <c r="E34" s="49" t="str">
        <f ca="1">IFERROR(VLOOKUP($A34,Tableau1[],5,0),"")</f>
        <v/>
      </c>
      <c r="F34" s="49" t="str">
        <f ca="1">IFERROR(VLOOKUP($A34,Tableau1[],8,0),"")</f>
        <v/>
      </c>
      <c r="G34" s="50" t="str">
        <f ca="1">IFERROR(VLOOKUP($A34,Tableau1[],9,0),"")</f>
        <v/>
      </c>
    </row>
    <row r="35" spans="1:7" ht="15" customHeight="1">
      <c r="A35" s="52" t="str">
        <f t="shared" ca="1" si="0"/>
        <v/>
      </c>
      <c r="B35" s="51" t="str">
        <f ca="1">IFERROR(VLOOKUP($A35,Tableau1[],2,0),"")</f>
        <v/>
      </c>
      <c r="C35" s="49" t="str">
        <f ca="1">IFERROR(VLOOKUP($A35,Tableau1[],3,0),"")</f>
        <v/>
      </c>
      <c r="D35" s="49" t="str">
        <f ca="1">IFERROR(VLOOKUP($A35,Tableau1[],4,0),"")</f>
        <v/>
      </c>
      <c r="E35" s="49" t="str">
        <f ca="1">IFERROR(VLOOKUP($A35,Tableau1[],5,0),"")</f>
        <v/>
      </c>
      <c r="F35" s="49" t="str">
        <f ca="1">IFERROR(VLOOKUP($A35,Tableau1[],8,0),"")</f>
        <v/>
      </c>
      <c r="G35" s="50" t="str">
        <f ca="1">IFERROR(VLOOKUP($A35,Tableau1[],9,0),"")</f>
        <v/>
      </c>
    </row>
    <row r="36" spans="1:7" ht="15" customHeight="1">
      <c r="A36" s="52" t="str">
        <f t="shared" ca="1" si="0"/>
        <v/>
      </c>
      <c r="B36" s="51" t="str">
        <f ca="1">IFERROR(VLOOKUP($A36,Tableau1[],2,0),"")</f>
        <v/>
      </c>
      <c r="C36" s="49" t="str">
        <f ca="1">IFERROR(VLOOKUP($A36,Tableau1[],3,0),"")</f>
        <v/>
      </c>
      <c r="D36" s="49" t="str">
        <f ca="1">IFERROR(VLOOKUP($A36,Tableau1[],4,0),"")</f>
        <v/>
      </c>
      <c r="E36" s="49" t="str">
        <f ca="1">IFERROR(VLOOKUP($A36,Tableau1[],5,0),"")</f>
        <v/>
      </c>
      <c r="F36" s="49" t="str">
        <f ca="1">IFERROR(VLOOKUP($A36,Tableau1[],8,0),"")</f>
        <v/>
      </c>
      <c r="G36" s="50" t="str">
        <f ca="1">IFERROR(VLOOKUP($A36,Tableau1[],9,0),"")</f>
        <v/>
      </c>
    </row>
    <row r="37" spans="1:7" ht="15" customHeight="1">
      <c r="A37" s="52" t="str">
        <f t="shared" ca="1" si="0"/>
        <v/>
      </c>
      <c r="B37" s="51" t="str">
        <f ca="1">IFERROR(VLOOKUP($A37,Tableau1[],2,0),"")</f>
        <v/>
      </c>
      <c r="C37" s="49" t="str">
        <f ca="1">IFERROR(VLOOKUP($A37,Tableau1[],3,0),"")</f>
        <v/>
      </c>
      <c r="D37" s="49" t="str">
        <f ca="1">IFERROR(VLOOKUP($A37,Tableau1[],4,0),"")</f>
        <v/>
      </c>
      <c r="E37" s="49" t="str">
        <f ca="1">IFERROR(VLOOKUP($A37,Tableau1[],5,0),"")</f>
        <v/>
      </c>
      <c r="F37" s="49" t="str">
        <f ca="1">IFERROR(VLOOKUP($A37,Tableau1[],8,0),"")</f>
        <v/>
      </c>
      <c r="G37" s="50" t="str">
        <f ca="1">IFERROR(VLOOKUP($A37,Tableau1[],9,0),"")</f>
        <v/>
      </c>
    </row>
    <row r="38" spans="1:7" ht="15" customHeight="1">
      <c r="A38" s="52" t="str">
        <f t="shared" ca="1" si="0"/>
        <v/>
      </c>
      <c r="B38" s="51" t="str">
        <f ca="1">IFERROR(VLOOKUP($A38,Tableau1[],2,0),"")</f>
        <v/>
      </c>
      <c r="C38" s="49" t="str">
        <f ca="1">IFERROR(VLOOKUP($A38,Tableau1[],3,0),"")</f>
        <v/>
      </c>
      <c r="D38" s="49" t="str">
        <f ca="1">IFERROR(VLOOKUP($A38,Tableau1[],4,0),"")</f>
        <v/>
      </c>
      <c r="E38" s="49" t="str">
        <f ca="1">IFERROR(VLOOKUP($A38,Tableau1[],5,0),"")</f>
        <v/>
      </c>
      <c r="F38" s="49" t="str">
        <f ca="1">IFERROR(VLOOKUP($A38,Tableau1[],8,0),"")</f>
        <v/>
      </c>
      <c r="G38" s="50" t="str">
        <f ca="1">IFERROR(VLOOKUP($A38,Tableau1[],9,0),"")</f>
        <v/>
      </c>
    </row>
    <row r="39" spans="1:7" ht="15" customHeight="1">
      <c r="A39" s="52" t="str">
        <f t="shared" ca="1" si="0"/>
        <v/>
      </c>
      <c r="B39" s="51" t="str">
        <f ca="1">IFERROR(VLOOKUP($A39,Tableau1[],2,0),"")</f>
        <v/>
      </c>
      <c r="C39" s="49" t="str">
        <f ca="1">IFERROR(VLOOKUP($A39,Tableau1[],3,0),"")</f>
        <v/>
      </c>
      <c r="D39" s="49" t="str">
        <f ca="1">IFERROR(VLOOKUP($A39,Tableau1[],4,0),"")</f>
        <v/>
      </c>
      <c r="E39" s="49" t="str">
        <f ca="1">IFERROR(VLOOKUP($A39,Tableau1[],5,0),"")</f>
        <v/>
      </c>
      <c r="F39" s="49" t="str">
        <f ca="1">IFERROR(VLOOKUP($A39,Tableau1[],8,0),"")</f>
        <v/>
      </c>
      <c r="G39" s="50" t="str">
        <f ca="1">IFERROR(VLOOKUP($A39,Tableau1[],9,0),"")</f>
        <v/>
      </c>
    </row>
    <row r="40" spans="1:7" ht="15" customHeight="1">
      <c r="A40" s="52" t="str">
        <f t="shared" ca="1" si="0"/>
        <v/>
      </c>
      <c r="B40" s="51" t="str">
        <f ca="1">IFERROR(VLOOKUP($A40,Tableau1[],2,0),"")</f>
        <v/>
      </c>
      <c r="C40" s="49" t="str">
        <f ca="1">IFERROR(VLOOKUP($A40,Tableau1[],3,0),"")</f>
        <v/>
      </c>
      <c r="D40" s="49" t="str">
        <f ca="1">IFERROR(VLOOKUP($A40,Tableau1[],4,0),"")</f>
        <v/>
      </c>
      <c r="E40" s="49" t="str">
        <f ca="1">IFERROR(VLOOKUP($A40,Tableau1[],5,0),"")</f>
        <v/>
      </c>
      <c r="F40" s="49" t="str">
        <f ca="1">IFERROR(VLOOKUP($A40,Tableau1[],8,0),"")</f>
        <v/>
      </c>
      <c r="G40" s="50" t="str">
        <f ca="1">IFERROR(VLOOKUP($A40,Tableau1[],9,0),"")</f>
        <v/>
      </c>
    </row>
    <row r="41" spans="1:7" ht="15" customHeight="1">
      <c r="A41" s="52" t="str">
        <f t="shared" ca="1" si="0"/>
        <v/>
      </c>
      <c r="B41" s="51" t="str">
        <f ca="1">IFERROR(VLOOKUP($A41,Tableau1[],2,0),"")</f>
        <v/>
      </c>
      <c r="C41" s="49" t="str">
        <f ca="1">IFERROR(VLOOKUP($A41,Tableau1[],3,0),"")</f>
        <v/>
      </c>
      <c r="D41" s="49" t="str">
        <f ca="1">IFERROR(VLOOKUP($A41,Tableau1[],4,0),"")</f>
        <v/>
      </c>
      <c r="E41" s="49" t="str">
        <f ca="1">IFERROR(VLOOKUP($A41,Tableau1[],5,0),"")</f>
        <v/>
      </c>
      <c r="F41" s="49" t="str">
        <f ca="1">IFERROR(VLOOKUP($A41,Tableau1[],8,0),"")</f>
        <v/>
      </c>
      <c r="G41" s="50" t="str">
        <f ca="1">IFERROR(VLOOKUP($A41,Tableau1[],9,0),"")</f>
        <v/>
      </c>
    </row>
    <row r="42" spans="1:7" ht="15" customHeight="1">
      <c r="A42" s="52" t="str">
        <f t="shared" ca="1" si="0"/>
        <v/>
      </c>
      <c r="B42" s="51" t="str">
        <f ca="1">IFERROR(VLOOKUP($A42,Tableau1[],2,0),"")</f>
        <v/>
      </c>
      <c r="C42" s="49" t="str">
        <f ca="1">IFERROR(VLOOKUP($A42,Tableau1[],3,0),"")</f>
        <v/>
      </c>
      <c r="D42" s="49" t="str">
        <f ca="1">IFERROR(VLOOKUP($A42,Tableau1[],4,0),"")</f>
        <v/>
      </c>
      <c r="E42" s="49" t="str">
        <f ca="1">IFERROR(VLOOKUP($A42,Tableau1[],5,0),"")</f>
        <v/>
      </c>
      <c r="F42" s="49" t="str">
        <f ca="1">IFERROR(VLOOKUP($A42,Tableau1[],8,0),"")</f>
        <v/>
      </c>
      <c r="G42" s="50" t="str">
        <f ca="1">IFERROR(VLOOKUP($A42,Tableau1[],9,0),"")</f>
        <v/>
      </c>
    </row>
    <row r="43" spans="1:7" ht="15" customHeight="1">
      <c r="A43" s="52" t="str">
        <f t="shared" ca="1" si="0"/>
        <v/>
      </c>
      <c r="B43" s="51" t="str">
        <f ca="1">IFERROR(VLOOKUP($A43,Tableau1[],2,0),"")</f>
        <v/>
      </c>
      <c r="C43" s="49" t="str">
        <f ca="1">IFERROR(VLOOKUP($A43,Tableau1[],3,0),"")</f>
        <v/>
      </c>
      <c r="D43" s="49" t="str">
        <f ca="1">IFERROR(VLOOKUP($A43,Tableau1[],4,0),"")</f>
        <v/>
      </c>
      <c r="E43" s="49" t="str">
        <f ca="1">IFERROR(VLOOKUP($A43,Tableau1[],5,0),"")</f>
        <v/>
      </c>
      <c r="F43" s="49" t="str">
        <f ca="1">IFERROR(VLOOKUP($A43,Tableau1[],8,0),"")</f>
        <v/>
      </c>
      <c r="G43" s="50" t="str">
        <f ca="1">IFERROR(VLOOKUP($A43,Tableau1[],9,0),"")</f>
        <v/>
      </c>
    </row>
    <row r="44" spans="1:7" ht="15" customHeight="1">
      <c r="A44" s="52" t="str">
        <f t="shared" ca="1" si="0"/>
        <v/>
      </c>
      <c r="B44" s="51" t="str">
        <f ca="1">IFERROR(VLOOKUP($A44,Tableau1[],2,0),"")</f>
        <v/>
      </c>
      <c r="C44" s="49" t="str">
        <f ca="1">IFERROR(VLOOKUP($A44,Tableau1[],3,0),"")</f>
        <v/>
      </c>
      <c r="D44" s="49" t="str">
        <f ca="1">IFERROR(VLOOKUP($A44,Tableau1[],4,0),"")</f>
        <v/>
      </c>
      <c r="E44" s="49" t="str">
        <f ca="1">IFERROR(VLOOKUP($A44,Tableau1[],5,0),"")</f>
        <v/>
      </c>
      <c r="F44" s="49" t="str">
        <f ca="1">IFERROR(VLOOKUP($A44,Tableau1[],8,0),"")</f>
        <v/>
      </c>
      <c r="G44" s="50" t="str">
        <f ca="1">IFERROR(VLOOKUP($A44,Tableau1[],9,0),"")</f>
        <v/>
      </c>
    </row>
    <row r="45" spans="1:7" ht="15" customHeight="1">
      <c r="A45" s="52" t="str">
        <f t="shared" ca="1" si="0"/>
        <v/>
      </c>
      <c r="B45" s="51" t="str">
        <f ca="1">IFERROR(VLOOKUP($A45,Tableau1[],2,0),"")</f>
        <v/>
      </c>
      <c r="C45" s="49" t="str">
        <f ca="1">IFERROR(VLOOKUP($A45,Tableau1[],3,0),"")</f>
        <v/>
      </c>
      <c r="D45" s="49" t="str">
        <f ca="1">IFERROR(VLOOKUP($A45,Tableau1[],4,0),"")</f>
        <v/>
      </c>
      <c r="E45" s="49" t="str">
        <f ca="1">IFERROR(VLOOKUP($A45,Tableau1[],5,0),"")</f>
        <v/>
      </c>
      <c r="F45" s="49" t="str">
        <f ca="1">IFERROR(VLOOKUP($A45,Tableau1[],8,0),"")</f>
        <v/>
      </c>
      <c r="G45" s="50" t="str">
        <f ca="1">IFERROR(VLOOKUP($A45,Tableau1[],9,0),"")</f>
        <v/>
      </c>
    </row>
    <row r="46" spans="1:7" ht="15" customHeight="1">
      <c r="A46" s="52" t="str">
        <f t="shared" ca="1" si="0"/>
        <v/>
      </c>
      <c r="B46" s="51" t="str">
        <f ca="1">IFERROR(VLOOKUP($A46,Tableau1[],2,0),"")</f>
        <v/>
      </c>
      <c r="C46" s="49" t="str">
        <f ca="1">IFERROR(VLOOKUP($A46,Tableau1[],3,0),"")</f>
        <v/>
      </c>
      <c r="D46" s="49" t="str">
        <f ca="1">IFERROR(VLOOKUP($A46,Tableau1[],4,0),"")</f>
        <v/>
      </c>
      <c r="E46" s="49" t="str">
        <f ca="1">IFERROR(VLOOKUP($A46,Tableau1[],5,0),"")</f>
        <v/>
      </c>
      <c r="F46" s="49" t="str">
        <f ca="1">IFERROR(VLOOKUP($A46,Tableau1[],8,0),"")</f>
        <v/>
      </c>
      <c r="G46" s="50" t="str">
        <f ca="1">IFERROR(VLOOKUP($A46,Tableau1[],9,0),"")</f>
        <v/>
      </c>
    </row>
    <row r="47" spans="1:7" ht="15" customHeight="1">
      <c r="A47" s="52" t="str">
        <f t="shared" ca="1" si="0"/>
        <v/>
      </c>
      <c r="B47" s="51" t="str">
        <f ca="1">IFERROR(VLOOKUP($A47,Tableau1[],2,0),"")</f>
        <v/>
      </c>
      <c r="C47" s="49" t="str">
        <f ca="1">IFERROR(VLOOKUP($A47,Tableau1[],3,0),"")</f>
        <v/>
      </c>
      <c r="D47" s="49" t="str">
        <f ca="1">IFERROR(VLOOKUP($A47,Tableau1[],4,0),"")</f>
        <v/>
      </c>
      <c r="E47" s="49" t="str">
        <f ca="1">IFERROR(VLOOKUP($A47,Tableau1[],5,0),"")</f>
        <v/>
      </c>
      <c r="F47" s="49" t="str">
        <f ca="1">IFERROR(VLOOKUP($A47,Tableau1[],8,0),"")</f>
        <v/>
      </c>
      <c r="G47" s="50" t="str">
        <f ca="1">IFERROR(VLOOKUP($A47,Tableau1[],9,0),"")</f>
        <v/>
      </c>
    </row>
    <row r="48" spans="1:7" ht="15" customHeight="1">
      <c r="A48" s="52" t="str">
        <f t="shared" ca="1" si="0"/>
        <v/>
      </c>
      <c r="B48" s="51" t="str">
        <f ca="1">IFERROR(VLOOKUP($A48,Tableau1[],2,0),"")</f>
        <v/>
      </c>
      <c r="C48" s="49" t="str">
        <f ca="1">IFERROR(VLOOKUP($A48,Tableau1[],3,0),"")</f>
        <v/>
      </c>
      <c r="D48" s="49" t="str">
        <f ca="1">IFERROR(VLOOKUP($A48,Tableau1[],4,0),"")</f>
        <v/>
      </c>
      <c r="E48" s="49" t="str">
        <f ca="1">IFERROR(VLOOKUP($A48,Tableau1[],5,0),"")</f>
        <v/>
      </c>
      <c r="F48" s="49" t="str">
        <f ca="1">IFERROR(VLOOKUP($A48,Tableau1[],8,0),"")</f>
        <v/>
      </c>
      <c r="G48" s="50" t="str">
        <f ca="1">IFERROR(VLOOKUP($A48,Tableau1[],9,0),"")</f>
        <v/>
      </c>
    </row>
    <row r="49" spans="1:7" ht="15" customHeight="1">
      <c r="A49" s="52" t="str">
        <f t="shared" ca="1" si="0"/>
        <v/>
      </c>
      <c r="B49" s="51" t="str">
        <f ca="1">IFERROR(VLOOKUP($A49,Tableau1[],2,0),"")</f>
        <v/>
      </c>
      <c r="C49" s="49" t="str">
        <f ca="1">IFERROR(VLOOKUP($A49,Tableau1[],3,0),"")</f>
        <v/>
      </c>
      <c r="D49" s="49" t="str">
        <f ca="1">IFERROR(VLOOKUP($A49,Tableau1[],4,0),"")</f>
        <v/>
      </c>
      <c r="E49" s="49" t="str">
        <f ca="1">IFERROR(VLOOKUP($A49,Tableau1[],5,0),"")</f>
        <v/>
      </c>
      <c r="F49" s="49" t="str">
        <f ca="1">IFERROR(VLOOKUP($A49,Tableau1[],8,0),"")</f>
        <v/>
      </c>
      <c r="G49" s="50" t="str">
        <f ca="1">IFERROR(VLOOKUP($A49,Tableau1[],9,0),"")</f>
        <v/>
      </c>
    </row>
    <row r="50" spans="1:7" ht="15" customHeight="1">
      <c r="A50" s="52" t="str">
        <f t="shared" ca="1" si="0"/>
        <v/>
      </c>
      <c r="B50" s="51" t="str">
        <f ca="1">IFERROR(VLOOKUP($A50,Tableau1[],2,0),"")</f>
        <v/>
      </c>
      <c r="C50" s="49" t="str">
        <f ca="1">IFERROR(VLOOKUP($A50,Tableau1[],3,0),"")</f>
        <v/>
      </c>
      <c r="D50" s="49" t="str">
        <f ca="1">IFERROR(VLOOKUP($A50,Tableau1[],4,0),"")</f>
        <v/>
      </c>
      <c r="E50" s="49" t="str">
        <f ca="1">IFERROR(VLOOKUP($A50,Tableau1[],5,0),"")</f>
        <v/>
      </c>
      <c r="F50" s="49" t="str">
        <f ca="1">IFERROR(VLOOKUP($A50,Tableau1[],8,0),"")</f>
        <v/>
      </c>
      <c r="G50" s="50" t="str">
        <f ca="1">IFERROR(VLOOKUP($A50,Tableau1[],9,0),"")</f>
        <v/>
      </c>
    </row>
    <row r="51" spans="1:7" ht="15" customHeight="1">
      <c r="A51" s="52" t="str">
        <f t="shared" ca="1" si="0"/>
        <v/>
      </c>
      <c r="B51" s="51" t="str">
        <f ca="1">IFERROR(VLOOKUP($A51,Tableau1[],2,0),"")</f>
        <v/>
      </c>
      <c r="C51" s="49" t="str">
        <f ca="1">IFERROR(VLOOKUP($A51,Tableau1[],3,0),"")</f>
        <v/>
      </c>
      <c r="D51" s="49" t="str">
        <f ca="1">IFERROR(VLOOKUP($A51,Tableau1[],4,0),"")</f>
        <v/>
      </c>
      <c r="E51" s="49" t="str">
        <f ca="1">IFERROR(VLOOKUP($A51,Tableau1[],5,0),"")</f>
        <v/>
      </c>
      <c r="F51" s="49" t="str">
        <f ca="1">IFERROR(VLOOKUP($A51,Tableau1[],8,0),"")</f>
        <v/>
      </c>
      <c r="G51" s="50" t="str">
        <f ca="1">IFERROR(VLOOKUP($A51,Tableau1[],9,0),"")</f>
        <v/>
      </c>
    </row>
    <row r="52" spans="1:7" ht="15" customHeight="1">
      <c r="A52" s="52" t="str">
        <f t="shared" ca="1" si="0"/>
        <v/>
      </c>
      <c r="B52" s="51" t="str">
        <f ca="1">IFERROR(VLOOKUP($A52,Tableau1[],2,0),"")</f>
        <v/>
      </c>
      <c r="C52" s="49" t="str">
        <f ca="1">IFERROR(VLOOKUP($A52,Tableau1[],3,0),"")</f>
        <v/>
      </c>
      <c r="D52" s="49" t="str">
        <f ca="1">IFERROR(VLOOKUP($A52,Tableau1[],4,0),"")</f>
        <v/>
      </c>
      <c r="E52" s="49" t="str">
        <f ca="1">IFERROR(VLOOKUP($A52,Tableau1[],5,0),"")</f>
        <v/>
      </c>
      <c r="F52" s="49" t="str">
        <f ca="1">IFERROR(VLOOKUP($A52,Tableau1[],8,0),"")</f>
        <v/>
      </c>
      <c r="G52" s="50" t="str">
        <f ca="1">IFERROR(VLOOKUP($A52,Tableau1[],9,0),"")</f>
        <v/>
      </c>
    </row>
    <row r="53" spans="1:7" ht="15" customHeight="1">
      <c r="A53" s="52" t="str">
        <f t="shared" ca="1" si="0"/>
        <v/>
      </c>
      <c r="B53" s="51" t="str">
        <f ca="1">IFERROR(VLOOKUP($A53,Tableau1[],2,0),"")</f>
        <v/>
      </c>
      <c r="C53" s="49" t="str">
        <f ca="1">IFERROR(VLOOKUP($A53,Tableau1[],3,0),"")</f>
        <v/>
      </c>
      <c r="D53" s="49" t="str">
        <f ca="1">IFERROR(VLOOKUP($A53,Tableau1[],4,0),"")</f>
        <v/>
      </c>
      <c r="E53" s="49" t="str">
        <f ca="1">IFERROR(VLOOKUP($A53,Tableau1[],5,0),"")</f>
        <v/>
      </c>
      <c r="F53" s="49" t="str">
        <f ca="1">IFERROR(VLOOKUP($A53,Tableau1[],8,0),"")</f>
        <v/>
      </c>
      <c r="G53" s="50" t="str">
        <f ca="1">IFERROR(VLOOKUP($A53,Tableau1[],9,0),"")</f>
        <v/>
      </c>
    </row>
    <row r="54" spans="1:7" ht="15" customHeight="1">
      <c r="A54" s="52" t="str">
        <f t="shared" ca="1" si="0"/>
        <v/>
      </c>
      <c r="B54" s="51" t="str">
        <f ca="1">IFERROR(VLOOKUP($A54,Tableau1[],2,0),"")</f>
        <v/>
      </c>
      <c r="C54" s="49" t="str">
        <f ca="1">IFERROR(VLOOKUP($A54,Tableau1[],3,0),"")</f>
        <v/>
      </c>
      <c r="D54" s="49" t="str">
        <f ca="1">IFERROR(VLOOKUP($A54,Tableau1[],4,0),"")</f>
        <v/>
      </c>
      <c r="E54" s="49" t="str">
        <f ca="1">IFERROR(VLOOKUP($A54,Tableau1[],5,0),"")</f>
        <v/>
      </c>
      <c r="F54" s="49" t="str">
        <f ca="1">IFERROR(VLOOKUP($A54,Tableau1[],8,0),"")</f>
        <v/>
      </c>
      <c r="G54" s="50" t="str">
        <f ca="1">IFERROR(VLOOKUP($A54,Tableau1[],9,0),"")</f>
        <v/>
      </c>
    </row>
    <row r="55" spans="1:7" ht="15" customHeight="1">
      <c r="A55" s="52" t="str">
        <f t="shared" ca="1" si="0"/>
        <v/>
      </c>
      <c r="B55" s="51" t="str">
        <f ca="1">IFERROR(VLOOKUP($A55,Tableau1[],2,0),"")</f>
        <v/>
      </c>
      <c r="C55" s="49" t="str">
        <f ca="1">IFERROR(VLOOKUP($A55,Tableau1[],3,0),"")</f>
        <v/>
      </c>
      <c r="D55" s="49" t="str">
        <f ca="1">IFERROR(VLOOKUP($A55,Tableau1[],4,0),"")</f>
        <v/>
      </c>
      <c r="E55" s="49" t="str">
        <f ca="1">IFERROR(VLOOKUP($A55,Tableau1[],5,0),"")</f>
        <v/>
      </c>
      <c r="F55" s="49" t="str">
        <f ca="1">IFERROR(VLOOKUP($A55,Tableau1[],8,0),"")</f>
        <v/>
      </c>
      <c r="G55" s="50" t="str">
        <f ca="1">IFERROR(VLOOKUP($A55,Tableau1[],9,0),"")</f>
        <v/>
      </c>
    </row>
    <row r="56" spans="1:7" ht="15" customHeight="1">
      <c r="A56" s="52" t="str">
        <f t="shared" ca="1" si="0"/>
        <v/>
      </c>
      <c r="B56" s="51" t="str">
        <f ca="1">IFERROR(VLOOKUP($A56,Tableau1[],2,0),"")</f>
        <v/>
      </c>
      <c r="C56" s="49" t="str">
        <f ca="1">IFERROR(VLOOKUP($A56,Tableau1[],3,0),"")</f>
        <v/>
      </c>
      <c r="D56" s="49" t="str">
        <f ca="1">IFERROR(VLOOKUP($A56,Tableau1[],4,0),"")</f>
        <v/>
      </c>
      <c r="E56" s="49" t="str">
        <f ca="1">IFERROR(VLOOKUP($A56,Tableau1[],5,0),"")</f>
        <v/>
      </c>
      <c r="F56" s="49" t="str">
        <f ca="1">IFERROR(VLOOKUP($A56,Tableau1[],8,0),"")</f>
        <v/>
      </c>
      <c r="G56" s="50" t="str">
        <f ca="1">IFERROR(VLOOKUP($A56,Tableau1[],9,0),"")</f>
        <v/>
      </c>
    </row>
    <row r="57" spans="1:7" ht="15" customHeight="1">
      <c r="A57" s="52" t="str">
        <f t="shared" ca="1" si="0"/>
        <v/>
      </c>
      <c r="B57" s="51" t="str">
        <f ca="1">IFERROR(VLOOKUP($A57,Tableau1[],2,0),"")</f>
        <v/>
      </c>
      <c r="C57" s="49" t="str">
        <f ca="1">IFERROR(VLOOKUP($A57,Tableau1[],3,0),"")</f>
        <v/>
      </c>
      <c r="D57" s="49" t="str">
        <f ca="1">IFERROR(VLOOKUP($A57,Tableau1[],4,0),"")</f>
        <v/>
      </c>
      <c r="E57" s="49" t="str">
        <f ca="1">IFERROR(VLOOKUP($A57,Tableau1[],5,0),"")</f>
        <v/>
      </c>
      <c r="F57" s="49" t="str">
        <f ca="1">IFERROR(VLOOKUP($A57,Tableau1[],8,0),"")</f>
        <v/>
      </c>
      <c r="G57" s="50" t="str">
        <f ca="1">IFERROR(VLOOKUP($A57,Tableau1[],9,0),"")</f>
        <v/>
      </c>
    </row>
    <row r="58" spans="1:7" ht="15" customHeight="1">
      <c r="A58" s="52" t="str">
        <f t="shared" ca="1" si="0"/>
        <v/>
      </c>
      <c r="B58" s="51" t="str">
        <f ca="1">IFERROR(VLOOKUP($A58,Tableau1[],2,0),"")</f>
        <v/>
      </c>
      <c r="C58" s="49" t="str">
        <f ca="1">IFERROR(VLOOKUP($A58,Tableau1[],3,0),"")</f>
        <v/>
      </c>
      <c r="D58" s="49" t="str">
        <f ca="1">IFERROR(VLOOKUP($A58,Tableau1[],4,0),"")</f>
        <v/>
      </c>
      <c r="E58" s="49" t="str">
        <f ca="1">IFERROR(VLOOKUP($A58,Tableau1[],5,0),"")</f>
        <v/>
      </c>
      <c r="F58" s="49" t="str">
        <f ca="1">IFERROR(VLOOKUP($A58,Tableau1[],8,0),"")</f>
        <v/>
      </c>
      <c r="G58" s="50" t="str">
        <f ca="1">IFERROR(VLOOKUP($A58,Tableau1[],9,0),"")</f>
        <v/>
      </c>
    </row>
    <row r="59" spans="1:7" ht="15" customHeight="1">
      <c r="A59" s="52" t="str">
        <f t="shared" ca="1" si="0"/>
        <v/>
      </c>
      <c r="B59" s="51" t="str">
        <f ca="1">IFERROR(VLOOKUP($A59,Tableau1[],2,0),"")</f>
        <v/>
      </c>
      <c r="C59" s="49" t="str">
        <f ca="1">IFERROR(VLOOKUP($A59,Tableau1[],3,0),"")</f>
        <v/>
      </c>
      <c r="D59" s="49" t="str">
        <f ca="1">IFERROR(VLOOKUP($A59,Tableau1[],4,0),"")</f>
        <v/>
      </c>
      <c r="E59" s="49" t="str">
        <f ca="1">IFERROR(VLOOKUP($A59,Tableau1[],5,0),"")</f>
        <v/>
      </c>
      <c r="F59" s="49" t="str">
        <f ca="1">IFERROR(VLOOKUP($A59,Tableau1[],8,0),"")</f>
        <v/>
      </c>
      <c r="G59" s="50" t="str">
        <f ca="1">IFERROR(VLOOKUP($A59,Tableau1[],9,0),"")</f>
        <v/>
      </c>
    </row>
    <row r="60" spans="1:7" ht="15" customHeight="1">
      <c r="A60" s="52" t="str">
        <f t="shared" ca="1" si="0"/>
        <v/>
      </c>
      <c r="B60" s="51" t="str">
        <f ca="1">IFERROR(VLOOKUP($A60,Tableau1[],2,0),"")</f>
        <v/>
      </c>
      <c r="C60" s="49" t="str">
        <f ca="1">IFERROR(VLOOKUP($A60,Tableau1[],3,0),"")</f>
        <v/>
      </c>
      <c r="D60" s="49" t="str">
        <f ca="1">IFERROR(VLOOKUP($A60,Tableau1[],4,0),"")</f>
        <v/>
      </c>
      <c r="E60" s="49" t="str">
        <f ca="1">IFERROR(VLOOKUP($A60,Tableau1[],5,0),"")</f>
        <v/>
      </c>
      <c r="F60" s="49" t="str">
        <f ca="1">IFERROR(VLOOKUP($A60,Tableau1[],8,0),"")</f>
        <v/>
      </c>
      <c r="G60" s="50" t="str">
        <f ca="1">IFERROR(VLOOKUP($A60,Tableau1[],9,0),"")</f>
        <v/>
      </c>
    </row>
    <row r="61" spans="1:7" ht="15" customHeight="1">
      <c r="A61" s="52" t="str">
        <f t="shared" ca="1" si="0"/>
        <v/>
      </c>
      <c r="B61" s="51" t="str">
        <f ca="1">IFERROR(VLOOKUP($A61,Tableau1[],2,0),"")</f>
        <v/>
      </c>
      <c r="C61" s="49" t="str">
        <f ca="1">IFERROR(VLOOKUP($A61,Tableau1[],3,0),"")</f>
        <v/>
      </c>
      <c r="D61" s="49" t="str">
        <f ca="1">IFERROR(VLOOKUP($A61,Tableau1[],4,0),"")</f>
        <v/>
      </c>
      <c r="E61" s="49" t="str">
        <f ca="1">IFERROR(VLOOKUP($A61,Tableau1[],5,0),"")</f>
        <v/>
      </c>
      <c r="F61" s="49" t="str">
        <f ca="1">IFERROR(VLOOKUP($A61,Tableau1[],8,0),"")</f>
        <v/>
      </c>
      <c r="G61" s="50" t="str">
        <f ca="1">IFERROR(VLOOKUP($A61,Tableau1[],9,0),"")</f>
        <v/>
      </c>
    </row>
    <row r="62" spans="1:7" ht="15" customHeight="1">
      <c r="A62" s="52" t="str">
        <f t="shared" ca="1" si="0"/>
        <v/>
      </c>
      <c r="B62" s="51" t="str">
        <f ca="1">IFERROR(VLOOKUP($A62,Tableau1[],2,0),"")</f>
        <v/>
      </c>
      <c r="C62" s="49" t="str">
        <f ca="1">IFERROR(VLOOKUP($A62,Tableau1[],3,0),"")</f>
        <v/>
      </c>
      <c r="D62" s="49" t="str">
        <f ca="1">IFERROR(VLOOKUP($A62,Tableau1[],4,0),"")</f>
        <v/>
      </c>
      <c r="E62" s="49" t="str">
        <f ca="1">IFERROR(VLOOKUP($A62,Tableau1[],5,0),"")</f>
        <v/>
      </c>
      <c r="F62" s="49" t="str">
        <f ca="1">IFERROR(VLOOKUP($A62,Tableau1[],8,0),"")</f>
        <v/>
      </c>
      <c r="G62" s="50" t="str">
        <f ca="1">IFERROR(VLOOKUP($A62,Tableau1[],9,0),"")</f>
        <v/>
      </c>
    </row>
    <row r="63" spans="1:7" ht="15" customHeight="1">
      <c r="A63" s="52" t="str">
        <f t="shared" ca="1" si="0"/>
        <v/>
      </c>
      <c r="B63" s="51" t="str">
        <f ca="1">IFERROR(VLOOKUP($A63,Tableau1[],2,0),"")</f>
        <v/>
      </c>
      <c r="C63" s="49" t="str">
        <f ca="1">IFERROR(VLOOKUP($A63,Tableau1[],3,0),"")</f>
        <v/>
      </c>
      <c r="D63" s="49" t="str">
        <f ca="1">IFERROR(VLOOKUP($A63,Tableau1[],4,0),"")</f>
        <v/>
      </c>
      <c r="E63" s="49" t="str">
        <f ca="1">IFERROR(VLOOKUP($A63,Tableau1[],5,0),"")</f>
        <v/>
      </c>
      <c r="F63" s="49" t="str">
        <f ca="1">IFERROR(VLOOKUP($A63,Tableau1[],8,0),"")</f>
        <v/>
      </c>
      <c r="G63" s="50" t="str">
        <f ca="1">IFERROR(VLOOKUP($A63,Tableau1[],9,0),"")</f>
        <v/>
      </c>
    </row>
    <row r="64" spans="1:7" ht="15" customHeight="1">
      <c r="A64" s="52" t="str">
        <f t="shared" ca="1" si="0"/>
        <v/>
      </c>
      <c r="B64" s="51" t="str">
        <f ca="1">IFERROR(VLOOKUP($A64,Tableau1[],2,0),"")</f>
        <v/>
      </c>
      <c r="C64" s="49" t="str">
        <f ca="1">IFERROR(VLOOKUP($A64,Tableau1[],3,0),"")</f>
        <v/>
      </c>
      <c r="D64" s="49" t="str">
        <f ca="1">IFERROR(VLOOKUP($A64,Tableau1[],4,0),"")</f>
        <v/>
      </c>
      <c r="E64" s="49" t="str">
        <f ca="1">IFERROR(VLOOKUP($A64,Tableau1[],5,0),"")</f>
        <v/>
      </c>
      <c r="F64" s="49" t="str">
        <f ca="1">IFERROR(VLOOKUP($A64,Tableau1[],8,0),"")</f>
        <v/>
      </c>
      <c r="G64" s="50" t="str">
        <f ca="1">IFERROR(VLOOKUP($A64,Tableau1[],9,0),"")</f>
        <v/>
      </c>
    </row>
    <row r="65" spans="1:7" ht="15" customHeight="1">
      <c r="A65" s="52" t="str">
        <f t="shared" ca="1" si="0"/>
        <v/>
      </c>
      <c r="B65" s="51" t="str">
        <f ca="1">IFERROR(VLOOKUP($A65,Tableau1[],2,0),"")</f>
        <v/>
      </c>
      <c r="C65" s="49" t="str">
        <f ca="1">IFERROR(VLOOKUP($A65,Tableau1[],3,0),"")</f>
        <v/>
      </c>
      <c r="D65" s="49" t="str">
        <f ca="1">IFERROR(VLOOKUP($A65,Tableau1[],4,0),"")</f>
        <v/>
      </c>
      <c r="E65" s="49" t="str">
        <f ca="1">IFERROR(VLOOKUP($A65,Tableau1[],5,0),"")</f>
        <v/>
      </c>
      <c r="F65" s="49" t="str">
        <f ca="1">IFERROR(VLOOKUP($A65,Tableau1[],8,0),"")</f>
        <v/>
      </c>
      <c r="G65" s="50" t="str">
        <f ca="1">IFERROR(VLOOKUP($A65,Tableau1[],9,0),"")</f>
        <v/>
      </c>
    </row>
    <row r="66" spans="1:7" ht="15" customHeight="1">
      <c r="A66" s="52" t="str">
        <f t="shared" ca="1" si="0"/>
        <v/>
      </c>
      <c r="B66" s="51" t="str">
        <f ca="1">IFERROR(VLOOKUP($A66,Tableau1[],2,0),"")</f>
        <v/>
      </c>
      <c r="C66" s="49" t="str">
        <f ca="1">IFERROR(VLOOKUP($A66,Tableau1[],3,0),"")</f>
        <v/>
      </c>
      <c r="D66" s="49" t="str">
        <f ca="1">IFERROR(VLOOKUP($A66,Tableau1[],4,0),"")</f>
        <v/>
      </c>
      <c r="E66" s="49" t="str">
        <f ca="1">IFERROR(VLOOKUP($A66,Tableau1[],5,0),"")</f>
        <v/>
      </c>
      <c r="F66" s="49" t="str">
        <f ca="1">IFERROR(VLOOKUP($A66,Tableau1[],8,0),"")</f>
        <v/>
      </c>
      <c r="G66" s="50" t="str">
        <f ca="1">IFERROR(VLOOKUP($A66,Tableau1[],9,0),"")</f>
        <v/>
      </c>
    </row>
    <row r="67" spans="1:7" ht="15" customHeight="1">
      <c r="A67" s="52" t="str">
        <f t="shared" ca="1" si="0"/>
        <v/>
      </c>
      <c r="B67" s="51" t="str">
        <f ca="1">IFERROR(VLOOKUP($A67,Tableau1[],2,0),"")</f>
        <v/>
      </c>
      <c r="C67" s="49" t="str">
        <f ca="1">IFERROR(VLOOKUP($A67,Tableau1[],3,0),"")</f>
        <v/>
      </c>
      <c r="D67" s="49" t="str">
        <f ca="1">IFERROR(VLOOKUP($A67,Tableau1[],4,0),"")</f>
        <v/>
      </c>
      <c r="E67" s="49" t="str">
        <f ca="1">IFERROR(VLOOKUP($A67,Tableau1[],5,0),"")</f>
        <v/>
      </c>
      <c r="F67" s="49" t="str">
        <f ca="1">IFERROR(VLOOKUP($A67,Tableau1[],8,0),"")</f>
        <v/>
      </c>
      <c r="G67" s="50" t="str">
        <f ca="1">IFERROR(VLOOKUP($A67,Tableau1[],9,0),"")</f>
        <v/>
      </c>
    </row>
    <row r="68" spans="1:7" ht="15" customHeight="1">
      <c r="A68" s="52" t="str">
        <f t="shared" ref="A68:A122" ca="1" si="1">INDIRECT("'Listes Différenciées'!A"&amp;ROW()-1)</f>
        <v/>
      </c>
      <c r="B68" s="51" t="str">
        <f ca="1">IFERROR(VLOOKUP($A68,Tableau1[],2,0),"")</f>
        <v/>
      </c>
      <c r="C68" s="49" t="str">
        <f ca="1">IFERROR(VLOOKUP($A68,Tableau1[],3,0),"")</f>
        <v/>
      </c>
      <c r="D68" s="49" t="str">
        <f ca="1">IFERROR(VLOOKUP($A68,Tableau1[],4,0),"")</f>
        <v/>
      </c>
      <c r="E68" s="49" t="str">
        <f ca="1">IFERROR(VLOOKUP($A68,Tableau1[],5,0),"")</f>
        <v/>
      </c>
      <c r="F68" s="49" t="str">
        <f ca="1">IFERROR(VLOOKUP($A68,Tableau1[],8,0),"")</f>
        <v/>
      </c>
      <c r="G68" s="50" t="str">
        <f ca="1">IFERROR(VLOOKUP($A68,Tableau1[],9,0),"")</f>
        <v/>
      </c>
    </row>
    <row r="69" spans="1:7" ht="15" customHeight="1">
      <c r="A69" s="52" t="str">
        <f t="shared" ca="1" si="1"/>
        <v/>
      </c>
      <c r="B69" s="51" t="str">
        <f ca="1">IFERROR(VLOOKUP($A69,Tableau1[],2,0),"")</f>
        <v/>
      </c>
      <c r="C69" s="49" t="str">
        <f ca="1">IFERROR(VLOOKUP($A69,Tableau1[],3,0),"")</f>
        <v/>
      </c>
      <c r="D69" s="49" t="str">
        <f ca="1">IFERROR(VLOOKUP($A69,Tableau1[],4,0),"")</f>
        <v/>
      </c>
      <c r="E69" s="49" t="str">
        <f ca="1">IFERROR(VLOOKUP($A69,Tableau1[],5,0),"")</f>
        <v/>
      </c>
      <c r="F69" s="49" t="str">
        <f ca="1">IFERROR(VLOOKUP($A69,Tableau1[],8,0),"")</f>
        <v/>
      </c>
      <c r="G69" s="50" t="str">
        <f ca="1">IFERROR(VLOOKUP($A69,Tableau1[],9,0),"")</f>
        <v/>
      </c>
    </row>
    <row r="70" spans="1:7" ht="15" customHeight="1">
      <c r="A70" s="52" t="str">
        <f t="shared" ca="1" si="1"/>
        <v/>
      </c>
      <c r="B70" s="51" t="str">
        <f ca="1">IFERROR(VLOOKUP($A70,Tableau1[],2,0),"")</f>
        <v/>
      </c>
      <c r="C70" s="49" t="str">
        <f ca="1">IFERROR(VLOOKUP($A70,Tableau1[],3,0),"")</f>
        <v/>
      </c>
      <c r="D70" s="49" t="str">
        <f ca="1">IFERROR(VLOOKUP($A70,Tableau1[],4,0),"")</f>
        <v/>
      </c>
      <c r="E70" s="49" t="str">
        <f ca="1">IFERROR(VLOOKUP($A70,Tableau1[],5,0),"")</f>
        <v/>
      </c>
      <c r="F70" s="49" t="str">
        <f ca="1">IFERROR(VLOOKUP($A70,Tableau1[],8,0),"")</f>
        <v/>
      </c>
      <c r="G70" s="50" t="str">
        <f ca="1">IFERROR(VLOOKUP($A70,Tableau1[],9,0),"")</f>
        <v/>
      </c>
    </row>
    <row r="71" spans="1:7" ht="15" customHeight="1">
      <c r="A71" s="52" t="str">
        <f t="shared" ca="1" si="1"/>
        <v/>
      </c>
      <c r="B71" s="51" t="str">
        <f ca="1">IFERROR(VLOOKUP($A71,Tableau1[],2,0),"")</f>
        <v/>
      </c>
      <c r="C71" s="49" t="str">
        <f ca="1">IFERROR(VLOOKUP($A71,Tableau1[],3,0),"")</f>
        <v/>
      </c>
      <c r="D71" s="49" t="str">
        <f ca="1">IFERROR(VLOOKUP($A71,Tableau1[],4,0),"")</f>
        <v/>
      </c>
      <c r="E71" s="49" t="str">
        <f ca="1">IFERROR(VLOOKUP($A71,Tableau1[],5,0),"")</f>
        <v/>
      </c>
      <c r="F71" s="49" t="str">
        <f ca="1">IFERROR(VLOOKUP($A71,Tableau1[],8,0),"")</f>
        <v/>
      </c>
      <c r="G71" s="50" t="str">
        <f ca="1">IFERROR(VLOOKUP($A71,Tableau1[],9,0),"")</f>
        <v/>
      </c>
    </row>
    <row r="72" spans="1:7" ht="15" customHeight="1">
      <c r="A72" s="52" t="str">
        <f t="shared" ca="1" si="1"/>
        <v/>
      </c>
      <c r="B72" s="51" t="str">
        <f ca="1">IFERROR(VLOOKUP($A72,Tableau1[],2,0),"")</f>
        <v/>
      </c>
      <c r="C72" s="49" t="str">
        <f ca="1">IFERROR(VLOOKUP($A72,Tableau1[],3,0),"")</f>
        <v/>
      </c>
      <c r="D72" s="49" t="str">
        <f ca="1">IFERROR(VLOOKUP($A72,Tableau1[],4,0),"")</f>
        <v/>
      </c>
      <c r="E72" s="49" t="str">
        <f ca="1">IFERROR(VLOOKUP($A72,Tableau1[],5,0),"")</f>
        <v/>
      </c>
      <c r="F72" s="49" t="str">
        <f ca="1">IFERROR(VLOOKUP($A72,Tableau1[],8,0),"")</f>
        <v/>
      </c>
      <c r="G72" s="50" t="str">
        <f ca="1">IFERROR(VLOOKUP($A72,Tableau1[],9,0),"")</f>
        <v/>
      </c>
    </row>
    <row r="73" spans="1:7" ht="15" customHeight="1">
      <c r="A73" s="52" t="str">
        <f t="shared" ca="1" si="1"/>
        <v/>
      </c>
      <c r="B73" s="51" t="str">
        <f ca="1">IFERROR(VLOOKUP($A73,Tableau1[],2,0),"")</f>
        <v/>
      </c>
      <c r="C73" s="49" t="str">
        <f ca="1">IFERROR(VLOOKUP($A73,Tableau1[],3,0),"")</f>
        <v/>
      </c>
      <c r="D73" s="49" t="str">
        <f ca="1">IFERROR(VLOOKUP($A73,Tableau1[],4,0),"")</f>
        <v/>
      </c>
      <c r="E73" s="49" t="str">
        <f ca="1">IFERROR(VLOOKUP($A73,Tableau1[],5,0),"")</f>
        <v/>
      </c>
      <c r="F73" s="49" t="str">
        <f ca="1">IFERROR(VLOOKUP($A73,Tableau1[],8,0),"")</f>
        <v/>
      </c>
      <c r="G73" s="50" t="str">
        <f ca="1">IFERROR(VLOOKUP($A73,Tableau1[],9,0),"")</f>
        <v/>
      </c>
    </row>
    <row r="74" spans="1:7" ht="15" customHeight="1">
      <c r="A74" s="52" t="str">
        <f t="shared" ca="1" si="1"/>
        <v/>
      </c>
      <c r="B74" s="51" t="str">
        <f ca="1">IFERROR(VLOOKUP($A74,Tableau1[],2,0),"")</f>
        <v/>
      </c>
      <c r="C74" s="49" t="str">
        <f ca="1">IFERROR(VLOOKUP($A74,Tableau1[],3,0),"")</f>
        <v/>
      </c>
      <c r="D74" s="49" t="str">
        <f ca="1">IFERROR(VLOOKUP($A74,Tableau1[],4,0),"")</f>
        <v/>
      </c>
      <c r="E74" s="49" t="str">
        <f ca="1">IFERROR(VLOOKUP($A74,Tableau1[],5,0),"")</f>
        <v/>
      </c>
      <c r="F74" s="49" t="str">
        <f ca="1">IFERROR(VLOOKUP($A74,Tableau1[],8,0),"")</f>
        <v/>
      </c>
      <c r="G74" s="50" t="str">
        <f ca="1">IFERROR(VLOOKUP($A74,Tableau1[],9,0),"")</f>
        <v/>
      </c>
    </row>
    <row r="75" spans="1:7" ht="15" customHeight="1">
      <c r="A75" s="52" t="str">
        <f t="shared" ca="1" si="1"/>
        <v/>
      </c>
      <c r="B75" s="51" t="str">
        <f ca="1">IFERROR(VLOOKUP($A75,Tableau1[],2,0),"")</f>
        <v/>
      </c>
      <c r="C75" s="49" t="str">
        <f ca="1">IFERROR(VLOOKUP($A75,Tableau1[],3,0),"")</f>
        <v/>
      </c>
      <c r="D75" s="49" t="str">
        <f ca="1">IFERROR(VLOOKUP($A75,Tableau1[],4,0),"")</f>
        <v/>
      </c>
      <c r="E75" s="49" t="str">
        <f ca="1">IFERROR(VLOOKUP($A75,Tableau1[],5,0),"")</f>
        <v/>
      </c>
      <c r="F75" s="49" t="str">
        <f ca="1">IFERROR(VLOOKUP($A75,Tableau1[],8,0),"")</f>
        <v/>
      </c>
      <c r="G75" s="50" t="str">
        <f ca="1">IFERROR(VLOOKUP($A75,Tableau1[],9,0),"")</f>
        <v/>
      </c>
    </row>
    <row r="76" spans="1:7" ht="15" customHeight="1">
      <c r="A76" s="52" t="str">
        <f t="shared" ca="1" si="1"/>
        <v/>
      </c>
      <c r="B76" s="51" t="str">
        <f ca="1">IFERROR(VLOOKUP($A76,Tableau1[],2,0),"")</f>
        <v/>
      </c>
      <c r="C76" s="49" t="str">
        <f ca="1">IFERROR(VLOOKUP($A76,Tableau1[],3,0),"")</f>
        <v/>
      </c>
      <c r="D76" s="49" t="str">
        <f ca="1">IFERROR(VLOOKUP($A76,Tableau1[],4,0),"")</f>
        <v/>
      </c>
      <c r="E76" s="49" t="str">
        <f ca="1">IFERROR(VLOOKUP($A76,Tableau1[],5,0),"")</f>
        <v/>
      </c>
      <c r="F76" s="49" t="str">
        <f ca="1">IFERROR(VLOOKUP($A76,Tableau1[],8,0),"")</f>
        <v/>
      </c>
      <c r="G76" s="50" t="str">
        <f ca="1">IFERROR(VLOOKUP($A76,Tableau1[],9,0),"")</f>
        <v/>
      </c>
    </row>
    <row r="77" spans="1:7" ht="15" customHeight="1">
      <c r="A77" s="52" t="str">
        <f t="shared" ca="1" si="1"/>
        <v/>
      </c>
      <c r="B77" s="51" t="str">
        <f ca="1">IFERROR(VLOOKUP($A77,Tableau1[],2,0),"")</f>
        <v/>
      </c>
      <c r="C77" s="49" t="str">
        <f ca="1">IFERROR(VLOOKUP($A77,Tableau1[],3,0),"")</f>
        <v/>
      </c>
      <c r="D77" s="49" t="str">
        <f ca="1">IFERROR(VLOOKUP($A77,Tableau1[],4,0),"")</f>
        <v/>
      </c>
      <c r="E77" s="49" t="str">
        <f ca="1">IFERROR(VLOOKUP($A77,Tableau1[],5,0),"")</f>
        <v/>
      </c>
      <c r="F77" s="49" t="str">
        <f ca="1">IFERROR(VLOOKUP($A77,Tableau1[],8,0),"")</f>
        <v/>
      </c>
      <c r="G77" s="50" t="str">
        <f ca="1">IFERROR(VLOOKUP($A77,Tableau1[],9,0),"")</f>
        <v/>
      </c>
    </row>
    <row r="78" spans="1:7" ht="15" customHeight="1">
      <c r="A78" s="52" t="str">
        <f t="shared" ca="1" si="1"/>
        <v/>
      </c>
      <c r="B78" s="51" t="str">
        <f ca="1">IFERROR(VLOOKUP($A78,Tableau1[],2,0),"")</f>
        <v/>
      </c>
      <c r="C78" s="49" t="str">
        <f ca="1">IFERROR(VLOOKUP($A78,Tableau1[],3,0),"")</f>
        <v/>
      </c>
      <c r="D78" s="49" t="str">
        <f ca="1">IFERROR(VLOOKUP($A78,Tableau1[],4,0),"")</f>
        <v/>
      </c>
      <c r="E78" s="49" t="str">
        <f ca="1">IFERROR(VLOOKUP($A78,Tableau1[],5,0),"")</f>
        <v/>
      </c>
      <c r="F78" s="49" t="str">
        <f ca="1">IFERROR(VLOOKUP($A78,Tableau1[],8,0),"")</f>
        <v/>
      </c>
      <c r="G78" s="50" t="str">
        <f ca="1">IFERROR(VLOOKUP($A78,Tableau1[],9,0),"")</f>
        <v/>
      </c>
    </row>
    <row r="79" spans="1:7" ht="15" customHeight="1">
      <c r="A79" s="52" t="str">
        <f t="shared" ca="1" si="1"/>
        <v/>
      </c>
      <c r="B79" s="51" t="str">
        <f ca="1">IFERROR(VLOOKUP($A79,Tableau1[],2,0),"")</f>
        <v/>
      </c>
      <c r="C79" s="49" t="str">
        <f ca="1">IFERROR(VLOOKUP($A79,Tableau1[],3,0),"")</f>
        <v/>
      </c>
      <c r="D79" s="49" t="str">
        <f ca="1">IFERROR(VLOOKUP($A79,Tableau1[],4,0),"")</f>
        <v/>
      </c>
      <c r="E79" s="49" t="str">
        <f ca="1">IFERROR(VLOOKUP($A79,Tableau1[],5,0),"")</f>
        <v/>
      </c>
      <c r="F79" s="49" t="str">
        <f ca="1">IFERROR(VLOOKUP($A79,Tableau1[],8,0),"")</f>
        <v/>
      </c>
      <c r="G79" s="50" t="str">
        <f ca="1">IFERROR(VLOOKUP($A79,Tableau1[],9,0),"")</f>
        <v/>
      </c>
    </row>
    <row r="80" spans="1:7" ht="15" customHeight="1">
      <c r="A80" s="52" t="str">
        <f t="shared" ca="1" si="1"/>
        <v/>
      </c>
      <c r="B80" s="51" t="str">
        <f ca="1">IFERROR(VLOOKUP($A80,Tableau1[],2,0),"")</f>
        <v/>
      </c>
      <c r="C80" s="49" t="str">
        <f ca="1">IFERROR(VLOOKUP($A80,Tableau1[],3,0),"")</f>
        <v/>
      </c>
      <c r="D80" s="49" t="str">
        <f ca="1">IFERROR(VLOOKUP($A80,Tableau1[],4,0),"")</f>
        <v/>
      </c>
      <c r="E80" s="49" t="str">
        <f ca="1">IFERROR(VLOOKUP($A80,Tableau1[],5,0),"")</f>
        <v/>
      </c>
      <c r="F80" s="49" t="str">
        <f ca="1">IFERROR(VLOOKUP($A80,Tableau1[],8,0),"")</f>
        <v/>
      </c>
      <c r="G80" s="50" t="str">
        <f ca="1">IFERROR(VLOOKUP($A80,Tableau1[],9,0),"")</f>
        <v/>
      </c>
    </row>
    <row r="81" spans="1:7" ht="15" customHeight="1">
      <c r="A81" s="52" t="str">
        <f t="shared" ca="1" si="1"/>
        <v/>
      </c>
      <c r="B81" s="51" t="str">
        <f ca="1">IFERROR(VLOOKUP($A81,Tableau1[],2,0),"")</f>
        <v/>
      </c>
      <c r="C81" s="49" t="str">
        <f ca="1">IFERROR(VLOOKUP($A81,Tableau1[],3,0),"")</f>
        <v/>
      </c>
      <c r="D81" s="49" t="str">
        <f ca="1">IFERROR(VLOOKUP($A81,Tableau1[],4,0),"")</f>
        <v/>
      </c>
      <c r="E81" s="49" t="str">
        <f ca="1">IFERROR(VLOOKUP($A81,Tableau1[],5,0),"")</f>
        <v/>
      </c>
      <c r="F81" s="49" t="str">
        <f ca="1">IFERROR(VLOOKUP($A81,Tableau1[],8,0),"")</f>
        <v/>
      </c>
      <c r="G81" s="50" t="str">
        <f ca="1">IFERROR(VLOOKUP($A81,Tableau1[],9,0),"")</f>
        <v/>
      </c>
    </row>
    <row r="82" spans="1:7" ht="15" customHeight="1">
      <c r="A82" s="52" t="str">
        <f t="shared" ca="1" si="1"/>
        <v/>
      </c>
      <c r="B82" s="51" t="str">
        <f ca="1">IFERROR(VLOOKUP($A82,Tableau1[],2,0),"")</f>
        <v/>
      </c>
      <c r="C82" s="49" t="str">
        <f ca="1">IFERROR(VLOOKUP($A82,Tableau1[],3,0),"")</f>
        <v/>
      </c>
      <c r="D82" s="49" t="str">
        <f ca="1">IFERROR(VLOOKUP($A82,Tableau1[],4,0),"")</f>
        <v/>
      </c>
      <c r="E82" s="49" t="str">
        <f ca="1">IFERROR(VLOOKUP($A82,Tableau1[],5,0),"")</f>
        <v/>
      </c>
      <c r="F82" s="49" t="str">
        <f ca="1">IFERROR(VLOOKUP($A82,Tableau1[],8,0),"")</f>
        <v/>
      </c>
      <c r="G82" s="50" t="str">
        <f ca="1">IFERROR(VLOOKUP($A82,Tableau1[],9,0),"")</f>
        <v/>
      </c>
    </row>
    <row r="83" spans="1:7" ht="15" customHeight="1">
      <c r="A83" s="52" t="str">
        <f t="shared" ca="1" si="1"/>
        <v/>
      </c>
      <c r="B83" s="51" t="str">
        <f ca="1">IFERROR(VLOOKUP($A83,Tableau1[],2,0),"")</f>
        <v/>
      </c>
      <c r="C83" s="49" t="str">
        <f ca="1">IFERROR(VLOOKUP($A83,Tableau1[],3,0),"")</f>
        <v/>
      </c>
      <c r="D83" s="49" t="str">
        <f ca="1">IFERROR(VLOOKUP($A83,Tableau1[],4,0),"")</f>
        <v/>
      </c>
      <c r="E83" s="49" t="str">
        <f ca="1">IFERROR(VLOOKUP($A83,Tableau1[],5,0),"")</f>
        <v/>
      </c>
      <c r="F83" s="49" t="str">
        <f ca="1">IFERROR(VLOOKUP($A83,Tableau1[],8,0),"")</f>
        <v/>
      </c>
      <c r="G83" s="50" t="str">
        <f ca="1">IFERROR(VLOOKUP($A83,Tableau1[],9,0),"")</f>
        <v/>
      </c>
    </row>
    <row r="84" spans="1:7" ht="15" customHeight="1">
      <c r="A84" s="52" t="str">
        <f t="shared" ca="1" si="1"/>
        <v/>
      </c>
      <c r="B84" s="51" t="str">
        <f ca="1">IFERROR(VLOOKUP($A84,Tableau1[],2,0),"")</f>
        <v/>
      </c>
      <c r="C84" s="49" t="str">
        <f ca="1">IFERROR(VLOOKUP($A84,Tableau1[],3,0),"")</f>
        <v/>
      </c>
      <c r="D84" s="49" t="str">
        <f ca="1">IFERROR(VLOOKUP($A84,Tableau1[],4,0),"")</f>
        <v/>
      </c>
      <c r="E84" s="49" t="str">
        <f ca="1">IFERROR(VLOOKUP($A84,Tableau1[],5,0),"")</f>
        <v/>
      </c>
      <c r="F84" s="49" t="str">
        <f ca="1">IFERROR(VLOOKUP($A84,Tableau1[],8,0),"")</f>
        <v/>
      </c>
      <c r="G84" s="50" t="str">
        <f ca="1">IFERROR(VLOOKUP($A84,Tableau1[],9,0),"")</f>
        <v/>
      </c>
    </row>
    <row r="85" spans="1:7" ht="15" customHeight="1">
      <c r="A85" s="52" t="str">
        <f t="shared" ca="1" si="1"/>
        <v/>
      </c>
      <c r="B85" s="51" t="str">
        <f ca="1">IFERROR(VLOOKUP($A85,Tableau1[],2,0),"")</f>
        <v/>
      </c>
      <c r="C85" s="49" t="str">
        <f ca="1">IFERROR(VLOOKUP($A85,Tableau1[],3,0),"")</f>
        <v/>
      </c>
      <c r="D85" s="49" t="str">
        <f ca="1">IFERROR(VLOOKUP($A85,Tableau1[],4,0),"")</f>
        <v/>
      </c>
      <c r="E85" s="49" t="str">
        <f ca="1">IFERROR(VLOOKUP($A85,Tableau1[],5,0),"")</f>
        <v/>
      </c>
      <c r="F85" s="49" t="str">
        <f ca="1">IFERROR(VLOOKUP($A85,Tableau1[],8,0),"")</f>
        <v/>
      </c>
      <c r="G85" s="50" t="str">
        <f ca="1">IFERROR(VLOOKUP($A85,Tableau1[],9,0),"")</f>
        <v/>
      </c>
    </row>
    <row r="86" spans="1:7" ht="15" customHeight="1">
      <c r="A86" s="52" t="str">
        <f t="shared" ca="1" si="1"/>
        <v/>
      </c>
      <c r="B86" s="51" t="str">
        <f ca="1">IFERROR(VLOOKUP($A86,Tableau1[],2,0),"")</f>
        <v/>
      </c>
      <c r="C86" s="49" t="str">
        <f ca="1">IFERROR(VLOOKUP($A86,Tableau1[],3,0),"")</f>
        <v/>
      </c>
      <c r="D86" s="49" t="str">
        <f ca="1">IFERROR(VLOOKUP($A86,Tableau1[],4,0),"")</f>
        <v/>
      </c>
      <c r="E86" s="49" t="str">
        <f ca="1">IFERROR(VLOOKUP($A86,Tableau1[],5,0),"")</f>
        <v/>
      </c>
      <c r="F86" s="49" t="str">
        <f ca="1">IFERROR(VLOOKUP($A86,Tableau1[],8,0),"")</f>
        <v/>
      </c>
      <c r="G86" s="50" t="str">
        <f ca="1">IFERROR(VLOOKUP($A86,Tableau1[],9,0),"")</f>
        <v/>
      </c>
    </row>
    <row r="87" spans="1:7" ht="15" customHeight="1">
      <c r="A87" s="52" t="str">
        <f t="shared" ca="1" si="1"/>
        <v/>
      </c>
      <c r="B87" s="51" t="str">
        <f ca="1">IFERROR(VLOOKUP($A87,Tableau1[],2,0),"")</f>
        <v/>
      </c>
      <c r="C87" s="49" t="str">
        <f ca="1">IFERROR(VLOOKUP($A87,Tableau1[],3,0),"")</f>
        <v/>
      </c>
      <c r="D87" s="49" t="str">
        <f ca="1">IFERROR(VLOOKUP($A87,Tableau1[],4,0),"")</f>
        <v/>
      </c>
      <c r="E87" s="49" t="str">
        <f ca="1">IFERROR(VLOOKUP($A87,Tableau1[],5,0),"")</f>
        <v/>
      </c>
      <c r="F87" s="49" t="str">
        <f ca="1">IFERROR(VLOOKUP($A87,Tableau1[],8,0),"")</f>
        <v/>
      </c>
      <c r="G87" s="50" t="str">
        <f ca="1">IFERROR(VLOOKUP($A87,Tableau1[],9,0),"")</f>
        <v/>
      </c>
    </row>
    <row r="88" spans="1:7" ht="15" customHeight="1">
      <c r="A88" s="52" t="str">
        <f t="shared" ca="1" si="1"/>
        <v/>
      </c>
      <c r="B88" s="51" t="str">
        <f ca="1">IFERROR(VLOOKUP($A88,Tableau1[],2,0),"")</f>
        <v/>
      </c>
      <c r="C88" s="49" t="str">
        <f ca="1">IFERROR(VLOOKUP($A88,Tableau1[],3,0),"")</f>
        <v/>
      </c>
      <c r="D88" s="49" t="str">
        <f ca="1">IFERROR(VLOOKUP($A88,Tableau1[],4,0),"")</f>
        <v/>
      </c>
      <c r="E88" s="49" t="str">
        <f ca="1">IFERROR(VLOOKUP($A88,Tableau1[],5,0),"")</f>
        <v/>
      </c>
      <c r="F88" s="49" t="str">
        <f ca="1">IFERROR(VLOOKUP($A88,Tableau1[],8,0),"")</f>
        <v/>
      </c>
      <c r="G88" s="50" t="str">
        <f ca="1">IFERROR(VLOOKUP($A88,Tableau1[],9,0),"")</f>
        <v/>
      </c>
    </row>
    <row r="89" spans="1:7" ht="15" customHeight="1">
      <c r="A89" s="52" t="str">
        <f t="shared" ca="1" si="1"/>
        <v/>
      </c>
      <c r="B89" s="51" t="str">
        <f ca="1">IFERROR(VLOOKUP($A89,Tableau1[],2,0),"")</f>
        <v/>
      </c>
      <c r="C89" s="49" t="str">
        <f ca="1">IFERROR(VLOOKUP($A89,Tableau1[],3,0),"")</f>
        <v/>
      </c>
      <c r="D89" s="49" t="str">
        <f ca="1">IFERROR(VLOOKUP($A89,Tableau1[],4,0),"")</f>
        <v/>
      </c>
      <c r="E89" s="49" t="str">
        <f ca="1">IFERROR(VLOOKUP($A89,Tableau1[],5,0),"")</f>
        <v/>
      </c>
      <c r="F89" s="49" t="str">
        <f ca="1">IFERROR(VLOOKUP($A89,Tableau1[],8,0),"")</f>
        <v/>
      </c>
      <c r="G89" s="50" t="str">
        <f ca="1">IFERROR(VLOOKUP($A89,Tableau1[],9,0),"")</f>
        <v/>
      </c>
    </row>
    <row r="90" spans="1:7" ht="15" customHeight="1">
      <c r="A90" s="52" t="str">
        <f t="shared" ca="1" si="1"/>
        <v/>
      </c>
      <c r="B90" s="51" t="str">
        <f ca="1">IFERROR(VLOOKUP($A90,Tableau1[],2,0),"")</f>
        <v/>
      </c>
      <c r="C90" s="49" t="str">
        <f ca="1">IFERROR(VLOOKUP($A90,Tableau1[],3,0),"")</f>
        <v/>
      </c>
      <c r="D90" s="49" t="str">
        <f ca="1">IFERROR(VLOOKUP($A90,Tableau1[],4,0),"")</f>
        <v/>
      </c>
      <c r="E90" s="49" t="str">
        <f ca="1">IFERROR(VLOOKUP($A90,Tableau1[],5,0),"")</f>
        <v/>
      </c>
      <c r="F90" s="49" t="str">
        <f ca="1">IFERROR(VLOOKUP($A90,Tableau1[],8,0),"")</f>
        <v/>
      </c>
      <c r="G90" s="50" t="str">
        <f ca="1">IFERROR(VLOOKUP($A90,Tableau1[],9,0),"")</f>
        <v/>
      </c>
    </row>
    <row r="91" spans="1:7" ht="15" customHeight="1">
      <c r="A91" s="52" t="str">
        <f t="shared" ca="1" si="1"/>
        <v/>
      </c>
      <c r="B91" s="51" t="str">
        <f ca="1">IFERROR(VLOOKUP($A91,Tableau1[],2,0),"")</f>
        <v/>
      </c>
      <c r="C91" s="49" t="str">
        <f ca="1">IFERROR(VLOOKUP($A91,Tableau1[],3,0),"")</f>
        <v/>
      </c>
      <c r="D91" s="49" t="str">
        <f ca="1">IFERROR(VLOOKUP($A91,Tableau1[],4,0),"")</f>
        <v/>
      </c>
      <c r="E91" s="49" t="str">
        <f ca="1">IFERROR(VLOOKUP($A91,Tableau1[],5,0),"")</f>
        <v/>
      </c>
      <c r="F91" s="49" t="str">
        <f ca="1">IFERROR(VLOOKUP($A91,Tableau1[],8,0),"")</f>
        <v/>
      </c>
      <c r="G91" s="50" t="str">
        <f ca="1">IFERROR(VLOOKUP($A91,Tableau1[],9,0),"")</f>
        <v/>
      </c>
    </row>
    <row r="92" spans="1:7" ht="15" customHeight="1">
      <c r="A92" s="52" t="str">
        <f t="shared" ca="1" si="1"/>
        <v/>
      </c>
      <c r="B92" s="51" t="str">
        <f ca="1">IFERROR(VLOOKUP($A92,Tableau1[],2,0),"")</f>
        <v/>
      </c>
      <c r="C92" s="49" t="str">
        <f ca="1">IFERROR(VLOOKUP($A92,Tableau1[],3,0),"")</f>
        <v/>
      </c>
      <c r="D92" s="49" t="str">
        <f ca="1">IFERROR(VLOOKUP($A92,Tableau1[],4,0),"")</f>
        <v/>
      </c>
      <c r="E92" s="49" t="str">
        <f ca="1">IFERROR(VLOOKUP($A92,Tableau1[],5,0),"")</f>
        <v/>
      </c>
      <c r="F92" s="49" t="str">
        <f ca="1">IFERROR(VLOOKUP($A92,Tableau1[],8,0),"")</f>
        <v/>
      </c>
      <c r="G92" s="50" t="str">
        <f ca="1">IFERROR(VLOOKUP($A92,Tableau1[],9,0),"")</f>
        <v/>
      </c>
    </row>
    <row r="93" spans="1:7" ht="15" customHeight="1">
      <c r="A93" s="52" t="str">
        <f t="shared" ca="1" si="1"/>
        <v/>
      </c>
      <c r="B93" s="51" t="str">
        <f ca="1">IFERROR(VLOOKUP($A93,Tableau1[],2,0),"")</f>
        <v/>
      </c>
      <c r="C93" s="49" t="str">
        <f ca="1">IFERROR(VLOOKUP($A93,Tableau1[],3,0),"")</f>
        <v/>
      </c>
      <c r="D93" s="49" t="str">
        <f ca="1">IFERROR(VLOOKUP($A93,Tableau1[],4,0),"")</f>
        <v/>
      </c>
      <c r="E93" s="49" t="str">
        <f ca="1">IFERROR(VLOOKUP($A93,Tableau1[],5,0),"")</f>
        <v/>
      </c>
      <c r="F93" s="49" t="str">
        <f ca="1">IFERROR(VLOOKUP($A93,Tableau1[],8,0),"")</f>
        <v/>
      </c>
      <c r="G93" s="50" t="str">
        <f ca="1">IFERROR(VLOOKUP($A93,Tableau1[],9,0),"")</f>
        <v/>
      </c>
    </row>
    <row r="94" spans="1:7" ht="15" customHeight="1">
      <c r="A94" s="52" t="str">
        <f t="shared" ca="1" si="1"/>
        <v/>
      </c>
      <c r="B94" s="51" t="str">
        <f ca="1">IFERROR(VLOOKUP($A94,Tableau1[],2,0),"")</f>
        <v/>
      </c>
      <c r="C94" s="49" t="str">
        <f ca="1">IFERROR(VLOOKUP($A94,Tableau1[],3,0),"")</f>
        <v/>
      </c>
      <c r="D94" s="49" t="str">
        <f ca="1">IFERROR(VLOOKUP($A94,Tableau1[],4,0),"")</f>
        <v/>
      </c>
      <c r="E94" s="49" t="str">
        <f ca="1">IFERROR(VLOOKUP($A94,Tableau1[],5,0),"")</f>
        <v/>
      </c>
      <c r="F94" s="49" t="str">
        <f ca="1">IFERROR(VLOOKUP($A94,Tableau1[],8,0),"")</f>
        <v/>
      </c>
      <c r="G94" s="50" t="str">
        <f ca="1">IFERROR(VLOOKUP($A94,Tableau1[],9,0),"")</f>
        <v/>
      </c>
    </row>
    <row r="95" spans="1:7" ht="15" customHeight="1">
      <c r="A95" s="52" t="str">
        <f t="shared" ca="1" si="1"/>
        <v/>
      </c>
      <c r="B95" s="51" t="str">
        <f ca="1">IFERROR(VLOOKUP($A95,Tableau1[],2,0),"")</f>
        <v/>
      </c>
      <c r="C95" s="49" t="str">
        <f ca="1">IFERROR(VLOOKUP($A95,Tableau1[],3,0),"")</f>
        <v/>
      </c>
      <c r="D95" s="49" t="str">
        <f ca="1">IFERROR(VLOOKUP($A95,Tableau1[],4,0),"")</f>
        <v/>
      </c>
      <c r="E95" s="49" t="str">
        <f ca="1">IFERROR(VLOOKUP($A95,Tableau1[],5,0),"")</f>
        <v/>
      </c>
      <c r="F95" s="49" t="str">
        <f ca="1">IFERROR(VLOOKUP($A95,Tableau1[],8,0),"")</f>
        <v/>
      </c>
      <c r="G95" s="50" t="str">
        <f ca="1">IFERROR(VLOOKUP($A95,Tableau1[],9,0),"")</f>
        <v/>
      </c>
    </row>
    <row r="96" spans="1:7" ht="15" customHeight="1">
      <c r="A96" s="52" t="str">
        <f t="shared" ca="1" si="1"/>
        <v/>
      </c>
      <c r="B96" s="51" t="str">
        <f ca="1">IFERROR(VLOOKUP($A96,Tableau1[],2,0),"")</f>
        <v/>
      </c>
      <c r="C96" s="49" t="str">
        <f ca="1">IFERROR(VLOOKUP($A96,Tableau1[],3,0),"")</f>
        <v/>
      </c>
      <c r="D96" s="49" t="str">
        <f ca="1">IFERROR(VLOOKUP($A96,Tableau1[],4,0),"")</f>
        <v/>
      </c>
      <c r="E96" s="49" t="str">
        <f ca="1">IFERROR(VLOOKUP($A96,Tableau1[],5,0),"")</f>
        <v/>
      </c>
      <c r="F96" s="49" t="str">
        <f ca="1">IFERROR(VLOOKUP($A96,Tableau1[],8,0),"")</f>
        <v/>
      </c>
      <c r="G96" s="50" t="str">
        <f ca="1">IFERROR(VLOOKUP($A96,Tableau1[],9,0),"")</f>
        <v/>
      </c>
    </row>
    <row r="97" spans="1:7" ht="15" customHeight="1">
      <c r="A97" s="52" t="str">
        <f t="shared" ca="1" si="1"/>
        <v/>
      </c>
      <c r="B97" s="51" t="str">
        <f ca="1">IFERROR(VLOOKUP($A97,Tableau1[],2,0),"")</f>
        <v/>
      </c>
      <c r="C97" s="49" t="str">
        <f ca="1">IFERROR(VLOOKUP($A97,Tableau1[],3,0),"")</f>
        <v/>
      </c>
      <c r="D97" s="49" t="str">
        <f ca="1">IFERROR(VLOOKUP($A97,Tableau1[],4,0),"")</f>
        <v/>
      </c>
      <c r="E97" s="49" t="str">
        <f ca="1">IFERROR(VLOOKUP($A97,Tableau1[],5,0),"")</f>
        <v/>
      </c>
      <c r="F97" s="49" t="str">
        <f ca="1">IFERROR(VLOOKUP($A97,Tableau1[],8,0),"")</f>
        <v/>
      </c>
      <c r="G97" s="50" t="str">
        <f ca="1">IFERROR(VLOOKUP($A97,Tableau1[],9,0),"")</f>
        <v/>
      </c>
    </row>
    <row r="98" spans="1:7" ht="15" customHeight="1">
      <c r="A98" s="52" t="str">
        <f t="shared" ca="1" si="1"/>
        <v/>
      </c>
      <c r="B98" s="51" t="str">
        <f ca="1">IFERROR(VLOOKUP($A98,Tableau1[],2,0),"")</f>
        <v/>
      </c>
      <c r="C98" s="49" t="str">
        <f ca="1">IFERROR(VLOOKUP($A98,Tableau1[],3,0),"")</f>
        <v/>
      </c>
      <c r="D98" s="49" t="str">
        <f ca="1">IFERROR(VLOOKUP($A98,Tableau1[],4,0),"")</f>
        <v/>
      </c>
      <c r="E98" s="49" t="str">
        <f ca="1">IFERROR(VLOOKUP($A98,Tableau1[],5,0),"")</f>
        <v/>
      </c>
      <c r="F98" s="49" t="str">
        <f ca="1">IFERROR(VLOOKUP($A98,Tableau1[],8,0),"")</f>
        <v/>
      </c>
      <c r="G98" s="50" t="str">
        <f ca="1">IFERROR(VLOOKUP($A98,Tableau1[],9,0),"")</f>
        <v/>
      </c>
    </row>
    <row r="99" spans="1:7" ht="15" customHeight="1">
      <c r="A99" s="52" t="str">
        <f t="shared" ca="1" si="1"/>
        <v/>
      </c>
      <c r="B99" s="51" t="str">
        <f ca="1">IFERROR(VLOOKUP($A99,Tableau1[],2,0),"")</f>
        <v/>
      </c>
      <c r="C99" s="49" t="str">
        <f ca="1">IFERROR(VLOOKUP($A99,Tableau1[],3,0),"")</f>
        <v/>
      </c>
      <c r="D99" s="49" t="str">
        <f ca="1">IFERROR(VLOOKUP($A99,Tableau1[],4,0),"")</f>
        <v/>
      </c>
      <c r="E99" s="49" t="str">
        <f ca="1">IFERROR(VLOOKUP($A99,Tableau1[],5,0),"")</f>
        <v/>
      </c>
      <c r="F99" s="49" t="str">
        <f ca="1">IFERROR(VLOOKUP($A99,Tableau1[],8,0),"")</f>
        <v/>
      </c>
      <c r="G99" s="50" t="str">
        <f ca="1">IFERROR(VLOOKUP($A99,Tableau1[],9,0),"")</f>
        <v/>
      </c>
    </row>
    <row r="100" spans="1:7" ht="15" customHeight="1">
      <c r="A100" s="52" t="str">
        <f t="shared" ca="1" si="1"/>
        <v/>
      </c>
      <c r="B100" s="51" t="str">
        <f ca="1">IFERROR(VLOOKUP($A100,Tableau1[],2,0),"")</f>
        <v/>
      </c>
      <c r="C100" s="49" t="str">
        <f ca="1">IFERROR(VLOOKUP($A100,Tableau1[],3,0),"")</f>
        <v/>
      </c>
      <c r="D100" s="49" t="str">
        <f ca="1">IFERROR(VLOOKUP($A100,Tableau1[],4,0),"")</f>
        <v/>
      </c>
      <c r="E100" s="49" t="str">
        <f ca="1">IFERROR(VLOOKUP($A100,Tableau1[],5,0),"")</f>
        <v/>
      </c>
      <c r="F100" s="49" t="str">
        <f ca="1">IFERROR(VLOOKUP($A100,Tableau1[],8,0),"")</f>
        <v/>
      </c>
      <c r="G100" s="50" t="str">
        <f ca="1">IFERROR(VLOOKUP($A100,Tableau1[],9,0),"")</f>
        <v/>
      </c>
    </row>
    <row r="101" spans="1:7" ht="15" customHeight="1">
      <c r="A101" s="52" t="str">
        <f t="shared" ca="1" si="1"/>
        <v/>
      </c>
      <c r="B101" s="51" t="str">
        <f ca="1">IFERROR(VLOOKUP($A101,Tableau1[],2,0),"")</f>
        <v/>
      </c>
      <c r="C101" s="49" t="str">
        <f ca="1">IFERROR(VLOOKUP($A101,Tableau1[],3,0),"")</f>
        <v/>
      </c>
      <c r="D101" s="49" t="str">
        <f ca="1">IFERROR(VLOOKUP($A101,Tableau1[],4,0),"")</f>
        <v/>
      </c>
      <c r="E101" s="49" t="str">
        <f ca="1">IFERROR(VLOOKUP($A101,Tableau1[],5,0),"")</f>
        <v/>
      </c>
      <c r="F101" s="49" t="str">
        <f ca="1">IFERROR(VLOOKUP($A101,Tableau1[],8,0),"")</f>
        <v/>
      </c>
      <c r="G101" s="50" t="str">
        <f ca="1">IFERROR(VLOOKUP($A101,Tableau1[],9,0),"")</f>
        <v/>
      </c>
    </row>
    <row r="102" spans="1:7" ht="15" customHeight="1">
      <c r="A102" s="52" t="str">
        <f t="shared" ca="1" si="1"/>
        <v/>
      </c>
      <c r="B102" s="51" t="str">
        <f ca="1">IFERROR(VLOOKUP($A102,Tableau1[],2,0),"")</f>
        <v/>
      </c>
      <c r="C102" s="49" t="str">
        <f ca="1">IFERROR(VLOOKUP($A102,Tableau1[],3,0),"")</f>
        <v/>
      </c>
      <c r="D102" s="49" t="str">
        <f ca="1">IFERROR(VLOOKUP($A102,Tableau1[],4,0),"")</f>
        <v/>
      </c>
      <c r="E102" s="49" t="str">
        <f ca="1">IFERROR(VLOOKUP($A102,Tableau1[],5,0),"")</f>
        <v/>
      </c>
      <c r="F102" s="49" t="str">
        <f ca="1">IFERROR(VLOOKUP($A102,Tableau1[],8,0),"")</f>
        <v/>
      </c>
      <c r="G102" s="50" t="str">
        <f ca="1">IFERROR(VLOOKUP($A102,Tableau1[],9,0),"")</f>
        <v/>
      </c>
    </row>
    <row r="103" spans="1:7" ht="15" customHeight="1">
      <c r="A103" s="52" t="str">
        <f t="shared" ca="1" si="1"/>
        <v/>
      </c>
      <c r="B103" s="51" t="str">
        <f ca="1">IFERROR(VLOOKUP($A103,Tableau1[],2,0),"")</f>
        <v/>
      </c>
      <c r="C103" s="49" t="str">
        <f ca="1">IFERROR(VLOOKUP($A103,Tableau1[],3,0),"")</f>
        <v/>
      </c>
      <c r="D103" s="49" t="str">
        <f ca="1">IFERROR(VLOOKUP($A103,Tableau1[],4,0),"")</f>
        <v/>
      </c>
      <c r="E103" s="49" t="str">
        <f ca="1">IFERROR(VLOOKUP($A103,Tableau1[],5,0),"")</f>
        <v/>
      </c>
      <c r="F103" s="49" t="str">
        <f ca="1">IFERROR(VLOOKUP($A103,Tableau1[],8,0),"")</f>
        <v/>
      </c>
      <c r="G103" s="50" t="str">
        <f ca="1">IFERROR(VLOOKUP($A103,Tableau1[],9,0),"")</f>
        <v/>
      </c>
    </row>
    <row r="104" spans="1:7" ht="15" customHeight="1">
      <c r="A104" s="52" t="str">
        <f t="shared" ca="1" si="1"/>
        <v/>
      </c>
      <c r="B104" s="51" t="str">
        <f ca="1">IFERROR(VLOOKUP($A104,Tableau1[],2,0),"")</f>
        <v/>
      </c>
      <c r="C104" s="49" t="str">
        <f ca="1">IFERROR(VLOOKUP($A104,Tableau1[],3,0),"")</f>
        <v/>
      </c>
      <c r="D104" s="49" t="str">
        <f ca="1">IFERROR(VLOOKUP($A104,Tableau1[],4,0),"")</f>
        <v/>
      </c>
      <c r="E104" s="49" t="str">
        <f ca="1">IFERROR(VLOOKUP($A104,Tableau1[],5,0),"")</f>
        <v/>
      </c>
      <c r="F104" s="49" t="str">
        <f ca="1">IFERROR(VLOOKUP($A104,Tableau1[],8,0),"")</f>
        <v/>
      </c>
      <c r="G104" s="50" t="str">
        <f ca="1">IFERROR(VLOOKUP($A104,Tableau1[],9,0),"")</f>
        <v/>
      </c>
    </row>
    <row r="105" spans="1:7" ht="15" customHeight="1">
      <c r="A105" s="52" t="str">
        <f t="shared" ca="1" si="1"/>
        <v/>
      </c>
      <c r="B105" s="51" t="str">
        <f ca="1">IFERROR(VLOOKUP($A105,Tableau1[],2,0),"")</f>
        <v/>
      </c>
      <c r="C105" s="49" t="str">
        <f ca="1">IFERROR(VLOOKUP($A105,Tableau1[],3,0),"")</f>
        <v/>
      </c>
      <c r="D105" s="49" t="str">
        <f ca="1">IFERROR(VLOOKUP($A105,Tableau1[],4,0),"")</f>
        <v/>
      </c>
      <c r="E105" s="49" t="str">
        <f ca="1">IFERROR(VLOOKUP($A105,Tableau1[],5,0),"")</f>
        <v/>
      </c>
      <c r="F105" s="49" t="str">
        <f ca="1">IFERROR(VLOOKUP($A105,Tableau1[],8,0),"")</f>
        <v/>
      </c>
      <c r="G105" s="50" t="str">
        <f ca="1">IFERROR(VLOOKUP($A105,Tableau1[],9,0),"")</f>
        <v/>
      </c>
    </row>
    <row r="106" spans="1:7" ht="15" customHeight="1">
      <c r="A106" s="52" t="str">
        <f t="shared" ca="1" si="1"/>
        <v/>
      </c>
      <c r="B106" s="51" t="str">
        <f ca="1">IFERROR(VLOOKUP($A106,Tableau1[],2,0),"")</f>
        <v/>
      </c>
      <c r="C106" s="49" t="str">
        <f ca="1">IFERROR(VLOOKUP($A106,Tableau1[],3,0),"")</f>
        <v/>
      </c>
      <c r="D106" s="49" t="str">
        <f ca="1">IFERROR(VLOOKUP($A106,Tableau1[],4,0),"")</f>
        <v/>
      </c>
      <c r="E106" s="49" t="str">
        <f ca="1">IFERROR(VLOOKUP($A106,Tableau1[],5,0),"")</f>
        <v/>
      </c>
      <c r="F106" s="49" t="str">
        <f ca="1">IFERROR(VLOOKUP($A106,Tableau1[],8,0),"")</f>
        <v/>
      </c>
      <c r="G106" s="50" t="str">
        <f ca="1">IFERROR(VLOOKUP($A106,Tableau1[],9,0),"")</f>
        <v/>
      </c>
    </row>
    <row r="107" spans="1:7" ht="15" customHeight="1">
      <c r="A107" s="52" t="str">
        <f t="shared" ca="1" si="1"/>
        <v/>
      </c>
      <c r="B107" s="51" t="str">
        <f ca="1">IFERROR(VLOOKUP($A107,Tableau1[],2,0),"")</f>
        <v/>
      </c>
      <c r="C107" s="49" t="str">
        <f ca="1">IFERROR(VLOOKUP($A107,Tableau1[],3,0),"")</f>
        <v/>
      </c>
      <c r="D107" s="49" t="str">
        <f ca="1">IFERROR(VLOOKUP($A107,Tableau1[],4,0),"")</f>
        <v/>
      </c>
      <c r="E107" s="49" t="str">
        <f ca="1">IFERROR(VLOOKUP($A107,Tableau1[],5,0),"")</f>
        <v/>
      </c>
      <c r="F107" s="49" t="str">
        <f ca="1">IFERROR(VLOOKUP($A107,Tableau1[],8,0),"")</f>
        <v/>
      </c>
      <c r="G107" s="50" t="str">
        <f ca="1">IFERROR(VLOOKUP($A107,Tableau1[],9,0),"")</f>
        <v/>
      </c>
    </row>
    <row r="108" spans="1:7" ht="15" customHeight="1">
      <c r="A108" s="52" t="str">
        <f t="shared" ca="1" si="1"/>
        <v/>
      </c>
      <c r="B108" s="51" t="str">
        <f ca="1">IFERROR(VLOOKUP($A108,Tableau1[],2,0),"")</f>
        <v/>
      </c>
      <c r="C108" s="49" t="str">
        <f ca="1">IFERROR(VLOOKUP($A108,Tableau1[],3,0),"")</f>
        <v/>
      </c>
      <c r="D108" s="49" t="str">
        <f ca="1">IFERROR(VLOOKUP($A108,Tableau1[],4,0),"")</f>
        <v/>
      </c>
      <c r="E108" s="49" t="str">
        <f ca="1">IFERROR(VLOOKUP($A108,Tableau1[],5,0),"")</f>
        <v/>
      </c>
      <c r="F108" s="49" t="str">
        <f ca="1">IFERROR(VLOOKUP($A108,Tableau1[],8,0),"")</f>
        <v/>
      </c>
      <c r="G108" s="50" t="str">
        <f ca="1">IFERROR(VLOOKUP($A108,Tableau1[],9,0),"")</f>
        <v/>
      </c>
    </row>
    <row r="109" spans="1:7" ht="15" customHeight="1">
      <c r="A109" s="52" t="str">
        <f t="shared" ca="1" si="1"/>
        <v/>
      </c>
      <c r="B109" s="51" t="str">
        <f ca="1">IFERROR(VLOOKUP($A109,Tableau1[],2,0),"")</f>
        <v/>
      </c>
      <c r="C109" s="49" t="str">
        <f ca="1">IFERROR(VLOOKUP($A109,Tableau1[],3,0),"")</f>
        <v/>
      </c>
      <c r="D109" s="49" t="str">
        <f ca="1">IFERROR(VLOOKUP($A109,Tableau1[],4,0),"")</f>
        <v/>
      </c>
      <c r="E109" s="49" t="str">
        <f ca="1">IFERROR(VLOOKUP($A109,Tableau1[],5,0),"")</f>
        <v/>
      </c>
      <c r="F109" s="49" t="str">
        <f ca="1">IFERROR(VLOOKUP($A109,Tableau1[],8,0),"")</f>
        <v/>
      </c>
      <c r="G109" s="50" t="str">
        <f ca="1">IFERROR(VLOOKUP($A109,Tableau1[],9,0),"")</f>
        <v/>
      </c>
    </row>
    <row r="110" spans="1:7" ht="15" customHeight="1">
      <c r="A110" s="52" t="str">
        <f t="shared" ca="1" si="1"/>
        <v/>
      </c>
      <c r="B110" s="51" t="str">
        <f ca="1">IFERROR(VLOOKUP($A110,Tableau1[],2,0),"")</f>
        <v/>
      </c>
      <c r="C110" s="49" t="str">
        <f ca="1">IFERROR(VLOOKUP($A110,Tableau1[],3,0),"")</f>
        <v/>
      </c>
      <c r="D110" s="49" t="str">
        <f ca="1">IFERROR(VLOOKUP($A110,Tableau1[],4,0),"")</f>
        <v/>
      </c>
      <c r="E110" s="49" t="str">
        <f ca="1">IFERROR(VLOOKUP($A110,Tableau1[],5,0),"")</f>
        <v/>
      </c>
      <c r="F110" s="49" t="str">
        <f ca="1">IFERROR(VLOOKUP($A110,Tableau1[],8,0),"")</f>
        <v/>
      </c>
      <c r="G110" s="50" t="str">
        <f ca="1">IFERROR(VLOOKUP($A110,Tableau1[],9,0),"")</f>
        <v/>
      </c>
    </row>
    <row r="111" spans="1:7" ht="15" customHeight="1">
      <c r="A111" s="52" t="str">
        <f t="shared" ca="1" si="1"/>
        <v/>
      </c>
      <c r="B111" s="51" t="str">
        <f ca="1">IFERROR(VLOOKUP($A111,Tableau1[],2,0),"")</f>
        <v/>
      </c>
      <c r="C111" s="49" t="str">
        <f ca="1">IFERROR(VLOOKUP($A111,Tableau1[],3,0),"")</f>
        <v/>
      </c>
      <c r="D111" s="49" t="str">
        <f ca="1">IFERROR(VLOOKUP($A111,Tableau1[],4,0),"")</f>
        <v/>
      </c>
      <c r="E111" s="49" t="str">
        <f ca="1">IFERROR(VLOOKUP($A111,Tableau1[],5,0),"")</f>
        <v/>
      </c>
      <c r="F111" s="49" t="str">
        <f ca="1">IFERROR(VLOOKUP($A111,Tableau1[],8,0),"")</f>
        <v/>
      </c>
      <c r="G111" s="50" t="str">
        <f ca="1">IFERROR(VLOOKUP($A111,Tableau1[],9,0),"")</f>
        <v/>
      </c>
    </row>
    <row r="112" spans="1:7" ht="15" customHeight="1">
      <c r="A112" s="52" t="str">
        <f t="shared" ca="1" si="1"/>
        <v/>
      </c>
      <c r="B112" s="51" t="str">
        <f ca="1">IFERROR(VLOOKUP($A112,Tableau1[],2,0),"")</f>
        <v/>
      </c>
      <c r="C112" s="49" t="str">
        <f ca="1">IFERROR(VLOOKUP($A112,Tableau1[],3,0),"")</f>
        <v/>
      </c>
      <c r="D112" s="49" t="str">
        <f ca="1">IFERROR(VLOOKUP($A112,Tableau1[],4,0),"")</f>
        <v/>
      </c>
      <c r="E112" s="49" t="str">
        <f ca="1">IFERROR(VLOOKUP($A112,Tableau1[],5,0),"")</f>
        <v/>
      </c>
      <c r="F112" s="49" t="str">
        <f ca="1">IFERROR(VLOOKUP($A112,Tableau1[],8,0),"")</f>
        <v/>
      </c>
      <c r="G112" s="50" t="str">
        <f ca="1">IFERROR(VLOOKUP($A112,Tableau1[],9,0),"")</f>
        <v/>
      </c>
    </row>
    <row r="113" spans="1:7" ht="15" customHeight="1">
      <c r="A113" s="52" t="str">
        <f t="shared" ca="1" si="1"/>
        <v/>
      </c>
      <c r="B113" s="51" t="str">
        <f ca="1">IFERROR(VLOOKUP($A113,Tableau1[],2,0),"")</f>
        <v/>
      </c>
      <c r="C113" s="49" t="str">
        <f ca="1">IFERROR(VLOOKUP($A113,Tableau1[],3,0),"")</f>
        <v/>
      </c>
      <c r="D113" s="49" t="str">
        <f ca="1">IFERROR(VLOOKUP($A113,Tableau1[],4,0),"")</f>
        <v/>
      </c>
      <c r="E113" s="49" t="str">
        <f ca="1">IFERROR(VLOOKUP($A113,Tableau1[],5,0),"")</f>
        <v/>
      </c>
      <c r="F113" s="49" t="str">
        <f ca="1">IFERROR(VLOOKUP($A113,Tableau1[],8,0),"")</f>
        <v/>
      </c>
      <c r="G113" s="50" t="str">
        <f ca="1">IFERROR(VLOOKUP($A113,Tableau1[],9,0),"")</f>
        <v/>
      </c>
    </row>
    <row r="114" spans="1:7" ht="15" customHeight="1">
      <c r="A114" s="52" t="str">
        <f t="shared" ca="1" si="1"/>
        <v/>
      </c>
      <c r="B114" s="51" t="str">
        <f ca="1">IFERROR(VLOOKUP($A114,Tableau1[],2,0),"")</f>
        <v/>
      </c>
      <c r="C114" s="49" t="str">
        <f ca="1">IFERROR(VLOOKUP($A114,Tableau1[],3,0),"")</f>
        <v/>
      </c>
      <c r="D114" s="49" t="str">
        <f ca="1">IFERROR(VLOOKUP($A114,Tableau1[],4,0),"")</f>
        <v/>
      </c>
      <c r="E114" s="49" t="str">
        <f ca="1">IFERROR(VLOOKUP($A114,Tableau1[],5,0),"")</f>
        <v/>
      </c>
      <c r="F114" s="49" t="str">
        <f ca="1">IFERROR(VLOOKUP($A114,Tableau1[],8,0),"")</f>
        <v/>
      </c>
      <c r="G114" s="50" t="str">
        <f ca="1">IFERROR(VLOOKUP($A114,Tableau1[],9,0),"")</f>
        <v/>
      </c>
    </row>
    <row r="115" spans="1:7" ht="15" customHeight="1">
      <c r="A115" s="52" t="str">
        <f t="shared" ca="1" si="1"/>
        <v/>
      </c>
      <c r="B115" s="51" t="str">
        <f ca="1">IFERROR(VLOOKUP($A115,Tableau1[],2,0),"")</f>
        <v/>
      </c>
      <c r="C115" s="49" t="str">
        <f ca="1">IFERROR(VLOOKUP($A115,Tableau1[],3,0),"")</f>
        <v/>
      </c>
      <c r="D115" s="49" t="str">
        <f ca="1">IFERROR(VLOOKUP($A115,Tableau1[],4,0),"")</f>
        <v/>
      </c>
      <c r="E115" s="49" t="str">
        <f ca="1">IFERROR(VLOOKUP($A115,Tableau1[],5,0),"")</f>
        <v/>
      </c>
      <c r="F115" s="49" t="str">
        <f ca="1">IFERROR(VLOOKUP($A115,Tableau1[],8,0),"")</f>
        <v/>
      </c>
      <c r="G115" s="50" t="str">
        <f ca="1">IFERROR(VLOOKUP($A115,Tableau1[],9,0),"")</f>
        <v/>
      </c>
    </row>
    <row r="116" spans="1:7" ht="15" customHeight="1">
      <c r="A116" s="52" t="str">
        <f t="shared" ca="1" si="1"/>
        <v/>
      </c>
      <c r="B116" s="51" t="str">
        <f ca="1">IFERROR(VLOOKUP($A116,Tableau1[],2,0),"")</f>
        <v/>
      </c>
      <c r="C116" s="49" t="str">
        <f ca="1">IFERROR(VLOOKUP($A116,Tableau1[],3,0),"")</f>
        <v/>
      </c>
      <c r="D116" s="49" t="str">
        <f ca="1">IFERROR(VLOOKUP($A116,Tableau1[],4,0),"")</f>
        <v/>
      </c>
      <c r="E116" s="49" t="str">
        <f ca="1">IFERROR(VLOOKUP($A116,Tableau1[],5,0),"")</f>
        <v/>
      </c>
      <c r="F116" s="49" t="str">
        <f ca="1">IFERROR(VLOOKUP($A116,Tableau1[],8,0),"")</f>
        <v/>
      </c>
      <c r="G116" s="50" t="str">
        <f ca="1">IFERROR(VLOOKUP($A116,Tableau1[],9,0),"")</f>
        <v/>
      </c>
    </row>
    <row r="117" spans="1:7" ht="15" customHeight="1">
      <c r="A117" s="52" t="str">
        <f t="shared" ca="1" si="1"/>
        <v/>
      </c>
      <c r="B117" s="51" t="str">
        <f ca="1">IFERROR(VLOOKUP($A117,Tableau1[],2,0),"")</f>
        <v/>
      </c>
      <c r="C117" s="49" t="str">
        <f ca="1">IFERROR(VLOOKUP($A117,Tableau1[],3,0),"")</f>
        <v/>
      </c>
      <c r="D117" s="49" t="str">
        <f ca="1">IFERROR(VLOOKUP($A117,Tableau1[],4,0),"")</f>
        <v/>
      </c>
      <c r="E117" s="49" t="str">
        <f ca="1">IFERROR(VLOOKUP($A117,Tableau1[],5,0),"")</f>
        <v/>
      </c>
      <c r="F117" s="49" t="str">
        <f ca="1">IFERROR(VLOOKUP($A117,Tableau1[],8,0),"")</f>
        <v/>
      </c>
      <c r="G117" s="50" t="str">
        <f ca="1">IFERROR(VLOOKUP($A117,Tableau1[],9,0),"")</f>
        <v/>
      </c>
    </row>
    <row r="118" spans="1:7" ht="15" customHeight="1">
      <c r="A118" s="52" t="str">
        <f t="shared" ca="1" si="1"/>
        <v/>
      </c>
      <c r="B118" s="51" t="str">
        <f ca="1">IFERROR(VLOOKUP($A118,Tableau1[],2,0),"")</f>
        <v/>
      </c>
      <c r="C118" s="49" t="str">
        <f ca="1">IFERROR(VLOOKUP($A118,Tableau1[],3,0),"")</f>
        <v/>
      </c>
      <c r="D118" s="49" t="str">
        <f ca="1">IFERROR(VLOOKUP($A118,Tableau1[],4,0),"")</f>
        <v/>
      </c>
      <c r="E118" s="49" t="str">
        <f ca="1">IFERROR(VLOOKUP($A118,Tableau1[],5,0),"")</f>
        <v/>
      </c>
      <c r="F118" s="49" t="str">
        <f ca="1">IFERROR(VLOOKUP($A118,Tableau1[],8,0),"")</f>
        <v/>
      </c>
      <c r="G118" s="50" t="str">
        <f ca="1">IFERROR(VLOOKUP($A118,Tableau1[],9,0),"")</f>
        <v/>
      </c>
    </row>
    <row r="119" spans="1:7" ht="15" customHeight="1">
      <c r="A119" s="52" t="str">
        <f t="shared" ca="1" si="1"/>
        <v/>
      </c>
      <c r="B119" s="51" t="str">
        <f ca="1">IFERROR(VLOOKUP($A119,Tableau1[],2,0),"")</f>
        <v/>
      </c>
      <c r="C119" s="49" t="str">
        <f ca="1">IFERROR(VLOOKUP($A119,Tableau1[],3,0),"")</f>
        <v/>
      </c>
      <c r="D119" s="49" t="str">
        <f ca="1">IFERROR(VLOOKUP($A119,Tableau1[],4,0),"")</f>
        <v/>
      </c>
      <c r="E119" s="49" t="str">
        <f ca="1">IFERROR(VLOOKUP($A119,Tableau1[],5,0),"")</f>
        <v/>
      </c>
      <c r="F119" s="49" t="str">
        <f ca="1">IFERROR(VLOOKUP($A119,Tableau1[],8,0),"")</f>
        <v/>
      </c>
      <c r="G119" s="50" t="str">
        <f ca="1">IFERROR(VLOOKUP($A119,Tableau1[],9,0),"")</f>
        <v/>
      </c>
    </row>
    <row r="120" spans="1:7" ht="15" customHeight="1">
      <c r="A120" s="52" t="str">
        <f t="shared" ca="1" si="1"/>
        <v/>
      </c>
      <c r="B120" s="51" t="str">
        <f ca="1">IFERROR(VLOOKUP($A120,Tableau1[],2,0),"")</f>
        <v/>
      </c>
      <c r="C120" s="49" t="str">
        <f ca="1">IFERROR(VLOOKUP($A120,Tableau1[],3,0),"")</f>
        <v/>
      </c>
      <c r="D120" s="49" t="str">
        <f ca="1">IFERROR(VLOOKUP($A120,Tableau1[],4,0),"")</f>
        <v/>
      </c>
      <c r="E120" s="49" t="str">
        <f ca="1">IFERROR(VLOOKUP($A120,Tableau1[],5,0),"")</f>
        <v/>
      </c>
      <c r="F120" s="49" t="str">
        <f ca="1">IFERROR(VLOOKUP($A120,Tableau1[],8,0),"")</f>
        <v/>
      </c>
      <c r="G120" s="50" t="str">
        <f ca="1">IFERROR(VLOOKUP($A120,Tableau1[],9,0),"")</f>
        <v/>
      </c>
    </row>
    <row r="121" spans="1:7" ht="15" customHeight="1">
      <c r="A121" s="52" t="str">
        <f t="shared" ca="1" si="1"/>
        <v/>
      </c>
      <c r="B121" s="51" t="str">
        <f ca="1">IFERROR(VLOOKUP($A121,Tableau1[],2,0),"")</f>
        <v/>
      </c>
      <c r="C121" s="49" t="str">
        <f ca="1">IFERROR(VLOOKUP($A121,Tableau1[],3,0),"")</f>
        <v/>
      </c>
      <c r="D121" s="49" t="str">
        <f ca="1">IFERROR(VLOOKUP($A121,Tableau1[],4,0),"")</f>
        <v/>
      </c>
      <c r="E121" s="49" t="str">
        <f ca="1">IFERROR(VLOOKUP($A121,Tableau1[],5,0),"")</f>
        <v/>
      </c>
      <c r="F121" s="49" t="str">
        <f ca="1">IFERROR(VLOOKUP($A121,Tableau1[],8,0),"")</f>
        <v/>
      </c>
      <c r="G121" s="50" t="str">
        <f ca="1">IFERROR(VLOOKUP($A121,Tableau1[],9,0),"")</f>
        <v/>
      </c>
    </row>
    <row r="122" spans="1:7" ht="15" customHeight="1">
      <c r="A122" s="52" t="str">
        <f t="shared" ca="1" si="1"/>
        <v/>
      </c>
      <c r="B122" s="51" t="str">
        <f ca="1">IFERROR(VLOOKUP($A122,Tableau1[],2,0),"")</f>
        <v/>
      </c>
      <c r="C122" s="49" t="str">
        <f ca="1">IFERROR(VLOOKUP($A122,Tableau1[],3,0),"")</f>
        <v/>
      </c>
      <c r="D122" s="49" t="str">
        <f ca="1">IFERROR(VLOOKUP($A122,Tableau1[],4,0),"")</f>
        <v/>
      </c>
      <c r="E122" s="49" t="str">
        <f ca="1">IFERROR(VLOOKUP($A122,Tableau1[],5,0),"")</f>
        <v/>
      </c>
      <c r="F122" s="49" t="str">
        <f ca="1">IFERROR(VLOOKUP($A122,Tableau1[],8,0),"")</f>
        <v/>
      </c>
      <c r="G122" s="50" t="str">
        <f ca="1">IFERROR(VLOOKUP($A122,Tableau1[],9,0),"")</f>
        <v/>
      </c>
    </row>
  </sheetData>
  <mergeCells count="1">
    <mergeCell ref="A1:E1"/>
  </mergeCells>
  <pageMargins left="0.70866141732283472" right="0.70866141732283472" top="0.74803149606299213" bottom="0.74803149606299213" header="0.31496062992125984" footer="0.31496062992125984"/>
  <pageSetup paperSize="9" scale="84" orientation="landscape" r:id="rId1"/>
  <colBreaks count="1" manualBreakCount="1">
    <brk id="7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>
    <tabColor theme="3" tint="0.39997558519241921"/>
  </sheetPr>
  <dimension ref="A1:J211"/>
  <sheetViews>
    <sheetView showGridLines="0" showZeros="0" workbookViewId="0">
      <pane xSplit="4" ySplit="1" topLeftCell="E2" activePane="bottomRight" state="frozen"/>
      <selection sqref="A1:F1"/>
      <selection pane="topRight" sqref="A1:F1"/>
      <selection pane="bottomLeft" sqref="A1:F1"/>
      <selection pane="bottomRight"/>
    </sheetView>
  </sheetViews>
  <sheetFormatPr baseColWidth="10" defaultRowHeight="15"/>
  <cols>
    <col min="1" max="1" width="26.7109375" customWidth="1"/>
    <col min="2" max="2" width="32.85546875" style="21" customWidth="1"/>
    <col min="3" max="3" width="30.5703125" style="21" customWidth="1"/>
    <col min="4" max="4" width="11.42578125" hidden="1" customWidth="1"/>
    <col min="5" max="6" width="2.85546875" customWidth="1"/>
    <col min="7" max="7" width="16.28515625" customWidth="1"/>
    <col min="8" max="8" width="7.28515625" customWidth="1"/>
    <col min="9" max="9" width="2.85546875" customWidth="1"/>
  </cols>
  <sheetData>
    <row r="1" spans="1:10" ht="36.75" customHeight="1">
      <c r="A1" s="55" t="s">
        <v>42</v>
      </c>
      <c r="B1" s="55" t="s">
        <v>25</v>
      </c>
      <c r="C1" s="55" t="s">
        <v>26</v>
      </c>
      <c r="D1" s="59" t="s">
        <v>43</v>
      </c>
    </row>
    <row r="2" spans="1:10" ht="15.75" thickBot="1">
      <c r="A2" s="56" t="str">
        <f ca="1">INDIRECT("'Tout le Personnel'!A"&amp;ROW())</f>
        <v>DENIS Francis</v>
      </c>
      <c r="B2" s="56">
        <f ca="1">IFERROR(VLOOKUP($A2,Tableau1[],3,0),"")</f>
        <v>0</v>
      </c>
      <c r="C2" s="56" t="str">
        <f ca="1">IFERROR(VLOOKUP($A2,Tableau1[],5,0),"")</f>
        <v>BASTIA</v>
      </c>
      <c r="D2" s="58" t="str">
        <f ca="1">IFERROR(VLOOKUP($A2,Tableau1[],13,0),"")</f>
        <v>L</v>
      </c>
    </row>
    <row r="3" spans="1:10" ht="15.75" thickBot="1">
      <c r="A3" s="57" t="str">
        <f t="shared" ref="A3:A66" ca="1" si="0">INDIRECT("'Tout le Personnel'!A"&amp;ROW())</f>
        <v>POCHCE Pierrette</v>
      </c>
      <c r="B3" s="57">
        <f ca="1">IFERROR(VLOOKUP($A3,Tableau1[],3,0),"")</f>
        <v>0</v>
      </c>
      <c r="C3" s="57" t="str">
        <f ca="1">IFERROR(VLOOKUP($A3,Tableau1[],5,0),"")</f>
        <v>ajaccio</v>
      </c>
      <c r="D3" s="58" t="str">
        <f ca="1">IFERROR(VLOOKUP($A3,Tableau1[],13,0),"")</f>
        <v>M</v>
      </c>
      <c r="F3" s="106"/>
      <c r="G3" s="113"/>
      <c r="H3" s="113"/>
      <c r="I3" s="111"/>
    </row>
    <row r="4" spans="1:10">
      <c r="A4" s="57" t="str">
        <f t="shared" ca="1" si="0"/>
        <v>PERNOD Anis</v>
      </c>
      <c r="B4" s="57">
        <f ca="1">IFERROR(VLOOKUP($A4,Tableau1[],3,0),"")</f>
        <v>0</v>
      </c>
      <c r="C4" s="57" t="str">
        <f ca="1">IFERROR(VLOOKUP($A4,Tableau1[],5,0),"")</f>
        <v>ANCHOIS</v>
      </c>
      <c r="D4" s="58" t="str">
        <f ca="1">IFERROR(VLOOKUP($A4,Tableau1[],13,0),"")</f>
        <v>L</v>
      </c>
      <c r="F4" s="107"/>
      <c r="G4" s="101" t="s">
        <v>103</v>
      </c>
      <c r="H4" s="134">
        <f ca="1">COUNTIF(D:D,"L")</f>
        <v>2</v>
      </c>
      <c r="I4" s="112"/>
    </row>
    <row r="5" spans="1:10">
      <c r="A5" s="57">
        <f t="shared" ca="1" si="0"/>
        <v>0</v>
      </c>
      <c r="B5" s="57" t="str">
        <f ca="1">IFERROR(VLOOKUP($A5,Tableau1[],3,0),"")</f>
        <v/>
      </c>
      <c r="C5" s="57" t="str">
        <f ca="1">IFERROR(VLOOKUP($A5,Tableau1[],5,0),"")</f>
        <v/>
      </c>
      <c r="D5" s="58" t="str">
        <f ca="1">IFERROR(VLOOKUP($A5,Tableau1[],13,0),"")</f>
        <v/>
      </c>
      <c r="F5" s="107"/>
      <c r="G5" s="102" t="s">
        <v>104</v>
      </c>
      <c r="H5" s="135">
        <f ca="1">COUNTIF(D:D,"M")</f>
        <v>1</v>
      </c>
      <c r="I5" s="112"/>
    </row>
    <row r="6" spans="1:10" ht="15.75" thickBot="1">
      <c r="A6" s="57">
        <f t="shared" ca="1" si="0"/>
        <v>0</v>
      </c>
      <c r="B6" s="57" t="str">
        <f ca="1">IFERROR(VLOOKUP($A6,Tableau1[],3,0),"")</f>
        <v/>
      </c>
      <c r="C6" s="57" t="str">
        <f ca="1">IFERROR(VLOOKUP($A6,Tableau1[],5,0),"")</f>
        <v/>
      </c>
      <c r="D6" s="58" t="str">
        <f ca="1">IFERROR(VLOOKUP($A6,Tableau1[],13,0),"")</f>
        <v/>
      </c>
      <c r="F6" s="107"/>
      <c r="G6" s="103" t="s">
        <v>105</v>
      </c>
      <c r="H6" s="136">
        <f ca="1">COUNTIF(D:D,"NP")</f>
        <v>0</v>
      </c>
      <c r="I6" s="112"/>
    </row>
    <row r="7" spans="1:10" ht="15.75" thickBot="1">
      <c r="A7" s="57">
        <f t="shared" ca="1" si="0"/>
        <v>0</v>
      </c>
      <c r="B7" s="57" t="str">
        <f ca="1">IFERROR(VLOOKUP($A7,Tableau1[],3,0),"")</f>
        <v/>
      </c>
      <c r="C7" s="57" t="str">
        <f ca="1">IFERROR(VLOOKUP($A7,Tableau1[],5,0),"")</f>
        <v/>
      </c>
      <c r="D7" s="58" t="str">
        <f ca="1">IFERROR(VLOOKUP($A7,Tableau1[],13,0),"")</f>
        <v/>
      </c>
      <c r="F7" s="107"/>
      <c r="G7" s="104" t="s">
        <v>20</v>
      </c>
      <c r="H7" s="105">
        <f ca="1">SUM(H4:H6)</f>
        <v>3</v>
      </c>
      <c r="I7" s="112"/>
    </row>
    <row r="8" spans="1:10" ht="15.75" thickBot="1">
      <c r="A8" s="57">
        <f t="shared" ca="1" si="0"/>
        <v>0</v>
      </c>
      <c r="B8" s="57" t="str">
        <f ca="1">IFERROR(VLOOKUP($A8,Tableau1[],3,0),"")</f>
        <v/>
      </c>
      <c r="C8" s="57" t="str">
        <f ca="1">IFERROR(VLOOKUP($A8,Tableau1[],5,0),"")</f>
        <v/>
      </c>
      <c r="D8" s="58" t="str">
        <f ca="1">IFERROR(VLOOKUP($A8,Tableau1[],13,0),"")</f>
        <v/>
      </c>
      <c r="F8" s="108"/>
      <c r="G8" s="109"/>
      <c r="H8" s="109"/>
      <c r="I8" s="110"/>
    </row>
    <row r="9" spans="1:10" ht="15.75" thickBot="1">
      <c r="A9" s="57">
        <f t="shared" ca="1" si="0"/>
        <v>0</v>
      </c>
      <c r="B9" s="57" t="str">
        <f ca="1">IFERROR(VLOOKUP($A9,Tableau1[],3,0),"")</f>
        <v/>
      </c>
      <c r="C9" s="57" t="str">
        <f ca="1">IFERROR(VLOOKUP($A9,Tableau1[],5,0),"")</f>
        <v/>
      </c>
      <c r="D9" s="58" t="str">
        <f ca="1">IFERROR(VLOOKUP($A9,Tableau1[],13,0),"")</f>
        <v/>
      </c>
    </row>
    <row r="10" spans="1:10" ht="15.75" thickBot="1">
      <c r="A10" s="57">
        <f t="shared" ca="1" si="0"/>
        <v>0</v>
      </c>
      <c r="B10" s="57" t="str">
        <f ca="1">IFERROR(VLOOKUP($A10,Tableau1[],3,0),"")</f>
        <v/>
      </c>
      <c r="C10" s="57" t="str">
        <f ca="1">IFERROR(VLOOKUP($A10,Tableau1[],5,0),"")</f>
        <v/>
      </c>
      <c r="D10" s="58" t="str">
        <f ca="1">IFERROR(VLOOKUP($A10,Tableau1[],13,0),"")</f>
        <v/>
      </c>
      <c r="F10" s="179"/>
      <c r="G10" s="180"/>
      <c r="H10" s="180"/>
      <c r="I10" s="181"/>
    </row>
    <row r="11" spans="1:10" ht="15.75" thickBot="1">
      <c r="A11" s="57">
        <f t="shared" ca="1" si="0"/>
        <v>0</v>
      </c>
      <c r="B11" s="57" t="str">
        <f ca="1">IFERROR(VLOOKUP($A11,Tableau1[],3,0),"")</f>
        <v/>
      </c>
      <c r="C11" s="57" t="str">
        <f ca="1">IFERROR(VLOOKUP($A11,Tableau1[],5,0),"")</f>
        <v/>
      </c>
      <c r="D11" s="58" t="str">
        <f ca="1">IFERROR(VLOOKUP($A11,Tableau1[],13,0),"")</f>
        <v/>
      </c>
      <c r="F11" s="182"/>
      <c r="G11" s="178" t="s">
        <v>118</v>
      </c>
      <c r="H11" s="187">
        <f>COUNTIF('Tout le Personnel'!K:K,"F")</f>
        <v>1</v>
      </c>
      <c r="I11" s="186"/>
    </row>
    <row r="12" spans="1:10" ht="15.75" thickBot="1">
      <c r="A12" s="57">
        <f t="shared" ca="1" si="0"/>
        <v>0</v>
      </c>
      <c r="B12" s="57" t="str">
        <f ca="1">IFERROR(VLOOKUP($A12,Tableau1[],3,0),"")</f>
        <v/>
      </c>
      <c r="C12" s="57" t="str">
        <f ca="1">IFERROR(VLOOKUP($A12,Tableau1[],5,0),"")</f>
        <v/>
      </c>
      <c r="D12" s="58" t="str">
        <f ca="1">IFERROR(VLOOKUP($A12,Tableau1[],13,0),"")</f>
        <v/>
      </c>
      <c r="F12" s="182"/>
      <c r="G12" s="178" t="s">
        <v>120</v>
      </c>
      <c r="H12" s="187">
        <f>SUMPRODUCT((Tableau1[[Sexe ]]="F")*(Tableau1[Type]="L"))</f>
        <v>0</v>
      </c>
      <c r="I12" s="186"/>
    </row>
    <row r="13" spans="1:10" ht="15.75" thickBot="1">
      <c r="A13" s="57">
        <f t="shared" ca="1" si="0"/>
        <v>0</v>
      </c>
      <c r="B13" s="57" t="str">
        <f ca="1">IFERROR(VLOOKUP($A13,Tableau1[],3,0),"")</f>
        <v/>
      </c>
      <c r="C13" s="57" t="str">
        <f ca="1">IFERROR(VLOOKUP($A13,Tableau1[],5,0),"")</f>
        <v/>
      </c>
      <c r="D13" s="58" t="str">
        <f ca="1">IFERROR(VLOOKUP($A13,Tableau1[],13,0),"")</f>
        <v/>
      </c>
      <c r="F13" s="183"/>
      <c r="G13" s="184"/>
      <c r="H13" s="184"/>
      <c r="I13" s="185"/>
    </row>
    <row r="14" spans="1:10">
      <c r="A14" s="57">
        <f t="shared" ca="1" si="0"/>
        <v>0</v>
      </c>
      <c r="B14" s="57" t="str">
        <f ca="1">IFERROR(VLOOKUP($A14,Tableau1[],3,0),"")</f>
        <v/>
      </c>
      <c r="C14" s="57" t="str">
        <f ca="1">IFERROR(VLOOKUP($A14,Tableau1[],5,0),"")</f>
        <v/>
      </c>
      <c r="D14" s="58" t="str">
        <f ca="1">IFERROR(VLOOKUP($A14,Tableau1[],13,0),"")</f>
        <v/>
      </c>
      <c r="F14" s="100" t="s">
        <v>0</v>
      </c>
    </row>
    <row r="15" spans="1:10" ht="15.75" thickBot="1">
      <c r="A15" s="57">
        <f t="shared" ca="1" si="0"/>
        <v>0</v>
      </c>
      <c r="B15" s="57" t="str">
        <f ca="1">IFERROR(VLOOKUP($A15,Tableau1[],3,0),"")</f>
        <v/>
      </c>
      <c r="C15" s="57" t="str">
        <f ca="1">IFERROR(VLOOKUP($A15,Tableau1[],5,0),"")</f>
        <v/>
      </c>
      <c r="D15" s="58" t="str">
        <f ca="1">IFERROR(VLOOKUP($A15,Tableau1[],13,0),"")</f>
        <v/>
      </c>
    </row>
    <row r="16" spans="1:10">
      <c r="A16" s="57">
        <f t="shared" ca="1" si="0"/>
        <v>0</v>
      </c>
      <c r="B16" s="57" t="str">
        <f ca="1">IFERROR(VLOOKUP($A16,Tableau1[],3,0),"")</f>
        <v/>
      </c>
      <c r="C16" s="57" t="str">
        <f ca="1">IFERROR(VLOOKUP($A16,Tableau1[],5,0),"")</f>
        <v/>
      </c>
      <c r="D16" s="58" t="str">
        <f ca="1">IFERROR(VLOOKUP($A16,Tableau1[],13,0),"")</f>
        <v/>
      </c>
      <c r="G16" s="266" t="s">
        <v>20</v>
      </c>
      <c r="H16" s="267"/>
      <c r="I16" s="262">
        <f ca="1">NB_Licenciés+NB_Membres</f>
        <v>3</v>
      </c>
      <c r="J16" s="263"/>
    </row>
    <row r="17" spans="1:10" ht="15.75" thickBot="1">
      <c r="A17" s="57">
        <f t="shared" ca="1" si="0"/>
        <v>0</v>
      </c>
      <c r="B17" s="57" t="str">
        <f ca="1">IFERROR(VLOOKUP($A17,Tableau1[],3,0),"")</f>
        <v/>
      </c>
      <c r="C17" s="57" t="str">
        <f ca="1">IFERROR(VLOOKUP($A17,Tableau1[],5,0),"")</f>
        <v/>
      </c>
      <c r="D17" s="58" t="str">
        <f ca="1">IFERROR(VLOOKUP($A17,Tableau1[],13,0),"")</f>
        <v/>
      </c>
      <c r="G17" s="268" t="s">
        <v>121</v>
      </c>
      <c r="H17" s="269"/>
      <c r="I17" s="264"/>
      <c r="J17" s="265"/>
    </row>
    <row r="18" spans="1:10">
      <c r="A18" s="57">
        <f t="shared" ca="1" si="0"/>
        <v>0</v>
      </c>
      <c r="B18" s="57" t="str">
        <f ca="1">IFERROR(VLOOKUP($A18,Tableau1[],3,0),"")</f>
        <v/>
      </c>
      <c r="C18" s="57" t="str">
        <f ca="1">IFERROR(VLOOKUP($A18,Tableau1[],5,0),"")</f>
        <v/>
      </c>
      <c r="D18" s="58" t="str">
        <f ca="1">IFERROR(VLOOKUP($A18,Tableau1[],13,0),"")</f>
        <v/>
      </c>
    </row>
    <row r="19" spans="1:10">
      <c r="A19" s="57">
        <f t="shared" ca="1" si="0"/>
        <v>0</v>
      </c>
      <c r="B19" s="57" t="str">
        <f ca="1">IFERROR(VLOOKUP($A19,Tableau1[],3,0),"")</f>
        <v/>
      </c>
      <c r="C19" s="57" t="str">
        <f ca="1">IFERROR(VLOOKUP($A19,Tableau1[],5,0),"")</f>
        <v/>
      </c>
      <c r="D19" s="58" t="str">
        <f ca="1">IFERROR(VLOOKUP($A19,Tableau1[],13,0),"")</f>
        <v/>
      </c>
    </row>
    <row r="20" spans="1:10">
      <c r="A20" s="57">
        <f t="shared" ca="1" si="0"/>
        <v>0</v>
      </c>
      <c r="B20" s="57" t="str">
        <f ca="1">IFERROR(VLOOKUP($A20,Tableau1[],3,0),"")</f>
        <v/>
      </c>
      <c r="C20" s="57" t="str">
        <f ca="1">IFERROR(VLOOKUP($A20,Tableau1[],5,0),"")</f>
        <v/>
      </c>
      <c r="D20" s="58" t="str">
        <f ca="1">IFERROR(VLOOKUP($A20,Tableau1[],13,0),"")</f>
        <v/>
      </c>
    </row>
    <row r="21" spans="1:10">
      <c r="A21" s="57">
        <f t="shared" ca="1" si="0"/>
        <v>0</v>
      </c>
      <c r="B21" s="57" t="str">
        <f ca="1">IFERROR(VLOOKUP($A21,Tableau1[],3,0),"")</f>
        <v/>
      </c>
      <c r="C21" s="57" t="str">
        <f ca="1">IFERROR(VLOOKUP($A21,Tableau1[],5,0),"")</f>
        <v/>
      </c>
      <c r="D21" s="58" t="str">
        <f ca="1">IFERROR(VLOOKUP($A21,Tableau1[],13,0),"")</f>
        <v/>
      </c>
    </row>
    <row r="22" spans="1:10">
      <c r="A22" s="57">
        <f t="shared" ca="1" si="0"/>
        <v>0</v>
      </c>
      <c r="B22" s="57" t="str">
        <f ca="1">IFERROR(VLOOKUP($A22,Tableau1[],3,0),"")</f>
        <v/>
      </c>
      <c r="C22" s="57" t="str">
        <f ca="1">IFERROR(VLOOKUP($A22,Tableau1[],5,0),"")</f>
        <v/>
      </c>
      <c r="D22" s="58" t="str">
        <f ca="1">IFERROR(VLOOKUP($A22,Tableau1[],13,0),"")</f>
        <v/>
      </c>
    </row>
    <row r="23" spans="1:10">
      <c r="A23" s="57">
        <f t="shared" ca="1" si="0"/>
        <v>0</v>
      </c>
      <c r="B23" s="57" t="str">
        <f ca="1">IFERROR(VLOOKUP($A23,Tableau1[],3,0),"")</f>
        <v/>
      </c>
      <c r="C23" s="57" t="str">
        <f ca="1">IFERROR(VLOOKUP($A23,Tableau1[],5,0),"")</f>
        <v/>
      </c>
      <c r="D23" s="58" t="str">
        <f ca="1">IFERROR(VLOOKUP($A23,Tableau1[],13,0),"")</f>
        <v/>
      </c>
    </row>
    <row r="24" spans="1:10">
      <c r="A24" s="57">
        <f t="shared" ca="1" si="0"/>
        <v>0</v>
      </c>
      <c r="B24" s="57" t="str">
        <f ca="1">IFERROR(VLOOKUP($A24,Tableau1[],3,0),"")</f>
        <v/>
      </c>
      <c r="C24" s="57" t="str">
        <f ca="1">IFERROR(VLOOKUP($A24,Tableau1[],5,0),"")</f>
        <v/>
      </c>
      <c r="D24" s="58" t="str">
        <f ca="1">IFERROR(VLOOKUP($A24,Tableau1[],13,0),"")</f>
        <v/>
      </c>
    </row>
    <row r="25" spans="1:10">
      <c r="A25" s="57">
        <f t="shared" ca="1" si="0"/>
        <v>0</v>
      </c>
      <c r="B25" s="57" t="str">
        <f ca="1">IFERROR(VLOOKUP($A25,Tableau1[],3,0),"")</f>
        <v/>
      </c>
      <c r="C25" s="57" t="str">
        <f ca="1">IFERROR(VLOOKUP($A25,Tableau1[],5,0),"")</f>
        <v/>
      </c>
      <c r="D25" s="58" t="str">
        <f ca="1">IFERROR(VLOOKUP($A25,Tableau1[],13,0),"")</f>
        <v/>
      </c>
    </row>
    <row r="26" spans="1:10">
      <c r="A26" s="57">
        <f t="shared" ca="1" si="0"/>
        <v>0</v>
      </c>
      <c r="B26" s="57" t="str">
        <f ca="1">IFERROR(VLOOKUP($A26,Tableau1[],3,0),"")</f>
        <v/>
      </c>
      <c r="C26" s="57" t="str">
        <f ca="1">IFERROR(VLOOKUP($A26,Tableau1[],5,0),"")</f>
        <v/>
      </c>
      <c r="D26" s="58" t="str">
        <f ca="1">IFERROR(VLOOKUP($A26,Tableau1[],13,0),"")</f>
        <v/>
      </c>
    </row>
    <row r="27" spans="1:10">
      <c r="A27" s="57">
        <f t="shared" ca="1" si="0"/>
        <v>0</v>
      </c>
      <c r="B27" s="57" t="str">
        <f ca="1">IFERROR(VLOOKUP($A27,Tableau1[],3,0),"")</f>
        <v/>
      </c>
      <c r="C27" s="57" t="str">
        <f ca="1">IFERROR(VLOOKUP($A27,Tableau1[],5,0),"")</f>
        <v/>
      </c>
      <c r="D27" s="58" t="str">
        <f ca="1">IFERROR(VLOOKUP($A27,Tableau1[],13,0),"")</f>
        <v/>
      </c>
    </row>
    <row r="28" spans="1:10">
      <c r="A28" s="57">
        <f t="shared" ca="1" si="0"/>
        <v>0</v>
      </c>
      <c r="B28" s="57" t="str">
        <f ca="1">IFERROR(VLOOKUP($A28,Tableau1[],3,0),"")</f>
        <v/>
      </c>
      <c r="C28" s="57" t="str">
        <f ca="1">IFERROR(VLOOKUP($A28,Tableau1[],5,0),"")</f>
        <v/>
      </c>
      <c r="D28" s="58" t="str">
        <f ca="1">IFERROR(VLOOKUP($A28,Tableau1[],13,0),"")</f>
        <v/>
      </c>
    </row>
    <row r="29" spans="1:10">
      <c r="A29" s="57">
        <f t="shared" ca="1" si="0"/>
        <v>0</v>
      </c>
      <c r="B29" s="57" t="str">
        <f ca="1">IFERROR(VLOOKUP($A29,Tableau1[],3,0),"")</f>
        <v/>
      </c>
      <c r="C29" s="57" t="str">
        <f ca="1">IFERROR(VLOOKUP($A29,Tableau1[],5,0),"")</f>
        <v/>
      </c>
      <c r="D29" s="58" t="str">
        <f ca="1">IFERROR(VLOOKUP($A29,Tableau1[],13,0),"")</f>
        <v/>
      </c>
    </row>
    <row r="30" spans="1:10">
      <c r="A30" s="57">
        <f t="shared" ca="1" si="0"/>
        <v>0</v>
      </c>
      <c r="B30" s="57" t="str">
        <f ca="1">IFERROR(VLOOKUP($A30,Tableau1[],3,0),"")</f>
        <v/>
      </c>
      <c r="C30" s="57" t="str">
        <f ca="1">IFERROR(VLOOKUP($A30,Tableau1[],5,0),"")</f>
        <v/>
      </c>
      <c r="D30" s="58" t="str">
        <f ca="1">IFERROR(VLOOKUP($A30,Tableau1[],13,0),"")</f>
        <v/>
      </c>
    </row>
    <row r="31" spans="1:10">
      <c r="A31" s="57">
        <f t="shared" ca="1" si="0"/>
        <v>0</v>
      </c>
      <c r="B31" s="57" t="str">
        <f ca="1">IFERROR(VLOOKUP($A31,Tableau1[],3,0),"")</f>
        <v/>
      </c>
      <c r="C31" s="57" t="str">
        <f ca="1">IFERROR(VLOOKUP($A31,Tableau1[],5,0),"")</f>
        <v/>
      </c>
      <c r="D31" s="58" t="str">
        <f ca="1">IFERROR(VLOOKUP($A31,Tableau1[],13,0),"")</f>
        <v/>
      </c>
    </row>
    <row r="32" spans="1:10">
      <c r="A32" s="57">
        <f t="shared" ca="1" si="0"/>
        <v>0</v>
      </c>
      <c r="B32" s="57" t="str">
        <f ca="1">IFERROR(VLOOKUP($A32,Tableau1[],3,0),"")</f>
        <v/>
      </c>
      <c r="C32" s="57" t="str">
        <f ca="1">IFERROR(VLOOKUP($A32,Tableau1[],5,0),"")</f>
        <v/>
      </c>
      <c r="D32" s="58" t="str">
        <f ca="1">IFERROR(VLOOKUP($A32,Tableau1[],13,0),"")</f>
        <v/>
      </c>
    </row>
    <row r="33" spans="1:4">
      <c r="A33" s="57">
        <f t="shared" ca="1" si="0"/>
        <v>0</v>
      </c>
      <c r="B33" s="57" t="str">
        <f ca="1">IFERROR(VLOOKUP($A33,Tableau1[],3,0),"")</f>
        <v/>
      </c>
      <c r="C33" s="57" t="str">
        <f ca="1">IFERROR(VLOOKUP($A33,Tableau1[],5,0),"")</f>
        <v/>
      </c>
      <c r="D33" s="58" t="str">
        <f ca="1">IFERROR(VLOOKUP($A33,Tableau1[],13,0),"")</f>
        <v/>
      </c>
    </row>
    <row r="34" spans="1:4">
      <c r="A34" s="57">
        <f t="shared" ca="1" si="0"/>
        <v>0</v>
      </c>
      <c r="B34" s="57" t="str">
        <f ca="1">IFERROR(VLOOKUP($A34,Tableau1[],3,0),"")</f>
        <v/>
      </c>
      <c r="C34" s="57" t="str">
        <f ca="1">IFERROR(VLOOKUP($A34,Tableau1[],5,0),"")</f>
        <v/>
      </c>
      <c r="D34" s="58" t="str">
        <f ca="1">IFERROR(VLOOKUP($A34,Tableau1[],13,0),"")</f>
        <v/>
      </c>
    </row>
    <row r="35" spans="1:4">
      <c r="A35" s="57">
        <f t="shared" ca="1" si="0"/>
        <v>0</v>
      </c>
      <c r="B35" s="57" t="str">
        <f ca="1">IFERROR(VLOOKUP($A35,Tableau1[],3,0),"")</f>
        <v/>
      </c>
      <c r="C35" s="57" t="str">
        <f ca="1">IFERROR(VLOOKUP($A35,Tableau1[],5,0),"")</f>
        <v/>
      </c>
      <c r="D35" s="58" t="str">
        <f ca="1">IFERROR(VLOOKUP($A35,Tableau1[],13,0),"")</f>
        <v/>
      </c>
    </row>
    <row r="36" spans="1:4">
      <c r="A36" s="57">
        <f t="shared" ca="1" si="0"/>
        <v>0</v>
      </c>
      <c r="B36" s="57" t="str">
        <f ca="1">IFERROR(VLOOKUP($A36,Tableau1[],3,0),"")</f>
        <v/>
      </c>
      <c r="C36" s="57" t="str">
        <f ca="1">IFERROR(VLOOKUP($A36,Tableau1[],5,0),"")</f>
        <v/>
      </c>
      <c r="D36" s="58" t="str">
        <f ca="1">IFERROR(VLOOKUP($A36,Tableau1[],13,0),"")</f>
        <v/>
      </c>
    </row>
    <row r="37" spans="1:4">
      <c r="A37" s="57">
        <f t="shared" ca="1" si="0"/>
        <v>0</v>
      </c>
      <c r="B37" s="57" t="str">
        <f ca="1">IFERROR(VLOOKUP($A37,Tableau1[],3,0),"")</f>
        <v/>
      </c>
      <c r="C37" s="57" t="str">
        <f ca="1">IFERROR(VLOOKUP($A37,Tableau1[],5,0),"")</f>
        <v/>
      </c>
      <c r="D37" s="58" t="str">
        <f ca="1">IFERROR(VLOOKUP($A37,Tableau1[],13,0),"")</f>
        <v/>
      </c>
    </row>
    <row r="38" spans="1:4">
      <c r="A38" s="57">
        <f t="shared" ca="1" si="0"/>
        <v>0</v>
      </c>
      <c r="B38" s="57" t="str">
        <f ca="1">IFERROR(VLOOKUP($A38,Tableau1[],3,0),"")</f>
        <v/>
      </c>
      <c r="C38" s="57" t="str">
        <f ca="1">IFERROR(VLOOKUP($A38,Tableau1[],5,0),"")</f>
        <v/>
      </c>
      <c r="D38" s="58" t="str">
        <f ca="1">IFERROR(VLOOKUP($A38,Tableau1[],13,0),"")</f>
        <v/>
      </c>
    </row>
    <row r="39" spans="1:4">
      <c r="A39" s="57">
        <f t="shared" ca="1" si="0"/>
        <v>0</v>
      </c>
      <c r="B39" s="57" t="str">
        <f ca="1">IFERROR(VLOOKUP($A39,Tableau1[],3,0),"")</f>
        <v/>
      </c>
      <c r="C39" s="57" t="str">
        <f ca="1">IFERROR(VLOOKUP($A39,Tableau1[],5,0),"")</f>
        <v/>
      </c>
      <c r="D39" s="58" t="str">
        <f ca="1">IFERROR(VLOOKUP($A39,Tableau1[],13,0),"")</f>
        <v/>
      </c>
    </row>
    <row r="40" spans="1:4">
      <c r="A40" s="57">
        <f t="shared" ca="1" si="0"/>
        <v>0</v>
      </c>
      <c r="B40" s="57" t="str">
        <f ca="1">IFERROR(VLOOKUP($A40,Tableau1[],3,0),"")</f>
        <v/>
      </c>
      <c r="C40" s="57" t="str">
        <f ca="1">IFERROR(VLOOKUP($A40,Tableau1[],5,0),"")</f>
        <v/>
      </c>
      <c r="D40" s="58" t="str">
        <f ca="1">IFERROR(VLOOKUP($A40,Tableau1[],13,0),"")</f>
        <v/>
      </c>
    </row>
    <row r="41" spans="1:4">
      <c r="A41" s="57">
        <f t="shared" ca="1" si="0"/>
        <v>0</v>
      </c>
      <c r="B41" s="57" t="str">
        <f ca="1">IFERROR(VLOOKUP($A41,Tableau1[],3,0),"")</f>
        <v/>
      </c>
      <c r="C41" s="57" t="str">
        <f ca="1">IFERROR(VLOOKUP($A41,Tableau1[],5,0),"")</f>
        <v/>
      </c>
      <c r="D41" s="58" t="str">
        <f ca="1">IFERROR(VLOOKUP($A41,Tableau1[],13,0),"")</f>
        <v/>
      </c>
    </row>
    <row r="42" spans="1:4">
      <c r="A42" s="57">
        <f t="shared" ca="1" si="0"/>
        <v>0</v>
      </c>
      <c r="B42" s="57" t="str">
        <f ca="1">IFERROR(VLOOKUP($A42,Tableau1[],3,0),"")</f>
        <v/>
      </c>
      <c r="C42" s="57" t="str">
        <f ca="1">IFERROR(VLOOKUP($A42,Tableau1[],5,0),"")</f>
        <v/>
      </c>
      <c r="D42" s="58" t="str">
        <f ca="1">IFERROR(VLOOKUP($A42,Tableau1[],13,0),"")</f>
        <v/>
      </c>
    </row>
    <row r="43" spans="1:4">
      <c r="A43" s="57">
        <f t="shared" ca="1" si="0"/>
        <v>0</v>
      </c>
      <c r="B43" s="57" t="str">
        <f ca="1">IFERROR(VLOOKUP($A43,Tableau1[],3,0),"")</f>
        <v/>
      </c>
      <c r="C43" s="57" t="str">
        <f ca="1">IFERROR(VLOOKUP($A43,Tableau1[],5,0),"")</f>
        <v/>
      </c>
      <c r="D43" s="58" t="str">
        <f ca="1">IFERROR(VLOOKUP($A43,Tableau1[],13,0),"")</f>
        <v/>
      </c>
    </row>
    <row r="44" spans="1:4">
      <c r="A44" s="57">
        <f t="shared" ca="1" si="0"/>
        <v>0</v>
      </c>
      <c r="B44" s="57" t="str">
        <f ca="1">IFERROR(VLOOKUP($A44,Tableau1[],3,0),"")</f>
        <v/>
      </c>
      <c r="C44" s="57" t="str">
        <f ca="1">IFERROR(VLOOKUP($A44,Tableau1[],5,0),"")</f>
        <v/>
      </c>
      <c r="D44" s="58" t="str">
        <f ca="1">IFERROR(VLOOKUP($A44,Tableau1[],13,0),"")</f>
        <v/>
      </c>
    </row>
    <row r="45" spans="1:4">
      <c r="A45" s="57">
        <f t="shared" ca="1" si="0"/>
        <v>0</v>
      </c>
      <c r="B45" s="57" t="str">
        <f ca="1">IFERROR(VLOOKUP($A45,Tableau1[],3,0),"")</f>
        <v/>
      </c>
      <c r="C45" s="57" t="str">
        <f ca="1">IFERROR(VLOOKUP($A45,Tableau1[],5,0),"")</f>
        <v/>
      </c>
      <c r="D45" s="58" t="str">
        <f ca="1">IFERROR(VLOOKUP($A45,Tableau1[],13,0),"")</f>
        <v/>
      </c>
    </row>
    <row r="46" spans="1:4">
      <c r="A46" s="57">
        <f t="shared" ca="1" si="0"/>
        <v>0</v>
      </c>
      <c r="B46" s="57" t="str">
        <f ca="1">IFERROR(VLOOKUP($A46,Tableau1[],3,0),"")</f>
        <v/>
      </c>
      <c r="C46" s="57" t="str">
        <f ca="1">IFERROR(VLOOKUP($A46,Tableau1[],5,0),"")</f>
        <v/>
      </c>
      <c r="D46" s="58" t="str">
        <f ca="1">IFERROR(VLOOKUP($A46,Tableau1[],13,0),"")</f>
        <v/>
      </c>
    </row>
    <row r="47" spans="1:4">
      <c r="A47" s="57">
        <f t="shared" ca="1" si="0"/>
        <v>0</v>
      </c>
      <c r="B47" s="57" t="str">
        <f ca="1">IFERROR(VLOOKUP($A47,Tableau1[],3,0),"")</f>
        <v/>
      </c>
      <c r="C47" s="57" t="str">
        <f ca="1">IFERROR(VLOOKUP($A47,Tableau1[],5,0),"")</f>
        <v/>
      </c>
      <c r="D47" s="58" t="str">
        <f ca="1">IFERROR(VLOOKUP($A47,Tableau1[],13,0),"")</f>
        <v/>
      </c>
    </row>
    <row r="48" spans="1:4">
      <c r="A48" s="57">
        <f t="shared" ca="1" si="0"/>
        <v>0</v>
      </c>
      <c r="B48" s="57" t="str">
        <f ca="1">IFERROR(VLOOKUP($A48,Tableau1[],3,0),"")</f>
        <v/>
      </c>
      <c r="C48" s="57" t="str">
        <f ca="1">IFERROR(VLOOKUP($A48,Tableau1[],5,0),"")</f>
        <v/>
      </c>
      <c r="D48" s="58" t="str">
        <f ca="1">IFERROR(VLOOKUP($A48,Tableau1[],13,0),"")</f>
        <v/>
      </c>
    </row>
    <row r="49" spans="1:4">
      <c r="A49" s="57">
        <f t="shared" ca="1" si="0"/>
        <v>0</v>
      </c>
      <c r="B49" s="57" t="str">
        <f ca="1">IFERROR(VLOOKUP($A49,Tableau1[],3,0),"")</f>
        <v/>
      </c>
      <c r="C49" s="57" t="str">
        <f ca="1">IFERROR(VLOOKUP($A49,Tableau1[],5,0),"")</f>
        <v/>
      </c>
      <c r="D49" s="58" t="str">
        <f ca="1">IFERROR(VLOOKUP($A49,Tableau1[],13,0),"")</f>
        <v/>
      </c>
    </row>
    <row r="50" spans="1:4">
      <c r="A50" s="57">
        <f t="shared" ca="1" si="0"/>
        <v>0</v>
      </c>
      <c r="B50" s="57" t="str">
        <f ca="1">IFERROR(VLOOKUP($A50,Tableau1[],3,0),"")</f>
        <v/>
      </c>
      <c r="C50" s="57" t="str">
        <f ca="1">IFERROR(VLOOKUP($A50,Tableau1[],5,0),"")</f>
        <v/>
      </c>
      <c r="D50" s="58" t="str">
        <f ca="1">IFERROR(VLOOKUP($A50,Tableau1[],13,0),"")</f>
        <v/>
      </c>
    </row>
    <row r="51" spans="1:4">
      <c r="A51" s="57">
        <f t="shared" ca="1" si="0"/>
        <v>0</v>
      </c>
      <c r="B51" s="57" t="str">
        <f ca="1">IFERROR(VLOOKUP($A51,Tableau1[],3,0),"")</f>
        <v/>
      </c>
      <c r="C51" s="57" t="str">
        <f ca="1">IFERROR(VLOOKUP($A51,Tableau1[],5,0),"")</f>
        <v/>
      </c>
      <c r="D51" s="58" t="str">
        <f ca="1">IFERROR(VLOOKUP($A51,Tableau1[],13,0),"")</f>
        <v/>
      </c>
    </row>
    <row r="52" spans="1:4">
      <c r="A52" s="57">
        <f t="shared" ca="1" si="0"/>
        <v>0</v>
      </c>
      <c r="B52" s="57" t="str">
        <f ca="1">IFERROR(VLOOKUP($A52,Tableau1[],3,0),"")</f>
        <v/>
      </c>
      <c r="C52" s="57" t="str">
        <f ca="1">IFERROR(VLOOKUP($A52,Tableau1[],5,0),"")</f>
        <v/>
      </c>
      <c r="D52" s="58" t="str">
        <f ca="1">IFERROR(VLOOKUP($A52,Tableau1[],13,0),"")</f>
        <v/>
      </c>
    </row>
    <row r="53" spans="1:4">
      <c r="A53" s="57">
        <f t="shared" ca="1" si="0"/>
        <v>0</v>
      </c>
      <c r="B53" s="57" t="str">
        <f ca="1">IFERROR(VLOOKUP($A53,Tableau1[],3,0),"")</f>
        <v/>
      </c>
      <c r="C53" s="57" t="str">
        <f ca="1">IFERROR(VLOOKUP($A53,Tableau1[],5,0),"")</f>
        <v/>
      </c>
      <c r="D53" s="58" t="str">
        <f ca="1">IFERROR(VLOOKUP($A53,Tableau1[],13,0),"")</f>
        <v/>
      </c>
    </row>
    <row r="54" spans="1:4">
      <c r="A54" s="57">
        <f t="shared" ca="1" si="0"/>
        <v>0</v>
      </c>
      <c r="B54" s="57" t="str">
        <f ca="1">IFERROR(VLOOKUP($A54,Tableau1[],3,0),"")</f>
        <v/>
      </c>
      <c r="C54" s="57" t="str">
        <f ca="1">IFERROR(VLOOKUP($A54,Tableau1[],5,0),"")</f>
        <v/>
      </c>
      <c r="D54" s="58" t="str">
        <f ca="1">IFERROR(VLOOKUP($A54,Tableau1[],13,0),"")</f>
        <v/>
      </c>
    </row>
    <row r="55" spans="1:4">
      <c r="A55" s="57">
        <f t="shared" ca="1" si="0"/>
        <v>0</v>
      </c>
      <c r="B55" s="57" t="str">
        <f ca="1">IFERROR(VLOOKUP($A55,Tableau1[],3,0),"")</f>
        <v/>
      </c>
      <c r="C55" s="57" t="str">
        <f ca="1">IFERROR(VLOOKUP($A55,Tableau1[],5,0),"")</f>
        <v/>
      </c>
      <c r="D55" s="58" t="str">
        <f ca="1">IFERROR(VLOOKUP($A55,Tableau1[],13,0),"")</f>
        <v/>
      </c>
    </row>
    <row r="56" spans="1:4">
      <c r="A56" s="57">
        <f t="shared" ca="1" si="0"/>
        <v>0</v>
      </c>
      <c r="B56" s="57" t="str">
        <f ca="1">IFERROR(VLOOKUP($A56,Tableau1[],3,0),"")</f>
        <v/>
      </c>
      <c r="C56" s="57" t="str">
        <f ca="1">IFERROR(VLOOKUP($A56,Tableau1[],5,0),"")</f>
        <v/>
      </c>
      <c r="D56" s="58" t="str">
        <f ca="1">IFERROR(VLOOKUP($A56,Tableau1[],13,0),"")</f>
        <v/>
      </c>
    </row>
    <row r="57" spans="1:4">
      <c r="A57" s="57">
        <f t="shared" ca="1" si="0"/>
        <v>0</v>
      </c>
      <c r="B57" s="57" t="str">
        <f ca="1">IFERROR(VLOOKUP($A57,Tableau1[],3,0),"")</f>
        <v/>
      </c>
      <c r="C57" s="57" t="str">
        <f ca="1">IFERROR(VLOOKUP($A57,Tableau1[],5,0),"")</f>
        <v/>
      </c>
      <c r="D57" s="58" t="str">
        <f ca="1">IFERROR(VLOOKUP($A57,Tableau1[],13,0),"")</f>
        <v/>
      </c>
    </row>
    <row r="58" spans="1:4">
      <c r="A58" s="57">
        <f t="shared" ca="1" si="0"/>
        <v>0</v>
      </c>
      <c r="B58" s="57" t="str">
        <f ca="1">IFERROR(VLOOKUP($A58,Tableau1[],3,0),"")</f>
        <v/>
      </c>
      <c r="C58" s="57" t="str">
        <f ca="1">IFERROR(VLOOKUP($A58,Tableau1[],5,0),"")</f>
        <v/>
      </c>
      <c r="D58" s="58" t="str">
        <f ca="1">IFERROR(VLOOKUP($A58,Tableau1[],13,0),"")</f>
        <v/>
      </c>
    </row>
    <row r="59" spans="1:4">
      <c r="A59" s="57">
        <f t="shared" ca="1" si="0"/>
        <v>0</v>
      </c>
      <c r="B59" s="57" t="str">
        <f ca="1">IFERROR(VLOOKUP($A59,Tableau1[],3,0),"")</f>
        <v/>
      </c>
      <c r="C59" s="57" t="str">
        <f ca="1">IFERROR(VLOOKUP($A59,Tableau1[],5,0),"")</f>
        <v/>
      </c>
      <c r="D59" s="58" t="str">
        <f ca="1">IFERROR(VLOOKUP($A59,Tableau1[],13,0),"")</f>
        <v/>
      </c>
    </row>
    <row r="60" spans="1:4">
      <c r="A60" s="57">
        <f t="shared" ca="1" si="0"/>
        <v>0</v>
      </c>
      <c r="B60" s="57" t="str">
        <f ca="1">IFERROR(VLOOKUP($A60,Tableau1[],3,0),"")</f>
        <v/>
      </c>
      <c r="C60" s="57" t="str">
        <f ca="1">IFERROR(VLOOKUP($A60,Tableau1[],5,0),"")</f>
        <v/>
      </c>
      <c r="D60" s="58" t="str">
        <f ca="1">IFERROR(VLOOKUP($A60,Tableau1[],13,0),"")</f>
        <v/>
      </c>
    </row>
    <row r="61" spans="1:4">
      <c r="A61" s="57">
        <f t="shared" ca="1" si="0"/>
        <v>0</v>
      </c>
      <c r="B61" s="57" t="str">
        <f ca="1">IFERROR(VLOOKUP($A61,Tableau1[],3,0),"")</f>
        <v/>
      </c>
      <c r="C61" s="57" t="str">
        <f ca="1">IFERROR(VLOOKUP($A61,Tableau1[],5,0),"")</f>
        <v/>
      </c>
      <c r="D61" s="58" t="str">
        <f ca="1">IFERROR(VLOOKUP($A61,Tableau1[],13,0),"")</f>
        <v/>
      </c>
    </row>
    <row r="62" spans="1:4">
      <c r="A62" s="57">
        <f t="shared" ca="1" si="0"/>
        <v>0</v>
      </c>
      <c r="B62" s="57" t="str">
        <f ca="1">IFERROR(VLOOKUP($A62,Tableau1[],3,0),"")</f>
        <v/>
      </c>
      <c r="C62" s="57" t="str">
        <f ca="1">IFERROR(VLOOKUP($A62,Tableau1[],5,0),"")</f>
        <v/>
      </c>
      <c r="D62" s="58" t="str">
        <f ca="1">IFERROR(VLOOKUP($A62,Tableau1[],13,0),"")</f>
        <v/>
      </c>
    </row>
    <row r="63" spans="1:4">
      <c r="A63" s="57">
        <f t="shared" ca="1" si="0"/>
        <v>0</v>
      </c>
      <c r="B63" s="57" t="str">
        <f ca="1">IFERROR(VLOOKUP($A63,Tableau1[],3,0),"")</f>
        <v/>
      </c>
      <c r="C63" s="57" t="str">
        <f ca="1">IFERROR(VLOOKUP($A63,Tableau1[],5,0),"")</f>
        <v/>
      </c>
      <c r="D63" s="58" t="str">
        <f ca="1">IFERROR(VLOOKUP($A63,Tableau1[],13,0),"")</f>
        <v/>
      </c>
    </row>
    <row r="64" spans="1:4">
      <c r="A64" s="57">
        <f t="shared" ca="1" si="0"/>
        <v>0</v>
      </c>
      <c r="B64" s="57" t="str">
        <f ca="1">IFERROR(VLOOKUP($A64,Tableau1[],3,0),"")</f>
        <v/>
      </c>
      <c r="C64" s="57" t="str">
        <f ca="1">IFERROR(VLOOKUP($A64,Tableau1[],5,0),"")</f>
        <v/>
      </c>
      <c r="D64" s="58" t="str">
        <f ca="1">IFERROR(VLOOKUP($A64,Tableau1[],13,0),"")</f>
        <v/>
      </c>
    </row>
    <row r="65" spans="1:4">
      <c r="A65" s="57">
        <f t="shared" ca="1" si="0"/>
        <v>0</v>
      </c>
      <c r="B65" s="57" t="str">
        <f ca="1">IFERROR(VLOOKUP($A65,Tableau1[],3,0),"")</f>
        <v/>
      </c>
      <c r="C65" s="57" t="str">
        <f ca="1">IFERROR(VLOOKUP($A65,Tableau1[],5,0),"")</f>
        <v/>
      </c>
      <c r="D65" s="58" t="str">
        <f ca="1">IFERROR(VLOOKUP($A65,Tableau1[],13,0),"")</f>
        <v/>
      </c>
    </row>
    <row r="66" spans="1:4">
      <c r="A66" s="57">
        <f t="shared" ca="1" si="0"/>
        <v>0</v>
      </c>
      <c r="B66" s="57" t="str">
        <f ca="1">IFERROR(VLOOKUP($A66,Tableau1[],3,0),"")</f>
        <v/>
      </c>
      <c r="C66" s="57" t="str">
        <f ca="1">IFERROR(VLOOKUP($A66,Tableau1[],5,0),"")</f>
        <v/>
      </c>
      <c r="D66" s="58" t="str">
        <f ca="1">IFERROR(VLOOKUP($A66,Tableau1[],13,0),"")</f>
        <v/>
      </c>
    </row>
    <row r="67" spans="1:4">
      <c r="A67" s="57">
        <f t="shared" ref="A67:A130" ca="1" si="1">INDIRECT("'Tout le Personnel'!A"&amp;ROW())</f>
        <v>0</v>
      </c>
      <c r="B67" s="57" t="str">
        <f ca="1">IFERROR(VLOOKUP($A67,Tableau1[],3,0),"")</f>
        <v/>
      </c>
      <c r="C67" s="57" t="str">
        <f ca="1">IFERROR(VLOOKUP($A67,Tableau1[],5,0),"")</f>
        <v/>
      </c>
      <c r="D67" s="58" t="str">
        <f ca="1">IFERROR(VLOOKUP($A67,Tableau1[],13,0),"")</f>
        <v/>
      </c>
    </row>
    <row r="68" spans="1:4">
      <c r="A68" s="57">
        <f t="shared" ca="1" si="1"/>
        <v>0</v>
      </c>
      <c r="B68" s="57" t="str">
        <f ca="1">IFERROR(VLOOKUP($A68,Tableau1[],3,0),"")</f>
        <v/>
      </c>
      <c r="C68" s="57" t="str">
        <f ca="1">IFERROR(VLOOKUP($A68,Tableau1[],5,0),"")</f>
        <v/>
      </c>
      <c r="D68" s="58" t="str">
        <f ca="1">IFERROR(VLOOKUP($A68,Tableau1[],13,0),"")</f>
        <v/>
      </c>
    </row>
    <row r="69" spans="1:4">
      <c r="A69" s="57">
        <f t="shared" ca="1" si="1"/>
        <v>0</v>
      </c>
      <c r="B69" s="57" t="str">
        <f ca="1">IFERROR(VLOOKUP($A69,Tableau1[],3,0),"")</f>
        <v/>
      </c>
      <c r="C69" s="57" t="str">
        <f ca="1">IFERROR(VLOOKUP($A69,Tableau1[],5,0),"")</f>
        <v/>
      </c>
      <c r="D69" s="58" t="str">
        <f ca="1">IFERROR(VLOOKUP($A69,Tableau1[],13,0),"")</f>
        <v/>
      </c>
    </row>
    <row r="70" spans="1:4">
      <c r="A70" s="57">
        <f t="shared" ca="1" si="1"/>
        <v>0</v>
      </c>
      <c r="B70" s="57" t="str">
        <f ca="1">IFERROR(VLOOKUP($A70,Tableau1[],3,0),"")</f>
        <v/>
      </c>
      <c r="C70" s="57" t="str">
        <f ca="1">IFERROR(VLOOKUP($A70,Tableau1[],5,0),"")</f>
        <v/>
      </c>
      <c r="D70" s="58" t="str">
        <f ca="1">IFERROR(VLOOKUP($A70,Tableau1[],13,0),"")</f>
        <v/>
      </c>
    </row>
    <row r="71" spans="1:4">
      <c r="A71" s="57">
        <f t="shared" ca="1" si="1"/>
        <v>0</v>
      </c>
      <c r="B71" s="57" t="str">
        <f ca="1">IFERROR(VLOOKUP($A71,Tableau1[],3,0),"")</f>
        <v/>
      </c>
      <c r="C71" s="57" t="str">
        <f ca="1">IFERROR(VLOOKUP($A71,Tableau1[],5,0),"")</f>
        <v/>
      </c>
      <c r="D71" s="58" t="str">
        <f ca="1">IFERROR(VLOOKUP($A71,Tableau1[],13,0),"")</f>
        <v/>
      </c>
    </row>
    <row r="72" spans="1:4">
      <c r="A72" s="57">
        <f t="shared" ca="1" si="1"/>
        <v>0</v>
      </c>
      <c r="B72" s="57" t="str">
        <f ca="1">IFERROR(VLOOKUP($A72,Tableau1[],3,0),"")</f>
        <v/>
      </c>
      <c r="C72" s="57" t="str">
        <f ca="1">IFERROR(VLOOKUP($A72,Tableau1[],5,0),"")</f>
        <v/>
      </c>
      <c r="D72" s="58" t="str">
        <f ca="1">IFERROR(VLOOKUP($A72,Tableau1[],13,0),"")</f>
        <v/>
      </c>
    </row>
    <row r="73" spans="1:4">
      <c r="A73" s="57">
        <f t="shared" ca="1" si="1"/>
        <v>0</v>
      </c>
      <c r="B73" s="57" t="str">
        <f ca="1">IFERROR(VLOOKUP($A73,Tableau1[],3,0),"")</f>
        <v/>
      </c>
      <c r="C73" s="57" t="str">
        <f ca="1">IFERROR(VLOOKUP($A73,Tableau1[],5,0),"")</f>
        <v/>
      </c>
      <c r="D73" s="58" t="str">
        <f ca="1">IFERROR(VLOOKUP($A73,Tableau1[],13,0),"")</f>
        <v/>
      </c>
    </row>
    <row r="74" spans="1:4">
      <c r="A74" s="57">
        <f t="shared" ca="1" si="1"/>
        <v>0</v>
      </c>
      <c r="B74" s="57" t="str">
        <f ca="1">IFERROR(VLOOKUP($A74,Tableau1[],3,0),"")</f>
        <v/>
      </c>
      <c r="C74" s="57" t="str">
        <f ca="1">IFERROR(VLOOKUP($A74,Tableau1[],5,0),"")</f>
        <v/>
      </c>
      <c r="D74" s="58" t="str">
        <f ca="1">IFERROR(VLOOKUP($A74,Tableau1[],13,0),"")</f>
        <v/>
      </c>
    </row>
    <row r="75" spans="1:4">
      <c r="A75" s="57">
        <f t="shared" ca="1" si="1"/>
        <v>0</v>
      </c>
      <c r="B75" s="57" t="str">
        <f ca="1">IFERROR(VLOOKUP($A75,Tableau1[],3,0),"")</f>
        <v/>
      </c>
      <c r="C75" s="57" t="str">
        <f ca="1">IFERROR(VLOOKUP($A75,Tableau1[],5,0),"")</f>
        <v/>
      </c>
      <c r="D75" s="58" t="str">
        <f ca="1">IFERROR(VLOOKUP($A75,Tableau1[],13,0),"")</f>
        <v/>
      </c>
    </row>
    <row r="76" spans="1:4">
      <c r="A76" s="57">
        <f t="shared" ca="1" si="1"/>
        <v>0</v>
      </c>
      <c r="B76" s="57" t="str">
        <f ca="1">IFERROR(VLOOKUP($A76,Tableau1[],3,0),"")</f>
        <v/>
      </c>
      <c r="C76" s="57" t="str">
        <f ca="1">IFERROR(VLOOKUP($A76,Tableau1[],5,0),"")</f>
        <v/>
      </c>
      <c r="D76" s="58" t="str">
        <f ca="1">IFERROR(VLOOKUP($A76,Tableau1[],13,0),"")</f>
        <v/>
      </c>
    </row>
    <row r="77" spans="1:4">
      <c r="A77" s="57">
        <f t="shared" ca="1" si="1"/>
        <v>0</v>
      </c>
      <c r="B77" s="57" t="str">
        <f ca="1">IFERROR(VLOOKUP($A77,Tableau1[],3,0),"")</f>
        <v/>
      </c>
      <c r="C77" s="57" t="str">
        <f ca="1">IFERROR(VLOOKUP($A77,Tableau1[],5,0),"")</f>
        <v/>
      </c>
      <c r="D77" s="58" t="str">
        <f ca="1">IFERROR(VLOOKUP($A77,Tableau1[],13,0),"")</f>
        <v/>
      </c>
    </row>
    <row r="78" spans="1:4">
      <c r="A78" s="57">
        <f t="shared" ca="1" si="1"/>
        <v>0</v>
      </c>
      <c r="B78" s="57" t="str">
        <f ca="1">IFERROR(VLOOKUP($A78,Tableau1[],3,0),"")</f>
        <v/>
      </c>
      <c r="C78" s="57" t="str">
        <f ca="1">IFERROR(VLOOKUP($A78,Tableau1[],5,0),"")</f>
        <v/>
      </c>
      <c r="D78" s="58" t="str">
        <f ca="1">IFERROR(VLOOKUP($A78,Tableau1[],13,0),"")</f>
        <v/>
      </c>
    </row>
    <row r="79" spans="1:4">
      <c r="A79" s="57">
        <f t="shared" ca="1" si="1"/>
        <v>0</v>
      </c>
      <c r="B79" s="57" t="str">
        <f ca="1">IFERROR(VLOOKUP($A79,Tableau1[],3,0),"")</f>
        <v/>
      </c>
      <c r="C79" s="57" t="str">
        <f ca="1">IFERROR(VLOOKUP($A79,Tableau1[],5,0),"")</f>
        <v/>
      </c>
      <c r="D79" s="58" t="str">
        <f ca="1">IFERROR(VLOOKUP($A79,Tableau1[],13,0),"")</f>
        <v/>
      </c>
    </row>
    <row r="80" spans="1:4">
      <c r="A80" s="57">
        <f t="shared" ca="1" si="1"/>
        <v>0</v>
      </c>
      <c r="B80" s="57" t="str">
        <f ca="1">IFERROR(VLOOKUP($A80,Tableau1[],3,0),"")</f>
        <v/>
      </c>
      <c r="C80" s="57" t="str">
        <f ca="1">IFERROR(VLOOKUP($A80,Tableau1[],5,0),"")</f>
        <v/>
      </c>
      <c r="D80" s="58" t="str">
        <f ca="1">IFERROR(VLOOKUP($A80,Tableau1[],13,0),"")</f>
        <v/>
      </c>
    </row>
    <row r="81" spans="1:4">
      <c r="A81" s="57">
        <f t="shared" ca="1" si="1"/>
        <v>0</v>
      </c>
      <c r="B81" s="57" t="str">
        <f ca="1">IFERROR(VLOOKUP($A81,Tableau1[],3,0),"")</f>
        <v/>
      </c>
      <c r="C81" s="57" t="str">
        <f ca="1">IFERROR(VLOOKUP($A81,Tableau1[],5,0),"")</f>
        <v/>
      </c>
      <c r="D81" s="58" t="str">
        <f ca="1">IFERROR(VLOOKUP($A81,Tableau1[],13,0),"")</f>
        <v/>
      </c>
    </row>
    <row r="82" spans="1:4">
      <c r="A82" s="57">
        <f t="shared" ca="1" si="1"/>
        <v>0</v>
      </c>
      <c r="B82" s="57" t="str">
        <f ca="1">IFERROR(VLOOKUP($A82,Tableau1[],3,0),"")</f>
        <v/>
      </c>
      <c r="C82" s="57" t="str">
        <f ca="1">IFERROR(VLOOKUP($A82,Tableau1[],5,0),"")</f>
        <v/>
      </c>
      <c r="D82" s="58" t="str">
        <f ca="1">IFERROR(VLOOKUP($A82,Tableau1[],13,0),"")</f>
        <v/>
      </c>
    </row>
    <row r="83" spans="1:4">
      <c r="A83" s="57">
        <f t="shared" ca="1" si="1"/>
        <v>0</v>
      </c>
      <c r="B83" s="57" t="str">
        <f ca="1">IFERROR(VLOOKUP($A83,Tableau1[],3,0),"")</f>
        <v/>
      </c>
      <c r="C83" s="57" t="str">
        <f ca="1">IFERROR(VLOOKUP($A83,Tableau1[],5,0),"")</f>
        <v/>
      </c>
      <c r="D83" s="58" t="str">
        <f ca="1">IFERROR(VLOOKUP($A83,Tableau1[],13,0),"")</f>
        <v/>
      </c>
    </row>
    <row r="84" spans="1:4">
      <c r="A84" s="57">
        <f t="shared" ca="1" si="1"/>
        <v>0</v>
      </c>
      <c r="B84" s="57" t="str">
        <f ca="1">IFERROR(VLOOKUP($A84,Tableau1[],3,0),"")</f>
        <v/>
      </c>
      <c r="C84" s="57" t="str">
        <f ca="1">IFERROR(VLOOKUP($A84,Tableau1[],5,0),"")</f>
        <v/>
      </c>
      <c r="D84" s="58" t="str">
        <f ca="1">IFERROR(VLOOKUP($A84,Tableau1[],13,0),"")</f>
        <v/>
      </c>
    </row>
    <row r="85" spans="1:4">
      <c r="A85" s="57">
        <f t="shared" ca="1" si="1"/>
        <v>0</v>
      </c>
      <c r="B85" s="57" t="str">
        <f ca="1">IFERROR(VLOOKUP($A85,Tableau1[],3,0),"")</f>
        <v/>
      </c>
      <c r="C85" s="57" t="str">
        <f ca="1">IFERROR(VLOOKUP($A85,Tableau1[],5,0),"")</f>
        <v/>
      </c>
      <c r="D85" s="58" t="str">
        <f ca="1">IFERROR(VLOOKUP($A85,Tableau1[],13,0),"")</f>
        <v/>
      </c>
    </row>
    <row r="86" spans="1:4">
      <c r="A86" s="57">
        <f t="shared" ca="1" si="1"/>
        <v>0</v>
      </c>
      <c r="B86" s="57" t="str">
        <f ca="1">IFERROR(VLOOKUP($A86,Tableau1[],3,0),"")</f>
        <v/>
      </c>
      <c r="C86" s="57" t="str">
        <f ca="1">IFERROR(VLOOKUP($A86,Tableau1[],5,0),"")</f>
        <v/>
      </c>
      <c r="D86" s="58" t="str">
        <f ca="1">IFERROR(VLOOKUP($A86,Tableau1[],13,0),"")</f>
        <v/>
      </c>
    </row>
    <row r="87" spans="1:4">
      <c r="A87" s="57">
        <f t="shared" ca="1" si="1"/>
        <v>0</v>
      </c>
      <c r="B87" s="57" t="str">
        <f ca="1">IFERROR(VLOOKUP($A87,Tableau1[],3,0),"")</f>
        <v/>
      </c>
      <c r="C87" s="57" t="str">
        <f ca="1">IFERROR(VLOOKUP($A87,Tableau1[],5,0),"")</f>
        <v/>
      </c>
      <c r="D87" s="58" t="str">
        <f ca="1">IFERROR(VLOOKUP($A87,Tableau1[],13,0),"")</f>
        <v/>
      </c>
    </row>
    <row r="88" spans="1:4">
      <c r="A88" s="57">
        <f t="shared" ca="1" si="1"/>
        <v>0</v>
      </c>
      <c r="B88" s="57" t="str">
        <f ca="1">IFERROR(VLOOKUP($A88,Tableau1[],3,0),"")</f>
        <v/>
      </c>
      <c r="C88" s="57" t="str">
        <f ca="1">IFERROR(VLOOKUP($A88,Tableau1[],5,0),"")</f>
        <v/>
      </c>
      <c r="D88" s="58" t="str">
        <f ca="1">IFERROR(VLOOKUP($A88,Tableau1[],13,0),"")</f>
        <v/>
      </c>
    </row>
    <row r="89" spans="1:4">
      <c r="A89" s="57">
        <f t="shared" ca="1" si="1"/>
        <v>0</v>
      </c>
      <c r="B89" s="57" t="str">
        <f ca="1">IFERROR(VLOOKUP($A89,Tableau1[],3,0),"")</f>
        <v/>
      </c>
      <c r="C89" s="57" t="str">
        <f ca="1">IFERROR(VLOOKUP($A89,Tableau1[],5,0),"")</f>
        <v/>
      </c>
      <c r="D89" s="58" t="str">
        <f ca="1">IFERROR(VLOOKUP($A89,Tableau1[],13,0),"")</f>
        <v/>
      </c>
    </row>
    <row r="90" spans="1:4">
      <c r="A90" s="57">
        <f t="shared" ca="1" si="1"/>
        <v>0</v>
      </c>
      <c r="B90" s="57" t="str">
        <f ca="1">IFERROR(VLOOKUP($A90,Tableau1[],3,0),"")</f>
        <v/>
      </c>
      <c r="C90" s="57" t="str">
        <f ca="1">IFERROR(VLOOKUP($A90,Tableau1[],5,0),"")</f>
        <v/>
      </c>
      <c r="D90" s="58" t="str">
        <f ca="1">IFERROR(VLOOKUP($A90,Tableau1[],13,0),"")</f>
        <v/>
      </c>
    </row>
    <row r="91" spans="1:4">
      <c r="A91" s="57">
        <f t="shared" ca="1" si="1"/>
        <v>0</v>
      </c>
      <c r="B91" s="57" t="str">
        <f ca="1">IFERROR(VLOOKUP($A91,Tableau1[],3,0),"")</f>
        <v/>
      </c>
      <c r="C91" s="57" t="str">
        <f ca="1">IFERROR(VLOOKUP($A91,Tableau1[],5,0),"")</f>
        <v/>
      </c>
      <c r="D91" s="58" t="str">
        <f ca="1">IFERROR(VLOOKUP($A91,Tableau1[],13,0),"")</f>
        <v/>
      </c>
    </row>
    <row r="92" spans="1:4">
      <c r="A92" s="57">
        <f t="shared" ca="1" si="1"/>
        <v>0</v>
      </c>
      <c r="B92" s="57" t="str">
        <f ca="1">IFERROR(VLOOKUP($A92,Tableau1[],3,0),"")</f>
        <v/>
      </c>
      <c r="C92" s="57" t="str">
        <f ca="1">IFERROR(VLOOKUP($A92,Tableau1[],5,0),"")</f>
        <v/>
      </c>
      <c r="D92" s="58" t="str">
        <f ca="1">IFERROR(VLOOKUP($A92,Tableau1[],13,0),"")</f>
        <v/>
      </c>
    </row>
    <row r="93" spans="1:4">
      <c r="A93" s="57">
        <f t="shared" ca="1" si="1"/>
        <v>0</v>
      </c>
      <c r="B93" s="57" t="str">
        <f ca="1">IFERROR(VLOOKUP($A93,Tableau1[],3,0),"")</f>
        <v/>
      </c>
      <c r="C93" s="57" t="str">
        <f ca="1">IFERROR(VLOOKUP($A93,Tableau1[],5,0),"")</f>
        <v/>
      </c>
      <c r="D93" s="58" t="str">
        <f ca="1">IFERROR(VLOOKUP($A93,Tableau1[],13,0),"")</f>
        <v/>
      </c>
    </row>
    <row r="94" spans="1:4">
      <c r="A94" s="57">
        <f t="shared" ca="1" si="1"/>
        <v>0</v>
      </c>
      <c r="B94" s="57" t="str">
        <f ca="1">IFERROR(VLOOKUP($A94,Tableau1[],3,0),"")</f>
        <v/>
      </c>
      <c r="C94" s="57" t="str">
        <f ca="1">IFERROR(VLOOKUP($A94,Tableau1[],5,0),"")</f>
        <v/>
      </c>
      <c r="D94" s="58" t="str">
        <f ca="1">IFERROR(VLOOKUP($A94,Tableau1[],13,0),"")</f>
        <v/>
      </c>
    </row>
    <row r="95" spans="1:4">
      <c r="A95" s="57">
        <f t="shared" ca="1" si="1"/>
        <v>0</v>
      </c>
      <c r="B95" s="57" t="str">
        <f ca="1">IFERROR(VLOOKUP($A95,Tableau1[],3,0),"")</f>
        <v/>
      </c>
      <c r="C95" s="57" t="str">
        <f ca="1">IFERROR(VLOOKUP($A95,Tableau1[],5,0),"")</f>
        <v/>
      </c>
      <c r="D95" s="58" t="str">
        <f ca="1">IFERROR(VLOOKUP($A95,Tableau1[],13,0),"")</f>
        <v/>
      </c>
    </row>
    <row r="96" spans="1:4">
      <c r="A96" s="57">
        <f t="shared" ca="1" si="1"/>
        <v>0</v>
      </c>
      <c r="B96" s="57" t="str">
        <f ca="1">IFERROR(VLOOKUP($A96,Tableau1[],3,0),"")</f>
        <v/>
      </c>
      <c r="C96" s="57" t="str">
        <f ca="1">IFERROR(VLOOKUP($A96,Tableau1[],5,0),"")</f>
        <v/>
      </c>
      <c r="D96" s="58" t="str">
        <f ca="1">IFERROR(VLOOKUP($A96,Tableau1[],13,0),"")</f>
        <v/>
      </c>
    </row>
    <row r="97" spans="1:4">
      <c r="A97" s="57">
        <f t="shared" ca="1" si="1"/>
        <v>0</v>
      </c>
      <c r="B97" s="57" t="str">
        <f ca="1">IFERROR(VLOOKUP($A97,Tableau1[],3,0),"")</f>
        <v/>
      </c>
      <c r="C97" s="57" t="str">
        <f ca="1">IFERROR(VLOOKUP($A97,Tableau1[],5,0),"")</f>
        <v/>
      </c>
      <c r="D97" s="58" t="str">
        <f ca="1">IFERROR(VLOOKUP($A97,Tableau1[],13,0),"")</f>
        <v/>
      </c>
    </row>
    <row r="98" spans="1:4">
      <c r="A98" s="57">
        <f t="shared" ca="1" si="1"/>
        <v>0</v>
      </c>
      <c r="B98" s="57" t="str">
        <f ca="1">IFERROR(VLOOKUP($A98,Tableau1[],3,0),"")</f>
        <v/>
      </c>
      <c r="C98" s="57" t="str">
        <f ca="1">IFERROR(VLOOKUP($A98,Tableau1[],5,0),"")</f>
        <v/>
      </c>
      <c r="D98" s="58" t="str">
        <f ca="1">IFERROR(VLOOKUP($A98,Tableau1[],13,0),"")</f>
        <v/>
      </c>
    </row>
    <row r="99" spans="1:4">
      <c r="A99" s="57">
        <f t="shared" ca="1" si="1"/>
        <v>0</v>
      </c>
      <c r="B99" s="57" t="str">
        <f ca="1">IFERROR(VLOOKUP($A99,Tableau1[],3,0),"")</f>
        <v/>
      </c>
      <c r="C99" s="57" t="str">
        <f ca="1">IFERROR(VLOOKUP($A99,Tableau1[],5,0),"")</f>
        <v/>
      </c>
      <c r="D99" s="58" t="str">
        <f ca="1">IFERROR(VLOOKUP($A99,Tableau1[],13,0),"")</f>
        <v/>
      </c>
    </row>
    <row r="100" spans="1:4">
      <c r="A100" s="57">
        <f t="shared" ca="1" si="1"/>
        <v>0</v>
      </c>
      <c r="B100" s="57" t="str">
        <f ca="1">IFERROR(VLOOKUP($A100,Tableau1[],3,0),"")</f>
        <v/>
      </c>
      <c r="C100" s="57" t="str">
        <f ca="1">IFERROR(VLOOKUP($A100,Tableau1[],5,0),"")</f>
        <v/>
      </c>
      <c r="D100" s="58" t="str">
        <f ca="1">IFERROR(VLOOKUP($A100,Tableau1[],13,0),"")</f>
        <v/>
      </c>
    </row>
    <row r="101" spans="1:4">
      <c r="A101" s="57">
        <f t="shared" ca="1" si="1"/>
        <v>0</v>
      </c>
      <c r="B101" s="57" t="str">
        <f ca="1">IFERROR(VLOOKUP($A101,Tableau1[],3,0),"")</f>
        <v/>
      </c>
      <c r="C101" s="57" t="str">
        <f ca="1">IFERROR(VLOOKUP($A101,Tableau1[],5,0),"")</f>
        <v/>
      </c>
      <c r="D101" s="58" t="str">
        <f ca="1">IFERROR(VLOOKUP($A101,Tableau1[],13,0),"")</f>
        <v/>
      </c>
    </row>
    <row r="102" spans="1:4">
      <c r="A102" s="57">
        <f t="shared" ca="1" si="1"/>
        <v>0</v>
      </c>
      <c r="B102" s="57" t="str">
        <f ca="1">IFERROR(VLOOKUP($A102,Tableau1[],3,0),"")</f>
        <v/>
      </c>
      <c r="C102" s="57" t="str">
        <f ca="1">IFERROR(VLOOKUP($A102,Tableau1[],5,0),"")</f>
        <v/>
      </c>
      <c r="D102" s="58" t="str">
        <f ca="1">IFERROR(VLOOKUP($A102,Tableau1[],13,0),"")</f>
        <v/>
      </c>
    </row>
    <row r="103" spans="1:4">
      <c r="A103" s="57">
        <f t="shared" ca="1" si="1"/>
        <v>0</v>
      </c>
      <c r="B103" s="57" t="str">
        <f ca="1">IFERROR(VLOOKUP($A103,Tableau1[],3,0),"")</f>
        <v/>
      </c>
      <c r="C103" s="57" t="str">
        <f ca="1">IFERROR(VLOOKUP($A103,Tableau1[],5,0),"")</f>
        <v/>
      </c>
      <c r="D103" s="58" t="str">
        <f ca="1">IFERROR(VLOOKUP($A103,Tableau1[],13,0),"")</f>
        <v/>
      </c>
    </row>
    <row r="104" spans="1:4">
      <c r="A104" s="57">
        <f t="shared" ca="1" si="1"/>
        <v>0</v>
      </c>
      <c r="B104" s="57" t="str">
        <f ca="1">IFERROR(VLOOKUP($A104,Tableau1[],3,0),"")</f>
        <v/>
      </c>
      <c r="C104" s="57" t="str">
        <f ca="1">IFERROR(VLOOKUP($A104,Tableau1[],5,0),"")</f>
        <v/>
      </c>
      <c r="D104" s="58" t="str">
        <f ca="1">IFERROR(VLOOKUP($A104,Tableau1[],13,0),"")</f>
        <v/>
      </c>
    </row>
    <row r="105" spans="1:4">
      <c r="A105" s="57">
        <f t="shared" ca="1" si="1"/>
        <v>0</v>
      </c>
      <c r="B105" s="57" t="str">
        <f ca="1">IFERROR(VLOOKUP($A105,Tableau1[],3,0),"")</f>
        <v/>
      </c>
      <c r="C105" s="57" t="str">
        <f ca="1">IFERROR(VLOOKUP($A105,Tableau1[],5,0),"")</f>
        <v/>
      </c>
      <c r="D105" s="58" t="str">
        <f ca="1">IFERROR(VLOOKUP($A105,Tableau1[],13,0),"")</f>
        <v/>
      </c>
    </row>
    <row r="106" spans="1:4">
      <c r="A106" s="57">
        <f t="shared" ca="1" si="1"/>
        <v>0</v>
      </c>
      <c r="B106" s="57" t="str">
        <f ca="1">IFERROR(VLOOKUP($A106,Tableau1[],3,0),"")</f>
        <v/>
      </c>
      <c r="C106" s="57" t="str">
        <f ca="1">IFERROR(VLOOKUP($A106,Tableau1[],5,0),"")</f>
        <v/>
      </c>
      <c r="D106" s="58" t="str">
        <f ca="1">IFERROR(VLOOKUP($A106,Tableau1[],13,0),"")</f>
        <v/>
      </c>
    </row>
    <row r="107" spans="1:4">
      <c r="A107" s="57">
        <f t="shared" ca="1" si="1"/>
        <v>0</v>
      </c>
      <c r="B107" s="57" t="str">
        <f ca="1">IFERROR(VLOOKUP($A107,Tableau1[],3,0),"")</f>
        <v/>
      </c>
      <c r="C107" s="57" t="str">
        <f ca="1">IFERROR(VLOOKUP($A107,Tableau1[],5,0),"")</f>
        <v/>
      </c>
      <c r="D107" s="58" t="str">
        <f ca="1">IFERROR(VLOOKUP($A107,Tableau1[],13,0),"")</f>
        <v/>
      </c>
    </row>
    <row r="108" spans="1:4">
      <c r="A108" s="57">
        <f t="shared" ca="1" si="1"/>
        <v>0</v>
      </c>
      <c r="B108" s="57" t="str">
        <f ca="1">IFERROR(VLOOKUP($A108,Tableau1[],3,0),"")</f>
        <v/>
      </c>
      <c r="C108" s="57" t="str">
        <f ca="1">IFERROR(VLOOKUP($A108,Tableau1[],5,0),"")</f>
        <v/>
      </c>
      <c r="D108" s="58" t="str">
        <f ca="1">IFERROR(VLOOKUP($A108,Tableau1[],13,0),"")</f>
        <v/>
      </c>
    </row>
    <row r="109" spans="1:4">
      <c r="A109" s="57">
        <f t="shared" ca="1" si="1"/>
        <v>0</v>
      </c>
      <c r="B109" s="57" t="str">
        <f ca="1">IFERROR(VLOOKUP($A109,Tableau1[],3,0),"")</f>
        <v/>
      </c>
      <c r="C109" s="57" t="str">
        <f ca="1">IFERROR(VLOOKUP($A109,Tableau1[],5,0),"")</f>
        <v/>
      </c>
      <c r="D109" s="58" t="str">
        <f ca="1">IFERROR(VLOOKUP($A109,Tableau1[],13,0),"")</f>
        <v/>
      </c>
    </row>
    <row r="110" spans="1:4">
      <c r="A110" s="57">
        <f t="shared" ca="1" si="1"/>
        <v>0</v>
      </c>
      <c r="B110" s="57" t="str">
        <f ca="1">IFERROR(VLOOKUP($A110,Tableau1[],3,0),"")</f>
        <v/>
      </c>
      <c r="C110" s="57" t="str">
        <f ca="1">IFERROR(VLOOKUP($A110,Tableau1[],5,0),"")</f>
        <v/>
      </c>
      <c r="D110" s="58" t="str">
        <f ca="1">IFERROR(VLOOKUP($A110,Tableau1[],13,0),"")</f>
        <v/>
      </c>
    </row>
    <row r="111" spans="1:4">
      <c r="A111" s="57">
        <f t="shared" ca="1" si="1"/>
        <v>0</v>
      </c>
      <c r="B111" s="57" t="str">
        <f ca="1">IFERROR(VLOOKUP($A111,Tableau1[],3,0),"")</f>
        <v/>
      </c>
      <c r="C111" s="57" t="str">
        <f ca="1">IFERROR(VLOOKUP($A111,Tableau1[],5,0),"")</f>
        <v/>
      </c>
      <c r="D111" s="58" t="str">
        <f ca="1">IFERROR(VLOOKUP($A111,Tableau1[],13,0),"")</f>
        <v/>
      </c>
    </row>
    <row r="112" spans="1:4">
      <c r="A112" s="57">
        <f t="shared" ca="1" si="1"/>
        <v>0</v>
      </c>
      <c r="B112" s="57" t="str">
        <f ca="1">IFERROR(VLOOKUP($A112,Tableau1[],3,0),"")</f>
        <v/>
      </c>
      <c r="C112" s="57" t="str">
        <f ca="1">IFERROR(VLOOKUP($A112,Tableau1[],5,0),"")</f>
        <v/>
      </c>
      <c r="D112" s="58" t="str">
        <f ca="1">IFERROR(VLOOKUP($A112,Tableau1[],13,0),"")</f>
        <v/>
      </c>
    </row>
    <row r="113" spans="1:4">
      <c r="A113" s="57">
        <f t="shared" ca="1" si="1"/>
        <v>0</v>
      </c>
      <c r="B113" s="57" t="str">
        <f ca="1">IFERROR(VLOOKUP($A113,Tableau1[],3,0),"")</f>
        <v/>
      </c>
      <c r="C113" s="57" t="str">
        <f ca="1">IFERROR(VLOOKUP($A113,Tableau1[],5,0),"")</f>
        <v/>
      </c>
      <c r="D113" s="58" t="str">
        <f ca="1">IFERROR(VLOOKUP($A113,Tableau1[],13,0),"")</f>
        <v/>
      </c>
    </row>
    <row r="114" spans="1:4">
      <c r="A114" s="57">
        <f t="shared" ca="1" si="1"/>
        <v>0</v>
      </c>
      <c r="B114" s="57" t="str">
        <f ca="1">IFERROR(VLOOKUP($A114,Tableau1[],3,0),"")</f>
        <v/>
      </c>
      <c r="C114" s="57" t="str">
        <f ca="1">IFERROR(VLOOKUP($A114,Tableau1[],5,0),"")</f>
        <v/>
      </c>
      <c r="D114" s="58" t="str">
        <f ca="1">IFERROR(VLOOKUP($A114,Tableau1[],13,0),"")</f>
        <v/>
      </c>
    </row>
    <row r="115" spans="1:4">
      <c r="A115" s="57">
        <f t="shared" ca="1" si="1"/>
        <v>0</v>
      </c>
      <c r="B115" s="57" t="str">
        <f ca="1">IFERROR(VLOOKUP($A115,Tableau1[],3,0),"")</f>
        <v/>
      </c>
      <c r="C115" s="57" t="str">
        <f ca="1">IFERROR(VLOOKUP($A115,Tableau1[],5,0),"")</f>
        <v/>
      </c>
      <c r="D115" s="58" t="str">
        <f ca="1">IFERROR(VLOOKUP($A115,Tableau1[],13,0),"")</f>
        <v/>
      </c>
    </row>
    <row r="116" spans="1:4">
      <c r="A116" s="57">
        <f t="shared" ca="1" si="1"/>
        <v>0</v>
      </c>
      <c r="B116" s="57" t="str">
        <f ca="1">IFERROR(VLOOKUP($A116,Tableau1[],3,0),"")</f>
        <v/>
      </c>
      <c r="C116" s="57" t="str">
        <f ca="1">IFERROR(VLOOKUP($A116,Tableau1[],5,0),"")</f>
        <v/>
      </c>
      <c r="D116" s="58" t="str">
        <f ca="1">IFERROR(VLOOKUP($A116,Tableau1[],13,0),"")</f>
        <v/>
      </c>
    </row>
    <row r="117" spans="1:4">
      <c r="A117" s="57">
        <f t="shared" ca="1" si="1"/>
        <v>0</v>
      </c>
      <c r="B117" s="57" t="str">
        <f ca="1">IFERROR(VLOOKUP($A117,Tableau1[],3,0),"")</f>
        <v/>
      </c>
      <c r="C117" s="57" t="str">
        <f ca="1">IFERROR(VLOOKUP($A117,Tableau1[],5,0),"")</f>
        <v/>
      </c>
      <c r="D117" s="58" t="str">
        <f ca="1">IFERROR(VLOOKUP($A117,Tableau1[],13,0),"")</f>
        <v/>
      </c>
    </row>
    <row r="118" spans="1:4">
      <c r="A118" s="57">
        <f t="shared" ca="1" si="1"/>
        <v>0</v>
      </c>
      <c r="B118" s="57" t="str">
        <f ca="1">IFERROR(VLOOKUP($A118,Tableau1[],3,0),"")</f>
        <v/>
      </c>
      <c r="C118" s="57" t="str">
        <f ca="1">IFERROR(VLOOKUP($A118,Tableau1[],5,0),"")</f>
        <v/>
      </c>
      <c r="D118" s="58" t="str">
        <f ca="1">IFERROR(VLOOKUP($A118,Tableau1[],13,0),"")</f>
        <v/>
      </c>
    </row>
    <row r="119" spans="1:4">
      <c r="A119" s="57">
        <f t="shared" ca="1" si="1"/>
        <v>0</v>
      </c>
      <c r="B119" s="57" t="str">
        <f ca="1">IFERROR(VLOOKUP($A119,Tableau1[],3,0),"")</f>
        <v/>
      </c>
      <c r="C119" s="57" t="str">
        <f ca="1">IFERROR(VLOOKUP($A119,Tableau1[],5,0),"")</f>
        <v/>
      </c>
      <c r="D119" s="58" t="str">
        <f ca="1">IFERROR(VLOOKUP($A119,Tableau1[],13,0),"")</f>
        <v/>
      </c>
    </row>
    <row r="120" spans="1:4">
      <c r="A120" s="57">
        <f t="shared" ca="1" si="1"/>
        <v>0</v>
      </c>
      <c r="B120" s="57" t="str">
        <f ca="1">IFERROR(VLOOKUP($A120,Tableau1[],3,0),"")</f>
        <v/>
      </c>
      <c r="C120" s="57" t="str">
        <f ca="1">IFERROR(VLOOKUP($A120,Tableau1[],5,0),"")</f>
        <v/>
      </c>
      <c r="D120" s="58" t="str">
        <f ca="1">IFERROR(VLOOKUP($A120,Tableau1[],13,0),"")</f>
        <v/>
      </c>
    </row>
    <row r="121" spans="1:4">
      <c r="A121" s="57">
        <f t="shared" ca="1" si="1"/>
        <v>0</v>
      </c>
      <c r="B121" s="57" t="str">
        <f ca="1">IFERROR(VLOOKUP($A121,Tableau1[],3,0),"")</f>
        <v/>
      </c>
      <c r="C121" s="57" t="str">
        <f ca="1">IFERROR(VLOOKUP($A121,Tableau1[],5,0),"")</f>
        <v/>
      </c>
    </row>
    <row r="122" spans="1:4">
      <c r="A122" s="57">
        <f t="shared" ca="1" si="1"/>
        <v>0</v>
      </c>
      <c r="B122" s="57" t="str">
        <f ca="1">IFERROR(VLOOKUP($A122,Tableau1[],3,0),"")</f>
        <v/>
      </c>
      <c r="C122" s="57" t="str">
        <f ca="1">IFERROR(VLOOKUP($A122,Tableau1[],5,0),"")</f>
        <v/>
      </c>
    </row>
    <row r="123" spans="1:4">
      <c r="A123" s="57">
        <f t="shared" ca="1" si="1"/>
        <v>0</v>
      </c>
      <c r="B123" s="57" t="str">
        <f ca="1">IFERROR(VLOOKUP($A123,Tableau1[],3,0),"")</f>
        <v/>
      </c>
      <c r="C123" s="57" t="str">
        <f ca="1">IFERROR(VLOOKUP($A123,Tableau1[],5,0),"")</f>
        <v/>
      </c>
    </row>
    <row r="124" spans="1:4">
      <c r="A124" s="57">
        <f t="shared" ca="1" si="1"/>
        <v>0</v>
      </c>
      <c r="B124" s="57" t="str">
        <f ca="1">IFERROR(VLOOKUP($A124,Tableau1[],3,0),"")</f>
        <v/>
      </c>
      <c r="C124" s="57" t="str">
        <f ca="1">IFERROR(VLOOKUP($A124,Tableau1[],5,0),"")</f>
        <v/>
      </c>
    </row>
    <row r="125" spans="1:4">
      <c r="A125" s="57">
        <f t="shared" ca="1" si="1"/>
        <v>0</v>
      </c>
      <c r="B125" s="57" t="str">
        <f ca="1">IFERROR(VLOOKUP($A125,Tableau1[],3,0),"")</f>
        <v/>
      </c>
      <c r="C125" s="57" t="str">
        <f ca="1">IFERROR(VLOOKUP($A125,Tableau1[],5,0),"")</f>
        <v/>
      </c>
    </row>
    <row r="126" spans="1:4">
      <c r="A126" s="57">
        <f t="shared" ca="1" si="1"/>
        <v>0</v>
      </c>
      <c r="B126" s="57" t="str">
        <f ca="1">IFERROR(VLOOKUP($A126,Tableau1[],3,0),"")</f>
        <v/>
      </c>
      <c r="C126" s="57" t="str">
        <f ca="1">IFERROR(VLOOKUP($A126,Tableau1[],5,0),"")</f>
        <v/>
      </c>
    </row>
    <row r="127" spans="1:4">
      <c r="A127" s="57">
        <f t="shared" ca="1" si="1"/>
        <v>0</v>
      </c>
      <c r="B127" s="57" t="str">
        <f ca="1">IFERROR(VLOOKUP($A127,Tableau1[],3,0),"")</f>
        <v/>
      </c>
      <c r="C127" s="57" t="str">
        <f ca="1">IFERROR(VLOOKUP($A127,Tableau1[],5,0),"")</f>
        <v/>
      </c>
    </row>
    <row r="128" spans="1:4">
      <c r="A128" s="57">
        <f t="shared" ca="1" si="1"/>
        <v>0</v>
      </c>
      <c r="B128" s="57" t="str">
        <f ca="1">IFERROR(VLOOKUP($A128,Tableau1[],3,0),"")</f>
        <v/>
      </c>
      <c r="C128" s="57" t="str">
        <f ca="1">IFERROR(VLOOKUP($A128,Tableau1[],5,0),"")</f>
        <v/>
      </c>
    </row>
    <row r="129" spans="1:3">
      <c r="A129" s="57">
        <f t="shared" ca="1" si="1"/>
        <v>0</v>
      </c>
      <c r="B129" s="57" t="str">
        <f ca="1">IFERROR(VLOOKUP($A129,Tableau1[],3,0),"")</f>
        <v/>
      </c>
      <c r="C129" s="57" t="str">
        <f ca="1">IFERROR(VLOOKUP($A129,Tableau1[],5,0),"")</f>
        <v/>
      </c>
    </row>
    <row r="130" spans="1:3">
      <c r="A130" s="57">
        <f t="shared" ca="1" si="1"/>
        <v>0</v>
      </c>
      <c r="B130" s="57" t="str">
        <f ca="1">IFERROR(VLOOKUP($A130,Tableau1[],3,0),"")</f>
        <v/>
      </c>
      <c r="C130" s="57" t="str">
        <f ca="1">IFERROR(VLOOKUP($A130,Tableau1[],5,0),"")</f>
        <v/>
      </c>
    </row>
    <row r="131" spans="1:3">
      <c r="A131" s="57">
        <f t="shared" ref="A131:A194" ca="1" si="2">INDIRECT("'Tout le Personnel'!A"&amp;ROW())</f>
        <v>0</v>
      </c>
      <c r="B131" s="57" t="str">
        <f ca="1">IFERROR(VLOOKUP($A131,Tableau1[],3,0),"")</f>
        <v/>
      </c>
      <c r="C131" s="57" t="str">
        <f ca="1">IFERROR(VLOOKUP($A131,Tableau1[],5,0),"")</f>
        <v/>
      </c>
    </row>
    <row r="132" spans="1:3">
      <c r="A132" s="57">
        <f t="shared" ca="1" si="2"/>
        <v>0</v>
      </c>
      <c r="B132" s="57" t="str">
        <f ca="1">IFERROR(VLOOKUP($A132,Tableau1[],3,0),"")</f>
        <v/>
      </c>
      <c r="C132" s="57" t="str">
        <f ca="1">IFERROR(VLOOKUP($A132,Tableau1[],5,0),"")</f>
        <v/>
      </c>
    </row>
    <row r="133" spans="1:3">
      <c r="A133" s="57">
        <f t="shared" ca="1" si="2"/>
        <v>0</v>
      </c>
      <c r="B133" s="57" t="str">
        <f ca="1">IFERROR(VLOOKUP($A133,Tableau1[],3,0),"")</f>
        <v/>
      </c>
      <c r="C133" s="57" t="str">
        <f ca="1">IFERROR(VLOOKUP($A133,Tableau1[],5,0),"")</f>
        <v/>
      </c>
    </row>
    <row r="134" spans="1:3">
      <c r="A134" s="57">
        <f t="shared" ca="1" si="2"/>
        <v>0</v>
      </c>
      <c r="B134" s="57" t="str">
        <f ca="1">IFERROR(VLOOKUP($A134,Tableau1[],3,0),"")</f>
        <v/>
      </c>
      <c r="C134" s="57" t="str">
        <f ca="1">IFERROR(VLOOKUP($A134,Tableau1[],5,0),"")</f>
        <v/>
      </c>
    </row>
    <row r="135" spans="1:3">
      <c r="A135" s="57">
        <f t="shared" ca="1" si="2"/>
        <v>0</v>
      </c>
      <c r="B135" s="57" t="str">
        <f ca="1">IFERROR(VLOOKUP($A135,Tableau1[],3,0),"")</f>
        <v/>
      </c>
      <c r="C135" s="57" t="str">
        <f ca="1">IFERROR(VLOOKUP($A135,Tableau1[],5,0),"")</f>
        <v/>
      </c>
    </row>
    <row r="136" spans="1:3">
      <c r="A136" s="57">
        <f t="shared" ca="1" si="2"/>
        <v>0</v>
      </c>
      <c r="B136" s="57" t="str">
        <f ca="1">IFERROR(VLOOKUP($A136,Tableau1[],3,0),"")</f>
        <v/>
      </c>
      <c r="C136" s="57" t="str">
        <f ca="1">IFERROR(VLOOKUP($A136,Tableau1[],5,0),"")</f>
        <v/>
      </c>
    </row>
    <row r="137" spans="1:3">
      <c r="A137" s="57">
        <f t="shared" ca="1" si="2"/>
        <v>0</v>
      </c>
      <c r="B137" s="57" t="str">
        <f ca="1">IFERROR(VLOOKUP($A137,Tableau1[],3,0),"")</f>
        <v/>
      </c>
      <c r="C137" s="57" t="str">
        <f ca="1">IFERROR(VLOOKUP($A137,Tableau1[],5,0),"")</f>
        <v/>
      </c>
    </row>
    <row r="138" spans="1:3">
      <c r="A138" s="57">
        <f t="shared" ca="1" si="2"/>
        <v>0</v>
      </c>
      <c r="B138" s="57" t="str">
        <f ca="1">IFERROR(VLOOKUP($A138,Tableau1[],3,0),"")</f>
        <v/>
      </c>
      <c r="C138" s="57" t="str">
        <f ca="1">IFERROR(VLOOKUP($A138,Tableau1[],5,0),"")</f>
        <v/>
      </c>
    </row>
    <row r="139" spans="1:3">
      <c r="A139" s="57">
        <f t="shared" ca="1" si="2"/>
        <v>0</v>
      </c>
      <c r="B139" s="57" t="str">
        <f ca="1">IFERROR(VLOOKUP($A139,Tableau1[],3,0),"")</f>
        <v/>
      </c>
      <c r="C139" s="57" t="str">
        <f ca="1">IFERROR(VLOOKUP($A139,Tableau1[],5,0),"")</f>
        <v/>
      </c>
    </row>
    <row r="140" spans="1:3">
      <c r="A140" s="57">
        <f t="shared" ca="1" si="2"/>
        <v>0</v>
      </c>
      <c r="B140" s="57" t="str">
        <f ca="1">IFERROR(VLOOKUP($A140,Tableau1[],3,0),"")</f>
        <v/>
      </c>
      <c r="C140" s="57" t="str">
        <f ca="1">IFERROR(VLOOKUP($A140,Tableau1[],5,0),"")</f>
        <v/>
      </c>
    </row>
    <row r="141" spans="1:3">
      <c r="A141" s="57">
        <f t="shared" ca="1" si="2"/>
        <v>0</v>
      </c>
      <c r="B141" s="57" t="str">
        <f ca="1">IFERROR(VLOOKUP($A141,Tableau1[],3,0),"")</f>
        <v/>
      </c>
      <c r="C141" s="57" t="str">
        <f ca="1">IFERROR(VLOOKUP($A141,Tableau1[],5,0),"")</f>
        <v/>
      </c>
    </row>
    <row r="142" spans="1:3">
      <c r="A142" s="57">
        <f t="shared" ca="1" si="2"/>
        <v>0</v>
      </c>
      <c r="B142" s="57" t="str">
        <f ca="1">IFERROR(VLOOKUP($A142,Tableau1[],3,0),"")</f>
        <v/>
      </c>
      <c r="C142" s="57" t="str">
        <f ca="1">IFERROR(VLOOKUP($A142,Tableau1[],5,0),"")</f>
        <v/>
      </c>
    </row>
    <row r="143" spans="1:3">
      <c r="A143" s="57">
        <f t="shared" ca="1" si="2"/>
        <v>0</v>
      </c>
      <c r="B143" s="57" t="str">
        <f ca="1">IFERROR(VLOOKUP($A143,Tableau1[],3,0),"")</f>
        <v/>
      </c>
      <c r="C143" s="57" t="str">
        <f ca="1">IFERROR(VLOOKUP($A143,Tableau1[],5,0),"")</f>
        <v/>
      </c>
    </row>
    <row r="144" spans="1:3">
      <c r="A144" s="57">
        <f t="shared" ca="1" si="2"/>
        <v>0</v>
      </c>
      <c r="B144" s="57" t="str">
        <f ca="1">IFERROR(VLOOKUP($A144,Tableau1[],3,0),"")</f>
        <v/>
      </c>
      <c r="C144" s="57" t="str">
        <f ca="1">IFERROR(VLOOKUP($A144,Tableau1[],5,0),"")</f>
        <v/>
      </c>
    </row>
    <row r="145" spans="1:3">
      <c r="A145" s="57">
        <f t="shared" ca="1" si="2"/>
        <v>0</v>
      </c>
      <c r="B145" s="57" t="str">
        <f ca="1">IFERROR(VLOOKUP($A145,Tableau1[],3,0),"")</f>
        <v/>
      </c>
      <c r="C145" s="57" t="str">
        <f ca="1">IFERROR(VLOOKUP($A145,Tableau1[],5,0),"")</f>
        <v/>
      </c>
    </row>
    <row r="146" spans="1:3">
      <c r="A146" s="57">
        <f t="shared" ca="1" si="2"/>
        <v>0</v>
      </c>
      <c r="B146" s="57" t="str">
        <f ca="1">IFERROR(VLOOKUP($A146,Tableau1[],3,0),"")</f>
        <v/>
      </c>
      <c r="C146" s="57" t="str">
        <f ca="1">IFERROR(VLOOKUP($A146,Tableau1[],5,0),"")</f>
        <v/>
      </c>
    </row>
    <row r="147" spans="1:3">
      <c r="A147" s="57">
        <f t="shared" ca="1" si="2"/>
        <v>0</v>
      </c>
      <c r="B147" s="57" t="str">
        <f ca="1">IFERROR(VLOOKUP($A147,Tableau1[],3,0),"")</f>
        <v/>
      </c>
      <c r="C147" s="57" t="str">
        <f ca="1">IFERROR(VLOOKUP($A147,Tableau1[],5,0),"")</f>
        <v/>
      </c>
    </row>
    <row r="148" spans="1:3">
      <c r="A148" s="57">
        <f t="shared" ca="1" si="2"/>
        <v>0</v>
      </c>
      <c r="B148" s="57" t="str">
        <f ca="1">IFERROR(VLOOKUP($A148,Tableau1[],3,0),"")</f>
        <v/>
      </c>
      <c r="C148" s="57" t="str">
        <f ca="1">IFERROR(VLOOKUP($A148,Tableau1[],5,0),"")</f>
        <v/>
      </c>
    </row>
    <row r="149" spans="1:3">
      <c r="A149" s="57">
        <f t="shared" ca="1" si="2"/>
        <v>0</v>
      </c>
      <c r="B149" s="57" t="str">
        <f ca="1">IFERROR(VLOOKUP($A149,Tableau1[],3,0),"")</f>
        <v/>
      </c>
      <c r="C149" s="57" t="str">
        <f ca="1">IFERROR(VLOOKUP($A149,Tableau1[],5,0),"")</f>
        <v/>
      </c>
    </row>
    <row r="150" spans="1:3">
      <c r="A150" s="57">
        <f t="shared" ca="1" si="2"/>
        <v>0</v>
      </c>
      <c r="B150" s="57" t="str">
        <f ca="1">IFERROR(VLOOKUP($A150,Tableau1[],3,0),"")</f>
        <v/>
      </c>
      <c r="C150" s="57" t="str">
        <f ca="1">IFERROR(VLOOKUP($A150,Tableau1[],5,0),"")</f>
        <v/>
      </c>
    </row>
    <row r="151" spans="1:3">
      <c r="A151" s="57">
        <f t="shared" ca="1" si="2"/>
        <v>0</v>
      </c>
      <c r="B151" s="57" t="str">
        <f ca="1">IFERROR(VLOOKUP($A151,Tableau1[],3,0),"")</f>
        <v/>
      </c>
      <c r="C151" s="57" t="str">
        <f ca="1">IFERROR(VLOOKUP($A151,Tableau1[],5,0),"")</f>
        <v/>
      </c>
    </row>
    <row r="152" spans="1:3">
      <c r="A152" s="57">
        <f t="shared" ca="1" si="2"/>
        <v>0</v>
      </c>
      <c r="B152" s="57" t="str">
        <f ca="1">IFERROR(VLOOKUP($A152,Tableau1[],3,0),"")</f>
        <v/>
      </c>
      <c r="C152" s="57" t="str">
        <f ca="1">IFERROR(VLOOKUP($A152,Tableau1[],5,0),"")</f>
        <v/>
      </c>
    </row>
    <row r="153" spans="1:3">
      <c r="A153" s="57">
        <f t="shared" ca="1" si="2"/>
        <v>0</v>
      </c>
      <c r="B153" s="57" t="str">
        <f ca="1">IFERROR(VLOOKUP($A153,Tableau1[],3,0),"")</f>
        <v/>
      </c>
      <c r="C153" s="57" t="str">
        <f ca="1">IFERROR(VLOOKUP($A153,Tableau1[],5,0),"")</f>
        <v/>
      </c>
    </row>
    <row r="154" spans="1:3">
      <c r="A154" s="57">
        <f t="shared" ca="1" si="2"/>
        <v>0</v>
      </c>
      <c r="B154" s="57" t="str">
        <f ca="1">IFERROR(VLOOKUP($A154,Tableau1[],3,0),"")</f>
        <v/>
      </c>
      <c r="C154" s="57" t="str">
        <f ca="1">IFERROR(VLOOKUP($A154,Tableau1[],5,0),"")</f>
        <v/>
      </c>
    </row>
    <row r="155" spans="1:3">
      <c r="A155" s="57">
        <f t="shared" ca="1" si="2"/>
        <v>0</v>
      </c>
      <c r="B155" s="57" t="str">
        <f ca="1">IFERROR(VLOOKUP($A155,Tableau1[],3,0),"")</f>
        <v/>
      </c>
      <c r="C155" s="57" t="str">
        <f ca="1">IFERROR(VLOOKUP($A155,Tableau1[],5,0),"")</f>
        <v/>
      </c>
    </row>
    <row r="156" spans="1:3">
      <c r="A156" s="57">
        <f t="shared" ca="1" si="2"/>
        <v>0</v>
      </c>
      <c r="B156" s="57" t="str">
        <f ca="1">IFERROR(VLOOKUP($A156,Tableau1[],3,0),"")</f>
        <v/>
      </c>
      <c r="C156" s="57" t="str">
        <f ca="1">IFERROR(VLOOKUP($A156,Tableau1[],5,0),"")</f>
        <v/>
      </c>
    </row>
    <row r="157" spans="1:3">
      <c r="A157" s="57">
        <f t="shared" ca="1" si="2"/>
        <v>0</v>
      </c>
      <c r="B157" s="57" t="str">
        <f ca="1">IFERROR(VLOOKUP($A157,Tableau1[],3,0),"")</f>
        <v/>
      </c>
      <c r="C157" s="57" t="str">
        <f ca="1">IFERROR(VLOOKUP($A157,Tableau1[],5,0),"")</f>
        <v/>
      </c>
    </row>
    <row r="158" spans="1:3">
      <c r="A158" s="57">
        <f t="shared" ca="1" si="2"/>
        <v>0</v>
      </c>
      <c r="B158" s="57" t="str">
        <f ca="1">IFERROR(VLOOKUP($A158,Tableau1[],3,0),"")</f>
        <v/>
      </c>
      <c r="C158" s="57" t="str">
        <f ca="1">IFERROR(VLOOKUP($A158,Tableau1[],5,0),"")</f>
        <v/>
      </c>
    </row>
    <row r="159" spans="1:3">
      <c r="A159" s="57">
        <f t="shared" ca="1" si="2"/>
        <v>0</v>
      </c>
      <c r="B159" s="57" t="str">
        <f ca="1">IFERROR(VLOOKUP($A159,Tableau1[],3,0),"")</f>
        <v/>
      </c>
      <c r="C159" s="57" t="str">
        <f ca="1">IFERROR(VLOOKUP($A159,Tableau1[],5,0),"")</f>
        <v/>
      </c>
    </row>
    <row r="160" spans="1:3">
      <c r="A160" s="57">
        <f t="shared" ca="1" si="2"/>
        <v>0</v>
      </c>
      <c r="B160" s="57" t="str">
        <f ca="1">IFERROR(VLOOKUP($A160,Tableau1[],3,0),"")</f>
        <v/>
      </c>
      <c r="C160" s="57" t="str">
        <f ca="1">IFERROR(VLOOKUP($A160,Tableau1[],5,0),"")</f>
        <v/>
      </c>
    </row>
    <row r="161" spans="1:3">
      <c r="A161" s="57">
        <f t="shared" ca="1" si="2"/>
        <v>0</v>
      </c>
      <c r="B161" s="57" t="str">
        <f ca="1">IFERROR(VLOOKUP($A161,Tableau1[],3,0),"")</f>
        <v/>
      </c>
      <c r="C161" s="57" t="str">
        <f ca="1">IFERROR(VLOOKUP($A161,Tableau1[],5,0),"")</f>
        <v/>
      </c>
    </row>
    <row r="162" spans="1:3">
      <c r="A162" s="57">
        <f t="shared" ca="1" si="2"/>
        <v>0</v>
      </c>
      <c r="B162" s="57" t="str">
        <f ca="1">IFERROR(VLOOKUP($A162,Tableau1[],3,0),"")</f>
        <v/>
      </c>
      <c r="C162" s="57" t="str">
        <f ca="1">IFERROR(VLOOKUP($A162,Tableau1[],5,0),"")</f>
        <v/>
      </c>
    </row>
    <row r="163" spans="1:3">
      <c r="A163" s="57">
        <f t="shared" ca="1" si="2"/>
        <v>0</v>
      </c>
      <c r="B163" s="57" t="str">
        <f ca="1">IFERROR(VLOOKUP($A163,Tableau1[],3,0),"")</f>
        <v/>
      </c>
      <c r="C163" s="57" t="str">
        <f ca="1">IFERROR(VLOOKUP($A163,Tableau1[],5,0),"")</f>
        <v/>
      </c>
    </row>
    <row r="164" spans="1:3">
      <c r="A164" s="57">
        <f t="shared" ca="1" si="2"/>
        <v>0</v>
      </c>
      <c r="B164" s="57" t="str">
        <f ca="1">IFERROR(VLOOKUP($A164,Tableau1[],3,0),"")</f>
        <v/>
      </c>
      <c r="C164" s="57" t="str">
        <f ca="1">IFERROR(VLOOKUP($A164,Tableau1[],5,0),"")</f>
        <v/>
      </c>
    </row>
    <row r="165" spans="1:3">
      <c r="A165" s="57">
        <f t="shared" ca="1" si="2"/>
        <v>0</v>
      </c>
      <c r="B165" s="57" t="str">
        <f ca="1">IFERROR(VLOOKUP($A165,Tableau1[],3,0),"")</f>
        <v/>
      </c>
      <c r="C165" s="57" t="str">
        <f ca="1">IFERROR(VLOOKUP($A165,Tableau1[],5,0),"")</f>
        <v/>
      </c>
    </row>
    <row r="166" spans="1:3">
      <c r="A166" s="57">
        <f t="shared" ca="1" si="2"/>
        <v>0</v>
      </c>
      <c r="B166" s="57" t="str">
        <f ca="1">IFERROR(VLOOKUP($A166,Tableau1[],3,0),"")</f>
        <v/>
      </c>
      <c r="C166" s="57" t="str">
        <f ca="1">IFERROR(VLOOKUP($A166,Tableau1[],5,0),"")</f>
        <v/>
      </c>
    </row>
    <row r="167" spans="1:3">
      <c r="A167" s="57">
        <f t="shared" ca="1" si="2"/>
        <v>0</v>
      </c>
      <c r="B167" s="57" t="str">
        <f ca="1">IFERROR(VLOOKUP($A167,Tableau1[],3,0),"")</f>
        <v/>
      </c>
      <c r="C167" s="57" t="str">
        <f ca="1">IFERROR(VLOOKUP($A167,Tableau1[],5,0),"")</f>
        <v/>
      </c>
    </row>
    <row r="168" spans="1:3">
      <c r="A168" s="57">
        <f t="shared" ca="1" si="2"/>
        <v>0</v>
      </c>
      <c r="B168" s="57" t="str">
        <f ca="1">IFERROR(VLOOKUP($A168,Tableau1[],3,0),"")</f>
        <v/>
      </c>
      <c r="C168" s="57" t="str">
        <f ca="1">IFERROR(VLOOKUP($A168,Tableau1[],5,0),"")</f>
        <v/>
      </c>
    </row>
    <row r="169" spans="1:3">
      <c r="A169" s="57">
        <f t="shared" ca="1" si="2"/>
        <v>0</v>
      </c>
      <c r="B169" s="57" t="str">
        <f ca="1">IFERROR(VLOOKUP($A169,Tableau1[],3,0),"")</f>
        <v/>
      </c>
      <c r="C169" s="57" t="str">
        <f ca="1">IFERROR(VLOOKUP($A169,Tableau1[],5,0),"")</f>
        <v/>
      </c>
    </row>
    <row r="170" spans="1:3">
      <c r="A170" s="57">
        <f t="shared" ca="1" si="2"/>
        <v>0</v>
      </c>
      <c r="B170" s="57" t="str">
        <f ca="1">IFERROR(VLOOKUP($A170,Tableau1[],3,0),"")</f>
        <v/>
      </c>
      <c r="C170" s="57" t="str">
        <f ca="1">IFERROR(VLOOKUP($A170,Tableau1[],5,0),"")</f>
        <v/>
      </c>
    </row>
    <row r="171" spans="1:3">
      <c r="A171" s="57">
        <f t="shared" ca="1" si="2"/>
        <v>0</v>
      </c>
      <c r="B171" s="57" t="str">
        <f ca="1">IFERROR(VLOOKUP($A171,Tableau1[],3,0),"")</f>
        <v/>
      </c>
      <c r="C171" s="57" t="str">
        <f ca="1">IFERROR(VLOOKUP($A171,Tableau1[],5,0),"")</f>
        <v/>
      </c>
    </row>
    <row r="172" spans="1:3">
      <c r="A172" s="57">
        <f t="shared" ca="1" si="2"/>
        <v>0</v>
      </c>
      <c r="B172" s="57" t="str">
        <f ca="1">IFERROR(VLOOKUP($A172,Tableau1[],3,0),"")</f>
        <v/>
      </c>
      <c r="C172" s="57" t="str">
        <f ca="1">IFERROR(VLOOKUP($A172,Tableau1[],5,0),"")</f>
        <v/>
      </c>
    </row>
    <row r="173" spans="1:3">
      <c r="A173" s="57">
        <f t="shared" ca="1" si="2"/>
        <v>0</v>
      </c>
      <c r="B173" s="57" t="str">
        <f ca="1">IFERROR(VLOOKUP($A173,Tableau1[],3,0),"")</f>
        <v/>
      </c>
      <c r="C173" s="57" t="str">
        <f ca="1">IFERROR(VLOOKUP($A173,Tableau1[],5,0),"")</f>
        <v/>
      </c>
    </row>
    <row r="174" spans="1:3">
      <c r="A174" s="57">
        <f t="shared" ca="1" si="2"/>
        <v>0</v>
      </c>
      <c r="B174" s="57" t="str">
        <f ca="1">IFERROR(VLOOKUP($A174,Tableau1[],3,0),"")</f>
        <v/>
      </c>
      <c r="C174" s="57" t="str">
        <f ca="1">IFERROR(VLOOKUP($A174,Tableau1[],5,0),"")</f>
        <v/>
      </c>
    </row>
    <row r="175" spans="1:3">
      <c r="A175" s="57">
        <f t="shared" ca="1" si="2"/>
        <v>0</v>
      </c>
      <c r="B175" s="57" t="str">
        <f ca="1">IFERROR(VLOOKUP($A175,Tableau1[],3,0),"")</f>
        <v/>
      </c>
      <c r="C175" s="57" t="str">
        <f ca="1">IFERROR(VLOOKUP($A175,Tableau1[],5,0),"")</f>
        <v/>
      </c>
    </row>
    <row r="176" spans="1:3">
      <c r="A176" s="57">
        <f t="shared" ca="1" si="2"/>
        <v>0</v>
      </c>
      <c r="B176" s="57" t="str">
        <f ca="1">IFERROR(VLOOKUP($A176,Tableau1[],3,0),"")</f>
        <v/>
      </c>
      <c r="C176" s="57" t="str">
        <f ca="1">IFERROR(VLOOKUP($A176,Tableau1[],5,0),"")</f>
        <v/>
      </c>
    </row>
    <row r="177" spans="1:3">
      <c r="A177" s="57">
        <f t="shared" ca="1" si="2"/>
        <v>0</v>
      </c>
      <c r="B177" s="57" t="str">
        <f ca="1">IFERROR(VLOOKUP($A177,Tableau1[],3,0),"")</f>
        <v/>
      </c>
      <c r="C177" s="57" t="str">
        <f ca="1">IFERROR(VLOOKUP($A177,Tableau1[],5,0),"")</f>
        <v/>
      </c>
    </row>
    <row r="178" spans="1:3">
      <c r="A178" s="57">
        <f t="shared" ca="1" si="2"/>
        <v>0</v>
      </c>
      <c r="B178" s="57" t="str">
        <f ca="1">IFERROR(VLOOKUP($A178,Tableau1[],3,0),"")</f>
        <v/>
      </c>
      <c r="C178" s="57" t="str">
        <f ca="1">IFERROR(VLOOKUP($A178,Tableau1[],5,0),"")</f>
        <v/>
      </c>
    </row>
    <row r="179" spans="1:3">
      <c r="A179" s="57">
        <f t="shared" ca="1" si="2"/>
        <v>0</v>
      </c>
      <c r="B179" s="57" t="str">
        <f ca="1">IFERROR(VLOOKUP($A179,Tableau1[],3,0),"")</f>
        <v/>
      </c>
      <c r="C179" s="57" t="str">
        <f ca="1">IFERROR(VLOOKUP($A179,Tableau1[],5,0),"")</f>
        <v/>
      </c>
    </row>
    <row r="180" spans="1:3">
      <c r="A180" s="57">
        <f t="shared" ca="1" si="2"/>
        <v>0</v>
      </c>
      <c r="B180" s="57" t="str">
        <f ca="1">IFERROR(VLOOKUP($A180,Tableau1[],3,0),"")</f>
        <v/>
      </c>
      <c r="C180" s="57" t="str">
        <f ca="1">IFERROR(VLOOKUP($A180,Tableau1[],5,0),"")</f>
        <v/>
      </c>
    </row>
    <row r="181" spans="1:3">
      <c r="A181" s="57">
        <f t="shared" ca="1" si="2"/>
        <v>0</v>
      </c>
      <c r="B181" s="57" t="str">
        <f ca="1">IFERROR(VLOOKUP($A181,Tableau1[],3,0),"")</f>
        <v/>
      </c>
      <c r="C181" s="57" t="str">
        <f ca="1">IFERROR(VLOOKUP($A181,Tableau1[],5,0),"")</f>
        <v/>
      </c>
    </row>
    <row r="182" spans="1:3">
      <c r="A182" s="57">
        <f t="shared" ca="1" si="2"/>
        <v>0</v>
      </c>
      <c r="B182" s="57" t="str">
        <f ca="1">IFERROR(VLOOKUP($A182,Tableau1[],3,0),"")</f>
        <v/>
      </c>
      <c r="C182" s="57" t="str">
        <f ca="1">IFERROR(VLOOKUP($A182,Tableau1[],5,0),"")</f>
        <v/>
      </c>
    </row>
    <row r="183" spans="1:3">
      <c r="A183" s="57">
        <f t="shared" ca="1" si="2"/>
        <v>0</v>
      </c>
      <c r="B183" s="57" t="str">
        <f ca="1">IFERROR(VLOOKUP($A183,Tableau1[],3,0),"")</f>
        <v/>
      </c>
      <c r="C183" s="57" t="str">
        <f ca="1">IFERROR(VLOOKUP($A183,Tableau1[],5,0),"")</f>
        <v/>
      </c>
    </row>
    <row r="184" spans="1:3">
      <c r="A184" s="57">
        <f t="shared" ca="1" si="2"/>
        <v>0</v>
      </c>
      <c r="B184" s="57" t="str">
        <f ca="1">IFERROR(VLOOKUP($A184,Tableau1[],3,0),"")</f>
        <v/>
      </c>
      <c r="C184" s="57" t="str">
        <f ca="1">IFERROR(VLOOKUP($A184,Tableau1[],5,0),"")</f>
        <v/>
      </c>
    </row>
    <row r="185" spans="1:3">
      <c r="A185" s="57">
        <f t="shared" ca="1" si="2"/>
        <v>0</v>
      </c>
      <c r="B185" s="57" t="str">
        <f ca="1">IFERROR(VLOOKUP($A185,Tableau1[],3,0),"")</f>
        <v/>
      </c>
      <c r="C185" s="57" t="str">
        <f ca="1">IFERROR(VLOOKUP($A185,Tableau1[],5,0),"")</f>
        <v/>
      </c>
    </row>
    <row r="186" spans="1:3">
      <c r="A186" s="57">
        <f t="shared" ca="1" si="2"/>
        <v>0</v>
      </c>
      <c r="B186" s="57" t="str">
        <f ca="1">IFERROR(VLOOKUP($A186,Tableau1[],3,0),"")</f>
        <v/>
      </c>
      <c r="C186" s="57" t="str">
        <f ca="1">IFERROR(VLOOKUP($A186,Tableau1[],5,0),"")</f>
        <v/>
      </c>
    </row>
    <row r="187" spans="1:3">
      <c r="A187" s="57">
        <f t="shared" ca="1" si="2"/>
        <v>0</v>
      </c>
      <c r="B187" s="57" t="str">
        <f ca="1">IFERROR(VLOOKUP($A187,Tableau1[],3,0),"")</f>
        <v/>
      </c>
      <c r="C187" s="57" t="str">
        <f ca="1">IFERROR(VLOOKUP($A187,Tableau1[],5,0),"")</f>
        <v/>
      </c>
    </row>
    <row r="188" spans="1:3">
      <c r="A188" s="57">
        <f t="shared" ca="1" si="2"/>
        <v>0</v>
      </c>
      <c r="B188" s="57" t="str">
        <f ca="1">IFERROR(VLOOKUP($A188,Tableau1[],3,0),"")</f>
        <v/>
      </c>
      <c r="C188" s="57" t="str">
        <f ca="1">IFERROR(VLOOKUP($A188,Tableau1[],5,0),"")</f>
        <v/>
      </c>
    </row>
    <row r="189" spans="1:3">
      <c r="A189" s="57">
        <f t="shared" ca="1" si="2"/>
        <v>0</v>
      </c>
      <c r="B189" s="57" t="str">
        <f ca="1">IFERROR(VLOOKUP($A189,Tableau1[],3,0),"")</f>
        <v/>
      </c>
      <c r="C189" s="57" t="str">
        <f ca="1">IFERROR(VLOOKUP($A189,Tableau1[],5,0),"")</f>
        <v/>
      </c>
    </row>
    <row r="190" spans="1:3">
      <c r="A190" s="57">
        <f t="shared" ca="1" si="2"/>
        <v>0</v>
      </c>
      <c r="B190" s="57" t="str">
        <f ca="1">IFERROR(VLOOKUP($A190,Tableau1[],3,0),"")</f>
        <v/>
      </c>
      <c r="C190" s="57" t="str">
        <f ca="1">IFERROR(VLOOKUP($A190,Tableau1[],5,0),"")</f>
        <v/>
      </c>
    </row>
    <row r="191" spans="1:3">
      <c r="A191" s="57">
        <f t="shared" ca="1" si="2"/>
        <v>0</v>
      </c>
      <c r="B191" s="57" t="str">
        <f ca="1">IFERROR(VLOOKUP($A191,Tableau1[],3,0),"")</f>
        <v/>
      </c>
      <c r="C191" s="57" t="str">
        <f ca="1">IFERROR(VLOOKUP($A191,Tableau1[],5,0),"")</f>
        <v/>
      </c>
    </row>
    <row r="192" spans="1:3">
      <c r="A192" s="57">
        <f t="shared" ca="1" si="2"/>
        <v>0</v>
      </c>
      <c r="B192" s="57" t="str">
        <f ca="1">IFERROR(VLOOKUP($A192,Tableau1[],3,0),"")</f>
        <v/>
      </c>
      <c r="C192" s="57" t="str">
        <f ca="1">IFERROR(VLOOKUP($A192,Tableau1[],5,0),"")</f>
        <v/>
      </c>
    </row>
    <row r="193" spans="1:3">
      <c r="A193" s="57">
        <f t="shared" ca="1" si="2"/>
        <v>0</v>
      </c>
      <c r="B193" s="57" t="str">
        <f ca="1">IFERROR(VLOOKUP($A193,Tableau1[],3,0),"")</f>
        <v/>
      </c>
      <c r="C193" s="57" t="str">
        <f ca="1">IFERROR(VLOOKUP($A193,Tableau1[],5,0),"")</f>
        <v/>
      </c>
    </row>
    <row r="194" spans="1:3">
      <c r="A194" s="57">
        <f t="shared" ca="1" si="2"/>
        <v>0</v>
      </c>
      <c r="B194" s="57" t="str">
        <f ca="1">IFERROR(VLOOKUP($A194,Tableau1[],3,0),"")</f>
        <v/>
      </c>
      <c r="C194" s="57" t="str">
        <f ca="1">IFERROR(VLOOKUP($A194,Tableau1[],5,0),"")</f>
        <v/>
      </c>
    </row>
    <row r="195" spans="1:3">
      <c r="A195" s="57">
        <f t="shared" ref="A195:A211" ca="1" si="3">INDIRECT("'Tout le Personnel'!A"&amp;ROW())</f>
        <v>0</v>
      </c>
      <c r="B195" s="57" t="str">
        <f ca="1">IFERROR(VLOOKUP($A195,Tableau1[],3,0),"")</f>
        <v/>
      </c>
      <c r="C195" s="57" t="str">
        <f ca="1">IFERROR(VLOOKUP($A195,Tableau1[],5,0),"")</f>
        <v/>
      </c>
    </row>
    <row r="196" spans="1:3">
      <c r="A196" s="57">
        <f t="shared" ca="1" si="3"/>
        <v>0</v>
      </c>
      <c r="B196" s="57" t="str">
        <f ca="1">IFERROR(VLOOKUP($A196,Tableau1[],3,0),"")</f>
        <v/>
      </c>
      <c r="C196" s="57" t="str">
        <f ca="1">IFERROR(VLOOKUP($A196,Tableau1[],5,0),"")</f>
        <v/>
      </c>
    </row>
    <row r="197" spans="1:3">
      <c r="A197" s="57">
        <f t="shared" ca="1" si="3"/>
        <v>0</v>
      </c>
      <c r="B197" s="57" t="str">
        <f ca="1">IFERROR(VLOOKUP($A197,Tableau1[],3,0),"")</f>
        <v/>
      </c>
      <c r="C197" s="57" t="str">
        <f ca="1">IFERROR(VLOOKUP($A197,Tableau1[],5,0),"")</f>
        <v/>
      </c>
    </row>
    <row r="198" spans="1:3">
      <c r="A198" s="57">
        <f t="shared" ca="1" si="3"/>
        <v>0</v>
      </c>
      <c r="B198" s="57" t="str">
        <f ca="1">IFERROR(VLOOKUP($A198,Tableau1[],3,0),"")</f>
        <v/>
      </c>
      <c r="C198" s="57" t="str">
        <f ca="1">IFERROR(VLOOKUP($A198,Tableau1[],5,0),"")</f>
        <v/>
      </c>
    </row>
    <row r="199" spans="1:3">
      <c r="A199" s="57">
        <f t="shared" ca="1" si="3"/>
        <v>0</v>
      </c>
      <c r="B199" s="57" t="str">
        <f ca="1">IFERROR(VLOOKUP($A199,Tableau1[],3,0),"")</f>
        <v/>
      </c>
      <c r="C199" s="57" t="str">
        <f ca="1">IFERROR(VLOOKUP($A199,Tableau1[],5,0),"")</f>
        <v/>
      </c>
    </row>
    <row r="200" spans="1:3">
      <c r="A200" s="57">
        <f t="shared" ca="1" si="3"/>
        <v>0</v>
      </c>
      <c r="B200" s="57" t="str">
        <f ca="1">IFERROR(VLOOKUP($A200,Tableau1[],3,0),"")</f>
        <v/>
      </c>
      <c r="C200" s="57" t="str">
        <f ca="1">IFERROR(VLOOKUP($A200,Tableau1[],5,0),"")</f>
        <v/>
      </c>
    </row>
    <row r="201" spans="1:3">
      <c r="A201" s="57">
        <f t="shared" ca="1" si="3"/>
        <v>0</v>
      </c>
      <c r="B201" s="57" t="str">
        <f ca="1">IFERROR(VLOOKUP($A201,Tableau1[],3,0),"")</f>
        <v/>
      </c>
      <c r="C201" s="57" t="str">
        <f ca="1">IFERROR(VLOOKUP($A201,Tableau1[],5,0),"")</f>
        <v/>
      </c>
    </row>
    <row r="202" spans="1:3">
      <c r="A202" s="57">
        <f t="shared" ca="1" si="3"/>
        <v>0</v>
      </c>
      <c r="B202" s="57" t="str">
        <f ca="1">IFERROR(VLOOKUP($A202,Tableau1[],3,0),"")</f>
        <v/>
      </c>
      <c r="C202" s="57" t="str">
        <f ca="1">IFERROR(VLOOKUP($A202,Tableau1[],5,0),"")</f>
        <v/>
      </c>
    </row>
    <row r="203" spans="1:3">
      <c r="A203" s="57">
        <f t="shared" ca="1" si="3"/>
        <v>0</v>
      </c>
      <c r="B203" s="57" t="str">
        <f ca="1">IFERROR(VLOOKUP($A203,Tableau1[],3,0),"")</f>
        <v/>
      </c>
      <c r="C203" s="57" t="str">
        <f ca="1">IFERROR(VLOOKUP($A203,Tableau1[],5,0),"")</f>
        <v/>
      </c>
    </row>
    <row r="204" spans="1:3">
      <c r="A204" s="57">
        <f t="shared" ca="1" si="3"/>
        <v>0</v>
      </c>
      <c r="B204" s="57" t="str">
        <f ca="1">IFERROR(VLOOKUP($A204,Tableau1[],3,0),"")</f>
        <v/>
      </c>
      <c r="C204" s="57" t="str">
        <f ca="1">IFERROR(VLOOKUP($A204,Tableau1[],5,0),"")</f>
        <v/>
      </c>
    </row>
    <row r="205" spans="1:3">
      <c r="A205" s="57">
        <f t="shared" ca="1" si="3"/>
        <v>0</v>
      </c>
      <c r="B205" s="57" t="str">
        <f ca="1">IFERROR(VLOOKUP($A205,Tableau1[],3,0),"")</f>
        <v/>
      </c>
      <c r="C205" s="57" t="str">
        <f ca="1">IFERROR(VLOOKUP($A205,Tableau1[],5,0),"")</f>
        <v/>
      </c>
    </row>
    <row r="206" spans="1:3">
      <c r="A206" s="57">
        <f t="shared" ca="1" si="3"/>
        <v>0</v>
      </c>
      <c r="B206" s="57" t="str">
        <f ca="1">IFERROR(VLOOKUP($A206,Tableau1[],3,0),"")</f>
        <v/>
      </c>
      <c r="C206" s="57" t="str">
        <f ca="1">IFERROR(VLOOKUP($A206,Tableau1[],5,0),"")</f>
        <v/>
      </c>
    </row>
    <row r="207" spans="1:3">
      <c r="A207" s="57">
        <f t="shared" ca="1" si="3"/>
        <v>0</v>
      </c>
      <c r="B207" s="57" t="str">
        <f ca="1">IFERROR(VLOOKUP($A207,Tableau1[],3,0),"")</f>
        <v/>
      </c>
      <c r="C207" s="57" t="str">
        <f ca="1">IFERROR(VLOOKUP($A207,Tableau1[],5,0),"")</f>
        <v/>
      </c>
    </row>
    <row r="208" spans="1:3">
      <c r="A208" s="57">
        <f t="shared" ca="1" si="3"/>
        <v>0</v>
      </c>
      <c r="B208" s="57" t="str">
        <f ca="1">IFERROR(VLOOKUP($A208,Tableau1[],3,0),"")</f>
        <v/>
      </c>
      <c r="C208" s="57" t="str">
        <f ca="1">IFERROR(VLOOKUP($A208,Tableau1[],5,0),"")</f>
        <v/>
      </c>
    </row>
    <row r="209" spans="1:3">
      <c r="A209" s="57">
        <f t="shared" ca="1" si="3"/>
        <v>0</v>
      </c>
      <c r="B209" s="57" t="str">
        <f ca="1">IFERROR(VLOOKUP($A209,Tableau1[],3,0),"")</f>
        <v/>
      </c>
      <c r="C209" s="57" t="str">
        <f ca="1">IFERROR(VLOOKUP($A209,Tableau1[],5,0),"")</f>
        <v/>
      </c>
    </row>
    <row r="210" spans="1:3">
      <c r="A210" s="57">
        <f t="shared" ca="1" si="3"/>
        <v>0</v>
      </c>
      <c r="B210" s="57" t="str">
        <f ca="1">IFERROR(VLOOKUP($A210,Tableau1[],3,0),"")</f>
        <v/>
      </c>
      <c r="C210" s="57" t="str">
        <f ca="1">IFERROR(VLOOKUP($A210,Tableau1[],5,0),"")</f>
        <v/>
      </c>
    </row>
    <row r="211" spans="1:3">
      <c r="A211" s="57">
        <f t="shared" ca="1" si="3"/>
        <v>0</v>
      </c>
      <c r="B211" s="57" t="str">
        <f ca="1">IFERROR(VLOOKUP($A211,Tableau1[],3,0),"")</f>
        <v/>
      </c>
      <c r="C211" s="57" t="str">
        <f ca="1">IFERROR(VLOOKUP($A211,Tableau1[],5,0),"")</f>
        <v/>
      </c>
    </row>
  </sheetData>
  <autoFilter ref="A1:D120" xr:uid="{00000000-0009-0000-0000-000007000000}">
    <sortState ref="A2:D120">
      <sortCondition ref="D1:D120"/>
    </sortState>
  </autoFilter>
  <sortState ref="A2:C113">
    <sortCondition ref="A1"/>
  </sortState>
  <mergeCells count="3">
    <mergeCell ref="I16:J17"/>
    <mergeCell ref="G16:H16"/>
    <mergeCell ref="G17:H17"/>
  </mergeCells>
  <conditionalFormatting sqref="A2:D120 A121:C211">
    <cfRule type="expression" dxfId="5" priority="1">
      <formula>AND($D2="M")</formula>
    </cfRule>
    <cfRule type="expression" dxfId="4" priority="2">
      <formula>AND($D2="L")</formula>
    </cfRule>
    <cfRule type="expression" dxfId="3" priority="3">
      <formula>AND($D2="NP")</formula>
    </cfRule>
  </conditionalFormatting>
  <pageMargins left="0.7" right="0.7" top="0.75" bottom="0.75" header="0.3" footer="0.3"/>
  <pageSetup paperSize="9" scale="86" orientation="portrait" r:id="rId1"/>
  <colBreaks count="1" manualBreakCount="1">
    <brk id="3" max="1048575" man="1"/>
  </col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>
    <tabColor rgb="FFFF0000"/>
  </sheetPr>
  <dimension ref="A1:K33"/>
  <sheetViews>
    <sheetView showZeros="0" zoomScale="140" zoomScaleNormal="140" workbookViewId="0">
      <selection activeCell="D4" sqref="D4"/>
    </sheetView>
  </sheetViews>
  <sheetFormatPr baseColWidth="10" defaultColWidth="0" defaultRowHeight="15" zeroHeight="1"/>
  <cols>
    <col min="1" max="1" width="27.7109375" style="1" customWidth="1"/>
    <col min="2" max="2" width="48.28515625" style="1" customWidth="1"/>
    <col min="3" max="3" width="27.7109375" style="1" customWidth="1"/>
    <col min="4" max="4" width="47.85546875" style="1" customWidth="1"/>
    <col min="5" max="5" width="2" style="1" customWidth="1"/>
    <col min="6" max="6" width="11.42578125" style="1" hidden="1" customWidth="1"/>
    <col min="7" max="7" width="3" style="1" hidden="1" customWidth="1"/>
    <col min="8" max="8" width="3.5703125" style="1" hidden="1" customWidth="1"/>
    <col min="9" max="11" width="0" style="1" hidden="1" customWidth="1"/>
    <col min="12" max="16384" width="11.42578125" style="1" hidden="1"/>
  </cols>
  <sheetData>
    <row r="1" spans="1:11" s="97" customFormat="1" ht="11.25" customHeight="1">
      <c r="A1" s="32"/>
      <c r="B1" s="33"/>
      <c r="C1" s="33"/>
      <c r="D1" s="33"/>
      <c r="E1" s="34"/>
    </row>
    <row r="2" spans="1:11" s="271" customFormat="1" ht="49.5" customHeight="1">
      <c r="A2" s="270" t="s">
        <v>110</v>
      </c>
    </row>
    <row r="3" spans="1:11" ht="6.75" customHeight="1" thickBot="1">
      <c r="A3" s="47"/>
      <c r="B3" s="48"/>
      <c r="C3" s="48"/>
      <c r="D3" s="48"/>
      <c r="E3" s="37"/>
    </row>
    <row r="4" spans="1:11" ht="28.5" customHeight="1" thickBot="1">
      <c r="A4" s="35" t="s">
        <v>35</v>
      </c>
      <c r="B4" s="272" t="s">
        <v>181</v>
      </c>
      <c r="C4" s="273"/>
      <c r="D4" s="48"/>
      <c r="E4" s="37" t="s">
        <v>0</v>
      </c>
      <c r="F4" s="1" t="s">
        <v>0</v>
      </c>
      <c r="H4" s="1" t="s">
        <v>0</v>
      </c>
    </row>
    <row r="5" spans="1:11" ht="15.75" thickBot="1">
      <c r="A5" s="35"/>
      <c r="B5" s="38"/>
      <c r="C5" s="39"/>
      <c r="D5" s="38"/>
      <c r="E5" s="40"/>
    </row>
    <row r="6" spans="1:11" ht="28.5" customHeight="1" thickBot="1">
      <c r="A6" s="35" t="s">
        <v>111</v>
      </c>
      <c r="B6" s="29" t="str">
        <f>IFERROR(IF(VLOOKUP(Le_Nom_Recherché,Tableau1[],13,0)="L","Licencié",IF(VLOOKUP(Le_Nom_Recherché,Tableau1[],13,0)="M","Membre","Non Payé")),"")</f>
        <v>Licencié</v>
      </c>
      <c r="C6" s="36" t="str">
        <f>IF(B6="Licencié","N° DE LICENCE","")</f>
        <v>N° DE LICENCE</v>
      </c>
      <c r="D6" s="28">
        <f>IFERROR(IF(B6="Licencié",VLOOKUP(Le_Nom_Recherché,Tableau1[],2,0),""),"")</f>
        <v>1111111</v>
      </c>
      <c r="E6" s="40"/>
      <c r="J6" s="1" t="s">
        <v>0</v>
      </c>
    </row>
    <row r="7" spans="1:11" ht="15.75" thickBot="1">
      <c r="A7" s="35"/>
      <c r="B7" s="38"/>
      <c r="C7" s="39"/>
      <c r="D7" s="38"/>
      <c r="E7" s="40"/>
    </row>
    <row r="8" spans="1:11" ht="28.5" customHeight="1" thickBot="1">
      <c r="A8" s="35" t="s">
        <v>37</v>
      </c>
      <c r="B8" s="29">
        <f>IFERROR(VLOOKUP(Le_Nom_Recherché,Tableau1[],7,0),"")</f>
        <v>0</v>
      </c>
      <c r="C8" s="36" t="s">
        <v>25</v>
      </c>
      <c r="D8" s="26">
        <f>IFERROR(VLOOKUP(Le_Nom_Recherché,Tableau1[],3,0),"")</f>
        <v>0</v>
      </c>
      <c r="E8" s="40"/>
      <c r="J8" s="1" t="s">
        <v>0</v>
      </c>
    </row>
    <row r="9" spans="1:11" ht="15.75" thickBot="1">
      <c r="A9" s="35"/>
      <c r="B9" s="38"/>
      <c r="C9" s="39"/>
      <c r="D9" s="38"/>
      <c r="E9" s="40"/>
    </row>
    <row r="10" spans="1:11" ht="28.5" customHeight="1" thickBot="1">
      <c r="A10" s="35" t="s">
        <v>2</v>
      </c>
      <c r="B10" s="27">
        <f>IFERROR(VLOOKUP(Le_Nom_Recherché,Tableau1[],4,0),"")</f>
        <v>2111</v>
      </c>
      <c r="C10" s="36" t="s">
        <v>26</v>
      </c>
      <c r="D10" s="26" t="str">
        <f>IFERROR(VLOOKUP(Le_Nom_Recherché,Tableau1[],5,0),"")</f>
        <v>BASTIA</v>
      </c>
      <c r="E10" s="40"/>
    </row>
    <row r="11" spans="1:11" ht="12" customHeight="1" thickBot="1">
      <c r="A11" s="41"/>
      <c r="B11" s="38"/>
      <c r="C11" s="39"/>
      <c r="D11" s="38"/>
      <c r="E11" s="40"/>
    </row>
    <row r="12" spans="1:11" ht="28.5" customHeight="1" thickBot="1">
      <c r="A12" s="35" t="s">
        <v>30</v>
      </c>
      <c r="B12" s="30">
        <f>IFERROR(VLOOKUP(Le_Nom_Recherché,Tableau1[],6,0),"")</f>
        <v>31991</v>
      </c>
      <c r="C12" s="36" t="s">
        <v>31</v>
      </c>
      <c r="D12" s="31">
        <f ca="1">IFERROR(VLOOKUP(Le_Nom_Recherché,Tableau1[],15,0),"")</f>
        <v>32</v>
      </c>
      <c r="E12" s="40"/>
    </row>
    <row r="13" spans="1:11" ht="15.75" thickBot="1">
      <c r="A13" s="42"/>
      <c r="B13" s="38"/>
      <c r="C13" s="43"/>
      <c r="D13" s="38"/>
      <c r="E13" s="40"/>
      <c r="K13" s="1" t="s">
        <v>0</v>
      </c>
    </row>
    <row r="14" spans="1:11" ht="28.5" customHeight="1" thickBot="1">
      <c r="A14" s="35" t="s">
        <v>36</v>
      </c>
      <c r="B14" s="27">
        <f>IFERROR(VLOOKUP(Le_Nom_Recherché,Tableau1[],8,0),"")</f>
        <v>0</v>
      </c>
      <c r="C14" s="36" t="s">
        <v>33</v>
      </c>
      <c r="D14" s="27" t="str">
        <f>IFERROR(VLOOKUP(Le_Nom_Recherché,Tableau1[],9,0),"")</f>
        <v>06 06 06 06 06</v>
      </c>
      <c r="E14" s="40"/>
    </row>
    <row r="15" spans="1:11" s="98" customFormat="1" ht="10.5" customHeight="1" thickBot="1">
      <c r="A15" s="44"/>
      <c r="B15" s="45"/>
      <c r="C15" s="45"/>
      <c r="D15" s="45"/>
      <c r="E15" s="46"/>
    </row>
    <row r="16" spans="1:11" ht="19.5" hidden="1" customHeight="1">
      <c r="C16"/>
      <c r="D16"/>
      <c r="E16"/>
    </row>
    <row r="17" spans="1:5" hidden="1">
      <c r="A17"/>
      <c r="B17"/>
      <c r="C17"/>
      <c r="D17"/>
      <c r="E17"/>
    </row>
    <row r="18" spans="1:5" hidden="1"/>
    <row r="19" spans="1:5" hidden="1"/>
    <row r="20" spans="1:5" hidden="1"/>
    <row r="21" spans="1:5" hidden="1"/>
    <row r="22" spans="1:5" hidden="1"/>
    <row r="23" spans="1:5" hidden="1"/>
    <row r="24" spans="1:5" hidden="1"/>
    <row r="25" spans="1:5" hidden="1"/>
    <row r="26" spans="1:5" hidden="1"/>
    <row r="27" spans="1:5" hidden="1"/>
    <row r="28" spans="1:5" hidden="1"/>
    <row r="29" spans="1:5" hidden="1"/>
    <row r="30" spans="1:5" hidden="1"/>
    <row r="31" spans="1:5" hidden="1"/>
    <row r="32" spans="1:5" hidden="1"/>
    <row r="33" hidden="1"/>
  </sheetData>
  <mergeCells count="2">
    <mergeCell ref="A2:XFD2"/>
    <mergeCell ref="B4:C4"/>
  </mergeCells>
  <conditionalFormatting sqref="D6">
    <cfRule type="expression" dxfId="2" priority="1">
      <formula>AND(D6="")</formula>
    </cfRule>
  </conditionalFormatting>
  <dataValidations count="1">
    <dataValidation type="list" allowBlank="1" showInputMessage="1" showErrorMessage="1" sqref="B4" xr:uid="{00000000-0002-0000-0A00-000000000000}">
      <formula1>Nom</formula1>
    </dataValidation>
  </dataValidations>
  <pageMargins left="0.70866141732283472" right="0.70866141732283472" top="0.74803149606299213" bottom="0.74803149606299213" header="0.31496062992125984" footer="0.31496062992125984"/>
  <pageSetup paperSize="9" scale="87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5">
    <tabColor theme="7" tint="0.39997558519241921"/>
    <pageSetUpPr fitToPage="1"/>
  </sheetPr>
  <dimension ref="A1:R28"/>
  <sheetViews>
    <sheetView showGridLines="0" showZeros="0" zoomScaleNormal="100" workbookViewId="0">
      <pane xSplit="13" ySplit="6" topLeftCell="N7" activePane="bottomRight" state="frozen"/>
      <selection activeCell="G28" sqref="G28:J28"/>
      <selection pane="topRight" activeCell="G28" sqref="G28:J28"/>
      <selection pane="bottomLeft" activeCell="G28" sqref="G28:J28"/>
      <selection pane="bottomRight" activeCell="F2" sqref="F2"/>
    </sheetView>
  </sheetViews>
  <sheetFormatPr baseColWidth="10" defaultColWidth="11.42578125" defaultRowHeight="15"/>
  <cols>
    <col min="1" max="1" width="11.85546875" customWidth="1"/>
    <col min="2" max="2" width="35.7109375" customWidth="1"/>
    <col min="6" max="6" width="9.42578125" customWidth="1"/>
    <col min="7" max="7" width="16.42578125" customWidth="1"/>
    <col min="8" max="8" width="5.42578125" customWidth="1"/>
    <col min="9" max="9" width="11.85546875" customWidth="1"/>
    <col min="10" max="10" width="5.28515625" customWidth="1"/>
    <col min="11" max="11" width="11.5703125" customWidth="1"/>
    <col min="12" max="12" width="4.28515625" customWidth="1"/>
    <col min="13" max="13" width="9.28515625" customWidth="1"/>
    <col min="14" max="14" width="5.7109375" customWidth="1"/>
    <col min="15" max="15" width="55.42578125" customWidth="1"/>
  </cols>
  <sheetData>
    <row r="1" spans="1:18" ht="23.25">
      <c r="A1" s="2" t="s">
        <v>3</v>
      </c>
      <c r="B1" s="2"/>
      <c r="C1" s="2"/>
      <c r="F1" s="25" t="s">
        <v>178</v>
      </c>
      <c r="G1" s="3"/>
      <c r="H1" s="3"/>
      <c r="I1" s="3"/>
      <c r="J1" s="3"/>
      <c r="K1" s="3"/>
      <c r="L1" s="3"/>
      <c r="M1" s="4"/>
    </row>
    <row r="2" spans="1:18">
      <c r="A2" s="5" t="s">
        <v>176</v>
      </c>
      <c r="B2" s="5"/>
      <c r="C2" s="5"/>
      <c r="F2" s="6"/>
      <c r="M2" s="7"/>
    </row>
    <row r="3" spans="1:18" ht="9.9499999999999993" customHeight="1" thickBot="1">
      <c r="F3" s="8"/>
      <c r="M3" s="7"/>
    </row>
    <row r="4" spans="1:18" ht="24.95" customHeight="1" thickBot="1">
      <c r="A4" s="23" t="s">
        <v>177</v>
      </c>
      <c r="B4" s="9"/>
      <c r="C4" s="275" t="s">
        <v>123</v>
      </c>
      <c r="D4" s="276"/>
      <c r="E4" s="10"/>
      <c r="F4" s="24" t="s">
        <v>124</v>
      </c>
      <c r="G4" s="11"/>
      <c r="H4" s="11"/>
      <c r="I4" s="11"/>
      <c r="J4" s="11"/>
      <c r="K4" s="12"/>
      <c r="L4" s="12"/>
      <c r="M4" s="13"/>
    </row>
    <row r="5" spans="1:18" ht="8.1" customHeight="1" thickBot="1">
      <c r="E5" s="14"/>
    </row>
    <row r="6" spans="1:18" ht="24" customHeight="1" thickTop="1" thickBot="1">
      <c r="A6" s="148" t="s">
        <v>4</v>
      </c>
      <c r="B6" s="153" t="s">
        <v>5</v>
      </c>
      <c r="C6" s="277" t="s">
        <v>112</v>
      </c>
      <c r="D6" s="278"/>
      <c r="E6" s="278"/>
      <c r="F6" s="278"/>
      <c r="G6" s="279"/>
      <c r="H6" s="149" t="s">
        <v>6</v>
      </c>
      <c r="I6" s="149" t="s">
        <v>7</v>
      </c>
      <c r="J6" s="149" t="s">
        <v>8</v>
      </c>
      <c r="K6" s="150" t="s">
        <v>9</v>
      </c>
      <c r="L6" s="151" t="s">
        <v>10</v>
      </c>
      <c r="M6" s="152" t="s">
        <v>11</v>
      </c>
      <c r="O6" s="137" t="s">
        <v>5</v>
      </c>
      <c r="R6" s="15"/>
    </row>
    <row r="7" spans="1:18" ht="27" customHeight="1" thickTop="1">
      <c r="A7" s="204" t="str">
        <f>IFERROR(VLOOKUP(B7,Tableau1[],2,0),"")</f>
        <v/>
      </c>
      <c r="B7" s="154" t="str">
        <f>IF(ROWS($1:1)&gt;COUNTA(Plage),"",LOOKUP(1,0/FREQUENCY(ROWS($1:1),COUNTIF(Plage,"&lt;="&amp;Plage)),Plage))</f>
        <v/>
      </c>
      <c r="C7" s="280" t="str">
        <f>IFERROR(VLOOKUP(B7,Tableau1[],3,0),"")&amp;" "&amp;IFERROR(VLOOKUP(B7,Tableau1[],4,0),"")&amp;" "&amp;IFERROR(VLOOKUP(B7,Tableau1[],5,0),"")</f>
        <v xml:space="preserve">  </v>
      </c>
      <c r="D7" s="280" t="str">
        <f>IFERROR(VLOOKUP(E7,Tableau1[],2,0),"")</f>
        <v/>
      </c>
      <c r="E7" s="280" t="str">
        <f>IFERROR(VLOOKUP(F7,Tableau1[],2,0),"")</f>
        <v/>
      </c>
      <c r="F7" s="280" t="str">
        <f>IFERROR(VLOOKUP(G7,Tableau1[],2,0),"")</f>
        <v/>
      </c>
      <c r="G7" s="280" t="str">
        <f>IFERROR(VLOOKUP(H7,Tableau1[],2,0),"")</f>
        <v/>
      </c>
      <c r="H7" s="141" t="str">
        <f>IFERROR(VLOOKUP(B7,Tableau1[],10,0),"")</f>
        <v/>
      </c>
      <c r="I7" s="142" t="str">
        <f>IFERROR(VLOOKUP(B7,Tableau1[],6,0),"")</f>
        <v/>
      </c>
      <c r="J7" s="141" t="str">
        <f>IFERROR(VLOOKUP(B7,Tableau1[],11,0),"")</f>
        <v/>
      </c>
      <c r="K7" s="143" t="str">
        <f>IFERROR(VLOOKUP(B7,Tableau1[],7,0),"")</f>
        <v/>
      </c>
      <c r="L7" s="144" t="str">
        <f>IFERROR(VLOOKUP(B7,Tableau1[],12,0),"")</f>
        <v/>
      </c>
      <c r="M7" s="145" t="s">
        <v>13</v>
      </c>
      <c r="O7" s="138"/>
    </row>
    <row r="8" spans="1:18" ht="27" customHeight="1">
      <c r="A8" s="205" t="str">
        <f>IFERROR(VLOOKUP(B8,Tableau1[],2,0),"")</f>
        <v/>
      </c>
      <c r="B8" s="155" t="str">
        <f>IF(ROWS($1:2)&gt;COUNTA(Plage),"",LOOKUP(1,0/FREQUENCY(ROWS($1:2),COUNTIF(Plage,"&lt;="&amp;Plage)),Plage))</f>
        <v/>
      </c>
      <c r="C8" s="274" t="str">
        <f>IFERROR(VLOOKUP(B8,Tableau1[],3,0),"")&amp;" "&amp;IFERROR(VLOOKUP(B8,Tableau1[],4,0),"")&amp;" "&amp;IFERROR(VLOOKUP(B8,Tableau1[],5,0),"")</f>
        <v xml:space="preserve">  </v>
      </c>
      <c r="D8" s="274" t="str">
        <f>IFERROR(VLOOKUP(E8,Tableau1[],2,0),"")</f>
        <v/>
      </c>
      <c r="E8" s="274" t="str">
        <f>IFERROR(VLOOKUP(F8,Tableau1[],2,0),"")</f>
        <v/>
      </c>
      <c r="F8" s="274" t="str">
        <f>IFERROR(VLOOKUP(G8,Tableau1[],2,0),"")</f>
        <v/>
      </c>
      <c r="G8" s="274" t="str">
        <f>IFERROR(VLOOKUP(H8,Tableau1[],2,0),"")</f>
        <v/>
      </c>
      <c r="H8" s="51" t="str">
        <f>IFERROR(VLOOKUP(B8,Tableau1[],10,0),"")</f>
        <v/>
      </c>
      <c r="I8" s="129" t="str">
        <f>IFERROR(VLOOKUP(B8,Tableau1[],6,0),"")</f>
        <v/>
      </c>
      <c r="J8" s="51" t="str">
        <f>IFERROR(VLOOKUP(B8,Tableau1[],11,0),"")</f>
        <v/>
      </c>
      <c r="K8" s="131" t="str">
        <f>IFERROR(VLOOKUP(B8,Tableau1[],7,0),"")</f>
        <v/>
      </c>
      <c r="L8" s="54" t="str">
        <f>IFERROR(VLOOKUP(B8,Tableau1[],12,0),"")</f>
        <v/>
      </c>
      <c r="M8" s="146" t="s">
        <v>13</v>
      </c>
      <c r="O8" s="139"/>
    </row>
    <row r="9" spans="1:18" ht="27" customHeight="1">
      <c r="A9" s="205" t="str">
        <f>IFERROR(VLOOKUP(B9,Tableau1[],2,0),"")</f>
        <v/>
      </c>
      <c r="B9" s="155" t="str">
        <f>IF(ROWS($1:3)&gt;COUNTA(Plage),"",LOOKUP(1,0/FREQUENCY(ROWS($1:3),COUNTIF(Plage,"&lt;="&amp;Plage)),Plage))</f>
        <v/>
      </c>
      <c r="C9" s="274" t="str">
        <f>IFERROR(VLOOKUP(B9,Tableau1[],3,0),"")&amp;" "&amp;IFERROR(VLOOKUP(B9,Tableau1[],4,0),"")&amp;" "&amp;IFERROR(VLOOKUP(B9,Tableau1[],5,0),"")</f>
        <v xml:space="preserve">  </v>
      </c>
      <c r="D9" s="274" t="str">
        <f>IFERROR(VLOOKUP(E9,Tableau1[],2,0),"")</f>
        <v/>
      </c>
      <c r="E9" s="274" t="str">
        <f>IFERROR(VLOOKUP(F9,Tableau1[],2,0),"")</f>
        <v/>
      </c>
      <c r="F9" s="274" t="str">
        <f>IFERROR(VLOOKUP(G9,Tableau1[],2,0),"")</f>
        <v/>
      </c>
      <c r="G9" s="274" t="str">
        <f>IFERROR(VLOOKUP(H9,Tableau1[],2,0),"")</f>
        <v/>
      </c>
      <c r="H9" s="51" t="str">
        <f>IFERROR(VLOOKUP(B9,Tableau1[],10,0),"")</f>
        <v/>
      </c>
      <c r="I9" s="129" t="str">
        <f>IFERROR(VLOOKUP(B9,Tableau1[],6,0),"")</f>
        <v/>
      </c>
      <c r="J9" s="51" t="str">
        <f>IFERROR(VLOOKUP(B9,Tableau1[],11,0),"")</f>
        <v/>
      </c>
      <c r="K9" s="131" t="str">
        <f>IFERROR(VLOOKUP(B9,Tableau1[],7,0),"")</f>
        <v/>
      </c>
      <c r="L9" s="54" t="str">
        <f>IFERROR(VLOOKUP(B9,Tableau1[],12,0),"")</f>
        <v/>
      </c>
      <c r="M9" s="146" t="s">
        <v>13</v>
      </c>
      <c r="O9" s="139"/>
    </row>
    <row r="10" spans="1:18" ht="27" customHeight="1">
      <c r="A10" s="205" t="str">
        <f>IFERROR(VLOOKUP(B10,Tableau1[],2,0),"")</f>
        <v/>
      </c>
      <c r="B10" s="155" t="str">
        <f>IF(ROWS($1:4)&gt;COUNTA(Plage),"",LOOKUP(1,0/FREQUENCY(ROWS($1:4),COUNTIF(Plage,"&lt;="&amp;Plage)),Plage))</f>
        <v/>
      </c>
      <c r="C10" s="274" t="str">
        <f>IFERROR(VLOOKUP(B10,Tableau1[],3,0),"")&amp;" "&amp;IFERROR(VLOOKUP(B10,Tableau1[],4,0),"")&amp;" "&amp;IFERROR(VLOOKUP(B10,Tableau1[],5,0),"")</f>
        <v xml:space="preserve">  </v>
      </c>
      <c r="D10" s="274" t="str">
        <f>IFERROR(VLOOKUP(E10,Tableau1[],2,0),"")</f>
        <v/>
      </c>
      <c r="E10" s="274" t="str">
        <f>IFERROR(VLOOKUP(F10,Tableau1[],2,0),"")</f>
        <v/>
      </c>
      <c r="F10" s="274" t="str">
        <f>IFERROR(VLOOKUP(G10,Tableau1[],2,0),"")</f>
        <v/>
      </c>
      <c r="G10" s="274" t="str">
        <f>IFERROR(VLOOKUP(H10,Tableau1[],2,0),"")</f>
        <v/>
      </c>
      <c r="H10" s="51" t="str">
        <f>IFERROR(VLOOKUP(B10,Tableau1[],10,0),"")</f>
        <v/>
      </c>
      <c r="I10" s="129" t="str">
        <f>IFERROR(VLOOKUP(B10,Tableau1[],6,0),"")</f>
        <v/>
      </c>
      <c r="J10" s="51" t="str">
        <f>IFERROR(VLOOKUP(B10,Tableau1[],11,0),"")</f>
        <v/>
      </c>
      <c r="K10" s="131" t="str">
        <f>IFERROR(VLOOKUP(B10,Tableau1[],7,0),"")</f>
        <v/>
      </c>
      <c r="L10" s="54" t="str">
        <f>IFERROR(VLOOKUP(B10,Tableau1[],12,0),"")</f>
        <v/>
      </c>
      <c r="M10" s="146" t="s">
        <v>13</v>
      </c>
      <c r="O10" s="139"/>
    </row>
    <row r="11" spans="1:18" ht="27" customHeight="1">
      <c r="A11" s="205" t="str">
        <f>IFERROR(VLOOKUP(B11,Tableau1[],2,0),"")</f>
        <v/>
      </c>
      <c r="B11" s="155" t="str">
        <f>IF(ROWS($1:5)&gt;COUNTA(Plage),"",LOOKUP(1,0/FREQUENCY(ROWS($1:5),COUNTIF(Plage,"&lt;="&amp;Plage)),Plage))</f>
        <v/>
      </c>
      <c r="C11" s="274" t="str">
        <f>IFERROR(VLOOKUP(B11,Tableau1[],3,0),"")&amp;" "&amp;IFERROR(VLOOKUP(B11,Tableau1[],4,0),"")&amp;" "&amp;IFERROR(VLOOKUP(B11,Tableau1[],5,0),"")</f>
        <v xml:space="preserve">  </v>
      </c>
      <c r="D11" s="274" t="str">
        <f>IFERROR(VLOOKUP(E11,Tableau1[],2,0),"")</f>
        <v/>
      </c>
      <c r="E11" s="274" t="str">
        <f>IFERROR(VLOOKUP(F11,Tableau1[],2,0),"")</f>
        <v/>
      </c>
      <c r="F11" s="274" t="str">
        <f>IFERROR(VLOOKUP(G11,Tableau1[],2,0),"")</f>
        <v/>
      </c>
      <c r="G11" s="274" t="str">
        <f>IFERROR(VLOOKUP(H11,Tableau1[],2,0),"")</f>
        <v/>
      </c>
      <c r="H11" s="51" t="str">
        <f>IFERROR(VLOOKUP(B11,Tableau1[],10,0),"")</f>
        <v/>
      </c>
      <c r="I11" s="129" t="str">
        <f>IFERROR(VLOOKUP(B11,Tableau1[],6,0),"")</f>
        <v/>
      </c>
      <c r="J11" s="51" t="str">
        <f>IFERROR(VLOOKUP(B11,Tableau1[],11,0),"")</f>
        <v/>
      </c>
      <c r="K11" s="131" t="str">
        <f>IFERROR(VLOOKUP(B11,Tableau1[],7,0),"")</f>
        <v/>
      </c>
      <c r="L11" s="54" t="str">
        <f>IFERROR(VLOOKUP(B11,Tableau1[],12,0),"")</f>
        <v/>
      </c>
      <c r="M11" s="146" t="s">
        <v>13</v>
      </c>
      <c r="O11" s="139"/>
    </row>
    <row r="12" spans="1:18" ht="27" customHeight="1">
      <c r="A12" s="205" t="str">
        <f>IFERROR(VLOOKUP(B12,Tableau1[],2,0),"")</f>
        <v/>
      </c>
      <c r="B12" s="155" t="str">
        <f>IF(ROWS($1:6)&gt;COUNTA(Plage),"",LOOKUP(1,0/FREQUENCY(ROWS($1:6),COUNTIF(Plage,"&lt;="&amp;Plage)),Plage))</f>
        <v/>
      </c>
      <c r="C12" s="274" t="str">
        <f>IFERROR(VLOOKUP(B12,Tableau1[],3,0),"")&amp;" "&amp;IFERROR(VLOOKUP(B12,Tableau1[],4,0),"")&amp;" "&amp;IFERROR(VLOOKUP(B12,Tableau1[],5,0),"")</f>
        <v xml:space="preserve">  </v>
      </c>
      <c r="D12" s="274" t="str">
        <f>IFERROR(VLOOKUP(E12,Tableau1[],2,0),"")</f>
        <v/>
      </c>
      <c r="E12" s="274" t="str">
        <f>IFERROR(VLOOKUP(F12,Tableau1[],2,0),"")</f>
        <v/>
      </c>
      <c r="F12" s="274" t="str">
        <f>IFERROR(VLOOKUP(G12,Tableau1[],2,0),"")</f>
        <v/>
      </c>
      <c r="G12" s="274" t="str">
        <f>IFERROR(VLOOKUP(H12,Tableau1[],2,0),"")</f>
        <v/>
      </c>
      <c r="H12" s="51" t="str">
        <f>IFERROR(VLOOKUP(B12,Tableau1[],10,0),"")</f>
        <v/>
      </c>
      <c r="I12" s="129" t="str">
        <f>IFERROR(VLOOKUP(B12,Tableau1[],6,0),"")</f>
        <v/>
      </c>
      <c r="J12" s="51" t="str">
        <f>IFERROR(VLOOKUP(B12,Tableau1[],11,0),"")</f>
        <v/>
      </c>
      <c r="K12" s="131" t="str">
        <f>IFERROR(VLOOKUP(B12,Tableau1[],7,0),"")</f>
        <v/>
      </c>
      <c r="L12" s="54" t="str">
        <f>IFERROR(VLOOKUP(B12,Tableau1[],12,0),"")</f>
        <v/>
      </c>
      <c r="M12" s="146" t="s">
        <v>13</v>
      </c>
      <c r="O12" s="139"/>
    </row>
    <row r="13" spans="1:18" ht="27" customHeight="1">
      <c r="A13" s="205" t="str">
        <f>IFERROR(VLOOKUP(B13,Tableau1[],2,0),"")</f>
        <v/>
      </c>
      <c r="B13" s="155" t="str">
        <f>IF(ROWS($1:7)&gt;COUNTA(Plage),"",LOOKUP(1,0/FREQUENCY(ROWS($1:7),COUNTIF(Plage,"&lt;="&amp;Plage)),Plage))</f>
        <v/>
      </c>
      <c r="C13" s="274" t="str">
        <f>IFERROR(VLOOKUP(B13,Tableau1[],3,0),"")&amp;" "&amp;IFERROR(VLOOKUP(B13,Tableau1[],4,0),"")&amp;" "&amp;IFERROR(VLOOKUP(B13,Tableau1[],5,0),"")</f>
        <v xml:space="preserve">  </v>
      </c>
      <c r="D13" s="274" t="str">
        <f>IFERROR(VLOOKUP(E13,Tableau1[],2,0),"")</f>
        <v/>
      </c>
      <c r="E13" s="274" t="str">
        <f>IFERROR(VLOOKUP(F13,Tableau1[],2,0),"")</f>
        <v/>
      </c>
      <c r="F13" s="274" t="str">
        <f>IFERROR(VLOOKUP(G13,Tableau1[],2,0),"")</f>
        <v/>
      </c>
      <c r="G13" s="274" t="str">
        <f>IFERROR(VLOOKUP(H13,Tableau1[],2,0),"")</f>
        <v/>
      </c>
      <c r="H13" s="51" t="str">
        <f>IFERROR(VLOOKUP(B13,Tableau1[],10,0),"")</f>
        <v/>
      </c>
      <c r="I13" s="129" t="str">
        <f>IFERROR(VLOOKUP(B13,Tableau1[],6,0),"")</f>
        <v/>
      </c>
      <c r="J13" s="51" t="str">
        <f>IFERROR(VLOOKUP(B13,Tableau1[],11,0),"")</f>
        <v/>
      </c>
      <c r="K13" s="131" t="str">
        <f>IFERROR(VLOOKUP(B13,Tableau1[],7,0),"")</f>
        <v/>
      </c>
      <c r="L13" s="54" t="str">
        <f>IFERROR(VLOOKUP(B13,Tableau1[],12,0),"")</f>
        <v/>
      </c>
      <c r="M13" s="146" t="s">
        <v>13</v>
      </c>
      <c r="O13" s="139"/>
    </row>
    <row r="14" spans="1:18" ht="27" customHeight="1">
      <c r="A14" s="205" t="str">
        <f>IFERROR(VLOOKUP(B14,Tableau1[],2,0),"")</f>
        <v/>
      </c>
      <c r="B14" s="155" t="str">
        <f>IF(ROWS($1:8)&gt;COUNTA(Plage),"",LOOKUP(1,0/FREQUENCY(ROWS($1:8),COUNTIF(Plage,"&lt;="&amp;Plage)),Plage))</f>
        <v/>
      </c>
      <c r="C14" s="274" t="str">
        <f>IFERROR(VLOOKUP(B14,Tableau1[],3,0),"")&amp;" "&amp;IFERROR(VLOOKUP(B14,Tableau1[],4,0),"")&amp;" "&amp;IFERROR(VLOOKUP(B14,Tableau1[],5,0),"")</f>
        <v xml:space="preserve">  </v>
      </c>
      <c r="D14" s="274" t="str">
        <f>IFERROR(VLOOKUP(E14,Tableau1[],2,0),"")</f>
        <v/>
      </c>
      <c r="E14" s="274" t="str">
        <f>IFERROR(VLOOKUP(F14,Tableau1[],2,0),"")</f>
        <v/>
      </c>
      <c r="F14" s="274" t="str">
        <f>IFERROR(VLOOKUP(G14,Tableau1[],2,0),"")</f>
        <v/>
      </c>
      <c r="G14" s="274" t="str">
        <f>IFERROR(VLOOKUP(H14,Tableau1[],2,0),"")</f>
        <v/>
      </c>
      <c r="H14" s="51" t="str">
        <f>IFERROR(VLOOKUP(B14,Tableau1[],10,0),"")</f>
        <v/>
      </c>
      <c r="I14" s="129" t="str">
        <f>IFERROR(VLOOKUP(B14,Tableau1[],6,0),"")</f>
        <v/>
      </c>
      <c r="J14" s="51" t="str">
        <f>IFERROR(VLOOKUP(B14,Tableau1[],11,0),"")</f>
        <v/>
      </c>
      <c r="K14" s="131" t="str">
        <f>IFERROR(VLOOKUP(B14,Tableau1[],7,0),"")</f>
        <v/>
      </c>
      <c r="L14" s="54" t="str">
        <f>IFERROR(VLOOKUP(B14,Tableau1[],12,0),"")</f>
        <v/>
      </c>
      <c r="M14" s="146" t="s">
        <v>13</v>
      </c>
      <c r="O14" s="139"/>
    </row>
    <row r="15" spans="1:18" ht="27" customHeight="1">
      <c r="A15" s="205" t="str">
        <f>IFERROR(VLOOKUP(B15,Tableau1[],2,0),"")</f>
        <v/>
      </c>
      <c r="B15" s="155" t="str">
        <f>IF(ROWS($1:9)&gt;COUNTA(Plage),"",LOOKUP(1,0/FREQUENCY(ROWS($1:9),COUNTIF(Plage,"&lt;="&amp;Plage)),Plage))</f>
        <v/>
      </c>
      <c r="C15" s="274" t="str">
        <f>IFERROR(VLOOKUP(B15,Tableau1[],3,0),"")&amp;" "&amp;IFERROR(VLOOKUP(B15,Tableau1[],4,0),"")&amp;" "&amp;IFERROR(VLOOKUP(B15,Tableau1[],5,0),"")</f>
        <v xml:space="preserve">  </v>
      </c>
      <c r="D15" s="274" t="str">
        <f>IFERROR(VLOOKUP(E15,Tableau1[],2,0),"")</f>
        <v/>
      </c>
      <c r="E15" s="274" t="str">
        <f>IFERROR(VLOOKUP(F15,Tableau1[],2,0),"")</f>
        <v/>
      </c>
      <c r="F15" s="274" t="str">
        <f>IFERROR(VLOOKUP(G15,Tableau1[],2,0),"")</f>
        <v/>
      </c>
      <c r="G15" s="274" t="str">
        <f>IFERROR(VLOOKUP(H15,Tableau1[],2,0),"")</f>
        <v/>
      </c>
      <c r="H15" s="51" t="str">
        <f>IFERROR(VLOOKUP(B15,Tableau1[],10,0),"")</f>
        <v/>
      </c>
      <c r="I15" s="129" t="str">
        <f>IFERROR(VLOOKUP(B15,Tableau1[],6,0),"")</f>
        <v/>
      </c>
      <c r="J15" s="51" t="str">
        <f>IFERROR(VLOOKUP(B15,Tableau1[],11,0),"")</f>
        <v/>
      </c>
      <c r="K15" s="131" t="str">
        <f>IFERROR(VLOOKUP(B15,Tableau1[],7,0),"")</f>
        <v/>
      </c>
      <c r="L15" s="54" t="str">
        <f>IFERROR(VLOOKUP(B15,Tableau1[],12,0),"")</f>
        <v/>
      </c>
      <c r="M15" s="146" t="s">
        <v>13</v>
      </c>
      <c r="O15" s="139"/>
    </row>
    <row r="16" spans="1:18" ht="27" customHeight="1">
      <c r="A16" s="205" t="str">
        <f>IFERROR(VLOOKUP(B16,Tableau1[],2,0),"")</f>
        <v/>
      </c>
      <c r="B16" s="155" t="str">
        <f>IF(ROWS($1:10)&gt;COUNTA(Plage),"",LOOKUP(1,0/FREQUENCY(ROWS($1:10),COUNTIF(Plage,"&lt;="&amp;Plage)),Plage))</f>
        <v/>
      </c>
      <c r="C16" s="274" t="str">
        <f>IFERROR(VLOOKUP(B16,Tableau1[],3,0),"")&amp;" "&amp;IFERROR(VLOOKUP(B16,Tableau1[],4,0),"")&amp;" "&amp;IFERROR(VLOOKUP(B16,Tableau1[],5,0),"")</f>
        <v xml:space="preserve">  </v>
      </c>
      <c r="D16" s="274" t="str">
        <f>IFERROR(VLOOKUP(E16,Tableau1[],2,0),"")</f>
        <v/>
      </c>
      <c r="E16" s="274" t="str">
        <f>IFERROR(VLOOKUP(F16,Tableau1[],2,0),"")</f>
        <v/>
      </c>
      <c r="F16" s="274" t="str">
        <f>IFERROR(VLOOKUP(G16,Tableau1[],2,0),"")</f>
        <v/>
      </c>
      <c r="G16" s="274" t="str">
        <f>IFERROR(VLOOKUP(H16,Tableau1[],2,0),"")</f>
        <v/>
      </c>
      <c r="H16" s="51" t="str">
        <f>IFERROR(VLOOKUP(B16,Tableau1[],10,0),"")</f>
        <v/>
      </c>
      <c r="I16" s="129" t="str">
        <f>IFERROR(VLOOKUP(B16,Tableau1[],6,0),"")</f>
        <v/>
      </c>
      <c r="J16" s="51" t="str">
        <f>IFERROR(VLOOKUP(B16,Tableau1[],11,0),"")</f>
        <v/>
      </c>
      <c r="K16" s="131" t="str">
        <f>IFERROR(VLOOKUP(B16,Tableau1[],7,0),"")</f>
        <v/>
      </c>
      <c r="L16" s="54" t="str">
        <f>IFERROR(VLOOKUP(B16,Tableau1[],12,0),"")</f>
        <v/>
      </c>
      <c r="M16" s="146" t="s">
        <v>13</v>
      </c>
      <c r="O16" s="139"/>
    </row>
    <row r="17" spans="1:15" ht="27" customHeight="1">
      <c r="A17" s="205" t="str">
        <f>IFERROR(VLOOKUP(B17,Tableau1[],2,0),"")</f>
        <v/>
      </c>
      <c r="B17" s="155" t="str">
        <f>IF(ROWS($1:11)&gt;COUNTA(Plage),"",LOOKUP(1,0/FREQUENCY(ROWS($1:11),COUNTIF(Plage,"&lt;="&amp;Plage)),Plage))</f>
        <v/>
      </c>
      <c r="C17" s="274" t="str">
        <f>IFERROR(VLOOKUP(B17,Tableau1[],3,0),"")&amp;" "&amp;IFERROR(VLOOKUP(B17,Tableau1[],4,0),"")&amp;" "&amp;IFERROR(VLOOKUP(B17,Tableau1[],5,0),"")</f>
        <v xml:space="preserve">  </v>
      </c>
      <c r="D17" s="274" t="str">
        <f>IFERROR(VLOOKUP(E17,Tableau1[],2,0),"")</f>
        <v/>
      </c>
      <c r="E17" s="274" t="str">
        <f>IFERROR(VLOOKUP(F17,Tableau1[],2,0),"")</f>
        <v/>
      </c>
      <c r="F17" s="274" t="str">
        <f>IFERROR(VLOOKUP(G17,Tableau1[],2,0),"")</f>
        <v/>
      </c>
      <c r="G17" s="274" t="str">
        <f>IFERROR(VLOOKUP(H17,Tableau1[],2,0),"")</f>
        <v/>
      </c>
      <c r="H17" s="51" t="str">
        <f>IFERROR(VLOOKUP(B17,Tableau1[],10,0),"")</f>
        <v/>
      </c>
      <c r="I17" s="129" t="str">
        <f>IFERROR(VLOOKUP(B17,Tableau1[],6,0),"")</f>
        <v/>
      </c>
      <c r="J17" s="51" t="str">
        <f>IFERROR(VLOOKUP(B17,Tableau1[],11,0),"")</f>
        <v/>
      </c>
      <c r="K17" s="131" t="str">
        <f>IFERROR(VLOOKUP(B17,Tableau1[],7,0),"")</f>
        <v/>
      </c>
      <c r="L17" s="54" t="str">
        <f>IFERROR(VLOOKUP(B17,Tableau1[],12,0),"")</f>
        <v/>
      </c>
      <c r="M17" s="146" t="s">
        <v>13</v>
      </c>
      <c r="O17" s="139"/>
    </row>
    <row r="18" spans="1:15" ht="27" customHeight="1">
      <c r="A18" s="205" t="str">
        <f>IFERROR(VLOOKUP(B18,Tableau1[],2,0),"")</f>
        <v/>
      </c>
      <c r="B18" s="155" t="str">
        <f>IF(ROWS($1:12)&gt;COUNTA(Plage),"",LOOKUP(1,0/FREQUENCY(ROWS($1:12),COUNTIF(Plage,"&lt;="&amp;Plage)),Plage))</f>
        <v/>
      </c>
      <c r="C18" s="274" t="str">
        <f>IFERROR(VLOOKUP(B18,Tableau1[],3,0),"")&amp;" "&amp;IFERROR(VLOOKUP(B18,Tableau1[],4,0),"")&amp;" "&amp;IFERROR(VLOOKUP(B18,Tableau1[],5,0),"")</f>
        <v xml:space="preserve">  </v>
      </c>
      <c r="D18" s="274" t="str">
        <f>IFERROR(VLOOKUP(E18,Tableau1[],2,0),"")</f>
        <v/>
      </c>
      <c r="E18" s="274" t="str">
        <f>IFERROR(VLOOKUP(F18,Tableau1[],2,0),"")</f>
        <v/>
      </c>
      <c r="F18" s="274" t="str">
        <f>IFERROR(VLOOKUP(G18,Tableau1[],2,0),"")</f>
        <v/>
      </c>
      <c r="G18" s="274" t="str">
        <f>IFERROR(VLOOKUP(H18,Tableau1[],2,0),"")</f>
        <v/>
      </c>
      <c r="H18" s="51" t="str">
        <f>IFERROR(VLOOKUP(B18,Tableau1[],10,0),"")</f>
        <v/>
      </c>
      <c r="I18" s="129" t="str">
        <f>IFERROR(VLOOKUP(B18,Tableau1[],6,0),"")</f>
        <v/>
      </c>
      <c r="J18" s="51" t="str">
        <f>IFERROR(VLOOKUP(B18,Tableau1[],11,0),"")</f>
        <v/>
      </c>
      <c r="K18" s="131" t="str">
        <f>IFERROR(VLOOKUP(B18,Tableau1[],7,0),"")</f>
        <v/>
      </c>
      <c r="L18" s="54" t="str">
        <f>IFERROR(VLOOKUP(B18,Tableau1[],12,0),"")</f>
        <v/>
      </c>
      <c r="M18" s="146" t="s">
        <v>13</v>
      </c>
      <c r="O18" s="139"/>
    </row>
    <row r="19" spans="1:15" ht="27" customHeight="1">
      <c r="A19" s="205" t="str">
        <f>IFERROR(VLOOKUP(B19,Tableau1[],2,0),"")</f>
        <v/>
      </c>
      <c r="B19" s="155" t="str">
        <f>IF(ROWS($1:13)&gt;COUNTA(Plage),"",LOOKUP(1,0/FREQUENCY(ROWS($1:13),COUNTIF(Plage,"&lt;="&amp;Plage)),Plage))</f>
        <v/>
      </c>
      <c r="C19" s="274" t="str">
        <f>IFERROR(VLOOKUP(B19,Tableau1[],3,0),"")&amp;" "&amp;IFERROR(VLOOKUP(B19,Tableau1[],4,0),"")&amp;" "&amp;IFERROR(VLOOKUP(B19,Tableau1[],5,0),"")</f>
        <v xml:space="preserve">  </v>
      </c>
      <c r="D19" s="274" t="str">
        <f>IFERROR(VLOOKUP(E19,Tableau1[],2,0),"")</f>
        <v/>
      </c>
      <c r="E19" s="274" t="str">
        <f>IFERROR(VLOOKUP(F19,Tableau1[],2,0),"")</f>
        <v/>
      </c>
      <c r="F19" s="274" t="str">
        <f>IFERROR(VLOOKUP(G19,Tableau1[],2,0),"")</f>
        <v/>
      </c>
      <c r="G19" s="274" t="str">
        <f>IFERROR(VLOOKUP(H19,Tableau1[],2,0),"")</f>
        <v/>
      </c>
      <c r="H19" s="51" t="str">
        <f>IFERROR(VLOOKUP(B19,Tableau1[],10,0),"")</f>
        <v/>
      </c>
      <c r="I19" s="129" t="str">
        <f>IFERROR(VLOOKUP(B19,Tableau1[],6,0),"")</f>
        <v/>
      </c>
      <c r="J19" s="51" t="str">
        <f>IFERROR(VLOOKUP(B19,Tableau1[],11,0),"")</f>
        <v/>
      </c>
      <c r="K19" s="131" t="str">
        <f>IFERROR(VLOOKUP(B19,Tableau1[],7,0),"")</f>
        <v/>
      </c>
      <c r="L19" s="54" t="str">
        <f>IFERROR(VLOOKUP(B19,Tableau1[],12,0),"")</f>
        <v/>
      </c>
      <c r="M19" s="146" t="s">
        <v>13</v>
      </c>
      <c r="O19" s="139"/>
    </row>
    <row r="20" spans="1:15" ht="27" customHeight="1">
      <c r="A20" s="205" t="str">
        <f>IFERROR(VLOOKUP(B20,Tableau1[],2,0),"")</f>
        <v/>
      </c>
      <c r="B20" s="155" t="str">
        <f>IF(ROWS($1:14)&gt;COUNTA(Plage),"",LOOKUP(1,0/FREQUENCY(ROWS($1:14),COUNTIF(Plage,"&lt;="&amp;Plage)),Plage))</f>
        <v/>
      </c>
      <c r="C20" s="274" t="str">
        <f>IFERROR(VLOOKUP(B20,Tableau1[],3,0),"")&amp;" "&amp;IFERROR(VLOOKUP(B20,Tableau1[],4,0),"")&amp;" "&amp;IFERROR(VLOOKUP(B20,Tableau1[],5,0),"")</f>
        <v xml:space="preserve">  </v>
      </c>
      <c r="D20" s="274" t="str">
        <f>IFERROR(VLOOKUP(E20,Tableau1[],2,0),"")</f>
        <v/>
      </c>
      <c r="E20" s="274" t="str">
        <f>IFERROR(VLOOKUP(F20,Tableau1[],2,0),"")</f>
        <v/>
      </c>
      <c r="F20" s="274" t="str">
        <f>IFERROR(VLOOKUP(G20,Tableau1[],2,0),"")</f>
        <v/>
      </c>
      <c r="G20" s="274" t="str">
        <f>IFERROR(VLOOKUP(H20,Tableau1[],2,0),"")</f>
        <v/>
      </c>
      <c r="H20" s="51" t="str">
        <f>IFERROR(VLOOKUP(B20,Tableau1[],10,0),"")</f>
        <v/>
      </c>
      <c r="I20" s="129" t="str">
        <f>IFERROR(VLOOKUP(B20,Tableau1[],6,0),"")</f>
        <v/>
      </c>
      <c r="J20" s="51" t="str">
        <f>IFERROR(VLOOKUP(B20,Tableau1[],11,0),"")</f>
        <v/>
      </c>
      <c r="K20" s="131" t="str">
        <f>IFERROR(VLOOKUP(B20,Tableau1[],7,0),"")</f>
        <v/>
      </c>
      <c r="L20" s="54" t="str">
        <f>IFERROR(VLOOKUP(B20,Tableau1[],12,0),"")</f>
        <v/>
      </c>
      <c r="M20" s="146" t="s">
        <v>13</v>
      </c>
      <c r="O20" s="139"/>
    </row>
    <row r="21" spans="1:15" ht="27" customHeight="1" thickBot="1">
      <c r="A21" s="206" t="str">
        <f>IFERROR(VLOOKUP(B21,Tableau1[],2,0),"")</f>
        <v/>
      </c>
      <c r="B21" s="156" t="str">
        <f>IF(ROWS($1:15)&gt;COUNTA(Plage),"",LOOKUP(1,0/FREQUENCY(ROWS($1:15),COUNTIF(Plage,"&lt;="&amp;Plage)),Plage))</f>
        <v/>
      </c>
      <c r="C21" s="287" t="str">
        <f>IFERROR(VLOOKUP(B21,Tableau1[],3,0),"")&amp;" "&amp;IFERROR(VLOOKUP(B21,Tableau1[],4,0),"")&amp;" "&amp;IFERROR(VLOOKUP(B21,Tableau1[],5,0),"")</f>
        <v xml:space="preserve">  </v>
      </c>
      <c r="D21" s="287" t="str">
        <f>IFERROR(VLOOKUP(E21,Tableau1[],2,0),"")</f>
        <v/>
      </c>
      <c r="E21" s="287" t="str">
        <f>IFERROR(VLOOKUP(F21,Tableau1[],2,0),"")</f>
        <v/>
      </c>
      <c r="F21" s="287" t="str">
        <f>IFERROR(VLOOKUP(G21,Tableau1[],2,0),"")</f>
        <v/>
      </c>
      <c r="G21" s="287" t="str">
        <f>IFERROR(VLOOKUP(H21,Tableau1[],2,0),"")</f>
        <v/>
      </c>
      <c r="H21" s="127" t="str">
        <f>IFERROR(VLOOKUP(B21,Tableau1[],10,0),"")</f>
        <v/>
      </c>
      <c r="I21" s="130" t="str">
        <f>IFERROR(VLOOKUP(B21,Tableau1[],6,0),"")</f>
        <v/>
      </c>
      <c r="J21" s="127" t="str">
        <f>IFERROR(VLOOKUP(B21,Tableau1[],11,0),"")</f>
        <v/>
      </c>
      <c r="K21" s="132" t="str">
        <f>IFERROR(VLOOKUP(B21,Tableau1[],7,0),"")</f>
        <v/>
      </c>
      <c r="L21" s="128" t="str">
        <f>IFERROR(VLOOKUP(B21,Tableau1[],12,0),"")</f>
        <v/>
      </c>
      <c r="M21" s="147" t="s">
        <v>13</v>
      </c>
      <c r="O21" s="140"/>
    </row>
    <row r="22" spans="1:15" ht="15.6" customHeight="1" thickTop="1"/>
    <row r="23" spans="1:15" ht="15.6" customHeight="1">
      <c r="A23" s="19" t="s">
        <v>172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</row>
    <row r="24" spans="1:15" ht="15.6" customHeight="1">
      <c r="A24" s="16" t="s">
        <v>14</v>
      </c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</row>
    <row r="25" spans="1:15" ht="15.6" customHeight="1">
      <c r="A25" s="16" t="s">
        <v>15</v>
      </c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</row>
    <row r="26" spans="1:15" ht="13.5" customHeight="1" thickBot="1"/>
    <row r="27" spans="1:15" ht="27" customHeight="1">
      <c r="A27" s="22" t="s">
        <v>16</v>
      </c>
      <c r="B27" s="18"/>
      <c r="C27" s="22" t="s">
        <v>17</v>
      </c>
      <c r="D27" s="19"/>
      <c r="F27" s="18"/>
      <c r="G27" s="288" t="s">
        <v>18</v>
      </c>
      <c r="H27" s="281"/>
      <c r="I27" s="281"/>
      <c r="J27" s="281"/>
      <c r="K27" s="281" t="s">
        <v>27</v>
      </c>
      <c r="L27" s="281"/>
      <c r="M27" s="282"/>
    </row>
    <row r="28" spans="1:15" ht="27" customHeight="1" thickBot="1">
      <c r="G28" s="283" t="s">
        <v>28</v>
      </c>
      <c r="H28" s="284"/>
      <c r="I28" s="284"/>
      <c r="J28" s="284"/>
      <c r="K28" s="285" t="s">
        <v>27</v>
      </c>
      <c r="L28" s="285"/>
      <c r="M28" s="286"/>
    </row>
  </sheetData>
  <mergeCells count="21">
    <mergeCell ref="K27:M27"/>
    <mergeCell ref="G28:J28"/>
    <mergeCell ref="K28:M28"/>
    <mergeCell ref="C17:G17"/>
    <mergeCell ref="C18:G18"/>
    <mergeCell ref="C19:G19"/>
    <mergeCell ref="C20:G20"/>
    <mergeCell ref="C21:G21"/>
    <mergeCell ref="G27:J27"/>
    <mergeCell ref="C16:G16"/>
    <mergeCell ref="C4:D4"/>
    <mergeCell ref="C6:G6"/>
    <mergeCell ref="C7:G7"/>
    <mergeCell ref="C8:G8"/>
    <mergeCell ref="C9:G9"/>
    <mergeCell ref="C10:G10"/>
    <mergeCell ref="C11:G11"/>
    <mergeCell ref="C12:G12"/>
    <mergeCell ref="C13:G13"/>
    <mergeCell ref="C14:G14"/>
    <mergeCell ref="C15:G15"/>
  </mergeCells>
  <conditionalFormatting sqref="O7:O21">
    <cfRule type="duplicateValues" dxfId="1" priority="1"/>
  </conditionalFormatting>
  <dataValidations count="2">
    <dataValidation type="list" allowBlank="1" showInputMessage="1" showErrorMessage="1" sqref="C4:D4" xr:uid="{00000000-0002-0000-0B00-000000000000}">
      <formula1>"à ETABLIR , à VALIDER"</formula1>
    </dataValidation>
    <dataValidation type="list" allowBlank="1" showInputMessage="1" showErrorMessage="1" sqref="O7:O21" xr:uid="{00000000-0002-0000-0B00-000001000000}">
      <formula1>Liste_Licenciés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19685039370078741"/>
  <pageSetup paperSize="9" scale="88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7">
    <tabColor theme="7" tint="0.39997558519241921"/>
    <pageSetUpPr fitToPage="1"/>
  </sheetPr>
  <dimension ref="A1:R28"/>
  <sheetViews>
    <sheetView showGridLines="0" showZeros="0" zoomScaleNormal="100" workbookViewId="0">
      <pane xSplit="13" ySplit="6" topLeftCell="N13" activePane="bottomRight" state="frozen"/>
      <selection activeCell="R17" sqref="R17"/>
      <selection pane="topRight" activeCell="R17" sqref="R17"/>
      <selection pane="bottomLeft" activeCell="R17" sqref="R17"/>
      <selection pane="bottomRight" activeCell="C4" sqref="C4:D4"/>
    </sheetView>
  </sheetViews>
  <sheetFormatPr baseColWidth="10" defaultColWidth="11.42578125" defaultRowHeight="15"/>
  <cols>
    <col min="1" max="1" width="11.85546875" customWidth="1"/>
    <col min="2" max="2" width="35.7109375" customWidth="1"/>
    <col min="6" max="6" width="9.42578125" customWidth="1"/>
    <col min="7" max="7" width="16.42578125" customWidth="1"/>
    <col min="8" max="8" width="5.42578125" customWidth="1"/>
    <col min="9" max="9" width="11.85546875" customWidth="1"/>
    <col min="10" max="10" width="5.28515625" customWidth="1"/>
    <col min="11" max="11" width="11.5703125" customWidth="1"/>
    <col min="12" max="12" width="4.28515625" customWidth="1"/>
    <col min="13" max="13" width="9.28515625" customWidth="1"/>
    <col min="14" max="14" width="5.7109375" customWidth="1"/>
    <col min="15" max="15" width="24.85546875" customWidth="1"/>
  </cols>
  <sheetData>
    <row r="1" spans="1:18" ht="23.25">
      <c r="A1" s="2" t="s">
        <v>3</v>
      </c>
      <c r="B1" s="2"/>
      <c r="C1" s="2"/>
      <c r="F1" s="25" t="s">
        <v>179</v>
      </c>
      <c r="G1" s="3"/>
      <c r="H1" s="3"/>
      <c r="I1" s="3"/>
      <c r="J1" s="3"/>
      <c r="K1" s="3"/>
      <c r="L1" s="3"/>
      <c r="M1" s="4"/>
    </row>
    <row r="2" spans="1:18">
      <c r="A2" s="5" t="s">
        <v>180</v>
      </c>
      <c r="B2" s="5"/>
      <c r="C2" s="5"/>
      <c r="F2" s="6"/>
      <c r="M2" s="7"/>
    </row>
    <row r="3" spans="1:18" ht="9.9499999999999993" customHeight="1" thickBot="1">
      <c r="F3" s="8"/>
      <c r="M3" s="7"/>
    </row>
    <row r="4" spans="1:18" ht="24.95" customHeight="1" thickBot="1">
      <c r="A4" s="23" t="s">
        <v>177</v>
      </c>
      <c r="B4" s="9"/>
      <c r="C4" s="275" t="s">
        <v>21</v>
      </c>
      <c r="D4" s="276"/>
      <c r="E4" s="10"/>
      <c r="F4" s="24" t="s">
        <v>124</v>
      </c>
      <c r="G4" s="11"/>
      <c r="H4" s="11"/>
      <c r="I4" s="11"/>
      <c r="J4" s="11"/>
      <c r="K4" s="12"/>
      <c r="L4" s="12"/>
      <c r="M4" s="13"/>
    </row>
    <row r="5" spans="1:18" ht="8.1" customHeight="1" thickBot="1">
      <c r="E5" s="14"/>
    </row>
    <row r="6" spans="1:18" ht="24" customHeight="1" thickTop="1" thickBot="1">
      <c r="A6" s="148" t="s">
        <v>4</v>
      </c>
      <c r="B6" s="153" t="s">
        <v>5</v>
      </c>
      <c r="C6" s="277" t="s">
        <v>112</v>
      </c>
      <c r="D6" s="278"/>
      <c r="E6" s="278"/>
      <c r="F6" s="278"/>
      <c r="G6" s="279"/>
      <c r="H6" s="149" t="s">
        <v>6</v>
      </c>
      <c r="I6" s="149" t="s">
        <v>7</v>
      </c>
      <c r="J6" s="149" t="s">
        <v>8</v>
      </c>
      <c r="K6" s="150" t="s">
        <v>9</v>
      </c>
      <c r="L6" s="151" t="s">
        <v>10</v>
      </c>
      <c r="M6" s="152" t="s">
        <v>11</v>
      </c>
      <c r="O6" s="168" t="s">
        <v>114</v>
      </c>
      <c r="R6" s="15"/>
    </row>
    <row r="7" spans="1:18" ht="27" customHeight="1" thickTop="1">
      <c r="A7" s="158" t="str">
        <f t="shared" ref="A7:A21" si="0">IFERROR(INDEX(Plage_licence,MATCH(SMALL(Plage_licence,ROW()-6),Plage_licence,0)),"")</f>
        <v/>
      </c>
      <c r="B7" s="165" t="str">
        <f ca="1">IFERROR(OFFSET(INDEX(Tableau1[N° de Licence],MATCH(A7,Tableau1[N° de Licence],0),1),,-1),"")</f>
        <v/>
      </c>
      <c r="C7" s="291" t="str">
        <f ca="1">IFERROR(VLOOKUP(B7,Tableau1[],3,0),"")&amp;" "&amp;IFERROR(VLOOKUP(B7,Tableau1[],4,0),"")&amp;" "&amp;IFERROR(VLOOKUP(B7,Tableau1[],5,0),"")</f>
        <v xml:space="preserve">  </v>
      </c>
      <c r="D7" s="291" t="str">
        <f ca="1">IFERROR(VLOOKUP(E7,Tableau1[],2,0),"")</f>
        <v/>
      </c>
      <c r="E7" s="291" t="str">
        <f ca="1">IFERROR(VLOOKUP(F7,Tableau1[],2,0),"")</f>
        <v/>
      </c>
      <c r="F7" s="291" t="str">
        <f ca="1">IFERROR(VLOOKUP(G7,Tableau1[],2,0),"")</f>
        <v/>
      </c>
      <c r="G7" s="291" t="str">
        <f ca="1">IFERROR(VLOOKUP(H7,Tableau1[],2,0),"")</f>
        <v/>
      </c>
      <c r="H7" s="159" t="str">
        <f ca="1">IFERROR(VLOOKUP(B7,Tableau1[],10,0),"")</f>
        <v/>
      </c>
      <c r="I7" s="160" t="str">
        <f ca="1">IFERROR(VLOOKUP(B7,Tableau1[],6,0),"")</f>
        <v/>
      </c>
      <c r="J7" s="159" t="str">
        <f ca="1">IFERROR(VLOOKUP(B7,Tableau1[],11,0),"")</f>
        <v/>
      </c>
      <c r="K7" s="161" t="str">
        <f ca="1">IFERROR(VLOOKUP(B7,Tableau1[],7,0),"")</f>
        <v/>
      </c>
      <c r="L7" s="162" t="str">
        <f ca="1">IFERROR(VLOOKUP(B7,Tableau1[],12,0),"")</f>
        <v/>
      </c>
      <c r="M7" s="163" t="s">
        <v>13</v>
      </c>
      <c r="O7" s="189"/>
    </row>
    <row r="8" spans="1:18" ht="27" customHeight="1">
      <c r="A8" s="157" t="str">
        <f t="shared" si="0"/>
        <v/>
      </c>
      <c r="B8" s="166" t="str">
        <f ca="1">IFERROR(OFFSET(INDEX(Tableau1[N° de Licence],MATCH(A8,Tableau1[N° de Licence],0),1),,-1),"")</f>
        <v/>
      </c>
      <c r="C8" s="289" t="str">
        <f ca="1">IFERROR(VLOOKUP(B8,Tableau1[],3,0),"")&amp;" "&amp;IFERROR(VLOOKUP(B8,Tableau1[],4,0),"")&amp;" "&amp;IFERROR(VLOOKUP(B8,Tableau1[],5,0),"")</f>
        <v xml:space="preserve">  </v>
      </c>
      <c r="D8" s="289" t="str">
        <f ca="1">IFERROR(VLOOKUP(E8,Tableau1[],2,0),"")</f>
        <v/>
      </c>
      <c r="E8" s="289" t="str">
        <f ca="1">IFERROR(VLOOKUP(F8,Tableau1[],2,0),"")</f>
        <v/>
      </c>
      <c r="F8" s="289" t="str">
        <f ca="1">IFERROR(VLOOKUP(G8,Tableau1[],2,0),"")</f>
        <v/>
      </c>
      <c r="G8" s="289" t="str">
        <f ca="1">IFERROR(VLOOKUP(H8,Tableau1[],2,0),"")</f>
        <v/>
      </c>
      <c r="H8" s="51" t="str">
        <f ca="1">IFERROR(VLOOKUP(B8,Tableau1[],10,0),"")</f>
        <v/>
      </c>
      <c r="I8" s="129" t="str">
        <f ca="1">IFERROR(VLOOKUP(B8,Tableau1[],6,0),"")</f>
        <v/>
      </c>
      <c r="J8" s="51" t="str">
        <f ca="1">IFERROR(VLOOKUP(B8,Tableau1[],11,0),"")</f>
        <v/>
      </c>
      <c r="K8" s="131" t="str">
        <f ca="1">IFERROR(VLOOKUP(B8,Tableau1[],7,0),"")</f>
        <v/>
      </c>
      <c r="L8" s="54" t="str">
        <f ca="1">IFERROR(VLOOKUP(B8,Tableau1[],12,0),"")</f>
        <v/>
      </c>
      <c r="M8" s="146" t="s">
        <v>13</v>
      </c>
      <c r="O8" s="190"/>
    </row>
    <row r="9" spans="1:18" ht="27" customHeight="1">
      <c r="A9" s="157" t="str">
        <f t="shared" si="0"/>
        <v/>
      </c>
      <c r="B9" s="166" t="str">
        <f ca="1">IFERROR(OFFSET(INDEX(Tableau1[N° de Licence],MATCH(A9,Tableau1[N° de Licence],0),1),,-1),"")</f>
        <v/>
      </c>
      <c r="C9" s="289" t="str">
        <f ca="1">IFERROR(VLOOKUP(B9,Tableau1[],3,0),"")&amp;" "&amp;IFERROR(VLOOKUP(B9,Tableau1[],4,0),"")&amp;" "&amp;IFERROR(VLOOKUP(B9,Tableau1[],5,0),"")</f>
        <v xml:space="preserve">  </v>
      </c>
      <c r="D9" s="289" t="str">
        <f ca="1">IFERROR(VLOOKUP(E9,Tableau1[],2,0),"")</f>
        <v/>
      </c>
      <c r="E9" s="289" t="str">
        <f ca="1">IFERROR(VLOOKUP(F9,Tableau1[],2,0),"")</f>
        <v/>
      </c>
      <c r="F9" s="289" t="str">
        <f ca="1">IFERROR(VLOOKUP(G9,Tableau1[],2,0),"")</f>
        <v/>
      </c>
      <c r="G9" s="289" t="str">
        <f ca="1">IFERROR(VLOOKUP(H9,Tableau1[],2,0),"")</f>
        <v/>
      </c>
      <c r="H9" s="51" t="str">
        <f ca="1">IFERROR(VLOOKUP(B9,Tableau1[],10,0),"")</f>
        <v/>
      </c>
      <c r="I9" s="129" t="str">
        <f ca="1">IFERROR(VLOOKUP(B9,Tableau1[],6,0),"")</f>
        <v/>
      </c>
      <c r="J9" s="51" t="str">
        <f ca="1">IFERROR(VLOOKUP(B9,Tableau1[],11,0),"")</f>
        <v/>
      </c>
      <c r="K9" s="131" t="str">
        <f ca="1">IFERROR(VLOOKUP(B9,Tableau1[],7,0),"")</f>
        <v/>
      </c>
      <c r="L9" s="54" t="str">
        <f ca="1">IFERROR(VLOOKUP(B9,Tableau1[],12,0),"")</f>
        <v/>
      </c>
      <c r="M9" s="146" t="s">
        <v>13</v>
      </c>
      <c r="O9" s="190"/>
    </row>
    <row r="10" spans="1:18" ht="27" customHeight="1">
      <c r="A10" s="157" t="str">
        <f t="shared" si="0"/>
        <v/>
      </c>
      <c r="B10" s="166" t="str">
        <f ca="1">IFERROR(OFFSET(INDEX(Tableau1[N° de Licence],MATCH(A10,Tableau1[N° de Licence],0),1),,-1),"")</f>
        <v/>
      </c>
      <c r="C10" s="289" t="str">
        <f ca="1">IFERROR(VLOOKUP(B10,Tableau1[],3,0),"")&amp;" "&amp;IFERROR(VLOOKUP(B10,Tableau1[],4,0),"")&amp;" "&amp;IFERROR(VLOOKUP(B10,Tableau1[],5,0),"")</f>
        <v xml:space="preserve">  </v>
      </c>
      <c r="D10" s="289" t="str">
        <f ca="1">IFERROR(VLOOKUP(E10,Tableau1[],2,0),"")</f>
        <v/>
      </c>
      <c r="E10" s="289" t="str">
        <f ca="1">IFERROR(VLOOKUP(F10,Tableau1[],2,0),"")</f>
        <v/>
      </c>
      <c r="F10" s="289" t="str">
        <f ca="1">IFERROR(VLOOKUP(G10,Tableau1[],2,0),"")</f>
        <v/>
      </c>
      <c r="G10" s="289" t="str">
        <f ca="1">IFERROR(VLOOKUP(H10,Tableau1[],2,0),"")</f>
        <v/>
      </c>
      <c r="H10" s="51" t="str">
        <f ca="1">IFERROR(VLOOKUP(B10,Tableau1[],10,0),"")</f>
        <v/>
      </c>
      <c r="I10" s="129" t="str">
        <f ca="1">IFERROR(VLOOKUP(B10,Tableau1[],6,0),"")</f>
        <v/>
      </c>
      <c r="J10" s="51" t="str">
        <f ca="1">IFERROR(VLOOKUP(B10,Tableau1[],11,0),"")</f>
        <v/>
      </c>
      <c r="K10" s="131" t="str">
        <f ca="1">IFERROR(VLOOKUP(B10,Tableau1[],7,0),"")</f>
        <v/>
      </c>
      <c r="L10" s="54" t="str">
        <f ca="1">IFERROR(VLOOKUP(B10,Tableau1[],12,0),"")</f>
        <v/>
      </c>
      <c r="M10" s="146" t="s">
        <v>13</v>
      </c>
      <c r="O10" s="190"/>
    </row>
    <row r="11" spans="1:18" ht="27" customHeight="1">
      <c r="A11" s="157" t="str">
        <f t="shared" si="0"/>
        <v/>
      </c>
      <c r="B11" s="166" t="str">
        <f ca="1">IFERROR(OFFSET(INDEX(Tableau1[N° de Licence],MATCH(A11,Tableau1[N° de Licence],0),1),,-1),"")</f>
        <v/>
      </c>
      <c r="C11" s="289" t="str">
        <f ca="1">IFERROR(VLOOKUP(B11,Tableau1[],3,0),"")&amp;" "&amp;IFERROR(VLOOKUP(B11,Tableau1[],4,0),"")&amp;" "&amp;IFERROR(VLOOKUP(B11,Tableau1[],5,0),"")</f>
        <v xml:space="preserve">  </v>
      </c>
      <c r="D11" s="289" t="str">
        <f ca="1">IFERROR(VLOOKUP(E11,Tableau1[],2,0),"")</f>
        <v/>
      </c>
      <c r="E11" s="289" t="str">
        <f ca="1">IFERROR(VLOOKUP(F11,Tableau1[],2,0),"")</f>
        <v/>
      </c>
      <c r="F11" s="289" t="str">
        <f ca="1">IFERROR(VLOOKUP(G11,Tableau1[],2,0),"")</f>
        <v/>
      </c>
      <c r="G11" s="289" t="str">
        <f ca="1">IFERROR(VLOOKUP(H11,Tableau1[],2,0),"")</f>
        <v/>
      </c>
      <c r="H11" s="51" t="str">
        <f ca="1">IFERROR(VLOOKUP(B11,Tableau1[],10,0),"")</f>
        <v/>
      </c>
      <c r="I11" s="129" t="str">
        <f ca="1">IFERROR(VLOOKUP(B11,Tableau1[],6,0),"")</f>
        <v/>
      </c>
      <c r="J11" s="51" t="str">
        <f ca="1">IFERROR(VLOOKUP(B11,Tableau1[],11,0),"")</f>
        <v/>
      </c>
      <c r="K11" s="131" t="str">
        <f ca="1">IFERROR(VLOOKUP(B11,Tableau1[],7,0),"")</f>
        <v/>
      </c>
      <c r="L11" s="54" t="str">
        <f ca="1">IFERROR(VLOOKUP(B11,Tableau1[],12,0),"")</f>
        <v/>
      </c>
      <c r="M11" s="146" t="s">
        <v>13</v>
      </c>
      <c r="O11" s="190"/>
    </row>
    <row r="12" spans="1:18" ht="27" customHeight="1">
      <c r="A12" s="157" t="str">
        <f t="shared" si="0"/>
        <v/>
      </c>
      <c r="B12" s="166" t="str">
        <f ca="1">IFERROR(OFFSET(INDEX(Tableau1[N° de Licence],MATCH(A12,Tableau1[N° de Licence],0),1),,-1),"")</f>
        <v/>
      </c>
      <c r="C12" s="289" t="str">
        <f ca="1">IFERROR(VLOOKUP(B12,Tableau1[],3,0),"")&amp;" "&amp;IFERROR(VLOOKUP(B12,Tableau1[],4,0),"")&amp;" "&amp;IFERROR(VLOOKUP(B12,Tableau1[],5,0),"")</f>
        <v xml:space="preserve">  </v>
      </c>
      <c r="D12" s="289" t="str">
        <f ca="1">IFERROR(VLOOKUP(E12,Tableau1[],2,0),"")</f>
        <v/>
      </c>
      <c r="E12" s="289" t="str">
        <f ca="1">IFERROR(VLOOKUP(F12,Tableau1[],2,0),"")</f>
        <v/>
      </c>
      <c r="F12" s="289" t="str">
        <f ca="1">IFERROR(VLOOKUP(G12,Tableau1[],2,0),"")</f>
        <v/>
      </c>
      <c r="G12" s="289" t="str">
        <f ca="1">IFERROR(VLOOKUP(H12,Tableau1[],2,0),"")</f>
        <v/>
      </c>
      <c r="H12" s="51" t="str">
        <f ca="1">IFERROR(VLOOKUP(B12,Tableau1[],10,0),"")</f>
        <v/>
      </c>
      <c r="I12" s="129" t="str">
        <f ca="1">IFERROR(VLOOKUP(B12,Tableau1[],6,0),"")</f>
        <v/>
      </c>
      <c r="J12" s="51" t="str">
        <f ca="1">IFERROR(VLOOKUP(B12,Tableau1[],11,0),"")</f>
        <v/>
      </c>
      <c r="K12" s="131" t="str">
        <f ca="1">IFERROR(VLOOKUP(B12,Tableau1[],7,0),"")</f>
        <v/>
      </c>
      <c r="L12" s="54" t="str">
        <f ca="1">IFERROR(VLOOKUP(B12,Tableau1[],12,0),"")</f>
        <v/>
      </c>
      <c r="M12" s="146" t="s">
        <v>13</v>
      </c>
      <c r="O12" s="190"/>
    </row>
    <row r="13" spans="1:18" ht="27" customHeight="1">
      <c r="A13" s="157" t="str">
        <f t="shared" si="0"/>
        <v/>
      </c>
      <c r="B13" s="166" t="str">
        <f ca="1">IFERROR(OFFSET(INDEX(Tableau1[N° de Licence],MATCH(A13,Tableau1[N° de Licence],0),1),,-1),"")</f>
        <v/>
      </c>
      <c r="C13" s="289" t="str">
        <f ca="1">IFERROR(VLOOKUP(B13,Tableau1[],3,0),"")&amp;" "&amp;IFERROR(VLOOKUP(B13,Tableau1[],4,0),"")&amp;" "&amp;IFERROR(VLOOKUP(B13,Tableau1[],5,0),"")</f>
        <v xml:space="preserve">  </v>
      </c>
      <c r="D13" s="289" t="str">
        <f ca="1">IFERROR(VLOOKUP(E13,Tableau1[],2,0),"")</f>
        <v/>
      </c>
      <c r="E13" s="289" t="str">
        <f ca="1">IFERROR(VLOOKUP(F13,Tableau1[],2,0),"")</f>
        <v/>
      </c>
      <c r="F13" s="289" t="str">
        <f ca="1">IFERROR(VLOOKUP(G13,Tableau1[],2,0),"")</f>
        <v/>
      </c>
      <c r="G13" s="289" t="str">
        <f ca="1">IFERROR(VLOOKUP(H13,Tableau1[],2,0),"")</f>
        <v/>
      </c>
      <c r="H13" s="51" t="str">
        <f ca="1">IFERROR(VLOOKUP(B13,Tableau1[],10,0),"")</f>
        <v/>
      </c>
      <c r="I13" s="129" t="str">
        <f ca="1">IFERROR(VLOOKUP(B13,Tableau1[],6,0),"")</f>
        <v/>
      </c>
      <c r="J13" s="51" t="str">
        <f ca="1">IFERROR(VLOOKUP(B13,Tableau1[],11,0),"")</f>
        <v/>
      </c>
      <c r="K13" s="131" t="str">
        <f ca="1">IFERROR(VLOOKUP(B13,Tableau1[],7,0),"")</f>
        <v/>
      </c>
      <c r="L13" s="54" t="str">
        <f ca="1">IFERROR(VLOOKUP(B13,Tableau1[],12,0),"")</f>
        <v/>
      </c>
      <c r="M13" s="146" t="s">
        <v>13</v>
      </c>
      <c r="O13" s="190"/>
    </row>
    <row r="14" spans="1:18" ht="27" customHeight="1">
      <c r="A14" s="157" t="str">
        <f t="shared" si="0"/>
        <v/>
      </c>
      <c r="B14" s="166" t="str">
        <f ca="1">IFERROR(OFFSET(INDEX(Tableau1[N° de Licence],MATCH(A14,Tableau1[N° de Licence],0),1),,-1),"")</f>
        <v/>
      </c>
      <c r="C14" s="289" t="str">
        <f ca="1">IFERROR(VLOOKUP(B14,Tableau1[],3,0),"")&amp;" "&amp;IFERROR(VLOOKUP(B14,Tableau1[],4,0),"")&amp;" "&amp;IFERROR(VLOOKUP(B14,Tableau1[],5,0),"")</f>
        <v xml:space="preserve">  </v>
      </c>
      <c r="D14" s="289" t="str">
        <f ca="1">IFERROR(VLOOKUP(E14,Tableau1[],2,0),"")</f>
        <v/>
      </c>
      <c r="E14" s="289" t="str">
        <f ca="1">IFERROR(VLOOKUP(F14,Tableau1[],2,0),"")</f>
        <v/>
      </c>
      <c r="F14" s="289" t="str">
        <f ca="1">IFERROR(VLOOKUP(G14,Tableau1[],2,0),"")</f>
        <v/>
      </c>
      <c r="G14" s="289" t="str">
        <f ca="1">IFERROR(VLOOKUP(H14,Tableau1[],2,0),"")</f>
        <v/>
      </c>
      <c r="H14" s="51" t="str">
        <f ca="1">IFERROR(VLOOKUP(B14,Tableau1[],10,0),"")</f>
        <v/>
      </c>
      <c r="I14" s="129" t="str">
        <f ca="1">IFERROR(VLOOKUP(B14,Tableau1[],6,0),"")</f>
        <v/>
      </c>
      <c r="J14" s="51" t="str">
        <f ca="1">IFERROR(VLOOKUP(B14,Tableau1[],11,0),"")</f>
        <v/>
      </c>
      <c r="K14" s="131" t="str">
        <f ca="1">IFERROR(VLOOKUP(B14,Tableau1[],7,0),"")</f>
        <v/>
      </c>
      <c r="L14" s="54" t="str">
        <f ca="1">IFERROR(VLOOKUP(B14,Tableau1[],12,0),"")</f>
        <v/>
      </c>
      <c r="M14" s="146" t="s">
        <v>13</v>
      </c>
      <c r="O14" s="190"/>
    </row>
    <row r="15" spans="1:18" ht="27" customHeight="1">
      <c r="A15" s="157" t="str">
        <f t="shared" si="0"/>
        <v/>
      </c>
      <c r="B15" s="166" t="str">
        <f ca="1">IFERROR(OFFSET(INDEX(Tableau1[N° de Licence],MATCH(A15,Tableau1[N° de Licence],0),1),,-1),"")</f>
        <v/>
      </c>
      <c r="C15" s="289" t="str">
        <f ca="1">IFERROR(VLOOKUP(B15,Tableau1[],3,0),"")&amp;" "&amp;IFERROR(VLOOKUP(B15,Tableau1[],4,0),"")&amp;" "&amp;IFERROR(VLOOKUP(B15,Tableau1[],5,0),"")</f>
        <v xml:space="preserve">  </v>
      </c>
      <c r="D15" s="289" t="str">
        <f ca="1">IFERROR(VLOOKUP(E15,Tableau1[],2,0),"")</f>
        <v/>
      </c>
      <c r="E15" s="289" t="str">
        <f ca="1">IFERROR(VLOOKUP(F15,Tableau1[],2,0),"")</f>
        <v/>
      </c>
      <c r="F15" s="289" t="str">
        <f ca="1">IFERROR(VLOOKUP(G15,Tableau1[],2,0),"")</f>
        <v/>
      </c>
      <c r="G15" s="289" t="str">
        <f ca="1">IFERROR(VLOOKUP(H15,Tableau1[],2,0),"")</f>
        <v/>
      </c>
      <c r="H15" s="51" t="str">
        <f ca="1">IFERROR(VLOOKUP(B15,Tableau1[],10,0),"")</f>
        <v/>
      </c>
      <c r="I15" s="129" t="str">
        <f ca="1">IFERROR(VLOOKUP(B15,Tableau1[],6,0),"")</f>
        <v/>
      </c>
      <c r="J15" s="51" t="str">
        <f ca="1">IFERROR(VLOOKUP(B15,Tableau1[],11,0),"")</f>
        <v/>
      </c>
      <c r="K15" s="131" t="str">
        <f ca="1">IFERROR(VLOOKUP(B15,Tableau1[],7,0),"")</f>
        <v/>
      </c>
      <c r="L15" s="54" t="str">
        <f ca="1">IFERROR(VLOOKUP(B15,Tableau1[],12,0),"")</f>
        <v/>
      </c>
      <c r="M15" s="146" t="s">
        <v>13</v>
      </c>
      <c r="O15" s="190"/>
    </row>
    <row r="16" spans="1:18" ht="27" customHeight="1">
      <c r="A16" s="157" t="str">
        <f t="shared" si="0"/>
        <v/>
      </c>
      <c r="B16" s="166" t="str">
        <f ca="1">IFERROR(OFFSET(INDEX(Tableau1[N° de Licence],MATCH(A16,Tableau1[N° de Licence],0),1),,-1),"")</f>
        <v/>
      </c>
      <c r="C16" s="289" t="str">
        <f ca="1">IFERROR(VLOOKUP(B16,Tableau1[],3,0),"")&amp;" "&amp;IFERROR(VLOOKUP(B16,Tableau1[],4,0),"")&amp;" "&amp;IFERROR(VLOOKUP(B16,Tableau1[],5,0),"")</f>
        <v xml:space="preserve">  </v>
      </c>
      <c r="D16" s="289" t="str">
        <f ca="1">IFERROR(VLOOKUP(E16,Tableau1[],2,0),"")</f>
        <v/>
      </c>
      <c r="E16" s="289" t="str">
        <f ca="1">IFERROR(VLOOKUP(F16,Tableau1[],2,0),"")</f>
        <v/>
      </c>
      <c r="F16" s="289" t="str">
        <f ca="1">IFERROR(VLOOKUP(G16,Tableau1[],2,0),"")</f>
        <v/>
      </c>
      <c r="G16" s="289" t="str">
        <f ca="1">IFERROR(VLOOKUP(H16,Tableau1[],2,0),"")</f>
        <v/>
      </c>
      <c r="H16" s="51" t="str">
        <f ca="1">IFERROR(VLOOKUP(B16,Tableau1[],10,0),"")</f>
        <v/>
      </c>
      <c r="I16" s="129" t="str">
        <f ca="1">IFERROR(VLOOKUP(B16,Tableau1[],6,0),"")</f>
        <v/>
      </c>
      <c r="J16" s="51" t="str">
        <f ca="1">IFERROR(VLOOKUP(B16,Tableau1[],11,0),"")</f>
        <v/>
      </c>
      <c r="K16" s="131" t="str">
        <f ca="1">IFERROR(VLOOKUP(B16,Tableau1[],7,0),"")</f>
        <v/>
      </c>
      <c r="L16" s="54" t="str">
        <f ca="1">IFERROR(VLOOKUP(B16,Tableau1[],12,0),"")</f>
        <v/>
      </c>
      <c r="M16" s="146" t="s">
        <v>13</v>
      </c>
      <c r="O16" s="190"/>
    </row>
    <row r="17" spans="1:15" ht="27" customHeight="1">
      <c r="A17" s="157" t="str">
        <f t="shared" si="0"/>
        <v/>
      </c>
      <c r="B17" s="166" t="str">
        <f ca="1">IFERROR(OFFSET(INDEX(Tableau1[N° de Licence],MATCH(A17,Tableau1[N° de Licence],0),1),,-1),"")</f>
        <v/>
      </c>
      <c r="C17" s="289" t="str">
        <f ca="1">IFERROR(VLOOKUP(B17,Tableau1[],3,0),"")&amp;" "&amp;IFERROR(VLOOKUP(B17,Tableau1[],4,0),"")&amp;" "&amp;IFERROR(VLOOKUP(B17,Tableau1[],5,0),"")</f>
        <v xml:space="preserve">  </v>
      </c>
      <c r="D17" s="289" t="str">
        <f ca="1">IFERROR(VLOOKUP(E17,Tableau1[],2,0),"")</f>
        <v/>
      </c>
      <c r="E17" s="289" t="str">
        <f ca="1">IFERROR(VLOOKUP(F17,Tableau1[],2,0),"")</f>
        <v/>
      </c>
      <c r="F17" s="289" t="str">
        <f ca="1">IFERROR(VLOOKUP(G17,Tableau1[],2,0),"")</f>
        <v/>
      </c>
      <c r="G17" s="289" t="str">
        <f ca="1">IFERROR(VLOOKUP(H17,Tableau1[],2,0),"")</f>
        <v/>
      </c>
      <c r="H17" s="51" t="str">
        <f ca="1">IFERROR(VLOOKUP(B17,Tableau1[],10,0),"")</f>
        <v/>
      </c>
      <c r="I17" s="129" t="str">
        <f ca="1">IFERROR(VLOOKUP(B17,Tableau1[],6,0),"")</f>
        <v/>
      </c>
      <c r="J17" s="51" t="str">
        <f ca="1">IFERROR(VLOOKUP(B17,Tableau1[],11,0),"")</f>
        <v/>
      </c>
      <c r="K17" s="131" t="str">
        <f ca="1">IFERROR(VLOOKUP(B17,Tableau1[],7,0),"")</f>
        <v/>
      </c>
      <c r="L17" s="54" t="str">
        <f ca="1">IFERROR(VLOOKUP(B17,Tableau1[],12,0),"")</f>
        <v/>
      </c>
      <c r="M17" s="146" t="s">
        <v>13</v>
      </c>
      <c r="O17" s="190"/>
    </row>
    <row r="18" spans="1:15" ht="27" customHeight="1">
      <c r="A18" s="157" t="str">
        <f t="shared" si="0"/>
        <v/>
      </c>
      <c r="B18" s="166" t="str">
        <f ca="1">IFERROR(OFFSET(INDEX(Tableau1[N° de Licence],MATCH(A18,Tableau1[N° de Licence],0),1),,-1),"")</f>
        <v/>
      </c>
      <c r="C18" s="289" t="str">
        <f ca="1">IFERROR(VLOOKUP(B18,Tableau1[],3,0),"")&amp;" "&amp;IFERROR(VLOOKUP(B18,Tableau1[],4,0),"")&amp;" "&amp;IFERROR(VLOOKUP(B18,Tableau1[],5,0),"")</f>
        <v xml:space="preserve">  </v>
      </c>
      <c r="D18" s="289" t="str">
        <f ca="1">IFERROR(VLOOKUP(E18,Tableau1[],2,0),"")</f>
        <v/>
      </c>
      <c r="E18" s="289" t="str">
        <f ca="1">IFERROR(VLOOKUP(F18,Tableau1[],2,0),"")</f>
        <v/>
      </c>
      <c r="F18" s="289" t="str">
        <f ca="1">IFERROR(VLOOKUP(G18,Tableau1[],2,0),"")</f>
        <v/>
      </c>
      <c r="G18" s="289" t="str">
        <f ca="1">IFERROR(VLOOKUP(H18,Tableau1[],2,0),"")</f>
        <v/>
      </c>
      <c r="H18" s="51" t="str">
        <f ca="1">IFERROR(VLOOKUP(B18,Tableau1[],10,0),"")</f>
        <v/>
      </c>
      <c r="I18" s="129" t="str">
        <f ca="1">IFERROR(VLOOKUP(B18,Tableau1[],6,0),"")</f>
        <v/>
      </c>
      <c r="J18" s="51" t="str">
        <f ca="1">IFERROR(VLOOKUP(B18,Tableau1[],11,0),"")</f>
        <v/>
      </c>
      <c r="K18" s="131" t="str">
        <f ca="1">IFERROR(VLOOKUP(B18,Tableau1[],7,0),"")</f>
        <v/>
      </c>
      <c r="L18" s="54" t="str">
        <f ca="1">IFERROR(VLOOKUP(B18,Tableau1[],12,0),"")</f>
        <v/>
      </c>
      <c r="M18" s="146" t="s">
        <v>13</v>
      </c>
      <c r="O18" s="190"/>
    </row>
    <row r="19" spans="1:15" ht="27" customHeight="1">
      <c r="A19" s="157" t="str">
        <f t="shared" si="0"/>
        <v/>
      </c>
      <c r="B19" s="166" t="str">
        <f ca="1">IFERROR(OFFSET(INDEX(Tableau1[N° de Licence],MATCH(A19,Tableau1[N° de Licence],0),1),,-1),"")</f>
        <v/>
      </c>
      <c r="C19" s="289" t="str">
        <f ca="1">IFERROR(VLOOKUP(B19,Tableau1[],3,0),"")&amp;" "&amp;IFERROR(VLOOKUP(B19,Tableau1[],4,0),"")&amp;" "&amp;IFERROR(VLOOKUP(B19,Tableau1[],5,0),"")</f>
        <v xml:space="preserve">  </v>
      </c>
      <c r="D19" s="289" t="str">
        <f ca="1">IFERROR(VLOOKUP(E19,Tableau1[],2,0),"")</f>
        <v/>
      </c>
      <c r="E19" s="289" t="str">
        <f ca="1">IFERROR(VLOOKUP(F19,Tableau1[],2,0),"")</f>
        <v/>
      </c>
      <c r="F19" s="289" t="str">
        <f ca="1">IFERROR(VLOOKUP(G19,Tableau1[],2,0),"")</f>
        <v/>
      </c>
      <c r="G19" s="289" t="str">
        <f ca="1">IFERROR(VLOOKUP(H19,Tableau1[],2,0),"")</f>
        <v/>
      </c>
      <c r="H19" s="51" t="str">
        <f ca="1">IFERROR(VLOOKUP(B19,Tableau1[],10,0),"")</f>
        <v/>
      </c>
      <c r="I19" s="129" t="str">
        <f ca="1">IFERROR(VLOOKUP(B19,Tableau1[],6,0),"")</f>
        <v/>
      </c>
      <c r="J19" s="51" t="str">
        <f ca="1">IFERROR(VLOOKUP(B19,Tableau1[],11,0),"")</f>
        <v/>
      </c>
      <c r="K19" s="131" t="str">
        <f ca="1">IFERROR(VLOOKUP(B19,Tableau1[],7,0),"")</f>
        <v/>
      </c>
      <c r="L19" s="54" t="str">
        <f ca="1">IFERROR(VLOOKUP(B19,Tableau1[],12,0),"")</f>
        <v/>
      </c>
      <c r="M19" s="146" t="s">
        <v>13</v>
      </c>
      <c r="O19" s="190"/>
    </row>
    <row r="20" spans="1:15" ht="27" customHeight="1">
      <c r="A20" s="157" t="str">
        <f t="shared" si="0"/>
        <v/>
      </c>
      <c r="B20" s="166" t="str">
        <f ca="1">IFERROR(OFFSET(INDEX(Tableau1[N° de Licence],MATCH(A20,Tableau1[N° de Licence],0),1),,-1),"")</f>
        <v/>
      </c>
      <c r="C20" s="289" t="str">
        <f ca="1">IFERROR(VLOOKUP(B20,Tableau1[],3,0),"")&amp;" "&amp;IFERROR(VLOOKUP(B20,Tableau1[],4,0),"")&amp;" "&amp;IFERROR(VLOOKUP(B20,Tableau1[],5,0),"")</f>
        <v xml:space="preserve">  </v>
      </c>
      <c r="D20" s="289" t="str">
        <f ca="1">IFERROR(VLOOKUP(E20,Tableau1[],2,0),"")</f>
        <v/>
      </c>
      <c r="E20" s="289" t="str">
        <f ca="1">IFERROR(VLOOKUP(F20,Tableau1[],2,0),"")</f>
        <v/>
      </c>
      <c r="F20" s="289" t="str">
        <f ca="1">IFERROR(VLOOKUP(G20,Tableau1[],2,0),"")</f>
        <v/>
      </c>
      <c r="G20" s="289" t="str">
        <f ca="1">IFERROR(VLOOKUP(H20,Tableau1[],2,0),"")</f>
        <v/>
      </c>
      <c r="H20" s="51" t="str">
        <f ca="1">IFERROR(VLOOKUP(B20,Tableau1[],10,0),"")</f>
        <v/>
      </c>
      <c r="I20" s="129" t="str">
        <f ca="1">IFERROR(VLOOKUP(B20,Tableau1[],6,0),"")</f>
        <v/>
      </c>
      <c r="J20" s="51" t="str">
        <f ca="1">IFERROR(VLOOKUP(B20,Tableau1[],11,0),"")</f>
        <v/>
      </c>
      <c r="K20" s="131" t="str">
        <f ca="1">IFERROR(VLOOKUP(B20,Tableau1[],7,0),"")</f>
        <v/>
      </c>
      <c r="L20" s="54" t="str">
        <f ca="1">IFERROR(VLOOKUP(B20,Tableau1[],12,0),"")</f>
        <v/>
      </c>
      <c r="M20" s="146" t="s">
        <v>13</v>
      </c>
      <c r="O20" s="190"/>
    </row>
    <row r="21" spans="1:15" ht="27" customHeight="1" thickBot="1">
      <c r="A21" s="164" t="str">
        <f t="shared" si="0"/>
        <v/>
      </c>
      <c r="B21" s="167" t="str">
        <f ca="1">IFERROR(OFFSET(INDEX(Tableau1[N° de Licence],MATCH(A21,Tableau1[N° de Licence],0),1),,-1),"")</f>
        <v/>
      </c>
      <c r="C21" s="290" t="str">
        <f ca="1">IFERROR(VLOOKUP(B21,Tableau1[],3,0),"")&amp;" "&amp;IFERROR(VLOOKUP(B21,Tableau1[],4,0),"")&amp;" "&amp;IFERROR(VLOOKUP(B21,Tableau1[],5,0),"")</f>
        <v xml:space="preserve">  </v>
      </c>
      <c r="D21" s="290" t="str">
        <f ca="1">IFERROR(VLOOKUP(E21,Tableau1[],2,0),"")</f>
        <v/>
      </c>
      <c r="E21" s="290" t="str">
        <f ca="1">IFERROR(VLOOKUP(F21,Tableau1[],2,0),"")</f>
        <v/>
      </c>
      <c r="F21" s="290" t="str">
        <f ca="1">IFERROR(VLOOKUP(G21,Tableau1[],2,0),"")</f>
        <v/>
      </c>
      <c r="G21" s="290" t="str">
        <f ca="1">IFERROR(VLOOKUP(H21,Tableau1[],2,0),"")</f>
        <v/>
      </c>
      <c r="H21" s="127" t="str">
        <f ca="1">IFERROR(VLOOKUP(B21,Tableau1[],10,0),"")</f>
        <v/>
      </c>
      <c r="I21" s="130" t="str">
        <f ca="1">IFERROR(VLOOKUP(B21,Tableau1[],6,0),"")</f>
        <v/>
      </c>
      <c r="J21" s="127" t="str">
        <f ca="1">IFERROR(VLOOKUP(B21,Tableau1[],11,0),"")</f>
        <v/>
      </c>
      <c r="K21" s="132" t="str">
        <f ca="1">IFERROR(VLOOKUP(B21,Tableau1[],7,0),"")</f>
        <v/>
      </c>
      <c r="L21" s="128" t="str">
        <f ca="1">IFERROR(VLOOKUP(B21,Tableau1[],12,0),"")</f>
        <v/>
      </c>
      <c r="M21" s="147" t="s">
        <v>13</v>
      </c>
      <c r="O21" s="191"/>
    </row>
    <row r="22" spans="1:15" ht="15.6" customHeight="1" thickTop="1"/>
    <row r="23" spans="1:15" ht="15.6" customHeight="1">
      <c r="A23" s="19" t="s">
        <v>173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</row>
    <row r="24" spans="1:15" ht="15.6" customHeight="1">
      <c r="A24" s="16" t="s">
        <v>14</v>
      </c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</row>
    <row r="25" spans="1:15" ht="15.6" customHeight="1">
      <c r="A25" s="16" t="s">
        <v>15</v>
      </c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</row>
    <row r="26" spans="1:15" ht="13.5" customHeight="1" thickBot="1"/>
    <row r="27" spans="1:15" ht="27" customHeight="1">
      <c r="A27" s="22" t="s">
        <v>16</v>
      </c>
      <c r="B27" s="18"/>
      <c r="C27" s="22" t="s">
        <v>17</v>
      </c>
      <c r="D27" s="19"/>
      <c r="F27" s="18"/>
      <c r="G27" s="288" t="s">
        <v>18</v>
      </c>
      <c r="H27" s="281"/>
      <c r="I27" s="281"/>
      <c r="J27" s="281"/>
      <c r="K27" s="281" t="s">
        <v>27</v>
      </c>
      <c r="L27" s="281"/>
      <c r="M27" s="282"/>
    </row>
    <row r="28" spans="1:15" ht="27" customHeight="1" thickBot="1">
      <c r="G28" s="283" t="s">
        <v>28</v>
      </c>
      <c r="H28" s="284"/>
      <c r="I28" s="284"/>
      <c r="J28" s="284"/>
      <c r="K28" s="285" t="s">
        <v>27</v>
      </c>
      <c r="L28" s="285"/>
      <c r="M28" s="286"/>
    </row>
  </sheetData>
  <mergeCells count="21">
    <mergeCell ref="C16:G16"/>
    <mergeCell ref="C4:D4"/>
    <mergeCell ref="C6:G6"/>
    <mergeCell ref="C7:G7"/>
    <mergeCell ref="C8:G8"/>
    <mergeCell ref="C9:G9"/>
    <mergeCell ref="C10:G10"/>
    <mergeCell ref="C11:G11"/>
    <mergeCell ref="C12:G12"/>
    <mergeCell ref="C13:G13"/>
    <mergeCell ref="C14:G14"/>
    <mergeCell ref="C15:G15"/>
    <mergeCell ref="K27:M27"/>
    <mergeCell ref="G28:J28"/>
    <mergeCell ref="K28:M28"/>
    <mergeCell ref="C17:G17"/>
    <mergeCell ref="C18:G18"/>
    <mergeCell ref="C19:G19"/>
    <mergeCell ref="C20:G20"/>
    <mergeCell ref="C21:G21"/>
    <mergeCell ref="G27:J27"/>
  </mergeCells>
  <conditionalFormatting sqref="O7:O21">
    <cfRule type="duplicateValues" dxfId="0" priority="1"/>
  </conditionalFormatting>
  <dataValidations count="2">
    <dataValidation type="list" allowBlank="1" showInputMessage="1" showErrorMessage="1" sqref="O7:O21" xr:uid="{00000000-0002-0000-0C00-000000000000}">
      <formula1>Liste_Licences</formula1>
    </dataValidation>
    <dataValidation type="list" allowBlank="1" showInputMessage="1" showErrorMessage="1" sqref="C4:D4" xr:uid="{00000000-0002-0000-0C00-000001000000}">
      <formula1>"à ETABLIR , à VALIDER"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19685039370078741"/>
  <pageSetup paperSize="9" scale="88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5">
    <tabColor rgb="FFFF00FF"/>
  </sheetPr>
  <dimension ref="A1:WVI59"/>
  <sheetViews>
    <sheetView showGridLines="0" workbookViewId="0">
      <selection activeCell="B43" sqref="B43"/>
    </sheetView>
  </sheetViews>
  <sheetFormatPr baseColWidth="10" defaultColWidth="0" defaultRowHeight="12.75" zeroHeight="1"/>
  <cols>
    <col min="1" max="1" width="8.140625" style="91" customWidth="1"/>
    <col min="2" max="2" width="13" style="91" customWidth="1"/>
    <col min="3" max="4" width="11.42578125" style="91" customWidth="1"/>
    <col min="5" max="5" width="16.28515625" style="91" customWidth="1"/>
    <col min="6" max="6" width="13.28515625" style="91" customWidth="1"/>
    <col min="7" max="8" width="11.42578125" style="91" customWidth="1"/>
    <col min="9" max="9" width="3.5703125" style="91" customWidth="1"/>
    <col min="10" max="256" width="11.42578125" style="91" hidden="1"/>
    <col min="257" max="257" width="12.5703125" style="91" hidden="1"/>
    <col min="258" max="512" width="11.42578125" style="91" hidden="1"/>
    <col min="513" max="513" width="12.5703125" style="91" hidden="1"/>
    <col min="514" max="768" width="11.42578125" style="91" hidden="1"/>
    <col min="769" max="769" width="12.5703125" style="91" hidden="1"/>
    <col min="770" max="1024" width="11.42578125" style="91" hidden="1"/>
    <col min="1025" max="1025" width="12.5703125" style="91" hidden="1"/>
    <col min="1026" max="1280" width="11.42578125" style="91" hidden="1"/>
    <col min="1281" max="1281" width="12.5703125" style="91" hidden="1"/>
    <col min="1282" max="1536" width="11.42578125" style="91" hidden="1"/>
    <col min="1537" max="1537" width="12.5703125" style="91" hidden="1"/>
    <col min="1538" max="1792" width="11.42578125" style="91" hidden="1"/>
    <col min="1793" max="1793" width="12.5703125" style="91" hidden="1"/>
    <col min="1794" max="2048" width="11.42578125" style="91" hidden="1"/>
    <col min="2049" max="2049" width="12.5703125" style="91" hidden="1"/>
    <col min="2050" max="2304" width="11.42578125" style="91" hidden="1"/>
    <col min="2305" max="2305" width="12.5703125" style="91" hidden="1"/>
    <col min="2306" max="2560" width="11.42578125" style="91" hidden="1"/>
    <col min="2561" max="2561" width="12.5703125" style="91" hidden="1"/>
    <col min="2562" max="2816" width="11.42578125" style="91" hidden="1"/>
    <col min="2817" max="2817" width="12.5703125" style="91" hidden="1"/>
    <col min="2818" max="3072" width="11.42578125" style="91" hidden="1"/>
    <col min="3073" max="3073" width="12.5703125" style="91" hidden="1"/>
    <col min="3074" max="3328" width="11.42578125" style="91" hidden="1"/>
    <col min="3329" max="3329" width="12.5703125" style="91" hidden="1"/>
    <col min="3330" max="3584" width="11.42578125" style="91" hidden="1"/>
    <col min="3585" max="3585" width="12.5703125" style="91" hidden="1"/>
    <col min="3586" max="3840" width="11.42578125" style="91" hidden="1"/>
    <col min="3841" max="3841" width="12.5703125" style="91" hidden="1"/>
    <col min="3842" max="4096" width="11.42578125" style="91" hidden="1"/>
    <col min="4097" max="4097" width="12.5703125" style="91" hidden="1"/>
    <col min="4098" max="4352" width="11.42578125" style="91" hidden="1"/>
    <col min="4353" max="4353" width="12.5703125" style="91" hidden="1"/>
    <col min="4354" max="4608" width="11.42578125" style="91" hidden="1"/>
    <col min="4609" max="4609" width="12.5703125" style="91" hidden="1"/>
    <col min="4610" max="4864" width="11.42578125" style="91" hidden="1"/>
    <col min="4865" max="4865" width="12.5703125" style="91" hidden="1"/>
    <col min="4866" max="5120" width="11.42578125" style="91" hidden="1"/>
    <col min="5121" max="5121" width="12.5703125" style="91" hidden="1"/>
    <col min="5122" max="5376" width="11.42578125" style="91" hidden="1"/>
    <col min="5377" max="5377" width="12.5703125" style="91" hidden="1"/>
    <col min="5378" max="5632" width="11.42578125" style="91" hidden="1"/>
    <col min="5633" max="5633" width="12.5703125" style="91" hidden="1"/>
    <col min="5634" max="5888" width="11.42578125" style="91" hidden="1"/>
    <col min="5889" max="5889" width="12.5703125" style="91" hidden="1"/>
    <col min="5890" max="6144" width="11.42578125" style="91" hidden="1"/>
    <col min="6145" max="6145" width="12.5703125" style="91" hidden="1"/>
    <col min="6146" max="6400" width="11.42578125" style="91" hidden="1"/>
    <col min="6401" max="6401" width="12.5703125" style="91" hidden="1"/>
    <col min="6402" max="6656" width="11.42578125" style="91" hidden="1"/>
    <col min="6657" max="6657" width="12.5703125" style="91" hidden="1"/>
    <col min="6658" max="6912" width="11.42578125" style="91" hidden="1"/>
    <col min="6913" max="6913" width="12.5703125" style="91" hidden="1"/>
    <col min="6914" max="7168" width="11.42578125" style="91" hidden="1"/>
    <col min="7169" max="7169" width="12.5703125" style="91" hidden="1"/>
    <col min="7170" max="7424" width="11.42578125" style="91" hidden="1"/>
    <col min="7425" max="7425" width="12.5703125" style="91" hidden="1"/>
    <col min="7426" max="7680" width="11.42578125" style="91" hidden="1"/>
    <col min="7681" max="7681" width="12.5703125" style="91" hidden="1"/>
    <col min="7682" max="7936" width="11.42578125" style="91" hidden="1"/>
    <col min="7937" max="7937" width="12.5703125" style="91" hidden="1"/>
    <col min="7938" max="8192" width="11.42578125" style="91" hidden="1"/>
    <col min="8193" max="8193" width="12.5703125" style="91" hidden="1"/>
    <col min="8194" max="8448" width="11.42578125" style="91" hidden="1"/>
    <col min="8449" max="8449" width="12.5703125" style="91" hidden="1"/>
    <col min="8450" max="8704" width="11.42578125" style="91" hidden="1"/>
    <col min="8705" max="8705" width="12.5703125" style="91" hidden="1"/>
    <col min="8706" max="8960" width="11.42578125" style="91" hidden="1"/>
    <col min="8961" max="8961" width="12.5703125" style="91" hidden="1"/>
    <col min="8962" max="9216" width="11.42578125" style="91" hidden="1"/>
    <col min="9217" max="9217" width="12.5703125" style="91" hidden="1"/>
    <col min="9218" max="9472" width="11.42578125" style="91" hidden="1"/>
    <col min="9473" max="9473" width="12.5703125" style="91" hidden="1"/>
    <col min="9474" max="9728" width="11.42578125" style="91" hidden="1"/>
    <col min="9729" max="9729" width="12.5703125" style="91" hidden="1"/>
    <col min="9730" max="9984" width="11.42578125" style="91" hidden="1"/>
    <col min="9985" max="9985" width="12.5703125" style="91" hidden="1"/>
    <col min="9986" max="10240" width="11.42578125" style="91" hidden="1"/>
    <col min="10241" max="10241" width="12.5703125" style="91" hidden="1"/>
    <col min="10242" max="10496" width="11.42578125" style="91" hidden="1"/>
    <col min="10497" max="10497" width="12.5703125" style="91" hidden="1"/>
    <col min="10498" max="10752" width="11.42578125" style="91" hidden="1"/>
    <col min="10753" max="10753" width="12.5703125" style="91" hidden="1"/>
    <col min="10754" max="11008" width="11.42578125" style="91" hidden="1"/>
    <col min="11009" max="11009" width="12.5703125" style="91" hidden="1"/>
    <col min="11010" max="11264" width="11.42578125" style="91" hidden="1"/>
    <col min="11265" max="11265" width="12.5703125" style="91" hidden="1"/>
    <col min="11266" max="11520" width="11.42578125" style="91" hidden="1"/>
    <col min="11521" max="11521" width="12.5703125" style="91" hidden="1"/>
    <col min="11522" max="11776" width="11.42578125" style="91" hidden="1"/>
    <col min="11777" max="11777" width="12.5703125" style="91" hidden="1"/>
    <col min="11778" max="12032" width="11.42578125" style="91" hidden="1"/>
    <col min="12033" max="12033" width="12.5703125" style="91" hidden="1"/>
    <col min="12034" max="12288" width="11.42578125" style="91" hidden="1"/>
    <col min="12289" max="12289" width="12.5703125" style="91" hidden="1"/>
    <col min="12290" max="12544" width="11.42578125" style="91" hidden="1"/>
    <col min="12545" max="12545" width="12.5703125" style="91" hidden="1"/>
    <col min="12546" max="12800" width="11.42578125" style="91" hidden="1"/>
    <col min="12801" max="12801" width="12.5703125" style="91" hidden="1"/>
    <col min="12802" max="13056" width="11.42578125" style="91" hidden="1"/>
    <col min="13057" max="13057" width="12.5703125" style="91" hidden="1"/>
    <col min="13058" max="13312" width="11.42578125" style="91" hidden="1"/>
    <col min="13313" max="13313" width="12.5703125" style="91" hidden="1"/>
    <col min="13314" max="13568" width="11.42578125" style="91" hidden="1"/>
    <col min="13569" max="13569" width="12.5703125" style="91" hidden="1"/>
    <col min="13570" max="13824" width="11.42578125" style="91" hidden="1"/>
    <col min="13825" max="13825" width="12.5703125" style="91" hidden="1"/>
    <col min="13826" max="14080" width="11.42578125" style="91" hidden="1"/>
    <col min="14081" max="14081" width="12.5703125" style="91" hidden="1"/>
    <col min="14082" max="14336" width="11.42578125" style="91" hidden="1"/>
    <col min="14337" max="14337" width="12.5703125" style="91" hidden="1"/>
    <col min="14338" max="14592" width="11.42578125" style="91" hidden="1"/>
    <col min="14593" max="14593" width="12.5703125" style="91" hidden="1"/>
    <col min="14594" max="14848" width="11.42578125" style="91" hidden="1"/>
    <col min="14849" max="14849" width="12.5703125" style="91" hidden="1"/>
    <col min="14850" max="15104" width="11.42578125" style="91" hidden="1"/>
    <col min="15105" max="15105" width="12.5703125" style="91" hidden="1"/>
    <col min="15106" max="15360" width="11.42578125" style="91" hidden="1"/>
    <col min="15361" max="15361" width="12.5703125" style="91" hidden="1"/>
    <col min="15362" max="15616" width="11.42578125" style="91" hidden="1"/>
    <col min="15617" max="15617" width="12.5703125" style="91" hidden="1"/>
    <col min="15618" max="15872" width="11.42578125" style="91" hidden="1"/>
    <col min="15873" max="15873" width="12.5703125" style="91" hidden="1"/>
    <col min="15874" max="16128" width="11.42578125" style="91" hidden="1"/>
    <col min="16129" max="16129" width="12.5703125" style="91" hidden="1"/>
    <col min="16130" max="16384" width="11.42578125" style="91" hidden="1"/>
  </cols>
  <sheetData>
    <row r="1" spans="1:8" s="92" customFormat="1" ht="53.25" customHeight="1">
      <c r="A1" s="292" t="s">
        <v>187</v>
      </c>
      <c r="B1" s="292"/>
      <c r="C1" s="292"/>
      <c r="D1" s="292"/>
      <c r="E1" s="292"/>
      <c r="F1" s="292"/>
      <c r="G1" s="292"/>
      <c r="H1" s="292"/>
    </row>
    <row r="2" spans="1:8" s="92" customFormat="1" ht="21.75" customHeight="1">
      <c r="A2" s="303" t="s">
        <v>188</v>
      </c>
      <c r="B2" s="303"/>
      <c r="C2" s="303"/>
      <c r="D2" s="303"/>
      <c r="E2" s="303"/>
      <c r="F2" s="303"/>
      <c r="G2" s="303"/>
      <c r="H2" s="303"/>
    </row>
    <row r="3" spans="1:8" ht="24" customHeight="1">
      <c r="A3" s="169"/>
      <c r="B3" s="169"/>
      <c r="C3" s="169"/>
      <c r="D3" s="170"/>
      <c r="E3" s="170"/>
      <c r="F3" s="170"/>
      <c r="G3" s="169"/>
      <c r="H3" s="169"/>
    </row>
    <row r="4" spans="1:8" ht="18.75" customHeight="1" thickBot="1">
      <c r="A4" s="169"/>
      <c r="B4" s="169"/>
      <c r="C4" s="169"/>
      <c r="D4" s="169"/>
      <c r="E4" s="169"/>
      <c r="F4" s="169"/>
      <c r="G4" s="169"/>
      <c r="H4" s="169"/>
    </row>
    <row r="5" spans="1:8" ht="24" customHeight="1" thickBot="1">
      <c r="A5" s="169"/>
      <c r="B5" s="299" t="s">
        <v>82</v>
      </c>
      <c r="C5" s="300"/>
      <c r="D5" s="300"/>
      <c r="E5" s="300"/>
      <c r="F5" s="300"/>
      <c r="G5" s="300"/>
      <c r="H5" s="301"/>
    </row>
    <row r="6" spans="1:8" ht="23.25">
      <c r="A6" s="169"/>
      <c r="B6" s="169"/>
      <c r="C6" s="171"/>
      <c r="D6" s="171"/>
      <c r="E6" s="171"/>
      <c r="F6" s="171"/>
      <c r="G6" s="171"/>
      <c r="H6" s="169"/>
    </row>
    <row r="7" spans="1:8">
      <c r="A7" s="169"/>
      <c r="B7" s="169"/>
      <c r="C7" s="169"/>
      <c r="D7" s="169"/>
      <c r="E7" s="169"/>
      <c r="F7" s="169"/>
      <c r="G7" s="169"/>
      <c r="H7" s="169"/>
    </row>
    <row r="8" spans="1:8" ht="21" customHeight="1">
      <c r="A8" s="169"/>
      <c r="B8" s="92" t="s">
        <v>115</v>
      </c>
      <c r="C8" s="173"/>
      <c r="D8" s="298" t="s">
        <v>181</v>
      </c>
      <c r="E8" s="298"/>
      <c r="F8" s="298"/>
      <c r="G8" s="298"/>
      <c r="H8" s="298"/>
    </row>
    <row r="9" spans="1:8">
      <c r="A9" s="169"/>
      <c r="B9" s="169"/>
      <c r="C9" s="169"/>
      <c r="D9" s="169"/>
      <c r="E9" s="169"/>
      <c r="F9" s="169"/>
      <c r="G9" s="169"/>
      <c r="H9" s="169"/>
    </row>
    <row r="10" spans="1:8">
      <c r="A10" s="169"/>
      <c r="B10" s="169"/>
      <c r="C10" s="169"/>
      <c r="D10" s="169"/>
      <c r="E10" s="169"/>
      <c r="F10" s="169"/>
      <c r="G10" s="169"/>
      <c r="H10" s="169"/>
    </row>
    <row r="11" spans="1:8" ht="15" customHeight="1">
      <c r="A11" s="169"/>
      <c r="B11" s="92" t="s">
        <v>83</v>
      </c>
      <c r="C11" s="297">
        <f>IFERROR(VLOOKUP(Nom_Prénom,Tableau1[],3,0),"")</f>
        <v>0</v>
      </c>
      <c r="D11" s="297"/>
      <c r="E11" s="297"/>
      <c r="F11" s="297"/>
      <c r="G11" s="297"/>
      <c r="H11" s="169"/>
    </row>
    <row r="12" spans="1:8">
      <c r="A12" s="169"/>
      <c r="B12" s="169"/>
      <c r="C12" s="169"/>
      <c r="D12" s="169"/>
      <c r="E12" s="169"/>
      <c r="F12" s="169"/>
      <c r="G12" s="169"/>
      <c r="H12" s="169"/>
    </row>
    <row r="13" spans="1:8" ht="15" customHeight="1">
      <c r="A13" s="169"/>
      <c r="B13" s="92" t="s">
        <v>84</v>
      </c>
      <c r="C13" s="173">
        <f>IFERROR(VLOOKUP(Nom_Prénom,Tableau1[],4,0),"")</f>
        <v>2111</v>
      </c>
      <c r="D13" s="172" t="s">
        <v>0</v>
      </c>
      <c r="E13" s="92" t="s">
        <v>117</v>
      </c>
      <c r="F13" s="296" t="str">
        <f>IFERROR(VLOOKUP(Nom_Prénom,Tableau1[],5,0),"")</f>
        <v>BASTIA</v>
      </c>
      <c r="G13" s="296"/>
      <c r="H13" s="296"/>
    </row>
    <row r="14" spans="1:8">
      <c r="A14" s="169"/>
      <c r="B14" s="169"/>
      <c r="C14" s="169"/>
      <c r="D14" s="169"/>
      <c r="E14" s="169"/>
      <c r="F14" s="169"/>
      <c r="G14" s="169"/>
      <c r="H14" s="169"/>
    </row>
    <row r="15" spans="1:8" ht="15" customHeight="1">
      <c r="A15" s="169"/>
      <c r="B15" s="92" t="s">
        <v>85</v>
      </c>
      <c r="C15" s="174" t="s">
        <v>189</v>
      </c>
      <c r="D15" s="169"/>
      <c r="E15" s="169"/>
      <c r="F15" s="177" t="s">
        <v>116</v>
      </c>
      <c r="G15" s="293">
        <f>IFERROR(IF(VLOOKUP(Nom_Prénom,Tableau1[],2,0)&gt;0,VLOOKUP(Nom_Prénom,Tableau1[],2,0),"Pas de licence"),"")</f>
        <v>1111111</v>
      </c>
      <c r="H15" s="293"/>
    </row>
    <row r="16" spans="1:8">
      <c r="A16" s="169"/>
      <c r="B16" s="169"/>
      <c r="C16" s="169"/>
      <c r="D16" s="169"/>
      <c r="E16" s="169"/>
      <c r="F16" s="169"/>
      <c r="G16" s="169"/>
      <c r="H16" s="169"/>
    </row>
    <row r="17" spans="1:8">
      <c r="A17" s="169"/>
      <c r="B17" s="169"/>
      <c r="C17" s="169"/>
      <c r="D17" s="169"/>
      <c r="E17" s="169"/>
      <c r="F17" s="169"/>
      <c r="G17" s="169"/>
      <c r="H17" s="169"/>
    </row>
    <row r="18" spans="1:8">
      <c r="A18" s="169"/>
      <c r="B18" s="169"/>
      <c r="C18" s="169"/>
      <c r="D18" s="169"/>
      <c r="E18" s="169"/>
      <c r="F18" s="169"/>
      <c r="G18" s="169"/>
      <c r="H18" s="169"/>
    </row>
    <row r="19" spans="1:8" ht="15.75" customHeight="1">
      <c r="A19" s="304" t="s">
        <v>86</v>
      </c>
      <c r="B19" s="304"/>
      <c r="C19" s="304"/>
      <c r="D19" s="304"/>
      <c r="E19" s="304"/>
      <c r="F19" s="304"/>
      <c r="G19" s="304"/>
      <c r="H19" s="304"/>
    </row>
    <row r="20" spans="1:8" ht="15.75">
      <c r="A20" s="169"/>
      <c r="B20" s="169"/>
      <c r="C20" s="169"/>
      <c r="D20" s="173"/>
      <c r="E20" s="169"/>
      <c r="F20" s="169"/>
      <c r="G20" s="169"/>
      <c r="H20" s="169"/>
    </row>
    <row r="21" spans="1:8" ht="17.25" customHeight="1">
      <c r="A21" s="305" t="s">
        <v>190</v>
      </c>
      <c r="B21" s="305"/>
      <c r="C21" s="305"/>
      <c r="D21" s="305"/>
      <c r="E21" s="305"/>
      <c r="F21" s="305"/>
      <c r="G21" s="305"/>
      <c r="H21" s="305"/>
    </row>
    <row r="22" spans="1:8">
      <c r="A22" s="169"/>
      <c r="B22" s="169"/>
      <c r="C22" s="169"/>
      <c r="D22" s="169"/>
      <c r="E22" s="169"/>
      <c r="F22" s="169"/>
      <c r="G22" s="169"/>
      <c r="H22" s="169"/>
    </row>
    <row r="23" spans="1:8">
      <c r="A23" s="169"/>
      <c r="B23" s="169" t="s">
        <v>87</v>
      </c>
      <c r="C23" s="169"/>
      <c r="D23" s="169"/>
      <c r="E23" s="169"/>
      <c r="F23" s="169"/>
      <c r="G23" s="169"/>
      <c r="H23" s="169"/>
    </row>
    <row r="24" spans="1:8">
      <c r="A24" s="169"/>
      <c r="B24" s="169"/>
      <c r="C24" s="169"/>
      <c r="D24" s="169"/>
      <c r="E24" s="169"/>
      <c r="F24" s="169"/>
      <c r="G24" s="169"/>
      <c r="H24" s="169"/>
    </row>
    <row r="25" spans="1:8">
      <c r="A25" s="169"/>
      <c r="B25" s="169" t="s">
        <v>88</v>
      </c>
      <c r="C25" s="169"/>
      <c r="D25" s="169"/>
      <c r="E25" s="169"/>
      <c r="F25" s="169"/>
      <c r="G25" s="169"/>
      <c r="H25" s="169"/>
    </row>
    <row r="26" spans="1:8">
      <c r="A26" s="169"/>
      <c r="B26" s="169" t="s">
        <v>89</v>
      </c>
      <c r="C26" s="169"/>
      <c r="D26" s="169"/>
      <c r="E26" s="169"/>
      <c r="F26" s="169"/>
      <c r="G26" s="169"/>
      <c r="H26" s="169"/>
    </row>
    <row r="27" spans="1:8">
      <c r="A27" s="169"/>
      <c r="B27" s="169" t="s">
        <v>90</v>
      </c>
      <c r="C27" s="169"/>
      <c r="D27" s="169"/>
      <c r="E27" s="169"/>
      <c r="F27" s="169"/>
      <c r="G27" s="169"/>
      <c r="H27" s="169"/>
    </row>
    <row r="28" spans="1:8">
      <c r="A28" s="169"/>
      <c r="B28" s="169"/>
      <c r="C28" s="169"/>
      <c r="D28" s="169"/>
      <c r="E28" s="169"/>
      <c r="F28" s="169"/>
      <c r="G28" s="169"/>
      <c r="H28" s="169"/>
    </row>
    <row r="29" spans="1:8">
      <c r="A29" s="169"/>
      <c r="B29" s="169" t="s">
        <v>91</v>
      </c>
      <c r="C29" s="169"/>
      <c r="D29" s="169"/>
      <c r="E29" s="169"/>
      <c r="F29" s="169"/>
      <c r="G29" s="169"/>
      <c r="H29" s="169"/>
    </row>
    <row r="30" spans="1:8">
      <c r="A30" s="169"/>
      <c r="B30" s="169"/>
      <c r="C30" s="169"/>
      <c r="D30" s="169"/>
      <c r="E30" s="169"/>
      <c r="F30" s="169"/>
      <c r="G30" s="169"/>
      <c r="H30" s="169"/>
    </row>
    <row r="31" spans="1:8" ht="14.25">
      <c r="A31" s="169"/>
      <c r="B31" s="169"/>
      <c r="C31" s="92" t="s">
        <v>191</v>
      </c>
      <c r="D31" s="169"/>
      <c r="E31" s="302" t="str">
        <f ca="1">"le "&amp;TEXT(TODAY(),"JJJJ JJ MMMM AAAA")</f>
        <v>le mardi 11 février 2020</v>
      </c>
      <c r="F31" s="302"/>
      <c r="G31" s="302"/>
      <c r="H31" s="169"/>
    </row>
    <row r="32" spans="1:8">
      <c r="A32" s="169"/>
      <c r="B32" s="169"/>
      <c r="C32" s="169"/>
      <c r="D32" s="169"/>
      <c r="E32" s="169"/>
      <c r="F32" s="169"/>
      <c r="G32" s="169"/>
      <c r="H32" s="169"/>
    </row>
    <row r="33" spans="1:8" ht="14.25">
      <c r="A33" s="169"/>
      <c r="B33" s="169"/>
      <c r="C33" s="169"/>
      <c r="D33" s="169"/>
      <c r="E33" s="169"/>
      <c r="F33" s="175"/>
      <c r="G33" s="169"/>
      <c r="H33" s="169"/>
    </row>
    <row r="34" spans="1:8">
      <c r="A34" s="169"/>
      <c r="B34" s="169"/>
      <c r="C34" s="169"/>
      <c r="D34" s="169"/>
      <c r="E34" s="169"/>
      <c r="F34" s="169"/>
      <c r="G34" s="169"/>
      <c r="H34" s="169"/>
    </row>
    <row r="35" spans="1:8">
      <c r="A35" s="169"/>
      <c r="B35" s="169"/>
      <c r="C35" s="169"/>
      <c r="D35" s="169"/>
      <c r="E35" s="169"/>
      <c r="F35" s="169"/>
      <c r="G35" s="169"/>
      <c r="H35" s="169"/>
    </row>
    <row r="36" spans="1:8">
      <c r="A36" s="169"/>
      <c r="B36" s="169"/>
      <c r="C36" s="169"/>
      <c r="D36" s="169"/>
      <c r="E36" s="169"/>
      <c r="F36" s="169"/>
      <c r="G36" s="169"/>
      <c r="H36" s="169"/>
    </row>
    <row r="37" spans="1:8">
      <c r="A37" s="169"/>
      <c r="B37" s="169"/>
      <c r="C37" s="169"/>
      <c r="D37" s="169"/>
      <c r="E37" s="169"/>
      <c r="F37" s="169"/>
      <c r="G37" s="169"/>
      <c r="H37" s="169"/>
    </row>
    <row r="38" spans="1:8" ht="15.75">
      <c r="A38" s="169"/>
      <c r="B38" s="169"/>
      <c r="C38" s="173" t="s">
        <v>92</v>
      </c>
      <c r="D38" s="294" t="s">
        <v>119</v>
      </c>
      <c r="E38" s="294"/>
      <c r="F38" s="173"/>
      <c r="G38" s="169"/>
      <c r="H38" s="169"/>
    </row>
    <row r="39" spans="1:8">
      <c r="A39" s="169"/>
      <c r="B39" s="169"/>
      <c r="C39" s="169"/>
      <c r="D39" s="169"/>
      <c r="E39" s="169"/>
      <c r="F39" s="169"/>
      <c r="G39" s="169"/>
      <c r="H39" s="169"/>
    </row>
    <row r="40" spans="1:8">
      <c r="A40" s="169"/>
      <c r="B40" s="169"/>
      <c r="C40" s="169"/>
      <c r="D40" s="169"/>
      <c r="E40" s="169"/>
      <c r="F40" s="169"/>
      <c r="G40" s="169"/>
      <c r="H40" s="169"/>
    </row>
    <row r="41" spans="1:8">
      <c r="A41" s="169"/>
      <c r="B41" s="169"/>
      <c r="C41" s="169"/>
      <c r="D41" s="169"/>
      <c r="E41" s="169"/>
      <c r="F41" s="169"/>
      <c r="G41" s="169"/>
      <c r="H41" s="169"/>
    </row>
    <row r="42" spans="1:8">
      <c r="A42" s="169"/>
      <c r="B42" s="176" t="s">
        <v>192</v>
      </c>
      <c r="C42" s="169"/>
      <c r="D42" s="169"/>
      <c r="E42" s="169"/>
      <c r="F42" s="169" t="s">
        <v>93</v>
      </c>
      <c r="G42" s="169"/>
      <c r="H42" s="169"/>
    </row>
    <row r="43" spans="1:8">
      <c r="A43" s="169"/>
      <c r="B43" s="169"/>
      <c r="C43" s="169"/>
      <c r="D43" s="169"/>
      <c r="E43" s="169"/>
      <c r="F43" s="169"/>
      <c r="G43" s="169"/>
      <c r="H43" s="169"/>
    </row>
    <row r="44" spans="1:8">
      <c r="A44" s="169"/>
      <c r="B44" s="169"/>
      <c r="C44" s="169"/>
      <c r="D44" s="169"/>
      <c r="E44" s="169"/>
      <c r="F44" s="169"/>
      <c r="G44" s="169"/>
      <c r="H44" s="169"/>
    </row>
    <row r="45" spans="1:8">
      <c r="A45" s="169"/>
      <c r="B45" s="169"/>
      <c r="C45" s="169"/>
      <c r="D45" s="169"/>
      <c r="E45" s="169"/>
      <c r="F45" s="169"/>
      <c r="G45" s="169"/>
      <c r="H45" s="169"/>
    </row>
    <row r="46" spans="1:8" ht="15">
      <c r="A46" s="169"/>
      <c r="B46" s="169"/>
      <c r="C46" s="169" t="s">
        <v>94</v>
      </c>
      <c r="D46" s="295"/>
      <c r="E46" s="295"/>
      <c r="F46" s="169"/>
      <c r="G46" s="169"/>
      <c r="H46" s="169"/>
    </row>
    <row r="47" spans="1:8">
      <c r="A47" s="169"/>
      <c r="B47" s="169"/>
      <c r="C47" s="169"/>
      <c r="D47" s="169"/>
      <c r="E47" s="169"/>
      <c r="F47" s="169"/>
      <c r="G47" s="169"/>
      <c r="H47" s="169"/>
    </row>
    <row r="48" spans="1:8">
      <c r="A48" s="169"/>
      <c r="B48" s="169"/>
      <c r="C48" s="169"/>
      <c r="D48" s="169"/>
      <c r="E48" s="169"/>
      <c r="F48" s="169"/>
      <c r="G48" s="169"/>
      <c r="H48" s="169"/>
    </row>
    <row r="49" spans="1:8">
      <c r="A49" s="169"/>
      <c r="B49" s="169"/>
      <c r="C49" s="172" t="s">
        <v>95</v>
      </c>
      <c r="D49" s="169"/>
      <c r="E49" s="169"/>
      <c r="F49" s="169"/>
      <c r="G49" s="169"/>
      <c r="H49" s="169"/>
    </row>
    <row r="50" spans="1:8">
      <c r="A50" s="169"/>
      <c r="B50" s="169"/>
      <c r="C50" s="169"/>
      <c r="D50" s="169"/>
      <c r="E50" s="169"/>
      <c r="F50" s="169"/>
      <c r="G50" s="169"/>
      <c r="H50" s="169"/>
    </row>
    <row r="51" spans="1:8">
      <c r="A51" s="169"/>
      <c r="B51" s="169"/>
      <c r="C51" s="169"/>
      <c r="D51" s="169"/>
      <c r="E51" s="169"/>
      <c r="F51" s="169"/>
      <c r="G51" s="169"/>
      <c r="H51" s="169"/>
    </row>
    <row r="52" spans="1:8">
      <c r="A52" s="169"/>
      <c r="B52" s="169"/>
      <c r="C52" s="169"/>
      <c r="D52" s="169"/>
      <c r="E52" s="169"/>
      <c r="F52" s="169"/>
      <c r="G52" s="169"/>
      <c r="H52" s="169"/>
    </row>
    <row r="53" spans="1:8">
      <c r="A53" s="169"/>
      <c r="B53" s="169"/>
      <c r="C53" s="169"/>
      <c r="D53" s="169"/>
      <c r="E53" s="169"/>
      <c r="F53" s="169"/>
      <c r="G53" s="169"/>
      <c r="H53" s="169"/>
    </row>
    <row r="54" spans="1:8">
      <c r="A54" s="169"/>
      <c r="B54" s="169"/>
      <c r="C54" s="169"/>
      <c r="D54" s="169"/>
      <c r="E54" s="169"/>
      <c r="F54" s="169"/>
      <c r="G54" s="169"/>
      <c r="H54" s="169"/>
    </row>
    <row r="55" spans="1:8"/>
    <row r="56" spans="1:8"/>
    <row r="57" spans="1:8"/>
    <row r="58" spans="1:8"/>
    <row r="59" spans="1:8"/>
  </sheetData>
  <mergeCells count="12">
    <mergeCell ref="A1:H1"/>
    <mergeCell ref="G15:H15"/>
    <mergeCell ref="D38:E38"/>
    <mergeCell ref="D46:E46"/>
    <mergeCell ref="F13:H13"/>
    <mergeCell ref="C11:G11"/>
    <mergeCell ref="D8:H8"/>
    <mergeCell ref="B5:H5"/>
    <mergeCell ref="E31:G31"/>
    <mergeCell ref="A2:H2"/>
    <mergeCell ref="A19:H19"/>
    <mergeCell ref="A21:H21"/>
  </mergeCells>
  <dataValidations count="2">
    <dataValidation type="list" allowBlank="1" showInputMessage="1" showErrorMessage="1" sqref="D38:E38" xr:uid="{00000000-0002-0000-0D00-000000000000}">
      <formula1>"FAVORABLE, REFUS,DEFAVORABLE"</formula1>
    </dataValidation>
    <dataValidation type="list" allowBlank="1" showInputMessage="1" showErrorMessage="1" sqref="D8:H8" xr:uid="{00000000-0002-0000-0D00-000001000000}">
      <formula1>Liste_Licenciés</formula1>
    </dataValidation>
  </dataValidations>
  <printOptions horizontalCentered="1"/>
  <pageMargins left="0" right="0" top="0" bottom="0" header="0" footer="0"/>
  <pageSetup paperSize="9" orientation="portrait" r:id="rId1"/>
  <headerFooter alignWithMargins="0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20">
    <tabColor rgb="FF00FFFF"/>
  </sheetPr>
  <dimension ref="B1:H16"/>
  <sheetViews>
    <sheetView showGridLines="0" workbookViewId="0">
      <selection activeCell="K15" sqref="K15"/>
    </sheetView>
  </sheetViews>
  <sheetFormatPr baseColWidth="10" defaultRowHeight="15"/>
  <cols>
    <col min="1" max="1" width="2" customWidth="1"/>
    <col min="2" max="8" width="19.42578125" customWidth="1"/>
  </cols>
  <sheetData>
    <row r="1" spans="2:8" ht="6.75" customHeight="1" thickBot="1"/>
    <row r="2" spans="2:8" ht="24" customHeight="1" thickTop="1" thickBot="1">
      <c r="B2" s="306">
        <v>2020</v>
      </c>
      <c r="C2" s="306"/>
      <c r="D2" s="307" t="s">
        <v>45</v>
      </c>
      <c r="E2" s="307"/>
      <c r="F2" s="307"/>
      <c r="G2" s="306" t="s">
        <v>175</v>
      </c>
      <c r="H2" s="306"/>
    </row>
    <row r="3" spans="2:8" ht="21" customHeight="1" thickTop="1" thickBot="1">
      <c r="B3" s="61" t="s">
        <v>46</v>
      </c>
      <c r="C3" s="61" t="s">
        <v>47</v>
      </c>
      <c r="D3" s="61" t="s">
        <v>48</v>
      </c>
      <c r="E3" s="61" t="s">
        <v>49</v>
      </c>
      <c r="F3" s="61" t="s">
        <v>50</v>
      </c>
      <c r="G3" s="61" t="s">
        <v>51</v>
      </c>
      <c r="H3" s="61" t="s">
        <v>52</v>
      </c>
    </row>
    <row r="4" spans="2:8" ht="19.5" thickTop="1">
      <c r="B4" s="62" t="str">
        <f>IF(B3=Premier_jour,1,"")</f>
        <v/>
      </c>
      <c r="C4" s="62" t="str">
        <f t="shared" ref="C4:H4" si="0">IF(B4&lt;&gt;"",B4+1,IF(C3=Premier_jour,1,""))</f>
        <v/>
      </c>
      <c r="D4" s="62" t="str">
        <f t="shared" si="0"/>
        <v/>
      </c>
      <c r="E4" s="62" t="str">
        <f t="shared" si="0"/>
        <v/>
      </c>
      <c r="F4" s="62" t="str">
        <f t="shared" si="0"/>
        <v/>
      </c>
      <c r="G4" s="62">
        <f t="shared" si="0"/>
        <v>1</v>
      </c>
      <c r="H4" s="62">
        <f t="shared" si="0"/>
        <v>2</v>
      </c>
    </row>
    <row r="5" spans="2:8" ht="30" customHeight="1" thickBot="1">
      <c r="B5" s="63" t="str">
        <f t="shared" ref="B5:H5" si="1">IF(ISERROR(VLOOKUP(DATE(Choix_Année,Choix_Mois,B4),Jours_Fériés,2,0)),"",VLOOKUP(DATE(Choix_Année,Choix_Mois,B4),Jours_Fériés,2,0))</f>
        <v/>
      </c>
      <c r="C5" s="63" t="str">
        <f t="shared" si="1"/>
        <v/>
      </c>
      <c r="D5" s="63" t="str">
        <f t="shared" si="1"/>
        <v/>
      </c>
      <c r="E5" s="63" t="str">
        <f t="shared" si="1"/>
        <v/>
      </c>
      <c r="F5" s="63" t="str">
        <f t="shared" si="1"/>
        <v/>
      </c>
      <c r="G5" s="63" t="str">
        <f t="shared" si="1"/>
        <v/>
      </c>
      <c r="H5" s="63" t="str">
        <f t="shared" si="1"/>
        <v/>
      </c>
    </row>
    <row r="6" spans="2:8" ht="19.5" thickTop="1">
      <c r="B6" s="62">
        <f>H4+1</f>
        <v>3</v>
      </c>
      <c r="C6" s="62">
        <f t="shared" ref="C6:H6" si="2">B6+1</f>
        <v>4</v>
      </c>
      <c r="D6" s="62">
        <f t="shared" si="2"/>
        <v>5</v>
      </c>
      <c r="E6" s="62">
        <f t="shared" si="2"/>
        <v>6</v>
      </c>
      <c r="F6" s="62">
        <f t="shared" si="2"/>
        <v>7</v>
      </c>
      <c r="G6" s="62">
        <f t="shared" si="2"/>
        <v>8</v>
      </c>
      <c r="H6" s="62">
        <f t="shared" si="2"/>
        <v>9</v>
      </c>
    </row>
    <row r="7" spans="2:8" ht="30" customHeight="1" thickBot="1">
      <c r="B7" s="63" t="str">
        <f t="shared" ref="B7:H7" si="3">IF(ISERROR(VLOOKUP(DATE(Choix_Année,Choix_Mois,B6),Jours_Fériés,2,0)),"",VLOOKUP(DATE(Choix_Année,Choix_Mois,B6),Jours_Fériés,2,0))</f>
        <v/>
      </c>
      <c r="C7" s="63" t="str">
        <f t="shared" si="3"/>
        <v/>
      </c>
      <c r="D7" s="63" t="str">
        <f t="shared" si="3"/>
        <v/>
      </c>
      <c r="E7" s="63" t="str">
        <f t="shared" si="3"/>
        <v/>
      </c>
      <c r="F7" s="63" t="str">
        <f t="shared" si="3"/>
        <v/>
      </c>
      <c r="G7" s="63" t="str">
        <f t="shared" si="3"/>
        <v/>
      </c>
      <c r="H7" s="63" t="str">
        <f t="shared" si="3"/>
        <v/>
      </c>
    </row>
    <row r="8" spans="2:8" ht="19.5" thickTop="1">
      <c r="B8" s="62">
        <f>H6+1</f>
        <v>10</v>
      </c>
      <c r="C8" s="62">
        <f t="shared" ref="C8:H8" si="4">B8+1</f>
        <v>11</v>
      </c>
      <c r="D8" s="62">
        <f t="shared" si="4"/>
        <v>12</v>
      </c>
      <c r="E8" s="62">
        <f t="shared" si="4"/>
        <v>13</v>
      </c>
      <c r="F8" s="62">
        <f t="shared" si="4"/>
        <v>14</v>
      </c>
      <c r="G8" s="62">
        <f t="shared" si="4"/>
        <v>15</v>
      </c>
      <c r="H8" s="62">
        <f t="shared" si="4"/>
        <v>16</v>
      </c>
    </row>
    <row r="9" spans="2:8" ht="30" customHeight="1" thickBot="1">
      <c r="B9" s="63" t="str">
        <f t="shared" ref="B9:H9" si="5">IF(ISERROR(VLOOKUP(DATE(Choix_Année,Choix_Mois,B8),Jours_Fériés,2,0)),"",VLOOKUP(DATE(Choix_Année,Choix_Mois,B8),Jours_Fériés,2,0))</f>
        <v/>
      </c>
      <c r="C9" s="63" t="str">
        <f t="shared" si="5"/>
        <v/>
      </c>
      <c r="D9" s="63" t="str">
        <f t="shared" si="5"/>
        <v/>
      </c>
      <c r="E9" s="63" t="str">
        <f t="shared" si="5"/>
        <v/>
      </c>
      <c r="F9" s="63" t="str">
        <f t="shared" si="5"/>
        <v/>
      </c>
      <c r="G9" s="63" t="str">
        <f t="shared" si="5"/>
        <v/>
      </c>
      <c r="H9" s="63" t="str">
        <f t="shared" si="5"/>
        <v/>
      </c>
    </row>
    <row r="10" spans="2:8" ht="19.5" thickTop="1">
      <c r="B10" s="62">
        <f>H8+1</f>
        <v>17</v>
      </c>
      <c r="C10" s="62">
        <f t="shared" ref="C10:H10" si="6">B10+1</f>
        <v>18</v>
      </c>
      <c r="D10" s="62">
        <f t="shared" si="6"/>
        <v>19</v>
      </c>
      <c r="E10" s="62">
        <f t="shared" si="6"/>
        <v>20</v>
      </c>
      <c r="F10" s="62">
        <f t="shared" si="6"/>
        <v>21</v>
      </c>
      <c r="G10" s="62">
        <f t="shared" si="6"/>
        <v>22</v>
      </c>
      <c r="H10" s="62">
        <f t="shared" si="6"/>
        <v>23</v>
      </c>
    </row>
    <row r="11" spans="2:8" ht="30" customHeight="1" thickBot="1">
      <c r="B11" s="63" t="str">
        <f t="shared" ref="B11:H11" si="7">IF(ISERROR(VLOOKUP(DATE(Choix_Année,Choix_Mois,B10),Jours_Fériés,2,0)),"",VLOOKUP(DATE(Choix_Année,Choix_Mois,B10),Jours_Fériés,2,0))</f>
        <v/>
      </c>
      <c r="C11" s="63" t="str">
        <f t="shared" si="7"/>
        <v/>
      </c>
      <c r="D11" s="63" t="str">
        <f t="shared" si="7"/>
        <v/>
      </c>
      <c r="E11" s="63" t="str">
        <f t="shared" si="7"/>
        <v/>
      </c>
      <c r="F11" s="63" t="str">
        <f t="shared" si="7"/>
        <v/>
      </c>
      <c r="G11" s="63" t="str">
        <f t="shared" si="7"/>
        <v/>
      </c>
      <c r="H11" s="63" t="str">
        <f t="shared" si="7"/>
        <v/>
      </c>
    </row>
    <row r="12" spans="2:8" ht="19.5" thickTop="1">
      <c r="B12" s="62">
        <f>IF(OR(H10=Fin_du_Mois,H10=""),"",H10+1)</f>
        <v>24</v>
      </c>
      <c r="C12" s="62">
        <f t="shared" ref="C12:H12" si="8">IF(OR(B12=Fin_du_Mois,B12=""),"",B12+1)</f>
        <v>25</v>
      </c>
      <c r="D12" s="62">
        <f t="shared" si="8"/>
        <v>26</v>
      </c>
      <c r="E12" s="62">
        <f t="shared" si="8"/>
        <v>27</v>
      </c>
      <c r="F12" s="62">
        <f t="shared" si="8"/>
        <v>28</v>
      </c>
      <c r="G12" s="62">
        <f t="shared" si="8"/>
        <v>29</v>
      </c>
      <c r="H12" s="62" t="str">
        <f t="shared" si="8"/>
        <v/>
      </c>
    </row>
    <row r="13" spans="2:8" ht="30" customHeight="1" thickBot="1">
      <c r="B13" s="63" t="str">
        <f t="shared" ref="B13:H13" si="9">IF(ISERROR(VLOOKUP(DATE(Choix_Année,Choix_Mois,B12),Jours_Fériés,2,0)),"",VLOOKUP(DATE(Choix_Année,Choix_Mois,B12),Jours_Fériés,2,0))</f>
        <v/>
      </c>
      <c r="C13" s="63" t="str">
        <f t="shared" si="9"/>
        <v/>
      </c>
      <c r="D13" s="63" t="str">
        <f t="shared" si="9"/>
        <v/>
      </c>
      <c r="E13" s="63" t="str">
        <f t="shared" si="9"/>
        <v/>
      </c>
      <c r="F13" s="63" t="str">
        <f t="shared" si="9"/>
        <v/>
      </c>
      <c r="G13" s="63" t="str">
        <f t="shared" si="9"/>
        <v/>
      </c>
      <c r="H13" s="63" t="str">
        <f t="shared" si="9"/>
        <v/>
      </c>
    </row>
    <row r="14" spans="2:8" ht="19.5" thickTop="1">
      <c r="B14" s="62" t="str">
        <f>IF(OR(H12=Fin_du_Mois,H12=""),"",H12+1)</f>
        <v/>
      </c>
      <c r="C14" s="62" t="str">
        <f t="shared" ref="C14:H14" si="10">IF(OR(B14=Fin_du_Mois,B14=""),"",B14+1)</f>
        <v/>
      </c>
      <c r="D14" s="62" t="str">
        <f t="shared" si="10"/>
        <v/>
      </c>
      <c r="E14" s="62" t="str">
        <f t="shared" si="10"/>
        <v/>
      </c>
      <c r="F14" s="62" t="str">
        <f t="shared" si="10"/>
        <v/>
      </c>
      <c r="G14" s="62" t="str">
        <f t="shared" si="10"/>
        <v/>
      </c>
      <c r="H14" s="62" t="str">
        <f t="shared" si="10"/>
        <v/>
      </c>
    </row>
    <row r="15" spans="2:8" ht="30" customHeight="1" thickBot="1">
      <c r="B15" s="63" t="str">
        <f t="shared" ref="B15:H15" si="11">IF(ISERROR(VLOOKUP(DATE(Choix_Année,Choix_Mois,B14),Jours_Fériés,2,0)),"",VLOOKUP(DATE(Choix_Année,Choix_Mois,B14),Jours_Fériés,2,0))</f>
        <v/>
      </c>
      <c r="C15" s="63" t="str">
        <f t="shared" si="11"/>
        <v/>
      </c>
      <c r="D15" s="63" t="str">
        <f t="shared" si="11"/>
        <v/>
      </c>
      <c r="E15" s="63" t="str">
        <f t="shared" si="11"/>
        <v/>
      </c>
      <c r="F15" s="63" t="str">
        <f t="shared" si="11"/>
        <v/>
      </c>
      <c r="G15" s="63" t="str">
        <f t="shared" si="11"/>
        <v/>
      </c>
      <c r="H15" s="63" t="str">
        <f t="shared" si="11"/>
        <v/>
      </c>
    </row>
    <row r="16" spans="2:8" ht="15.75" thickTop="1"/>
  </sheetData>
  <sheetProtection algorithmName="SHA-512" hashValue="xY3kBVyEvE7SjOG/W5rbswfPZPjEqjAmI5/+/HsAQV92FnM3TMOxYAU4LSIaabVEr4FPm1G0yQGDPFzK935sSw==" saltValue="8Yqk1YeTaEBgZTCO7Qv4cg==" spinCount="100000" sheet="1" objects="1" scenarios="1"/>
  <mergeCells count="3">
    <mergeCell ref="B2:C2"/>
    <mergeCell ref="D2:F2"/>
    <mergeCell ref="G2:H2"/>
  </mergeCells>
  <dataValidations count="2">
    <dataValidation type="list" allowBlank="1" showInputMessage="1" showErrorMessage="1" errorTitle="Erreur" error="Choisir un MOIS dans la liste" sqref="G2:H2" xr:uid="{00000000-0002-0000-1100-000000000000}">
      <formula1>"Janvier,Février,Mars,Avril,Mai,Juin,Juillet,Août,Septembre,Octobre,Novembre,Décembre"</formula1>
    </dataValidation>
    <dataValidation type="whole" allowBlank="1" showInputMessage="1" showErrorMessage="1" errorTitle="Erreur" error="Tu dois taper l'année sur quatre chiffres entre 1900 et 9999" sqref="B2:C2" xr:uid="{00000000-0002-0000-1100-000001000000}">
      <formula1>1900</formula1>
      <formula2>9999</formula2>
    </dataValidation>
  </dataValidations>
  <pageMargins left="0.7" right="0.7" top="0.75" bottom="0.75" header="0.3" footer="0.3"/>
  <pageSetup paperSize="9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1">
    <tabColor rgb="FF00FFFF"/>
  </sheetPr>
  <dimension ref="B2:H19"/>
  <sheetViews>
    <sheetView showGridLines="0" workbookViewId="0">
      <selection activeCell="J17" sqref="J17"/>
    </sheetView>
  </sheetViews>
  <sheetFormatPr baseColWidth="10" defaultRowHeight="15"/>
  <cols>
    <col min="1" max="1" width="2.85546875" customWidth="1"/>
    <col min="5" max="5" width="37" customWidth="1"/>
    <col min="6" max="6" width="2.7109375" customWidth="1"/>
    <col min="7" max="7" width="16.28515625" customWidth="1"/>
    <col min="8" max="8" width="15" customWidth="1"/>
  </cols>
  <sheetData>
    <row r="2" spans="2:8" ht="15.75">
      <c r="B2" s="308" t="s">
        <v>53</v>
      </c>
      <c r="C2" s="308"/>
      <c r="D2" s="308"/>
      <c r="E2" s="308"/>
      <c r="G2" s="308" t="s">
        <v>54</v>
      </c>
      <c r="H2" s="308"/>
    </row>
    <row r="3" spans="2:8">
      <c r="B3" s="64" t="s">
        <v>55</v>
      </c>
      <c r="C3" s="64" t="s">
        <v>56</v>
      </c>
      <c r="D3" s="64" t="s">
        <v>57</v>
      </c>
      <c r="E3" s="64" t="s">
        <v>58</v>
      </c>
      <c r="G3" s="65" t="s">
        <v>59</v>
      </c>
      <c r="H3" s="66">
        <f>Calendrier!B2</f>
        <v>2020</v>
      </c>
    </row>
    <row r="4" spans="2:8">
      <c r="B4" s="67"/>
      <c r="C4" s="68"/>
      <c r="D4" s="69" t="str">
        <f t="shared" ref="D4:D19" si="0">IF(OR(B4="",C4=""),"",DATE(Choix_Année,C4,B4))</f>
        <v/>
      </c>
      <c r="E4" s="70"/>
      <c r="G4" s="65" t="s">
        <v>60</v>
      </c>
      <c r="H4" s="66">
        <f>MATCH(Calendrier!G2,{"Janvier";"Février";"Mars";"Avril";"Mai";"Juin";"Juillet";"Août";"Septembre";"Octobre";"Novembre";"Décembre"},0)</f>
        <v>2</v>
      </c>
    </row>
    <row r="5" spans="2:8">
      <c r="B5" s="71"/>
      <c r="C5" s="72"/>
      <c r="D5" s="73" t="str">
        <f t="shared" si="0"/>
        <v/>
      </c>
      <c r="E5" s="74"/>
      <c r="G5" s="65" t="s">
        <v>61</v>
      </c>
      <c r="H5" s="75">
        <f>DATE(Choix_Année,Choix_Mois,1)</f>
        <v>43862</v>
      </c>
    </row>
    <row r="6" spans="2:8">
      <c r="B6" s="71"/>
      <c r="C6" s="72"/>
      <c r="D6" s="73" t="str">
        <f t="shared" si="0"/>
        <v/>
      </c>
      <c r="E6" s="74"/>
      <c r="G6" s="65"/>
      <c r="H6" s="66" t="str">
        <f>(TEXT(H5,"jjjjj"))</f>
        <v>samedi</v>
      </c>
    </row>
    <row r="7" spans="2:8">
      <c r="B7" s="71"/>
      <c r="C7" s="72"/>
      <c r="D7" s="73" t="str">
        <f t="shared" si="0"/>
        <v/>
      </c>
      <c r="E7" s="74"/>
      <c r="G7" s="65" t="s">
        <v>62</v>
      </c>
      <c r="H7" s="66">
        <f>DAY(EOMONTH(H5,0))</f>
        <v>29</v>
      </c>
    </row>
    <row r="8" spans="2:8">
      <c r="B8" s="71"/>
      <c r="C8" s="72"/>
      <c r="D8" s="73" t="str">
        <f t="shared" si="0"/>
        <v/>
      </c>
      <c r="E8" s="74"/>
    </row>
    <row r="9" spans="2:8">
      <c r="B9" s="71"/>
      <c r="C9" s="72"/>
      <c r="D9" s="73" t="str">
        <f t="shared" si="0"/>
        <v/>
      </c>
      <c r="E9" s="74"/>
    </row>
    <row r="10" spans="2:8">
      <c r="B10" s="71"/>
      <c r="C10" s="72"/>
      <c r="D10" s="73" t="str">
        <f t="shared" si="0"/>
        <v/>
      </c>
      <c r="E10" s="74"/>
    </row>
    <row r="11" spans="2:8">
      <c r="B11" s="71"/>
      <c r="C11" s="72"/>
      <c r="D11" s="73" t="str">
        <f t="shared" si="0"/>
        <v/>
      </c>
      <c r="E11" s="74"/>
    </row>
    <row r="12" spans="2:8">
      <c r="B12" s="71"/>
      <c r="C12" s="72"/>
      <c r="D12" s="73" t="str">
        <f t="shared" si="0"/>
        <v/>
      </c>
      <c r="E12" s="74"/>
    </row>
    <row r="13" spans="2:8">
      <c r="B13" s="71"/>
      <c r="C13" s="72"/>
      <c r="D13" s="73" t="str">
        <f t="shared" si="0"/>
        <v/>
      </c>
      <c r="E13" s="74"/>
    </row>
    <row r="14" spans="2:8">
      <c r="B14" s="71"/>
      <c r="C14" s="72"/>
      <c r="D14" s="73" t="str">
        <f t="shared" si="0"/>
        <v/>
      </c>
      <c r="E14" s="74"/>
    </row>
    <row r="15" spans="2:8">
      <c r="B15" s="71"/>
      <c r="C15" s="72"/>
      <c r="D15" s="73" t="str">
        <f t="shared" si="0"/>
        <v/>
      </c>
      <c r="E15" s="74"/>
    </row>
    <row r="16" spans="2:8">
      <c r="B16" s="71"/>
      <c r="C16" s="72"/>
      <c r="D16" s="73" t="str">
        <f t="shared" si="0"/>
        <v/>
      </c>
      <c r="E16" s="74"/>
    </row>
    <row r="17" spans="2:5">
      <c r="B17" s="71"/>
      <c r="C17" s="72"/>
      <c r="D17" s="73" t="str">
        <f t="shared" si="0"/>
        <v/>
      </c>
      <c r="E17" s="74"/>
    </row>
    <row r="18" spans="2:5">
      <c r="B18" s="71"/>
      <c r="C18" s="72"/>
      <c r="D18" s="73" t="str">
        <f t="shared" si="0"/>
        <v/>
      </c>
      <c r="E18" s="74"/>
    </row>
    <row r="19" spans="2:5">
      <c r="B19" s="76"/>
      <c r="C19" s="77"/>
      <c r="D19" s="78" t="str">
        <f t="shared" si="0"/>
        <v/>
      </c>
      <c r="E19" s="79"/>
    </row>
  </sheetData>
  <mergeCells count="2">
    <mergeCell ref="B2:E2"/>
    <mergeCell ref="G2:H2"/>
  </mergeCells>
  <dataValidations count="2">
    <dataValidation type="list" allowBlank="1" showInputMessage="1" showErrorMessage="1" errorTitle="Erreur" error="Choisir un chiffre dans la liste" sqref="C4:C19" xr:uid="{00000000-0002-0000-1200-000000000000}">
      <formula1>"1,2,3,4,5,6,7,8,9,10,11,12"</formula1>
    </dataValidation>
    <dataValidation type="list" allowBlank="1" showInputMessage="1" showErrorMessage="1" errorTitle="Erreur" error="Choisir un chiffre dans la liste" sqref="B4:B19" xr:uid="{00000000-0002-0000-1200-000001000000}">
      <formula1>"1,2,3,4,5,6,7,8,9,10,11,12,13,14,15,16,17,18,19,20,21,22,23,24,25,26,27,28,29,30,31"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2">
    <tabColor rgb="FF00FFFF"/>
  </sheetPr>
  <dimension ref="B2:E24"/>
  <sheetViews>
    <sheetView showGridLines="0" workbookViewId="0"/>
  </sheetViews>
  <sheetFormatPr baseColWidth="10" defaultColWidth="11.42578125" defaultRowHeight="15"/>
  <cols>
    <col min="1" max="1" width="3.140625" customWidth="1"/>
    <col min="2" max="2" width="31.5703125" customWidth="1"/>
    <col min="3" max="3" width="36.42578125" customWidth="1"/>
  </cols>
  <sheetData>
    <row r="2" spans="2:5" ht="23.25">
      <c r="B2" s="309" t="s">
        <v>63</v>
      </c>
      <c r="C2" s="309"/>
    </row>
    <row r="3" spans="2:5" ht="6" customHeight="1"/>
    <row r="4" spans="2:5" ht="19.5" thickBot="1">
      <c r="B4" s="310" t="s">
        <v>64</v>
      </c>
      <c r="C4" s="80" t="s">
        <v>65</v>
      </c>
    </row>
    <row r="5" spans="2:5" ht="21.75" customHeight="1" thickBot="1">
      <c r="B5" s="311"/>
      <c r="C5" s="81">
        <v>2020</v>
      </c>
      <c r="E5" s="82"/>
    </row>
    <row r="6" spans="2:5" ht="21.95" customHeight="1">
      <c r="B6" s="83" t="s">
        <v>66</v>
      </c>
      <c r="C6" s="84">
        <f>DATE(Année,1,1)</f>
        <v>43831</v>
      </c>
    </row>
    <row r="7" spans="2:5" ht="21.95" customHeight="1">
      <c r="B7" s="85" t="s">
        <v>67</v>
      </c>
      <c r="C7" s="86">
        <f>Pâques-2</f>
        <v>43931</v>
      </c>
    </row>
    <row r="8" spans="2:5" ht="21.95" customHeight="1">
      <c r="B8" s="83" t="s">
        <v>68</v>
      </c>
      <c r="C8" s="87">
        <f>ROUND(DATE(Année,4,MOD(234-11*MOD(Année,19),30))/7,0)*7-6</f>
        <v>43933</v>
      </c>
    </row>
    <row r="9" spans="2:5" ht="21.95" customHeight="1">
      <c r="B9" s="83" t="s">
        <v>69</v>
      </c>
      <c r="C9" s="87">
        <f>Pâques+1</f>
        <v>43934</v>
      </c>
    </row>
    <row r="10" spans="2:5" ht="21.95" customHeight="1">
      <c r="B10" s="83" t="s">
        <v>70</v>
      </c>
      <c r="C10" s="87">
        <f>DATE(Année,5,1)</f>
        <v>43952</v>
      </c>
    </row>
    <row r="11" spans="2:5" ht="21.95" customHeight="1">
      <c r="B11" s="83" t="s">
        <v>71</v>
      </c>
      <c r="C11" s="87">
        <f>DATE(Année,5,8)</f>
        <v>43959</v>
      </c>
    </row>
    <row r="12" spans="2:5" ht="21.95" customHeight="1">
      <c r="B12" s="83" t="s">
        <v>72</v>
      </c>
      <c r="C12" s="87">
        <f>Pâques+39</f>
        <v>43972</v>
      </c>
    </row>
    <row r="13" spans="2:5" ht="21.95" customHeight="1">
      <c r="B13" s="83" t="s">
        <v>73</v>
      </c>
      <c r="C13" s="87">
        <f>Pâques+49</f>
        <v>43982</v>
      </c>
    </row>
    <row r="14" spans="2:5" ht="21.95" customHeight="1">
      <c r="B14" s="83" t="s">
        <v>74</v>
      </c>
      <c r="C14" s="87">
        <f>Pâques+50</f>
        <v>43983</v>
      </c>
    </row>
    <row r="15" spans="2:5" ht="21.95" customHeight="1">
      <c r="B15" s="83" t="s">
        <v>75</v>
      </c>
      <c r="C15" s="87">
        <f>DATE(Année,7,14)</f>
        <v>44026</v>
      </c>
    </row>
    <row r="16" spans="2:5" ht="21.95" customHeight="1">
      <c r="B16" s="83" t="s">
        <v>76</v>
      </c>
      <c r="C16" s="87">
        <f>DATE(Année,8,15)</f>
        <v>44058</v>
      </c>
    </row>
    <row r="17" spans="2:3" ht="21.95" customHeight="1">
      <c r="B17" s="83" t="s">
        <v>77</v>
      </c>
      <c r="C17" s="87">
        <f>DATE(Année,11,1)</f>
        <v>44136</v>
      </c>
    </row>
    <row r="18" spans="2:3" ht="21.95" customHeight="1">
      <c r="B18" s="83" t="s">
        <v>78</v>
      </c>
      <c r="C18" s="87">
        <f>DATE(Année,11,11)</f>
        <v>44146</v>
      </c>
    </row>
    <row r="19" spans="2:3" ht="21.95" customHeight="1">
      <c r="B19" s="83" t="s">
        <v>79</v>
      </c>
      <c r="C19" s="87">
        <f>DATE(Année,12,25)</f>
        <v>44190</v>
      </c>
    </row>
    <row r="20" spans="2:3" ht="21.95" customHeight="1">
      <c r="B20" s="85" t="s">
        <v>80</v>
      </c>
      <c r="C20" s="88">
        <f>NOËL+1</f>
        <v>44191</v>
      </c>
    </row>
    <row r="21" spans="2:3" ht="21.95" customHeight="1" thickBot="1"/>
    <row r="22" spans="2:3" ht="21" customHeight="1">
      <c r="B22" s="312" t="s">
        <v>81</v>
      </c>
      <c r="C22" s="313"/>
    </row>
    <row r="23" spans="2:3" ht="23.25">
      <c r="B23" s="314">
        <f ca="1">TODAY()</f>
        <v>43872</v>
      </c>
      <c r="C23" s="315"/>
    </row>
    <row r="24" spans="2:3" ht="15.75" thickBot="1">
      <c r="B24" s="89"/>
      <c r="C24" s="90"/>
    </row>
  </sheetData>
  <sheetProtection algorithmName="SHA-512" hashValue="VVWwlbPzBAi4uRrd2D2A2IhL9xcoZx5hAAGNO576lY7MS8wj+zu1wI7+RNYKCEi8EYexWHxGRuXRcpe3WXlmoQ==" saltValue="z1loRFGFHLNwOZ8gKeW9vw==" spinCount="100000" sheet="1" objects="1" scenarios="1"/>
  <mergeCells count="4">
    <mergeCell ref="B2:C2"/>
    <mergeCell ref="B4:B5"/>
    <mergeCell ref="B22:C22"/>
    <mergeCell ref="B23:C23"/>
  </mergeCells>
  <dataValidations count="1">
    <dataValidation type="date" allowBlank="1" showInputMessage="1" showErrorMessage="1" sqref="C5" xr:uid="{00000000-0002-0000-1300-000000000000}">
      <formula1>1900</formula1>
      <formula2>2900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pinner 1">
              <controlPr defaultSize="0" autoPict="0">
                <anchor moveWithCells="1" sizeWithCells="1">
                  <from>
                    <xdr:col>2</xdr:col>
                    <xdr:colOff>1952625</xdr:colOff>
                    <xdr:row>4</xdr:row>
                    <xdr:rowOff>9525</xdr:rowOff>
                  </from>
                  <to>
                    <xdr:col>2</xdr:col>
                    <xdr:colOff>2419350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26</vt:i4>
      </vt:variant>
    </vt:vector>
  </HeadingPairs>
  <TitlesOfParts>
    <vt:vector size="41" baseType="lpstr">
      <vt:lpstr>Accueil</vt:lpstr>
      <vt:lpstr>Feuil1</vt:lpstr>
      <vt:lpstr>Anniversaire</vt:lpstr>
      <vt:lpstr>Tout le Personnel</vt:lpstr>
      <vt:lpstr>Listes Différenciées</vt:lpstr>
      <vt:lpstr>Liste Membres</vt:lpstr>
      <vt:lpstr>Liste Licenciés</vt:lpstr>
      <vt:lpstr>Liste totale</vt:lpstr>
      <vt:lpstr>Recherche</vt:lpstr>
      <vt:lpstr>Validation par Nom</vt:lpstr>
      <vt:lpstr>Validation par Num Licence</vt:lpstr>
      <vt:lpstr>Démission</vt:lpstr>
      <vt:lpstr>Calendrier</vt:lpstr>
      <vt:lpstr>Evénements</vt:lpstr>
      <vt:lpstr>Jours Fériés</vt:lpstr>
      <vt:lpstr>_1</vt:lpstr>
      <vt:lpstr>_2</vt:lpstr>
      <vt:lpstr>Année</vt:lpstr>
      <vt:lpstr>Choix_Année</vt:lpstr>
      <vt:lpstr>Choix_Mois</vt:lpstr>
      <vt:lpstr>Fin_du_Mois</vt:lpstr>
      <vt:lpstr>Jours_Fériés</vt:lpstr>
      <vt:lpstr>Le_Nom_Recherché</vt:lpstr>
      <vt:lpstr>NB_Licenciés</vt:lpstr>
      <vt:lpstr>NB_Membres</vt:lpstr>
      <vt:lpstr>NOËL</vt:lpstr>
      <vt:lpstr>'Liste Membres'!Nom</vt:lpstr>
      <vt:lpstr>'Validation par Nom'!Nom</vt:lpstr>
      <vt:lpstr>'Validation par Num Licence'!Nom</vt:lpstr>
      <vt:lpstr>Nom</vt:lpstr>
      <vt:lpstr>Nom_Prénom</vt:lpstr>
      <vt:lpstr>'Liste Membres'!Numero</vt:lpstr>
      <vt:lpstr>'Validation par Nom'!Numero</vt:lpstr>
      <vt:lpstr>'Validation par Num Licence'!Numero</vt:lpstr>
      <vt:lpstr>Numero</vt:lpstr>
      <vt:lpstr>Pâques</vt:lpstr>
      <vt:lpstr>'Validation par Nom'!Plage</vt:lpstr>
      <vt:lpstr>'Validation par Num Licence'!Plage_licence</vt:lpstr>
      <vt:lpstr>Premier_jour</vt:lpstr>
      <vt:lpstr>'Validation par Nom'!Zone_d_impression</vt:lpstr>
      <vt:lpstr>'Validation par Num Licence'!Zone_d_impression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STAUB</cp:lastModifiedBy>
  <cp:lastPrinted>2018-06-30T18:33:58Z</cp:lastPrinted>
  <dcterms:created xsi:type="dcterms:W3CDTF">2014-02-02T15:36:53Z</dcterms:created>
  <dcterms:modified xsi:type="dcterms:W3CDTF">2020-02-11T12:54:24Z</dcterms:modified>
</cp:coreProperties>
</file>