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B559A897-FAB3-4812-8C4E-3DFEFA04EE7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DONNEES" sheetId="1" r:id="rId1"/>
    <sheet name="Feuil2" sheetId="2" r:id="rId2"/>
  </sheets>
  <definedNames>
    <definedName name="CARBURANT">Feuil2!$C:$C</definedName>
    <definedName name="endroit">Feuil2!$B:$B</definedName>
    <definedName name="PAYS">Feuil2!$D:$D</definedName>
    <definedName name="Vehicule">Feuil2!$A:$A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L9" i="1" s="1"/>
  <c r="K9" i="1"/>
  <c r="J8" i="1"/>
  <c r="L8" i="1" s="1"/>
  <c r="K8" i="1"/>
  <c r="J7" i="1"/>
  <c r="L7" i="1" s="1"/>
  <c r="K7" i="1"/>
  <c r="J6" i="1"/>
  <c r="L6" i="1" s="1"/>
  <c r="K6" i="1"/>
  <c r="J4" i="1"/>
  <c r="L4" i="1" s="1"/>
  <c r="J5" i="1"/>
  <c r="L5" i="1" s="1"/>
  <c r="K5" i="1"/>
  <c r="K4" i="1"/>
  <c r="J3" i="1"/>
  <c r="L3" i="1" s="1"/>
  <c r="K3" i="1"/>
  <c r="P17" i="1"/>
  <c r="P15" i="1"/>
  <c r="P8" i="1"/>
  <c r="K2" i="1"/>
  <c r="J2" i="1"/>
  <c r="L2" i="1" s="1"/>
  <c r="P23" i="1" l="1"/>
  <c r="P21" i="1"/>
  <c r="P6" i="1"/>
</calcChain>
</file>

<file path=xl/sharedStrings.xml><?xml version="1.0" encoding="utf-8"?>
<sst xmlns="http://schemas.openxmlformats.org/spreadsheetml/2006/main" count="67" uniqueCount="29">
  <si>
    <t>DATE</t>
  </si>
  <si>
    <t>VEHICULE</t>
  </si>
  <si>
    <t>CARBURANT</t>
  </si>
  <si>
    <t>VOLUME</t>
  </si>
  <si>
    <t>PRIX AU LITRE</t>
  </si>
  <si>
    <t>TOTAL</t>
  </si>
  <si>
    <t>JEEP</t>
  </si>
  <si>
    <t>LIEUX</t>
  </si>
  <si>
    <t>INTERMARCHE</t>
  </si>
  <si>
    <t>RENAULT</t>
  </si>
  <si>
    <t>AUCHAN</t>
  </si>
  <si>
    <t>ESSO KEHL</t>
  </si>
  <si>
    <t>GAS-OIL</t>
  </si>
  <si>
    <t>ETHANOL  E10</t>
  </si>
  <si>
    <t>SHELL AUTOHOF</t>
  </si>
  <si>
    <t>Allemagne</t>
  </si>
  <si>
    <t>Italie</t>
  </si>
  <si>
    <t>PAYS</t>
  </si>
  <si>
    <t>FRANCE</t>
  </si>
  <si>
    <t>PRIX TOTAL</t>
  </si>
  <si>
    <t>VOLUME TOTAL</t>
  </si>
  <si>
    <t>Espagne</t>
  </si>
  <si>
    <t>Kms Départ</t>
  </si>
  <si>
    <t>Kms à la Pompe</t>
  </si>
  <si>
    <t>Kms Parcourus</t>
  </si>
  <si>
    <t>KMS PARCOURUS</t>
  </si>
  <si>
    <t>JET TANKSTELLE</t>
  </si>
  <si>
    <t>SP98</t>
  </si>
  <si>
    <t>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</si>
</sst>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0.00&quot; L &quot;"/>
    <numFmt numFmtId="166" formatCode="#,##0.000\ &quot;€&quot;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/>
    </xf>
  </cellXfs>
  <cellStyles count="1">
    <cellStyle name="Normal" xfId="0" builtinId="0"/>
  </cellStyles>
  <dxfs count="14">
    <dxf>
      <numFmt numFmtId="165" formatCode="00.00&quot; L 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#,##0.000\ &quot;€&quot;"/>
      <alignment horizontal="center" vertical="bottom" textRotation="0" wrapText="0" indent="0" justifyLastLine="0" shrinkToFit="0" readingOrder="0"/>
    </dxf>
    <dxf>
      <numFmt numFmtId="165" formatCode="00.00&quot; L 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9" totalsRowShown="0" headerRowDxfId="13" dataDxfId="12">
  <autoFilter ref="A1:L9" xr:uid="{00000000-0009-0000-0100-000001000000}"/>
  <tableColumns count="12">
    <tableColumn id="1" xr3:uid="{00000000-0010-0000-0000-000001000000}" name="DATE" dataDxfId="11"/>
    <tableColumn id="2" xr3:uid="{00000000-0010-0000-0000-000002000000}" name="VEHICULE" dataDxfId="10"/>
    <tableColumn id="3" xr3:uid="{00000000-0010-0000-0000-000003000000}" name="CARBURANT" dataDxfId="9"/>
    <tableColumn id="4" xr3:uid="{00000000-0010-0000-0000-000004000000}" name="LIEUX" dataDxfId="8"/>
    <tableColumn id="8" xr3:uid="{00000000-0010-0000-0000-000008000000}" name="PAYS" dataDxfId="7"/>
    <tableColumn id="5" xr3:uid="{00000000-0010-0000-0000-000005000000}" name="VOLUME" dataDxfId="6"/>
    <tableColumn id="6" xr3:uid="{00000000-0010-0000-0000-000006000000}" name="PRIX AU LITRE" dataDxfId="5"/>
    <tableColumn id="10" xr3:uid="{00000000-0010-0000-0000-00000A000000}" name="Kms Départ" dataDxfId="4"/>
    <tableColumn id="9" xr3:uid="{00000000-0010-0000-0000-000009000000}" name="Kms à la Pompe" dataDxfId="3"/>
    <tableColumn id="11" xr3:uid="{00000000-0010-0000-0000-00000B000000}" name="Kms Parcourus" dataDxfId="2">
      <calculatedColumnFormula>Tableau1[[#This Row],[Kms à la Pompe]]-Tableau1[[#This Row],[Kms Départ]]</calculatedColumnFormula>
    </tableColumn>
    <tableColumn id="7" xr3:uid="{00000000-0010-0000-0000-000007000000}" name="TOTAL" dataDxfId="1">
      <calculatedColumnFormula>Tableau1[[#This Row],[VOLUME]]*Tableau1[[#This Row],[PRIX AU LITRE]]</calculatedColumnFormula>
    </tableColumn>
    <tableColumn id="12" xr3:uid="{62CEEBD6-8A8E-4D1E-BC4A-6E39E9E53E1B}" name="CONSOMMATION" dataDxfId="0">
      <calculatedColumnFormula>Tableau1[[#This Row],[VOLUME]]*100/Tableau1[[#This Row],[Kms Parcourus]]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zoomScaleNormal="100" workbookViewId="0">
      <pane ySplit="1" topLeftCell="A2" activePane="bottomLeft" state="frozen"/>
      <selection pane="bottomLeft" activeCell="L2" sqref="L2"/>
    </sheetView>
  </sheetViews>
  <sheetFormatPr baseColWidth="10" defaultRowHeight="15" x14ac:dyDescent="0.25"/>
  <cols>
    <col min="1" max="1" width="14.42578125" customWidth="1"/>
    <col min="2" max="2" width="13.28515625" customWidth="1"/>
    <col min="3" max="3" width="17.28515625" customWidth="1"/>
    <col min="4" max="4" width="19.7109375" customWidth="1"/>
    <col min="5" max="5" width="15.5703125" customWidth="1"/>
    <col min="6" max="6" width="11" customWidth="1"/>
    <col min="7" max="7" width="9.42578125" customWidth="1"/>
    <col min="8" max="8" width="10.5703125" customWidth="1"/>
    <col min="9" max="9" width="11.42578125" customWidth="1"/>
    <col min="10" max="10" width="10" customWidth="1"/>
    <col min="11" max="11" width="11.5703125" customWidth="1"/>
    <col min="12" max="12" width="23" customWidth="1"/>
    <col min="13" max="13" width="7.140625" customWidth="1"/>
    <col min="15" max="15" width="9.42578125" customWidth="1"/>
    <col min="17" max="17" width="8.42578125" customWidth="1"/>
  </cols>
  <sheetData>
    <row r="1" spans="1:17" ht="63.75" customHeight="1" x14ac:dyDescent="0.25">
      <c r="A1" s="2" t="s">
        <v>0</v>
      </c>
      <c r="B1" s="2" t="s">
        <v>1</v>
      </c>
      <c r="C1" s="2" t="s">
        <v>2</v>
      </c>
      <c r="D1" s="2" t="s">
        <v>7</v>
      </c>
      <c r="E1" s="2" t="s">
        <v>17</v>
      </c>
      <c r="F1" s="2" t="s">
        <v>3</v>
      </c>
      <c r="G1" s="9" t="s">
        <v>4</v>
      </c>
      <c r="H1" s="9" t="s">
        <v>22</v>
      </c>
      <c r="I1" s="9" t="s">
        <v>23</v>
      </c>
      <c r="J1" s="9" t="s">
        <v>24</v>
      </c>
      <c r="K1" s="2" t="s">
        <v>5</v>
      </c>
      <c r="L1" s="2" t="s">
        <v>28</v>
      </c>
      <c r="M1" s="2"/>
    </row>
    <row r="2" spans="1:17" ht="15.75" thickBot="1" x14ac:dyDescent="0.3">
      <c r="A2" s="3">
        <v>44581</v>
      </c>
      <c r="B2" s="1" t="s">
        <v>6</v>
      </c>
      <c r="C2" s="1" t="s">
        <v>13</v>
      </c>
      <c r="D2" s="1" t="s">
        <v>8</v>
      </c>
      <c r="E2" s="1" t="s">
        <v>18</v>
      </c>
      <c r="F2" s="5">
        <v>39.29</v>
      </c>
      <c r="G2" s="7">
        <v>1.655</v>
      </c>
      <c r="H2" s="8">
        <v>22827</v>
      </c>
      <c r="I2" s="8">
        <v>23208</v>
      </c>
      <c r="J2" s="8">
        <f>Tableau1[[#This Row],[Kms à la Pompe]]-Tableau1[[#This Row],[Kms Départ]]</f>
        <v>381</v>
      </c>
      <c r="K2" s="4">
        <f>Tableau1[[#This Row],[VOLUME]]*Tableau1[[#This Row],[PRIX AU LITRE]]</f>
        <v>65.024950000000004</v>
      </c>
      <c r="L2" s="5">
        <f>Tableau1[[#This Row],[VOLUME]]*100/Tableau1[[#This Row],[Kms Parcourus]]</f>
        <v>10.312335958005249</v>
      </c>
      <c r="M2" s="5"/>
    </row>
    <row r="3" spans="1:17" x14ac:dyDescent="0.25">
      <c r="A3" s="3">
        <v>44597</v>
      </c>
      <c r="B3" s="1" t="s">
        <v>9</v>
      </c>
      <c r="C3" s="1" t="s">
        <v>12</v>
      </c>
      <c r="D3" s="1" t="s">
        <v>26</v>
      </c>
      <c r="E3" s="1" t="s">
        <v>15</v>
      </c>
      <c r="F3" s="5">
        <v>44.47</v>
      </c>
      <c r="G3" s="7">
        <v>1.619</v>
      </c>
      <c r="H3" s="8">
        <v>107439</v>
      </c>
      <c r="I3" s="8">
        <v>108013</v>
      </c>
      <c r="J3" s="8">
        <f>Tableau1[[#This Row],[Kms à la Pompe]]-Tableau1[[#This Row],[Kms Départ]]</f>
        <v>574</v>
      </c>
      <c r="K3" s="4">
        <f>Tableau1[[#This Row],[VOLUME]]*Tableau1[[#This Row],[PRIX AU LITRE]]</f>
        <v>71.996929999999992</v>
      </c>
      <c r="L3" s="5">
        <f>Tableau1[[#This Row],[VOLUME]]*100/Tableau1[[#This Row],[Kms Parcourus]]</f>
        <v>7.7473867595818815</v>
      </c>
      <c r="M3" s="5"/>
      <c r="P3" s="10" t="s">
        <v>19</v>
      </c>
      <c r="Q3" s="11"/>
    </row>
    <row r="4" spans="1:17" ht="15.75" thickBot="1" x14ac:dyDescent="0.3">
      <c r="A4" s="3">
        <v>44619</v>
      </c>
      <c r="B4" s="1" t="s">
        <v>6</v>
      </c>
      <c r="C4" s="1" t="s">
        <v>27</v>
      </c>
      <c r="D4" s="1" t="s">
        <v>8</v>
      </c>
      <c r="E4" s="1" t="s">
        <v>18</v>
      </c>
      <c r="F4" s="5">
        <v>34.35</v>
      </c>
      <c r="G4" s="7">
        <v>1.786</v>
      </c>
      <c r="H4" s="8">
        <v>23208</v>
      </c>
      <c r="I4" s="8">
        <v>23550</v>
      </c>
      <c r="J4" s="8">
        <f>Tableau1[[#This Row],[Kms à la Pompe]]-Tableau1[[#This Row],[Kms Départ]]</f>
        <v>342</v>
      </c>
      <c r="K4" s="4">
        <f>Tableau1[[#This Row],[VOLUME]]*Tableau1[[#This Row],[PRIX AU LITRE]]</f>
        <v>61.349100000000007</v>
      </c>
      <c r="L4" s="5">
        <f>Tableau1[[#This Row],[VOLUME]]*100/Tableau1[[#This Row],[Kms Parcourus]]</f>
        <v>10.043859649122806</v>
      </c>
      <c r="M4" s="5"/>
      <c r="P4" s="12"/>
      <c r="Q4" s="13"/>
    </row>
    <row r="5" spans="1:17" ht="15.75" thickBot="1" x14ac:dyDescent="0.3">
      <c r="A5" s="3">
        <v>44628</v>
      </c>
      <c r="B5" s="1" t="s">
        <v>9</v>
      </c>
      <c r="C5" s="1" t="s">
        <v>12</v>
      </c>
      <c r="D5" s="1" t="s">
        <v>8</v>
      </c>
      <c r="E5" s="1" t="s">
        <v>18</v>
      </c>
      <c r="F5" s="5">
        <v>36.229999999999997</v>
      </c>
      <c r="G5" s="7">
        <v>2.1589999999999998</v>
      </c>
      <c r="H5" s="8">
        <v>108013</v>
      </c>
      <c r="I5" s="8">
        <v>108689</v>
      </c>
      <c r="J5" s="8">
        <f>Tableau1[[#This Row],[Kms à la Pompe]]-Tableau1[[#This Row],[Kms Départ]]</f>
        <v>676</v>
      </c>
      <c r="K5" s="4">
        <f>Tableau1[[#This Row],[VOLUME]]*Tableau1[[#This Row],[PRIX AU LITRE]]</f>
        <v>78.220569999999981</v>
      </c>
      <c r="L5" s="5">
        <f>Tableau1[[#This Row],[VOLUME]]*100/Tableau1[[#This Row],[Kms Parcourus]]</f>
        <v>5.3594674556213011</v>
      </c>
      <c r="M5" s="5"/>
    </row>
    <row r="6" spans="1:17" x14ac:dyDescent="0.25">
      <c r="A6" s="3">
        <v>44666</v>
      </c>
      <c r="B6" s="1" t="s">
        <v>9</v>
      </c>
      <c r="C6" s="1" t="s">
        <v>12</v>
      </c>
      <c r="D6" s="1" t="s">
        <v>8</v>
      </c>
      <c r="E6" s="1" t="s">
        <v>18</v>
      </c>
      <c r="F6" s="5">
        <v>41.55</v>
      </c>
      <c r="G6" s="7">
        <v>1.8049999999999999</v>
      </c>
      <c r="H6" s="8">
        <v>108689</v>
      </c>
      <c r="I6" s="8">
        <v>109327</v>
      </c>
      <c r="J6" s="8">
        <f>Tableau1[[#This Row],[Kms à la Pompe]]-Tableau1[[#This Row],[Kms Départ]]</f>
        <v>638</v>
      </c>
      <c r="K6" s="4">
        <f>Tableau1[[#This Row],[VOLUME]]*Tableau1[[#This Row],[PRIX AU LITRE]]</f>
        <v>74.997749999999996</v>
      </c>
      <c r="L6" s="5">
        <f>Tableau1[[#This Row],[VOLUME]]*100/Tableau1[[#This Row],[Kms Parcourus]]</f>
        <v>6.5125391849529777</v>
      </c>
      <c r="M6" s="5"/>
      <c r="N6" s="14" t="s">
        <v>6</v>
      </c>
      <c r="O6" s="15"/>
      <c r="P6" s="26">
        <f>SUMIFS(Tableau1[TOTAL],Tableau1[VEHICULE],N6)</f>
        <v>271.85465999999997</v>
      </c>
      <c r="Q6" s="27"/>
    </row>
    <row r="7" spans="1:17" ht="15.75" thickBot="1" x14ac:dyDescent="0.3">
      <c r="A7" s="3">
        <v>44668</v>
      </c>
      <c r="B7" s="1" t="s">
        <v>6</v>
      </c>
      <c r="C7" s="1" t="s">
        <v>13</v>
      </c>
      <c r="D7" s="1" t="s">
        <v>8</v>
      </c>
      <c r="E7" s="1" t="s">
        <v>18</v>
      </c>
      <c r="F7" s="5">
        <v>32.24</v>
      </c>
      <c r="G7" s="7">
        <v>1.72</v>
      </c>
      <c r="H7" s="8">
        <v>23550</v>
      </c>
      <c r="I7" s="8">
        <v>23967</v>
      </c>
      <c r="J7" s="8">
        <f>Tableau1[[#This Row],[Kms à la Pompe]]-Tableau1[[#This Row],[Kms Départ]]</f>
        <v>417</v>
      </c>
      <c r="K7" s="4">
        <f>Tableau1[[#This Row],[VOLUME]]*Tableau1[[#This Row],[PRIX AU LITRE]]</f>
        <v>55.452800000000003</v>
      </c>
      <c r="L7" s="5">
        <f>Tableau1[[#This Row],[VOLUME]]*100/Tableau1[[#This Row],[Kms Parcourus]]</f>
        <v>7.7314148681055155</v>
      </c>
      <c r="N7" s="16"/>
      <c r="O7" s="17"/>
      <c r="P7" s="28"/>
      <c r="Q7" s="29"/>
    </row>
    <row r="8" spans="1:17" ht="15" customHeight="1" x14ac:dyDescent="0.25">
      <c r="A8" s="3">
        <v>44705</v>
      </c>
      <c r="B8" s="1" t="s">
        <v>9</v>
      </c>
      <c r="C8" s="1" t="s">
        <v>12</v>
      </c>
      <c r="D8" s="1" t="s">
        <v>8</v>
      </c>
      <c r="E8" s="1" t="s">
        <v>18</v>
      </c>
      <c r="F8" s="5">
        <v>40.83</v>
      </c>
      <c r="G8" s="7">
        <v>1.788</v>
      </c>
      <c r="H8" s="8">
        <v>109327</v>
      </c>
      <c r="I8" s="8"/>
      <c r="J8" s="8">
        <f>Tableau1[[#This Row],[Kms à la Pompe]]-Tableau1[[#This Row],[Kms Départ]]</f>
        <v>-109327</v>
      </c>
      <c r="K8" s="4">
        <f>Tableau1[[#This Row],[VOLUME]]*Tableau1[[#This Row],[PRIX AU LITRE]]</f>
        <v>73.004040000000003</v>
      </c>
      <c r="L8" s="5">
        <f>Tableau1[[#This Row],[VOLUME]]*100/Tableau1[[#This Row],[Kms Parcourus]]</f>
        <v>-3.7346675569621408E-2</v>
      </c>
      <c r="N8" s="22" t="s">
        <v>9</v>
      </c>
      <c r="O8" s="23"/>
      <c r="P8" s="26">
        <f>SUMIFS(Tableau1[TOTAL],Tableau1[VEHICULE],N8)</f>
        <v>298.21929</v>
      </c>
      <c r="Q8" s="27"/>
    </row>
    <row r="9" spans="1:17" ht="15.75" customHeight="1" thickBot="1" x14ac:dyDescent="0.3">
      <c r="A9" s="3">
        <v>44706</v>
      </c>
      <c r="B9" s="1" t="s">
        <v>6</v>
      </c>
      <c r="C9" s="1" t="s">
        <v>13</v>
      </c>
      <c r="D9" s="1" t="s">
        <v>8</v>
      </c>
      <c r="E9" s="1" t="s">
        <v>18</v>
      </c>
      <c r="F9" s="5">
        <v>48.69</v>
      </c>
      <c r="G9" s="7">
        <v>1.849</v>
      </c>
      <c r="H9" s="8">
        <v>23967</v>
      </c>
      <c r="I9" s="8"/>
      <c r="J9" s="8">
        <f>Tableau1[[#This Row],[Kms à la Pompe]]-Tableau1[[#This Row],[Kms Départ]]</f>
        <v>-23967</v>
      </c>
      <c r="K9" s="4">
        <f>Tableau1[[#This Row],[VOLUME]]*Tableau1[[#This Row],[PRIX AU LITRE]]</f>
        <v>90.027809999999988</v>
      </c>
      <c r="L9" s="5">
        <f>Tableau1[[#This Row],[VOLUME]]*100/Tableau1[[#This Row],[Kms Parcourus]]</f>
        <v>-0.2031543372136688</v>
      </c>
      <c r="N9" s="24"/>
      <c r="O9" s="25"/>
      <c r="P9" s="28"/>
      <c r="Q9" s="29"/>
    </row>
    <row r="11" spans="1:17" ht="15.75" thickBot="1" x14ac:dyDescent="0.3"/>
    <row r="12" spans="1:17" x14ac:dyDescent="0.25">
      <c r="P12" s="10" t="s">
        <v>20</v>
      </c>
      <c r="Q12" s="11"/>
    </row>
    <row r="13" spans="1:17" ht="15.75" thickBot="1" x14ac:dyDescent="0.3">
      <c r="P13" s="12"/>
      <c r="Q13" s="13"/>
    </row>
    <row r="14" spans="1:17" ht="15.75" thickBot="1" x14ac:dyDescent="0.3"/>
    <row r="15" spans="1:17" x14ac:dyDescent="0.25">
      <c r="N15" s="14" t="s">
        <v>6</v>
      </c>
      <c r="O15" s="15"/>
      <c r="P15" s="18">
        <f>SUMPRODUCT((Tableau1[VEHICULE]=N15)*Tableau1[VOLUME])</f>
        <v>154.57</v>
      </c>
      <c r="Q15" s="19"/>
    </row>
    <row r="16" spans="1:17" ht="15.75" thickBot="1" x14ac:dyDescent="0.3">
      <c r="N16" s="16"/>
      <c r="O16" s="17"/>
      <c r="P16" s="20"/>
      <c r="Q16" s="21"/>
    </row>
    <row r="17" spans="14:17" ht="15" customHeight="1" x14ac:dyDescent="0.25">
      <c r="N17" s="22" t="s">
        <v>9</v>
      </c>
      <c r="O17" s="23"/>
      <c r="P17" s="18">
        <f>SUMPRODUCT((Tableau1[VEHICULE]=N17)*Tableau1[VOLUME])</f>
        <v>163.07999999999998</v>
      </c>
      <c r="Q17" s="19"/>
    </row>
    <row r="18" spans="14:17" ht="15.75" customHeight="1" thickBot="1" x14ac:dyDescent="0.3">
      <c r="N18" s="24"/>
      <c r="O18" s="25"/>
      <c r="P18" s="20"/>
      <c r="Q18" s="21"/>
    </row>
    <row r="20" spans="14:17" ht="15.75" thickBot="1" x14ac:dyDescent="0.3">
      <c r="P20" s="34" t="s">
        <v>25</v>
      </c>
      <c r="Q20" s="34"/>
    </row>
    <row r="21" spans="14:17" x14ac:dyDescent="0.25">
      <c r="N21" s="14" t="s">
        <v>6</v>
      </c>
      <c r="O21" s="15"/>
      <c r="P21" s="30">
        <f>SUMPRODUCT((Tableau1[VEHICULE]=N21)*Tableau1[Kms Parcourus])</f>
        <v>-22827</v>
      </c>
      <c r="Q21" s="31"/>
    </row>
    <row r="22" spans="14:17" ht="15.75" thickBot="1" x14ac:dyDescent="0.3">
      <c r="N22" s="16"/>
      <c r="O22" s="17"/>
      <c r="P22" s="32"/>
      <c r="Q22" s="33"/>
    </row>
    <row r="23" spans="14:17" x14ac:dyDescent="0.25">
      <c r="N23" s="22" t="s">
        <v>9</v>
      </c>
      <c r="O23" s="23"/>
      <c r="P23" s="30">
        <f>SUMPRODUCT((Tableau1[VEHICULE]=N23)*Tableau1[Kms Parcourus])</f>
        <v>-107439</v>
      </c>
      <c r="Q23" s="31"/>
    </row>
    <row r="24" spans="14:17" ht="15.75" thickBot="1" x14ac:dyDescent="0.3">
      <c r="N24" s="24"/>
      <c r="O24" s="25"/>
      <c r="P24" s="32"/>
      <c r="Q24" s="33"/>
    </row>
  </sheetData>
  <mergeCells count="15">
    <mergeCell ref="N21:O22"/>
    <mergeCell ref="P21:Q22"/>
    <mergeCell ref="N23:O24"/>
    <mergeCell ref="P23:Q24"/>
    <mergeCell ref="P20:Q20"/>
    <mergeCell ref="N6:O7"/>
    <mergeCell ref="N8:O9"/>
    <mergeCell ref="P6:Q7"/>
    <mergeCell ref="P8:Q9"/>
    <mergeCell ref="P3:Q4"/>
    <mergeCell ref="P12:Q13"/>
    <mergeCell ref="N15:O16"/>
    <mergeCell ref="P15:Q16"/>
    <mergeCell ref="N17:O18"/>
    <mergeCell ref="P17:Q18"/>
  </mergeCells>
  <dataValidations count="4">
    <dataValidation type="list" allowBlank="1" showInputMessage="1" showErrorMessage="1" sqref="B2:B9" xr:uid="{00000000-0002-0000-0000-000000000000}">
      <formula1>Vehicule</formula1>
    </dataValidation>
    <dataValidation type="list" allowBlank="1" showInputMessage="1" showErrorMessage="1" sqref="C2:C9" xr:uid="{00000000-0002-0000-0000-000001000000}">
      <formula1>CARBURANT</formula1>
    </dataValidation>
    <dataValidation type="list" allowBlank="1" showInputMessage="1" showErrorMessage="1" sqref="D2:D9" xr:uid="{00000000-0002-0000-0000-000002000000}">
      <formula1>endroit</formula1>
    </dataValidation>
    <dataValidation type="list" allowBlank="1" showInputMessage="1" showErrorMessage="1" sqref="E2:E9" xr:uid="{00000000-0002-0000-0000-000003000000}">
      <formula1>PAYS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5"/>
  <sheetViews>
    <sheetView workbookViewId="0">
      <selection activeCell="D20" sqref="D20"/>
    </sheetView>
  </sheetViews>
  <sheetFormatPr baseColWidth="10" defaultRowHeight="15" x14ac:dyDescent="0.25"/>
  <cols>
    <col min="1" max="1" width="14.140625" customWidth="1"/>
    <col min="2" max="2" width="19.5703125" customWidth="1"/>
    <col min="3" max="3" width="19" customWidth="1"/>
    <col min="4" max="4" width="21.42578125" style="6" customWidth="1"/>
  </cols>
  <sheetData>
    <row r="1" spans="1:4" x14ac:dyDescent="0.25">
      <c r="A1" t="s">
        <v>6</v>
      </c>
      <c r="B1" t="s">
        <v>10</v>
      </c>
      <c r="C1" t="s">
        <v>13</v>
      </c>
      <c r="D1" s="6" t="s">
        <v>18</v>
      </c>
    </row>
    <row r="2" spans="1:4" x14ac:dyDescent="0.25">
      <c r="A2" t="s">
        <v>9</v>
      </c>
      <c r="B2" t="s">
        <v>11</v>
      </c>
      <c r="C2" t="s">
        <v>12</v>
      </c>
      <c r="D2" s="6" t="s">
        <v>15</v>
      </c>
    </row>
    <row r="3" spans="1:4" x14ac:dyDescent="0.25">
      <c r="B3" t="s">
        <v>8</v>
      </c>
      <c r="C3" t="s">
        <v>27</v>
      </c>
      <c r="D3" s="6" t="s">
        <v>16</v>
      </c>
    </row>
    <row r="4" spans="1:4" x14ac:dyDescent="0.25">
      <c r="B4" t="s">
        <v>26</v>
      </c>
      <c r="D4" s="6" t="s">
        <v>21</v>
      </c>
    </row>
    <row r="5" spans="1:4" x14ac:dyDescent="0.25">
      <c r="B5" t="s">
        <v>14</v>
      </c>
    </row>
  </sheetData>
  <sortState xmlns:xlrd2="http://schemas.microsoft.com/office/spreadsheetml/2017/richdata2" ref="B1:B5">
    <sortCondition ref="B1:B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DONNEES</vt:lpstr>
      <vt:lpstr>Feuil2</vt:lpstr>
      <vt:lpstr>CARBURANT</vt:lpstr>
      <vt:lpstr>endroit</vt:lpstr>
      <vt:lpstr>PAYS</vt:lpstr>
      <vt:lpstr>Vehicule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2022-01-20T16:27:42Z</dcterms:created>
  <dcterms:modified xsi:type="dcterms:W3CDTF">2022-05-26T12:43:04Z</dcterms:modified>
</cp:coreProperties>
</file>