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18735" windowHeight="8640"/>
  </bookViews>
  <sheets>
    <sheet name="Commandes" sheetId="1" r:id="rId1"/>
    <sheet name="Factures" sheetId="2" r:id="rId2"/>
    <sheet name="FTrav" sheetId="3" r:id="rId3"/>
  </sheets>
  <externalReferences>
    <externalReference r:id="rId4"/>
  </externalReferences>
  <definedNames>
    <definedName name="CouleurCde">Commandes!$J$1:$J$20</definedName>
    <definedName name="CouleurFact">Factures!$N$1:$N$12</definedName>
    <definedName name="CouleurStatut">FTrav!$B$1:$B$9</definedName>
    <definedName name="LibStatut">FTrav!$A$1:$A$9</definedName>
    <definedName name="Statuts">'[1]liste '!$K$21:$K$27</definedName>
    <definedName name="TabCdes">Commandes!$A$1:$G$20</definedName>
    <definedName name="TabFac">Factures!$A$1:$A$12</definedName>
    <definedName name="TabStatuts">FTrav!$A$1:$B$9</definedName>
  </definedNames>
  <calcPr calcId="124519"/>
</workbook>
</file>

<file path=xl/calcChain.xml><?xml version="1.0" encoding="utf-8"?>
<calcChain xmlns="http://schemas.openxmlformats.org/spreadsheetml/2006/main">
  <c r="J3" i="1"/>
  <c r="J4"/>
  <c r="J5"/>
  <c r="J6"/>
  <c r="J7"/>
  <c r="J8"/>
  <c r="J9"/>
  <c r="J10"/>
  <c r="J11"/>
  <c r="J12"/>
  <c r="J13"/>
  <c r="J14"/>
  <c r="J15"/>
  <c r="J16"/>
  <c r="J17"/>
  <c r="J18"/>
  <c r="J19"/>
  <c r="J2"/>
  <c r="E19"/>
  <c r="E18"/>
  <c r="E17"/>
  <c r="E16"/>
  <c r="E15"/>
  <c r="E14"/>
  <c r="E13"/>
  <c r="E12"/>
  <c r="E11"/>
  <c r="E10"/>
  <c r="E9"/>
  <c r="E8"/>
  <c r="E7"/>
  <c r="E6"/>
  <c r="E5"/>
  <c r="E4"/>
  <c r="E3"/>
  <c r="E2"/>
  <c r="J11" i="2" l="1"/>
  <c r="E11"/>
  <c r="E9"/>
  <c r="E7"/>
  <c r="E5"/>
  <c r="E3"/>
  <c r="F11"/>
  <c r="F10"/>
  <c r="F9"/>
  <c r="F8"/>
  <c r="F7"/>
  <c r="F6"/>
  <c r="F5"/>
  <c r="F4"/>
  <c r="F3"/>
  <c r="F2"/>
  <c r="M2"/>
  <c r="M3"/>
  <c r="M4"/>
  <c r="M5"/>
  <c r="M6"/>
  <c r="M7"/>
  <c r="M8"/>
  <c r="M9"/>
  <c r="M10"/>
  <c r="M11"/>
  <c r="I2"/>
  <c r="I3"/>
  <c r="I4"/>
  <c r="I5"/>
  <c r="I6"/>
  <c r="I7"/>
  <c r="I8"/>
  <c r="I9"/>
  <c r="I10"/>
  <c r="I11"/>
  <c r="E2"/>
  <c r="E10"/>
  <c r="E8"/>
  <c r="E6"/>
  <c r="E4"/>
  <c r="G11"/>
  <c r="G10"/>
  <c r="G9"/>
  <c r="G8"/>
  <c r="G7"/>
  <c r="G6"/>
  <c r="G5"/>
  <c r="G4"/>
  <c r="G3"/>
  <c r="G2"/>
  <c r="L2"/>
  <c r="K2" s="1"/>
  <c r="L3"/>
  <c r="L4"/>
  <c r="K4" s="1"/>
  <c r="L5"/>
  <c r="L6"/>
  <c r="K6" s="1"/>
  <c r="L7"/>
  <c r="L8"/>
  <c r="K8" s="1"/>
  <c r="L9"/>
  <c r="L10"/>
  <c r="K10" s="1"/>
  <c r="L11"/>
  <c r="J2"/>
  <c r="J3"/>
  <c r="J4"/>
  <c r="J5"/>
  <c r="J6"/>
  <c r="J7"/>
  <c r="J8"/>
  <c r="J9"/>
  <c r="J10"/>
  <c r="K11" l="1"/>
  <c r="K9"/>
  <c r="K7"/>
  <c r="K5"/>
  <c r="K3"/>
  <c r="H6"/>
  <c r="N6" s="1"/>
  <c r="K10" i="1" s="1"/>
  <c r="H10" i="2"/>
  <c r="N10" s="1"/>
  <c r="H3"/>
  <c r="N3" s="1"/>
  <c r="H7"/>
  <c r="N7" s="1"/>
  <c r="K4" i="1" s="1"/>
  <c r="H11" i="2"/>
  <c r="N11" s="1"/>
  <c r="K7" i="1" s="1"/>
  <c r="H4" i="2"/>
  <c r="N4" s="1"/>
  <c r="H8"/>
  <c r="N8" s="1"/>
  <c r="H2"/>
  <c r="N2" s="1"/>
  <c r="H5"/>
  <c r="N5" s="1"/>
  <c r="K6" i="1" s="1"/>
  <c r="H9" i="2"/>
  <c r="N9" l="1"/>
  <c r="K5" i="1" s="1"/>
  <c r="K2"/>
  <c r="K3"/>
  <c r="K18"/>
  <c r="K19"/>
  <c r="K16"/>
  <c r="K14"/>
  <c r="K17"/>
  <c r="K15"/>
  <c r="K12"/>
  <c r="K13"/>
  <c r="K11"/>
  <c r="K8"/>
  <c r="K9"/>
</calcChain>
</file>

<file path=xl/sharedStrings.xml><?xml version="1.0" encoding="utf-8"?>
<sst xmlns="http://schemas.openxmlformats.org/spreadsheetml/2006/main" count="129" uniqueCount="97">
  <si>
    <t>Facture</t>
  </si>
  <si>
    <t>modele</t>
  </si>
  <si>
    <t>qte cdé</t>
  </si>
  <si>
    <t>Update qte</t>
  </si>
  <si>
    <t>Cle_primaire</t>
  </si>
  <si>
    <t>STATUTS</t>
  </si>
  <si>
    <t>PRODUCT X1</t>
  </si>
  <si>
    <t>Part Picked</t>
  </si>
  <si>
    <t>PRODUCT X2</t>
  </si>
  <si>
    <t>Allocated</t>
  </si>
  <si>
    <t>PRODUCT X3</t>
  </si>
  <si>
    <t>Picked Complete</t>
  </si>
  <si>
    <t>PRODUCT X4</t>
  </si>
  <si>
    <t>Cancelled</t>
  </si>
  <si>
    <t>PRODUCT X5</t>
  </si>
  <si>
    <t>Part Shipped</t>
  </si>
  <si>
    <t>PRODUCT X6</t>
  </si>
  <si>
    <t>Pre-allocated</t>
  </si>
  <si>
    <t>PRODUCT X7</t>
  </si>
  <si>
    <t>Ship Completed</t>
  </si>
  <si>
    <t>PRODUCT X8</t>
  </si>
  <si>
    <t>PRODUCT X9</t>
  </si>
  <si>
    <t>PRODUCT X10</t>
  </si>
  <si>
    <t>PRODUCT X11</t>
  </si>
  <si>
    <t>PRODUCT X12</t>
  </si>
  <si>
    <t>PRODUCT X13</t>
  </si>
  <si>
    <t>PRODUCT X14</t>
  </si>
  <si>
    <t>PRODUCT X15</t>
  </si>
  <si>
    <t>PRODUCT X16</t>
  </si>
  <si>
    <t>PRODUCT X17</t>
  </si>
  <si>
    <t>PRODUCT X18</t>
  </si>
  <si>
    <t>Limite :  Pour ajouter une ligne au tableau, il faut inserer avant cette ligne.</t>
  </si>
  <si>
    <t>FACTURE</t>
  </si>
  <si>
    <t xml:space="preserve">Limites </t>
  </si>
  <si>
    <t>Statuts</t>
  </si>
  <si>
    <t>J1</t>
  </si>
  <si>
    <t>J2</t>
  </si>
  <si>
    <t>J3</t>
  </si>
  <si>
    <t>V1</t>
  </si>
  <si>
    <t>V2</t>
  </si>
  <si>
    <t>O2</t>
  </si>
  <si>
    <t>O1</t>
  </si>
  <si>
    <t>Col</t>
  </si>
  <si>
    <t xml:space="preserve">Limite </t>
  </si>
  <si>
    <t>J</t>
  </si>
  <si>
    <t>O</t>
  </si>
  <si>
    <t>Couleur Fact.</t>
  </si>
  <si>
    <t>On</t>
  </si>
  <si>
    <t>Jn</t>
  </si>
  <si>
    <t>V2On</t>
  </si>
  <si>
    <t>JnV1</t>
  </si>
  <si>
    <t>Couleur</t>
  </si>
  <si>
    <t>Code Couleur</t>
  </si>
  <si>
    <t>Jaune</t>
  </si>
  <si>
    <t>In progress</t>
  </si>
  <si>
    <t>Vert</t>
  </si>
  <si>
    <t>Finished</t>
  </si>
  <si>
    <t>V1V2</t>
  </si>
  <si>
    <t>Orange</t>
  </si>
  <si>
    <t>Anomally</t>
  </si>
  <si>
    <t>Rouge</t>
  </si>
  <si>
    <t>V1On</t>
  </si>
  <si>
    <t>Problem</t>
  </si>
  <si>
    <t>Etat</t>
  </si>
  <si>
    <t>Cde  Couleur</t>
  </si>
  <si>
    <t>Couleur Etat</t>
  </si>
  <si>
    <t>Ces deux colonnes peuvent être décalées  à droite ou à gauche.</t>
  </si>
  <si>
    <t>Ce bloc peut être décaler à droite ou à gauche.</t>
  </si>
  <si>
    <t>Coul. Assoc.</t>
  </si>
  <si>
    <t>Règles de coloriage facture</t>
  </si>
  <si>
    <t>en l'insérant avant la "Limite en ligne 9" pour le bloc Statuts .</t>
  </si>
  <si>
    <t>Il faut lui associer une couleur en colonne C</t>
  </si>
  <si>
    <t>que les codes actuels.</t>
  </si>
  <si>
    <t>et lui donner en colonne B un code(2 caract.)  dans le même esprit</t>
  </si>
  <si>
    <t xml:space="preserve">Dans ce bloc de cette feuille , on peut ajouter un nouveau statut </t>
  </si>
  <si>
    <t xml:space="preserve">Dans ce bloc, c'est les couleurs de la facture et les règles de correspondances </t>
  </si>
  <si>
    <t>avec les statuts des commandes.</t>
  </si>
  <si>
    <t>On peut changer les règles.</t>
  </si>
  <si>
    <t>Un nouveau statut doit être pris en compte dans ces règles</t>
  </si>
  <si>
    <t xml:space="preserve">Il peut s'intégrer avec une association </t>
  </si>
  <si>
    <t>Il peut également créer une nouvelle association</t>
  </si>
  <si>
    <t>Il peut aussi provoquer la création d'une nouvelle couleur de facture</t>
  </si>
  <si>
    <t>Exp:</t>
  </si>
  <si>
    <t>Un nouveau statut appelé "Transit"   donc :</t>
  </si>
  <si>
    <t>1) insertion de 3  cellules avant A9, B9 et C9 .</t>
  </si>
  <si>
    <t>2) ajout du nom du statut  en A9</t>
  </si>
  <si>
    <t>3) ajout du code (exp : G1)  en B9</t>
  </si>
  <si>
    <t>4) mettre la couleur correspondante en  C9</t>
  </si>
  <si>
    <t>5) ajouter dans la MFC des commandes une nouvelle entrée avec la formule suivant :</t>
  </si>
  <si>
    <t xml:space="preserve">la formule suivant : =$K2="G1" </t>
  </si>
  <si>
    <t>s'applique à $A$2:$F$20</t>
  </si>
  <si>
    <t>associer une couleur : (exp grise)</t>
  </si>
  <si>
    <t xml:space="preserve">6) Pour la facture on peut avoir l'association de G1 avec 0 à n autres codes. </t>
  </si>
  <si>
    <t>à l'entrée MFC correspondante.</t>
  </si>
  <si>
    <t xml:space="preserve">si l'association concerne une couleur existante dejà il faut seulement l'ajouter </t>
  </si>
  <si>
    <t>correspondante dans la MFC.</t>
  </si>
  <si>
    <t xml:space="preserve">si l'association est relative à une nouvelle couleur, il faut créer l'entrée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</si>
</sst>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Fill="1" applyBorder="1"/>
    <xf numFmtId="0" fontId="0" fillId="0" borderId="12" xfId="0" applyFill="1" applyBorder="1"/>
    <xf numFmtId="0" fontId="0" fillId="0" borderId="1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0" fillId="0" borderId="16" xfId="0" applyFill="1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0" xfId="0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7" borderId="4" xfId="0" applyFill="1" applyBorder="1"/>
    <xf numFmtId="0" fontId="0" fillId="7" borderId="17" xfId="0" applyFill="1" applyBorder="1"/>
    <xf numFmtId="0" fontId="0" fillId="7" borderId="19" xfId="0" applyFill="1" applyBorder="1"/>
    <xf numFmtId="0" fontId="0" fillId="7" borderId="17" xfId="0" applyFill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0" fontId="2" fillId="7" borderId="6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1" fillId="7" borderId="4" xfId="0" applyFont="1" applyFill="1" applyBorder="1"/>
    <xf numFmtId="0" fontId="1" fillId="7" borderId="5" xfId="0" applyFont="1" applyFill="1" applyBorder="1"/>
    <xf numFmtId="0" fontId="1" fillId="7" borderId="6" xfId="0" applyFont="1" applyFill="1" applyBorder="1"/>
    <xf numFmtId="0" fontId="1" fillId="7" borderId="17" xfId="0" applyFont="1" applyFill="1" applyBorder="1"/>
    <xf numFmtId="0" fontId="1" fillId="7" borderId="18" xfId="0" applyFont="1" applyFill="1" applyBorder="1"/>
    <xf numFmtId="0" fontId="1" fillId="7" borderId="19" xfId="0" applyFont="1" applyFill="1" applyBorder="1"/>
    <xf numFmtId="0" fontId="0" fillId="3" borderId="0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/>
    <xf numFmtId="0" fontId="0" fillId="3" borderId="0" xfId="0" applyFill="1" applyBorder="1"/>
    <xf numFmtId="0" fontId="0" fillId="0" borderId="10" xfId="0" applyBorder="1" applyAlignment="1">
      <alignment horizontal="center"/>
    </xf>
    <xf numFmtId="0" fontId="0" fillId="3" borderId="10" xfId="0" applyFill="1" applyBorder="1"/>
    <xf numFmtId="0" fontId="0" fillId="3" borderId="10" xfId="0" applyFill="1" applyBorder="1" applyAlignment="1">
      <alignment horizontal="center"/>
    </xf>
    <xf numFmtId="0" fontId="0" fillId="7" borderId="18" xfId="0" applyFill="1" applyBorder="1" applyAlignment="1">
      <alignment horizontal="center"/>
    </xf>
    <xf numFmtId="0" fontId="0" fillId="7" borderId="22" xfId="0" applyFill="1" applyBorder="1" applyAlignment="1">
      <alignment horizontal="center"/>
    </xf>
    <xf numFmtId="0" fontId="0" fillId="7" borderId="19" xfId="0" applyFill="1" applyBorder="1" applyAlignment="1">
      <alignment horizontal="center"/>
    </xf>
    <xf numFmtId="0" fontId="0" fillId="7" borderId="9" xfId="0" applyFill="1" applyBorder="1"/>
    <xf numFmtId="0" fontId="0" fillId="7" borderId="10" xfId="0" applyFill="1" applyBorder="1"/>
    <xf numFmtId="0" fontId="0" fillId="7" borderId="11" xfId="0" applyFill="1" applyBorder="1"/>
    <xf numFmtId="0" fontId="0" fillId="0" borderId="7" xfId="0" applyBorder="1"/>
    <xf numFmtId="0" fontId="0" fillId="0" borderId="18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10" borderId="16" xfId="0" applyFill="1" applyBorder="1" applyAlignment="1">
      <alignment horizontal="center"/>
    </xf>
    <xf numFmtId="0" fontId="0" fillId="11" borderId="13" xfId="0" applyFill="1" applyBorder="1" applyAlignment="1">
      <alignment horizontal="center"/>
    </xf>
    <xf numFmtId="0" fontId="0" fillId="0" borderId="31" xfId="0" applyFill="1" applyBorder="1" applyAlignment="1">
      <alignment horizontal="center"/>
    </xf>
    <xf numFmtId="0" fontId="1" fillId="7" borderId="9" xfId="0" applyFont="1" applyFill="1" applyBorder="1" applyAlignment="1">
      <alignment horizontal="center"/>
    </xf>
    <xf numFmtId="0" fontId="0" fillId="14" borderId="8" xfId="0" applyFill="1" applyBorder="1"/>
    <xf numFmtId="0" fontId="0" fillId="15" borderId="8" xfId="0" applyFill="1" applyBorder="1"/>
    <xf numFmtId="0" fontId="0" fillId="13" borderId="8" xfId="0" applyFill="1" applyBorder="1"/>
    <xf numFmtId="0" fontId="0" fillId="8" borderId="8" xfId="0" applyFill="1" applyBorder="1"/>
    <xf numFmtId="0" fontId="0" fillId="12" borderId="8" xfId="0" applyFill="1" applyBorder="1"/>
    <xf numFmtId="0" fontId="0" fillId="9" borderId="8" xfId="0" applyFill="1" applyBorder="1"/>
    <xf numFmtId="0" fontId="0" fillId="6" borderId="11" xfId="0" applyFill="1" applyBorder="1"/>
    <xf numFmtId="0" fontId="0" fillId="7" borderId="18" xfId="0" applyFill="1" applyBorder="1" applyAlignment="1"/>
  </cellXfs>
  <cellStyles count="1">
    <cellStyle name="Normal" xfId="0" builtinId="0"/>
  </cellStyles>
  <dxfs count="8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FFFD9"/>
      <color rgb="FFFFFF8F"/>
      <color rgb="FFFFFF53"/>
      <color rgb="FFFFFE00"/>
      <color rgb="FFFFFFCC"/>
      <color rgb="FFFFFF99"/>
      <color rgb="FFFFCC00"/>
      <color rgb="FFFFFF66"/>
      <color rgb="FFFF99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%20test%20MFC-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e "/>
      <sheetName val="Feuil1"/>
    </sheetNames>
    <sheetDataSet>
      <sheetData sheetId="0">
        <row r="21">
          <cell r="K21" t="str">
            <v>Part Picked</v>
          </cell>
        </row>
        <row r="22">
          <cell r="K22" t="str">
            <v>Pre-allocated</v>
          </cell>
        </row>
        <row r="23">
          <cell r="K23" t="str">
            <v>Allocated</v>
          </cell>
        </row>
        <row r="24">
          <cell r="K24" t="str">
            <v>Picked Complete</v>
          </cell>
        </row>
        <row r="25">
          <cell r="K25" t="str">
            <v>Ship Completed</v>
          </cell>
        </row>
        <row r="26">
          <cell r="K26" t="str">
            <v>Part Shipped</v>
          </cell>
        </row>
        <row r="27">
          <cell r="K27" t="str">
            <v>Cancelled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2"/>
  <sheetViews>
    <sheetView tabSelected="1" workbookViewId="0">
      <selection activeCell="F22" sqref="F22"/>
    </sheetView>
  </sheetViews>
  <sheetFormatPr baseColWidth="10" defaultRowHeight="15"/>
  <cols>
    <col min="1" max="1" width="8" bestFit="1" customWidth="1"/>
    <col min="2" max="2" width="13" bestFit="1" customWidth="1"/>
    <col min="3" max="3" width="7.5703125" bestFit="1" customWidth="1"/>
    <col min="4" max="4" width="10.85546875" bestFit="1" customWidth="1"/>
    <col min="5" max="5" width="12.42578125" bestFit="1" customWidth="1"/>
    <col min="6" max="6" width="16.140625" bestFit="1" customWidth="1"/>
    <col min="10" max="10" width="12.85546875" bestFit="1" customWidth="1"/>
  </cols>
  <sheetData>
    <row r="1" spans="1:11" ht="15.75" thickBot="1">
      <c r="A1" s="33" t="s">
        <v>0</v>
      </c>
      <c r="B1" s="34" t="s">
        <v>1</v>
      </c>
      <c r="C1" s="34" t="s">
        <v>2</v>
      </c>
      <c r="D1" s="34" t="s">
        <v>3</v>
      </c>
      <c r="E1" s="34" t="s">
        <v>4</v>
      </c>
      <c r="F1" s="35" t="s">
        <v>5</v>
      </c>
      <c r="J1" s="25" t="s">
        <v>64</v>
      </c>
      <c r="K1" s="35" t="s">
        <v>65</v>
      </c>
    </row>
    <row r="2" spans="1:11">
      <c r="A2" s="2">
        <v>2763125</v>
      </c>
      <c r="B2" s="3" t="s">
        <v>6</v>
      </c>
      <c r="C2" s="3">
        <v>2</v>
      </c>
      <c r="D2" s="3">
        <v>2</v>
      </c>
      <c r="E2" s="3" t="str">
        <f ca="1">IF(OFFSET(A2,-1,0,,)&lt;&gt;A2,CONCATENATE(A2,COUNTIF($A$2:$A2,$A2)),CONCATENATE(A2,COUNTIF($A$2:$A2,$A2)))</f>
        <v>27631251</v>
      </c>
      <c r="F2" s="4" t="s">
        <v>7</v>
      </c>
      <c r="J2" s="19" t="str">
        <f>CONCATENATE(A2,INDEX(CouleurStatut,MATCH(F2,LibStatut,0)))</f>
        <v>2763125J1</v>
      </c>
      <c r="K2" s="20" t="str">
        <f>INDEX(CouleurFact,MATCH(A2,TabFac,0))</f>
        <v>Jn</v>
      </c>
    </row>
    <row r="3" spans="1:11">
      <c r="A3" s="2">
        <v>2763125</v>
      </c>
      <c r="B3" s="3" t="s">
        <v>8</v>
      </c>
      <c r="C3" s="3">
        <v>3</v>
      </c>
      <c r="D3" s="3">
        <v>0</v>
      </c>
      <c r="E3" s="3" t="str">
        <f ca="1">IF(OFFSET(A3,-1,0,,)&lt;&gt;A3,CONCATENATE(A3,COUNTIF($A$2:$A3,$A3)),CONCATENATE(A3,COUNTIF($A$2:$A3,$A3)))</f>
        <v>27631252</v>
      </c>
      <c r="F3" s="4" t="s">
        <v>9</v>
      </c>
      <c r="J3" s="19" t="str">
        <f>CONCATENATE(A3,INDEX(CouleurStatut,MATCH(F3,LibStatut,0)))</f>
        <v>2763125J3</v>
      </c>
      <c r="K3" s="20" t="str">
        <f>INDEX(CouleurFact,MATCH(A3,TabFac,0))</f>
        <v>Jn</v>
      </c>
    </row>
    <row r="4" spans="1:11">
      <c r="A4" s="2">
        <v>2762587</v>
      </c>
      <c r="B4" s="3" t="s">
        <v>10</v>
      </c>
      <c r="C4" s="3">
        <v>4</v>
      </c>
      <c r="D4" s="3">
        <v>4</v>
      </c>
      <c r="E4" s="3" t="str">
        <f ca="1">IF(OFFSET(A4,-1,0,,)&lt;&gt;A4,CONCATENATE(A4,COUNTIF($A$2:$A4,$A4)),CONCATENATE(A4,COUNTIF($A$2:$A4,$A4)))</f>
        <v>27625871</v>
      </c>
      <c r="F4" s="4" t="s">
        <v>11</v>
      </c>
      <c r="J4" s="19" t="str">
        <f>CONCATENATE(A4,INDEX(CouleurStatut,MATCH(F4,LibStatut,0)))</f>
        <v>2762587V1</v>
      </c>
      <c r="K4" s="20" t="str">
        <f>INDEX(CouleurFact,MATCH(A4,TabFac,0))</f>
        <v>V1</v>
      </c>
    </row>
    <row r="5" spans="1:11">
      <c r="A5" s="2">
        <v>2763161</v>
      </c>
      <c r="B5" s="3" t="s">
        <v>12</v>
      </c>
      <c r="C5" s="3">
        <v>5</v>
      </c>
      <c r="D5" s="3">
        <v>0</v>
      </c>
      <c r="E5" s="3" t="str">
        <f ca="1">IF(OFFSET(A5,-1,0,,)&lt;&gt;A5,CONCATENATE(A5,COUNTIF($A$2:$A5,$A5)),CONCATENATE(A5,COUNTIF($A$2:$A5,$A5)))</f>
        <v>27631611</v>
      </c>
      <c r="F5" s="4" t="s">
        <v>13</v>
      </c>
      <c r="J5" s="19" t="str">
        <f>CONCATENATE(A5,INDEX(CouleurStatut,MATCH(F5,LibStatut,0)))</f>
        <v>2763161O1</v>
      </c>
      <c r="K5" s="20" t="str">
        <f>INDEX(CouleurFact,MATCH(A5,TabFac,0))</f>
        <v>On</v>
      </c>
    </row>
    <row r="6" spans="1:11">
      <c r="A6" s="2">
        <v>2761902</v>
      </c>
      <c r="B6" s="3" t="s">
        <v>14</v>
      </c>
      <c r="C6" s="3">
        <v>6</v>
      </c>
      <c r="D6" s="3">
        <v>3</v>
      </c>
      <c r="E6" s="3" t="str">
        <f ca="1">IF(OFFSET(A6,-1,0,,)&lt;&gt;A6,CONCATENATE(A6,COUNTIF($A$2:$A6,$A6)),CONCATENATE(A6,COUNTIF($A$2:$A6,$A6)))</f>
        <v>27619021</v>
      </c>
      <c r="F6" s="4" t="s">
        <v>15</v>
      </c>
      <c r="J6" s="19" t="str">
        <f>CONCATENATE(A6,INDEX(CouleurStatut,MATCH(F6,LibStatut,0)))</f>
        <v>2761902O2</v>
      </c>
      <c r="K6" s="20" t="str">
        <f>INDEX(CouleurFact,MATCH(A6,TabFac,0))</f>
        <v>On</v>
      </c>
    </row>
    <row r="7" spans="1:11">
      <c r="A7" s="2">
        <v>2766485</v>
      </c>
      <c r="B7" s="3" t="s">
        <v>16</v>
      </c>
      <c r="C7" s="3">
        <v>7</v>
      </c>
      <c r="D7" s="3">
        <v>0</v>
      </c>
      <c r="E7" s="3" t="str">
        <f ca="1">IF(OFFSET(A7,-1,0,,)&lt;&gt;A7,CONCATENATE(A7,COUNTIF($A$2:$A7,$A7)),CONCATENATE(A7,COUNTIF($A$2:$A7,$A7)))</f>
        <v>27664851</v>
      </c>
      <c r="F7" s="4" t="s">
        <v>17</v>
      </c>
      <c r="J7" s="19" t="str">
        <f>CONCATENATE(A7,INDEX(CouleurStatut,MATCH(F7,LibStatut,0)))</f>
        <v>2766485J2</v>
      </c>
      <c r="K7" s="20" t="str">
        <f>INDEX(CouleurFact,MATCH(A7,TabFac,0))</f>
        <v>Jn</v>
      </c>
    </row>
    <row r="8" spans="1:11">
      <c r="A8" s="2">
        <v>2766221</v>
      </c>
      <c r="B8" s="3" t="s">
        <v>18</v>
      </c>
      <c r="C8" s="3">
        <v>6</v>
      </c>
      <c r="D8" s="3">
        <v>6</v>
      </c>
      <c r="E8" s="3" t="str">
        <f ca="1">IF(OFFSET(A8,-1,0,,)&lt;&gt;A8,CONCATENATE(A8,COUNTIF($A$2:$A8,$A8)),CONCATENATE(A8,COUNTIF($A$2:$A8,$A8)))</f>
        <v>27662211</v>
      </c>
      <c r="F8" s="4" t="s">
        <v>19</v>
      </c>
      <c r="J8" s="19" t="str">
        <f>CONCATENATE(A8,INDEX(CouleurStatut,MATCH(F8,LibStatut,0)))</f>
        <v>2766221V2</v>
      </c>
      <c r="K8" s="20" t="str">
        <f>INDEX(CouleurFact,MATCH(A8,TabFac,0))</f>
        <v>V2</v>
      </c>
    </row>
    <row r="9" spans="1:11">
      <c r="A9" s="2">
        <v>2766221</v>
      </c>
      <c r="B9" s="3" t="s">
        <v>20</v>
      </c>
      <c r="C9" s="3">
        <v>5</v>
      </c>
      <c r="D9" s="3">
        <v>5</v>
      </c>
      <c r="E9" s="3" t="str">
        <f ca="1">IF(OFFSET(A9,-1,0,,)&lt;&gt;A9,CONCATENATE(A9,COUNTIF($A$2:$A9,$A9)),CONCATENATE(A9,COUNTIF($A$2:$A9,$A9)))</f>
        <v>27662212</v>
      </c>
      <c r="F9" s="4" t="s">
        <v>19</v>
      </c>
      <c r="J9" s="19" t="str">
        <f>CONCATENATE(A9,INDEX(CouleurStatut,MATCH(F9,LibStatut,0)))</f>
        <v>2766221V2</v>
      </c>
      <c r="K9" s="20" t="str">
        <f>INDEX(CouleurFact,MATCH(A9,TabFac,0))</f>
        <v>V2</v>
      </c>
    </row>
    <row r="10" spans="1:11">
      <c r="A10" s="2">
        <v>2762242</v>
      </c>
      <c r="B10" s="3" t="s">
        <v>21</v>
      </c>
      <c r="C10" s="3">
        <v>4</v>
      </c>
      <c r="D10" s="3">
        <v>4</v>
      </c>
      <c r="E10" s="3" t="str">
        <f ca="1">IF(OFFSET(A10,-1,0,,)&lt;&gt;A10,CONCATENATE(A10,COUNTIF($A$2:$A10,$A10)),CONCATENATE(A10,COUNTIF($A$2:$A10,$A10)))</f>
        <v>27622421</v>
      </c>
      <c r="F10" s="4" t="s">
        <v>11</v>
      </c>
      <c r="J10" s="19" t="str">
        <f>CONCATENATE(A10,INDEX(CouleurStatut,MATCH(F10,LibStatut,0)))</f>
        <v>2762242V1</v>
      </c>
      <c r="K10" s="20" t="str">
        <f>INDEX(CouleurFact,MATCH(A10,TabFac,0))</f>
        <v>V1</v>
      </c>
    </row>
    <row r="11" spans="1:11">
      <c r="A11" s="2">
        <v>2755646</v>
      </c>
      <c r="B11" s="3" t="s">
        <v>22</v>
      </c>
      <c r="C11" s="3">
        <v>5</v>
      </c>
      <c r="D11" s="3">
        <v>5</v>
      </c>
      <c r="E11" s="3" t="str">
        <f ca="1">IF(OFFSET(A11,-1,0,,)&lt;&gt;A11,CONCATENATE(A11,COUNTIF($A$2:$A11,$A11)),CONCATENATE(A11,COUNTIF($A$2:$A11,$A11)))</f>
        <v>27556461</v>
      </c>
      <c r="F11" s="4" t="s">
        <v>11</v>
      </c>
      <c r="J11" s="19" t="str">
        <f>CONCATENATE(A11,INDEX(CouleurStatut,MATCH(F11,LibStatut,0)))</f>
        <v>2755646V1</v>
      </c>
      <c r="K11" s="20" t="str">
        <f>INDEX(CouleurFact,MATCH(A11,TabFac,0))</f>
        <v>JnV1</v>
      </c>
    </row>
    <row r="12" spans="1:11">
      <c r="A12" s="2">
        <v>2755646</v>
      </c>
      <c r="B12" s="3" t="s">
        <v>23</v>
      </c>
      <c r="C12" s="3">
        <v>6</v>
      </c>
      <c r="D12" s="3">
        <v>4</v>
      </c>
      <c r="E12" s="3" t="str">
        <f ca="1">IF(OFFSET(A12,-1,0,,)&lt;&gt;A12,CONCATENATE(A12,COUNTIF($A$2:$A12,$A12)),CONCATENATE(A12,COUNTIF($A$2:$A12,$A12)))</f>
        <v>27556462</v>
      </c>
      <c r="F12" s="4" t="s">
        <v>7</v>
      </c>
      <c r="J12" s="19" t="str">
        <f>CONCATENATE(A12,INDEX(CouleurStatut,MATCH(F12,LibStatut,0)))</f>
        <v>2755646J1</v>
      </c>
      <c r="K12" s="20" t="str">
        <f>INDEX(CouleurFact,MATCH(A12,TabFac,0))</f>
        <v>JnV1</v>
      </c>
    </row>
    <row r="13" spans="1:11">
      <c r="A13" s="2">
        <v>2755646</v>
      </c>
      <c r="B13" s="3" t="s">
        <v>24</v>
      </c>
      <c r="C13" s="3">
        <v>7</v>
      </c>
      <c r="D13" s="3">
        <v>7</v>
      </c>
      <c r="E13" s="3" t="str">
        <f ca="1">IF(OFFSET(A13,-1,0,,)&lt;&gt;A13,CONCATENATE(A13,COUNTIF($A$2:$A13,$A13)),CONCATENATE(A13,COUNTIF($A$2:$A13,$A13)))</f>
        <v>27556463</v>
      </c>
      <c r="F13" s="4" t="s">
        <v>11</v>
      </c>
      <c r="J13" s="19" t="str">
        <f>CONCATENATE(A13,INDEX(CouleurStatut,MATCH(F13,LibStatut,0)))</f>
        <v>2755646V1</v>
      </c>
      <c r="K13" s="20" t="str">
        <f>INDEX(CouleurFact,MATCH(A13,TabFac,0))</f>
        <v>JnV1</v>
      </c>
    </row>
    <row r="14" spans="1:11">
      <c r="A14" s="2">
        <v>2736155</v>
      </c>
      <c r="B14" s="3" t="s">
        <v>25</v>
      </c>
      <c r="C14" s="3">
        <v>8</v>
      </c>
      <c r="D14" s="3">
        <v>8</v>
      </c>
      <c r="E14" s="3" t="str">
        <f ca="1">IF(OFFSET(A14,-1,0,,)&lt;&gt;A14,CONCATENATE(A14,COUNTIF($A$2:$A14,$A14)),CONCATENATE(A14,COUNTIF($A$2:$A14,$A14)))</f>
        <v>27361551</v>
      </c>
      <c r="F14" s="4" t="s">
        <v>19</v>
      </c>
      <c r="J14" s="19" t="str">
        <f>CONCATENATE(A14,INDEX(CouleurStatut,MATCH(F14,LibStatut,0)))</f>
        <v>2736155V2</v>
      </c>
      <c r="K14" s="20" t="str">
        <f>INDEX(CouleurFact,MATCH(A14,TabFac,0))</f>
        <v>V2On</v>
      </c>
    </row>
    <row r="15" spans="1:11">
      <c r="A15" s="2">
        <v>2736155</v>
      </c>
      <c r="B15" s="3" t="s">
        <v>26</v>
      </c>
      <c r="C15" s="3">
        <v>7</v>
      </c>
      <c r="D15" s="3">
        <v>7</v>
      </c>
      <c r="E15" s="3" t="str">
        <f ca="1">IF(OFFSET(A15,-1,0,,)&lt;&gt;A15,CONCATENATE(A15,COUNTIF($A$2:$A15,$A15)),CONCATENATE(A15,COUNTIF($A$2:$A15,$A15)))</f>
        <v>27361552</v>
      </c>
      <c r="F15" s="4" t="s">
        <v>19</v>
      </c>
      <c r="J15" s="19" t="str">
        <f>CONCATENATE(A15,INDEX(CouleurStatut,MATCH(F15,LibStatut,0)))</f>
        <v>2736155V2</v>
      </c>
      <c r="K15" s="20" t="str">
        <f>INDEX(CouleurFact,MATCH(A15,TabFac,0))</f>
        <v>V2On</v>
      </c>
    </row>
    <row r="16" spans="1:11">
      <c r="A16" s="2">
        <v>2736155</v>
      </c>
      <c r="B16" s="3" t="s">
        <v>27</v>
      </c>
      <c r="C16" s="3">
        <v>6</v>
      </c>
      <c r="D16" s="3">
        <v>0</v>
      </c>
      <c r="E16" s="3" t="str">
        <f ca="1">IF(OFFSET(A16,-1,0,,)&lt;&gt;A16,CONCATENATE(A16,COUNTIF($A$2:$A16,$A16)),CONCATENATE(A16,COUNTIF($A$2:$A16,$A16)))</f>
        <v>27361553</v>
      </c>
      <c r="F16" s="4" t="s">
        <v>13</v>
      </c>
      <c r="J16" s="19" t="str">
        <f>CONCATENATE(A16,INDEX(CouleurStatut,MATCH(F16,LibStatut,0)))</f>
        <v>2736155O1</v>
      </c>
      <c r="K16" s="20" t="str">
        <f>INDEX(CouleurFact,MATCH(A16,TabFac,0))</f>
        <v>V2On</v>
      </c>
    </row>
    <row r="17" spans="1:11">
      <c r="A17" s="2">
        <v>2736155</v>
      </c>
      <c r="B17" s="3" t="s">
        <v>28</v>
      </c>
      <c r="C17" s="3">
        <v>5</v>
      </c>
      <c r="D17" s="3">
        <v>4</v>
      </c>
      <c r="E17" s="3" t="str">
        <f ca="1">IF(OFFSET(A17,-1,0,,)&lt;&gt;A17,CONCATENATE(A17,COUNTIF($A$2:$A17,$A17)),CONCATENATE(A17,COUNTIF($A$2:$A17,$A17)))</f>
        <v>27361554</v>
      </c>
      <c r="F17" s="4" t="s">
        <v>15</v>
      </c>
      <c r="J17" s="19" t="str">
        <f>CONCATENATE(A17,INDEX(CouleurStatut,MATCH(F17,LibStatut,0)))</f>
        <v>2736155O2</v>
      </c>
      <c r="K17" s="20" t="str">
        <f>INDEX(CouleurFact,MATCH(A17,TabFac,0))</f>
        <v>V2On</v>
      </c>
    </row>
    <row r="18" spans="1:11">
      <c r="A18" s="2">
        <v>2739766</v>
      </c>
      <c r="B18" s="3" t="s">
        <v>29</v>
      </c>
      <c r="C18" s="3">
        <v>4</v>
      </c>
      <c r="D18" s="3">
        <v>0</v>
      </c>
      <c r="E18" s="3" t="str">
        <f ca="1">IF(OFFSET(A18,-1,0,,)&lt;&gt;A18,CONCATENATE(A18,COUNTIF($A$2:$A18,$A18)),CONCATENATE(A18,COUNTIF($A$2:$A18,$A18)))</f>
        <v>27397661</v>
      </c>
      <c r="F18" s="4" t="s">
        <v>9</v>
      </c>
      <c r="J18" s="19" t="str">
        <f>CONCATENATE(A18,INDEX(CouleurStatut,MATCH(F18,LibStatut,0)))</f>
        <v>2739766J3</v>
      </c>
      <c r="K18" s="20" t="str">
        <f>INDEX(CouleurFact,MATCH(A18,TabFac,0))</f>
        <v>Jn</v>
      </c>
    </row>
    <row r="19" spans="1:11" ht="15.75" thickBot="1">
      <c r="A19" s="5">
        <v>2739766</v>
      </c>
      <c r="B19" s="6" t="s">
        <v>30</v>
      </c>
      <c r="C19" s="6">
        <v>6</v>
      </c>
      <c r="D19" s="6">
        <v>0</v>
      </c>
      <c r="E19" s="6" t="str">
        <f ca="1">IF(OFFSET(A19,-1,0,,)&lt;&gt;A19,CONCATENATE(A19,COUNTIF($A$2:$A19,$A19)),CONCATENATE(A19,COUNTIF($A$2:$A19,$A19)))</f>
        <v>27397662</v>
      </c>
      <c r="F19" s="7" t="s">
        <v>9</v>
      </c>
      <c r="J19" s="21" t="str">
        <f>CONCATENATE(A19,INDEX(CouleurStatut,MATCH(F19,LibStatut,0)))</f>
        <v>2739766J3</v>
      </c>
      <c r="K19" s="22" t="str">
        <f>INDEX(CouleurFact,MATCH(A19,TabFac,0))</f>
        <v>Jn</v>
      </c>
    </row>
    <row r="20" spans="1:11" ht="15.75" thickBot="1">
      <c r="A20" s="36" t="s">
        <v>31</v>
      </c>
      <c r="B20" s="37"/>
      <c r="C20" s="37"/>
      <c r="D20" s="37"/>
      <c r="E20" s="37"/>
      <c r="F20" s="38"/>
      <c r="J20" s="26"/>
      <c r="K20" s="27"/>
    </row>
    <row r="22" spans="1:11">
      <c r="J22" t="s">
        <v>66</v>
      </c>
    </row>
  </sheetData>
  <conditionalFormatting sqref="A2:F20">
    <cfRule type="expression" dxfId="3" priority="1">
      <formula>$K2="On"</formula>
    </cfRule>
    <cfRule type="expression" dxfId="2" priority="2">
      <formula>OR($K2="V1",$K2="V2",$K2="V1V2")</formula>
    </cfRule>
    <cfRule type="expression" dxfId="1" priority="3">
      <formula>OR($K2="Jn",$K2="jNV1")</formula>
    </cfRule>
    <cfRule type="expression" dxfId="0" priority="4">
      <formula>OR($K2="V1On",$K2="V2On")</formula>
    </cfRule>
  </conditionalFormatting>
  <dataValidations count="1">
    <dataValidation type="list" allowBlank="1" showInputMessage="1" showErrorMessage="1" sqref="F2:F19">
      <formula1>Statuts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4"/>
  <sheetViews>
    <sheetView workbookViewId="0">
      <selection activeCell="E15" sqref="E15"/>
    </sheetView>
  </sheetViews>
  <sheetFormatPr baseColWidth="10" defaultRowHeight="15"/>
  <cols>
    <col min="5" max="13" width="3.42578125" customWidth="1"/>
    <col min="14" max="14" width="12.140625" customWidth="1"/>
  </cols>
  <sheetData>
    <row r="1" spans="1:15" ht="15.75" thickBot="1">
      <c r="A1" s="31" t="s">
        <v>32</v>
      </c>
      <c r="E1" s="28" t="s">
        <v>35</v>
      </c>
      <c r="F1" s="46" t="s">
        <v>36</v>
      </c>
      <c r="G1" s="46" t="s">
        <v>37</v>
      </c>
      <c r="H1" s="46" t="s">
        <v>44</v>
      </c>
      <c r="I1" s="46" t="s">
        <v>38</v>
      </c>
      <c r="J1" s="46" t="s">
        <v>39</v>
      </c>
      <c r="K1" s="46" t="s">
        <v>45</v>
      </c>
      <c r="L1" s="46" t="s">
        <v>41</v>
      </c>
      <c r="M1" s="47" t="s">
        <v>40</v>
      </c>
      <c r="N1" s="48" t="s">
        <v>46</v>
      </c>
      <c r="O1" s="52"/>
    </row>
    <row r="2" spans="1:15">
      <c r="A2" s="70">
        <v>2736155</v>
      </c>
      <c r="E2" s="15" t="str">
        <f>IF(ISNUMBER(MATCH(CONCATENATE($A2,E$1),CouleurCde,0)),"O","")</f>
        <v/>
      </c>
      <c r="F2" s="11" t="str">
        <f>IF(ISNUMBER(MATCH(CONCATENATE($A2,F$1),CouleurCde,0)),"O","")</f>
        <v/>
      </c>
      <c r="G2" s="11" t="str">
        <f>IF(ISNUMBER(MATCH(CONCATENATE($A2,G$1),CouleurCde,0)),"O","")</f>
        <v/>
      </c>
      <c r="H2" s="39" t="str">
        <f>IF(OR(E2="O",F2="O",G2="O"),"Jn","")</f>
        <v/>
      </c>
      <c r="I2" s="39" t="str">
        <f>IF(ISNUMBER(MATCH(CONCATENATE($A2,I$1),CouleurCde,0)),"V1","")</f>
        <v/>
      </c>
      <c r="J2" s="39" t="str">
        <f>IF(ISNUMBER(MATCH(CONCATENATE($A2,J$1),CouleurCde,0)),"V2","")</f>
        <v>V2</v>
      </c>
      <c r="K2" s="39" t="str">
        <f>IF(OR(L2="O",M2="O"),"On","")</f>
        <v>On</v>
      </c>
      <c r="L2" s="11" t="str">
        <f>IF(ISNUMBER(MATCH(CONCATENATE($A2,L$1),CouleurCde,0)),"O","")</f>
        <v>O</v>
      </c>
      <c r="M2" s="11" t="str">
        <f>IF(ISNUMBER(MATCH(CONCATENATE($A2,M$1),CouleurCde,0)),"O","")</f>
        <v>O</v>
      </c>
      <c r="N2" s="16" t="str">
        <f>CONCATENATE( H2,I2,J2,K2)</f>
        <v>V2On</v>
      </c>
    </row>
    <row r="3" spans="1:15">
      <c r="A3" s="12">
        <v>2739766</v>
      </c>
      <c r="E3" s="15" t="str">
        <f>IF(ISNUMBER(MATCH(CONCATENATE($A3,E$1),CouleurCde,0)),"O","")</f>
        <v/>
      </c>
      <c r="F3" s="11" t="str">
        <f>IF(ISNUMBER(MATCH(CONCATENATE($A3,F$1),CouleurCde,0)),"O","")</f>
        <v/>
      </c>
      <c r="G3" s="11" t="str">
        <f>IF(ISNUMBER(MATCH(CONCATENATE($A3,G$1),CouleurCde,0)),"O","")</f>
        <v>O</v>
      </c>
      <c r="H3" s="42" t="str">
        <f t="shared" ref="H3:H11" si="0">IF(OR(E3="O",F3="O",G3="O"),"Jn","")</f>
        <v>Jn</v>
      </c>
      <c r="I3" s="39" t="str">
        <f>IF(ISNUMBER(MATCH(CONCATENATE($A3,I$1),CouleurCde,0)),"V1","")</f>
        <v/>
      </c>
      <c r="J3" s="39" t="str">
        <f>IF(ISNUMBER(MATCH(CONCATENATE($A3,J$1),CouleurCde,0)),"V2","")</f>
        <v/>
      </c>
      <c r="K3" s="42" t="str">
        <f t="shared" ref="K3:K11" si="1">IF(OR(L3="O",M3="O"),"On","")</f>
        <v/>
      </c>
      <c r="L3" s="11" t="str">
        <f>IF(ISNUMBER(MATCH(CONCATENATE($A3,L$1),CouleurCde,0)),"O","")</f>
        <v/>
      </c>
      <c r="M3" s="11" t="str">
        <f>IF(ISNUMBER(MATCH(CONCATENATE($A3,M$1),CouleurCde,0)),"O","")</f>
        <v/>
      </c>
      <c r="N3" s="16" t="str">
        <f t="shared" ref="N3:N11" si="2">CONCATENATE( H3,I3,J3,K3)</f>
        <v>Jn</v>
      </c>
    </row>
    <row r="4" spans="1:15">
      <c r="A4" s="12">
        <v>2755646</v>
      </c>
      <c r="E4" s="15" t="str">
        <f>IF(ISNUMBER(MATCH(CONCATENATE($A4,E$1),CouleurCde,0)),"O","")</f>
        <v>O</v>
      </c>
      <c r="F4" s="11" t="str">
        <f>IF(ISNUMBER(MATCH(CONCATENATE($A4,F$1),CouleurCde,0)),"O","")</f>
        <v/>
      </c>
      <c r="G4" s="11" t="str">
        <f>IF(ISNUMBER(MATCH(CONCATENATE($A4,G$1),CouleurCde,0)),"O","")</f>
        <v/>
      </c>
      <c r="H4" s="42" t="str">
        <f t="shared" si="0"/>
        <v>Jn</v>
      </c>
      <c r="I4" s="39" t="str">
        <f>IF(ISNUMBER(MATCH(CONCATENATE($A4,I$1),CouleurCde,0)),"V1","")</f>
        <v>V1</v>
      </c>
      <c r="J4" s="39" t="str">
        <f>IF(ISNUMBER(MATCH(CONCATENATE($A4,J$1),CouleurCde,0)),"V2","")</f>
        <v/>
      </c>
      <c r="K4" s="42" t="str">
        <f t="shared" si="1"/>
        <v/>
      </c>
      <c r="L4" s="11" t="str">
        <f>IF(ISNUMBER(MATCH(CONCATENATE($A4,L$1),CouleurCde,0)),"O","")</f>
        <v/>
      </c>
      <c r="M4" s="11" t="str">
        <f>IF(ISNUMBER(MATCH(CONCATENATE($A4,M$1),CouleurCde,0)),"O","")</f>
        <v/>
      </c>
      <c r="N4" s="16" t="str">
        <f t="shared" si="2"/>
        <v>JnV1</v>
      </c>
    </row>
    <row r="5" spans="1:15">
      <c r="A5" s="12">
        <v>2761902</v>
      </c>
      <c r="E5" s="15" t="str">
        <f>IF(ISNUMBER(MATCH(CONCATENATE($A5,E$1),CouleurCde,0)),"O","")</f>
        <v/>
      </c>
      <c r="F5" s="11" t="str">
        <f>IF(ISNUMBER(MATCH(CONCATENATE($A5,F$1),CouleurCde,0)),"O","")</f>
        <v/>
      </c>
      <c r="G5" s="11" t="str">
        <f>IF(ISNUMBER(MATCH(CONCATENATE($A5,G$1),CouleurCde,0)),"O","")</f>
        <v/>
      </c>
      <c r="H5" s="42" t="str">
        <f t="shared" si="0"/>
        <v/>
      </c>
      <c r="I5" s="39" t="str">
        <f>IF(ISNUMBER(MATCH(CONCATENATE($A5,I$1),CouleurCde,0)),"V1","")</f>
        <v/>
      </c>
      <c r="J5" s="39" t="str">
        <f>IF(ISNUMBER(MATCH(CONCATENATE($A5,J$1),CouleurCde,0)),"V2","")</f>
        <v/>
      </c>
      <c r="K5" s="42" t="str">
        <f t="shared" si="1"/>
        <v>On</v>
      </c>
      <c r="L5" s="11" t="str">
        <f>IF(ISNUMBER(MATCH(CONCATENATE($A5,L$1),CouleurCde,0)),"O","")</f>
        <v/>
      </c>
      <c r="M5" s="11" t="str">
        <f>IF(ISNUMBER(MATCH(CONCATENATE($A5,M$1),CouleurCde,0)),"O","")</f>
        <v>O</v>
      </c>
      <c r="N5" s="16" t="str">
        <f t="shared" si="2"/>
        <v>On</v>
      </c>
    </row>
    <row r="6" spans="1:15">
      <c r="A6" s="12">
        <v>2762242</v>
      </c>
      <c r="E6" s="15" t="str">
        <f>IF(ISNUMBER(MATCH(CONCATENATE($A6,E$1),CouleurCde,0)),"O","")</f>
        <v/>
      </c>
      <c r="F6" s="11" t="str">
        <f>IF(ISNUMBER(MATCH(CONCATENATE($A6,F$1),CouleurCde,0)),"O","")</f>
        <v/>
      </c>
      <c r="G6" s="11" t="str">
        <f>IF(ISNUMBER(MATCH(CONCATENATE($A6,G$1),CouleurCde,0)),"O","")</f>
        <v/>
      </c>
      <c r="H6" s="42" t="str">
        <f t="shared" si="0"/>
        <v/>
      </c>
      <c r="I6" s="39" t="str">
        <f>IF(ISNUMBER(MATCH(CONCATENATE($A6,I$1),CouleurCde,0)),"V1","")</f>
        <v>V1</v>
      </c>
      <c r="J6" s="39" t="str">
        <f>IF(ISNUMBER(MATCH(CONCATENATE($A6,J$1),CouleurCde,0)),"V2","")</f>
        <v/>
      </c>
      <c r="K6" s="42" t="str">
        <f t="shared" si="1"/>
        <v/>
      </c>
      <c r="L6" s="11" t="str">
        <f>IF(ISNUMBER(MATCH(CONCATENATE($A6,L$1),CouleurCde,0)),"O","")</f>
        <v/>
      </c>
      <c r="M6" s="11" t="str">
        <f>IF(ISNUMBER(MATCH(CONCATENATE($A6,M$1),CouleurCde,0)),"O","")</f>
        <v/>
      </c>
      <c r="N6" s="16" t="str">
        <f t="shared" si="2"/>
        <v>V1</v>
      </c>
    </row>
    <row r="7" spans="1:15">
      <c r="A7" s="12">
        <v>2762587</v>
      </c>
      <c r="E7" s="15" t="str">
        <f>IF(ISNUMBER(MATCH(CONCATENATE($A7,E$1),CouleurCde,0)),"O","")</f>
        <v/>
      </c>
      <c r="F7" s="11" t="str">
        <f>IF(ISNUMBER(MATCH(CONCATENATE($A7,F$1),CouleurCde,0)),"O","")</f>
        <v/>
      </c>
      <c r="G7" s="11" t="str">
        <f>IF(ISNUMBER(MATCH(CONCATENATE($A7,G$1),CouleurCde,0)),"O","")</f>
        <v/>
      </c>
      <c r="H7" s="42" t="str">
        <f t="shared" si="0"/>
        <v/>
      </c>
      <c r="I7" s="39" t="str">
        <f>IF(ISNUMBER(MATCH(CONCATENATE($A7,I$1),CouleurCde,0)),"V1","")</f>
        <v>V1</v>
      </c>
      <c r="J7" s="39" t="str">
        <f>IF(ISNUMBER(MATCH(CONCATENATE($A7,J$1),CouleurCde,0)),"V2","")</f>
        <v/>
      </c>
      <c r="K7" s="42" t="str">
        <f t="shared" si="1"/>
        <v/>
      </c>
      <c r="L7" s="11" t="str">
        <f>IF(ISNUMBER(MATCH(CONCATENATE($A7,L$1),CouleurCde,0)),"O","")</f>
        <v/>
      </c>
      <c r="M7" s="11" t="str">
        <f>IF(ISNUMBER(MATCH(CONCATENATE($A7,M$1),CouleurCde,0)),"O","")</f>
        <v/>
      </c>
      <c r="N7" s="16" t="str">
        <f t="shared" si="2"/>
        <v>V1</v>
      </c>
    </row>
    <row r="8" spans="1:15">
      <c r="A8" s="12">
        <v>2763125</v>
      </c>
      <c r="E8" s="15" t="str">
        <f>IF(ISNUMBER(MATCH(CONCATENATE($A8,E$1),CouleurCde,0)),"O","")</f>
        <v>O</v>
      </c>
      <c r="F8" s="11" t="str">
        <f>IF(ISNUMBER(MATCH(CONCATENATE($A8,F$1),CouleurCde,0)),"O","")</f>
        <v/>
      </c>
      <c r="G8" s="11" t="str">
        <f>IF(ISNUMBER(MATCH(CONCATENATE($A8,G$1),CouleurCde,0)),"O","")</f>
        <v>O</v>
      </c>
      <c r="H8" s="42" t="str">
        <f t="shared" si="0"/>
        <v>Jn</v>
      </c>
      <c r="I8" s="39" t="str">
        <f>IF(ISNUMBER(MATCH(CONCATENATE($A8,I$1),CouleurCde,0)),"V1","")</f>
        <v/>
      </c>
      <c r="J8" s="39" t="str">
        <f>IF(ISNUMBER(MATCH(CONCATENATE($A8,J$1),CouleurCde,0)),"V2","")</f>
        <v/>
      </c>
      <c r="K8" s="42" t="str">
        <f t="shared" si="1"/>
        <v/>
      </c>
      <c r="L8" s="11" t="str">
        <f>IF(ISNUMBER(MATCH(CONCATENATE($A8,L$1),CouleurCde,0)),"O","")</f>
        <v/>
      </c>
      <c r="M8" s="11" t="str">
        <f>IF(ISNUMBER(MATCH(CONCATENATE($A8,M$1),CouleurCde,0)),"O","")</f>
        <v/>
      </c>
      <c r="N8" s="16" t="str">
        <f t="shared" si="2"/>
        <v>Jn</v>
      </c>
    </row>
    <row r="9" spans="1:15">
      <c r="A9" s="12">
        <v>2763161</v>
      </c>
      <c r="E9" s="15" t="str">
        <f>IF(ISNUMBER(MATCH(CONCATENATE($A9,E$1),CouleurCde,0)),"O","")</f>
        <v/>
      </c>
      <c r="F9" s="11" t="str">
        <f>IF(ISNUMBER(MATCH(CONCATENATE($A9,F$1),CouleurCde,0)),"O","")</f>
        <v/>
      </c>
      <c r="G9" s="11" t="str">
        <f>IF(ISNUMBER(MATCH(CONCATENATE($A9,G$1),CouleurCde,0)),"O","")</f>
        <v/>
      </c>
      <c r="H9" s="42" t="str">
        <f t="shared" si="0"/>
        <v/>
      </c>
      <c r="I9" s="39" t="str">
        <f>IF(ISNUMBER(MATCH(CONCATENATE($A9,I$1),CouleurCde,0)),"V1","")</f>
        <v/>
      </c>
      <c r="J9" s="39" t="str">
        <f>IF(ISNUMBER(MATCH(CONCATENATE($A9,J$1),CouleurCde,0)),"V2","")</f>
        <v/>
      </c>
      <c r="K9" s="42" t="str">
        <f t="shared" si="1"/>
        <v>On</v>
      </c>
      <c r="L9" s="11" t="str">
        <f>IF(ISNUMBER(MATCH(CONCATENATE($A9,L$1),CouleurCde,0)),"O","")</f>
        <v>O</v>
      </c>
      <c r="M9" s="11" t="str">
        <f>IF(ISNUMBER(MATCH(CONCATENATE($A9,M$1),CouleurCde,0)),"O","")</f>
        <v/>
      </c>
      <c r="N9" s="16" t="str">
        <f t="shared" si="2"/>
        <v>On</v>
      </c>
    </row>
    <row r="10" spans="1:15">
      <c r="A10" s="12">
        <v>2766221</v>
      </c>
      <c r="E10" s="15" t="str">
        <f>IF(ISNUMBER(MATCH(CONCATENATE($A10,E$1),CouleurCde,0)),"O","")</f>
        <v/>
      </c>
      <c r="F10" s="11" t="str">
        <f>IF(ISNUMBER(MATCH(CONCATENATE($A10,F$1),CouleurCde,0)),"O","")</f>
        <v/>
      </c>
      <c r="G10" s="11" t="str">
        <f>IF(ISNUMBER(MATCH(CONCATENATE($A10,G$1),CouleurCde,0)),"O","")</f>
        <v/>
      </c>
      <c r="H10" s="42" t="str">
        <f t="shared" si="0"/>
        <v/>
      </c>
      <c r="I10" s="39" t="str">
        <f>IF(ISNUMBER(MATCH(CONCATENATE($A10,I$1),CouleurCde,0)),"V1","")</f>
        <v/>
      </c>
      <c r="J10" s="39" t="str">
        <f>IF(ISNUMBER(MATCH(CONCATENATE($A10,J$1),CouleurCde,0)),"V2","")</f>
        <v>V2</v>
      </c>
      <c r="K10" s="42" t="str">
        <f t="shared" si="1"/>
        <v/>
      </c>
      <c r="L10" s="11" t="str">
        <f>IF(ISNUMBER(MATCH(CONCATENATE($A10,L$1),CouleurCde,0)),"O","")</f>
        <v/>
      </c>
      <c r="M10" s="11" t="str">
        <f>IF(ISNUMBER(MATCH(CONCATENATE($A10,M$1),CouleurCde,0)),"O","")</f>
        <v/>
      </c>
      <c r="N10" s="16" t="str">
        <f t="shared" si="2"/>
        <v>V2</v>
      </c>
    </row>
    <row r="11" spans="1:15" ht="15.75" thickBot="1">
      <c r="A11" s="13">
        <v>2766485</v>
      </c>
      <c r="E11" s="17" t="str">
        <f>IF(ISNUMBER(MATCH(CONCATENATE($A11,E$1),CouleurCde,0)),"O","")</f>
        <v/>
      </c>
      <c r="F11" s="43" t="str">
        <f>IF(ISNUMBER(MATCH(CONCATENATE($A11,F$1),CouleurCde,0)),"O","")</f>
        <v>O</v>
      </c>
      <c r="G11" s="43" t="str">
        <f>IF(ISNUMBER(MATCH(CONCATENATE($A11,G$1),CouleurCde,0)),"O","")</f>
        <v/>
      </c>
      <c r="H11" s="44" t="str">
        <f t="shared" si="0"/>
        <v>Jn</v>
      </c>
      <c r="I11" s="45" t="str">
        <f>IF(ISNUMBER(MATCH(CONCATENATE($A11,I$1),CouleurCde,0)),"V1","")</f>
        <v/>
      </c>
      <c r="J11" s="45" t="str">
        <f>IF(ISNUMBER(MATCH(CONCATENATE($A11,J$1),CouleurCde,0)),"V2","")</f>
        <v/>
      </c>
      <c r="K11" s="44" t="str">
        <f t="shared" si="1"/>
        <v/>
      </c>
      <c r="L11" s="43" t="str">
        <f>IF(ISNUMBER(MATCH(CONCATENATE($A11,L$1),CouleurCde,0)),"O","")</f>
        <v/>
      </c>
      <c r="M11" s="43" t="str">
        <f>IF(ISNUMBER(MATCH(CONCATENATE($A11,M$1),CouleurCde,0)),"O","")</f>
        <v/>
      </c>
      <c r="N11" s="18" t="str">
        <f t="shared" si="2"/>
        <v>Jn</v>
      </c>
    </row>
    <row r="12" spans="1:15" ht="15.75" thickBot="1">
      <c r="A12" s="32" t="s">
        <v>33</v>
      </c>
      <c r="E12" s="49"/>
      <c r="F12" s="50"/>
      <c r="G12" s="50"/>
      <c r="H12" s="50"/>
      <c r="I12" s="50"/>
      <c r="J12" s="50"/>
      <c r="K12" s="50"/>
      <c r="L12" s="50"/>
      <c r="M12" s="50"/>
      <c r="N12" s="51"/>
    </row>
    <row r="14" spans="1:15">
      <c r="E14" t="s">
        <v>67</v>
      </c>
    </row>
  </sheetData>
  <conditionalFormatting sqref="A2:A11">
    <cfRule type="expression" dxfId="7" priority="3">
      <formula>OR($N2="Jn",$N2="jNV1")</formula>
    </cfRule>
    <cfRule type="expression" dxfId="4" priority="4">
      <formula>OR($N2="V1On",$N2="V2On")</formula>
    </cfRule>
  </conditionalFormatting>
  <conditionalFormatting sqref="A2:A12">
    <cfRule type="expression" dxfId="6" priority="1">
      <formula>$N2="On"</formula>
    </cfRule>
    <cfRule type="expression" dxfId="5" priority="2">
      <formula>OR($N2="V1",$N2="V2",$N2="V1V2")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O39"/>
  <sheetViews>
    <sheetView topLeftCell="A18" workbookViewId="0">
      <selection activeCell="G31" sqref="G31"/>
    </sheetView>
  </sheetViews>
  <sheetFormatPr baseColWidth="10" defaultRowHeight="15"/>
  <cols>
    <col min="1" max="1" width="16.140625" bestFit="1" customWidth="1"/>
    <col min="2" max="2" width="5.7109375" style="14" customWidth="1"/>
    <col min="10" max="10" width="13" bestFit="1" customWidth="1"/>
    <col min="11" max="11" width="13" customWidth="1"/>
  </cols>
  <sheetData>
    <row r="1" spans="1:15" ht="15.75" thickBot="1">
      <c r="A1" s="29" t="s">
        <v>34</v>
      </c>
      <c r="B1" s="30" t="s">
        <v>42</v>
      </c>
      <c r="C1" s="27" t="s">
        <v>68</v>
      </c>
      <c r="D1" s="1"/>
      <c r="E1" s="1"/>
      <c r="F1" s="1"/>
      <c r="G1" s="1"/>
      <c r="I1" s="23" t="s">
        <v>69</v>
      </c>
      <c r="J1" s="53"/>
      <c r="K1" s="53"/>
      <c r="L1" s="24"/>
    </row>
    <row r="2" spans="1:15">
      <c r="A2" s="19" t="s">
        <v>7</v>
      </c>
      <c r="B2" s="20" t="s">
        <v>35</v>
      </c>
      <c r="C2" s="72"/>
      <c r="D2" s="1"/>
      <c r="E2" s="1"/>
      <c r="F2" s="1"/>
      <c r="G2" s="1"/>
      <c r="I2" s="54" t="s">
        <v>51</v>
      </c>
      <c r="J2" s="55" t="s">
        <v>52</v>
      </c>
      <c r="K2" s="56" t="s">
        <v>63</v>
      </c>
      <c r="L2" s="57" t="s">
        <v>51</v>
      </c>
    </row>
    <row r="3" spans="1:15">
      <c r="A3" s="19" t="s">
        <v>17</v>
      </c>
      <c r="B3" s="20" t="s">
        <v>36</v>
      </c>
      <c r="C3" s="73"/>
      <c r="D3" s="1"/>
      <c r="E3" s="1"/>
      <c r="F3" s="1"/>
      <c r="G3" s="1"/>
      <c r="I3" s="58" t="s">
        <v>53</v>
      </c>
      <c r="J3" s="59" t="s">
        <v>48</v>
      </c>
      <c r="K3" s="61" t="s">
        <v>54</v>
      </c>
      <c r="L3" s="64"/>
    </row>
    <row r="4" spans="1:15">
      <c r="A4" s="19" t="s">
        <v>9</v>
      </c>
      <c r="B4" s="20" t="s">
        <v>37</v>
      </c>
      <c r="C4" s="74"/>
      <c r="D4" s="1"/>
      <c r="E4" s="1"/>
      <c r="F4" s="1"/>
      <c r="G4" s="1"/>
      <c r="I4" s="19"/>
      <c r="J4" s="60" t="s">
        <v>50</v>
      </c>
      <c r="K4" s="62" t="s">
        <v>54</v>
      </c>
      <c r="L4" s="65"/>
    </row>
    <row r="5" spans="1:15">
      <c r="A5" s="19" t="s">
        <v>11</v>
      </c>
      <c r="B5" s="20" t="s">
        <v>38</v>
      </c>
      <c r="C5" s="75"/>
      <c r="D5" s="1"/>
      <c r="E5" s="1"/>
      <c r="F5" s="1"/>
      <c r="G5" s="1"/>
      <c r="I5" s="19" t="s">
        <v>55</v>
      </c>
      <c r="J5" s="60" t="s">
        <v>38</v>
      </c>
      <c r="K5" s="62" t="s">
        <v>56</v>
      </c>
      <c r="L5" s="66"/>
    </row>
    <row r="6" spans="1:15">
      <c r="A6" s="19" t="s">
        <v>19</v>
      </c>
      <c r="B6" s="20" t="s">
        <v>39</v>
      </c>
      <c r="C6" s="76"/>
      <c r="D6" s="1"/>
      <c r="E6" s="1"/>
      <c r="F6" s="1"/>
      <c r="G6" s="1"/>
      <c r="I6" s="19"/>
      <c r="J6" s="60" t="s">
        <v>39</v>
      </c>
      <c r="K6" s="62" t="s">
        <v>56</v>
      </c>
      <c r="L6" s="66"/>
    </row>
    <row r="7" spans="1:15">
      <c r="A7" s="19" t="s">
        <v>15</v>
      </c>
      <c r="B7" s="20" t="s">
        <v>40</v>
      </c>
      <c r="C7" s="77"/>
      <c r="D7" s="1"/>
      <c r="E7" s="1"/>
      <c r="F7" s="1"/>
      <c r="G7" s="1"/>
      <c r="I7" s="19"/>
      <c r="J7" s="60" t="s">
        <v>57</v>
      </c>
      <c r="K7" s="62" t="s">
        <v>56</v>
      </c>
      <c r="L7" s="66"/>
    </row>
    <row r="8" spans="1:15" ht="15.75" thickBot="1">
      <c r="A8" s="21" t="s">
        <v>13</v>
      </c>
      <c r="B8" s="22" t="s">
        <v>41</v>
      </c>
      <c r="C8" s="78"/>
      <c r="D8" s="1"/>
      <c r="E8" s="1"/>
      <c r="F8" s="1"/>
      <c r="G8" s="1"/>
      <c r="I8" s="19" t="s">
        <v>58</v>
      </c>
      <c r="J8" s="60" t="s">
        <v>47</v>
      </c>
      <c r="K8" s="62" t="s">
        <v>59</v>
      </c>
      <c r="L8" s="69"/>
    </row>
    <row r="9" spans="1:15" ht="15.75" thickBot="1">
      <c r="A9" s="71" t="s">
        <v>43</v>
      </c>
      <c r="B9" s="79"/>
      <c r="C9" s="27"/>
      <c r="D9" s="1"/>
      <c r="E9" s="1"/>
      <c r="F9" s="1"/>
      <c r="G9" s="1"/>
      <c r="I9" s="19" t="s">
        <v>60</v>
      </c>
      <c r="J9" s="60" t="s">
        <v>61</v>
      </c>
      <c r="K9" s="62" t="s">
        <v>62</v>
      </c>
      <c r="L9" s="67"/>
    </row>
    <row r="10" spans="1:15" ht="15.75" thickBot="1">
      <c r="I10" s="19"/>
      <c r="J10" s="60" t="s">
        <v>49</v>
      </c>
      <c r="K10" s="63" t="s">
        <v>62</v>
      </c>
      <c r="L10" s="68"/>
    </row>
    <row r="11" spans="1:15" ht="15.75" thickBot="1">
      <c r="A11" s="41" t="s">
        <v>74</v>
      </c>
      <c r="B11" s="40"/>
      <c r="C11" s="41"/>
      <c r="D11" s="41"/>
      <c r="E11" s="41"/>
      <c r="F11" s="41"/>
      <c r="I11" s="8"/>
      <c r="J11" s="9"/>
      <c r="K11" s="9"/>
      <c r="L11" s="10"/>
    </row>
    <row r="12" spans="1:15">
      <c r="A12" s="41" t="s">
        <v>70</v>
      </c>
      <c r="B12" s="40"/>
      <c r="C12" s="41"/>
      <c r="D12" s="41"/>
      <c r="E12" s="41"/>
      <c r="F12" s="41"/>
    </row>
    <row r="13" spans="1:15">
      <c r="A13" s="41" t="s">
        <v>71</v>
      </c>
      <c r="B13" s="40"/>
      <c r="C13" s="41"/>
      <c r="D13" s="41"/>
      <c r="E13" s="41"/>
      <c r="F13" s="41"/>
      <c r="I13" s="41" t="s">
        <v>75</v>
      </c>
      <c r="J13" s="41"/>
      <c r="K13" s="41"/>
      <c r="L13" s="41"/>
      <c r="M13" s="41"/>
      <c r="N13" s="41"/>
      <c r="O13" s="41"/>
    </row>
    <row r="14" spans="1:15">
      <c r="A14" s="41" t="s">
        <v>73</v>
      </c>
      <c r="B14" s="40"/>
      <c r="C14" s="41"/>
      <c r="D14" s="41"/>
      <c r="E14" s="41"/>
      <c r="F14" s="41"/>
      <c r="I14" s="41" t="s">
        <v>76</v>
      </c>
      <c r="J14" s="41"/>
      <c r="K14" s="41"/>
      <c r="L14" s="41"/>
      <c r="M14" s="41"/>
      <c r="N14" s="41"/>
      <c r="O14" s="41"/>
    </row>
    <row r="15" spans="1:15">
      <c r="A15" s="41" t="s">
        <v>72</v>
      </c>
      <c r="B15" s="40"/>
      <c r="C15" s="41"/>
      <c r="D15" s="41"/>
      <c r="E15" s="41"/>
      <c r="F15" s="41"/>
      <c r="I15" s="41"/>
      <c r="J15" s="41"/>
      <c r="K15" s="41"/>
      <c r="L15" s="41"/>
      <c r="M15" s="41"/>
      <c r="N15" s="41"/>
      <c r="O15" s="41"/>
    </row>
    <row r="16" spans="1:15">
      <c r="I16" s="41" t="s">
        <v>77</v>
      </c>
      <c r="J16" s="41"/>
      <c r="K16" s="41"/>
      <c r="L16" s="41"/>
      <c r="M16" s="41"/>
      <c r="N16" s="41"/>
      <c r="O16" s="41"/>
    </row>
    <row r="17" spans="9:15">
      <c r="I17" s="41"/>
      <c r="J17" s="41"/>
      <c r="K17" s="41"/>
      <c r="L17" s="41"/>
      <c r="M17" s="41"/>
      <c r="N17" s="41"/>
      <c r="O17" s="41"/>
    </row>
    <row r="18" spans="9:15">
      <c r="I18" s="41" t="s">
        <v>78</v>
      </c>
      <c r="J18" s="41"/>
      <c r="K18" s="41"/>
      <c r="L18" s="41"/>
      <c r="M18" s="41"/>
      <c r="N18" s="41"/>
      <c r="O18" s="41"/>
    </row>
    <row r="19" spans="9:15">
      <c r="I19" s="41"/>
      <c r="J19" s="41" t="s">
        <v>79</v>
      </c>
      <c r="K19" s="41"/>
      <c r="L19" s="41"/>
      <c r="M19" s="41"/>
      <c r="N19" s="41"/>
      <c r="O19" s="41"/>
    </row>
    <row r="20" spans="9:15">
      <c r="I20" s="41"/>
      <c r="J20" s="41" t="s">
        <v>80</v>
      </c>
      <c r="K20" s="41"/>
      <c r="L20" s="41"/>
      <c r="M20" s="41"/>
      <c r="N20" s="41"/>
      <c r="O20" s="41"/>
    </row>
    <row r="21" spans="9:15">
      <c r="I21" s="41"/>
      <c r="J21" s="41" t="s">
        <v>81</v>
      </c>
      <c r="K21" s="41"/>
      <c r="L21" s="41"/>
      <c r="M21" s="41"/>
      <c r="N21" s="41"/>
      <c r="O21" s="41"/>
    </row>
    <row r="23" spans="9:15">
      <c r="I23" t="s">
        <v>82</v>
      </c>
    </row>
    <row r="24" spans="9:15">
      <c r="I24" t="s">
        <v>83</v>
      </c>
    </row>
    <row r="25" spans="9:15">
      <c r="I25" t="s">
        <v>84</v>
      </c>
    </row>
    <row r="26" spans="9:15">
      <c r="I26" t="s">
        <v>85</v>
      </c>
    </row>
    <row r="27" spans="9:15">
      <c r="I27" t="s">
        <v>86</v>
      </c>
    </row>
    <row r="28" spans="9:15">
      <c r="I28" t="s">
        <v>87</v>
      </c>
    </row>
    <row r="29" spans="9:15">
      <c r="I29" t="s">
        <v>88</v>
      </c>
    </row>
    <row r="30" spans="9:15">
      <c r="J30" t="s">
        <v>89</v>
      </c>
    </row>
    <row r="31" spans="9:15">
      <c r="J31" t="s">
        <v>90</v>
      </c>
    </row>
    <row r="32" spans="9:15">
      <c r="J32" t="s">
        <v>91</v>
      </c>
    </row>
    <row r="34" spans="9:10">
      <c r="I34" t="s">
        <v>92</v>
      </c>
    </row>
    <row r="35" spans="9:10">
      <c r="J35" t="s">
        <v>94</v>
      </c>
    </row>
    <row r="36" spans="9:10">
      <c r="J36" t="s">
        <v>93</v>
      </c>
    </row>
    <row r="38" spans="9:10">
      <c r="J38" t="s">
        <v>96</v>
      </c>
    </row>
    <row r="39" spans="9:10">
      <c r="J39" t="s">
        <v>95</v>
      </c>
    </row>
  </sheetData>
  <mergeCells count="1">
    <mergeCell ref="I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Commandes</vt:lpstr>
      <vt:lpstr>Factures</vt:lpstr>
      <vt:lpstr>FTrav</vt:lpstr>
      <vt:lpstr>CouleurCde</vt:lpstr>
      <vt:lpstr>CouleurFact</vt:lpstr>
      <vt:lpstr>CouleurStatut</vt:lpstr>
      <vt:lpstr>LibStatut</vt:lpstr>
      <vt:lpstr>TabCdes</vt:lpstr>
      <vt:lpstr>TabFac</vt:lpstr>
      <vt:lpstr>TabStatuts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AYARI Moncef</dc:creator>
  <cp:lastModifiedBy>AYARI Moncef</cp:lastModifiedBy>
  <dcterms:created xsi:type="dcterms:W3CDTF">2017-01-17T14:39:42Z</dcterms:created>
  <dcterms:modified xsi:type="dcterms:W3CDTF">2017-01-17T18:09:04Z</dcterms:modified>
</cp:coreProperties>
</file>