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35" windowWidth="19320" windowHeight="978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6" i="1"/>
  <c r="H20"/>
  <c r="I20" s="1"/>
  <c r="H21"/>
  <c r="I21" s="1"/>
  <c r="H22"/>
  <c r="I22" s="1"/>
  <c r="H23"/>
  <c r="I23" s="1"/>
  <c r="H24"/>
  <c r="I24" s="1"/>
  <c r="H25"/>
  <c r="I25" s="1"/>
  <c r="H26"/>
  <c r="I26" s="1"/>
  <c r="H27"/>
  <c r="I27" s="1"/>
  <c r="H28"/>
  <c r="I28" s="1"/>
  <c r="H29"/>
  <c r="I29" s="1"/>
  <c r="H30"/>
  <c r="I30" s="1"/>
  <c r="H31"/>
  <c r="I31" s="1"/>
  <c r="H32"/>
  <c r="I32" s="1"/>
  <c r="H33"/>
  <c r="I33" s="1"/>
  <c r="H34"/>
  <c r="I34" s="1"/>
  <c r="H35"/>
  <c r="I35" s="1"/>
  <c r="H36"/>
  <c r="I36" s="1"/>
  <c r="H37"/>
  <c r="I37" s="1"/>
  <c r="H38"/>
  <c r="I38" s="1"/>
  <c r="H39"/>
  <c r="I39" s="1"/>
  <c r="H40"/>
  <c r="I40" s="1"/>
  <c r="H41"/>
  <c r="I41" s="1"/>
  <c r="H42"/>
  <c r="I42" s="1"/>
  <c r="H43"/>
  <c r="I43" s="1"/>
  <c r="H44"/>
  <c r="I44" s="1"/>
  <c r="H45"/>
  <c r="I45" s="1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7"/>
  <c r="H3"/>
  <c r="G7"/>
  <c r="I3" l="1"/>
  <c r="G8"/>
  <c r="G9"/>
  <c r="G10"/>
  <c r="G11"/>
  <c r="G12"/>
  <c r="G13"/>
  <c r="G14"/>
  <c r="G15"/>
  <c r="G16"/>
  <c r="G17"/>
  <c r="G18"/>
  <c r="G19"/>
  <c r="G21"/>
  <c r="J21" s="1"/>
  <c r="G22"/>
  <c r="J22" s="1"/>
  <c r="G23"/>
  <c r="J23" s="1"/>
  <c r="G24"/>
  <c r="J24" s="1"/>
  <c r="G25"/>
  <c r="J25" s="1"/>
  <c r="G26"/>
  <c r="J26" s="1"/>
  <c r="G27"/>
  <c r="J27" s="1"/>
  <c r="G28"/>
  <c r="J28" s="1"/>
  <c r="G29"/>
  <c r="J29" s="1"/>
  <c r="G30"/>
  <c r="J30" s="1"/>
  <c r="G31"/>
  <c r="J31" s="1"/>
  <c r="G32"/>
  <c r="J32" s="1"/>
  <c r="G33"/>
  <c r="J33" s="1"/>
  <c r="G34"/>
  <c r="J34" s="1"/>
  <c r="G35"/>
  <c r="J35" s="1"/>
  <c r="G36"/>
  <c r="J36" s="1"/>
  <c r="G37"/>
  <c r="J37" s="1"/>
  <c r="G38"/>
  <c r="J38" s="1"/>
  <c r="G39"/>
  <c r="J39" s="1"/>
  <c r="G40"/>
  <c r="J40" s="1"/>
  <c r="G41"/>
  <c r="J41" s="1"/>
  <c r="G42"/>
  <c r="J42" s="1"/>
  <c r="G43"/>
  <c r="J43" s="1"/>
  <c r="G44"/>
  <c r="J44" s="1"/>
  <c r="G45"/>
  <c r="J45" s="1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E46" l="1"/>
  <c r="G20"/>
  <c r="F46"/>
  <c r="G46" l="1"/>
  <c r="G47" s="1"/>
  <c r="J20"/>
  <c r="H9"/>
  <c r="I9" s="1"/>
  <c r="J9" s="1"/>
  <c r="H11"/>
  <c r="I11" s="1"/>
  <c r="J11" s="1"/>
  <c r="H13"/>
  <c r="I13" s="1"/>
  <c r="J13" s="1"/>
  <c r="H15"/>
  <c r="I15" s="1"/>
  <c r="J15" s="1"/>
  <c r="H17"/>
  <c r="I17" s="1"/>
  <c r="J17" s="1"/>
  <c r="H19"/>
  <c r="I19" s="1"/>
  <c r="J19" s="1"/>
  <c r="H6"/>
  <c r="H8"/>
  <c r="I8" s="1"/>
  <c r="J8" s="1"/>
  <c r="H10"/>
  <c r="I10" s="1"/>
  <c r="J10" s="1"/>
  <c r="H12"/>
  <c r="I12" s="1"/>
  <c r="J12" s="1"/>
  <c r="H14"/>
  <c r="I14" s="1"/>
  <c r="J14" s="1"/>
  <c r="H16"/>
  <c r="I16" s="1"/>
  <c r="J16" s="1"/>
  <c r="H18"/>
  <c r="I18" s="1"/>
  <c r="J18" s="1"/>
  <c r="H7"/>
  <c r="I7" s="1"/>
  <c r="J7" s="1"/>
  <c r="J46" l="1"/>
  <c r="J3" s="1"/>
  <c r="I46"/>
  <c r="H46"/>
</calcChain>
</file>

<file path=xl/sharedStrings.xml><?xml version="1.0" encoding="utf-8"?>
<sst xmlns="http://schemas.openxmlformats.org/spreadsheetml/2006/main" count="56" uniqueCount="56">
  <si>
    <t xml:space="preserve">TABLEAU POUR REPARTITION </t>
  </si>
  <si>
    <t>Nb A de colis à répartir</t>
  </si>
  <si>
    <t>Nom Commercial</t>
  </si>
  <si>
    <t>C.A.</t>
  </si>
  <si>
    <t xml:space="preserve">répartition </t>
  </si>
  <si>
    <t>Alphonse</t>
  </si>
  <si>
    <t>Gérard</t>
  </si>
  <si>
    <t>Bernard</t>
  </si>
  <si>
    <t>Alain</t>
  </si>
  <si>
    <t>Antonio</t>
  </si>
  <si>
    <t>Michel</t>
  </si>
  <si>
    <t>Catherine</t>
  </si>
  <si>
    <t>Julien</t>
  </si>
  <si>
    <t>Sophie</t>
  </si>
  <si>
    <t>Nicolas</t>
  </si>
  <si>
    <t>Yann</t>
  </si>
  <si>
    <t>Jean-Michel</t>
  </si>
  <si>
    <t>Patrick</t>
  </si>
  <si>
    <t>Anne</t>
  </si>
  <si>
    <t>Pierre</t>
  </si>
  <si>
    <t>Alexandre</t>
  </si>
  <si>
    <t>Thomas</t>
  </si>
  <si>
    <t>Raoul</t>
  </si>
  <si>
    <t>Isabelle</t>
  </si>
  <si>
    <t>Henri</t>
  </si>
  <si>
    <t>Virginie</t>
  </si>
  <si>
    <t>Luc</t>
  </si>
  <si>
    <t>Pierre-Yves</t>
  </si>
  <si>
    <t>Stéphane</t>
  </si>
  <si>
    <t>Adrien</t>
  </si>
  <si>
    <t>Sylvie</t>
  </si>
  <si>
    <t>Christophe</t>
  </si>
  <si>
    <t>Paolo</t>
  </si>
  <si>
    <t>Céline</t>
  </si>
  <si>
    <t>Séverine</t>
  </si>
  <si>
    <t>Charles</t>
  </si>
  <si>
    <t>Anne-Sophie</t>
  </si>
  <si>
    <t>Philippe</t>
  </si>
  <si>
    <t>Kévin</t>
  </si>
  <si>
    <t>Benoît</t>
  </si>
  <si>
    <t>Mickaël</t>
  </si>
  <si>
    <t>Guillaume</t>
  </si>
  <si>
    <t>Eric</t>
  </si>
  <si>
    <t>Nathalie</t>
  </si>
  <si>
    <t>TOTAL CA</t>
  </si>
  <si>
    <t>Répartition 1</t>
  </si>
  <si>
    <t>Arr. à Ent Inf.</t>
  </si>
  <si>
    <t>CA Moyen</t>
  </si>
  <si>
    <t xml:space="preserve">Reste : </t>
  </si>
  <si>
    <t>Σ CA &gt; CAMoyen</t>
  </si>
  <si>
    <t>Répartition 2 -- Part 2</t>
  </si>
  <si>
    <t>Répartition 2 -- Part 1</t>
  </si>
  <si>
    <t>Nbr Lots</t>
  </si>
  <si>
    <t xml:space="preserve">Part de  </t>
  </si>
  <si>
    <t>chacun</t>
  </si>
  <si>
    <t xml:space="preserve">conclusion : </t>
  </si>
</sst>
</file>

<file path=xl/styles.xml><?xml version="1.0" encoding="utf-8"?>
<styleSheet xmlns="http://schemas.openxmlformats.org/spreadsheetml/2006/main">
  <numFmts count="5">
    <numFmt numFmtId="41" formatCode="_-* #,##0\ _€_-;\-* #,##0\ _€_-;_-* &quot;-&quot;\ _€_-;_-@_-"/>
    <numFmt numFmtId="43" formatCode="_-* #,##0.00\ _€_-;\-* #,##0.00\ _€_-;_-* &quot;-&quot;??\ _€_-;_-@_-"/>
    <numFmt numFmtId="164" formatCode="0.00;[Red]0.00"/>
    <numFmt numFmtId="167" formatCode="_-* #,##0.000000\ _€_-;\-* #,##0.000000\ _€_-;_-* &quot;-&quot;??????\ _€_-;_-@_-"/>
    <numFmt numFmtId="170" formatCode="#,##0_ ;\-#,##0\ 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color theme="1"/>
      <name val="Calibri"/>
      <family val="2"/>
      <scheme val="minor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164" fontId="5" fillId="0" borderId="7" xfId="0" applyNumberFormat="1" applyFont="1" applyFill="1" applyBorder="1" applyAlignment="1" applyProtection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" fontId="0" fillId="0" borderId="5" xfId="0" applyNumberFormat="1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43" fontId="2" fillId="0" borderId="4" xfId="1" applyFont="1" applyBorder="1"/>
    <xf numFmtId="0" fontId="4" fillId="0" borderId="0" xfId="0" applyFont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Border="1"/>
    <xf numFmtId="1" fontId="0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164" fontId="5" fillId="3" borderId="6" xfId="0" applyNumberFormat="1" applyFont="1" applyFill="1" applyBorder="1" applyAlignment="1" applyProtection="1">
      <alignment horizontal="center"/>
    </xf>
    <xf numFmtId="164" fontId="5" fillId="3" borderId="7" xfId="0" applyNumberFormat="1" applyFont="1" applyFill="1" applyBorder="1" applyAlignment="1" applyProtection="1">
      <alignment horizontal="center"/>
    </xf>
    <xf numFmtId="0" fontId="2" fillId="4" borderId="0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167" fontId="0" fillId="4" borderId="0" xfId="0" applyNumberFormat="1" applyFill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167" fontId="0" fillId="5" borderId="0" xfId="0" applyNumberFormat="1" applyFill="1" applyAlignment="1">
      <alignment horizontal="center"/>
    </xf>
    <xf numFmtId="170" fontId="0" fillId="5" borderId="0" xfId="0" applyNumberForma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5" borderId="8" xfId="0" applyFont="1" applyFill="1" applyBorder="1" applyAlignment="1">
      <alignment horizontal="center"/>
    </xf>
    <xf numFmtId="2" fontId="2" fillId="5" borderId="9" xfId="0" applyNumberFormat="1" applyFont="1" applyFill="1" applyBorder="1" applyAlignment="1">
      <alignment horizontal="center"/>
    </xf>
    <xf numFmtId="2" fontId="2" fillId="5" borderId="8" xfId="0" applyNumberFormat="1" applyFont="1" applyFill="1" applyBorder="1" applyAlignment="1">
      <alignment horizontal="center"/>
    </xf>
    <xf numFmtId="4" fontId="2" fillId="5" borderId="9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2" fillId="6" borderId="0" xfId="0" applyFont="1" applyFill="1" applyBorder="1" applyAlignment="1">
      <alignment horizontal="center"/>
    </xf>
    <xf numFmtId="41" fontId="0" fillId="6" borderId="0" xfId="0" applyNumberFormat="1" applyFill="1" applyAlignment="1">
      <alignment horizontal="center"/>
    </xf>
    <xf numFmtId="0" fontId="2" fillId="6" borderId="0" xfId="0" applyFont="1" applyFill="1" applyAlignment="1">
      <alignment horizontal="center"/>
    </xf>
    <xf numFmtId="2" fontId="0" fillId="7" borderId="0" xfId="0" applyNumberFormat="1" applyFill="1" applyAlignment="1">
      <alignment horizontal="center"/>
    </xf>
    <xf numFmtId="0" fontId="0" fillId="7" borderId="0" xfId="0" applyFill="1" applyAlignment="1">
      <alignment horizontal="center"/>
    </xf>
  </cellXfs>
  <cellStyles count="4">
    <cellStyle name="Milliers" xfId="1" builtinId="3"/>
    <cellStyle name="Milliers 2" xfId="3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47"/>
  <sheetViews>
    <sheetView tabSelected="1" workbookViewId="0">
      <selection activeCell="L25" sqref="L25"/>
    </sheetView>
  </sheetViews>
  <sheetFormatPr baseColWidth="10" defaultRowHeight="15"/>
  <cols>
    <col min="1" max="1" width="26.7109375" customWidth="1"/>
    <col min="2" max="2" width="12.140625" customWidth="1"/>
    <col min="3" max="3" width="14" customWidth="1"/>
    <col min="4" max="4" width="3.42578125" style="1" customWidth="1"/>
    <col min="5" max="6" width="12.42578125" style="15" bestFit="1" customWidth="1"/>
    <col min="7" max="7" width="12.42578125" style="15" customWidth="1"/>
    <col min="8" max="8" width="14.42578125" style="15" bestFit="1" customWidth="1"/>
    <col min="9" max="9" width="15.28515625" style="15" bestFit="1" customWidth="1"/>
    <col min="10" max="10" width="12.42578125" style="15" customWidth="1"/>
  </cols>
  <sheetData>
    <row r="1" spans="1:12" ht="27" thickBot="1">
      <c r="A1" s="18" t="s">
        <v>0</v>
      </c>
      <c r="B1" s="18"/>
      <c r="C1" s="18"/>
      <c r="D1" s="10"/>
    </row>
    <row r="2" spans="1:12" ht="15.75" thickBot="1">
      <c r="A2" s="1"/>
      <c r="B2" s="1"/>
      <c r="C2" s="1"/>
      <c r="H2" s="33" t="s">
        <v>47</v>
      </c>
      <c r="I2" s="35" t="s">
        <v>49</v>
      </c>
      <c r="J2" s="43" t="s">
        <v>55</v>
      </c>
    </row>
    <row r="3" spans="1:12" ht="15.75" thickBot="1">
      <c r="A3" s="16" t="s">
        <v>1</v>
      </c>
      <c r="B3" s="17"/>
      <c r="C3" s="3">
        <v>333</v>
      </c>
      <c r="D3" s="13"/>
      <c r="H3" s="34">
        <f>SUM(B7:B45)/COUNT(B7:B45)</f>
        <v>321.63345538461533</v>
      </c>
      <c r="I3" s="36">
        <f>SUMIF(B7:B45,"&gt;="&amp;$H$3,B7:B45)</f>
        <v>6046.3492500000002</v>
      </c>
      <c r="J3" s="44" t="str">
        <f>IF(C3=J46,"Ok","Reste " &amp; C3-J46)</f>
        <v>Reste 1</v>
      </c>
    </row>
    <row r="4" spans="1:12">
      <c r="L4" s="1"/>
    </row>
    <row r="5" spans="1:12" ht="15.75" thickBot="1">
      <c r="A5" s="1"/>
      <c r="B5" s="1"/>
      <c r="C5" s="1"/>
      <c r="E5" s="37" t="s">
        <v>45</v>
      </c>
      <c r="F5" s="24" t="s">
        <v>51</v>
      </c>
      <c r="G5" s="24"/>
      <c r="H5" s="27" t="s">
        <v>50</v>
      </c>
      <c r="I5" s="27"/>
      <c r="J5" s="39" t="s">
        <v>53</v>
      </c>
      <c r="L5" s="1"/>
    </row>
    <row r="6" spans="1:12" ht="15.75" thickBot="1">
      <c r="A6" s="2" t="s">
        <v>2</v>
      </c>
      <c r="B6" s="2" t="s">
        <v>3</v>
      </c>
      <c r="C6" s="11" t="s">
        <v>4</v>
      </c>
      <c r="D6" s="12"/>
      <c r="E6" s="37"/>
      <c r="F6" s="21" t="str">
        <f>"%CA x " &amp; $C$3</f>
        <v>%CA x 333</v>
      </c>
      <c r="G6" s="21" t="s">
        <v>46</v>
      </c>
      <c r="H6" s="28" t="str">
        <f>"%CA x " &amp; $G$47</f>
        <v>%CA x 19</v>
      </c>
      <c r="I6" s="28" t="s">
        <v>52</v>
      </c>
      <c r="J6" s="40" t="s">
        <v>54</v>
      </c>
      <c r="L6" s="1"/>
    </row>
    <row r="7" spans="1:12">
      <c r="A7" s="6" t="s">
        <v>5</v>
      </c>
      <c r="B7" s="19">
        <v>706.76485000000002</v>
      </c>
      <c r="C7" s="7">
        <f>IF(RANK(B7,$B$7:$B$45,0)&lt;=$C$3,1,0)</f>
        <v>1</v>
      </c>
      <c r="D7" s="14"/>
      <c r="E7" s="38">
        <f>IF(RANK(B7,$B$7:$B$45,0)&lt;=MOD($C$3,COUNTA($B$7:$B$45)),INT($C$3/COUNTA($B$7:$B$45))+1,INT($C$3/COUNTA($B$7:$B$45)))</f>
        <v>9</v>
      </c>
      <c r="F7" s="26">
        <f>B7/$B$46*$C$3</f>
        <v>18.762614359396004</v>
      </c>
      <c r="G7" s="22">
        <f>INT(F7)</f>
        <v>18</v>
      </c>
      <c r="H7" s="29">
        <f>IF(B7&gt;$H$3, B7/$I$3*$G$47,"")</f>
        <v>2.2209322675166341</v>
      </c>
      <c r="I7" s="30">
        <f>IF(ISNUMBER(H7),ROUND(ROUND(H7,1),),0)</f>
        <v>2</v>
      </c>
      <c r="J7" s="41">
        <f>G7+I7</f>
        <v>20</v>
      </c>
      <c r="L7" s="1"/>
    </row>
    <row r="8" spans="1:12">
      <c r="A8" s="5" t="s">
        <v>6</v>
      </c>
      <c r="B8" s="20">
        <v>642.38322000000005</v>
      </c>
      <c r="C8" s="7">
        <f t="shared" ref="C8:C45" si="0">IF(RANK(B8,$B$7:$B$45,0)&lt;=$C$3,1,0)</f>
        <v>1</v>
      </c>
      <c r="D8" s="14"/>
      <c r="E8" s="38">
        <f t="shared" ref="E8:E45" si="1">IF(RANK(B8,$B$7:$B$45,0)&lt;=MOD($C$3,COUNTA($B$7:$B$45)),INT($C$3/COUNTA($B$7:$B$45))+1,INT($C$3/COUNTA($B$7:$B$45)))</f>
        <v>9</v>
      </c>
      <c r="F8" s="26">
        <f t="shared" ref="F8:F45" si="2">B8/$B$46*$C$3</f>
        <v>17.053463578171783</v>
      </c>
      <c r="G8" s="22">
        <f t="shared" ref="G8:G45" si="3">INT(F8)</f>
        <v>17</v>
      </c>
      <c r="H8" s="29">
        <f t="shared" ref="H8:H45" si="4">IF(B8&gt;$H$3, B8/$I$3*$G$47,"")</f>
        <v>2.0186199432657652</v>
      </c>
      <c r="I8" s="30">
        <f t="shared" ref="I8:I45" si="5">IF(ISNUMBER(H8),ROUND(ROUND(H8,1),),0)</f>
        <v>2</v>
      </c>
      <c r="J8" s="41">
        <f t="shared" ref="J8:J45" si="6">G8+I8</f>
        <v>19</v>
      </c>
    </row>
    <row r="9" spans="1:12">
      <c r="A9" s="5" t="s">
        <v>7</v>
      </c>
      <c r="B9" s="20">
        <v>575.15495999999996</v>
      </c>
      <c r="C9" s="7">
        <f t="shared" si="0"/>
        <v>1</v>
      </c>
      <c r="D9" s="14"/>
      <c r="E9" s="38">
        <f t="shared" si="1"/>
        <v>9</v>
      </c>
      <c r="F9" s="26">
        <f t="shared" si="2"/>
        <v>15.268742795250548</v>
      </c>
      <c r="G9" s="22">
        <f t="shared" si="3"/>
        <v>15</v>
      </c>
      <c r="H9" s="29">
        <f t="shared" si="4"/>
        <v>1.8073623914463757</v>
      </c>
      <c r="I9" s="30">
        <f t="shared" si="5"/>
        <v>2</v>
      </c>
      <c r="J9" s="41">
        <f t="shared" si="6"/>
        <v>17</v>
      </c>
    </row>
    <row r="10" spans="1:12">
      <c r="A10" s="5" t="s">
        <v>8</v>
      </c>
      <c r="B10" s="20">
        <v>557.02499999999998</v>
      </c>
      <c r="C10" s="7">
        <f t="shared" si="0"/>
        <v>1</v>
      </c>
      <c r="D10" s="14"/>
      <c r="E10" s="38">
        <f t="shared" si="1"/>
        <v>9</v>
      </c>
      <c r="F10" s="26">
        <f t="shared" si="2"/>
        <v>14.787443466582358</v>
      </c>
      <c r="G10" s="22">
        <f t="shared" si="3"/>
        <v>14</v>
      </c>
      <c r="H10" s="29">
        <f t="shared" si="4"/>
        <v>1.7503909487200062</v>
      </c>
      <c r="I10" s="30">
        <f t="shared" si="5"/>
        <v>2</v>
      </c>
      <c r="J10" s="41">
        <f t="shared" si="6"/>
        <v>16</v>
      </c>
    </row>
    <row r="11" spans="1:12">
      <c r="A11" s="5" t="s">
        <v>9</v>
      </c>
      <c r="B11" s="20">
        <v>464.75365999999997</v>
      </c>
      <c r="C11" s="7">
        <f t="shared" si="0"/>
        <v>1</v>
      </c>
      <c r="D11" s="14"/>
      <c r="E11" s="38">
        <f t="shared" si="1"/>
        <v>9</v>
      </c>
      <c r="F11" s="26">
        <f t="shared" si="2"/>
        <v>12.337899507449825</v>
      </c>
      <c r="G11" s="22">
        <f t="shared" si="3"/>
        <v>12</v>
      </c>
      <c r="H11" s="29">
        <f t="shared" si="4"/>
        <v>1.4604382206337152</v>
      </c>
      <c r="I11" s="30">
        <f t="shared" si="5"/>
        <v>2</v>
      </c>
      <c r="J11" s="41">
        <f t="shared" si="6"/>
        <v>14</v>
      </c>
    </row>
    <row r="12" spans="1:12">
      <c r="A12" s="5" t="s">
        <v>10</v>
      </c>
      <c r="B12" s="20">
        <v>444.43138000000005</v>
      </c>
      <c r="C12" s="7">
        <f t="shared" si="0"/>
        <v>1</v>
      </c>
      <c r="D12" s="14"/>
      <c r="E12" s="38">
        <f t="shared" si="1"/>
        <v>9</v>
      </c>
      <c r="F12" s="26">
        <f t="shared" si="2"/>
        <v>11.79840026304956</v>
      </c>
      <c r="G12" s="22">
        <f t="shared" si="3"/>
        <v>11</v>
      </c>
      <c r="H12" s="29">
        <f t="shared" si="4"/>
        <v>1.3965776489011117</v>
      </c>
      <c r="I12" s="30">
        <f t="shared" si="5"/>
        <v>1</v>
      </c>
      <c r="J12" s="41">
        <f t="shared" si="6"/>
        <v>12</v>
      </c>
    </row>
    <row r="13" spans="1:12">
      <c r="A13" s="5" t="s">
        <v>11</v>
      </c>
      <c r="B13" s="20">
        <v>447.81450999999998</v>
      </c>
      <c r="C13" s="7">
        <f t="shared" si="0"/>
        <v>1</v>
      </c>
      <c r="D13" s="14"/>
      <c r="E13" s="38">
        <f t="shared" si="1"/>
        <v>9</v>
      </c>
      <c r="F13" s="26">
        <f t="shared" si="2"/>
        <v>11.888212827324232</v>
      </c>
      <c r="G13" s="22">
        <f t="shared" si="3"/>
        <v>11</v>
      </c>
      <c r="H13" s="29">
        <f t="shared" si="4"/>
        <v>1.4072087698208964</v>
      </c>
      <c r="I13" s="30">
        <f t="shared" si="5"/>
        <v>1</v>
      </c>
      <c r="J13" s="41">
        <f t="shared" si="6"/>
        <v>12</v>
      </c>
    </row>
    <row r="14" spans="1:12">
      <c r="A14" s="5" t="s">
        <v>12</v>
      </c>
      <c r="B14" s="20">
        <v>413.71964000000003</v>
      </c>
      <c r="C14" s="7">
        <f t="shared" si="0"/>
        <v>1</v>
      </c>
      <c r="D14" s="14"/>
      <c r="E14" s="38">
        <f t="shared" si="1"/>
        <v>9</v>
      </c>
      <c r="F14" s="26">
        <f t="shared" si="2"/>
        <v>10.983090144095517</v>
      </c>
      <c r="G14" s="22">
        <f t="shared" si="3"/>
        <v>10</v>
      </c>
      <c r="H14" s="29">
        <f t="shared" si="4"/>
        <v>1.3000693203423537</v>
      </c>
      <c r="I14" s="30">
        <f t="shared" si="5"/>
        <v>1</v>
      </c>
      <c r="J14" s="41">
        <f t="shared" si="6"/>
        <v>11</v>
      </c>
    </row>
    <row r="15" spans="1:12">
      <c r="A15" s="5" t="s">
        <v>13</v>
      </c>
      <c r="B15" s="20">
        <v>392.50532000000004</v>
      </c>
      <c r="C15" s="7">
        <f t="shared" si="0"/>
        <v>1</v>
      </c>
      <c r="D15" s="14"/>
      <c r="E15" s="38">
        <f t="shared" si="1"/>
        <v>9</v>
      </c>
      <c r="F15" s="26">
        <f t="shared" si="2"/>
        <v>10.419909752403964</v>
      </c>
      <c r="G15" s="22">
        <f t="shared" si="3"/>
        <v>10</v>
      </c>
      <c r="H15" s="29">
        <f t="shared" si="4"/>
        <v>1.2334056091781336</v>
      </c>
      <c r="I15" s="30">
        <f t="shared" si="5"/>
        <v>1</v>
      </c>
      <c r="J15" s="41">
        <f t="shared" si="6"/>
        <v>11</v>
      </c>
    </row>
    <row r="16" spans="1:12">
      <c r="A16" s="5" t="s">
        <v>14</v>
      </c>
      <c r="B16" s="20">
        <v>378.45905000000005</v>
      </c>
      <c r="C16" s="7">
        <f t="shared" si="0"/>
        <v>1</v>
      </c>
      <c r="D16" s="14"/>
      <c r="E16" s="38">
        <f t="shared" si="1"/>
        <v>9</v>
      </c>
      <c r="F16" s="26">
        <f t="shared" si="2"/>
        <v>10.047020881094145</v>
      </c>
      <c r="G16" s="22">
        <f t="shared" si="3"/>
        <v>10</v>
      </c>
      <c r="H16" s="29">
        <f t="shared" si="4"/>
        <v>1.1892667215675641</v>
      </c>
      <c r="I16" s="30">
        <f t="shared" si="5"/>
        <v>1</v>
      </c>
      <c r="J16" s="41">
        <f t="shared" si="6"/>
        <v>11</v>
      </c>
    </row>
    <row r="17" spans="1:10">
      <c r="A17" s="5" t="s">
        <v>15</v>
      </c>
      <c r="B17" s="20">
        <v>359.06172000000004</v>
      </c>
      <c r="C17" s="7">
        <f t="shared" si="0"/>
        <v>1</v>
      </c>
      <c r="D17" s="14"/>
      <c r="E17" s="38">
        <f t="shared" si="1"/>
        <v>9</v>
      </c>
      <c r="F17" s="26">
        <f t="shared" si="2"/>
        <v>9.5320764517101111</v>
      </c>
      <c r="G17" s="22">
        <f t="shared" si="3"/>
        <v>9</v>
      </c>
      <c r="H17" s="29">
        <f t="shared" si="4"/>
        <v>1.1283127053899509</v>
      </c>
      <c r="I17" s="30">
        <f t="shared" si="5"/>
        <v>1</v>
      </c>
      <c r="J17" s="41">
        <f t="shared" si="6"/>
        <v>10</v>
      </c>
    </row>
    <row r="18" spans="1:10">
      <c r="A18" s="5" t="s">
        <v>16</v>
      </c>
      <c r="B18" s="20">
        <v>341.47473000000002</v>
      </c>
      <c r="C18" s="7">
        <f t="shared" si="0"/>
        <v>1</v>
      </c>
      <c r="D18" s="14"/>
      <c r="E18" s="38">
        <f t="shared" si="1"/>
        <v>9</v>
      </c>
      <c r="F18" s="26">
        <f t="shared" si="2"/>
        <v>9.065191445880302</v>
      </c>
      <c r="G18" s="22">
        <f t="shared" si="3"/>
        <v>9</v>
      </c>
      <c r="H18" s="29">
        <f t="shared" si="4"/>
        <v>1.0730474872916083</v>
      </c>
      <c r="I18" s="30">
        <f t="shared" si="5"/>
        <v>1</v>
      </c>
      <c r="J18" s="41">
        <f t="shared" si="6"/>
        <v>10</v>
      </c>
    </row>
    <row r="19" spans="1:10">
      <c r="A19" s="5" t="s">
        <v>17</v>
      </c>
      <c r="B19" s="20">
        <v>322.80120999999997</v>
      </c>
      <c r="C19" s="7">
        <f t="shared" si="0"/>
        <v>1</v>
      </c>
      <c r="D19" s="14"/>
      <c r="E19" s="38">
        <f t="shared" si="1"/>
        <v>9</v>
      </c>
      <c r="F19" s="26">
        <f t="shared" si="2"/>
        <v>8.5694621315369677</v>
      </c>
      <c r="G19" s="22">
        <f t="shared" si="3"/>
        <v>8</v>
      </c>
      <c r="H19" s="29">
        <f t="shared" si="4"/>
        <v>1.0143679659258849</v>
      </c>
      <c r="I19" s="30">
        <f t="shared" si="5"/>
        <v>1</v>
      </c>
      <c r="J19" s="41">
        <f t="shared" si="6"/>
        <v>9</v>
      </c>
    </row>
    <row r="20" spans="1:10">
      <c r="A20" s="5" t="s">
        <v>18</v>
      </c>
      <c r="B20" s="4">
        <v>317.77960000000002</v>
      </c>
      <c r="C20" s="7">
        <f t="shared" si="0"/>
        <v>1</v>
      </c>
      <c r="D20" s="14"/>
      <c r="E20" s="38">
        <f t="shared" si="1"/>
        <v>9</v>
      </c>
      <c r="F20" s="26">
        <f t="shared" si="2"/>
        <v>8.4361525422254928</v>
      </c>
      <c r="G20" s="22">
        <f t="shared" si="3"/>
        <v>8</v>
      </c>
      <c r="H20" s="29" t="str">
        <f t="shared" si="4"/>
        <v/>
      </c>
      <c r="I20" s="30">
        <f t="shared" si="5"/>
        <v>0</v>
      </c>
      <c r="J20" s="41">
        <f t="shared" si="6"/>
        <v>8</v>
      </c>
    </row>
    <row r="21" spans="1:10">
      <c r="A21" s="5" t="s">
        <v>19</v>
      </c>
      <c r="B21" s="4">
        <v>315.79431</v>
      </c>
      <c r="C21" s="7">
        <f t="shared" si="0"/>
        <v>1</v>
      </c>
      <c r="D21" s="14"/>
      <c r="E21" s="38">
        <f t="shared" si="1"/>
        <v>9</v>
      </c>
      <c r="F21" s="26">
        <f t="shared" si="2"/>
        <v>8.3834486893647213</v>
      </c>
      <c r="G21" s="22">
        <f t="shared" si="3"/>
        <v>8</v>
      </c>
      <c r="H21" s="29" t="str">
        <f t="shared" si="4"/>
        <v/>
      </c>
      <c r="I21" s="30">
        <f t="shared" si="5"/>
        <v>0</v>
      </c>
      <c r="J21" s="41">
        <f t="shared" si="6"/>
        <v>8</v>
      </c>
    </row>
    <row r="22" spans="1:10">
      <c r="A22" s="5" t="s">
        <v>20</v>
      </c>
      <c r="B22" s="4">
        <v>312.84287999999998</v>
      </c>
      <c r="C22" s="7">
        <f t="shared" si="0"/>
        <v>1</v>
      </c>
      <c r="D22" s="14"/>
      <c r="E22" s="38">
        <f t="shared" si="1"/>
        <v>9</v>
      </c>
      <c r="F22" s="26">
        <f t="shared" si="2"/>
        <v>8.3050965431045434</v>
      </c>
      <c r="G22" s="22">
        <f t="shared" si="3"/>
        <v>8</v>
      </c>
      <c r="H22" s="29" t="str">
        <f t="shared" si="4"/>
        <v/>
      </c>
      <c r="I22" s="30">
        <f t="shared" si="5"/>
        <v>0</v>
      </c>
      <c r="J22" s="41">
        <f t="shared" si="6"/>
        <v>8</v>
      </c>
    </row>
    <row r="23" spans="1:10">
      <c r="A23" s="5" t="s">
        <v>21</v>
      </c>
      <c r="B23" s="4">
        <v>298.11998</v>
      </c>
      <c r="C23" s="7">
        <f t="shared" si="0"/>
        <v>1</v>
      </c>
      <c r="D23" s="14"/>
      <c r="E23" s="38">
        <f t="shared" si="1"/>
        <v>9</v>
      </c>
      <c r="F23" s="26">
        <f t="shared" si="2"/>
        <v>7.9142450527510668</v>
      </c>
      <c r="G23" s="22">
        <f t="shared" si="3"/>
        <v>7</v>
      </c>
      <c r="H23" s="29" t="str">
        <f t="shared" si="4"/>
        <v/>
      </c>
      <c r="I23" s="30">
        <f t="shared" si="5"/>
        <v>0</v>
      </c>
      <c r="J23" s="41">
        <f t="shared" si="6"/>
        <v>7</v>
      </c>
    </row>
    <row r="24" spans="1:10">
      <c r="A24" s="5" t="s">
        <v>22</v>
      </c>
      <c r="B24" s="4">
        <v>286.06580000000002</v>
      </c>
      <c r="C24" s="7">
        <f t="shared" si="0"/>
        <v>1</v>
      </c>
      <c r="D24" s="14"/>
      <c r="E24" s="38">
        <f t="shared" si="1"/>
        <v>9</v>
      </c>
      <c r="F24" s="26">
        <f t="shared" si="2"/>
        <v>7.5942405551324548</v>
      </c>
      <c r="G24" s="22">
        <f t="shared" si="3"/>
        <v>7</v>
      </c>
      <c r="H24" s="29" t="str">
        <f t="shared" si="4"/>
        <v/>
      </c>
      <c r="I24" s="30">
        <f t="shared" si="5"/>
        <v>0</v>
      </c>
      <c r="J24" s="41">
        <f t="shared" si="6"/>
        <v>7</v>
      </c>
    </row>
    <row r="25" spans="1:10">
      <c r="A25" s="5" t="s">
        <v>23</v>
      </c>
      <c r="B25" s="4">
        <v>285.87455</v>
      </c>
      <c r="C25" s="7">
        <f t="shared" si="0"/>
        <v>1</v>
      </c>
      <c r="D25" s="14"/>
      <c r="E25" s="38">
        <f t="shared" si="1"/>
        <v>9</v>
      </c>
      <c r="F25" s="26">
        <f t="shared" si="2"/>
        <v>7.5891634067764855</v>
      </c>
      <c r="G25" s="22">
        <f t="shared" si="3"/>
        <v>7</v>
      </c>
      <c r="H25" s="29" t="str">
        <f t="shared" si="4"/>
        <v/>
      </c>
      <c r="I25" s="30">
        <f t="shared" si="5"/>
        <v>0</v>
      </c>
      <c r="J25" s="41">
        <f t="shared" si="6"/>
        <v>7</v>
      </c>
    </row>
    <row r="26" spans="1:10">
      <c r="A26" s="5" t="s">
        <v>24</v>
      </c>
      <c r="B26" s="4">
        <v>283.2</v>
      </c>
      <c r="C26" s="7">
        <f t="shared" si="0"/>
        <v>1</v>
      </c>
      <c r="D26" s="14"/>
      <c r="E26" s="38">
        <f t="shared" si="1"/>
        <v>9</v>
      </c>
      <c r="F26" s="26">
        <f t="shared" si="2"/>
        <v>7.5181616439767041</v>
      </c>
      <c r="G26" s="22">
        <f t="shared" si="3"/>
        <v>7</v>
      </c>
      <c r="H26" s="29" t="str">
        <f t="shared" si="4"/>
        <v/>
      </c>
      <c r="I26" s="30">
        <f t="shared" si="5"/>
        <v>0</v>
      </c>
      <c r="J26" s="41">
        <f t="shared" si="6"/>
        <v>7</v>
      </c>
    </row>
    <row r="27" spans="1:10">
      <c r="A27" s="5" t="s">
        <v>25</v>
      </c>
      <c r="B27" s="4">
        <v>282.56617</v>
      </c>
      <c r="C27" s="7">
        <f t="shared" si="0"/>
        <v>1</v>
      </c>
      <c r="D27" s="14"/>
      <c r="E27" s="38">
        <f t="shared" si="1"/>
        <v>9</v>
      </c>
      <c r="F27" s="26">
        <f t="shared" si="2"/>
        <v>7.5013352442775449</v>
      </c>
      <c r="G27" s="22">
        <f t="shared" si="3"/>
        <v>7</v>
      </c>
      <c r="H27" s="29" t="str">
        <f t="shared" si="4"/>
        <v/>
      </c>
      <c r="I27" s="30">
        <f t="shared" si="5"/>
        <v>0</v>
      </c>
      <c r="J27" s="41">
        <f t="shared" si="6"/>
        <v>7</v>
      </c>
    </row>
    <row r="28" spans="1:10">
      <c r="A28" s="5" t="s">
        <v>26</v>
      </c>
      <c r="B28" s="4">
        <v>280.92921999999999</v>
      </c>
      <c r="C28" s="7">
        <f t="shared" si="0"/>
        <v>1</v>
      </c>
      <c r="D28" s="14"/>
      <c r="E28" s="38">
        <f t="shared" si="1"/>
        <v>8</v>
      </c>
      <c r="F28" s="26">
        <f t="shared" si="2"/>
        <v>7.4578788364275894</v>
      </c>
      <c r="G28" s="22">
        <f t="shared" si="3"/>
        <v>7</v>
      </c>
      <c r="H28" s="29" t="str">
        <f t="shared" si="4"/>
        <v/>
      </c>
      <c r="I28" s="30">
        <f t="shared" si="5"/>
        <v>0</v>
      </c>
      <c r="J28" s="41">
        <f t="shared" si="6"/>
        <v>7</v>
      </c>
    </row>
    <row r="29" spans="1:10">
      <c r="A29" s="5" t="s">
        <v>27</v>
      </c>
      <c r="B29" s="4">
        <v>279.12450000000001</v>
      </c>
      <c r="C29" s="7">
        <f t="shared" si="0"/>
        <v>1</v>
      </c>
      <c r="D29" s="14"/>
      <c r="E29" s="38">
        <f t="shared" si="1"/>
        <v>8</v>
      </c>
      <c r="F29" s="26">
        <f t="shared" si="2"/>
        <v>7.4099686080302813</v>
      </c>
      <c r="G29" s="22">
        <f t="shared" si="3"/>
        <v>7</v>
      </c>
      <c r="H29" s="29" t="str">
        <f t="shared" si="4"/>
        <v/>
      </c>
      <c r="I29" s="30">
        <f t="shared" si="5"/>
        <v>0</v>
      </c>
      <c r="J29" s="41">
        <f t="shared" si="6"/>
        <v>7</v>
      </c>
    </row>
    <row r="30" spans="1:10">
      <c r="A30" s="5" t="s">
        <v>28</v>
      </c>
      <c r="B30" s="4">
        <v>275.05735999999996</v>
      </c>
      <c r="C30" s="7">
        <f t="shared" si="0"/>
        <v>1</v>
      </c>
      <c r="D30" s="14"/>
      <c r="E30" s="38">
        <f t="shared" si="1"/>
        <v>8</v>
      </c>
      <c r="F30" s="26">
        <f t="shared" si="2"/>
        <v>7.3019975065165665</v>
      </c>
      <c r="G30" s="22">
        <f t="shared" si="3"/>
        <v>7</v>
      </c>
      <c r="H30" s="29" t="str">
        <f t="shared" si="4"/>
        <v/>
      </c>
      <c r="I30" s="30">
        <f t="shared" si="5"/>
        <v>0</v>
      </c>
      <c r="J30" s="41">
        <f t="shared" si="6"/>
        <v>7</v>
      </c>
    </row>
    <row r="31" spans="1:10">
      <c r="A31" s="5" t="s">
        <v>29</v>
      </c>
      <c r="B31" s="4">
        <v>266.29236000000003</v>
      </c>
      <c r="C31" s="7">
        <f t="shared" si="0"/>
        <v>1</v>
      </c>
      <c r="D31" s="14"/>
      <c r="E31" s="38">
        <f t="shared" si="1"/>
        <v>8</v>
      </c>
      <c r="F31" s="26">
        <f t="shared" si="2"/>
        <v>7.0693114655227287</v>
      </c>
      <c r="G31" s="22">
        <f t="shared" si="3"/>
        <v>7</v>
      </c>
      <c r="H31" s="29" t="str">
        <f t="shared" si="4"/>
        <v/>
      </c>
      <c r="I31" s="30">
        <f t="shared" si="5"/>
        <v>0</v>
      </c>
      <c r="J31" s="41">
        <f t="shared" si="6"/>
        <v>7</v>
      </c>
    </row>
    <row r="32" spans="1:10">
      <c r="A32" s="5" t="s">
        <v>30</v>
      </c>
      <c r="B32" s="4">
        <v>256.52503999999999</v>
      </c>
      <c r="C32" s="7">
        <f t="shared" si="0"/>
        <v>1</v>
      </c>
      <c r="D32" s="14"/>
      <c r="E32" s="38">
        <f t="shared" si="1"/>
        <v>8</v>
      </c>
      <c r="F32" s="26">
        <f t="shared" si="2"/>
        <v>6.8100166541228448</v>
      </c>
      <c r="G32" s="22">
        <f t="shared" si="3"/>
        <v>6</v>
      </c>
      <c r="H32" s="29" t="str">
        <f t="shared" si="4"/>
        <v/>
      </c>
      <c r="I32" s="30">
        <f t="shared" si="5"/>
        <v>0</v>
      </c>
      <c r="J32" s="41">
        <f t="shared" si="6"/>
        <v>6</v>
      </c>
    </row>
    <row r="33" spans="1:10">
      <c r="A33" s="5" t="s">
        <v>31</v>
      </c>
      <c r="B33" s="4">
        <v>249.1584</v>
      </c>
      <c r="C33" s="7">
        <f t="shared" si="0"/>
        <v>1</v>
      </c>
      <c r="D33" s="14"/>
      <c r="E33" s="38">
        <f t="shared" si="1"/>
        <v>8</v>
      </c>
      <c r="F33" s="26">
        <f t="shared" si="2"/>
        <v>6.6144531290769963</v>
      </c>
      <c r="G33" s="22">
        <f t="shared" si="3"/>
        <v>6</v>
      </c>
      <c r="H33" s="29" t="str">
        <f t="shared" si="4"/>
        <v/>
      </c>
      <c r="I33" s="30">
        <f t="shared" si="5"/>
        <v>0</v>
      </c>
      <c r="J33" s="41">
        <f t="shared" si="6"/>
        <v>6</v>
      </c>
    </row>
    <row r="34" spans="1:10">
      <c r="A34" s="5" t="s">
        <v>32</v>
      </c>
      <c r="B34" s="4">
        <v>244.14617000000001</v>
      </c>
      <c r="C34" s="7">
        <f t="shared" si="0"/>
        <v>1</v>
      </c>
      <c r="D34" s="14"/>
      <c r="E34" s="38">
        <f t="shared" si="1"/>
        <v>8</v>
      </c>
      <c r="F34" s="26">
        <f t="shared" si="2"/>
        <v>6.481392552322796</v>
      </c>
      <c r="G34" s="22">
        <f t="shared" si="3"/>
        <v>6</v>
      </c>
      <c r="H34" s="29" t="str">
        <f t="shared" si="4"/>
        <v/>
      </c>
      <c r="I34" s="30">
        <f t="shared" si="5"/>
        <v>0</v>
      </c>
      <c r="J34" s="41">
        <f t="shared" si="6"/>
        <v>6</v>
      </c>
    </row>
    <row r="35" spans="1:10">
      <c r="A35" s="5" t="s">
        <v>33</v>
      </c>
      <c r="B35" s="4">
        <v>240.57028</v>
      </c>
      <c r="C35" s="7">
        <f t="shared" si="0"/>
        <v>1</v>
      </c>
      <c r="D35" s="14"/>
      <c r="E35" s="38">
        <f t="shared" si="1"/>
        <v>8</v>
      </c>
      <c r="F35" s="26">
        <f t="shared" si="2"/>
        <v>6.3864627534489271</v>
      </c>
      <c r="G35" s="22">
        <f t="shared" si="3"/>
        <v>6</v>
      </c>
      <c r="H35" s="29" t="str">
        <f t="shared" si="4"/>
        <v/>
      </c>
      <c r="I35" s="30">
        <f t="shared" si="5"/>
        <v>0</v>
      </c>
      <c r="J35" s="41">
        <f t="shared" si="6"/>
        <v>6</v>
      </c>
    </row>
    <row r="36" spans="1:10">
      <c r="A36" s="5" t="s">
        <v>34</v>
      </c>
      <c r="B36" s="4">
        <v>235.01474999999999</v>
      </c>
      <c r="C36" s="7">
        <f t="shared" si="0"/>
        <v>1</v>
      </c>
      <c r="D36" s="14"/>
      <c r="E36" s="38">
        <f t="shared" si="1"/>
        <v>8</v>
      </c>
      <c r="F36" s="26">
        <f t="shared" si="2"/>
        <v>6.2389790932866322</v>
      </c>
      <c r="G36" s="22">
        <f t="shared" si="3"/>
        <v>6</v>
      </c>
      <c r="H36" s="29" t="str">
        <f t="shared" si="4"/>
        <v/>
      </c>
      <c r="I36" s="30">
        <f t="shared" si="5"/>
        <v>0</v>
      </c>
      <c r="J36" s="41">
        <f t="shared" si="6"/>
        <v>6</v>
      </c>
    </row>
    <row r="37" spans="1:10">
      <c r="A37" s="5" t="s">
        <v>35</v>
      </c>
      <c r="B37" s="4">
        <v>228.25647999999998</v>
      </c>
      <c r="C37" s="7">
        <f t="shared" si="0"/>
        <v>1</v>
      </c>
      <c r="D37" s="14"/>
      <c r="E37" s="38">
        <f t="shared" si="1"/>
        <v>8</v>
      </c>
      <c r="F37" s="26">
        <f t="shared" si="2"/>
        <v>6.0595660767130486</v>
      </c>
      <c r="G37" s="22">
        <f t="shared" si="3"/>
        <v>6</v>
      </c>
      <c r="H37" s="29" t="str">
        <f t="shared" si="4"/>
        <v/>
      </c>
      <c r="I37" s="30">
        <f t="shared" si="5"/>
        <v>0</v>
      </c>
      <c r="J37" s="41">
        <f t="shared" si="6"/>
        <v>6</v>
      </c>
    </row>
    <row r="38" spans="1:10">
      <c r="A38" s="5" t="s">
        <v>36</v>
      </c>
      <c r="B38" s="4">
        <v>227.95847999999995</v>
      </c>
      <c r="C38" s="7">
        <f t="shared" si="0"/>
        <v>1</v>
      </c>
      <c r="D38" s="14"/>
      <c r="E38" s="38">
        <f t="shared" si="1"/>
        <v>8</v>
      </c>
      <c r="F38" s="26">
        <f t="shared" si="2"/>
        <v>6.0516550167910674</v>
      </c>
      <c r="G38" s="22">
        <f t="shared" si="3"/>
        <v>6</v>
      </c>
      <c r="H38" s="29" t="str">
        <f t="shared" si="4"/>
        <v/>
      </c>
      <c r="I38" s="30">
        <f t="shared" si="5"/>
        <v>0</v>
      </c>
      <c r="J38" s="41">
        <f t="shared" si="6"/>
        <v>6</v>
      </c>
    </row>
    <row r="39" spans="1:10">
      <c r="A39" s="5" t="s">
        <v>37</v>
      </c>
      <c r="B39" s="4">
        <v>220.29315</v>
      </c>
      <c r="C39" s="7">
        <f t="shared" si="0"/>
        <v>1</v>
      </c>
      <c r="D39" s="14"/>
      <c r="E39" s="38">
        <f t="shared" si="1"/>
        <v>8</v>
      </c>
      <c r="F39" s="26">
        <f t="shared" si="2"/>
        <v>5.8481621142683853</v>
      </c>
      <c r="G39" s="22">
        <f t="shared" si="3"/>
        <v>5</v>
      </c>
      <c r="H39" s="29" t="str">
        <f t="shared" si="4"/>
        <v/>
      </c>
      <c r="I39" s="30">
        <f t="shared" si="5"/>
        <v>0</v>
      </c>
      <c r="J39" s="41">
        <f t="shared" si="6"/>
        <v>5</v>
      </c>
    </row>
    <row r="40" spans="1:10">
      <c r="A40" s="5" t="s">
        <v>38</v>
      </c>
      <c r="B40" s="4">
        <v>219.94130000000001</v>
      </c>
      <c r="C40" s="7">
        <f t="shared" si="0"/>
        <v>1</v>
      </c>
      <c r="D40" s="14"/>
      <c r="E40" s="38">
        <f t="shared" si="1"/>
        <v>8</v>
      </c>
      <c r="F40" s="26">
        <f t="shared" si="2"/>
        <v>5.8388214886524494</v>
      </c>
      <c r="G40" s="22">
        <f t="shared" si="3"/>
        <v>5</v>
      </c>
      <c r="H40" s="29" t="str">
        <f t="shared" si="4"/>
        <v/>
      </c>
      <c r="I40" s="30">
        <f t="shared" si="5"/>
        <v>0</v>
      </c>
      <c r="J40" s="41">
        <f t="shared" si="6"/>
        <v>5</v>
      </c>
    </row>
    <row r="41" spans="1:10">
      <c r="A41" s="5" t="s">
        <v>39</v>
      </c>
      <c r="B41" s="4">
        <v>218.5247</v>
      </c>
      <c r="C41" s="7">
        <f t="shared" si="0"/>
        <v>1</v>
      </c>
      <c r="D41" s="14"/>
      <c r="E41" s="38">
        <f t="shared" si="1"/>
        <v>8</v>
      </c>
      <c r="F41" s="26">
        <f t="shared" si="2"/>
        <v>5.8012147521239967</v>
      </c>
      <c r="G41" s="22">
        <f t="shared" si="3"/>
        <v>5</v>
      </c>
      <c r="H41" s="29" t="str">
        <f t="shared" si="4"/>
        <v/>
      </c>
      <c r="I41" s="30">
        <f t="shared" si="5"/>
        <v>0</v>
      </c>
      <c r="J41" s="41">
        <f t="shared" si="6"/>
        <v>5</v>
      </c>
    </row>
    <row r="42" spans="1:10">
      <c r="A42" s="5" t="s">
        <v>40</v>
      </c>
      <c r="B42" s="4">
        <v>216.33190000000002</v>
      </c>
      <c r="C42" s="7">
        <f t="shared" si="0"/>
        <v>1</v>
      </c>
      <c r="D42" s="14"/>
      <c r="E42" s="38">
        <f t="shared" si="1"/>
        <v>8</v>
      </c>
      <c r="F42" s="26">
        <f t="shared" si="2"/>
        <v>5.7430020937450701</v>
      </c>
      <c r="G42" s="22">
        <f t="shared" si="3"/>
        <v>5</v>
      </c>
      <c r="H42" s="29" t="str">
        <f t="shared" si="4"/>
        <v/>
      </c>
      <c r="I42" s="30">
        <f t="shared" si="5"/>
        <v>0</v>
      </c>
      <c r="J42" s="41">
        <f t="shared" si="6"/>
        <v>5</v>
      </c>
    </row>
    <row r="43" spans="1:10">
      <c r="A43" s="5" t="s">
        <v>41</v>
      </c>
      <c r="B43" s="4">
        <v>202.03183999999999</v>
      </c>
      <c r="C43" s="7">
        <f t="shared" si="0"/>
        <v>1</v>
      </c>
      <c r="D43" s="14"/>
      <c r="E43" s="38">
        <f t="shared" si="1"/>
        <v>8</v>
      </c>
      <c r="F43" s="26">
        <f t="shared" si="2"/>
        <v>5.3633758133829037</v>
      </c>
      <c r="G43" s="22">
        <f t="shared" si="3"/>
        <v>5</v>
      </c>
      <c r="H43" s="29" t="str">
        <f t="shared" si="4"/>
        <v/>
      </c>
      <c r="I43" s="30">
        <f t="shared" si="5"/>
        <v>0</v>
      </c>
      <c r="J43" s="41">
        <f t="shared" si="6"/>
        <v>5</v>
      </c>
    </row>
    <row r="44" spans="1:10">
      <c r="A44" s="5" t="s">
        <v>42</v>
      </c>
      <c r="B44" s="4">
        <v>165.45203000000001</v>
      </c>
      <c r="C44" s="7">
        <f t="shared" si="0"/>
        <v>1</v>
      </c>
      <c r="D44" s="14"/>
      <c r="E44" s="38">
        <f t="shared" si="1"/>
        <v>8</v>
      </c>
      <c r="F44" s="26">
        <f t="shared" si="2"/>
        <v>4.3922849783336266</v>
      </c>
      <c r="G44" s="22">
        <f t="shared" si="3"/>
        <v>4</v>
      </c>
      <c r="H44" s="29" t="str">
        <f t="shared" si="4"/>
        <v/>
      </c>
      <c r="I44" s="30">
        <f t="shared" si="5"/>
        <v>0</v>
      </c>
      <c r="J44" s="41">
        <f t="shared" si="6"/>
        <v>4</v>
      </c>
    </row>
    <row r="45" spans="1:10">
      <c r="A45" s="5" t="s">
        <v>43</v>
      </c>
      <c r="B45" s="4">
        <v>89.504260000000002</v>
      </c>
      <c r="C45" s="7">
        <f t="shared" si="0"/>
        <v>1</v>
      </c>
      <c r="D45" s="14"/>
      <c r="E45" s="38">
        <f t="shared" si="1"/>
        <v>8</v>
      </c>
      <c r="F45" s="26">
        <f t="shared" si="2"/>
        <v>2.3760857856797966</v>
      </c>
      <c r="G45" s="22">
        <f t="shared" si="3"/>
        <v>2</v>
      </c>
      <c r="H45" s="29" t="str">
        <f t="shared" si="4"/>
        <v/>
      </c>
      <c r="I45" s="30">
        <f t="shared" si="5"/>
        <v>0</v>
      </c>
      <c r="J45" s="41">
        <f t="shared" si="6"/>
        <v>2</v>
      </c>
    </row>
    <row r="46" spans="1:10">
      <c r="A46" s="8" t="s">
        <v>44</v>
      </c>
      <c r="B46" s="9">
        <v>12543.704759999999</v>
      </c>
      <c r="C46" s="1"/>
      <c r="E46" s="25">
        <f>SUM(E7:E45)</f>
        <v>333</v>
      </c>
      <c r="F46" s="23">
        <f>SUM(F7:F45)</f>
        <v>333.00000000000006</v>
      </c>
      <c r="G46" s="23">
        <f>SUM(G7:G45)</f>
        <v>314</v>
      </c>
      <c r="H46" s="31">
        <f>SUM(H7:H45)</f>
        <v>18.999999999999996</v>
      </c>
      <c r="I46" s="31">
        <f>SUM(I7:I45)</f>
        <v>18</v>
      </c>
      <c r="J46" s="42">
        <f>SUM(J7:J45)</f>
        <v>332</v>
      </c>
    </row>
    <row r="47" spans="1:10">
      <c r="E47" s="38"/>
      <c r="F47" s="23" t="s">
        <v>48</v>
      </c>
      <c r="G47" s="23">
        <f>C3-G46</f>
        <v>19</v>
      </c>
      <c r="H47" s="32"/>
      <c r="I47" s="32"/>
      <c r="J47" s="39"/>
    </row>
  </sheetData>
  <mergeCells count="5">
    <mergeCell ref="A3:B3"/>
    <mergeCell ref="A1:C1"/>
    <mergeCell ref="F5:G5"/>
    <mergeCell ref="H5:I5"/>
    <mergeCell ref="E5:E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Carrefour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frnlubm</dc:creator>
  <cp:lastModifiedBy>AYARI Moncef</cp:lastModifiedBy>
  <dcterms:created xsi:type="dcterms:W3CDTF">2017-01-11T13:06:06Z</dcterms:created>
  <dcterms:modified xsi:type="dcterms:W3CDTF">2017-01-13T18:56:44Z</dcterms:modified>
</cp:coreProperties>
</file>