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65" windowWidth="19320" windowHeight="12120" tabRatio="911" firstSheet="2" activeTab="2"/>
  </bookViews>
  <sheets>
    <sheet name="oldOTB" sheetId="1" state="hidden" r:id="rId1"/>
    <sheet name="otb2017" sheetId="31" state="hidden" r:id="rId2"/>
    <sheet name="dispo2017" sheetId="30" r:id="rId3"/>
    <sheet name="capacité salles" sheetId="32" state="hidden" r:id="rId4"/>
    <sheet name="janvier" sheetId="2" state="hidden" r:id="rId5"/>
  </sheets>
  <definedNames>
    <definedName name="_xlnm._FilterDatabase" localSheetId="0" hidden="1">oldOTB!$A$1:$Z$600</definedName>
    <definedName name="_xlnm._FilterDatabase" localSheetId="1" hidden="1">'otb2017'!$A$1:$S$590</definedName>
  </definedNames>
  <calcPr calcId="12451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30"/>
  <c r="H2"/>
  <c r="H1"/>
  <c r="N5" i="2"/>
  <c r="AT5" s="1"/>
  <c r="C29" i="30"/>
  <c r="I2"/>
  <c r="I1"/>
  <c r="O5" i="2"/>
  <c r="AU5"/>
  <c r="J2" i="30"/>
  <c r="J1"/>
  <c r="P5" i="2"/>
  <c r="AV5"/>
  <c r="K2" i="30"/>
  <c r="K1"/>
  <c r="Q5" i="2"/>
  <c r="AW5" s="1"/>
  <c r="L2" i="30"/>
  <c r="L1"/>
  <c r="R5" i="2"/>
  <c r="AX5" s="1"/>
  <c r="M2" i="30"/>
  <c r="M1"/>
  <c r="S5" i="2"/>
  <c r="AY5" s="1"/>
  <c r="N16"/>
  <c r="AT16" s="1"/>
  <c r="C37" i="30"/>
  <c r="O16" i="2"/>
  <c r="AU16"/>
  <c r="P16"/>
  <c r="AV16"/>
  <c r="Q16"/>
  <c r="AW16"/>
  <c r="R16"/>
  <c r="AX16"/>
  <c r="S16"/>
  <c r="AY16"/>
  <c r="N2" i="30"/>
  <c r="N1"/>
  <c r="T16" i="2"/>
  <c r="AZ16" s="1"/>
  <c r="T5"/>
  <c r="AZ5" s="1"/>
  <c r="N12"/>
  <c r="AT12" s="1"/>
  <c r="C31" i="30"/>
  <c r="O12" i="2"/>
  <c r="AU12"/>
  <c r="P12"/>
  <c r="AV12"/>
  <c r="Q12"/>
  <c r="AW12"/>
  <c r="R12"/>
  <c r="AX12"/>
  <c r="S12"/>
  <c r="AY12"/>
  <c r="T12"/>
  <c r="AZ12" s="1"/>
  <c r="N23"/>
  <c r="AT23" s="1"/>
  <c r="C30" i="30"/>
  <c r="O23" i="2"/>
  <c r="AU23"/>
  <c r="P23"/>
  <c r="AV23" s="1"/>
  <c r="Q23"/>
  <c r="AW23" s="1"/>
  <c r="R23"/>
  <c r="AX23" s="1"/>
  <c r="S23"/>
  <c r="AY23" s="1"/>
  <c r="T23"/>
  <c r="AZ23" s="1"/>
  <c r="N22"/>
  <c r="AT22" s="1"/>
  <c r="C32" i="30"/>
  <c r="O22" i="2"/>
  <c r="AU22"/>
  <c r="P22"/>
  <c r="AV22"/>
  <c r="Q22"/>
  <c r="AW22"/>
  <c r="R22"/>
  <c r="AX22"/>
  <c r="S22"/>
  <c r="AY22"/>
  <c r="T22"/>
  <c r="AZ22"/>
  <c r="N6"/>
  <c r="AT6" s="1"/>
  <c r="C33" i="30"/>
  <c r="O6" i="2"/>
  <c r="AU6"/>
  <c r="P6"/>
  <c r="AV6"/>
  <c r="Q6"/>
  <c r="AW6"/>
  <c r="R6"/>
  <c r="AX6" s="1"/>
  <c r="S6"/>
  <c r="AY6" s="1"/>
  <c r="T6"/>
  <c r="AZ6" s="1"/>
  <c r="N10"/>
  <c r="AT10" s="1"/>
  <c r="C34" i="30"/>
  <c r="O10" i="2"/>
  <c r="AU10"/>
  <c r="P10"/>
  <c r="AV10"/>
  <c r="Q10"/>
  <c r="AW10"/>
  <c r="R10"/>
  <c r="AX10"/>
  <c r="S10"/>
  <c r="AY10"/>
  <c r="T10"/>
  <c r="AZ10"/>
  <c r="N17"/>
  <c r="AT17"/>
  <c r="C35" i="30"/>
  <c r="O17" i="2"/>
  <c r="AU17" s="1"/>
  <c r="P17"/>
  <c r="AV17" s="1"/>
  <c r="Q17"/>
  <c r="AW17" s="1"/>
  <c r="R17"/>
  <c r="AX17" s="1"/>
  <c r="S17"/>
  <c r="AY17" s="1"/>
  <c r="T17"/>
  <c r="AZ17" s="1"/>
  <c r="N15"/>
  <c r="AT15" s="1"/>
  <c r="C36" i="30"/>
  <c r="O15" i="2"/>
  <c r="AU15"/>
  <c r="P15"/>
  <c r="AV15"/>
  <c r="Q15"/>
  <c r="AW15"/>
  <c r="R15"/>
  <c r="AX15"/>
  <c r="S15"/>
  <c r="AY15"/>
  <c r="T15"/>
  <c r="AZ15"/>
  <c r="N11"/>
  <c r="AT11"/>
  <c r="C38" i="30"/>
  <c r="O11" i="2"/>
  <c r="AU11" s="1"/>
  <c r="P11"/>
  <c r="AV11" s="1"/>
  <c r="Q11"/>
  <c r="AW11" s="1"/>
  <c r="R11"/>
  <c r="AX11" s="1"/>
  <c r="S11"/>
  <c r="AY11" s="1"/>
  <c r="T11"/>
  <c r="AZ11" s="1"/>
  <c r="N9"/>
  <c r="AT9" s="1"/>
  <c r="C39" i="30"/>
  <c r="O9" i="2"/>
  <c r="AU9"/>
  <c r="P9"/>
  <c r="AV9"/>
  <c r="Q9"/>
  <c r="AW9"/>
  <c r="R9"/>
  <c r="AX9"/>
  <c r="S9"/>
  <c r="AY9"/>
  <c r="T9"/>
  <c r="AZ9" s="1"/>
  <c r="N19"/>
  <c r="AT19" s="1"/>
  <c r="C40" i="30"/>
  <c r="O19" i="2"/>
  <c r="AU19"/>
  <c r="P19"/>
  <c r="AV19"/>
  <c r="Q19"/>
  <c r="AW19"/>
  <c r="R19"/>
  <c r="AX19"/>
  <c r="S19"/>
  <c r="AY19"/>
  <c r="T19"/>
  <c r="AZ19" s="1"/>
  <c r="N20"/>
  <c r="AT20" s="1"/>
  <c r="C41" i="30"/>
  <c r="O20" i="2"/>
  <c r="AU20"/>
  <c r="P20"/>
  <c r="AV20"/>
  <c r="Q20"/>
  <c r="AW20"/>
  <c r="R20"/>
  <c r="AX20" s="1"/>
  <c r="S20"/>
  <c r="AY20" s="1"/>
  <c r="T20"/>
  <c r="AZ20" s="1"/>
  <c r="N21"/>
  <c r="AT21" s="1"/>
  <c r="C42" i="30"/>
  <c r="O21" i="2"/>
  <c r="AU21"/>
  <c r="P21"/>
  <c r="AV21" s="1"/>
  <c r="Q21"/>
  <c r="AW21" s="1"/>
  <c r="R21"/>
  <c r="AX21" s="1"/>
  <c r="S21"/>
  <c r="AY21" s="1"/>
  <c r="T21"/>
  <c r="AZ21" s="1"/>
  <c r="N14"/>
  <c r="AT14" s="1"/>
  <c r="C43" i="30"/>
  <c r="O14" i="2"/>
  <c r="AU14"/>
  <c r="P14"/>
  <c r="AV14"/>
  <c r="Q14"/>
  <c r="AW14"/>
  <c r="R14"/>
  <c r="AX14"/>
  <c r="S14"/>
  <c r="AY14"/>
  <c r="T14"/>
  <c r="AZ14"/>
  <c r="N13"/>
  <c r="AT13"/>
  <c r="C44" i="30"/>
  <c r="O13" i="2"/>
  <c r="AU13" s="1"/>
  <c r="P13"/>
  <c r="AV13" s="1"/>
  <c r="Q13"/>
  <c r="AW13" s="1"/>
  <c r="R13"/>
  <c r="AX13" s="1"/>
  <c r="S13"/>
  <c r="AY13" s="1"/>
  <c r="T13"/>
  <c r="AZ13" s="1"/>
  <c r="N18"/>
  <c r="AT18" s="1"/>
  <c r="C45" i="30"/>
  <c r="O18" i="2"/>
  <c r="AU18"/>
  <c r="P18"/>
  <c r="AV18"/>
  <c r="Q18"/>
  <c r="AW18"/>
  <c r="R18"/>
  <c r="AX18"/>
  <c r="S18"/>
  <c r="AY18"/>
  <c r="T18"/>
  <c r="AZ18"/>
  <c r="N8"/>
  <c r="AT8"/>
  <c r="C46" i="30"/>
  <c r="O8" i="2"/>
  <c r="AU8" s="1"/>
  <c r="P8"/>
  <c r="AV8" s="1"/>
  <c r="Q8"/>
  <c r="AW8" s="1"/>
  <c r="R8"/>
  <c r="AX8" s="1"/>
  <c r="S8"/>
  <c r="AY8" s="1"/>
  <c r="T8"/>
  <c r="AZ8" s="1"/>
  <c r="N7"/>
  <c r="AT7" s="1"/>
  <c r="C47" i="30"/>
  <c r="O7" i="2"/>
  <c r="AU7"/>
  <c r="P7"/>
  <c r="AV7"/>
  <c r="Q7"/>
  <c r="AW7"/>
  <c r="R7"/>
  <c r="AX7"/>
  <c r="S7"/>
  <c r="AY7"/>
  <c r="T7"/>
  <c r="AZ7"/>
  <c r="C48" i="30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D28"/>
  <c r="V28"/>
  <c r="S28"/>
  <c r="P28"/>
  <c r="M28"/>
  <c r="J28"/>
  <c r="G28"/>
  <c r="B4" i="32"/>
  <c r="B5"/>
  <c r="B9"/>
  <c r="B11"/>
  <c r="B13"/>
  <c r="B14"/>
  <c r="B16"/>
  <c r="B17"/>
  <c r="B21"/>
  <c r="B23"/>
  <c r="B24"/>
  <c r="B28"/>
  <c r="B31"/>
  <c r="B32"/>
  <c r="B34"/>
  <c r="B38"/>
  <c r="B39"/>
  <c r="B40"/>
  <c r="B2"/>
  <c r="K23" i="2"/>
  <c r="AQ23" s="1"/>
  <c r="L23"/>
  <c r="AR23" s="1"/>
  <c r="M23"/>
  <c r="AS23" s="1"/>
  <c r="U23"/>
  <c r="BA23" s="1"/>
  <c r="V23"/>
  <c r="BB23" s="1"/>
  <c r="W23"/>
  <c r="BC23" s="1"/>
  <c r="X23"/>
  <c r="BD23" s="1"/>
  <c r="Y23"/>
  <c r="BE23" s="1"/>
  <c r="Z23"/>
  <c r="BF23" s="1"/>
  <c r="AA23"/>
  <c r="BG23" s="1"/>
  <c r="AB23"/>
  <c r="BH23" s="1"/>
  <c r="AC23"/>
  <c r="BI23" s="1"/>
  <c r="AD23"/>
  <c r="BJ23" s="1"/>
  <c r="AE23"/>
  <c r="BK23" s="1"/>
  <c r="AF23"/>
  <c r="BL23" s="1"/>
  <c r="AG23"/>
  <c r="BM23" s="1"/>
  <c r="AH23"/>
  <c r="BN23" s="1"/>
  <c r="AI23"/>
  <c r="BO23" s="1"/>
  <c r="K6"/>
  <c r="AQ6" s="1"/>
  <c r="L6"/>
  <c r="AR6" s="1"/>
  <c r="M6"/>
  <c r="AS6" s="1"/>
  <c r="U6"/>
  <c r="BA6" s="1"/>
  <c r="V6"/>
  <c r="BB6" s="1"/>
  <c r="W6"/>
  <c r="BC6" s="1"/>
  <c r="X6"/>
  <c r="BD6" s="1"/>
  <c r="Y6"/>
  <c r="BE6" s="1"/>
  <c r="Z6"/>
  <c r="BF6" s="1"/>
  <c r="AA6"/>
  <c r="BG6" s="1"/>
  <c r="AB6"/>
  <c r="BH6" s="1"/>
  <c r="AC6"/>
  <c r="BI6" s="1"/>
  <c r="AD6"/>
  <c r="BJ6" s="1"/>
  <c r="AE6"/>
  <c r="BK6" s="1"/>
  <c r="AF6"/>
  <c r="BL6" s="1"/>
  <c r="AG6"/>
  <c r="BM6" s="1"/>
  <c r="AH6"/>
  <c r="BN6" s="1"/>
  <c r="AI6"/>
  <c r="BO6" s="1"/>
  <c r="K7"/>
  <c r="AQ7" s="1"/>
  <c r="L7"/>
  <c r="AR7" s="1"/>
  <c r="M7"/>
  <c r="AS7" s="1"/>
  <c r="U7"/>
  <c r="BA7" s="1"/>
  <c r="V7"/>
  <c r="BB7" s="1"/>
  <c r="W7"/>
  <c r="BC7" s="1"/>
  <c r="X7"/>
  <c r="BD7" s="1"/>
  <c r="Y7"/>
  <c r="BE7" s="1"/>
  <c r="Z7"/>
  <c r="BF7" s="1"/>
  <c r="AA7"/>
  <c r="BG7" s="1"/>
  <c r="AB7"/>
  <c r="BH7" s="1"/>
  <c r="AC7"/>
  <c r="BI7" s="1"/>
  <c r="AD7"/>
  <c r="BJ7" s="1"/>
  <c r="AE7"/>
  <c r="BK7" s="1"/>
  <c r="AF7"/>
  <c r="BL7" s="1"/>
  <c r="AG7"/>
  <c r="BM7" s="1"/>
  <c r="AH7"/>
  <c r="BN7" s="1"/>
  <c r="AI7"/>
  <c r="BO7" s="1"/>
  <c r="K8"/>
  <c r="AQ8" s="1"/>
  <c r="L8"/>
  <c r="AR8" s="1"/>
  <c r="M8"/>
  <c r="AS8" s="1"/>
  <c r="U8"/>
  <c r="BA8" s="1"/>
  <c r="V8"/>
  <c r="BB8" s="1"/>
  <c r="W8"/>
  <c r="BC8" s="1"/>
  <c r="X8"/>
  <c r="BD8" s="1"/>
  <c r="Y8"/>
  <c r="BE8" s="1"/>
  <c r="Z8"/>
  <c r="BF8" s="1"/>
  <c r="AA8"/>
  <c r="BG8" s="1"/>
  <c r="AB8"/>
  <c r="BH8" s="1"/>
  <c r="AC8"/>
  <c r="BI8" s="1"/>
  <c r="AD8"/>
  <c r="BJ8" s="1"/>
  <c r="AE8"/>
  <c r="BK8" s="1"/>
  <c r="AF8"/>
  <c r="BL8" s="1"/>
  <c r="AG8"/>
  <c r="BM8" s="1"/>
  <c r="AH8"/>
  <c r="BN8" s="1"/>
  <c r="AI8"/>
  <c r="BO8" s="1"/>
  <c r="K9"/>
  <c r="AQ9" s="1"/>
  <c r="L9"/>
  <c r="AR9" s="1"/>
  <c r="M9"/>
  <c r="AS9" s="1"/>
  <c r="U9"/>
  <c r="BA9" s="1"/>
  <c r="V9"/>
  <c r="BB9" s="1"/>
  <c r="W9"/>
  <c r="BC9" s="1"/>
  <c r="X9"/>
  <c r="BD9" s="1"/>
  <c r="Y9"/>
  <c r="BE9" s="1"/>
  <c r="Z9"/>
  <c r="BF9" s="1"/>
  <c r="AA9"/>
  <c r="BG9" s="1"/>
  <c r="AB9"/>
  <c r="BH9" s="1"/>
  <c r="AC9"/>
  <c r="BI9" s="1"/>
  <c r="AD9"/>
  <c r="BJ9" s="1"/>
  <c r="AE9"/>
  <c r="BK9" s="1"/>
  <c r="AF9"/>
  <c r="BL9" s="1"/>
  <c r="AG9"/>
  <c r="BM9" s="1"/>
  <c r="AH9"/>
  <c r="BN9" s="1"/>
  <c r="AI9"/>
  <c r="BO9" s="1"/>
  <c r="K10"/>
  <c r="AQ10" s="1"/>
  <c r="L10"/>
  <c r="AR10" s="1"/>
  <c r="M10"/>
  <c r="AS10" s="1"/>
  <c r="U10"/>
  <c r="BA10" s="1"/>
  <c r="V10"/>
  <c r="BB10" s="1"/>
  <c r="W10"/>
  <c r="BC10" s="1"/>
  <c r="X10"/>
  <c r="BD10" s="1"/>
  <c r="Y10"/>
  <c r="BE10" s="1"/>
  <c r="Z10"/>
  <c r="BF10" s="1"/>
  <c r="AA10"/>
  <c r="BG10" s="1"/>
  <c r="AB10"/>
  <c r="BH10" s="1"/>
  <c r="AC10"/>
  <c r="BI10" s="1"/>
  <c r="AD10"/>
  <c r="BJ10" s="1"/>
  <c r="AE10"/>
  <c r="BK10" s="1"/>
  <c r="AF10"/>
  <c r="BL10" s="1"/>
  <c r="AG10"/>
  <c r="BM10" s="1"/>
  <c r="AH10"/>
  <c r="BN10" s="1"/>
  <c r="AI10"/>
  <c r="BO10" s="1"/>
  <c r="K11"/>
  <c r="AQ11" s="1"/>
  <c r="L11"/>
  <c r="AR11" s="1"/>
  <c r="M11"/>
  <c r="AS11" s="1"/>
  <c r="U11"/>
  <c r="BA11" s="1"/>
  <c r="V11"/>
  <c r="BB11" s="1"/>
  <c r="W11"/>
  <c r="BC11" s="1"/>
  <c r="X11"/>
  <c r="BD11" s="1"/>
  <c r="Y11"/>
  <c r="BE11" s="1"/>
  <c r="Z11"/>
  <c r="BF11" s="1"/>
  <c r="AA11"/>
  <c r="BG11" s="1"/>
  <c r="AB11"/>
  <c r="BH11" s="1"/>
  <c r="AC11"/>
  <c r="BI11" s="1"/>
  <c r="AD11"/>
  <c r="BJ11" s="1"/>
  <c r="AE11"/>
  <c r="BK11" s="1"/>
  <c r="AF11"/>
  <c r="BL11" s="1"/>
  <c r="AG11"/>
  <c r="BM11" s="1"/>
  <c r="AH11"/>
  <c r="BN11" s="1"/>
  <c r="AI11"/>
  <c r="BO11" s="1"/>
  <c r="K12"/>
  <c r="AQ12" s="1"/>
  <c r="L12"/>
  <c r="AR12" s="1"/>
  <c r="M12"/>
  <c r="AS12" s="1"/>
  <c r="U12"/>
  <c r="BA12" s="1"/>
  <c r="V12"/>
  <c r="BB12" s="1"/>
  <c r="W12"/>
  <c r="BC12" s="1"/>
  <c r="X12"/>
  <c r="BD12" s="1"/>
  <c r="Y12"/>
  <c r="BE12" s="1"/>
  <c r="Z12"/>
  <c r="BF12" s="1"/>
  <c r="AA12"/>
  <c r="BG12" s="1"/>
  <c r="AB12"/>
  <c r="BH12" s="1"/>
  <c r="AC12"/>
  <c r="BI12" s="1"/>
  <c r="AD12"/>
  <c r="BJ12" s="1"/>
  <c r="AE12"/>
  <c r="BK12" s="1"/>
  <c r="AF12"/>
  <c r="BL12" s="1"/>
  <c r="AG12"/>
  <c r="BM12" s="1"/>
  <c r="AH12"/>
  <c r="BN12" s="1"/>
  <c r="AI12"/>
  <c r="BO12" s="1"/>
  <c r="K13"/>
  <c r="AQ13" s="1"/>
  <c r="L13"/>
  <c r="AR13" s="1"/>
  <c r="M13"/>
  <c r="AS13" s="1"/>
  <c r="U13"/>
  <c r="BA13" s="1"/>
  <c r="V13"/>
  <c r="BB13" s="1"/>
  <c r="W13"/>
  <c r="BC13" s="1"/>
  <c r="X13"/>
  <c r="BD13" s="1"/>
  <c r="Y13"/>
  <c r="BE13" s="1"/>
  <c r="Z13"/>
  <c r="BF13" s="1"/>
  <c r="AA13"/>
  <c r="BG13" s="1"/>
  <c r="AB13"/>
  <c r="BH13" s="1"/>
  <c r="AC13"/>
  <c r="BI13" s="1"/>
  <c r="AD13"/>
  <c r="BJ13" s="1"/>
  <c r="AE13"/>
  <c r="BK13" s="1"/>
  <c r="AF13"/>
  <c r="BL13" s="1"/>
  <c r="AG13"/>
  <c r="BM13" s="1"/>
  <c r="AH13"/>
  <c r="BN13" s="1"/>
  <c r="AI13"/>
  <c r="BO13" s="1"/>
  <c r="K14"/>
  <c r="AQ14" s="1"/>
  <c r="L14"/>
  <c r="AR14" s="1"/>
  <c r="M14"/>
  <c r="AS14" s="1"/>
  <c r="U14"/>
  <c r="BA14" s="1"/>
  <c r="V14"/>
  <c r="BB14" s="1"/>
  <c r="W14"/>
  <c r="BC14" s="1"/>
  <c r="X14"/>
  <c r="BD14" s="1"/>
  <c r="Y14"/>
  <c r="BE14" s="1"/>
  <c r="Z14"/>
  <c r="BF14" s="1"/>
  <c r="AA14"/>
  <c r="BG14" s="1"/>
  <c r="AB14"/>
  <c r="BH14" s="1"/>
  <c r="AC14"/>
  <c r="BI14" s="1"/>
  <c r="AD14"/>
  <c r="BJ14" s="1"/>
  <c r="AE14"/>
  <c r="BK14" s="1"/>
  <c r="AF14"/>
  <c r="BL14" s="1"/>
  <c r="AG14"/>
  <c r="BM14" s="1"/>
  <c r="AH14"/>
  <c r="BN14" s="1"/>
  <c r="AI14"/>
  <c r="BO14" s="1"/>
  <c r="K15"/>
  <c r="AQ15" s="1"/>
  <c r="L15"/>
  <c r="AR15" s="1"/>
  <c r="M15"/>
  <c r="AS15" s="1"/>
  <c r="U15"/>
  <c r="BA15" s="1"/>
  <c r="V15"/>
  <c r="BB15" s="1"/>
  <c r="W15"/>
  <c r="BC15" s="1"/>
  <c r="X15"/>
  <c r="BD15" s="1"/>
  <c r="Y15"/>
  <c r="BE15" s="1"/>
  <c r="Z15"/>
  <c r="BF15" s="1"/>
  <c r="AA15"/>
  <c r="BG15" s="1"/>
  <c r="AB15"/>
  <c r="BH15" s="1"/>
  <c r="AC15"/>
  <c r="BI15" s="1"/>
  <c r="AD15"/>
  <c r="BJ15" s="1"/>
  <c r="AE15"/>
  <c r="BK15" s="1"/>
  <c r="AF15"/>
  <c r="BL15" s="1"/>
  <c r="AG15"/>
  <c r="BM15" s="1"/>
  <c r="AH15"/>
  <c r="BN15" s="1"/>
  <c r="AI15"/>
  <c r="BO15" s="1"/>
  <c r="K16"/>
  <c r="AQ16" s="1"/>
  <c r="L16"/>
  <c r="AR16" s="1"/>
  <c r="M16"/>
  <c r="AS16" s="1"/>
  <c r="U16"/>
  <c r="BA16" s="1"/>
  <c r="V16"/>
  <c r="BB16" s="1"/>
  <c r="W16"/>
  <c r="BC16" s="1"/>
  <c r="X16"/>
  <c r="BD16" s="1"/>
  <c r="Y16"/>
  <c r="BE16" s="1"/>
  <c r="Z16"/>
  <c r="BF16" s="1"/>
  <c r="AA16"/>
  <c r="BG16" s="1"/>
  <c r="AB16"/>
  <c r="BH16" s="1"/>
  <c r="AC16"/>
  <c r="BI16" s="1"/>
  <c r="AD16"/>
  <c r="BJ16" s="1"/>
  <c r="AE16"/>
  <c r="BK16" s="1"/>
  <c r="AF16"/>
  <c r="BL16" s="1"/>
  <c r="AG16"/>
  <c r="BM16" s="1"/>
  <c r="AH16"/>
  <c r="BN16" s="1"/>
  <c r="AI16"/>
  <c r="BO16" s="1"/>
  <c r="K17"/>
  <c r="AQ17" s="1"/>
  <c r="L17"/>
  <c r="AR17" s="1"/>
  <c r="M17"/>
  <c r="AS17" s="1"/>
  <c r="U17"/>
  <c r="BA17" s="1"/>
  <c r="V17"/>
  <c r="BB17" s="1"/>
  <c r="W17"/>
  <c r="BC17" s="1"/>
  <c r="X17"/>
  <c r="BD17" s="1"/>
  <c r="Y17"/>
  <c r="BE17" s="1"/>
  <c r="Z17"/>
  <c r="BF17" s="1"/>
  <c r="AA17"/>
  <c r="BG17" s="1"/>
  <c r="AB17"/>
  <c r="BH17" s="1"/>
  <c r="AC17"/>
  <c r="BI17" s="1"/>
  <c r="AD17"/>
  <c r="BJ17" s="1"/>
  <c r="AE17"/>
  <c r="BK17" s="1"/>
  <c r="AF17"/>
  <c r="BL17" s="1"/>
  <c r="AG17"/>
  <c r="BM17" s="1"/>
  <c r="AH17"/>
  <c r="BN17" s="1"/>
  <c r="AI17"/>
  <c r="BO17" s="1"/>
  <c r="K18"/>
  <c r="AQ18" s="1"/>
  <c r="L18"/>
  <c r="AR18" s="1"/>
  <c r="M18"/>
  <c r="AS18" s="1"/>
  <c r="U18"/>
  <c r="BA18" s="1"/>
  <c r="V18"/>
  <c r="BB18" s="1"/>
  <c r="W18"/>
  <c r="BC18" s="1"/>
  <c r="X18"/>
  <c r="BD18" s="1"/>
  <c r="Y18"/>
  <c r="BE18" s="1"/>
  <c r="Z18"/>
  <c r="BF18" s="1"/>
  <c r="AA18"/>
  <c r="BG18" s="1"/>
  <c r="AB18"/>
  <c r="BH18" s="1"/>
  <c r="AC18"/>
  <c r="BI18" s="1"/>
  <c r="AD18"/>
  <c r="BJ18" s="1"/>
  <c r="AE18"/>
  <c r="BK18" s="1"/>
  <c r="AF18"/>
  <c r="BL18" s="1"/>
  <c r="AG18"/>
  <c r="BM18" s="1"/>
  <c r="AH18"/>
  <c r="BN18" s="1"/>
  <c r="AI18"/>
  <c r="BO18" s="1"/>
  <c r="K19"/>
  <c r="AQ19" s="1"/>
  <c r="L19"/>
  <c r="AR19" s="1"/>
  <c r="M19"/>
  <c r="AS19" s="1"/>
  <c r="U19"/>
  <c r="BA19" s="1"/>
  <c r="V19"/>
  <c r="BB19" s="1"/>
  <c r="W19"/>
  <c r="BC19" s="1"/>
  <c r="X19"/>
  <c r="BD19" s="1"/>
  <c r="Y19"/>
  <c r="BE19" s="1"/>
  <c r="Z19"/>
  <c r="BF19" s="1"/>
  <c r="AA19"/>
  <c r="BG19" s="1"/>
  <c r="AB19"/>
  <c r="BH19" s="1"/>
  <c r="AC19"/>
  <c r="BI19" s="1"/>
  <c r="AD19"/>
  <c r="BJ19" s="1"/>
  <c r="AE19"/>
  <c r="BK19" s="1"/>
  <c r="AF19"/>
  <c r="BL19" s="1"/>
  <c r="AG19"/>
  <c r="BM19" s="1"/>
  <c r="AH19"/>
  <c r="BN19" s="1"/>
  <c r="AI19"/>
  <c r="BO19" s="1"/>
  <c r="K20"/>
  <c r="AQ20" s="1"/>
  <c r="L20"/>
  <c r="AR20" s="1"/>
  <c r="M20"/>
  <c r="AS20" s="1"/>
  <c r="U20"/>
  <c r="BA20" s="1"/>
  <c r="V20"/>
  <c r="BB20" s="1"/>
  <c r="W20"/>
  <c r="BC20" s="1"/>
  <c r="X20"/>
  <c r="BD20" s="1"/>
  <c r="Y20"/>
  <c r="BE20" s="1"/>
  <c r="Z20"/>
  <c r="BF20" s="1"/>
  <c r="AA20"/>
  <c r="BG20" s="1"/>
  <c r="AB20"/>
  <c r="BH20" s="1"/>
  <c r="AC20"/>
  <c r="BI20" s="1"/>
  <c r="AD20"/>
  <c r="BJ20" s="1"/>
  <c r="AE20"/>
  <c r="BK20" s="1"/>
  <c r="AF20"/>
  <c r="BL20" s="1"/>
  <c r="AG20"/>
  <c r="BM20" s="1"/>
  <c r="AH20"/>
  <c r="BN20" s="1"/>
  <c r="AI20"/>
  <c r="BO20" s="1"/>
  <c r="K21"/>
  <c r="AQ21" s="1"/>
  <c r="L21"/>
  <c r="AR21" s="1"/>
  <c r="M21"/>
  <c r="AS21" s="1"/>
  <c r="U21"/>
  <c r="BA21" s="1"/>
  <c r="V21"/>
  <c r="BB21" s="1"/>
  <c r="W21"/>
  <c r="BC21" s="1"/>
  <c r="X21"/>
  <c r="BD21" s="1"/>
  <c r="Y21"/>
  <c r="BE21" s="1"/>
  <c r="Z21"/>
  <c r="BF21" s="1"/>
  <c r="AA21"/>
  <c r="BG21" s="1"/>
  <c r="AB21"/>
  <c r="BH21" s="1"/>
  <c r="AC21"/>
  <c r="BI21" s="1"/>
  <c r="AD21"/>
  <c r="BJ21" s="1"/>
  <c r="AE21"/>
  <c r="BK21" s="1"/>
  <c r="AF21"/>
  <c r="BL21" s="1"/>
  <c r="AG21"/>
  <c r="BM21" s="1"/>
  <c r="AH21"/>
  <c r="BN21" s="1"/>
  <c r="AI21"/>
  <c r="BO21" s="1"/>
  <c r="K22"/>
  <c r="AQ22" s="1"/>
  <c r="L22"/>
  <c r="AR22" s="1"/>
  <c r="M22"/>
  <c r="AS22" s="1"/>
  <c r="U22"/>
  <c r="BA22" s="1"/>
  <c r="V22"/>
  <c r="BB22" s="1"/>
  <c r="W22"/>
  <c r="BC22" s="1"/>
  <c r="X22"/>
  <c r="BD22" s="1"/>
  <c r="Y22"/>
  <c r="BE22" s="1"/>
  <c r="Z22"/>
  <c r="BF22" s="1"/>
  <c r="AA22"/>
  <c r="BG22" s="1"/>
  <c r="AB22"/>
  <c r="BH22" s="1"/>
  <c r="AC22"/>
  <c r="BI22" s="1"/>
  <c r="AD22"/>
  <c r="BJ22" s="1"/>
  <c r="AE22"/>
  <c r="BK22" s="1"/>
  <c r="AF22"/>
  <c r="BL22" s="1"/>
  <c r="AG22"/>
  <c r="BM22" s="1"/>
  <c r="AH22"/>
  <c r="BN22" s="1"/>
  <c r="AI22"/>
  <c r="BO22" s="1"/>
  <c r="K5"/>
  <c r="AQ5" s="1"/>
  <c r="L5"/>
  <c r="AR5" s="1"/>
  <c r="M5"/>
  <c r="AS5" s="1"/>
  <c r="U5"/>
  <c r="BA5" s="1"/>
  <c r="V5"/>
  <c r="BB5" s="1"/>
  <c r="W5"/>
  <c r="BC5" s="1"/>
  <c r="X5"/>
  <c r="BD5" s="1"/>
  <c r="Y5"/>
  <c r="BE5" s="1"/>
  <c r="Z5"/>
  <c r="BF5" s="1"/>
  <c r="AA5"/>
  <c r="BG5" s="1"/>
  <c r="AB5"/>
  <c r="BH5" s="1"/>
  <c r="AC5"/>
  <c r="BI5" s="1"/>
  <c r="AD5"/>
  <c r="BJ5" s="1"/>
  <c r="AE5"/>
  <c r="BK5" s="1"/>
  <c r="AF5"/>
  <c r="BL5" s="1"/>
  <c r="AG5"/>
  <c r="BM5" s="1"/>
  <c r="AH5"/>
  <c r="BN5" s="1"/>
  <c r="AI5"/>
  <c r="BO5" s="1"/>
  <c r="H6"/>
  <c r="AN6" s="1"/>
  <c r="H7"/>
  <c r="AN7" s="1"/>
  <c r="H8"/>
  <c r="AN8" s="1"/>
  <c r="H9"/>
  <c r="AN9" s="1"/>
  <c r="H10"/>
  <c r="AN10" s="1"/>
  <c r="H11"/>
  <c r="AN11" s="1"/>
  <c r="H12"/>
  <c r="AN12" s="1"/>
  <c r="H13"/>
  <c r="AN13" s="1"/>
  <c r="H14"/>
  <c r="AN14" s="1"/>
  <c r="H15"/>
  <c r="AN15" s="1"/>
  <c r="H16"/>
  <c r="AN16" s="1"/>
  <c r="H17"/>
  <c r="AN17" s="1"/>
  <c r="H18"/>
  <c r="AN18" s="1"/>
  <c r="H19"/>
  <c r="AN19" s="1"/>
  <c r="H20"/>
  <c r="AN20" s="1"/>
  <c r="H21"/>
  <c r="AN21" s="1"/>
  <c r="H22"/>
  <c r="AN22" s="1"/>
  <c r="H23"/>
  <c r="AN23" s="1"/>
  <c r="G6"/>
  <c r="AM6" s="1"/>
  <c r="G7"/>
  <c r="AM7" s="1"/>
  <c r="G8"/>
  <c r="AM8" s="1"/>
  <c r="G9"/>
  <c r="AM9" s="1"/>
  <c r="G10"/>
  <c r="AM10" s="1"/>
  <c r="G11"/>
  <c r="AM11" s="1"/>
  <c r="G12"/>
  <c r="AM12" s="1"/>
  <c r="G13"/>
  <c r="AM13" s="1"/>
  <c r="G14"/>
  <c r="AM14" s="1"/>
  <c r="G15"/>
  <c r="AM15" s="1"/>
  <c r="G16"/>
  <c r="AM16" s="1"/>
  <c r="G17"/>
  <c r="AM17" s="1"/>
  <c r="G18"/>
  <c r="AM18" s="1"/>
  <c r="G19"/>
  <c r="AM19" s="1"/>
  <c r="G20"/>
  <c r="AM20" s="1"/>
  <c r="G21"/>
  <c r="AM21" s="1"/>
  <c r="G22"/>
  <c r="AM22" s="1"/>
  <c r="G23"/>
  <c r="AM23" s="1"/>
  <c r="F6"/>
  <c r="AL6" s="1"/>
  <c r="F7"/>
  <c r="AL7" s="1"/>
  <c r="F8"/>
  <c r="AL8" s="1"/>
  <c r="F9"/>
  <c r="AL9" s="1"/>
  <c r="F10"/>
  <c r="AL10" s="1"/>
  <c r="F11"/>
  <c r="AL11" s="1"/>
  <c r="F12"/>
  <c r="AL12" s="1"/>
  <c r="F13"/>
  <c r="AL13" s="1"/>
  <c r="F14"/>
  <c r="AL14" s="1"/>
  <c r="F15"/>
  <c r="AL15" s="1"/>
  <c r="F16"/>
  <c r="AL16" s="1"/>
  <c r="F17"/>
  <c r="AL17" s="1"/>
  <c r="F18"/>
  <c r="AL18" s="1"/>
  <c r="F19"/>
  <c r="AL19" s="1"/>
  <c r="F20"/>
  <c r="AL20" s="1"/>
  <c r="F21"/>
  <c r="AL21" s="1"/>
  <c r="F22"/>
  <c r="AL22" s="1"/>
  <c r="F23"/>
  <c r="AL23" s="1"/>
  <c r="E6"/>
  <c r="AK6" s="1"/>
  <c r="E7"/>
  <c r="AK7" s="1"/>
  <c r="E8"/>
  <c r="AK8" s="1"/>
  <c r="E9"/>
  <c r="AK9" s="1"/>
  <c r="E10"/>
  <c r="AK10" s="1"/>
  <c r="E11"/>
  <c r="AK11" s="1"/>
  <c r="E12"/>
  <c r="AK12" s="1"/>
  <c r="E13"/>
  <c r="AK13" s="1"/>
  <c r="E14"/>
  <c r="AK14" s="1"/>
  <c r="E15"/>
  <c r="AK15" s="1"/>
  <c r="E16"/>
  <c r="AK16" s="1"/>
  <c r="E17"/>
  <c r="AK17" s="1"/>
  <c r="E18"/>
  <c r="AK18" s="1"/>
  <c r="E19"/>
  <c r="AK19" s="1"/>
  <c r="E20"/>
  <c r="AK20" s="1"/>
  <c r="E21"/>
  <c r="AK21" s="1"/>
  <c r="E22"/>
  <c r="AK22" s="1"/>
  <c r="E23"/>
  <c r="AK23" s="1"/>
  <c r="E5"/>
  <c r="AK5" s="1"/>
  <c r="F5"/>
  <c r="AL5" s="1"/>
  <c r="G5"/>
  <c r="AM5" s="1"/>
  <c r="H5"/>
  <c r="AN5" s="1"/>
  <c r="I6"/>
  <c r="AO6" s="1"/>
  <c r="I7"/>
  <c r="AO7" s="1"/>
  <c r="I8"/>
  <c r="AO8" s="1"/>
  <c r="I9"/>
  <c r="AO9" s="1"/>
  <c r="I10"/>
  <c r="AO10" s="1"/>
  <c r="I11"/>
  <c r="AO11" s="1"/>
  <c r="I12"/>
  <c r="AO12" s="1"/>
  <c r="I13"/>
  <c r="AO13" s="1"/>
  <c r="I14"/>
  <c r="AO14" s="1"/>
  <c r="I15"/>
  <c r="AO15" s="1"/>
  <c r="I16"/>
  <c r="AO16" s="1"/>
  <c r="I17"/>
  <c r="AO17" s="1"/>
  <c r="I18"/>
  <c r="AO18" s="1"/>
  <c r="I19"/>
  <c r="AO19" s="1"/>
  <c r="I20"/>
  <c r="AO20" s="1"/>
  <c r="I21"/>
  <c r="AO21" s="1"/>
  <c r="I22"/>
  <c r="AO22" s="1"/>
  <c r="I23"/>
  <c r="AO23" s="1"/>
  <c r="J6"/>
  <c r="AP6" s="1"/>
  <c r="J7"/>
  <c r="AP7" s="1"/>
  <c r="J8"/>
  <c r="AP8" s="1"/>
  <c r="J9"/>
  <c r="AP9" s="1"/>
  <c r="J10"/>
  <c r="AP10" s="1"/>
  <c r="J11"/>
  <c r="AP11" s="1"/>
  <c r="J12"/>
  <c r="AP12" s="1"/>
  <c r="J13"/>
  <c r="AP13" s="1"/>
  <c r="J14"/>
  <c r="AP14" s="1"/>
  <c r="J15"/>
  <c r="AP15" s="1"/>
  <c r="J16"/>
  <c r="AP16" s="1"/>
  <c r="J17"/>
  <c r="AP17" s="1"/>
  <c r="J18"/>
  <c r="AP18" s="1"/>
  <c r="J19"/>
  <c r="AP19" s="1"/>
  <c r="J20"/>
  <c r="AP20" s="1"/>
  <c r="J21"/>
  <c r="AP21" s="1"/>
  <c r="J22"/>
  <c r="AP22" s="1"/>
  <c r="J23"/>
  <c r="AP23" s="1"/>
  <c r="J5"/>
  <c r="AP5" s="1"/>
  <c r="I5"/>
  <c r="AO5" s="1"/>
  <c r="A1"/>
  <c r="E7" i="1"/>
  <c r="S7"/>
  <c r="E33"/>
  <c r="S33"/>
  <c r="E63"/>
  <c r="S63"/>
  <c r="E92"/>
  <c r="S92"/>
  <c r="T7"/>
  <c r="U7"/>
  <c r="V7"/>
  <c r="W7"/>
  <c r="X7"/>
  <c r="Y7"/>
  <c r="Z7"/>
  <c r="T33"/>
  <c r="U33"/>
  <c r="V33"/>
  <c r="W33"/>
  <c r="X33"/>
  <c r="Y33"/>
  <c r="Z33"/>
  <c r="T63"/>
  <c r="U63"/>
  <c r="V63"/>
  <c r="W63"/>
  <c r="X63"/>
  <c r="Y63"/>
  <c r="Z63"/>
  <c r="T92"/>
  <c r="U92"/>
  <c r="V92"/>
  <c r="W92"/>
  <c r="X92"/>
  <c r="Y92"/>
  <c r="Z92"/>
  <c r="E95"/>
  <c r="S95"/>
  <c r="T95"/>
  <c r="U95"/>
  <c r="V95"/>
  <c r="W95"/>
  <c r="X95"/>
  <c r="Y95"/>
  <c r="Z95"/>
  <c r="E104"/>
  <c r="S104"/>
  <c r="T104"/>
  <c r="U104"/>
  <c r="V104"/>
  <c r="W104"/>
  <c r="X104"/>
  <c r="Y104"/>
  <c r="Z104"/>
  <c r="E110"/>
  <c r="S110"/>
  <c r="T110"/>
  <c r="U110"/>
  <c r="V110"/>
  <c r="W110"/>
  <c r="X110"/>
  <c r="Y110"/>
  <c r="Z110"/>
  <c r="E118"/>
  <c r="S118"/>
  <c r="T118"/>
  <c r="U118"/>
  <c r="V118"/>
  <c r="W118"/>
  <c r="X118"/>
  <c r="Y118"/>
  <c r="Z118"/>
  <c r="E121"/>
  <c r="S121"/>
  <c r="T121"/>
  <c r="U121"/>
  <c r="V121"/>
  <c r="W121"/>
  <c r="X121"/>
  <c r="Y121"/>
  <c r="Z121"/>
  <c r="E124"/>
  <c r="S124"/>
  <c r="T124"/>
  <c r="U124"/>
  <c r="V124"/>
  <c r="W124"/>
  <c r="X124"/>
  <c r="Y124"/>
  <c r="Z124"/>
  <c r="E145"/>
  <c r="S145"/>
  <c r="T145"/>
  <c r="U145"/>
  <c r="V145"/>
  <c r="W145"/>
  <c r="X145"/>
  <c r="Y145"/>
  <c r="Z145"/>
  <c r="E158"/>
  <c r="S158"/>
  <c r="T158"/>
  <c r="U158"/>
  <c r="V158"/>
  <c r="W158"/>
  <c r="X158"/>
  <c r="Y158"/>
  <c r="Z158"/>
  <c r="E163"/>
  <c r="S163"/>
  <c r="T163"/>
  <c r="U163"/>
  <c r="V163"/>
  <c r="W163"/>
  <c r="X163"/>
  <c r="Y163"/>
  <c r="Z163"/>
  <c r="E174"/>
  <c r="S174"/>
  <c r="T174"/>
  <c r="U174"/>
  <c r="V174"/>
  <c r="W174"/>
  <c r="X174"/>
  <c r="Y174"/>
  <c r="Z174"/>
  <c r="E176"/>
  <c r="S176"/>
  <c r="T176"/>
  <c r="U176"/>
  <c r="V176"/>
  <c r="W176"/>
  <c r="X176"/>
  <c r="Y176"/>
  <c r="Z176"/>
  <c r="E182"/>
  <c r="S182"/>
  <c r="T182"/>
  <c r="U182"/>
  <c r="V182"/>
  <c r="W182"/>
  <c r="X182"/>
  <c r="Y182"/>
  <c r="Z182"/>
  <c r="E220"/>
  <c r="S220"/>
  <c r="T220"/>
  <c r="U220"/>
  <c r="V220"/>
  <c r="W220"/>
  <c r="X220"/>
  <c r="Y220"/>
  <c r="Z220"/>
  <c r="E223"/>
  <c r="S223"/>
  <c r="T223"/>
  <c r="U223"/>
  <c r="V223"/>
  <c r="W223"/>
  <c r="X223"/>
  <c r="Y223"/>
  <c r="Z223"/>
  <c r="E231"/>
  <c r="S231"/>
  <c r="T231"/>
  <c r="U231"/>
  <c r="V231"/>
  <c r="W231"/>
  <c r="X231"/>
  <c r="Y231"/>
  <c r="Z231"/>
  <c r="E236"/>
  <c r="S236"/>
  <c r="T236"/>
  <c r="U236"/>
  <c r="V236"/>
  <c r="W236"/>
  <c r="X236"/>
  <c r="Y236"/>
  <c r="Z236"/>
  <c r="E250"/>
  <c r="S250"/>
  <c r="T250"/>
  <c r="U250"/>
  <c r="V250"/>
  <c r="W250"/>
  <c r="X250"/>
  <c r="Y250"/>
  <c r="Z250"/>
  <c r="E266"/>
  <c r="S266"/>
  <c r="T266"/>
  <c r="U266"/>
  <c r="V266"/>
  <c r="W266"/>
  <c r="X266"/>
  <c r="Y266"/>
  <c r="Z266"/>
  <c r="E272"/>
  <c r="S272"/>
  <c r="T272"/>
  <c r="U272"/>
  <c r="V272"/>
  <c r="W272"/>
  <c r="X272"/>
  <c r="Y272"/>
  <c r="Z272"/>
  <c r="E274"/>
  <c r="S274"/>
  <c r="T274"/>
  <c r="U274"/>
  <c r="V274"/>
  <c r="W274"/>
  <c r="X274"/>
  <c r="Y274"/>
  <c r="Z274"/>
  <c r="E300"/>
  <c r="S300"/>
  <c r="T300"/>
  <c r="U300"/>
  <c r="V300"/>
  <c r="W300"/>
  <c r="X300"/>
  <c r="Y300"/>
  <c r="Z300"/>
  <c r="E311"/>
  <c r="S311"/>
  <c r="T311"/>
  <c r="U311"/>
  <c r="V311"/>
  <c r="W311"/>
  <c r="X311"/>
  <c r="Y311"/>
  <c r="Z311"/>
  <c r="E353"/>
  <c r="S353"/>
  <c r="T353"/>
  <c r="U353"/>
  <c r="V353"/>
  <c r="W353"/>
  <c r="X353"/>
  <c r="Y353"/>
  <c r="Z353"/>
  <c r="E373"/>
  <c r="S373"/>
  <c r="T373"/>
  <c r="U373"/>
  <c r="V373"/>
  <c r="W373"/>
  <c r="X373"/>
  <c r="Y373"/>
  <c r="Z373"/>
  <c r="E394"/>
  <c r="S394"/>
  <c r="T394"/>
  <c r="U394"/>
  <c r="V394"/>
  <c r="W394"/>
  <c r="X394"/>
  <c r="Y394"/>
  <c r="Z394"/>
  <c r="E445"/>
  <c r="S445"/>
  <c r="T445"/>
  <c r="U445"/>
  <c r="V445"/>
  <c r="W445"/>
  <c r="X445"/>
  <c r="Y445"/>
  <c r="Z445"/>
  <c r="E455"/>
  <c r="S455"/>
  <c r="T455"/>
  <c r="U455"/>
  <c r="V455"/>
  <c r="W455"/>
  <c r="X455"/>
  <c r="Y455"/>
  <c r="Z455"/>
  <c r="E469"/>
  <c r="S469"/>
  <c r="T469"/>
  <c r="U469"/>
  <c r="V469"/>
  <c r="W469"/>
  <c r="X469"/>
  <c r="Y469"/>
  <c r="Z469"/>
  <c r="E478"/>
  <c r="S478"/>
  <c r="T478"/>
  <c r="U478"/>
  <c r="V478"/>
  <c r="W478"/>
  <c r="X478"/>
  <c r="Y478"/>
  <c r="Z478"/>
  <c r="E501"/>
  <c r="S501"/>
  <c r="T501"/>
  <c r="U501"/>
  <c r="V501"/>
  <c r="W501"/>
  <c r="X501"/>
  <c r="Y501"/>
  <c r="Z501"/>
  <c r="E541"/>
  <c r="S541"/>
  <c r="T541"/>
  <c r="U541"/>
  <c r="V541"/>
  <c r="W541"/>
  <c r="X541"/>
  <c r="Y541"/>
  <c r="Z541"/>
  <c r="E563"/>
  <c r="S563"/>
  <c r="T563"/>
  <c r="U563"/>
  <c r="V563"/>
  <c r="W563"/>
  <c r="X563"/>
  <c r="Y563"/>
  <c r="Z563"/>
  <c r="E13"/>
  <c r="S13"/>
  <c r="T13"/>
  <c r="U13"/>
  <c r="V13"/>
  <c r="W13"/>
  <c r="X13"/>
  <c r="Y13"/>
  <c r="Z13"/>
  <c r="E16"/>
  <c r="S16"/>
  <c r="T16"/>
  <c r="U16"/>
  <c r="V16"/>
  <c r="W16"/>
  <c r="X16"/>
  <c r="Y16"/>
  <c r="Z16"/>
  <c r="E31"/>
  <c r="S31"/>
  <c r="T31"/>
  <c r="U31"/>
  <c r="V31"/>
  <c r="W31"/>
  <c r="X31"/>
  <c r="Y31"/>
  <c r="Z31"/>
  <c r="E45"/>
  <c r="S45"/>
  <c r="T45"/>
  <c r="U45"/>
  <c r="V45"/>
  <c r="W45"/>
  <c r="X45"/>
  <c r="Y45"/>
  <c r="Z45"/>
  <c r="E72"/>
  <c r="S72"/>
  <c r="T72"/>
  <c r="U72"/>
  <c r="V72"/>
  <c r="W72"/>
  <c r="X72"/>
  <c r="Y72"/>
  <c r="Z72"/>
  <c r="E80"/>
  <c r="S80"/>
  <c r="T80"/>
  <c r="U80"/>
  <c r="V80"/>
  <c r="W80"/>
  <c r="X80"/>
  <c r="Y80"/>
  <c r="Z80"/>
  <c r="E206"/>
  <c r="S206"/>
  <c r="T206"/>
  <c r="U206"/>
  <c r="V206"/>
  <c r="W206"/>
  <c r="X206"/>
  <c r="Y206"/>
  <c r="Z206"/>
  <c r="E237"/>
  <c r="S237"/>
  <c r="T237"/>
  <c r="U237"/>
  <c r="V237"/>
  <c r="W237"/>
  <c r="X237"/>
  <c r="Y237"/>
  <c r="Z237"/>
  <c r="E267"/>
  <c r="S267"/>
  <c r="T267"/>
  <c r="U267"/>
  <c r="V267"/>
  <c r="W267"/>
  <c r="X267"/>
  <c r="Y267"/>
  <c r="Z267"/>
  <c r="E275"/>
  <c r="S275"/>
  <c r="T275"/>
  <c r="U275"/>
  <c r="V275"/>
  <c r="W275"/>
  <c r="X275"/>
  <c r="Y275"/>
  <c r="Z275"/>
  <c r="E417"/>
  <c r="S417"/>
  <c r="T417"/>
  <c r="U417"/>
  <c r="V417"/>
  <c r="W417"/>
  <c r="X417"/>
  <c r="Y417"/>
  <c r="Z417"/>
  <c r="E531"/>
  <c r="S531"/>
  <c r="T531"/>
  <c r="U531"/>
  <c r="V531"/>
  <c r="W531"/>
  <c r="X531"/>
  <c r="Y531"/>
  <c r="Z531"/>
  <c r="E544"/>
  <c r="S544"/>
  <c r="T544"/>
  <c r="U544"/>
  <c r="V544"/>
  <c r="W544"/>
  <c r="X544"/>
  <c r="Y544"/>
  <c r="Z544"/>
  <c r="E564"/>
  <c r="S564"/>
  <c r="T564"/>
  <c r="U564"/>
  <c r="V564"/>
  <c r="W564"/>
  <c r="X564"/>
  <c r="Y564"/>
  <c r="Z564"/>
  <c r="E557"/>
  <c r="S557"/>
  <c r="T557"/>
  <c r="U557"/>
  <c r="V557"/>
  <c r="W557"/>
  <c r="X557"/>
  <c r="Y557"/>
  <c r="Z557"/>
  <c r="E10"/>
  <c r="S10"/>
  <c r="T10"/>
  <c r="U10"/>
  <c r="V10"/>
  <c r="W10"/>
  <c r="X10"/>
  <c r="Y10"/>
  <c r="Z10"/>
  <c r="E17"/>
  <c r="S17"/>
  <c r="T17"/>
  <c r="U17"/>
  <c r="V17"/>
  <c r="W17"/>
  <c r="X17"/>
  <c r="Y17"/>
  <c r="Z17"/>
  <c r="E41"/>
  <c r="S41"/>
  <c r="T41"/>
  <c r="U41"/>
  <c r="V41"/>
  <c r="W41"/>
  <c r="X41"/>
  <c r="Y41"/>
  <c r="Z41"/>
  <c r="E46"/>
  <c r="S46"/>
  <c r="T46"/>
  <c r="U46"/>
  <c r="V46"/>
  <c r="W46"/>
  <c r="X46"/>
  <c r="Y46"/>
  <c r="Z46"/>
  <c r="E52"/>
  <c r="S52"/>
  <c r="T52"/>
  <c r="U52"/>
  <c r="V52"/>
  <c r="W52"/>
  <c r="X52"/>
  <c r="Y52"/>
  <c r="Z52"/>
  <c r="E68"/>
  <c r="S68"/>
  <c r="T68"/>
  <c r="U68"/>
  <c r="V68"/>
  <c r="W68"/>
  <c r="X68"/>
  <c r="Y68"/>
  <c r="Z68"/>
  <c r="E73"/>
  <c r="S73"/>
  <c r="T73"/>
  <c r="U73"/>
  <c r="V73"/>
  <c r="W73"/>
  <c r="X73"/>
  <c r="Y73"/>
  <c r="Z73"/>
  <c r="E140"/>
  <c r="S140"/>
  <c r="T140"/>
  <c r="U140"/>
  <c r="V140"/>
  <c r="W140"/>
  <c r="X140"/>
  <c r="Y140"/>
  <c r="Z140"/>
  <c r="E171"/>
  <c r="S171"/>
  <c r="T171"/>
  <c r="U171"/>
  <c r="V171"/>
  <c r="W171"/>
  <c r="X171"/>
  <c r="Y171"/>
  <c r="Z171"/>
  <c r="E175"/>
  <c r="S175"/>
  <c r="T175"/>
  <c r="U175"/>
  <c r="V175"/>
  <c r="W175"/>
  <c r="X175"/>
  <c r="Y175"/>
  <c r="Z175"/>
  <c r="E232"/>
  <c r="S232"/>
  <c r="T232"/>
  <c r="U232"/>
  <c r="V232"/>
  <c r="W232"/>
  <c r="X232"/>
  <c r="Y232"/>
  <c r="Z232"/>
  <c r="E301"/>
  <c r="S301"/>
  <c r="T301"/>
  <c r="U301"/>
  <c r="V301"/>
  <c r="W301"/>
  <c r="X301"/>
  <c r="Y301"/>
  <c r="Z301"/>
  <c r="E312"/>
  <c r="S312"/>
  <c r="T312"/>
  <c r="U312"/>
  <c r="V312"/>
  <c r="W312"/>
  <c r="X312"/>
  <c r="Y312"/>
  <c r="Z312"/>
  <c r="E321"/>
  <c r="S321"/>
  <c r="T321"/>
  <c r="U321"/>
  <c r="V321"/>
  <c r="W321"/>
  <c r="X321"/>
  <c r="Y321"/>
  <c r="Z321"/>
  <c r="E345"/>
  <c r="S345"/>
  <c r="T345"/>
  <c r="U345"/>
  <c r="V345"/>
  <c r="W345"/>
  <c r="X345"/>
  <c r="Y345"/>
  <c r="Z345"/>
  <c r="E354"/>
  <c r="S354"/>
  <c r="T354"/>
  <c r="U354"/>
  <c r="V354"/>
  <c r="W354"/>
  <c r="X354"/>
  <c r="Y354"/>
  <c r="Z354"/>
  <c r="E390"/>
  <c r="S390"/>
  <c r="T390"/>
  <c r="U390"/>
  <c r="V390"/>
  <c r="W390"/>
  <c r="X390"/>
  <c r="Y390"/>
  <c r="Z390"/>
  <c r="E395"/>
  <c r="S395"/>
  <c r="T395"/>
  <c r="U395"/>
  <c r="V395"/>
  <c r="W395"/>
  <c r="X395"/>
  <c r="Y395"/>
  <c r="Z395"/>
  <c r="E408"/>
  <c r="S408"/>
  <c r="T408"/>
  <c r="U408"/>
  <c r="V408"/>
  <c r="W408"/>
  <c r="X408"/>
  <c r="Y408"/>
  <c r="Z408"/>
  <c r="E410"/>
  <c r="S410"/>
  <c r="T410"/>
  <c r="U410"/>
  <c r="V410"/>
  <c r="W410"/>
  <c r="X410"/>
  <c r="Y410"/>
  <c r="Z410"/>
  <c r="E415"/>
  <c r="S415"/>
  <c r="T415"/>
  <c r="U415"/>
  <c r="V415"/>
  <c r="W415"/>
  <c r="X415"/>
  <c r="Y415"/>
  <c r="Z415"/>
  <c r="E421"/>
  <c r="S421"/>
  <c r="T421"/>
  <c r="U421"/>
  <c r="V421"/>
  <c r="W421"/>
  <c r="X421"/>
  <c r="Y421"/>
  <c r="Z421"/>
  <c r="E436"/>
  <c r="S436"/>
  <c r="T436"/>
  <c r="U436"/>
  <c r="V436"/>
  <c r="W436"/>
  <c r="X436"/>
  <c r="Y436"/>
  <c r="Z436"/>
  <c r="E446"/>
  <c r="S446"/>
  <c r="T446"/>
  <c r="U446"/>
  <c r="V446"/>
  <c r="W446"/>
  <c r="X446"/>
  <c r="Y446"/>
  <c r="Z446"/>
  <c r="E494"/>
  <c r="S494"/>
  <c r="T494"/>
  <c r="U494"/>
  <c r="V494"/>
  <c r="W494"/>
  <c r="X494"/>
  <c r="Y494"/>
  <c r="Z494"/>
  <c r="E507"/>
  <c r="S507"/>
  <c r="T507"/>
  <c r="U507"/>
  <c r="V507"/>
  <c r="W507"/>
  <c r="X507"/>
  <c r="Y507"/>
  <c r="Z507"/>
  <c r="E513"/>
  <c r="S513"/>
  <c r="T513"/>
  <c r="U513"/>
  <c r="V513"/>
  <c r="W513"/>
  <c r="X513"/>
  <c r="Y513"/>
  <c r="Z513"/>
  <c r="E519"/>
  <c r="S519"/>
  <c r="T519"/>
  <c r="U519"/>
  <c r="V519"/>
  <c r="W519"/>
  <c r="X519"/>
  <c r="Y519"/>
  <c r="Z519"/>
  <c r="E524"/>
  <c r="S524"/>
  <c r="T524"/>
  <c r="U524"/>
  <c r="V524"/>
  <c r="W524"/>
  <c r="X524"/>
  <c r="Y524"/>
  <c r="Z524"/>
  <c r="E527"/>
  <c r="S527"/>
  <c r="T527"/>
  <c r="U527"/>
  <c r="V527"/>
  <c r="W527"/>
  <c r="X527"/>
  <c r="Y527"/>
  <c r="Z527"/>
  <c r="E537"/>
  <c r="S537"/>
  <c r="T537"/>
  <c r="U537"/>
  <c r="V537"/>
  <c r="W537"/>
  <c r="X537"/>
  <c r="Y537"/>
  <c r="Z537"/>
  <c r="E548"/>
  <c r="S548"/>
  <c r="T548"/>
  <c r="U548"/>
  <c r="V548"/>
  <c r="W548"/>
  <c r="X548"/>
  <c r="Y548"/>
  <c r="Z548"/>
  <c r="E401"/>
  <c r="S401"/>
  <c r="T401"/>
  <c r="U401"/>
  <c r="V401"/>
  <c r="W401"/>
  <c r="X401"/>
  <c r="Y401"/>
  <c r="Z401"/>
  <c r="E424"/>
  <c r="S424"/>
  <c r="T424"/>
  <c r="U424"/>
  <c r="V424"/>
  <c r="W424"/>
  <c r="X424"/>
  <c r="Y424"/>
  <c r="Z424"/>
  <c r="E427"/>
  <c r="S427"/>
  <c r="T427"/>
  <c r="U427"/>
  <c r="V427"/>
  <c r="W427"/>
  <c r="X427"/>
  <c r="Y427"/>
  <c r="Z427"/>
  <c r="E456"/>
  <c r="S456"/>
  <c r="T456"/>
  <c r="U456"/>
  <c r="V456"/>
  <c r="W456"/>
  <c r="X456"/>
  <c r="Y456"/>
  <c r="Z456"/>
  <c r="E454"/>
  <c r="S454"/>
  <c r="T454"/>
  <c r="U454"/>
  <c r="V454"/>
  <c r="W454"/>
  <c r="X454"/>
  <c r="Y454"/>
  <c r="Z454"/>
  <c r="E334"/>
  <c r="S334"/>
  <c r="T334"/>
  <c r="U334"/>
  <c r="V334"/>
  <c r="W334"/>
  <c r="X334"/>
  <c r="Y334"/>
  <c r="Z334"/>
  <c r="E364"/>
  <c r="S364"/>
  <c r="T364"/>
  <c r="U364"/>
  <c r="V364"/>
  <c r="W364"/>
  <c r="X364"/>
  <c r="Y364"/>
  <c r="Z364"/>
  <c r="E26"/>
  <c r="S26"/>
  <c r="T26"/>
  <c r="U26"/>
  <c r="V26"/>
  <c r="W26"/>
  <c r="X26"/>
  <c r="Y26"/>
  <c r="Z26"/>
  <c r="E96"/>
  <c r="S96"/>
  <c r="T96"/>
  <c r="U96"/>
  <c r="V96"/>
  <c r="W96"/>
  <c r="X96"/>
  <c r="Y96"/>
  <c r="Z96"/>
  <c r="E138"/>
  <c r="S138"/>
  <c r="T138"/>
  <c r="U138"/>
  <c r="V138"/>
  <c r="W138"/>
  <c r="X138"/>
  <c r="Y138"/>
  <c r="Z138"/>
  <c r="E194"/>
  <c r="S194"/>
  <c r="T194"/>
  <c r="U194"/>
  <c r="V194"/>
  <c r="W194"/>
  <c r="X194"/>
  <c r="Y194"/>
  <c r="Z194"/>
  <c r="E254"/>
  <c r="S254"/>
  <c r="T254"/>
  <c r="U254"/>
  <c r="V254"/>
  <c r="W254"/>
  <c r="X254"/>
  <c r="Y254"/>
  <c r="Z254"/>
  <c r="E545"/>
  <c r="S545"/>
  <c r="T545"/>
  <c r="U545"/>
  <c r="V545"/>
  <c r="W545"/>
  <c r="X545"/>
  <c r="Y545"/>
  <c r="Z545"/>
  <c r="E242"/>
  <c r="S242"/>
  <c r="T242"/>
  <c r="U242"/>
  <c r="V242"/>
  <c r="W242"/>
  <c r="X242"/>
  <c r="Y242"/>
  <c r="Z242"/>
  <c r="E89"/>
  <c r="S89"/>
  <c r="T89"/>
  <c r="U89"/>
  <c r="V89"/>
  <c r="W89"/>
  <c r="X89"/>
  <c r="Y89"/>
  <c r="Z89"/>
  <c r="E221"/>
  <c r="S221"/>
  <c r="T221"/>
  <c r="U221"/>
  <c r="V221"/>
  <c r="W221"/>
  <c r="X221"/>
  <c r="Y221"/>
  <c r="Z221"/>
  <c r="E212"/>
  <c r="S212"/>
  <c r="T212"/>
  <c r="U212"/>
  <c r="V212"/>
  <c r="W212"/>
  <c r="X212"/>
  <c r="Y212"/>
  <c r="Z212"/>
  <c r="E558"/>
  <c r="S558"/>
  <c r="T558"/>
  <c r="U558"/>
  <c r="V558"/>
  <c r="W558"/>
  <c r="X558"/>
  <c r="Y558"/>
  <c r="Z558"/>
  <c r="E380"/>
  <c r="S380"/>
  <c r="T380"/>
  <c r="U380"/>
  <c r="V380"/>
  <c r="W380"/>
  <c r="X380"/>
  <c r="Y380"/>
  <c r="Z380"/>
  <c r="E411"/>
  <c r="S411"/>
  <c r="T411"/>
  <c r="U411"/>
  <c r="V411"/>
  <c r="W411"/>
  <c r="X411"/>
  <c r="Y411"/>
  <c r="Z411"/>
  <c r="E437"/>
  <c r="S437"/>
  <c r="T437"/>
  <c r="U437"/>
  <c r="V437"/>
  <c r="W437"/>
  <c r="X437"/>
  <c r="Y437"/>
  <c r="Z437"/>
  <c r="E442"/>
  <c r="S442"/>
  <c r="T442"/>
  <c r="U442"/>
  <c r="V442"/>
  <c r="W442"/>
  <c r="X442"/>
  <c r="Y442"/>
  <c r="Z442"/>
  <c r="E579"/>
  <c r="S579"/>
  <c r="T579"/>
  <c r="U579"/>
  <c r="V579"/>
  <c r="W579"/>
  <c r="X579"/>
  <c r="Y579"/>
  <c r="Z579"/>
  <c r="E14"/>
  <c r="S14"/>
  <c r="T14"/>
  <c r="U14"/>
  <c r="V14"/>
  <c r="W14"/>
  <c r="X14"/>
  <c r="Y14"/>
  <c r="Z14"/>
  <c r="E53"/>
  <c r="S53"/>
  <c r="T53"/>
  <c r="U53"/>
  <c r="V53"/>
  <c r="W53"/>
  <c r="X53"/>
  <c r="Y53"/>
  <c r="Z53"/>
  <c r="E69"/>
  <c r="S69"/>
  <c r="T69"/>
  <c r="U69"/>
  <c r="V69"/>
  <c r="W69"/>
  <c r="X69"/>
  <c r="Y69"/>
  <c r="Z69"/>
  <c r="E74"/>
  <c r="S74"/>
  <c r="T74"/>
  <c r="U74"/>
  <c r="V74"/>
  <c r="W74"/>
  <c r="X74"/>
  <c r="Y74"/>
  <c r="Z74"/>
  <c r="E81"/>
  <c r="S81"/>
  <c r="T81"/>
  <c r="U81"/>
  <c r="V81"/>
  <c r="W81"/>
  <c r="X81"/>
  <c r="Y81"/>
  <c r="Z81"/>
  <c r="E93"/>
  <c r="S93"/>
  <c r="T93"/>
  <c r="U93"/>
  <c r="V93"/>
  <c r="W93"/>
  <c r="X93"/>
  <c r="Y93"/>
  <c r="Z93"/>
  <c r="E97"/>
  <c r="S97"/>
  <c r="T97"/>
  <c r="U97"/>
  <c r="V97"/>
  <c r="W97"/>
  <c r="X97"/>
  <c r="Y97"/>
  <c r="Z97"/>
  <c r="E111"/>
  <c r="S111"/>
  <c r="T111"/>
  <c r="U111"/>
  <c r="V111"/>
  <c r="W111"/>
  <c r="X111"/>
  <c r="Y111"/>
  <c r="Z111"/>
  <c r="E119"/>
  <c r="S119"/>
  <c r="T119"/>
  <c r="U119"/>
  <c r="V119"/>
  <c r="W119"/>
  <c r="X119"/>
  <c r="Y119"/>
  <c r="Z119"/>
  <c r="E125"/>
  <c r="S125"/>
  <c r="T125"/>
  <c r="U125"/>
  <c r="V125"/>
  <c r="W125"/>
  <c r="X125"/>
  <c r="Y125"/>
  <c r="Z125"/>
  <c r="E141"/>
  <c r="S141"/>
  <c r="T141"/>
  <c r="U141"/>
  <c r="V141"/>
  <c r="W141"/>
  <c r="X141"/>
  <c r="Y141"/>
  <c r="Z141"/>
  <c r="E146"/>
  <c r="S146"/>
  <c r="T146"/>
  <c r="U146"/>
  <c r="V146"/>
  <c r="W146"/>
  <c r="X146"/>
  <c r="Y146"/>
  <c r="Z146"/>
  <c r="E159"/>
  <c r="S159"/>
  <c r="T159"/>
  <c r="U159"/>
  <c r="V159"/>
  <c r="W159"/>
  <c r="X159"/>
  <c r="Y159"/>
  <c r="Z159"/>
  <c r="E168"/>
  <c r="S168"/>
  <c r="T168"/>
  <c r="U168"/>
  <c r="V168"/>
  <c r="W168"/>
  <c r="X168"/>
  <c r="Y168"/>
  <c r="Z168"/>
  <c r="E172"/>
  <c r="S172"/>
  <c r="T172"/>
  <c r="U172"/>
  <c r="V172"/>
  <c r="W172"/>
  <c r="X172"/>
  <c r="Y172"/>
  <c r="Z172"/>
  <c r="E177"/>
  <c r="S177"/>
  <c r="T177"/>
  <c r="U177"/>
  <c r="V177"/>
  <c r="W177"/>
  <c r="X177"/>
  <c r="Y177"/>
  <c r="Z177"/>
  <c r="E183"/>
  <c r="S183"/>
  <c r="T183"/>
  <c r="U183"/>
  <c r="V183"/>
  <c r="W183"/>
  <c r="X183"/>
  <c r="Y183"/>
  <c r="Z183"/>
  <c r="E207"/>
  <c r="S207"/>
  <c r="T207"/>
  <c r="U207"/>
  <c r="V207"/>
  <c r="W207"/>
  <c r="X207"/>
  <c r="Y207"/>
  <c r="Z207"/>
  <c r="E224"/>
  <c r="S224"/>
  <c r="T224"/>
  <c r="U224"/>
  <c r="V224"/>
  <c r="W224"/>
  <c r="X224"/>
  <c r="Y224"/>
  <c r="Z224"/>
  <c r="E233"/>
  <c r="S233"/>
  <c r="T233"/>
  <c r="U233"/>
  <c r="V233"/>
  <c r="W233"/>
  <c r="X233"/>
  <c r="Y233"/>
  <c r="Z233"/>
  <c r="E268"/>
  <c r="S268"/>
  <c r="T268"/>
  <c r="U268"/>
  <c r="V268"/>
  <c r="W268"/>
  <c r="X268"/>
  <c r="Y268"/>
  <c r="Z268"/>
  <c r="E288"/>
  <c r="S288"/>
  <c r="T288"/>
  <c r="U288"/>
  <c r="V288"/>
  <c r="W288"/>
  <c r="X288"/>
  <c r="Y288"/>
  <c r="Z288"/>
  <c r="E302"/>
  <c r="S302"/>
  <c r="T302"/>
  <c r="U302"/>
  <c r="V302"/>
  <c r="W302"/>
  <c r="X302"/>
  <c r="Y302"/>
  <c r="Z302"/>
  <c r="E328"/>
  <c r="S328"/>
  <c r="T328"/>
  <c r="U328"/>
  <c r="V328"/>
  <c r="W328"/>
  <c r="X328"/>
  <c r="Y328"/>
  <c r="Z328"/>
  <c r="E355"/>
  <c r="S355"/>
  <c r="T355"/>
  <c r="U355"/>
  <c r="V355"/>
  <c r="W355"/>
  <c r="X355"/>
  <c r="Y355"/>
  <c r="Z355"/>
  <c r="E367"/>
  <c r="S367"/>
  <c r="T367"/>
  <c r="U367"/>
  <c r="V367"/>
  <c r="W367"/>
  <c r="X367"/>
  <c r="Y367"/>
  <c r="Z367"/>
  <c r="E374"/>
  <c r="S374"/>
  <c r="T374"/>
  <c r="U374"/>
  <c r="V374"/>
  <c r="W374"/>
  <c r="X374"/>
  <c r="Y374"/>
  <c r="Z374"/>
  <c r="E428"/>
  <c r="S428"/>
  <c r="T428"/>
  <c r="U428"/>
  <c r="V428"/>
  <c r="W428"/>
  <c r="X428"/>
  <c r="Y428"/>
  <c r="Z428"/>
  <c r="E457"/>
  <c r="S457"/>
  <c r="T457"/>
  <c r="U457"/>
  <c r="V457"/>
  <c r="W457"/>
  <c r="X457"/>
  <c r="Y457"/>
  <c r="Z457"/>
  <c r="E470"/>
  <c r="S470"/>
  <c r="T470"/>
  <c r="U470"/>
  <c r="V470"/>
  <c r="W470"/>
  <c r="X470"/>
  <c r="Y470"/>
  <c r="Z470"/>
  <c r="E189"/>
  <c r="S189"/>
  <c r="T189"/>
  <c r="U189"/>
  <c r="V189"/>
  <c r="W189"/>
  <c r="X189"/>
  <c r="Y189"/>
  <c r="Z189"/>
  <c r="E204"/>
  <c r="S204"/>
  <c r="T204"/>
  <c r="U204"/>
  <c r="V204"/>
  <c r="W204"/>
  <c r="X204"/>
  <c r="Y204"/>
  <c r="Z204"/>
  <c r="E238"/>
  <c r="S238"/>
  <c r="T238"/>
  <c r="U238"/>
  <c r="V238"/>
  <c r="W238"/>
  <c r="X238"/>
  <c r="Y238"/>
  <c r="Z238"/>
  <c r="E251"/>
  <c r="S251"/>
  <c r="T251"/>
  <c r="U251"/>
  <c r="V251"/>
  <c r="W251"/>
  <c r="X251"/>
  <c r="Y251"/>
  <c r="Z251"/>
  <c r="E255"/>
  <c r="S255"/>
  <c r="T255"/>
  <c r="U255"/>
  <c r="V255"/>
  <c r="W255"/>
  <c r="X255"/>
  <c r="Y255"/>
  <c r="Z255"/>
  <c r="E2"/>
  <c r="S2"/>
  <c r="T2"/>
  <c r="U2"/>
  <c r="V2"/>
  <c r="W2"/>
  <c r="X2"/>
  <c r="Y2"/>
  <c r="Z2"/>
  <c r="E4"/>
  <c r="S4"/>
  <c r="T4"/>
  <c r="U4"/>
  <c r="V4"/>
  <c r="W4"/>
  <c r="X4"/>
  <c r="Y4"/>
  <c r="Z4"/>
  <c r="E15"/>
  <c r="S15"/>
  <c r="T15"/>
  <c r="U15"/>
  <c r="V15"/>
  <c r="W15"/>
  <c r="X15"/>
  <c r="Y15"/>
  <c r="Z15"/>
  <c r="E18"/>
  <c r="S18"/>
  <c r="T18"/>
  <c r="U18"/>
  <c r="V18"/>
  <c r="W18"/>
  <c r="X18"/>
  <c r="Y18"/>
  <c r="Z18"/>
  <c r="E27"/>
  <c r="S27"/>
  <c r="T27"/>
  <c r="U27"/>
  <c r="V27"/>
  <c r="W27"/>
  <c r="X27"/>
  <c r="Y27"/>
  <c r="Z27"/>
  <c r="E34"/>
  <c r="S34"/>
  <c r="T34"/>
  <c r="U34"/>
  <c r="V34"/>
  <c r="W34"/>
  <c r="X34"/>
  <c r="Y34"/>
  <c r="Z34"/>
  <c r="E47"/>
  <c r="S47"/>
  <c r="T47"/>
  <c r="U47"/>
  <c r="V47"/>
  <c r="W47"/>
  <c r="X47"/>
  <c r="Y47"/>
  <c r="Z47"/>
  <c r="E54"/>
  <c r="S54"/>
  <c r="T54"/>
  <c r="U54"/>
  <c r="V54"/>
  <c r="W54"/>
  <c r="X54"/>
  <c r="Y54"/>
  <c r="Z54"/>
  <c r="E64"/>
  <c r="S64"/>
  <c r="T64"/>
  <c r="U64"/>
  <c r="V64"/>
  <c r="W64"/>
  <c r="X64"/>
  <c r="Y64"/>
  <c r="Z64"/>
  <c r="E75"/>
  <c r="S75"/>
  <c r="T75"/>
  <c r="U75"/>
  <c r="V75"/>
  <c r="W75"/>
  <c r="X75"/>
  <c r="Y75"/>
  <c r="Z75"/>
  <c r="E79"/>
  <c r="S79"/>
  <c r="T79"/>
  <c r="U79"/>
  <c r="V79"/>
  <c r="W79"/>
  <c r="X79"/>
  <c r="Y79"/>
  <c r="Z79"/>
  <c r="E90"/>
  <c r="S90"/>
  <c r="T90"/>
  <c r="U90"/>
  <c r="V90"/>
  <c r="W90"/>
  <c r="X90"/>
  <c r="Y90"/>
  <c r="Z90"/>
  <c r="E94"/>
  <c r="S94"/>
  <c r="T94"/>
  <c r="U94"/>
  <c r="V94"/>
  <c r="W94"/>
  <c r="X94"/>
  <c r="Y94"/>
  <c r="Z94"/>
  <c r="E112"/>
  <c r="S112"/>
  <c r="T112"/>
  <c r="U112"/>
  <c r="V112"/>
  <c r="W112"/>
  <c r="X112"/>
  <c r="Y112"/>
  <c r="Z112"/>
  <c r="E122"/>
  <c r="S122"/>
  <c r="T122"/>
  <c r="U122"/>
  <c r="V122"/>
  <c r="W122"/>
  <c r="X122"/>
  <c r="Y122"/>
  <c r="Z122"/>
  <c r="E126"/>
  <c r="S126"/>
  <c r="T126"/>
  <c r="U126"/>
  <c r="V126"/>
  <c r="W126"/>
  <c r="X126"/>
  <c r="Y126"/>
  <c r="Z126"/>
  <c r="E142"/>
  <c r="S142"/>
  <c r="T142"/>
  <c r="U142"/>
  <c r="V142"/>
  <c r="W142"/>
  <c r="X142"/>
  <c r="Y142"/>
  <c r="Z142"/>
  <c r="E152"/>
  <c r="S152"/>
  <c r="T152"/>
  <c r="U152"/>
  <c r="V152"/>
  <c r="W152"/>
  <c r="X152"/>
  <c r="Y152"/>
  <c r="Z152"/>
  <c r="E165"/>
  <c r="S165"/>
  <c r="T165"/>
  <c r="U165"/>
  <c r="V165"/>
  <c r="W165"/>
  <c r="X165"/>
  <c r="Y165"/>
  <c r="Z165"/>
  <c r="E166"/>
  <c r="S166"/>
  <c r="T166"/>
  <c r="U166"/>
  <c r="V166"/>
  <c r="W166"/>
  <c r="X166"/>
  <c r="Y166"/>
  <c r="Z166"/>
  <c r="E180"/>
  <c r="S180"/>
  <c r="T180"/>
  <c r="U180"/>
  <c r="V180"/>
  <c r="W180"/>
  <c r="X180"/>
  <c r="Y180"/>
  <c r="Z180"/>
  <c r="E184"/>
  <c r="S184"/>
  <c r="T184"/>
  <c r="U184"/>
  <c r="V184"/>
  <c r="W184"/>
  <c r="X184"/>
  <c r="Y184"/>
  <c r="Z184"/>
  <c r="E187"/>
  <c r="S187"/>
  <c r="T187"/>
  <c r="U187"/>
  <c r="V187"/>
  <c r="W187"/>
  <c r="X187"/>
  <c r="Y187"/>
  <c r="Z187"/>
  <c r="E195"/>
  <c r="S195"/>
  <c r="T195"/>
  <c r="U195"/>
  <c r="V195"/>
  <c r="W195"/>
  <c r="X195"/>
  <c r="Y195"/>
  <c r="Z195"/>
  <c r="E208"/>
  <c r="S208"/>
  <c r="T208"/>
  <c r="U208"/>
  <c r="V208"/>
  <c r="W208"/>
  <c r="X208"/>
  <c r="Y208"/>
  <c r="Z208"/>
  <c r="E225"/>
  <c r="S225"/>
  <c r="T225"/>
  <c r="U225"/>
  <c r="V225"/>
  <c r="W225"/>
  <c r="X225"/>
  <c r="Y225"/>
  <c r="Z225"/>
  <c r="E234"/>
  <c r="S234"/>
  <c r="T234"/>
  <c r="U234"/>
  <c r="V234"/>
  <c r="W234"/>
  <c r="X234"/>
  <c r="Y234"/>
  <c r="Z234"/>
  <c r="E243"/>
  <c r="S243"/>
  <c r="T243"/>
  <c r="U243"/>
  <c r="V243"/>
  <c r="W243"/>
  <c r="X243"/>
  <c r="Y243"/>
  <c r="Z243"/>
  <c r="E262"/>
  <c r="S262"/>
  <c r="T262"/>
  <c r="U262"/>
  <c r="V262"/>
  <c r="W262"/>
  <c r="X262"/>
  <c r="Y262"/>
  <c r="Z262"/>
  <c r="E269"/>
  <c r="S269"/>
  <c r="T269"/>
  <c r="U269"/>
  <c r="V269"/>
  <c r="W269"/>
  <c r="X269"/>
  <c r="Y269"/>
  <c r="Z269"/>
  <c r="E280"/>
  <c r="S280"/>
  <c r="T280"/>
  <c r="U280"/>
  <c r="V280"/>
  <c r="W280"/>
  <c r="X280"/>
  <c r="Y280"/>
  <c r="Z280"/>
  <c r="E283"/>
  <c r="S283"/>
  <c r="T283"/>
  <c r="U283"/>
  <c r="V283"/>
  <c r="W283"/>
  <c r="X283"/>
  <c r="Y283"/>
  <c r="Z283"/>
  <c r="E289"/>
  <c r="S289"/>
  <c r="T289"/>
  <c r="U289"/>
  <c r="V289"/>
  <c r="W289"/>
  <c r="X289"/>
  <c r="Y289"/>
  <c r="Z289"/>
  <c r="E295"/>
  <c r="S295"/>
  <c r="T295"/>
  <c r="U295"/>
  <c r="V295"/>
  <c r="W295"/>
  <c r="X295"/>
  <c r="Y295"/>
  <c r="Z295"/>
  <c r="E298"/>
  <c r="S298"/>
  <c r="T298"/>
  <c r="U298"/>
  <c r="V298"/>
  <c r="W298"/>
  <c r="X298"/>
  <c r="Y298"/>
  <c r="Z298"/>
  <c r="E303"/>
  <c r="S303"/>
  <c r="T303"/>
  <c r="U303"/>
  <c r="V303"/>
  <c r="W303"/>
  <c r="X303"/>
  <c r="Y303"/>
  <c r="Z303"/>
  <c r="E313"/>
  <c r="S313"/>
  <c r="T313"/>
  <c r="U313"/>
  <c r="V313"/>
  <c r="W313"/>
  <c r="X313"/>
  <c r="Y313"/>
  <c r="Z313"/>
  <c r="E329"/>
  <c r="S329"/>
  <c r="T329"/>
  <c r="U329"/>
  <c r="V329"/>
  <c r="W329"/>
  <c r="X329"/>
  <c r="Y329"/>
  <c r="Z329"/>
  <c r="E343"/>
  <c r="S343"/>
  <c r="T343"/>
  <c r="U343"/>
  <c r="V343"/>
  <c r="W343"/>
  <c r="X343"/>
  <c r="Y343"/>
  <c r="Z343"/>
  <c r="E346"/>
  <c r="S346"/>
  <c r="T346"/>
  <c r="U346"/>
  <c r="V346"/>
  <c r="W346"/>
  <c r="X346"/>
  <c r="Y346"/>
  <c r="Z346"/>
  <c r="E381"/>
  <c r="S381"/>
  <c r="T381"/>
  <c r="U381"/>
  <c r="V381"/>
  <c r="W381"/>
  <c r="X381"/>
  <c r="Y381"/>
  <c r="Z381"/>
  <c r="E391"/>
  <c r="S391"/>
  <c r="T391"/>
  <c r="U391"/>
  <c r="V391"/>
  <c r="W391"/>
  <c r="X391"/>
  <c r="Y391"/>
  <c r="Z391"/>
  <c r="E403"/>
  <c r="S403"/>
  <c r="T403"/>
  <c r="U403"/>
  <c r="V403"/>
  <c r="W403"/>
  <c r="X403"/>
  <c r="Y403"/>
  <c r="Z403"/>
  <c r="E405"/>
  <c r="S405"/>
  <c r="T405"/>
  <c r="U405"/>
  <c r="V405"/>
  <c r="W405"/>
  <c r="X405"/>
  <c r="Y405"/>
  <c r="Z405"/>
  <c r="E430"/>
  <c r="S430"/>
  <c r="T430"/>
  <c r="U430"/>
  <c r="V430"/>
  <c r="W430"/>
  <c r="X430"/>
  <c r="Y430"/>
  <c r="Z430"/>
  <c r="E443"/>
  <c r="S443"/>
  <c r="T443"/>
  <c r="U443"/>
  <c r="V443"/>
  <c r="W443"/>
  <c r="X443"/>
  <c r="Y443"/>
  <c r="Z443"/>
  <c r="E447"/>
  <c r="S447"/>
  <c r="T447"/>
  <c r="U447"/>
  <c r="V447"/>
  <c r="W447"/>
  <c r="X447"/>
  <c r="Y447"/>
  <c r="Z447"/>
  <c r="E458"/>
  <c r="S458"/>
  <c r="T458"/>
  <c r="U458"/>
  <c r="V458"/>
  <c r="W458"/>
  <c r="X458"/>
  <c r="Y458"/>
  <c r="Z458"/>
  <c r="E471"/>
  <c r="S471"/>
  <c r="T471"/>
  <c r="U471"/>
  <c r="V471"/>
  <c r="W471"/>
  <c r="X471"/>
  <c r="Y471"/>
  <c r="Z471"/>
  <c r="E479"/>
  <c r="S479"/>
  <c r="T479"/>
  <c r="U479"/>
  <c r="V479"/>
  <c r="W479"/>
  <c r="X479"/>
  <c r="Y479"/>
  <c r="Z479"/>
  <c r="E491"/>
  <c r="S491"/>
  <c r="T491"/>
  <c r="U491"/>
  <c r="V491"/>
  <c r="W491"/>
  <c r="X491"/>
  <c r="Y491"/>
  <c r="Z491"/>
  <c r="E496"/>
  <c r="S496"/>
  <c r="T496"/>
  <c r="U496"/>
  <c r="V496"/>
  <c r="W496"/>
  <c r="X496"/>
  <c r="Y496"/>
  <c r="Z496"/>
  <c r="E508"/>
  <c r="S508"/>
  <c r="T508"/>
  <c r="U508"/>
  <c r="V508"/>
  <c r="W508"/>
  <c r="X508"/>
  <c r="Y508"/>
  <c r="Z508"/>
  <c r="E511"/>
  <c r="S511"/>
  <c r="T511"/>
  <c r="U511"/>
  <c r="V511"/>
  <c r="W511"/>
  <c r="X511"/>
  <c r="Y511"/>
  <c r="Z511"/>
  <c r="E528"/>
  <c r="S528"/>
  <c r="T528"/>
  <c r="U528"/>
  <c r="V528"/>
  <c r="W528"/>
  <c r="X528"/>
  <c r="Y528"/>
  <c r="Z528"/>
  <c r="E542"/>
  <c r="S542"/>
  <c r="T542"/>
  <c r="U542"/>
  <c r="V542"/>
  <c r="W542"/>
  <c r="X542"/>
  <c r="Y542"/>
  <c r="Z542"/>
  <c r="E552"/>
  <c r="S552"/>
  <c r="T552"/>
  <c r="U552"/>
  <c r="V552"/>
  <c r="W552"/>
  <c r="X552"/>
  <c r="Y552"/>
  <c r="Z552"/>
  <c r="E559"/>
  <c r="S559"/>
  <c r="T559"/>
  <c r="U559"/>
  <c r="V559"/>
  <c r="W559"/>
  <c r="X559"/>
  <c r="Y559"/>
  <c r="Z559"/>
  <c r="E574"/>
  <c r="S574"/>
  <c r="T574"/>
  <c r="U574"/>
  <c r="V574"/>
  <c r="W574"/>
  <c r="X574"/>
  <c r="Y574"/>
  <c r="Z574"/>
  <c r="E32"/>
  <c r="S32"/>
  <c r="T32"/>
  <c r="U32"/>
  <c r="V32"/>
  <c r="W32"/>
  <c r="X32"/>
  <c r="Y32"/>
  <c r="Z32"/>
  <c r="E226"/>
  <c r="S226"/>
  <c r="T226"/>
  <c r="U226"/>
  <c r="V226"/>
  <c r="W226"/>
  <c r="X226"/>
  <c r="Y226"/>
  <c r="Z226"/>
  <c r="E35"/>
  <c r="S35"/>
  <c r="T35"/>
  <c r="U35"/>
  <c r="V35"/>
  <c r="W35"/>
  <c r="X35"/>
  <c r="Y35"/>
  <c r="Z35"/>
  <c r="E5"/>
  <c r="S5"/>
  <c r="T5"/>
  <c r="U5"/>
  <c r="V5"/>
  <c r="W5"/>
  <c r="X5"/>
  <c r="Y5"/>
  <c r="Z5"/>
  <c r="E8"/>
  <c r="S8"/>
  <c r="T8"/>
  <c r="U8"/>
  <c r="V8"/>
  <c r="W8"/>
  <c r="X8"/>
  <c r="Y8"/>
  <c r="Z8"/>
  <c r="E19"/>
  <c r="S19"/>
  <c r="T19"/>
  <c r="U19"/>
  <c r="V19"/>
  <c r="W19"/>
  <c r="X19"/>
  <c r="Y19"/>
  <c r="Z19"/>
  <c r="E36"/>
  <c r="S36"/>
  <c r="T36"/>
  <c r="U36"/>
  <c r="V36"/>
  <c r="W36"/>
  <c r="X36"/>
  <c r="Y36"/>
  <c r="Z36"/>
  <c r="E55"/>
  <c r="S55"/>
  <c r="T55"/>
  <c r="U55"/>
  <c r="V55"/>
  <c r="W55"/>
  <c r="X55"/>
  <c r="Y55"/>
  <c r="Z55"/>
  <c r="E76"/>
  <c r="S76"/>
  <c r="T76"/>
  <c r="U76"/>
  <c r="V76"/>
  <c r="W76"/>
  <c r="X76"/>
  <c r="Y76"/>
  <c r="Z76"/>
  <c r="E105"/>
  <c r="S105"/>
  <c r="T105"/>
  <c r="U105"/>
  <c r="V105"/>
  <c r="W105"/>
  <c r="X105"/>
  <c r="Y105"/>
  <c r="Z105"/>
  <c r="E113"/>
  <c r="S113"/>
  <c r="T113"/>
  <c r="U113"/>
  <c r="V113"/>
  <c r="W113"/>
  <c r="X113"/>
  <c r="Y113"/>
  <c r="Z113"/>
  <c r="E143"/>
  <c r="S143"/>
  <c r="T143"/>
  <c r="U143"/>
  <c r="V143"/>
  <c r="W143"/>
  <c r="X143"/>
  <c r="Y143"/>
  <c r="Z143"/>
  <c r="E147"/>
  <c r="S147"/>
  <c r="T147"/>
  <c r="U147"/>
  <c r="V147"/>
  <c r="W147"/>
  <c r="X147"/>
  <c r="Y147"/>
  <c r="Z147"/>
  <c r="E153"/>
  <c r="S153"/>
  <c r="T153"/>
  <c r="U153"/>
  <c r="V153"/>
  <c r="W153"/>
  <c r="X153"/>
  <c r="Y153"/>
  <c r="Z153"/>
  <c r="E196"/>
  <c r="S196"/>
  <c r="T196"/>
  <c r="U196"/>
  <c r="V196"/>
  <c r="W196"/>
  <c r="X196"/>
  <c r="Y196"/>
  <c r="Z196"/>
  <c r="E227"/>
  <c r="S227"/>
  <c r="T227"/>
  <c r="U227"/>
  <c r="V227"/>
  <c r="W227"/>
  <c r="X227"/>
  <c r="Y227"/>
  <c r="Z227"/>
  <c r="E304"/>
  <c r="S304"/>
  <c r="T304"/>
  <c r="U304"/>
  <c r="V304"/>
  <c r="W304"/>
  <c r="X304"/>
  <c r="Y304"/>
  <c r="Z304"/>
  <c r="E314"/>
  <c r="S314"/>
  <c r="T314"/>
  <c r="U314"/>
  <c r="V314"/>
  <c r="W314"/>
  <c r="X314"/>
  <c r="Y314"/>
  <c r="Z314"/>
  <c r="E331"/>
  <c r="S331"/>
  <c r="T331"/>
  <c r="U331"/>
  <c r="V331"/>
  <c r="W331"/>
  <c r="X331"/>
  <c r="Y331"/>
  <c r="Z331"/>
  <c r="E335"/>
  <c r="S335"/>
  <c r="T335"/>
  <c r="U335"/>
  <c r="V335"/>
  <c r="W335"/>
  <c r="X335"/>
  <c r="Y335"/>
  <c r="Z335"/>
  <c r="E347"/>
  <c r="S347"/>
  <c r="T347"/>
  <c r="U347"/>
  <c r="V347"/>
  <c r="W347"/>
  <c r="X347"/>
  <c r="Y347"/>
  <c r="Z347"/>
  <c r="E368"/>
  <c r="S368"/>
  <c r="T368"/>
  <c r="U368"/>
  <c r="V368"/>
  <c r="W368"/>
  <c r="X368"/>
  <c r="Y368"/>
  <c r="Z368"/>
  <c r="E402"/>
  <c r="S402"/>
  <c r="T402"/>
  <c r="U402"/>
  <c r="V402"/>
  <c r="W402"/>
  <c r="X402"/>
  <c r="Y402"/>
  <c r="Z402"/>
  <c r="E459"/>
  <c r="S459"/>
  <c r="T459"/>
  <c r="U459"/>
  <c r="V459"/>
  <c r="W459"/>
  <c r="X459"/>
  <c r="Y459"/>
  <c r="Z459"/>
  <c r="E480"/>
  <c r="S480"/>
  <c r="T480"/>
  <c r="U480"/>
  <c r="V480"/>
  <c r="W480"/>
  <c r="X480"/>
  <c r="Y480"/>
  <c r="Z480"/>
  <c r="E481"/>
  <c r="S481"/>
  <c r="T481"/>
  <c r="U481"/>
  <c r="V481"/>
  <c r="W481"/>
  <c r="X481"/>
  <c r="Y481"/>
  <c r="Z481"/>
  <c r="E547"/>
  <c r="S547"/>
  <c r="T547"/>
  <c r="U547"/>
  <c r="V547"/>
  <c r="W547"/>
  <c r="X547"/>
  <c r="Y547"/>
  <c r="Z547"/>
  <c r="E396"/>
  <c r="S396"/>
  <c r="T396"/>
  <c r="U396"/>
  <c r="V396"/>
  <c r="W396"/>
  <c r="X396"/>
  <c r="Y396"/>
  <c r="Z396"/>
  <c r="E418"/>
  <c r="S418"/>
  <c r="T418"/>
  <c r="U418"/>
  <c r="V418"/>
  <c r="W418"/>
  <c r="X418"/>
  <c r="Y418"/>
  <c r="Z418"/>
  <c r="E28"/>
  <c r="S28"/>
  <c r="T28"/>
  <c r="U28"/>
  <c r="V28"/>
  <c r="W28"/>
  <c r="X28"/>
  <c r="Y28"/>
  <c r="Z28"/>
  <c r="E85"/>
  <c r="S85"/>
  <c r="T85"/>
  <c r="U85"/>
  <c r="V85"/>
  <c r="W85"/>
  <c r="X85"/>
  <c r="Y85"/>
  <c r="Z85"/>
  <c r="E247"/>
  <c r="S247"/>
  <c r="T247"/>
  <c r="U247"/>
  <c r="V247"/>
  <c r="W247"/>
  <c r="X247"/>
  <c r="Y247"/>
  <c r="Z247"/>
  <c r="E256"/>
  <c r="S256"/>
  <c r="T256"/>
  <c r="U256"/>
  <c r="V256"/>
  <c r="W256"/>
  <c r="X256"/>
  <c r="Y256"/>
  <c r="Z256"/>
  <c r="E566"/>
  <c r="S566"/>
  <c r="T566"/>
  <c r="U566"/>
  <c r="V566"/>
  <c r="W566"/>
  <c r="X566"/>
  <c r="Y566"/>
  <c r="Z566"/>
  <c r="E42"/>
  <c r="S42"/>
  <c r="T42"/>
  <c r="U42"/>
  <c r="V42"/>
  <c r="W42"/>
  <c r="X42"/>
  <c r="Y42"/>
  <c r="Z42"/>
  <c r="E48"/>
  <c r="S48"/>
  <c r="T48"/>
  <c r="U48"/>
  <c r="V48"/>
  <c r="W48"/>
  <c r="X48"/>
  <c r="Y48"/>
  <c r="Z48"/>
  <c r="E56"/>
  <c r="S56"/>
  <c r="T56"/>
  <c r="U56"/>
  <c r="V56"/>
  <c r="W56"/>
  <c r="X56"/>
  <c r="Y56"/>
  <c r="Z56"/>
  <c r="E87"/>
  <c r="S87"/>
  <c r="T87"/>
  <c r="U87"/>
  <c r="V87"/>
  <c r="W87"/>
  <c r="X87"/>
  <c r="Y87"/>
  <c r="Z87"/>
  <c r="E98"/>
  <c r="S98"/>
  <c r="T98"/>
  <c r="U98"/>
  <c r="V98"/>
  <c r="W98"/>
  <c r="X98"/>
  <c r="Y98"/>
  <c r="Z98"/>
  <c r="E106"/>
  <c r="S106"/>
  <c r="T106"/>
  <c r="U106"/>
  <c r="V106"/>
  <c r="W106"/>
  <c r="X106"/>
  <c r="Y106"/>
  <c r="Z106"/>
  <c r="E134"/>
  <c r="S134"/>
  <c r="T134"/>
  <c r="U134"/>
  <c r="V134"/>
  <c r="W134"/>
  <c r="X134"/>
  <c r="Y134"/>
  <c r="Z134"/>
  <c r="E160"/>
  <c r="S160"/>
  <c r="T160"/>
  <c r="U160"/>
  <c r="V160"/>
  <c r="W160"/>
  <c r="X160"/>
  <c r="Y160"/>
  <c r="Z160"/>
  <c r="E164"/>
  <c r="S164"/>
  <c r="T164"/>
  <c r="U164"/>
  <c r="V164"/>
  <c r="W164"/>
  <c r="X164"/>
  <c r="Y164"/>
  <c r="Z164"/>
  <c r="E167"/>
  <c r="S167"/>
  <c r="T167"/>
  <c r="U167"/>
  <c r="V167"/>
  <c r="W167"/>
  <c r="X167"/>
  <c r="Y167"/>
  <c r="Z167"/>
  <c r="E185"/>
  <c r="S185"/>
  <c r="T185"/>
  <c r="U185"/>
  <c r="V185"/>
  <c r="W185"/>
  <c r="X185"/>
  <c r="Y185"/>
  <c r="Z185"/>
  <c r="E197"/>
  <c r="S197"/>
  <c r="T197"/>
  <c r="U197"/>
  <c r="V197"/>
  <c r="W197"/>
  <c r="X197"/>
  <c r="Y197"/>
  <c r="Z197"/>
  <c r="E244"/>
  <c r="S244"/>
  <c r="T244"/>
  <c r="U244"/>
  <c r="V244"/>
  <c r="W244"/>
  <c r="X244"/>
  <c r="Y244"/>
  <c r="Z244"/>
  <c r="E248"/>
  <c r="S248"/>
  <c r="T248"/>
  <c r="U248"/>
  <c r="V248"/>
  <c r="W248"/>
  <c r="X248"/>
  <c r="Y248"/>
  <c r="Z248"/>
  <c r="E257"/>
  <c r="S257"/>
  <c r="T257"/>
  <c r="U257"/>
  <c r="V257"/>
  <c r="W257"/>
  <c r="X257"/>
  <c r="Y257"/>
  <c r="Z257"/>
  <c r="E263"/>
  <c r="S263"/>
  <c r="T263"/>
  <c r="U263"/>
  <c r="V263"/>
  <c r="W263"/>
  <c r="X263"/>
  <c r="Y263"/>
  <c r="Z263"/>
  <c r="E273"/>
  <c r="S273"/>
  <c r="T273"/>
  <c r="U273"/>
  <c r="V273"/>
  <c r="W273"/>
  <c r="X273"/>
  <c r="Y273"/>
  <c r="Z273"/>
  <c r="E290"/>
  <c r="S290"/>
  <c r="T290"/>
  <c r="U290"/>
  <c r="V290"/>
  <c r="W290"/>
  <c r="X290"/>
  <c r="Y290"/>
  <c r="Z290"/>
  <c r="E305"/>
  <c r="S305"/>
  <c r="T305"/>
  <c r="U305"/>
  <c r="V305"/>
  <c r="W305"/>
  <c r="X305"/>
  <c r="Y305"/>
  <c r="Z305"/>
  <c r="E315"/>
  <c r="S315"/>
  <c r="T315"/>
  <c r="U315"/>
  <c r="V315"/>
  <c r="W315"/>
  <c r="X315"/>
  <c r="Y315"/>
  <c r="Z315"/>
  <c r="E322"/>
  <c r="S322"/>
  <c r="T322"/>
  <c r="U322"/>
  <c r="V322"/>
  <c r="W322"/>
  <c r="X322"/>
  <c r="Y322"/>
  <c r="Z322"/>
  <c r="E357"/>
  <c r="S357"/>
  <c r="T357"/>
  <c r="U357"/>
  <c r="V357"/>
  <c r="W357"/>
  <c r="X357"/>
  <c r="Y357"/>
  <c r="Z357"/>
  <c r="E392"/>
  <c r="S392"/>
  <c r="T392"/>
  <c r="U392"/>
  <c r="V392"/>
  <c r="W392"/>
  <c r="X392"/>
  <c r="Y392"/>
  <c r="Z392"/>
  <c r="E397"/>
  <c r="S397"/>
  <c r="T397"/>
  <c r="U397"/>
  <c r="V397"/>
  <c r="W397"/>
  <c r="X397"/>
  <c r="Y397"/>
  <c r="Z397"/>
  <c r="E431"/>
  <c r="S431"/>
  <c r="T431"/>
  <c r="U431"/>
  <c r="V431"/>
  <c r="W431"/>
  <c r="X431"/>
  <c r="Y431"/>
  <c r="Z431"/>
  <c r="E448"/>
  <c r="S448"/>
  <c r="T448"/>
  <c r="U448"/>
  <c r="V448"/>
  <c r="W448"/>
  <c r="X448"/>
  <c r="Y448"/>
  <c r="Z448"/>
  <c r="E460"/>
  <c r="S460"/>
  <c r="T460"/>
  <c r="U460"/>
  <c r="V460"/>
  <c r="W460"/>
  <c r="X460"/>
  <c r="Y460"/>
  <c r="Z460"/>
  <c r="E472"/>
  <c r="S472"/>
  <c r="T472"/>
  <c r="U472"/>
  <c r="V472"/>
  <c r="W472"/>
  <c r="X472"/>
  <c r="Y472"/>
  <c r="Z472"/>
  <c r="E560"/>
  <c r="S560"/>
  <c r="T560"/>
  <c r="U560"/>
  <c r="V560"/>
  <c r="W560"/>
  <c r="X560"/>
  <c r="Y560"/>
  <c r="Z560"/>
  <c r="E20"/>
  <c r="S20"/>
  <c r="T20"/>
  <c r="U20"/>
  <c r="V20"/>
  <c r="W20"/>
  <c r="X20"/>
  <c r="Y20"/>
  <c r="Z20"/>
  <c r="E49"/>
  <c r="S49"/>
  <c r="T49"/>
  <c r="U49"/>
  <c r="V49"/>
  <c r="W49"/>
  <c r="X49"/>
  <c r="Y49"/>
  <c r="Z49"/>
  <c r="E77"/>
  <c r="S77"/>
  <c r="T77"/>
  <c r="U77"/>
  <c r="V77"/>
  <c r="W77"/>
  <c r="X77"/>
  <c r="Y77"/>
  <c r="Z77"/>
  <c r="E114"/>
  <c r="S114"/>
  <c r="T114"/>
  <c r="U114"/>
  <c r="V114"/>
  <c r="W114"/>
  <c r="X114"/>
  <c r="Y114"/>
  <c r="Z114"/>
  <c r="E127"/>
  <c r="S127"/>
  <c r="T127"/>
  <c r="U127"/>
  <c r="V127"/>
  <c r="W127"/>
  <c r="X127"/>
  <c r="Y127"/>
  <c r="Z127"/>
  <c r="E135"/>
  <c r="S135"/>
  <c r="T135"/>
  <c r="U135"/>
  <c r="V135"/>
  <c r="W135"/>
  <c r="X135"/>
  <c r="Y135"/>
  <c r="Z135"/>
  <c r="E188"/>
  <c r="S188"/>
  <c r="T188"/>
  <c r="U188"/>
  <c r="V188"/>
  <c r="W188"/>
  <c r="X188"/>
  <c r="Y188"/>
  <c r="Z188"/>
  <c r="E198"/>
  <c r="S198"/>
  <c r="T198"/>
  <c r="U198"/>
  <c r="V198"/>
  <c r="W198"/>
  <c r="X198"/>
  <c r="Y198"/>
  <c r="Z198"/>
  <c r="E222"/>
  <c r="S222"/>
  <c r="T222"/>
  <c r="U222"/>
  <c r="V222"/>
  <c r="W222"/>
  <c r="X222"/>
  <c r="Y222"/>
  <c r="Z222"/>
  <c r="E239"/>
  <c r="S239"/>
  <c r="T239"/>
  <c r="U239"/>
  <c r="V239"/>
  <c r="W239"/>
  <c r="X239"/>
  <c r="Y239"/>
  <c r="Z239"/>
  <c r="E299"/>
  <c r="S299"/>
  <c r="T299"/>
  <c r="U299"/>
  <c r="V299"/>
  <c r="W299"/>
  <c r="X299"/>
  <c r="Y299"/>
  <c r="Z299"/>
  <c r="E316"/>
  <c r="S316"/>
  <c r="T316"/>
  <c r="U316"/>
  <c r="V316"/>
  <c r="W316"/>
  <c r="X316"/>
  <c r="Y316"/>
  <c r="Z316"/>
  <c r="E332"/>
  <c r="S332"/>
  <c r="T332"/>
  <c r="U332"/>
  <c r="V332"/>
  <c r="W332"/>
  <c r="X332"/>
  <c r="Y332"/>
  <c r="Z332"/>
  <c r="E348"/>
  <c r="S348"/>
  <c r="T348"/>
  <c r="U348"/>
  <c r="V348"/>
  <c r="W348"/>
  <c r="X348"/>
  <c r="Y348"/>
  <c r="Z348"/>
  <c r="E365"/>
  <c r="S365"/>
  <c r="T365"/>
  <c r="U365"/>
  <c r="V365"/>
  <c r="W365"/>
  <c r="X365"/>
  <c r="Y365"/>
  <c r="Z365"/>
  <c r="E369"/>
  <c r="S369"/>
  <c r="T369"/>
  <c r="U369"/>
  <c r="V369"/>
  <c r="W369"/>
  <c r="X369"/>
  <c r="Y369"/>
  <c r="Z369"/>
  <c r="E529"/>
  <c r="S529"/>
  <c r="T529"/>
  <c r="U529"/>
  <c r="V529"/>
  <c r="W529"/>
  <c r="X529"/>
  <c r="Y529"/>
  <c r="Z529"/>
  <c r="E361"/>
  <c r="S361"/>
  <c r="T361"/>
  <c r="U361"/>
  <c r="V361"/>
  <c r="W361"/>
  <c r="X361"/>
  <c r="Y361"/>
  <c r="Z361"/>
  <c r="E580"/>
  <c r="S580"/>
  <c r="T580"/>
  <c r="U580"/>
  <c r="V580"/>
  <c r="W580"/>
  <c r="X580"/>
  <c r="Y580"/>
  <c r="Z580"/>
  <c r="E43"/>
  <c r="S43"/>
  <c r="T43"/>
  <c r="U43"/>
  <c r="V43"/>
  <c r="W43"/>
  <c r="X43"/>
  <c r="Y43"/>
  <c r="Z43"/>
  <c r="E44"/>
  <c r="S44"/>
  <c r="T44"/>
  <c r="U44"/>
  <c r="V44"/>
  <c r="W44"/>
  <c r="X44"/>
  <c r="Y44"/>
  <c r="Z44"/>
  <c r="E245"/>
  <c r="S245"/>
  <c r="T245"/>
  <c r="U245"/>
  <c r="V245"/>
  <c r="W245"/>
  <c r="X245"/>
  <c r="Y245"/>
  <c r="Z245"/>
  <c r="E3"/>
  <c r="S3"/>
  <c r="T3"/>
  <c r="U3"/>
  <c r="V3"/>
  <c r="W3"/>
  <c r="X3"/>
  <c r="Y3"/>
  <c r="Z3"/>
  <c r="E11"/>
  <c r="S11"/>
  <c r="T11"/>
  <c r="U11"/>
  <c r="V11"/>
  <c r="W11"/>
  <c r="X11"/>
  <c r="Y11"/>
  <c r="Z11"/>
  <c r="E12"/>
  <c r="S12"/>
  <c r="T12"/>
  <c r="U12"/>
  <c r="V12"/>
  <c r="W12"/>
  <c r="X12"/>
  <c r="Y12"/>
  <c r="Z12"/>
  <c r="E21"/>
  <c r="S21"/>
  <c r="T21"/>
  <c r="U21"/>
  <c r="V21"/>
  <c r="W21"/>
  <c r="X21"/>
  <c r="Y21"/>
  <c r="Z21"/>
  <c r="E40"/>
  <c r="S40"/>
  <c r="T40"/>
  <c r="U40"/>
  <c r="V40"/>
  <c r="W40"/>
  <c r="X40"/>
  <c r="Y40"/>
  <c r="Z40"/>
  <c r="E50"/>
  <c r="S50"/>
  <c r="T50"/>
  <c r="U50"/>
  <c r="V50"/>
  <c r="W50"/>
  <c r="X50"/>
  <c r="Y50"/>
  <c r="Z50"/>
  <c r="E57"/>
  <c r="S57"/>
  <c r="T57"/>
  <c r="U57"/>
  <c r="V57"/>
  <c r="W57"/>
  <c r="X57"/>
  <c r="Y57"/>
  <c r="Z57"/>
  <c r="E99"/>
  <c r="S99"/>
  <c r="T99"/>
  <c r="U99"/>
  <c r="V99"/>
  <c r="W99"/>
  <c r="X99"/>
  <c r="Y99"/>
  <c r="Z99"/>
  <c r="E107"/>
  <c r="S107"/>
  <c r="T107"/>
  <c r="U107"/>
  <c r="V107"/>
  <c r="W107"/>
  <c r="X107"/>
  <c r="Y107"/>
  <c r="Z107"/>
  <c r="E117"/>
  <c r="S117"/>
  <c r="T117"/>
  <c r="U117"/>
  <c r="V117"/>
  <c r="W117"/>
  <c r="X117"/>
  <c r="Y117"/>
  <c r="Z117"/>
  <c r="E130"/>
  <c r="S130"/>
  <c r="T130"/>
  <c r="U130"/>
  <c r="V130"/>
  <c r="W130"/>
  <c r="X130"/>
  <c r="Y130"/>
  <c r="Z130"/>
  <c r="E136"/>
  <c r="S136"/>
  <c r="T136"/>
  <c r="U136"/>
  <c r="V136"/>
  <c r="W136"/>
  <c r="X136"/>
  <c r="Y136"/>
  <c r="Z136"/>
  <c r="E148"/>
  <c r="S148"/>
  <c r="T148"/>
  <c r="U148"/>
  <c r="V148"/>
  <c r="W148"/>
  <c r="X148"/>
  <c r="Y148"/>
  <c r="Z148"/>
  <c r="E161"/>
  <c r="S161"/>
  <c r="T161"/>
  <c r="U161"/>
  <c r="V161"/>
  <c r="W161"/>
  <c r="X161"/>
  <c r="Y161"/>
  <c r="Z161"/>
  <c r="E169"/>
  <c r="S169"/>
  <c r="T169"/>
  <c r="U169"/>
  <c r="V169"/>
  <c r="W169"/>
  <c r="X169"/>
  <c r="Y169"/>
  <c r="Z169"/>
  <c r="E179"/>
  <c r="S179"/>
  <c r="T179"/>
  <c r="U179"/>
  <c r="V179"/>
  <c r="W179"/>
  <c r="X179"/>
  <c r="Y179"/>
  <c r="Z179"/>
  <c r="E190"/>
  <c r="S190"/>
  <c r="T190"/>
  <c r="U190"/>
  <c r="V190"/>
  <c r="W190"/>
  <c r="X190"/>
  <c r="Y190"/>
  <c r="Z190"/>
  <c r="E199"/>
  <c r="S199"/>
  <c r="T199"/>
  <c r="U199"/>
  <c r="V199"/>
  <c r="W199"/>
  <c r="X199"/>
  <c r="Y199"/>
  <c r="Z199"/>
  <c r="E217"/>
  <c r="S217"/>
  <c r="T217"/>
  <c r="U217"/>
  <c r="V217"/>
  <c r="W217"/>
  <c r="X217"/>
  <c r="Y217"/>
  <c r="Z217"/>
  <c r="E246"/>
  <c r="S246"/>
  <c r="T246"/>
  <c r="U246"/>
  <c r="V246"/>
  <c r="W246"/>
  <c r="X246"/>
  <c r="Y246"/>
  <c r="Z246"/>
  <c r="E252"/>
  <c r="S252"/>
  <c r="T252"/>
  <c r="U252"/>
  <c r="V252"/>
  <c r="W252"/>
  <c r="X252"/>
  <c r="Y252"/>
  <c r="Z252"/>
  <c r="E258"/>
  <c r="S258"/>
  <c r="T258"/>
  <c r="U258"/>
  <c r="V258"/>
  <c r="W258"/>
  <c r="X258"/>
  <c r="Y258"/>
  <c r="Z258"/>
  <c r="E264"/>
  <c r="S264"/>
  <c r="T264"/>
  <c r="U264"/>
  <c r="V264"/>
  <c r="W264"/>
  <c r="X264"/>
  <c r="Y264"/>
  <c r="Z264"/>
  <c r="E270"/>
  <c r="S270"/>
  <c r="T270"/>
  <c r="U270"/>
  <c r="V270"/>
  <c r="W270"/>
  <c r="X270"/>
  <c r="Y270"/>
  <c r="Z270"/>
  <c r="E281"/>
  <c r="S281"/>
  <c r="T281"/>
  <c r="U281"/>
  <c r="V281"/>
  <c r="W281"/>
  <c r="X281"/>
  <c r="Y281"/>
  <c r="Z281"/>
  <c r="E284"/>
  <c r="S284"/>
  <c r="T284"/>
  <c r="U284"/>
  <c r="V284"/>
  <c r="W284"/>
  <c r="X284"/>
  <c r="Y284"/>
  <c r="Z284"/>
  <c r="E291"/>
  <c r="S291"/>
  <c r="T291"/>
  <c r="U291"/>
  <c r="V291"/>
  <c r="W291"/>
  <c r="X291"/>
  <c r="Y291"/>
  <c r="Z291"/>
  <c r="E297"/>
  <c r="S297"/>
  <c r="T297"/>
  <c r="U297"/>
  <c r="V297"/>
  <c r="W297"/>
  <c r="X297"/>
  <c r="Y297"/>
  <c r="Z297"/>
  <c r="E306"/>
  <c r="S306"/>
  <c r="T306"/>
  <c r="U306"/>
  <c r="V306"/>
  <c r="W306"/>
  <c r="X306"/>
  <c r="Y306"/>
  <c r="Z306"/>
  <c r="E317"/>
  <c r="S317"/>
  <c r="T317"/>
  <c r="U317"/>
  <c r="V317"/>
  <c r="W317"/>
  <c r="X317"/>
  <c r="Y317"/>
  <c r="Z317"/>
  <c r="E323"/>
  <c r="S323"/>
  <c r="T323"/>
  <c r="U323"/>
  <c r="V323"/>
  <c r="W323"/>
  <c r="X323"/>
  <c r="Y323"/>
  <c r="Z323"/>
  <c r="E333"/>
  <c r="S333"/>
  <c r="T333"/>
  <c r="U333"/>
  <c r="V333"/>
  <c r="W333"/>
  <c r="X333"/>
  <c r="Y333"/>
  <c r="Z333"/>
  <c r="E339"/>
  <c r="S339"/>
  <c r="T339"/>
  <c r="U339"/>
  <c r="V339"/>
  <c r="W339"/>
  <c r="X339"/>
  <c r="Y339"/>
  <c r="Z339"/>
  <c r="E349"/>
  <c r="S349"/>
  <c r="T349"/>
  <c r="U349"/>
  <c r="V349"/>
  <c r="W349"/>
  <c r="X349"/>
  <c r="Y349"/>
  <c r="Z349"/>
  <c r="E387"/>
  <c r="S387"/>
  <c r="T387"/>
  <c r="U387"/>
  <c r="V387"/>
  <c r="W387"/>
  <c r="X387"/>
  <c r="Y387"/>
  <c r="Z387"/>
  <c r="E398"/>
  <c r="S398"/>
  <c r="T398"/>
  <c r="U398"/>
  <c r="V398"/>
  <c r="W398"/>
  <c r="X398"/>
  <c r="Y398"/>
  <c r="Z398"/>
  <c r="E404"/>
  <c r="S404"/>
  <c r="T404"/>
  <c r="U404"/>
  <c r="V404"/>
  <c r="W404"/>
  <c r="X404"/>
  <c r="Y404"/>
  <c r="Z404"/>
  <c r="E412"/>
  <c r="S412"/>
  <c r="T412"/>
  <c r="U412"/>
  <c r="V412"/>
  <c r="W412"/>
  <c r="X412"/>
  <c r="Y412"/>
  <c r="Z412"/>
  <c r="E422"/>
  <c r="S422"/>
  <c r="T422"/>
  <c r="U422"/>
  <c r="V422"/>
  <c r="W422"/>
  <c r="X422"/>
  <c r="Y422"/>
  <c r="Z422"/>
  <c r="E461"/>
  <c r="S461"/>
  <c r="T461"/>
  <c r="U461"/>
  <c r="V461"/>
  <c r="W461"/>
  <c r="X461"/>
  <c r="Y461"/>
  <c r="Z461"/>
  <c r="E482"/>
  <c r="S482"/>
  <c r="T482"/>
  <c r="U482"/>
  <c r="V482"/>
  <c r="W482"/>
  <c r="X482"/>
  <c r="Y482"/>
  <c r="Z482"/>
  <c r="E492"/>
  <c r="S492"/>
  <c r="T492"/>
  <c r="U492"/>
  <c r="V492"/>
  <c r="W492"/>
  <c r="X492"/>
  <c r="Y492"/>
  <c r="Z492"/>
  <c r="E514"/>
  <c r="S514"/>
  <c r="T514"/>
  <c r="U514"/>
  <c r="V514"/>
  <c r="W514"/>
  <c r="X514"/>
  <c r="Y514"/>
  <c r="Z514"/>
  <c r="E520"/>
  <c r="S520"/>
  <c r="T520"/>
  <c r="U520"/>
  <c r="V520"/>
  <c r="W520"/>
  <c r="X520"/>
  <c r="Y520"/>
  <c r="Z520"/>
  <c r="E521"/>
  <c r="S521"/>
  <c r="T521"/>
  <c r="U521"/>
  <c r="V521"/>
  <c r="W521"/>
  <c r="X521"/>
  <c r="Y521"/>
  <c r="Z521"/>
  <c r="E525"/>
  <c r="S525"/>
  <c r="T525"/>
  <c r="U525"/>
  <c r="V525"/>
  <c r="W525"/>
  <c r="X525"/>
  <c r="Y525"/>
  <c r="Z525"/>
  <c r="E532"/>
  <c r="S532"/>
  <c r="T532"/>
  <c r="U532"/>
  <c r="V532"/>
  <c r="W532"/>
  <c r="X532"/>
  <c r="Y532"/>
  <c r="Z532"/>
  <c r="E561"/>
  <c r="S561"/>
  <c r="T561"/>
  <c r="U561"/>
  <c r="V561"/>
  <c r="W561"/>
  <c r="X561"/>
  <c r="Y561"/>
  <c r="Z561"/>
  <c r="E567"/>
  <c r="S567"/>
  <c r="T567"/>
  <c r="U567"/>
  <c r="V567"/>
  <c r="W567"/>
  <c r="X567"/>
  <c r="Y567"/>
  <c r="Z567"/>
  <c r="E568"/>
  <c r="S568"/>
  <c r="T568"/>
  <c r="U568"/>
  <c r="V568"/>
  <c r="W568"/>
  <c r="X568"/>
  <c r="Y568"/>
  <c r="Z568"/>
  <c r="E573"/>
  <c r="S573"/>
  <c r="T573"/>
  <c r="U573"/>
  <c r="V573"/>
  <c r="W573"/>
  <c r="X573"/>
  <c r="Y573"/>
  <c r="Z573"/>
  <c r="E240"/>
  <c r="S240"/>
  <c r="T240"/>
  <c r="U240"/>
  <c r="V240"/>
  <c r="W240"/>
  <c r="X240"/>
  <c r="Y240"/>
  <c r="Z240"/>
  <c r="E178"/>
  <c r="S178"/>
  <c r="T178"/>
  <c r="U178"/>
  <c r="V178"/>
  <c r="W178"/>
  <c r="X178"/>
  <c r="Y178"/>
  <c r="Z178"/>
  <c r="E356"/>
  <c r="S356"/>
  <c r="T356"/>
  <c r="U356"/>
  <c r="V356"/>
  <c r="W356"/>
  <c r="X356"/>
  <c r="Y356"/>
  <c r="Z356"/>
  <c r="E362"/>
  <c r="S362"/>
  <c r="T362"/>
  <c r="U362"/>
  <c r="V362"/>
  <c r="W362"/>
  <c r="X362"/>
  <c r="Y362"/>
  <c r="Z362"/>
  <c r="E370"/>
  <c r="S370"/>
  <c r="T370"/>
  <c r="U370"/>
  <c r="V370"/>
  <c r="W370"/>
  <c r="X370"/>
  <c r="Y370"/>
  <c r="Z370"/>
  <c r="E462"/>
  <c r="S462"/>
  <c r="T462"/>
  <c r="U462"/>
  <c r="V462"/>
  <c r="W462"/>
  <c r="X462"/>
  <c r="Y462"/>
  <c r="Z462"/>
  <c r="E473"/>
  <c r="S473"/>
  <c r="T473"/>
  <c r="U473"/>
  <c r="V473"/>
  <c r="W473"/>
  <c r="X473"/>
  <c r="Y473"/>
  <c r="Z473"/>
  <c r="E533"/>
  <c r="S533"/>
  <c r="T533"/>
  <c r="U533"/>
  <c r="V533"/>
  <c r="W533"/>
  <c r="X533"/>
  <c r="Y533"/>
  <c r="Z533"/>
  <c r="E553"/>
  <c r="S553"/>
  <c r="T553"/>
  <c r="U553"/>
  <c r="V553"/>
  <c r="W553"/>
  <c r="X553"/>
  <c r="Y553"/>
  <c r="Z553"/>
  <c r="E583"/>
  <c r="S583"/>
  <c r="T583"/>
  <c r="U583"/>
  <c r="V583"/>
  <c r="W583"/>
  <c r="X583"/>
  <c r="Y583"/>
  <c r="Z583"/>
  <c r="E585"/>
  <c r="S585"/>
  <c r="T585"/>
  <c r="U585"/>
  <c r="V585"/>
  <c r="W585"/>
  <c r="X585"/>
  <c r="Y585"/>
  <c r="Z585"/>
  <c r="E9"/>
  <c r="S9"/>
  <c r="T9"/>
  <c r="U9"/>
  <c r="V9"/>
  <c r="W9"/>
  <c r="X9"/>
  <c r="Y9"/>
  <c r="Z9"/>
  <c r="E22"/>
  <c r="S22"/>
  <c r="T22"/>
  <c r="U22"/>
  <c r="V22"/>
  <c r="W22"/>
  <c r="X22"/>
  <c r="Y22"/>
  <c r="Z22"/>
  <c r="E51"/>
  <c r="S51"/>
  <c r="T51"/>
  <c r="U51"/>
  <c r="V51"/>
  <c r="W51"/>
  <c r="X51"/>
  <c r="Y51"/>
  <c r="Z51"/>
  <c r="E82"/>
  <c r="S82"/>
  <c r="T82"/>
  <c r="U82"/>
  <c r="V82"/>
  <c r="W82"/>
  <c r="X82"/>
  <c r="Y82"/>
  <c r="Z82"/>
  <c r="E86"/>
  <c r="S86"/>
  <c r="T86"/>
  <c r="U86"/>
  <c r="V86"/>
  <c r="W86"/>
  <c r="X86"/>
  <c r="Y86"/>
  <c r="Z86"/>
  <c r="E88"/>
  <c r="S88"/>
  <c r="T88"/>
  <c r="U88"/>
  <c r="V88"/>
  <c r="W88"/>
  <c r="X88"/>
  <c r="Y88"/>
  <c r="Z88"/>
  <c r="E131"/>
  <c r="S131"/>
  <c r="T131"/>
  <c r="U131"/>
  <c r="V131"/>
  <c r="W131"/>
  <c r="X131"/>
  <c r="Y131"/>
  <c r="Z131"/>
  <c r="E139"/>
  <c r="S139"/>
  <c r="T139"/>
  <c r="U139"/>
  <c r="V139"/>
  <c r="W139"/>
  <c r="X139"/>
  <c r="Y139"/>
  <c r="Z139"/>
  <c r="E149"/>
  <c r="S149"/>
  <c r="T149"/>
  <c r="U149"/>
  <c r="V149"/>
  <c r="W149"/>
  <c r="X149"/>
  <c r="Y149"/>
  <c r="Z149"/>
  <c r="E154"/>
  <c r="S154"/>
  <c r="T154"/>
  <c r="U154"/>
  <c r="V154"/>
  <c r="W154"/>
  <c r="X154"/>
  <c r="Y154"/>
  <c r="Z154"/>
  <c r="E162"/>
  <c r="S162"/>
  <c r="T162"/>
  <c r="U162"/>
  <c r="V162"/>
  <c r="W162"/>
  <c r="X162"/>
  <c r="Y162"/>
  <c r="Z162"/>
  <c r="E186"/>
  <c r="S186"/>
  <c r="T186"/>
  <c r="U186"/>
  <c r="V186"/>
  <c r="W186"/>
  <c r="X186"/>
  <c r="Y186"/>
  <c r="Z186"/>
  <c r="E191"/>
  <c r="S191"/>
  <c r="T191"/>
  <c r="U191"/>
  <c r="V191"/>
  <c r="W191"/>
  <c r="X191"/>
  <c r="Y191"/>
  <c r="Z191"/>
  <c r="E192"/>
  <c r="S192"/>
  <c r="T192"/>
  <c r="U192"/>
  <c r="V192"/>
  <c r="W192"/>
  <c r="X192"/>
  <c r="Y192"/>
  <c r="Z192"/>
  <c r="E200"/>
  <c r="S200"/>
  <c r="T200"/>
  <c r="U200"/>
  <c r="V200"/>
  <c r="W200"/>
  <c r="X200"/>
  <c r="Y200"/>
  <c r="Z200"/>
  <c r="E205"/>
  <c r="S205"/>
  <c r="T205"/>
  <c r="U205"/>
  <c r="V205"/>
  <c r="W205"/>
  <c r="X205"/>
  <c r="Y205"/>
  <c r="Z205"/>
  <c r="E218"/>
  <c r="S218"/>
  <c r="T218"/>
  <c r="U218"/>
  <c r="V218"/>
  <c r="W218"/>
  <c r="X218"/>
  <c r="Y218"/>
  <c r="Z218"/>
  <c r="E219"/>
  <c r="S219"/>
  <c r="T219"/>
  <c r="U219"/>
  <c r="V219"/>
  <c r="W219"/>
  <c r="X219"/>
  <c r="Y219"/>
  <c r="Z219"/>
  <c r="E228"/>
  <c r="S228"/>
  <c r="T228"/>
  <c r="U228"/>
  <c r="V228"/>
  <c r="W228"/>
  <c r="X228"/>
  <c r="Y228"/>
  <c r="Z228"/>
  <c r="E241"/>
  <c r="S241"/>
  <c r="T241"/>
  <c r="U241"/>
  <c r="V241"/>
  <c r="W241"/>
  <c r="X241"/>
  <c r="Y241"/>
  <c r="Z241"/>
  <c r="E276"/>
  <c r="S276"/>
  <c r="T276"/>
  <c r="U276"/>
  <c r="V276"/>
  <c r="W276"/>
  <c r="X276"/>
  <c r="Y276"/>
  <c r="Z276"/>
  <c r="E285"/>
  <c r="S285"/>
  <c r="T285"/>
  <c r="U285"/>
  <c r="V285"/>
  <c r="W285"/>
  <c r="X285"/>
  <c r="Y285"/>
  <c r="Z285"/>
  <c r="E485"/>
  <c r="S485"/>
  <c r="T485"/>
  <c r="U485"/>
  <c r="V485"/>
  <c r="W485"/>
  <c r="X485"/>
  <c r="Y485"/>
  <c r="Z485"/>
  <c r="E493"/>
  <c r="S493"/>
  <c r="T493"/>
  <c r="U493"/>
  <c r="V493"/>
  <c r="W493"/>
  <c r="X493"/>
  <c r="Y493"/>
  <c r="Z493"/>
  <c r="E509"/>
  <c r="S509"/>
  <c r="T509"/>
  <c r="U509"/>
  <c r="V509"/>
  <c r="W509"/>
  <c r="X509"/>
  <c r="Y509"/>
  <c r="Z509"/>
  <c r="E546"/>
  <c r="S546"/>
  <c r="T546"/>
  <c r="U546"/>
  <c r="V546"/>
  <c r="W546"/>
  <c r="X546"/>
  <c r="Y546"/>
  <c r="Z546"/>
  <c r="E572"/>
  <c r="S572"/>
  <c r="T572"/>
  <c r="U572"/>
  <c r="V572"/>
  <c r="W572"/>
  <c r="X572"/>
  <c r="Y572"/>
  <c r="Z572"/>
  <c r="E307"/>
  <c r="S307"/>
  <c r="T307"/>
  <c r="U307"/>
  <c r="V307"/>
  <c r="W307"/>
  <c r="X307"/>
  <c r="Y307"/>
  <c r="Z307"/>
  <c r="E336"/>
  <c r="S336"/>
  <c r="T336"/>
  <c r="U336"/>
  <c r="V336"/>
  <c r="W336"/>
  <c r="X336"/>
  <c r="Y336"/>
  <c r="Z336"/>
  <c r="E350"/>
  <c r="S350"/>
  <c r="T350"/>
  <c r="U350"/>
  <c r="V350"/>
  <c r="W350"/>
  <c r="X350"/>
  <c r="Y350"/>
  <c r="Z350"/>
  <c r="E375"/>
  <c r="S375"/>
  <c r="T375"/>
  <c r="U375"/>
  <c r="V375"/>
  <c r="W375"/>
  <c r="X375"/>
  <c r="Y375"/>
  <c r="Z375"/>
  <c r="E416"/>
  <c r="S416"/>
  <c r="T416"/>
  <c r="U416"/>
  <c r="V416"/>
  <c r="W416"/>
  <c r="X416"/>
  <c r="Y416"/>
  <c r="Z416"/>
  <c r="E419"/>
  <c r="S419"/>
  <c r="T419"/>
  <c r="U419"/>
  <c r="V419"/>
  <c r="W419"/>
  <c r="X419"/>
  <c r="Y419"/>
  <c r="Z419"/>
  <c r="E441"/>
  <c r="S441"/>
  <c r="T441"/>
  <c r="U441"/>
  <c r="V441"/>
  <c r="W441"/>
  <c r="X441"/>
  <c r="Y441"/>
  <c r="Z441"/>
  <c r="E449"/>
  <c r="S449"/>
  <c r="T449"/>
  <c r="U449"/>
  <c r="V449"/>
  <c r="W449"/>
  <c r="X449"/>
  <c r="Y449"/>
  <c r="Z449"/>
  <c r="E463"/>
  <c r="S463"/>
  <c r="T463"/>
  <c r="U463"/>
  <c r="V463"/>
  <c r="W463"/>
  <c r="X463"/>
  <c r="Y463"/>
  <c r="Z463"/>
  <c r="E292"/>
  <c r="S292"/>
  <c r="T292"/>
  <c r="U292"/>
  <c r="V292"/>
  <c r="W292"/>
  <c r="X292"/>
  <c r="Y292"/>
  <c r="Z292"/>
  <c r="E340"/>
  <c r="S340"/>
  <c r="T340"/>
  <c r="U340"/>
  <c r="V340"/>
  <c r="W340"/>
  <c r="X340"/>
  <c r="Y340"/>
  <c r="Z340"/>
  <c r="E399"/>
  <c r="S399"/>
  <c r="T399"/>
  <c r="U399"/>
  <c r="V399"/>
  <c r="W399"/>
  <c r="X399"/>
  <c r="Y399"/>
  <c r="Z399"/>
  <c r="E409"/>
  <c r="S409"/>
  <c r="T409"/>
  <c r="U409"/>
  <c r="V409"/>
  <c r="W409"/>
  <c r="X409"/>
  <c r="Y409"/>
  <c r="Z409"/>
  <c r="E432"/>
  <c r="S432"/>
  <c r="T432"/>
  <c r="U432"/>
  <c r="V432"/>
  <c r="W432"/>
  <c r="X432"/>
  <c r="Y432"/>
  <c r="Z432"/>
  <c r="E382"/>
  <c r="S382"/>
  <c r="T382"/>
  <c r="U382"/>
  <c r="V382"/>
  <c r="W382"/>
  <c r="X382"/>
  <c r="Y382"/>
  <c r="Z382"/>
  <c r="E393"/>
  <c r="S393"/>
  <c r="T393"/>
  <c r="U393"/>
  <c r="V393"/>
  <c r="W393"/>
  <c r="X393"/>
  <c r="Y393"/>
  <c r="Z393"/>
  <c r="E429"/>
  <c r="S429"/>
  <c r="T429"/>
  <c r="U429"/>
  <c r="V429"/>
  <c r="W429"/>
  <c r="X429"/>
  <c r="Y429"/>
  <c r="Z429"/>
  <c r="E29"/>
  <c r="S29"/>
  <c r="T29"/>
  <c r="U29"/>
  <c r="V29"/>
  <c r="W29"/>
  <c r="X29"/>
  <c r="Y29"/>
  <c r="Z29"/>
  <c r="E58"/>
  <c r="S58"/>
  <c r="T58"/>
  <c r="U58"/>
  <c r="V58"/>
  <c r="W58"/>
  <c r="X58"/>
  <c r="Y58"/>
  <c r="Z58"/>
  <c r="E65"/>
  <c r="S65"/>
  <c r="T65"/>
  <c r="U65"/>
  <c r="V65"/>
  <c r="W65"/>
  <c r="X65"/>
  <c r="Y65"/>
  <c r="Z65"/>
  <c r="E108"/>
  <c r="S108"/>
  <c r="T108"/>
  <c r="U108"/>
  <c r="V108"/>
  <c r="W108"/>
  <c r="X108"/>
  <c r="Y108"/>
  <c r="Z108"/>
  <c r="E210"/>
  <c r="S210"/>
  <c r="T210"/>
  <c r="U210"/>
  <c r="V210"/>
  <c r="W210"/>
  <c r="X210"/>
  <c r="Y210"/>
  <c r="Z210"/>
  <c r="E213"/>
  <c r="S213"/>
  <c r="T213"/>
  <c r="U213"/>
  <c r="V213"/>
  <c r="W213"/>
  <c r="X213"/>
  <c r="Y213"/>
  <c r="Z213"/>
  <c r="E259"/>
  <c r="S259"/>
  <c r="T259"/>
  <c r="U259"/>
  <c r="V259"/>
  <c r="W259"/>
  <c r="X259"/>
  <c r="Y259"/>
  <c r="Z259"/>
  <c r="E265"/>
  <c r="S265"/>
  <c r="T265"/>
  <c r="U265"/>
  <c r="V265"/>
  <c r="W265"/>
  <c r="X265"/>
  <c r="Y265"/>
  <c r="Z265"/>
  <c r="E483"/>
  <c r="S483"/>
  <c r="T483"/>
  <c r="U483"/>
  <c r="V483"/>
  <c r="W483"/>
  <c r="X483"/>
  <c r="Y483"/>
  <c r="Z483"/>
  <c r="E522"/>
  <c r="S522"/>
  <c r="T522"/>
  <c r="U522"/>
  <c r="V522"/>
  <c r="W522"/>
  <c r="X522"/>
  <c r="Y522"/>
  <c r="Z522"/>
  <c r="E534"/>
  <c r="S534"/>
  <c r="T534"/>
  <c r="U534"/>
  <c r="V534"/>
  <c r="W534"/>
  <c r="X534"/>
  <c r="Y534"/>
  <c r="Z534"/>
  <c r="E575"/>
  <c r="S575"/>
  <c r="T575"/>
  <c r="U575"/>
  <c r="V575"/>
  <c r="W575"/>
  <c r="X575"/>
  <c r="Y575"/>
  <c r="Z575"/>
  <c r="E569"/>
  <c r="S569"/>
  <c r="T569"/>
  <c r="U569"/>
  <c r="V569"/>
  <c r="W569"/>
  <c r="X569"/>
  <c r="Y569"/>
  <c r="Z569"/>
  <c r="E100"/>
  <c r="S100"/>
  <c r="T100"/>
  <c r="U100"/>
  <c r="V100"/>
  <c r="W100"/>
  <c r="X100"/>
  <c r="Y100"/>
  <c r="Z100"/>
  <c r="E497"/>
  <c r="S497"/>
  <c r="T497"/>
  <c r="U497"/>
  <c r="V497"/>
  <c r="W497"/>
  <c r="X497"/>
  <c r="Y497"/>
  <c r="Z497"/>
  <c r="E503"/>
  <c r="S503"/>
  <c r="T503"/>
  <c r="U503"/>
  <c r="V503"/>
  <c r="W503"/>
  <c r="X503"/>
  <c r="Y503"/>
  <c r="Z503"/>
  <c r="E515"/>
  <c r="S515"/>
  <c r="T515"/>
  <c r="U515"/>
  <c r="V515"/>
  <c r="W515"/>
  <c r="X515"/>
  <c r="Y515"/>
  <c r="Z515"/>
  <c r="E554"/>
  <c r="S554"/>
  <c r="T554"/>
  <c r="U554"/>
  <c r="V554"/>
  <c r="W554"/>
  <c r="X554"/>
  <c r="Y554"/>
  <c r="Z554"/>
  <c r="E23"/>
  <c r="S23"/>
  <c r="T23"/>
  <c r="U23"/>
  <c r="V23"/>
  <c r="W23"/>
  <c r="X23"/>
  <c r="Y23"/>
  <c r="Z23"/>
  <c r="E37"/>
  <c r="S37"/>
  <c r="T37"/>
  <c r="U37"/>
  <c r="V37"/>
  <c r="W37"/>
  <c r="X37"/>
  <c r="Y37"/>
  <c r="Z37"/>
  <c r="E59"/>
  <c r="S59"/>
  <c r="T59"/>
  <c r="U59"/>
  <c r="V59"/>
  <c r="W59"/>
  <c r="X59"/>
  <c r="Y59"/>
  <c r="Z59"/>
  <c r="E66"/>
  <c r="S66"/>
  <c r="T66"/>
  <c r="U66"/>
  <c r="V66"/>
  <c r="W66"/>
  <c r="X66"/>
  <c r="Y66"/>
  <c r="Z66"/>
  <c r="E70"/>
  <c r="S70"/>
  <c r="T70"/>
  <c r="U70"/>
  <c r="V70"/>
  <c r="W70"/>
  <c r="X70"/>
  <c r="Y70"/>
  <c r="Z70"/>
  <c r="E83"/>
  <c r="S83"/>
  <c r="T83"/>
  <c r="U83"/>
  <c r="V83"/>
  <c r="W83"/>
  <c r="X83"/>
  <c r="Y83"/>
  <c r="Z83"/>
  <c r="E91"/>
  <c r="S91"/>
  <c r="T91"/>
  <c r="U91"/>
  <c r="V91"/>
  <c r="W91"/>
  <c r="X91"/>
  <c r="Y91"/>
  <c r="Z91"/>
  <c r="E101"/>
  <c r="S101"/>
  <c r="T101"/>
  <c r="U101"/>
  <c r="V101"/>
  <c r="W101"/>
  <c r="X101"/>
  <c r="Y101"/>
  <c r="Z101"/>
  <c r="E109"/>
  <c r="S109"/>
  <c r="T109"/>
  <c r="U109"/>
  <c r="V109"/>
  <c r="W109"/>
  <c r="X109"/>
  <c r="Y109"/>
  <c r="Z109"/>
  <c r="E120"/>
  <c r="S120"/>
  <c r="T120"/>
  <c r="U120"/>
  <c r="V120"/>
  <c r="W120"/>
  <c r="X120"/>
  <c r="Y120"/>
  <c r="Z120"/>
  <c r="E128"/>
  <c r="S128"/>
  <c r="T128"/>
  <c r="U128"/>
  <c r="V128"/>
  <c r="W128"/>
  <c r="X128"/>
  <c r="Y128"/>
  <c r="Z128"/>
  <c r="E155"/>
  <c r="S155"/>
  <c r="T155"/>
  <c r="U155"/>
  <c r="V155"/>
  <c r="W155"/>
  <c r="X155"/>
  <c r="Y155"/>
  <c r="Z155"/>
  <c r="E170"/>
  <c r="S170"/>
  <c r="T170"/>
  <c r="U170"/>
  <c r="V170"/>
  <c r="W170"/>
  <c r="X170"/>
  <c r="Y170"/>
  <c r="Z170"/>
  <c r="E173"/>
  <c r="S173"/>
  <c r="T173"/>
  <c r="U173"/>
  <c r="V173"/>
  <c r="W173"/>
  <c r="X173"/>
  <c r="Y173"/>
  <c r="Z173"/>
  <c r="E201"/>
  <c r="S201"/>
  <c r="T201"/>
  <c r="U201"/>
  <c r="V201"/>
  <c r="W201"/>
  <c r="X201"/>
  <c r="Y201"/>
  <c r="Z201"/>
  <c r="E211"/>
  <c r="S211"/>
  <c r="T211"/>
  <c r="U211"/>
  <c r="V211"/>
  <c r="W211"/>
  <c r="X211"/>
  <c r="Y211"/>
  <c r="Z211"/>
  <c r="E214"/>
  <c r="S214"/>
  <c r="T214"/>
  <c r="U214"/>
  <c r="V214"/>
  <c r="W214"/>
  <c r="X214"/>
  <c r="Y214"/>
  <c r="Z214"/>
  <c r="E229"/>
  <c r="S229"/>
  <c r="T229"/>
  <c r="U229"/>
  <c r="V229"/>
  <c r="W229"/>
  <c r="X229"/>
  <c r="Y229"/>
  <c r="Z229"/>
  <c r="E235"/>
  <c r="S235"/>
  <c r="T235"/>
  <c r="U235"/>
  <c r="V235"/>
  <c r="W235"/>
  <c r="X235"/>
  <c r="Y235"/>
  <c r="Z235"/>
  <c r="E249"/>
  <c r="S249"/>
  <c r="T249"/>
  <c r="U249"/>
  <c r="V249"/>
  <c r="W249"/>
  <c r="X249"/>
  <c r="Y249"/>
  <c r="Z249"/>
  <c r="E253"/>
  <c r="S253"/>
  <c r="T253"/>
  <c r="U253"/>
  <c r="V253"/>
  <c r="W253"/>
  <c r="X253"/>
  <c r="Y253"/>
  <c r="Z253"/>
  <c r="E260"/>
  <c r="S260"/>
  <c r="T260"/>
  <c r="U260"/>
  <c r="V260"/>
  <c r="W260"/>
  <c r="X260"/>
  <c r="Y260"/>
  <c r="Z260"/>
  <c r="E277"/>
  <c r="S277"/>
  <c r="T277"/>
  <c r="U277"/>
  <c r="V277"/>
  <c r="W277"/>
  <c r="X277"/>
  <c r="Y277"/>
  <c r="Z277"/>
  <c r="E282"/>
  <c r="S282"/>
  <c r="T282"/>
  <c r="U282"/>
  <c r="V282"/>
  <c r="W282"/>
  <c r="X282"/>
  <c r="Y282"/>
  <c r="Z282"/>
  <c r="E293"/>
  <c r="S293"/>
  <c r="T293"/>
  <c r="U293"/>
  <c r="V293"/>
  <c r="W293"/>
  <c r="X293"/>
  <c r="Y293"/>
  <c r="Z293"/>
  <c r="E296"/>
  <c r="S296"/>
  <c r="T296"/>
  <c r="U296"/>
  <c r="V296"/>
  <c r="W296"/>
  <c r="X296"/>
  <c r="Y296"/>
  <c r="Z296"/>
  <c r="E324"/>
  <c r="S324"/>
  <c r="T324"/>
  <c r="U324"/>
  <c r="V324"/>
  <c r="W324"/>
  <c r="X324"/>
  <c r="Y324"/>
  <c r="Z324"/>
  <c r="E330"/>
  <c r="S330"/>
  <c r="T330"/>
  <c r="U330"/>
  <c r="V330"/>
  <c r="W330"/>
  <c r="X330"/>
  <c r="Y330"/>
  <c r="Z330"/>
  <c r="E341"/>
  <c r="S341"/>
  <c r="T341"/>
  <c r="U341"/>
  <c r="V341"/>
  <c r="W341"/>
  <c r="X341"/>
  <c r="Y341"/>
  <c r="Z341"/>
  <c r="E351"/>
  <c r="S351"/>
  <c r="T351"/>
  <c r="U351"/>
  <c r="V351"/>
  <c r="W351"/>
  <c r="X351"/>
  <c r="Y351"/>
  <c r="Z351"/>
  <c r="E371"/>
  <c r="S371"/>
  <c r="T371"/>
  <c r="U371"/>
  <c r="V371"/>
  <c r="W371"/>
  <c r="X371"/>
  <c r="Y371"/>
  <c r="Z371"/>
  <c r="E376"/>
  <c r="S376"/>
  <c r="T376"/>
  <c r="U376"/>
  <c r="V376"/>
  <c r="W376"/>
  <c r="X376"/>
  <c r="Y376"/>
  <c r="Z376"/>
  <c r="E386"/>
  <c r="S386"/>
  <c r="T386"/>
  <c r="U386"/>
  <c r="V386"/>
  <c r="W386"/>
  <c r="X386"/>
  <c r="Y386"/>
  <c r="Z386"/>
  <c r="E388"/>
  <c r="S388"/>
  <c r="T388"/>
  <c r="U388"/>
  <c r="V388"/>
  <c r="W388"/>
  <c r="X388"/>
  <c r="Y388"/>
  <c r="Z388"/>
  <c r="E423"/>
  <c r="S423"/>
  <c r="T423"/>
  <c r="U423"/>
  <c r="V423"/>
  <c r="W423"/>
  <c r="X423"/>
  <c r="Y423"/>
  <c r="Z423"/>
  <c r="E433"/>
  <c r="S433"/>
  <c r="T433"/>
  <c r="U433"/>
  <c r="V433"/>
  <c r="W433"/>
  <c r="X433"/>
  <c r="Y433"/>
  <c r="Z433"/>
  <c r="E450"/>
  <c r="S450"/>
  <c r="T450"/>
  <c r="U450"/>
  <c r="V450"/>
  <c r="W450"/>
  <c r="X450"/>
  <c r="Y450"/>
  <c r="Z450"/>
  <c r="E464"/>
  <c r="S464"/>
  <c r="T464"/>
  <c r="U464"/>
  <c r="V464"/>
  <c r="W464"/>
  <c r="X464"/>
  <c r="Y464"/>
  <c r="Z464"/>
  <c r="E476"/>
  <c r="S476"/>
  <c r="T476"/>
  <c r="U476"/>
  <c r="V476"/>
  <c r="W476"/>
  <c r="X476"/>
  <c r="Y476"/>
  <c r="Z476"/>
  <c r="E489"/>
  <c r="S489"/>
  <c r="T489"/>
  <c r="U489"/>
  <c r="V489"/>
  <c r="W489"/>
  <c r="X489"/>
  <c r="Y489"/>
  <c r="Z489"/>
  <c r="E498"/>
  <c r="S498"/>
  <c r="T498"/>
  <c r="U498"/>
  <c r="V498"/>
  <c r="W498"/>
  <c r="X498"/>
  <c r="Y498"/>
  <c r="Z498"/>
  <c r="E512"/>
  <c r="S512"/>
  <c r="T512"/>
  <c r="U512"/>
  <c r="V512"/>
  <c r="W512"/>
  <c r="X512"/>
  <c r="Y512"/>
  <c r="Z512"/>
  <c r="E516"/>
  <c r="S516"/>
  <c r="T516"/>
  <c r="U516"/>
  <c r="V516"/>
  <c r="W516"/>
  <c r="X516"/>
  <c r="Y516"/>
  <c r="Z516"/>
  <c r="E530"/>
  <c r="S530"/>
  <c r="T530"/>
  <c r="U530"/>
  <c r="V530"/>
  <c r="W530"/>
  <c r="X530"/>
  <c r="Y530"/>
  <c r="Z530"/>
  <c r="E538"/>
  <c r="S538"/>
  <c r="T538"/>
  <c r="U538"/>
  <c r="V538"/>
  <c r="W538"/>
  <c r="X538"/>
  <c r="Y538"/>
  <c r="Z538"/>
  <c r="E549"/>
  <c r="S549"/>
  <c r="T549"/>
  <c r="U549"/>
  <c r="V549"/>
  <c r="W549"/>
  <c r="X549"/>
  <c r="Y549"/>
  <c r="Z549"/>
  <c r="E570"/>
  <c r="S570"/>
  <c r="T570"/>
  <c r="U570"/>
  <c r="V570"/>
  <c r="W570"/>
  <c r="X570"/>
  <c r="Y570"/>
  <c r="Z570"/>
  <c r="E576"/>
  <c r="S576"/>
  <c r="T576"/>
  <c r="U576"/>
  <c r="V576"/>
  <c r="W576"/>
  <c r="X576"/>
  <c r="Y576"/>
  <c r="Z576"/>
  <c r="E581"/>
  <c r="S581"/>
  <c r="T581"/>
  <c r="U581"/>
  <c r="V581"/>
  <c r="W581"/>
  <c r="X581"/>
  <c r="Y581"/>
  <c r="Z581"/>
  <c r="E84"/>
  <c r="S84"/>
  <c r="T84"/>
  <c r="U84"/>
  <c r="V84"/>
  <c r="W84"/>
  <c r="X84"/>
  <c r="Y84"/>
  <c r="Z84"/>
  <c r="E215"/>
  <c r="S215"/>
  <c r="T215"/>
  <c r="U215"/>
  <c r="V215"/>
  <c r="W215"/>
  <c r="X215"/>
  <c r="Y215"/>
  <c r="Z215"/>
  <c r="E502"/>
  <c r="S502"/>
  <c r="T502"/>
  <c r="U502"/>
  <c r="V502"/>
  <c r="W502"/>
  <c r="X502"/>
  <c r="Y502"/>
  <c r="Z502"/>
  <c r="E504"/>
  <c r="S504"/>
  <c r="T504"/>
  <c r="U504"/>
  <c r="V504"/>
  <c r="W504"/>
  <c r="X504"/>
  <c r="Y504"/>
  <c r="Z504"/>
  <c r="E363"/>
  <c r="S363"/>
  <c r="T363"/>
  <c r="U363"/>
  <c r="V363"/>
  <c r="W363"/>
  <c r="X363"/>
  <c r="Y363"/>
  <c r="Z363"/>
  <c r="E377"/>
  <c r="S377"/>
  <c r="T377"/>
  <c r="U377"/>
  <c r="V377"/>
  <c r="W377"/>
  <c r="X377"/>
  <c r="Y377"/>
  <c r="Z377"/>
  <c r="E420"/>
  <c r="S420"/>
  <c r="T420"/>
  <c r="U420"/>
  <c r="V420"/>
  <c r="W420"/>
  <c r="X420"/>
  <c r="Y420"/>
  <c r="Z420"/>
  <c r="E438"/>
  <c r="S438"/>
  <c r="T438"/>
  <c r="U438"/>
  <c r="V438"/>
  <c r="W438"/>
  <c r="X438"/>
  <c r="Y438"/>
  <c r="Z438"/>
  <c r="E318"/>
  <c r="S318"/>
  <c r="T318"/>
  <c r="U318"/>
  <c r="V318"/>
  <c r="W318"/>
  <c r="X318"/>
  <c r="Y318"/>
  <c r="Z318"/>
  <c r="E372"/>
  <c r="S372"/>
  <c r="T372"/>
  <c r="U372"/>
  <c r="V372"/>
  <c r="W372"/>
  <c r="X372"/>
  <c r="Y372"/>
  <c r="Z372"/>
  <c r="E413"/>
  <c r="S413"/>
  <c r="T413"/>
  <c r="U413"/>
  <c r="V413"/>
  <c r="W413"/>
  <c r="X413"/>
  <c r="Y413"/>
  <c r="Z413"/>
  <c r="E439"/>
  <c r="S439"/>
  <c r="T439"/>
  <c r="U439"/>
  <c r="V439"/>
  <c r="W439"/>
  <c r="X439"/>
  <c r="Y439"/>
  <c r="Z439"/>
  <c r="E543"/>
  <c r="S543"/>
  <c r="T543"/>
  <c r="U543"/>
  <c r="V543"/>
  <c r="W543"/>
  <c r="X543"/>
  <c r="Y543"/>
  <c r="Z543"/>
  <c r="E562"/>
  <c r="S562"/>
  <c r="T562"/>
  <c r="U562"/>
  <c r="V562"/>
  <c r="W562"/>
  <c r="X562"/>
  <c r="Y562"/>
  <c r="Z562"/>
  <c r="E584"/>
  <c r="S584"/>
  <c r="T584"/>
  <c r="U584"/>
  <c r="V584"/>
  <c r="W584"/>
  <c r="X584"/>
  <c r="Y584"/>
  <c r="Z584"/>
  <c r="E60"/>
  <c r="S60"/>
  <c r="T60"/>
  <c r="U60"/>
  <c r="V60"/>
  <c r="W60"/>
  <c r="X60"/>
  <c r="Y60"/>
  <c r="Z60"/>
  <c r="E67"/>
  <c r="S67"/>
  <c r="T67"/>
  <c r="U67"/>
  <c r="V67"/>
  <c r="W67"/>
  <c r="X67"/>
  <c r="Y67"/>
  <c r="Z67"/>
  <c r="E102"/>
  <c r="S102"/>
  <c r="T102"/>
  <c r="U102"/>
  <c r="V102"/>
  <c r="W102"/>
  <c r="X102"/>
  <c r="Y102"/>
  <c r="Z102"/>
  <c r="E137"/>
  <c r="S137"/>
  <c r="T137"/>
  <c r="U137"/>
  <c r="V137"/>
  <c r="W137"/>
  <c r="X137"/>
  <c r="Y137"/>
  <c r="Z137"/>
  <c r="E202"/>
  <c r="S202"/>
  <c r="T202"/>
  <c r="U202"/>
  <c r="V202"/>
  <c r="W202"/>
  <c r="X202"/>
  <c r="Y202"/>
  <c r="Z202"/>
  <c r="E261"/>
  <c r="S261"/>
  <c r="T261"/>
  <c r="U261"/>
  <c r="V261"/>
  <c r="W261"/>
  <c r="X261"/>
  <c r="Y261"/>
  <c r="Z261"/>
  <c r="E271"/>
  <c r="S271"/>
  <c r="T271"/>
  <c r="U271"/>
  <c r="V271"/>
  <c r="W271"/>
  <c r="X271"/>
  <c r="Y271"/>
  <c r="Z271"/>
  <c r="E308"/>
  <c r="S308"/>
  <c r="T308"/>
  <c r="U308"/>
  <c r="V308"/>
  <c r="W308"/>
  <c r="X308"/>
  <c r="Y308"/>
  <c r="Z308"/>
  <c r="E319"/>
  <c r="S319"/>
  <c r="T319"/>
  <c r="U319"/>
  <c r="V319"/>
  <c r="W319"/>
  <c r="X319"/>
  <c r="Y319"/>
  <c r="Z319"/>
  <c r="E325"/>
  <c r="S325"/>
  <c r="T325"/>
  <c r="U325"/>
  <c r="V325"/>
  <c r="W325"/>
  <c r="X325"/>
  <c r="Y325"/>
  <c r="Z325"/>
  <c r="E425"/>
  <c r="S425"/>
  <c r="T425"/>
  <c r="U425"/>
  <c r="V425"/>
  <c r="W425"/>
  <c r="X425"/>
  <c r="Y425"/>
  <c r="Z425"/>
  <c r="E434"/>
  <c r="S434"/>
  <c r="T434"/>
  <c r="U434"/>
  <c r="V434"/>
  <c r="W434"/>
  <c r="X434"/>
  <c r="Y434"/>
  <c r="Z434"/>
  <c r="E465"/>
  <c r="S465"/>
  <c r="T465"/>
  <c r="U465"/>
  <c r="V465"/>
  <c r="W465"/>
  <c r="X465"/>
  <c r="Y465"/>
  <c r="Z465"/>
  <c r="E474"/>
  <c r="S474"/>
  <c r="T474"/>
  <c r="U474"/>
  <c r="V474"/>
  <c r="W474"/>
  <c r="X474"/>
  <c r="Y474"/>
  <c r="Z474"/>
  <c r="E440"/>
  <c r="S440"/>
  <c r="T440"/>
  <c r="U440"/>
  <c r="V440"/>
  <c r="W440"/>
  <c r="X440"/>
  <c r="Y440"/>
  <c r="Z440"/>
  <c r="E6"/>
  <c r="S6"/>
  <c r="T6"/>
  <c r="U6"/>
  <c r="V6"/>
  <c r="W6"/>
  <c r="X6"/>
  <c r="Y6"/>
  <c r="Z6"/>
  <c r="E30"/>
  <c r="S30"/>
  <c r="T30"/>
  <c r="U30"/>
  <c r="V30"/>
  <c r="W30"/>
  <c r="X30"/>
  <c r="Y30"/>
  <c r="Z30"/>
  <c r="E38"/>
  <c r="S38"/>
  <c r="T38"/>
  <c r="U38"/>
  <c r="V38"/>
  <c r="W38"/>
  <c r="X38"/>
  <c r="Y38"/>
  <c r="Z38"/>
  <c r="E71"/>
  <c r="S71"/>
  <c r="T71"/>
  <c r="U71"/>
  <c r="V71"/>
  <c r="W71"/>
  <c r="X71"/>
  <c r="Y71"/>
  <c r="Z71"/>
  <c r="E132"/>
  <c r="S132"/>
  <c r="T132"/>
  <c r="U132"/>
  <c r="V132"/>
  <c r="W132"/>
  <c r="X132"/>
  <c r="Y132"/>
  <c r="Z132"/>
  <c r="E144"/>
  <c r="S144"/>
  <c r="T144"/>
  <c r="U144"/>
  <c r="V144"/>
  <c r="W144"/>
  <c r="X144"/>
  <c r="Y144"/>
  <c r="Z144"/>
  <c r="E526"/>
  <c r="S526"/>
  <c r="T526"/>
  <c r="U526"/>
  <c r="V526"/>
  <c r="W526"/>
  <c r="X526"/>
  <c r="Y526"/>
  <c r="Z526"/>
  <c r="E535"/>
  <c r="S535"/>
  <c r="T535"/>
  <c r="U535"/>
  <c r="V535"/>
  <c r="W535"/>
  <c r="X535"/>
  <c r="Y535"/>
  <c r="Z535"/>
  <c r="E61"/>
  <c r="S61"/>
  <c r="T61"/>
  <c r="U61"/>
  <c r="V61"/>
  <c r="W61"/>
  <c r="X61"/>
  <c r="Y61"/>
  <c r="Z61"/>
  <c r="E115"/>
  <c r="S115"/>
  <c r="T115"/>
  <c r="U115"/>
  <c r="V115"/>
  <c r="W115"/>
  <c r="X115"/>
  <c r="Y115"/>
  <c r="Z115"/>
  <c r="E123"/>
  <c r="S123"/>
  <c r="T123"/>
  <c r="U123"/>
  <c r="V123"/>
  <c r="W123"/>
  <c r="X123"/>
  <c r="Y123"/>
  <c r="Z123"/>
  <c r="E181"/>
  <c r="S181"/>
  <c r="T181"/>
  <c r="U181"/>
  <c r="V181"/>
  <c r="W181"/>
  <c r="X181"/>
  <c r="Y181"/>
  <c r="Z181"/>
  <c r="E294"/>
  <c r="S294"/>
  <c r="T294"/>
  <c r="U294"/>
  <c r="V294"/>
  <c r="W294"/>
  <c r="X294"/>
  <c r="Y294"/>
  <c r="Z294"/>
  <c r="E309"/>
  <c r="S309"/>
  <c r="T309"/>
  <c r="U309"/>
  <c r="V309"/>
  <c r="W309"/>
  <c r="X309"/>
  <c r="Y309"/>
  <c r="Z309"/>
  <c r="E320"/>
  <c r="S320"/>
  <c r="T320"/>
  <c r="U320"/>
  <c r="V320"/>
  <c r="W320"/>
  <c r="X320"/>
  <c r="Y320"/>
  <c r="Z320"/>
  <c r="E326"/>
  <c r="S326"/>
  <c r="T326"/>
  <c r="U326"/>
  <c r="V326"/>
  <c r="W326"/>
  <c r="X326"/>
  <c r="Y326"/>
  <c r="Z326"/>
  <c r="E389"/>
  <c r="S389"/>
  <c r="T389"/>
  <c r="U389"/>
  <c r="V389"/>
  <c r="W389"/>
  <c r="X389"/>
  <c r="Y389"/>
  <c r="Z389"/>
  <c r="E400"/>
  <c r="S400"/>
  <c r="T400"/>
  <c r="U400"/>
  <c r="V400"/>
  <c r="W400"/>
  <c r="X400"/>
  <c r="Y400"/>
  <c r="Z400"/>
  <c r="E536"/>
  <c r="S536"/>
  <c r="T536"/>
  <c r="U536"/>
  <c r="V536"/>
  <c r="W536"/>
  <c r="X536"/>
  <c r="Y536"/>
  <c r="Z536"/>
  <c r="E358"/>
  <c r="S358"/>
  <c r="T358"/>
  <c r="U358"/>
  <c r="V358"/>
  <c r="W358"/>
  <c r="X358"/>
  <c r="Y358"/>
  <c r="Z358"/>
  <c r="E451"/>
  <c r="S451"/>
  <c r="T451"/>
  <c r="U451"/>
  <c r="V451"/>
  <c r="W451"/>
  <c r="X451"/>
  <c r="Y451"/>
  <c r="Z451"/>
  <c r="E352"/>
  <c r="S352"/>
  <c r="T352"/>
  <c r="U352"/>
  <c r="V352"/>
  <c r="W352"/>
  <c r="X352"/>
  <c r="Y352"/>
  <c r="Z352"/>
  <c r="E406"/>
  <c r="S406"/>
  <c r="T406"/>
  <c r="U406"/>
  <c r="V406"/>
  <c r="W406"/>
  <c r="X406"/>
  <c r="Y406"/>
  <c r="Z406"/>
  <c r="E414"/>
  <c r="S414"/>
  <c r="T414"/>
  <c r="U414"/>
  <c r="V414"/>
  <c r="W414"/>
  <c r="X414"/>
  <c r="Y414"/>
  <c r="Z414"/>
  <c r="E24"/>
  <c r="S24"/>
  <c r="T24"/>
  <c r="U24"/>
  <c r="V24"/>
  <c r="W24"/>
  <c r="X24"/>
  <c r="Y24"/>
  <c r="Z24"/>
  <c r="E156"/>
  <c r="S156"/>
  <c r="T156"/>
  <c r="U156"/>
  <c r="V156"/>
  <c r="W156"/>
  <c r="X156"/>
  <c r="Y156"/>
  <c r="Z156"/>
  <c r="E278"/>
  <c r="S278"/>
  <c r="T278"/>
  <c r="U278"/>
  <c r="V278"/>
  <c r="W278"/>
  <c r="X278"/>
  <c r="Y278"/>
  <c r="Z278"/>
  <c r="E484"/>
  <c r="S484"/>
  <c r="T484"/>
  <c r="U484"/>
  <c r="V484"/>
  <c r="W484"/>
  <c r="X484"/>
  <c r="Y484"/>
  <c r="Z484"/>
  <c r="E495"/>
  <c r="S495"/>
  <c r="T495"/>
  <c r="U495"/>
  <c r="V495"/>
  <c r="W495"/>
  <c r="X495"/>
  <c r="Y495"/>
  <c r="Z495"/>
  <c r="E499"/>
  <c r="S499"/>
  <c r="T499"/>
  <c r="U499"/>
  <c r="V499"/>
  <c r="W499"/>
  <c r="X499"/>
  <c r="Y499"/>
  <c r="Z499"/>
  <c r="E505"/>
  <c r="S505"/>
  <c r="T505"/>
  <c r="U505"/>
  <c r="V505"/>
  <c r="W505"/>
  <c r="X505"/>
  <c r="Y505"/>
  <c r="Z505"/>
  <c r="E517"/>
  <c r="S517"/>
  <c r="T517"/>
  <c r="U517"/>
  <c r="V517"/>
  <c r="W517"/>
  <c r="X517"/>
  <c r="Y517"/>
  <c r="Z517"/>
  <c r="E539"/>
  <c r="S539"/>
  <c r="T539"/>
  <c r="U539"/>
  <c r="V539"/>
  <c r="W539"/>
  <c r="X539"/>
  <c r="Y539"/>
  <c r="Z539"/>
  <c r="E550"/>
  <c r="S550"/>
  <c r="T550"/>
  <c r="U550"/>
  <c r="V550"/>
  <c r="W550"/>
  <c r="X550"/>
  <c r="Y550"/>
  <c r="Z550"/>
  <c r="E571"/>
  <c r="S571"/>
  <c r="T571"/>
  <c r="U571"/>
  <c r="V571"/>
  <c r="W571"/>
  <c r="X571"/>
  <c r="Y571"/>
  <c r="Z571"/>
  <c r="E582"/>
  <c r="S582"/>
  <c r="T582"/>
  <c r="U582"/>
  <c r="V582"/>
  <c r="W582"/>
  <c r="X582"/>
  <c r="Y582"/>
  <c r="Z582"/>
  <c r="E25"/>
  <c r="S25"/>
  <c r="T25"/>
  <c r="U25"/>
  <c r="V25"/>
  <c r="W25"/>
  <c r="X25"/>
  <c r="Y25"/>
  <c r="Z25"/>
  <c r="E39"/>
  <c r="S39"/>
  <c r="T39"/>
  <c r="U39"/>
  <c r="V39"/>
  <c r="W39"/>
  <c r="X39"/>
  <c r="Y39"/>
  <c r="Z39"/>
  <c r="E62"/>
  <c r="S62"/>
  <c r="T62"/>
  <c r="U62"/>
  <c r="V62"/>
  <c r="W62"/>
  <c r="X62"/>
  <c r="Y62"/>
  <c r="Z62"/>
  <c r="E78"/>
  <c r="S78"/>
  <c r="T78"/>
  <c r="U78"/>
  <c r="V78"/>
  <c r="W78"/>
  <c r="X78"/>
  <c r="Y78"/>
  <c r="Z78"/>
  <c r="E103"/>
  <c r="S103"/>
  <c r="T103"/>
  <c r="U103"/>
  <c r="V103"/>
  <c r="W103"/>
  <c r="X103"/>
  <c r="Y103"/>
  <c r="Z103"/>
  <c r="E116"/>
  <c r="S116"/>
  <c r="T116"/>
  <c r="U116"/>
  <c r="V116"/>
  <c r="W116"/>
  <c r="X116"/>
  <c r="Y116"/>
  <c r="Z116"/>
  <c r="E129"/>
  <c r="S129"/>
  <c r="T129"/>
  <c r="U129"/>
  <c r="V129"/>
  <c r="W129"/>
  <c r="X129"/>
  <c r="Y129"/>
  <c r="Z129"/>
  <c r="E150"/>
  <c r="S150"/>
  <c r="T150"/>
  <c r="U150"/>
  <c r="V150"/>
  <c r="W150"/>
  <c r="X150"/>
  <c r="Y150"/>
  <c r="Z150"/>
  <c r="E193"/>
  <c r="S193"/>
  <c r="T193"/>
  <c r="U193"/>
  <c r="V193"/>
  <c r="W193"/>
  <c r="X193"/>
  <c r="Y193"/>
  <c r="Z193"/>
  <c r="E203"/>
  <c r="S203"/>
  <c r="T203"/>
  <c r="U203"/>
  <c r="V203"/>
  <c r="W203"/>
  <c r="X203"/>
  <c r="Y203"/>
  <c r="Z203"/>
  <c r="E209"/>
  <c r="S209"/>
  <c r="T209"/>
  <c r="U209"/>
  <c r="V209"/>
  <c r="W209"/>
  <c r="X209"/>
  <c r="Y209"/>
  <c r="Z209"/>
  <c r="E216"/>
  <c r="S216"/>
  <c r="T216"/>
  <c r="U216"/>
  <c r="V216"/>
  <c r="W216"/>
  <c r="X216"/>
  <c r="Y216"/>
  <c r="Z216"/>
  <c r="E230"/>
  <c r="S230"/>
  <c r="T230"/>
  <c r="U230"/>
  <c r="V230"/>
  <c r="W230"/>
  <c r="X230"/>
  <c r="Y230"/>
  <c r="Z230"/>
  <c r="E279"/>
  <c r="S279"/>
  <c r="T279"/>
  <c r="U279"/>
  <c r="V279"/>
  <c r="W279"/>
  <c r="X279"/>
  <c r="Y279"/>
  <c r="Z279"/>
  <c r="E286"/>
  <c r="S286"/>
  <c r="T286"/>
  <c r="U286"/>
  <c r="V286"/>
  <c r="W286"/>
  <c r="X286"/>
  <c r="Y286"/>
  <c r="Z286"/>
  <c r="E310"/>
  <c r="S310"/>
  <c r="T310"/>
  <c r="U310"/>
  <c r="V310"/>
  <c r="W310"/>
  <c r="X310"/>
  <c r="Y310"/>
  <c r="Z310"/>
  <c r="E327"/>
  <c r="S327"/>
  <c r="T327"/>
  <c r="U327"/>
  <c r="V327"/>
  <c r="W327"/>
  <c r="X327"/>
  <c r="Y327"/>
  <c r="Z327"/>
  <c r="E337"/>
  <c r="S337"/>
  <c r="T337"/>
  <c r="U337"/>
  <c r="V337"/>
  <c r="W337"/>
  <c r="X337"/>
  <c r="Y337"/>
  <c r="Z337"/>
  <c r="E342"/>
  <c r="S342"/>
  <c r="T342"/>
  <c r="U342"/>
  <c r="V342"/>
  <c r="W342"/>
  <c r="X342"/>
  <c r="Y342"/>
  <c r="Z342"/>
  <c r="E344"/>
  <c r="S344"/>
  <c r="T344"/>
  <c r="U344"/>
  <c r="V344"/>
  <c r="W344"/>
  <c r="X344"/>
  <c r="Y344"/>
  <c r="Z344"/>
  <c r="E359"/>
  <c r="S359"/>
  <c r="T359"/>
  <c r="U359"/>
  <c r="V359"/>
  <c r="W359"/>
  <c r="X359"/>
  <c r="Y359"/>
  <c r="Z359"/>
  <c r="E366"/>
  <c r="S366"/>
  <c r="T366"/>
  <c r="U366"/>
  <c r="V366"/>
  <c r="W366"/>
  <c r="X366"/>
  <c r="Y366"/>
  <c r="Z366"/>
  <c r="E378"/>
  <c r="S378"/>
  <c r="T378"/>
  <c r="U378"/>
  <c r="V378"/>
  <c r="W378"/>
  <c r="X378"/>
  <c r="Y378"/>
  <c r="Z378"/>
  <c r="E407"/>
  <c r="S407"/>
  <c r="T407"/>
  <c r="U407"/>
  <c r="V407"/>
  <c r="W407"/>
  <c r="X407"/>
  <c r="Y407"/>
  <c r="Z407"/>
  <c r="E426"/>
  <c r="S426"/>
  <c r="T426"/>
  <c r="U426"/>
  <c r="V426"/>
  <c r="W426"/>
  <c r="X426"/>
  <c r="Y426"/>
  <c r="Z426"/>
  <c r="E435"/>
  <c r="S435"/>
  <c r="T435"/>
  <c r="U435"/>
  <c r="V435"/>
  <c r="W435"/>
  <c r="X435"/>
  <c r="Y435"/>
  <c r="Z435"/>
  <c r="E452"/>
  <c r="S452"/>
  <c r="T452"/>
  <c r="U452"/>
  <c r="V452"/>
  <c r="W452"/>
  <c r="X452"/>
  <c r="Y452"/>
  <c r="Z452"/>
  <c r="E466"/>
  <c r="S466"/>
  <c r="T466"/>
  <c r="U466"/>
  <c r="V466"/>
  <c r="W466"/>
  <c r="X466"/>
  <c r="Y466"/>
  <c r="Z466"/>
  <c r="E477"/>
  <c r="S477"/>
  <c r="T477"/>
  <c r="U477"/>
  <c r="V477"/>
  <c r="W477"/>
  <c r="X477"/>
  <c r="Y477"/>
  <c r="Z477"/>
  <c r="E486"/>
  <c r="S486"/>
  <c r="T486"/>
  <c r="U486"/>
  <c r="V486"/>
  <c r="W486"/>
  <c r="X486"/>
  <c r="Y486"/>
  <c r="Z486"/>
  <c r="E488"/>
  <c r="S488"/>
  <c r="T488"/>
  <c r="U488"/>
  <c r="V488"/>
  <c r="W488"/>
  <c r="X488"/>
  <c r="Y488"/>
  <c r="Z488"/>
  <c r="E500"/>
  <c r="S500"/>
  <c r="T500"/>
  <c r="U500"/>
  <c r="V500"/>
  <c r="W500"/>
  <c r="X500"/>
  <c r="Y500"/>
  <c r="Z500"/>
  <c r="E506"/>
  <c r="S506"/>
  <c r="T506"/>
  <c r="U506"/>
  <c r="V506"/>
  <c r="W506"/>
  <c r="X506"/>
  <c r="Y506"/>
  <c r="Z506"/>
  <c r="E510"/>
  <c r="S510"/>
  <c r="T510"/>
  <c r="U510"/>
  <c r="V510"/>
  <c r="W510"/>
  <c r="X510"/>
  <c r="Y510"/>
  <c r="Z510"/>
  <c r="E518"/>
  <c r="S518"/>
  <c r="T518"/>
  <c r="U518"/>
  <c r="V518"/>
  <c r="W518"/>
  <c r="X518"/>
  <c r="Y518"/>
  <c r="Z518"/>
  <c r="E523"/>
  <c r="S523"/>
  <c r="T523"/>
  <c r="U523"/>
  <c r="V523"/>
  <c r="W523"/>
  <c r="X523"/>
  <c r="Y523"/>
  <c r="Z523"/>
  <c r="E555"/>
  <c r="S555"/>
  <c r="T555"/>
  <c r="U555"/>
  <c r="V555"/>
  <c r="W555"/>
  <c r="X555"/>
  <c r="Y555"/>
  <c r="Z555"/>
  <c r="E338"/>
  <c r="S338"/>
  <c r="T338"/>
  <c r="U338"/>
  <c r="V338"/>
  <c r="W338"/>
  <c r="X338"/>
  <c r="Y338"/>
  <c r="Z338"/>
  <c r="E379"/>
  <c r="S379"/>
  <c r="T379"/>
  <c r="U379"/>
  <c r="V379"/>
  <c r="W379"/>
  <c r="X379"/>
  <c r="Y379"/>
  <c r="Z379"/>
  <c r="E383"/>
  <c r="S383"/>
  <c r="T383"/>
  <c r="U383"/>
  <c r="V383"/>
  <c r="W383"/>
  <c r="X383"/>
  <c r="Y383"/>
  <c r="Z383"/>
  <c r="E385"/>
  <c r="S385"/>
  <c r="T385"/>
  <c r="U385"/>
  <c r="V385"/>
  <c r="W385"/>
  <c r="X385"/>
  <c r="Y385"/>
  <c r="Z385"/>
  <c r="E453"/>
  <c r="S453"/>
  <c r="T453"/>
  <c r="U453"/>
  <c r="V453"/>
  <c r="W453"/>
  <c r="X453"/>
  <c r="Y453"/>
  <c r="Z453"/>
  <c r="E467"/>
  <c r="S467"/>
  <c r="T467"/>
  <c r="U467"/>
  <c r="V467"/>
  <c r="W467"/>
  <c r="X467"/>
  <c r="Y467"/>
  <c r="Z467"/>
  <c r="E475"/>
  <c r="S475"/>
  <c r="T475"/>
  <c r="U475"/>
  <c r="V475"/>
  <c r="W475"/>
  <c r="X475"/>
  <c r="Y475"/>
  <c r="Z475"/>
  <c r="E487"/>
  <c r="S487"/>
  <c r="T487"/>
  <c r="U487"/>
  <c r="V487"/>
  <c r="W487"/>
  <c r="X487"/>
  <c r="Y487"/>
  <c r="Z487"/>
  <c r="E490"/>
  <c r="S490"/>
  <c r="T490"/>
  <c r="U490"/>
  <c r="V490"/>
  <c r="W490"/>
  <c r="X490"/>
  <c r="Y490"/>
  <c r="Z490"/>
  <c r="E540"/>
  <c r="S540"/>
  <c r="T540"/>
  <c r="U540"/>
  <c r="V540"/>
  <c r="W540"/>
  <c r="X540"/>
  <c r="Y540"/>
  <c r="Z540"/>
  <c r="E551"/>
  <c r="S551"/>
  <c r="T551"/>
  <c r="U551"/>
  <c r="V551"/>
  <c r="W551"/>
  <c r="X551"/>
  <c r="Y551"/>
  <c r="Z551"/>
  <c r="E565"/>
  <c r="S565"/>
  <c r="T565"/>
  <c r="U565"/>
  <c r="V565"/>
  <c r="W565"/>
  <c r="X565"/>
  <c r="Y565"/>
  <c r="Z565"/>
  <c r="E577"/>
  <c r="S577"/>
  <c r="T577"/>
  <c r="U577"/>
  <c r="V577"/>
  <c r="W577"/>
  <c r="X577"/>
  <c r="Y577"/>
  <c r="Z577"/>
  <c r="E360"/>
  <c r="S360"/>
  <c r="T360"/>
  <c r="U360"/>
  <c r="V360"/>
  <c r="W360"/>
  <c r="X360"/>
  <c r="Y360"/>
  <c r="Z360"/>
  <c r="E384"/>
  <c r="S384"/>
  <c r="T384"/>
  <c r="U384"/>
  <c r="V384"/>
  <c r="W384"/>
  <c r="X384"/>
  <c r="Y384"/>
  <c r="Z384"/>
  <c r="E444"/>
  <c r="S444"/>
  <c r="T444"/>
  <c r="U444"/>
  <c r="V444"/>
  <c r="W444"/>
  <c r="X444"/>
  <c r="Y444"/>
  <c r="Z444"/>
  <c r="E468"/>
  <c r="S468"/>
  <c r="T468"/>
  <c r="U468"/>
  <c r="V468"/>
  <c r="W468"/>
  <c r="X468"/>
  <c r="Y468"/>
  <c r="Z468"/>
  <c r="E556"/>
  <c r="S556"/>
  <c r="T556"/>
  <c r="U556"/>
  <c r="V556"/>
  <c r="W556"/>
  <c r="X556"/>
  <c r="Y556"/>
  <c r="Z556"/>
  <c r="E578"/>
  <c r="S578"/>
  <c r="T578"/>
  <c r="U578"/>
  <c r="V578"/>
  <c r="W578"/>
  <c r="X578"/>
  <c r="Y578"/>
  <c r="Z578"/>
  <c r="E133"/>
  <c r="S133"/>
  <c r="T133"/>
  <c r="U133"/>
  <c r="V133"/>
  <c r="W133"/>
  <c r="X133"/>
  <c r="Y133"/>
  <c r="Z133"/>
  <c r="E151"/>
  <c r="S151"/>
  <c r="T151"/>
  <c r="U151"/>
  <c r="V151"/>
  <c r="W151"/>
  <c r="X151"/>
  <c r="Y151"/>
  <c r="Z151"/>
  <c r="E157"/>
  <c r="S157"/>
  <c r="T157"/>
  <c r="U157"/>
  <c r="V157"/>
  <c r="W157"/>
  <c r="X157"/>
  <c r="Y157"/>
  <c r="Z157"/>
  <c r="E287"/>
  <c r="S287"/>
  <c r="T287"/>
  <c r="U287"/>
  <c r="V287"/>
  <c r="W287"/>
  <c r="X287"/>
  <c r="Y287"/>
  <c r="Z287"/>
  <c r="S586"/>
  <c r="T586"/>
  <c r="U586"/>
  <c r="V586"/>
  <c r="W586"/>
  <c r="X586"/>
  <c r="Y586"/>
  <c r="Z586"/>
  <c r="S587"/>
  <c r="T587"/>
  <c r="U587"/>
  <c r="V587"/>
  <c r="W587"/>
  <c r="X587"/>
  <c r="Y587"/>
  <c r="Z587"/>
  <c r="S588"/>
  <c r="T588"/>
  <c r="U588"/>
  <c r="V588"/>
  <c r="W588"/>
  <c r="X588"/>
  <c r="Y588"/>
  <c r="Z588"/>
  <c r="S589"/>
  <c r="T589"/>
  <c r="U589"/>
  <c r="V589"/>
  <c r="W589"/>
  <c r="X589"/>
  <c r="Y589"/>
  <c r="Z589"/>
  <c r="S590"/>
  <c r="T590"/>
  <c r="U590"/>
  <c r="V590"/>
  <c r="W590"/>
  <c r="X590"/>
  <c r="Y590"/>
  <c r="Z590"/>
  <c r="S591"/>
  <c r="T591"/>
  <c r="U591"/>
  <c r="V591"/>
  <c r="W591"/>
  <c r="X591"/>
  <c r="Y591"/>
  <c r="Z591"/>
  <c r="S592"/>
  <c r="T592"/>
  <c r="U592"/>
  <c r="V592"/>
  <c r="W592"/>
  <c r="X592"/>
  <c r="Y592"/>
  <c r="Z592"/>
  <c r="S593"/>
  <c r="T593"/>
  <c r="U593"/>
  <c r="V593"/>
  <c r="W593"/>
  <c r="X593"/>
  <c r="Y593"/>
  <c r="Z593"/>
  <c r="S594"/>
  <c r="T594"/>
  <c r="U594"/>
  <c r="V594"/>
  <c r="W594"/>
  <c r="X594"/>
  <c r="Y594"/>
  <c r="Z594"/>
  <c r="S595"/>
  <c r="T595"/>
  <c r="U595"/>
  <c r="V595"/>
  <c r="W595"/>
  <c r="X595"/>
  <c r="Y595"/>
  <c r="Z595"/>
  <c r="S596"/>
  <c r="T596"/>
  <c r="U596"/>
  <c r="V596"/>
  <c r="W596"/>
  <c r="X596"/>
  <c r="Y596"/>
  <c r="Z596"/>
  <c r="S597"/>
  <c r="T597"/>
  <c r="U597"/>
  <c r="V597"/>
  <c r="W597"/>
  <c r="X597"/>
  <c r="Y597"/>
  <c r="Z597"/>
  <c r="S598"/>
  <c r="T598"/>
  <c r="U598"/>
  <c r="V598"/>
  <c r="W598"/>
  <c r="X598"/>
  <c r="Y598"/>
  <c r="Z598"/>
  <c r="S599"/>
  <c r="T599"/>
  <c r="U599"/>
  <c r="V599"/>
  <c r="W599"/>
  <c r="X599"/>
  <c r="Y599"/>
  <c r="Z599"/>
  <c r="S600"/>
  <c r="T600"/>
  <c r="U600"/>
  <c r="V600"/>
  <c r="W600"/>
  <c r="X600"/>
  <c r="Y600"/>
  <c r="Z600"/>
  <c r="E679" i="31"/>
  <c r="E678"/>
  <c r="E677"/>
  <c r="E676"/>
  <c r="E675"/>
  <c r="E674"/>
  <c r="E673"/>
  <c r="E672"/>
  <c r="E671"/>
  <c r="E670"/>
  <c r="E669"/>
  <c r="E668"/>
  <c r="E667"/>
  <c r="E666"/>
  <c r="E665"/>
  <c r="E664"/>
  <c r="E663"/>
  <c r="E662"/>
  <c r="E661"/>
  <c r="E660"/>
  <c r="E659"/>
  <c r="E658"/>
  <c r="E657"/>
  <c r="E656"/>
  <c r="E655"/>
  <c r="E654"/>
  <c r="E653"/>
  <c r="E652"/>
  <c r="E651"/>
  <c r="E650"/>
  <c r="E649"/>
  <c r="E648"/>
  <c r="E647"/>
  <c r="E646"/>
  <c r="E645"/>
  <c r="E644"/>
  <c r="E643"/>
  <c r="E642"/>
  <c r="E641"/>
  <c r="E640"/>
  <c r="E639"/>
  <c r="E638"/>
  <c r="E637"/>
  <c r="E636"/>
  <c r="E635"/>
  <c r="E634"/>
  <c r="E633"/>
  <c r="E632"/>
  <c r="E631"/>
  <c r="E630"/>
  <c r="E629"/>
  <c r="E628"/>
  <c r="E627"/>
  <c r="E626"/>
  <c r="E625"/>
  <c r="E624"/>
  <c r="E623"/>
  <c r="E622"/>
  <c r="E621"/>
  <c r="E620"/>
  <c r="E619"/>
  <c r="E618"/>
  <c r="E617"/>
  <c r="E616"/>
  <c r="E615"/>
  <c r="E614"/>
  <c r="E613"/>
  <c r="E612"/>
  <c r="E611"/>
  <c r="E610"/>
  <c r="E609"/>
  <c r="E608"/>
  <c r="E607"/>
  <c r="E606"/>
  <c r="E605"/>
  <c r="E604"/>
  <c r="E603"/>
  <c r="E602"/>
  <c r="E601"/>
  <c r="E600"/>
  <c r="E599"/>
  <c r="E598"/>
  <c r="E597"/>
  <c r="E596"/>
  <c r="E595"/>
  <c r="E594"/>
  <c r="E593"/>
  <c r="E592"/>
  <c r="E591"/>
  <c r="E586"/>
  <c r="E590"/>
  <c r="E581"/>
  <c r="E584"/>
  <c r="E587"/>
  <c r="E588"/>
  <c r="E582"/>
  <c r="E589"/>
  <c r="E583"/>
  <c r="E585"/>
  <c r="E580"/>
  <c r="E579"/>
  <c r="E577"/>
  <c r="E566"/>
  <c r="E571"/>
  <c r="E570"/>
  <c r="E578"/>
  <c r="E567"/>
  <c r="E576"/>
  <c r="E572"/>
  <c r="E569"/>
  <c r="E568"/>
  <c r="E575"/>
  <c r="E574"/>
  <c r="E573"/>
  <c r="E557"/>
  <c r="E563"/>
  <c r="E558"/>
  <c r="E564"/>
  <c r="E561"/>
  <c r="E562"/>
  <c r="E560"/>
  <c r="E559"/>
  <c r="E565"/>
  <c r="E549"/>
  <c r="E548"/>
  <c r="E543"/>
  <c r="E553"/>
  <c r="E544"/>
  <c r="E545"/>
  <c r="E555"/>
  <c r="E556"/>
  <c r="E552"/>
  <c r="E551"/>
  <c r="E550"/>
  <c r="E554"/>
  <c r="E546"/>
  <c r="E547"/>
  <c r="E537"/>
  <c r="E538"/>
  <c r="E541"/>
  <c r="E540"/>
  <c r="E539"/>
  <c r="E536"/>
  <c r="E542"/>
  <c r="E534"/>
  <c r="E535"/>
  <c r="E533"/>
  <c r="E532"/>
  <c r="E531"/>
  <c r="E530"/>
  <c r="E528"/>
  <c r="E527"/>
  <c r="E529"/>
  <c r="E526"/>
  <c r="E488"/>
  <c r="E470"/>
  <c r="E514"/>
  <c r="E521"/>
  <c r="E498"/>
  <c r="E513"/>
  <c r="E476"/>
  <c r="E493"/>
  <c r="E482"/>
  <c r="E484"/>
  <c r="E520"/>
  <c r="E502"/>
  <c r="E501"/>
  <c r="E506"/>
  <c r="E517"/>
  <c r="E509"/>
  <c r="E510"/>
  <c r="E499"/>
  <c r="E507"/>
  <c r="E471"/>
  <c r="E525"/>
  <c r="E524"/>
  <c r="E475"/>
  <c r="E496"/>
  <c r="E508"/>
  <c r="E473"/>
  <c r="E522"/>
  <c r="E492"/>
  <c r="E487"/>
  <c r="E494"/>
  <c r="E478"/>
  <c r="E511"/>
  <c r="E490"/>
  <c r="E500"/>
  <c r="E495"/>
  <c r="E491"/>
  <c r="E474"/>
  <c r="E469"/>
  <c r="E515"/>
  <c r="E504"/>
  <c r="E481"/>
  <c r="E479"/>
  <c r="E485"/>
  <c r="E505"/>
  <c r="E486"/>
  <c r="E477"/>
  <c r="E489"/>
  <c r="E523"/>
  <c r="E480"/>
  <c r="E483"/>
  <c r="E519"/>
  <c r="E503"/>
  <c r="E497"/>
  <c r="E472"/>
  <c r="E512"/>
  <c r="E518"/>
  <c r="E516"/>
  <c r="E468"/>
  <c r="E467"/>
  <c r="E465"/>
  <c r="E466"/>
  <c r="E464"/>
  <c r="E461"/>
  <c r="E460"/>
  <c r="E459"/>
  <c r="E463"/>
  <c r="E462"/>
  <c r="E458"/>
  <c r="E450"/>
  <c r="E442"/>
  <c r="E457"/>
  <c r="E444"/>
  <c r="E448"/>
  <c r="E454"/>
  <c r="E452"/>
  <c r="E449"/>
  <c r="E441"/>
  <c r="E447"/>
  <c r="E445"/>
  <c r="E456"/>
  <c r="E453"/>
  <c r="E455"/>
  <c r="E446"/>
  <c r="E443"/>
  <c r="E451"/>
  <c r="E435"/>
  <c r="E438"/>
  <c r="E436"/>
  <c r="E439"/>
  <c r="E440"/>
  <c r="E434"/>
  <c r="E432"/>
  <c r="E433"/>
  <c r="E437"/>
  <c r="E425"/>
  <c r="E427"/>
  <c r="E428"/>
  <c r="E403"/>
  <c r="E406"/>
  <c r="E424"/>
  <c r="E418"/>
  <c r="E431"/>
  <c r="E412"/>
  <c r="E429"/>
  <c r="E420"/>
  <c r="E430"/>
  <c r="E401"/>
  <c r="E405"/>
  <c r="E414"/>
  <c r="E404"/>
  <c r="E419"/>
  <c r="E423"/>
  <c r="E408"/>
  <c r="E410"/>
  <c r="E422"/>
  <c r="E409"/>
  <c r="E426"/>
  <c r="E407"/>
  <c r="E402"/>
  <c r="E413"/>
  <c r="E417"/>
  <c r="E416"/>
  <c r="E421"/>
  <c r="E400"/>
  <c r="E411"/>
  <c r="E415"/>
  <c r="E395"/>
  <c r="E396"/>
  <c r="E399"/>
  <c r="E390"/>
  <c r="E397"/>
  <c r="E398"/>
  <c r="E392"/>
  <c r="E393"/>
  <c r="E394"/>
  <c r="E391"/>
  <c r="E389"/>
  <c r="E373"/>
  <c r="E350"/>
  <c r="E360"/>
  <c r="E379"/>
  <c r="E374"/>
  <c r="E375"/>
  <c r="E349"/>
  <c r="E325"/>
  <c r="E359"/>
  <c r="E357"/>
  <c r="E346"/>
  <c r="E329"/>
  <c r="E326"/>
  <c r="E388"/>
  <c r="E372"/>
  <c r="E365"/>
  <c r="E358"/>
  <c r="E351"/>
  <c r="E381"/>
  <c r="E382"/>
  <c r="E333"/>
  <c r="E332"/>
  <c r="E327"/>
  <c r="E363"/>
  <c r="E362"/>
  <c r="E361"/>
  <c r="E355"/>
  <c r="E352"/>
  <c r="E377"/>
  <c r="E376"/>
  <c r="E383"/>
  <c r="E378"/>
  <c r="E341"/>
  <c r="E335"/>
  <c r="E342"/>
  <c r="E334"/>
  <c r="E338"/>
  <c r="E369"/>
  <c r="E364"/>
  <c r="E354"/>
  <c r="E385"/>
  <c r="E384"/>
  <c r="E340"/>
  <c r="E356"/>
  <c r="E336"/>
  <c r="E387"/>
  <c r="E386"/>
  <c r="E324"/>
  <c r="E371"/>
  <c r="E370"/>
  <c r="E380"/>
  <c r="E368"/>
  <c r="E367"/>
  <c r="E366"/>
  <c r="E343"/>
  <c r="E337"/>
  <c r="E344"/>
  <c r="E353"/>
  <c r="E339"/>
  <c r="E345"/>
  <c r="E348"/>
  <c r="E331"/>
  <c r="E330"/>
  <c r="E328"/>
  <c r="E347"/>
  <c r="E323"/>
  <c r="E321"/>
  <c r="E322"/>
  <c r="E320"/>
  <c r="E312"/>
  <c r="E301"/>
  <c r="E314"/>
  <c r="E304"/>
  <c r="E317"/>
  <c r="E298"/>
  <c r="E309"/>
  <c r="E306"/>
  <c r="E300"/>
  <c r="E303"/>
  <c r="E302"/>
  <c r="E318"/>
  <c r="E305"/>
  <c r="E308"/>
  <c r="E316"/>
  <c r="E313"/>
  <c r="E319"/>
  <c r="E307"/>
  <c r="E311"/>
  <c r="E299"/>
  <c r="E315"/>
  <c r="E310"/>
  <c r="E292"/>
  <c r="E278"/>
  <c r="E277"/>
  <c r="E297"/>
  <c r="E296"/>
  <c r="E295"/>
  <c r="E291"/>
  <c r="E275"/>
  <c r="E274"/>
  <c r="E280"/>
  <c r="E285"/>
  <c r="E284"/>
  <c r="E273"/>
  <c r="E267"/>
  <c r="E266"/>
  <c r="E282"/>
  <c r="E283"/>
  <c r="E265"/>
  <c r="E294"/>
  <c r="E269"/>
  <c r="E281"/>
  <c r="E272"/>
  <c r="E286"/>
  <c r="E270"/>
  <c r="E268"/>
  <c r="E279"/>
  <c r="E289"/>
  <c r="E288"/>
  <c r="E287"/>
  <c r="E293"/>
  <c r="E290"/>
  <c r="E271"/>
  <c r="E276"/>
  <c r="E258"/>
  <c r="E261"/>
  <c r="E262"/>
  <c r="E257"/>
  <c r="E264"/>
  <c r="E260"/>
  <c r="E263"/>
  <c r="E259"/>
  <c r="E241"/>
  <c r="E233"/>
  <c r="E255"/>
  <c r="E254"/>
  <c r="E231"/>
  <c r="E237"/>
  <c r="E236"/>
  <c r="E247"/>
  <c r="E251"/>
  <c r="E238"/>
  <c r="E248"/>
  <c r="E249"/>
  <c r="E232"/>
  <c r="E245"/>
  <c r="E244"/>
  <c r="E243"/>
  <c r="E250"/>
  <c r="E256"/>
  <c r="E252"/>
  <c r="E235"/>
  <c r="E234"/>
  <c r="E253"/>
  <c r="E242"/>
  <c r="E240"/>
  <c r="E246"/>
  <c r="E230"/>
  <c r="E239"/>
  <c r="E168"/>
  <c r="E191"/>
  <c r="E190"/>
  <c r="E222"/>
  <c r="E193"/>
  <c r="E205"/>
  <c r="E226"/>
  <c r="E196"/>
  <c r="E166"/>
  <c r="E175"/>
  <c r="E224"/>
  <c r="E217"/>
  <c r="E202"/>
  <c r="E201"/>
  <c r="E200"/>
  <c r="E199"/>
  <c r="E198"/>
  <c r="E197"/>
  <c r="E195"/>
  <c r="E192"/>
  <c r="E186"/>
  <c r="E185"/>
  <c r="E174"/>
  <c r="E173"/>
  <c r="E172"/>
  <c r="E171"/>
  <c r="E170"/>
  <c r="E165"/>
  <c r="E211"/>
  <c r="E184"/>
  <c r="E183"/>
  <c r="E181"/>
  <c r="E179"/>
  <c r="E178"/>
  <c r="E228"/>
  <c r="E223"/>
  <c r="E225"/>
  <c r="E216"/>
  <c r="E214"/>
  <c r="E212"/>
  <c r="E208"/>
  <c r="E204"/>
  <c r="E203"/>
  <c r="E220"/>
  <c r="E227"/>
  <c r="E163"/>
  <c r="E188"/>
  <c r="E169"/>
  <c r="E167"/>
  <c r="E229"/>
  <c r="E210"/>
  <c r="E206"/>
  <c r="E180"/>
  <c r="E164"/>
  <c r="E213"/>
  <c r="E209"/>
  <c r="E221"/>
  <c r="E182"/>
  <c r="E215"/>
  <c r="E207"/>
  <c r="E177"/>
  <c r="E187"/>
  <c r="E176"/>
  <c r="E218"/>
  <c r="E219"/>
  <c r="E194"/>
  <c r="E189"/>
  <c r="E160"/>
  <c r="E162"/>
  <c r="E161"/>
  <c r="E159"/>
  <c r="E158"/>
  <c r="E142"/>
  <c r="E146"/>
  <c r="E132"/>
  <c r="E155"/>
  <c r="E144"/>
  <c r="E130"/>
  <c r="E129"/>
  <c r="E148"/>
  <c r="E147"/>
  <c r="E145"/>
  <c r="E143"/>
  <c r="E141"/>
  <c r="E140"/>
  <c r="E139"/>
  <c r="E127"/>
  <c r="E126"/>
  <c r="E125"/>
  <c r="E124"/>
  <c r="E154"/>
  <c r="E138"/>
  <c r="E137"/>
  <c r="E136"/>
  <c r="E135"/>
  <c r="E134"/>
  <c r="E133"/>
  <c r="E131"/>
  <c r="E152"/>
  <c r="E151"/>
  <c r="E150"/>
  <c r="E149"/>
  <c r="E128"/>
  <c r="E153"/>
  <c r="E123"/>
  <c r="E156"/>
  <c r="E157"/>
  <c r="E121"/>
  <c r="E118"/>
  <c r="E122"/>
  <c r="E120"/>
  <c r="E119"/>
  <c r="E117"/>
  <c r="E112"/>
  <c r="E115"/>
  <c r="E111"/>
  <c r="E114"/>
  <c r="E113"/>
  <c r="E116"/>
  <c r="E110"/>
  <c r="E108"/>
  <c r="E109"/>
  <c r="E104"/>
  <c r="E105"/>
  <c r="E103"/>
  <c r="E107"/>
  <c r="E97"/>
  <c r="E101"/>
  <c r="E96"/>
  <c r="E100"/>
  <c r="E98"/>
  <c r="E106"/>
  <c r="E102"/>
  <c r="E99"/>
  <c r="E91"/>
  <c r="E81"/>
  <c r="E71"/>
  <c r="E68"/>
  <c r="E86"/>
  <c r="E65"/>
  <c r="E70"/>
  <c r="E67"/>
  <c r="E66"/>
  <c r="E90"/>
  <c r="E95"/>
  <c r="E89"/>
  <c r="E69"/>
  <c r="E63"/>
  <c r="E72"/>
  <c r="E93"/>
  <c r="E92"/>
  <c r="E94"/>
  <c r="E78"/>
  <c r="E83"/>
  <c r="E79"/>
  <c r="E73"/>
  <c r="E64"/>
  <c r="E87"/>
  <c r="E74"/>
  <c r="E82"/>
  <c r="E88"/>
  <c r="E77"/>
  <c r="E76"/>
  <c r="E75"/>
  <c r="E85"/>
  <c r="E84"/>
  <c r="E80"/>
  <c r="E62"/>
  <c r="E55"/>
  <c r="E57"/>
  <c r="E58"/>
  <c r="E53"/>
  <c r="E61"/>
  <c r="E60"/>
  <c r="E59"/>
  <c r="E54"/>
  <c r="E56"/>
  <c r="E6"/>
  <c r="E26"/>
  <c r="E52"/>
  <c r="E23"/>
  <c r="E32"/>
  <c r="E37"/>
  <c r="E51"/>
  <c r="E50"/>
  <c r="E43"/>
  <c r="E3"/>
  <c r="E14"/>
  <c r="E12"/>
  <c r="E29"/>
  <c r="E40"/>
  <c r="E42"/>
  <c r="E39"/>
  <c r="E38"/>
  <c r="E36"/>
  <c r="E35"/>
  <c r="E34"/>
  <c r="E33"/>
  <c r="E31"/>
  <c r="E30"/>
  <c r="E28"/>
  <c r="E25"/>
  <c r="E8"/>
  <c r="E2"/>
  <c r="E44"/>
  <c r="E22"/>
  <c r="E21"/>
  <c r="E19"/>
  <c r="E18"/>
  <c r="E13"/>
  <c r="E17"/>
  <c r="E16"/>
  <c r="E15"/>
  <c r="E41"/>
  <c r="E11"/>
  <c r="E49"/>
  <c r="E10"/>
  <c r="E9"/>
  <c r="E7"/>
  <c r="E4"/>
  <c r="E45"/>
  <c r="E27"/>
  <c r="E5"/>
  <c r="E47"/>
  <c r="E48"/>
  <c r="E20"/>
  <c r="E24"/>
  <c r="E46"/>
  <c r="S619" i="1"/>
  <c r="T619"/>
  <c r="S620"/>
  <c r="T620"/>
  <c r="S621"/>
  <c r="T621"/>
  <c r="S622"/>
  <c r="T622"/>
  <c r="S623"/>
  <c r="T623"/>
  <c r="S624"/>
  <c r="T624"/>
  <c r="E2" i="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D29" i="30"/>
  <c r="D37"/>
  <c r="V29"/>
  <c r="D31"/>
  <c r="D30"/>
  <c r="D32"/>
  <c r="D33"/>
  <c r="D34"/>
  <c r="D35"/>
  <c r="D36"/>
  <c r="D38"/>
  <c r="D39"/>
  <c r="D40"/>
  <c r="D41"/>
  <c r="D42"/>
  <c r="D43"/>
  <c r="D44"/>
  <c r="D45"/>
  <c r="D46"/>
  <c r="D47"/>
  <c r="G29"/>
  <c r="J29"/>
  <c r="M29"/>
  <c r="P29"/>
  <c r="S29"/>
  <c r="G37"/>
  <c r="J37"/>
  <c r="M37"/>
  <c r="P37"/>
  <c r="S37"/>
  <c r="V37"/>
  <c r="G31"/>
  <c r="J31"/>
  <c r="M31"/>
  <c r="P31"/>
  <c r="S31"/>
  <c r="V31"/>
  <c r="G30"/>
  <c r="J30"/>
  <c r="M30"/>
  <c r="P30"/>
  <c r="S30"/>
  <c r="V30"/>
  <c r="G32"/>
  <c r="J32"/>
  <c r="M32"/>
  <c r="P32"/>
  <c r="S32"/>
  <c r="V32"/>
  <c r="G33"/>
  <c r="J33"/>
  <c r="M33"/>
  <c r="P33"/>
  <c r="S33"/>
  <c r="V33"/>
  <c r="G34"/>
  <c r="J34"/>
  <c r="M34"/>
  <c r="P34"/>
  <c r="S34"/>
  <c r="V34"/>
  <c r="G35"/>
  <c r="J35"/>
  <c r="M35"/>
  <c r="P35"/>
  <c r="S35"/>
  <c r="V35"/>
  <c r="G36"/>
  <c r="J36"/>
  <c r="M36"/>
  <c r="P36"/>
  <c r="S36"/>
  <c r="V36"/>
  <c r="G38"/>
  <c r="J38"/>
  <c r="M38"/>
  <c r="P38"/>
  <c r="S38"/>
  <c r="V38"/>
  <c r="G39"/>
  <c r="J39"/>
  <c r="M39"/>
  <c r="P39"/>
  <c r="S39"/>
  <c r="V39"/>
  <c r="G40"/>
  <c r="J40"/>
  <c r="M40"/>
  <c r="P40"/>
  <c r="S40"/>
  <c r="V40"/>
  <c r="G41"/>
  <c r="J41"/>
  <c r="M41"/>
  <c r="P41"/>
  <c r="S41"/>
  <c r="V41"/>
  <c r="G42"/>
  <c r="J42"/>
  <c r="M42"/>
  <c r="P42"/>
  <c r="S42"/>
  <c r="V42"/>
  <c r="G43"/>
  <c r="J43"/>
  <c r="M43"/>
  <c r="P43"/>
  <c r="S43"/>
  <c r="V43"/>
  <c r="G44"/>
  <c r="J44"/>
  <c r="M44"/>
  <c r="P44"/>
  <c r="S44"/>
  <c r="V44"/>
  <c r="G46"/>
  <c r="J46"/>
  <c r="M46"/>
  <c r="P46"/>
  <c r="S46"/>
  <c r="V46"/>
  <c r="M47"/>
  <c r="P47"/>
  <c r="S47"/>
  <c r="V47"/>
  <c r="G48"/>
  <c r="J48"/>
  <c r="M48"/>
  <c r="P48"/>
  <c r="S48"/>
  <c r="V48"/>
  <c r="V50"/>
  <c r="V52"/>
  <c r="V54"/>
  <c r="V56"/>
  <c r="V58"/>
  <c r="V60"/>
  <c r="V62"/>
  <c r="V64"/>
  <c r="V66"/>
  <c r="V68"/>
  <c r="P50"/>
  <c r="S50"/>
  <c r="P52"/>
  <c r="S52"/>
  <c r="P54"/>
  <c r="S54"/>
  <c r="P56"/>
  <c r="S56"/>
  <c r="P58"/>
  <c r="S58"/>
  <c r="P60"/>
  <c r="S60"/>
  <c r="P62"/>
  <c r="S62"/>
  <c r="P64"/>
  <c r="S64"/>
  <c r="P66"/>
  <c r="S66"/>
  <c r="P68"/>
  <c r="S68"/>
  <c r="M50"/>
  <c r="M52"/>
  <c r="M54"/>
  <c r="M56"/>
  <c r="M58"/>
  <c r="M60"/>
  <c r="M62"/>
  <c r="M64"/>
  <c r="M66"/>
  <c r="M68"/>
  <c r="J50"/>
  <c r="J52"/>
  <c r="J54"/>
  <c r="J56"/>
  <c r="J58"/>
  <c r="J60"/>
  <c r="J62"/>
  <c r="J64"/>
  <c r="J66"/>
  <c r="J68"/>
  <c r="G50"/>
  <c r="G52"/>
  <c r="G54"/>
  <c r="G56"/>
  <c r="G58"/>
  <c r="G60"/>
  <c r="G62"/>
  <c r="G64"/>
  <c r="G66"/>
  <c r="G68"/>
  <c r="G45"/>
  <c r="J45"/>
  <c r="M45"/>
  <c r="P45"/>
  <c r="S45"/>
  <c r="V45"/>
  <c r="G47"/>
  <c r="J47"/>
  <c r="D48"/>
  <c r="V49"/>
  <c r="V51"/>
  <c r="V53"/>
  <c r="V55"/>
  <c r="V57"/>
  <c r="V59"/>
  <c r="V61"/>
  <c r="V63"/>
  <c r="V65"/>
  <c r="V67"/>
  <c r="P49"/>
  <c r="S49"/>
  <c r="P51"/>
  <c r="S51"/>
  <c r="P53"/>
  <c r="S53"/>
  <c r="P55"/>
  <c r="S55"/>
  <c r="P57"/>
  <c r="S57"/>
  <c r="P59"/>
  <c r="S59"/>
  <c r="P61"/>
  <c r="S61"/>
  <c r="P63"/>
  <c r="S63"/>
  <c r="P65"/>
  <c r="S65"/>
  <c r="P67"/>
  <c r="S67"/>
  <c r="M49"/>
  <c r="M51"/>
  <c r="M53"/>
  <c r="M55"/>
  <c r="M57"/>
  <c r="M59"/>
  <c r="M61"/>
  <c r="M63"/>
  <c r="M65"/>
  <c r="M67"/>
  <c r="J49"/>
  <c r="J51"/>
  <c r="J53"/>
  <c r="J55"/>
  <c r="J57"/>
  <c r="J59"/>
  <c r="J61"/>
  <c r="J63"/>
  <c r="J65"/>
  <c r="J67"/>
  <c r="G49"/>
  <c r="G51"/>
  <c r="G53"/>
  <c r="G55"/>
  <c r="G57"/>
  <c r="G59"/>
  <c r="G61"/>
  <c r="G63"/>
  <c r="G65"/>
  <c r="G67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E68" l="1"/>
  <c r="F68" s="1"/>
  <c r="H68" s="1"/>
  <c r="I68" s="1"/>
  <c r="K68" s="1"/>
  <c r="L68" s="1"/>
  <c r="N68" s="1"/>
  <c r="O68" s="1"/>
  <c r="E67"/>
  <c r="F67" s="1"/>
  <c r="H67" s="1"/>
  <c r="I67" s="1"/>
  <c r="K67" s="1"/>
  <c r="L67" s="1"/>
  <c r="N67" s="1"/>
  <c r="O67" s="1"/>
  <c r="E66"/>
  <c r="F66" s="1"/>
  <c r="H66" s="1"/>
  <c r="I66" s="1"/>
  <c r="K66" s="1"/>
  <c r="L66" s="1"/>
  <c r="N66" s="1"/>
  <c r="O66" s="1"/>
  <c r="E65"/>
  <c r="F65" s="1"/>
  <c r="H65" s="1"/>
  <c r="I65" s="1"/>
  <c r="K65" s="1"/>
  <c r="L65" s="1"/>
  <c r="N65" s="1"/>
  <c r="O65" s="1"/>
  <c r="E64"/>
  <c r="F64" s="1"/>
  <c r="H64" s="1"/>
  <c r="I64" s="1"/>
  <c r="K64" s="1"/>
  <c r="L64" s="1"/>
  <c r="N64" s="1"/>
  <c r="O64" s="1"/>
  <c r="E63"/>
  <c r="F63" s="1"/>
  <c r="H63" s="1"/>
  <c r="I63" s="1"/>
  <c r="K63" s="1"/>
  <c r="L63" s="1"/>
  <c r="N63" s="1"/>
  <c r="O63" s="1"/>
  <c r="E62"/>
  <c r="F62" s="1"/>
  <c r="H62" s="1"/>
  <c r="I62" s="1"/>
  <c r="K62" s="1"/>
  <c r="L62" s="1"/>
  <c r="N62" s="1"/>
  <c r="O62" s="1"/>
  <c r="E61"/>
  <c r="F61" s="1"/>
  <c r="H61" s="1"/>
  <c r="I61" s="1"/>
  <c r="K61" s="1"/>
  <c r="L61" s="1"/>
  <c r="N61" s="1"/>
  <c r="O61" s="1"/>
  <c r="E60"/>
  <c r="F60" s="1"/>
  <c r="H60" s="1"/>
  <c r="I60" s="1"/>
  <c r="K60" s="1"/>
  <c r="L60" s="1"/>
  <c r="N60" s="1"/>
  <c r="O60" s="1"/>
  <c r="E59"/>
  <c r="F59" s="1"/>
  <c r="H59" s="1"/>
  <c r="I59" s="1"/>
  <c r="K59" s="1"/>
  <c r="L59" s="1"/>
  <c r="N59" s="1"/>
  <c r="O59" s="1"/>
  <c r="E58"/>
  <c r="F58" s="1"/>
  <c r="H58" s="1"/>
  <c r="I58" s="1"/>
  <c r="K58" s="1"/>
  <c r="L58" s="1"/>
  <c r="N58" s="1"/>
  <c r="O58" s="1"/>
  <c r="E57"/>
  <c r="F57" s="1"/>
  <c r="H57" s="1"/>
  <c r="I57" s="1"/>
  <c r="K57" s="1"/>
  <c r="L57" s="1"/>
  <c r="N57" s="1"/>
  <c r="O57" s="1"/>
  <c r="E56"/>
  <c r="F56" s="1"/>
  <c r="H56" s="1"/>
  <c r="I56" s="1"/>
  <c r="K56" s="1"/>
  <c r="L56" s="1"/>
  <c r="N56" s="1"/>
  <c r="O56" s="1"/>
  <c r="E55"/>
  <c r="F55" s="1"/>
  <c r="H55" s="1"/>
  <c r="I55" s="1"/>
  <c r="K55" s="1"/>
  <c r="L55" s="1"/>
  <c r="N55" s="1"/>
  <c r="O55" s="1"/>
  <c r="E54"/>
  <c r="F54" s="1"/>
  <c r="H54" s="1"/>
  <c r="I54" s="1"/>
  <c r="K54" s="1"/>
  <c r="L54" s="1"/>
  <c r="N54" s="1"/>
  <c r="O54" s="1"/>
  <c r="E53"/>
  <c r="F53" s="1"/>
  <c r="H53" s="1"/>
  <c r="I53" s="1"/>
  <c r="K53" s="1"/>
  <c r="L53" s="1"/>
  <c r="N53" s="1"/>
  <c r="O53" s="1"/>
  <c r="E52"/>
  <c r="F52" s="1"/>
  <c r="H52" s="1"/>
  <c r="I52" s="1"/>
  <c r="K52" s="1"/>
  <c r="L52" s="1"/>
  <c r="N52" s="1"/>
  <c r="O52" s="1"/>
  <c r="E51"/>
  <c r="F51" s="1"/>
  <c r="H51" s="1"/>
  <c r="I51" s="1"/>
  <c r="K51" s="1"/>
  <c r="L51" s="1"/>
  <c r="N51" s="1"/>
  <c r="O51" s="1"/>
  <c r="E50"/>
  <c r="F50" s="1"/>
  <c r="H50" s="1"/>
  <c r="I50" s="1"/>
  <c r="K50" s="1"/>
  <c r="L50" s="1"/>
  <c r="N50" s="1"/>
  <c r="O50" s="1"/>
  <c r="E49"/>
  <c r="F49" s="1"/>
  <c r="H49" s="1"/>
  <c r="I49" s="1"/>
  <c r="K49" s="1"/>
  <c r="L49" s="1"/>
  <c r="N49" s="1"/>
  <c r="O49" s="1"/>
  <c r="Q67"/>
  <c r="R67" s="1"/>
  <c r="T67" s="1"/>
  <c r="U67" s="1"/>
  <c r="W67" s="1"/>
  <c r="X67" s="1"/>
  <c r="Q65"/>
  <c r="R65" s="1"/>
  <c r="T65" s="1"/>
  <c r="U65" s="1"/>
  <c r="W65" s="1"/>
  <c r="X65" s="1"/>
  <c r="Q63"/>
  <c r="R63" s="1"/>
  <c r="T63" s="1"/>
  <c r="U63" s="1"/>
  <c r="W63" s="1"/>
  <c r="X63" s="1"/>
  <c r="Q61"/>
  <c r="R61" s="1"/>
  <c r="T61" s="1"/>
  <c r="U61" s="1"/>
  <c r="W61" s="1"/>
  <c r="X61" s="1"/>
  <c r="Q59"/>
  <c r="R59" s="1"/>
  <c r="T59" s="1"/>
  <c r="U59" s="1"/>
  <c r="W59" s="1"/>
  <c r="X59" s="1"/>
  <c r="Q57"/>
  <c r="R57" s="1"/>
  <c r="T57" s="1"/>
  <c r="U57" s="1"/>
  <c r="W57" s="1"/>
  <c r="X57" s="1"/>
  <c r="Q55"/>
  <c r="R55" s="1"/>
  <c r="T55" s="1"/>
  <c r="U55" s="1"/>
  <c r="W55" s="1"/>
  <c r="X55" s="1"/>
  <c r="Q53"/>
  <c r="R53" s="1"/>
  <c r="T53" s="1"/>
  <c r="U53" s="1"/>
  <c r="W53" s="1"/>
  <c r="X53" s="1"/>
  <c r="Q51"/>
  <c r="R51" s="1"/>
  <c r="T51" s="1"/>
  <c r="U51" s="1"/>
  <c r="W51" s="1"/>
  <c r="X51" s="1"/>
  <c r="Q49"/>
  <c r="R49" s="1"/>
  <c r="T49" s="1"/>
  <c r="U49" s="1"/>
  <c r="W49" s="1"/>
  <c r="X49" s="1"/>
  <c r="E48"/>
  <c r="F48" s="1"/>
  <c r="H22" s="1"/>
  <c r="K47"/>
  <c r="L47" s="1"/>
  <c r="J21" s="1"/>
  <c r="H47"/>
  <c r="I47" s="1"/>
  <c r="I21" s="1"/>
  <c r="W45"/>
  <c r="X45" s="1"/>
  <c r="N19" s="1"/>
  <c r="T45"/>
  <c r="U45" s="1"/>
  <c r="M19" s="1"/>
  <c r="Q45"/>
  <c r="R45" s="1"/>
  <c r="L19" s="1"/>
  <c r="N45"/>
  <c r="O45" s="1"/>
  <c r="K19" s="1"/>
  <c r="K45"/>
  <c r="L45" s="1"/>
  <c r="J19" s="1"/>
  <c r="H45"/>
  <c r="I45" s="1"/>
  <c r="I19" s="1"/>
  <c r="Q68"/>
  <c r="R68" s="1"/>
  <c r="T68" s="1"/>
  <c r="U68" s="1"/>
  <c r="W68" s="1"/>
  <c r="X68" s="1"/>
  <c r="Q66"/>
  <c r="R66" s="1"/>
  <c r="T66" s="1"/>
  <c r="U66" s="1"/>
  <c r="W66" s="1"/>
  <c r="X66" s="1"/>
  <c r="Q64"/>
  <c r="R64" s="1"/>
  <c r="T64" s="1"/>
  <c r="U64" s="1"/>
  <c r="W64" s="1"/>
  <c r="X64" s="1"/>
  <c r="Q62"/>
  <c r="R62" s="1"/>
  <c r="T62" s="1"/>
  <c r="U62" s="1"/>
  <c r="W62" s="1"/>
  <c r="X62" s="1"/>
  <c r="Q60"/>
  <c r="R60" s="1"/>
  <c r="T60" s="1"/>
  <c r="U60" s="1"/>
  <c r="W60" s="1"/>
  <c r="X60" s="1"/>
  <c r="Q58"/>
  <c r="R58" s="1"/>
  <c r="T58" s="1"/>
  <c r="U58" s="1"/>
  <c r="W58" s="1"/>
  <c r="X58" s="1"/>
  <c r="Q56"/>
  <c r="R56" s="1"/>
  <c r="T56" s="1"/>
  <c r="U56" s="1"/>
  <c r="W56" s="1"/>
  <c r="X56" s="1"/>
  <c r="Q54"/>
  <c r="R54" s="1"/>
  <c r="T54" s="1"/>
  <c r="U54" s="1"/>
  <c r="W54" s="1"/>
  <c r="X54" s="1"/>
  <c r="Q52"/>
  <c r="R52" s="1"/>
  <c r="T52" s="1"/>
  <c r="U52" s="1"/>
  <c r="W52" s="1"/>
  <c r="X52" s="1"/>
  <c r="Q50"/>
  <c r="R50" s="1"/>
  <c r="T50" s="1"/>
  <c r="U50" s="1"/>
  <c r="W50" s="1"/>
  <c r="X50" s="1"/>
  <c r="W48"/>
  <c r="X48" s="1"/>
  <c r="N22" s="1"/>
  <c r="T48"/>
  <c r="U48" s="1"/>
  <c r="M22" s="1"/>
  <c r="Q48"/>
  <c r="R48" s="1"/>
  <c r="L22" s="1"/>
  <c r="N48"/>
  <c r="O48" s="1"/>
  <c r="K22" s="1"/>
  <c r="K48"/>
  <c r="L48" s="1"/>
  <c r="J22" s="1"/>
  <c r="H48"/>
  <c r="I48" s="1"/>
  <c r="I22" s="1"/>
  <c r="W47"/>
  <c r="X47" s="1"/>
  <c r="N21" s="1"/>
  <c r="T47"/>
  <c r="U47" s="1"/>
  <c r="M21" s="1"/>
  <c r="Q47"/>
  <c r="R47" s="1"/>
  <c r="L21" s="1"/>
  <c r="N47"/>
  <c r="O47" s="1"/>
  <c r="K21" s="1"/>
  <c r="W46"/>
  <c r="X46" s="1"/>
  <c r="N20" s="1"/>
  <c r="T46"/>
  <c r="U46" s="1"/>
  <c r="M20" s="1"/>
  <c r="Q46"/>
  <c r="R46" s="1"/>
  <c r="L20" s="1"/>
  <c r="N46"/>
  <c r="O46" s="1"/>
  <c r="K20" s="1"/>
  <c r="K46"/>
  <c r="L46" s="1"/>
  <c r="J20" s="1"/>
  <c r="H46"/>
  <c r="I46" s="1"/>
  <c r="I20" s="1"/>
  <c r="W44"/>
  <c r="X44" s="1"/>
  <c r="N18" s="1"/>
  <c r="T44"/>
  <c r="U44" s="1"/>
  <c r="M18" s="1"/>
  <c r="Q44"/>
  <c r="R44" s="1"/>
  <c r="L18" s="1"/>
  <c r="N44"/>
  <c r="O44" s="1"/>
  <c r="K18" s="1"/>
  <c r="K44"/>
  <c r="L44" s="1"/>
  <c r="J18" s="1"/>
  <c r="H44"/>
  <c r="I44" s="1"/>
  <c r="I18" s="1"/>
  <c r="W43"/>
  <c r="X43" s="1"/>
  <c r="N17" s="1"/>
  <c r="T43"/>
  <c r="U43" s="1"/>
  <c r="M17" s="1"/>
  <c r="Q43"/>
  <c r="R43" s="1"/>
  <c r="L17" s="1"/>
  <c r="N43"/>
  <c r="O43" s="1"/>
  <c r="K17" s="1"/>
  <c r="K43"/>
  <c r="L43" s="1"/>
  <c r="J17" s="1"/>
  <c r="H43"/>
  <c r="I43" s="1"/>
  <c r="I17" s="1"/>
  <c r="W42"/>
  <c r="X42" s="1"/>
  <c r="N16" s="1"/>
  <c r="T42"/>
  <c r="U42" s="1"/>
  <c r="M16" s="1"/>
  <c r="Q42"/>
  <c r="R42" s="1"/>
  <c r="L16" s="1"/>
  <c r="N42"/>
  <c r="O42" s="1"/>
  <c r="K16" s="1"/>
  <c r="K42"/>
  <c r="L42" s="1"/>
  <c r="J16" s="1"/>
  <c r="H42"/>
  <c r="I42" s="1"/>
  <c r="I16" s="1"/>
  <c r="W41"/>
  <c r="X41" s="1"/>
  <c r="N15" s="1"/>
  <c r="T41"/>
  <c r="U41" s="1"/>
  <c r="M15" s="1"/>
  <c r="Q41"/>
  <c r="R41" s="1"/>
  <c r="L15" s="1"/>
  <c r="N41"/>
  <c r="O41" s="1"/>
  <c r="K15" s="1"/>
  <c r="K41"/>
  <c r="L41" s="1"/>
  <c r="J15" s="1"/>
  <c r="H41"/>
  <c r="I41" s="1"/>
  <c r="I15" s="1"/>
  <c r="W40"/>
  <c r="X40" s="1"/>
  <c r="N14" s="1"/>
  <c r="T40"/>
  <c r="U40" s="1"/>
  <c r="M14" s="1"/>
  <c r="Q40"/>
  <c r="R40" s="1"/>
  <c r="L14" s="1"/>
  <c r="N40"/>
  <c r="O40" s="1"/>
  <c r="K14" s="1"/>
  <c r="K40"/>
  <c r="L40" s="1"/>
  <c r="J14" s="1"/>
  <c r="H40"/>
  <c r="I40" s="1"/>
  <c r="I14" s="1"/>
  <c r="W39"/>
  <c r="X39" s="1"/>
  <c r="N13" s="1"/>
  <c r="T39"/>
  <c r="U39" s="1"/>
  <c r="M13" s="1"/>
  <c r="Q39"/>
  <c r="R39" s="1"/>
  <c r="L13" s="1"/>
  <c r="N39"/>
  <c r="O39" s="1"/>
  <c r="K13" s="1"/>
  <c r="K39"/>
  <c r="L39" s="1"/>
  <c r="J13" s="1"/>
  <c r="H39"/>
  <c r="I39" s="1"/>
  <c r="I13" s="1"/>
  <c r="W38"/>
  <c r="X38" s="1"/>
  <c r="N12" s="1"/>
  <c r="T38"/>
  <c r="U38" s="1"/>
  <c r="M12" s="1"/>
  <c r="Q38"/>
  <c r="R38" s="1"/>
  <c r="L12" s="1"/>
  <c r="N38"/>
  <c r="O38" s="1"/>
  <c r="K12" s="1"/>
  <c r="K38"/>
  <c r="L38" s="1"/>
  <c r="J12" s="1"/>
  <c r="H38"/>
  <c r="I38" s="1"/>
  <c r="I12" s="1"/>
  <c r="W36"/>
  <c r="X36" s="1"/>
  <c r="N10" s="1"/>
  <c r="T36"/>
  <c r="U36" s="1"/>
  <c r="M10" s="1"/>
  <c r="Q36"/>
  <c r="R36" s="1"/>
  <c r="L10" s="1"/>
  <c r="N36"/>
  <c r="O36" s="1"/>
  <c r="K10" s="1"/>
  <c r="K36"/>
  <c r="L36" s="1"/>
  <c r="J10" s="1"/>
  <c r="H36"/>
  <c r="I36" s="1"/>
  <c r="I10" s="1"/>
  <c r="W35"/>
  <c r="X35" s="1"/>
  <c r="N9" s="1"/>
  <c r="T35"/>
  <c r="U35" s="1"/>
  <c r="M9" s="1"/>
  <c r="Q35"/>
  <c r="R35" s="1"/>
  <c r="L9" s="1"/>
  <c r="N35"/>
  <c r="O35" s="1"/>
  <c r="K9" s="1"/>
  <c r="K35"/>
  <c r="L35" s="1"/>
  <c r="J9" s="1"/>
  <c r="H35"/>
  <c r="I35" s="1"/>
  <c r="I9" s="1"/>
  <c r="W34"/>
  <c r="X34" s="1"/>
  <c r="N8" s="1"/>
  <c r="T34"/>
  <c r="U34" s="1"/>
  <c r="M8" s="1"/>
  <c r="Q34"/>
  <c r="R34" s="1"/>
  <c r="L8" s="1"/>
  <c r="N34"/>
  <c r="O34" s="1"/>
  <c r="K8" s="1"/>
  <c r="K34"/>
  <c r="L34" s="1"/>
  <c r="J8" s="1"/>
  <c r="H34"/>
  <c r="I34" s="1"/>
  <c r="I8" s="1"/>
  <c r="W33"/>
  <c r="X33" s="1"/>
  <c r="N7" s="1"/>
  <c r="T33"/>
  <c r="U33" s="1"/>
  <c r="M7" s="1"/>
  <c r="Q33"/>
  <c r="R33" s="1"/>
  <c r="L7" s="1"/>
  <c r="N33"/>
  <c r="O33" s="1"/>
  <c r="K7" s="1"/>
  <c r="K33"/>
  <c r="L33" s="1"/>
  <c r="J7" s="1"/>
  <c r="H33"/>
  <c r="I33" s="1"/>
  <c r="I7" s="1"/>
  <c r="W32"/>
  <c r="X32" s="1"/>
  <c r="N6" s="1"/>
  <c r="T32"/>
  <c r="U32" s="1"/>
  <c r="M6" s="1"/>
  <c r="Q32"/>
  <c r="R32" s="1"/>
  <c r="L6" s="1"/>
  <c r="N32"/>
  <c r="O32" s="1"/>
  <c r="K6" s="1"/>
  <c r="K32"/>
  <c r="L32" s="1"/>
  <c r="J6" s="1"/>
  <c r="H32"/>
  <c r="I32" s="1"/>
  <c r="I6" s="1"/>
  <c r="W30"/>
  <c r="X30" s="1"/>
  <c r="N4" s="1"/>
  <c r="T30"/>
  <c r="U30" s="1"/>
  <c r="M4" s="1"/>
  <c r="Q30"/>
  <c r="R30" s="1"/>
  <c r="L4" s="1"/>
  <c r="N30"/>
  <c r="O30" s="1"/>
  <c r="K4" s="1"/>
  <c r="K30"/>
  <c r="L30" s="1"/>
  <c r="J4" s="1"/>
  <c r="H30"/>
  <c r="I30" s="1"/>
  <c r="I4" s="1"/>
  <c r="W31"/>
  <c r="X31" s="1"/>
  <c r="N5" s="1"/>
  <c r="T31"/>
  <c r="U31" s="1"/>
  <c r="M5" s="1"/>
  <c r="Q31"/>
  <c r="R31" s="1"/>
  <c r="L5" s="1"/>
  <c r="N31"/>
  <c r="O31" s="1"/>
  <c r="K5" s="1"/>
  <c r="K31"/>
  <c r="L31" s="1"/>
  <c r="J5" s="1"/>
  <c r="H31"/>
  <c r="I31" s="1"/>
  <c r="I5" s="1"/>
  <c r="W37"/>
  <c r="X37" s="1"/>
  <c r="N11" s="1"/>
  <c r="T37"/>
  <c r="U37" s="1"/>
  <c r="M11" s="1"/>
  <c r="Q37"/>
  <c r="R37" s="1"/>
  <c r="L11" s="1"/>
  <c r="N37"/>
  <c r="O37" s="1"/>
  <c r="K11" s="1"/>
  <c r="K37"/>
  <c r="L37" s="1"/>
  <c r="J11" s="1"/>
  <c r="H37"/>
  <c r="I37" s="1"/>
  <c r="I11" s="1"/>
  <c r="T29"/>
  <c r="Q29"/>
  <c r="R29" s="1"/>
  <c r="L3" s="1"/>
  <c r="N29"/>
  <c r="O29" s="1"/>
  <c r="K3" s="1"/>
  <c r="K29"/>
  <c r="L29" s="1"/>
  <c r="J3" s="1"/>
  <c r="H29"/>
  <c r="I29" s="1"/>
  <c r="I3" s="1"/>
  <c r="E47"/>
  <c r="F47" s="1"/>
  <c r="H21" s="1"/>
  <c r="E46"/>
  <c r="F46" s="1"/>
  <c r="H20" s="1"/>
  <c r="E45"/>
  <c r="F45" s="1"/>
  <c r="H19" s="1"/>
  <c r="E44"/>
  <c r="F44" s="1"/>
  <c r="H18" s="1"/>
  <c r="E43"/>
  <c r="F43" s="1"/>
  <c r="H17" s="1"/>
  <c r="E42"/>
  <c r="F42" s="1"/>
  <c r="H16" s="1"/>
  <c r="E41"/>
  <c r="F41" s="1"/>
  <c r="H15" s="1"/>
  <c r="E40"/>
  <c r="F40" s="1"/>
  <c r="H14" s="1"/>
  <c r="E39"/>
  <c r="F39" s="1"/>
  <c r="H13" s="1"/>
  <c r="E38"/>
  <c r="F38" s="1"/>
  <c r="H12" s="1"/>
  <c r="E36"/>
  <c r="F36" s="1"/>
  <c r="H10" s="1"/>
  <c r="E35"/>
  <c r="F35" s="1"/>
  <c r="H9" s="1"/>
  <c r="E34"/>
  <c r="F34" s="1"/>
  <c r="H8" s="1"/>
  <c r="E33"/>
  <c r="F33" s="1"/>
  <c r="H7" s="1"/>
  <c r="E32"/>
  <c r="F32" s="1"/>
  <c r="H6" s="1"/>
  <c r="E30"/>
  <c r="F30" s="1"/>
  <c r="H4" s="1"/>
  <c r="E31"/>
  <c r="F31" s="1"/>
  <c r="H5" s="1"/>
  <c r="W29"/>
  <c r="X29" s="1"/>
  <c r="N3" s="1"/>
  <c r="E37"/>
  <c r="F37" s="1"/>
  <c r="H11" s="1"/>
  <c r="E29"/>
  <c r="F29" s="1"/>
  <c r="H3" s="1"/>
  <c r="Q5" l="1"/>
  <c r="Q8"/>
  <c r="Q10"/>
  <c r="Q13"/>
  <c r="Q15"/>
  <c r="Q17"/>
  <c r="Q19"/>
  <c r="Q21"/>
  <c r="Q22"/>
  <c r="Q11"/>
  <c r="Q6"/>
  <c r="Q4"/>
  <c r="Q7"/>
  <c r="Q9"/>
  <c r="Q12"/>
  <c r="Q14"/>
  <c r="Q16"/>
  <c r="Q18"/>
  <c r="Q20"/>
  <c r="U29"/>
  <c r="M3" s="1"/>
  <c r="Q3" s="1"/>
  <c r="G11"/>
  <c r="G6"/>
  <c r="G10"/>
  <c r="G13"/>
  <c r="G15"/>
  <c r="G17"/>
  <c r="G19"/>
  <c r="G21"/>
  <c r="G5"/>
  <c r="G8"/>
  <c r="G4"/>
  <c r="G7"/>
  <c r="G9"/>
  <c r="G12"/>
  <c r="G14"/>
  <c r="G16"/>
  <c r="G18"/>
  <c r="G20"/>
  <c r="G3"/>
  <c r="G22"/>
</calcChain>
</file>

<file path=xl/sharedStrings.xml><?xml version="1.0" encoding="utf-8"?>
<sst xmlns="http://schemas.openxmlformats.org/spreadsheetml/2006/main" count="4193" uniqueCount="472">
  <si>
    <t>Dauphine</t>
  </si>
  <si>
    <t>Wagram</t>
  </si>
  <si>
    <t>Vendome</t>
  </si>
  <si>
    <t>Madeleine</t>
  </si>
  <si>
    <t>Etoile</t>
  </si>
  <si>
    <t>Louvre</t>
  </si>
  <si>
    <t>Carnavalet</t>
  </si>
  <si>
    <t>Rodin</t>
  </si>
  <si>
    <t>Picasso</t>
  </si>
  <si>
    <t>Grevin</t>
  </si>
  <si>
    <t>Iena</t>
  </si>
  <si>
    <t>Grenelle</t>
  </si>
  <si>
    <t>Sully</t>
  </si>
  <si>
    <t>Mirabeau</t>
  </si>
  <si>
    <t>Monceau</t>
  </si>
  <si>
    <t>Paris 17</t>
  </si>
  <si>
    <t>Clichy</t>
  </si>
  <si>
    <t>Batignoles</t>
  </si>
  <si>
    <t>Clichy-Batignoles</t>
  </si>
  <si>
    <t>Rodin-Picasso-Grevin</t>
  </si>
  <si>
    <t>Iena-Grenelle-Sully</t>
  </si>
  <si>
    <t>Rodin-Picasso-Grevin-Carnavalet</t>
  </si>
  <si>
    <t>Iena-Grenelle-Sully-Mirabeau</t>
  </si>
  <si>
    <t>Carnavalet-Rodin-Picasso</t>
  </si>
  <si>
    <t>Mirabeau-Iena-Grenelle</t>
  </si>
  <si>
    <t>Carnavalet-Rodin</t>
  </si>
  <si>
    <t>Mirabeau-Iena</t>
  </si>
  <si>
    <t>Rodin-Picasso</t>
  </si>
  <si>
    <t>Picasso-Grevin</t>
  </si>
  <si>
    <t>Iena-Grenelle</t>
  </si>
  <si>
    <t>Grenelle-Sully</t>
  </si>
  <si>
    <t>Cocktail</t>
  </si>
  <si>
    <t>U</t>
  </si>
  <si>
    <t>Classe</t>
  </si>
  <si>
    <t>Theatre</t>
  </si>
  <si>
    <t>Cabaret</t>
  </si>
  <si>
    <t>N de résa</t>
  </si>
  <si>
    <t>date de resa</t>
  </si>
  <si>
    <t xml:space="preserve">date in </t>
  </si>
  <si>
    <t>date out</t>
  </si>
  <si>
    <t>nb de jours</t>
  </si>
  <si>
    <t>saison</t>
  </si>
  <si>
    <t>stratégie</t>
  </si>
  <si>
    <t>se/we</t>
  </si>
  <si>
    <t>société</t>
  </si>
  <si>
    <t>nom du contact</t>
  </si>
  <si>
    <t>mail</t>
  </si>
  <si>
    <t>salle</t>
  </si>
  <si>
    <t>MEP</t>
  </si>
  <si>
    <t>nb de pax</t>
  </si>
  <si>
    <t>sr/je</t>
  </si>
  <si>
    <t>canal de réservation</t>
  </si>
  <si>
    <t>nom cc</t>
  </si>
  <si>
    <t>GMPA</t>
  </si>
  <si>
    <t>SANDRINE DUDOT</t>
  </si>
  <si>
    <t>ETOILE</t>
  </si>
  <si>
    <t xml:space="preserve">COACH EVENEMENT </t>
  </si>
  <si>
    <t>LOUVRE</t>
  </si>
  <si>
    <t>FNAC</t>
  </si>
  <si>
    <t>BURALISTES</t>
  </si>
  <si>
    <t>GRENELLE</t>
  </si>
  <si>
    <t>UNEP</t>
  </si>
  <si>
    <t>PICASSO-GREVIN</t>
  </si>
  <si>
    <t>INTERNE</t>
  </si>
  <si>
    <t>ABBESSES</t>
  </si>
  <si>
    <t>PLASTIC OMNIUM</t>
  </si>
  <si>
    <t>ALLIANZ</t>
  </si>
  <si>
    <t>MIRABEAU</t>
  </si>
  <si>
    <t>CARNAVALET</t>
  </si>
  <si>
    <t>JP CARRERE</t>
  </si>
  <si>
    <t>JJ BOUCHET</t>
  </si>
  <si>
    <t>MASE</t>
  </si>
  <si>
    <t>ABESSES</t>
  </si>
  <si>
    <t>DAUPHINE</t>
  </si>
  <si>
    <t>AUTRE</t>
  </si>
  <si>
    <t>THEATRE</t>
  </si>
  <si>
    <t>IENA</t>
  </si>
  <si>
    <t>MONCEAU</t>
  </si>
  <si>
    <t>RODIN-PICASSO-GREVIN</t>
  </si>
  <si>
    <t>SULLY</t>
  </si>
  <si>
    <t>CARNAVALET-RODIN</t>
  </si>
  <si>
    <t>GEFCO</t>
  </si>
  <si>
    <t>GRENELLE-SULLY</t>
  </si>
  <si>
    <t>MIRABEAU-IENA</t>
  </si>
  <si>
    <t>STRAUTMANN</t>
  </si>
  <si>
    <t>ETOILES</t>
  </si>
  <si>
    <t>UNCME</t>
  </si>
  <si>
    <t>CORPS MEMOIRE</t>
  </si>
  <si>
    <t>GREVIN</t>
  </si>
  <si>
    <t>PHYTEUROP</t>
  </si>
  <si>
    <t>INITIAL</t>
  </si>
  <si>
    <t>CFE CGC</t>
  </si>
  <si>
    <t xml:space="preserve">COLAS </t>
  </si>
  <si>
    <t>RM CLUB</t>
  </si>
  <si>
    <t>LES RESTOS DU COEURS</t>
  </si>
  <si>
    <t>PICASSO</t>
  </si>
  <si>
    <t>SOGEPARK</t>
  </si>
  <si>
    <t>RODIN</t>
  </si>
  <si>
    <t>ESA LES CHARPENTIERS DE DEMAIN</t>
  </si>
  <si>
    <t>REXEL</t>
  </si>
  <si>
    <t>CABARET</t>
  </si>
  <si>
    <t>FFA</t>
  </si>
  <si>
    <t>CNBH</t>
  </si>
  <si>
    <t>ORSAY</t>
  </si>
  <si>
    <t>NOREVA PHARMA</t>
  </si>
  <si>
    <t>FORCOMED</t>
  </si>
  <si>
    <t>GETM</t>
  </si>
  <si>
    <t>LES RESTAURANTS DU CŒURS</t>
  </si>
  <si>
    <t>CARNAVALET-RODIN-PICASSO-GREVIN</t>
  </si>
  <si>
    <t>CONFIRME</t>
  </si>
  <si>
    <t>NBS</t>
  </si>
  <si>
    <t>OVALE</t>
  </si>
  <si>
    <t>janvier</t>
  </si>
  <si>
    <t>CIDB</t>
  </si>
  <si>
    <t>BRIGITTE QUETGLAS</t>
  </si>
  <si>
    <t>quetglas@cidb.org</t>
  </si>
  <si>
    <t>JE</t>
  </si>
  <si>
    <t>Direct</t>
  </si>
  <si>
    <t>Hugo</t>
  </si>
  <si>
    <t>MAPA SPONTEX</t>
  </si>
  <si>
    <t>LA SPA</t>
  </si>
  <si>
    <t>MALKIC Johanna</t>
  </si>
  <si>
    <t>johanna.malkic@gefco.net</t>
  </si>
  <si>
    <t>Alice</t>
  </si>
  <si>
    <t>SR</t>
  </si>
  <si>
    <t>SMI IBIS projet HS France</t>
  </si>
  <si>
    <t>ALLAIS Karen</t>
  </si>
  <si>
    <t>karen.allais@accor.com</t>
  </si>
  <si>
    <t>MIRABEAU-IENA-GRENELLE</t>
  </si>
  <si>
    <t xml:space="preserve">Lamia </t>
  </si>
  <si>
    <t>colas</t>
  </si>
  <si>
    <t>HACHOUF RACHIDA</t>
  </si>
  <si>
    <t>rhachouf@cesi.fr</t>
  </si>
  <si>
    <t>SDM</t>
  </si>
  <si>
    <t>EXIM</t>
  </si>
  <si>
    <t>EDF</t>
  </si>
  <si>
    <t>COUSIN BIOSERV</t>
  </si>
  <si>
    <t>BOUCHET JEAN JACQUES</t>
  </si>
  <si>
    <t>eveil75@orange.fr</t>
  </si>
  <si>
    <t>LOSA</t>
  </si>
  <si>
    <t>Cyrielle</t>
  </si>
  <si>
    <t>FREMANTLEMEDIA</t>
  </si>
  <si>
    <t>fevrier</t>
  </si>
  <si>
    <t>SARSTEDT</t>
  </si>
  <si>
    <t>MAIRE LUCIE</t>
  </si>
  <si>
    <t>info.fr@sarstedt.com</t>
  </si>
  <si>
    <t xml:space="preserve">FELDMAN </t>
  </si>
  <si>
    <t>Stéphaniestephanie.feldman@fnac.com</t>
  </si>
  <si>
    <t>DUPREZ Marie Isabelle</t>
  </si>
  <si>
    <t>marie-isabelle.duprez@plasticomnium.com</t>
  </si>
  <si>
    <t>RECYLUM</t>
  </si>
  <si>
    <t>geco</t>
  </si>
  <si>
    <t>Rouault laetitia</t>
  </si>
  <si>
    <t>geco@gecofoodservice.com</t>
  </si>
  <si>
    <t>AFPA</t>
  </si>
  <si>
    <t>FFR - SECRETAIRE GENERAUX</t>
  </si>
  <si>
    <t>CORPS MÉMOIRE</t>
  </si>
  <si>
    <t>TAINON Francoise</t>
  </si>
  <si>
    <t>ftainon @wanadoo.fr</t>
  </si>
  <si>
    <t>LIMA Mélanie</t>
  </si>
  <si>
    <t>melanie.lima@gefco.net</t>
  </si>
  <si>
    <t>JACQUET frédéric</t>
  </si>
  <si>
    <t>frederic.jacquet@fnac.com</t>
  </si>
  <si>
    <t>FORM'UTIP</t>
  </si>
  <si>
    <t>FORMATION BURALISTES</t>
  </si>
  <si>
    <t>KAMEDIS</t>
  </si>
  <si>
    <t>DUBOIS SARAH</t>
  </si>
  <si>
    <t>sherinedbs@yahoo.fr</t>
  </si>
  <si>
    <t>BANQUET</t>
  </si>
  <si>
    <t>LOST</t>
  </si>
  <si>
    <t>CARREFOUR VOYAGES</t>
  </si>
  <si>
    <t>RIVES SYLVIE</t>
  </si>
  <si>
    <t>sylvie_rives@carrefour.com</t>
  </si>
  <si>
    <t>Agences</t>
  </si>
  <si>
    <t>DELABIE</t>
  </si>
  <si>
    <t>SIMON ELODIE</t>
  </si>
  <si>
    <t>elodie.simon@delabie.fr</t>
  </si>
  <si>
    <t>CCE DU GIE DES HOTELS IBIS</t>
  </si>
  <si>
    <t>BANQUETS</t>
  </si>
  <si>
    <t>MAZEROLLE-MANGOLD Léa</t>
  </si>
  <si>
    <t>lea.mazerolle-mangold@accor.com</t>
  </si>
  <si>
    <t>JACQUET Fréderic</t>
  </si>
  <si>
    <t>REGRET</t>
  </si>
  <si>
    <t>CALGON CARBON</t>
  </si>
  <si>
    <t>VANGEEL Patricia</t>
  </si>
  <si>
    <t>pvangeel@calgoncarbon-eu.com</t>
  </si>
  <si>
    <t>EFLEVA</t>
  </si>
  <si>
    <t>ALFONS HUBMAN</t>
  </si>
  <si>
    <t>alfons@hubmann.ch</t>
  </si>
  <si>
    <t>SHOOTING PHOTO GOOGLE</t>
  </si>
  <si>
    <t>TEMOINS DE JEHOVAH</t>
  </si>
  <si>
    <t>MADELEINE</t>
  </si>
  <si>
    <t>Rachida Hachouf</t>
  </si>
  <si>
    <t>STARDSTED</t>
  </si>
  <si>
    <t>ACCOR</t>
  </si>
  <si>
    <t xml:space="preserve">DAUPHINE </t>
  </si>
  <si>
    <t>ATRYA</t>
  </si>
  <si>
    <t>MR AVERSENG</t>
  </si>
  <si>
    <t>VFK</t>
  </si>
  <si>
    <t>FRANCE EXPRESS</t>
  </si>
  <si>
    <t>CASEO</t>
  </si>
  <si>
    <t>SAINT GOBAIN</t>
  </si>
  <si>
    <t>ANCIEN BAR</t>
  </si>
  <si>
    <t>COCKTAIL</t>
  </si>
  <si>
    <t>HTAP</t>
  </si>
  <si>
    <t>CARNAVAL-RODIN-PICASSO</t>
  </si>
  <si>
    <t>FEDERATION FRAN SAUVETAGE SECOURISME</t>
  </si>
  <si>
    <t>ASFODELEC</t>
  </si>
  <si>
    <t>TV5 MONDE</t>
  </si>
  <si>
    <t>CIBD</t>
  </si>
  <si>
    <t>ERDF</t>
  </si>
  <si>
    <t>HOTEL F1</t>
  </si>
  <si>
    <t>DAUPHINE-ETOILE</t>
  </si>
  <si>
    <t>LOUVRE-CARNAVALET-RODIN-PICASSO-GREVIN</t>
  </si>
  <si>
    <t>CLASSE</t>
  </si>
  <si>
    <t>CARNAVALET-RODIN-PICASSO</t>
  </si>
  <si>
    <t>UNCU</t>
  </si>
  <si>
    <t>AFT</t>
  </si>
  <si>
    <t>DENIS GAUTHIER</t>
  </si>
  <si>
    <t>LYONNAISES DES EAUX</t>
  </si>
  <si>
    <t>VEOLIA</t>
  </si>
  <si>
    <t>BRIOCHE PASQUIER</t>
  </si>
  <si>
    <t>IBIS</t>
  </si>
  <si>
    <t>APPEL MEDICAL</t>
  </si>
  <si>
    <t>DESPORT GERANCE</t>
  </si>
  <si>
    <t>LES RESTOS DU CŒUR</t>
  </si>
  <si>
    <t>CARRE</t>
  </si>
  <si>
    <t>SPA</t>
  </si>
  <si>
    <t>MIRABEAU - IENA</t>
  </si>
  <si>
    <t>PANORAMA</t>
  </si>
  <si>
    <t>JEAN JACQUES BOUCHET</t>
  </si>
  <si>
    <t>CAMAIEU</t>
  </si>
  <si>
    <t xml:space="preserve">MIRABEAU </t>
  </si>
  <si>
    <t>BURALISTE</t>
  </si>
  <si>
    <t>JANSSEN</t>
  </si>
  <si>
    <t>COACH</t>
  </si>
  <si>
    <t>PARIS 17</t>
  </si>
  <si>
    <t>STEF</t>
  </si>
  <si>
    <t>CARNAVALET - RODIN - PICASSO - GREVIN</t>
  </si>
  <si>
    <t>IDENTITES MUTUELLE</t>
  </si>
  <si>
    <t>CFE CGC SAINT GOBAIN</t>
  </si>
  <si>
    <t>VENDOME</t>
  </si>
  <si>
    <t>CFE CGC BTP</t>
  </si>
  <si>
    <t>FAMILLE ATEMZEM</t>
  </si>
  <si>
    <t>NACEL</t>
  </si>
  <si>
    <t>OTIS</t>
  </si>
  <si>
    <t>ANR</t>
  </si>
  <si>
    <t>RODIN - PICASSO - GREVIN</t>
  </si>
  <si>
    <t>HOYA</t>
  </si>
  <si>
    <t>ANMSR</t>
  </si>
  <si>
    <t>RODIN - PICASSO</t>
  </si>
  <si>
    <t>IKEA</t>
  </si>
  <si>
    <t>WAGRAM</t>
  </si>
  <si>
    <t>IENA - GRENELLE - SULLY</t>
  </si>
  <si>
    <t>AMADYS</t>
  </si>
  <si>
    <t>ORSAY + NIVEAU 1</t>
  </si>
  <si>
    <t>HOTEL A LA LETTRE</t>
  </si>
  <si>
    <t>MANPOWER</t>
  </si>
  <si>
    <t>SCA</t>
  </si>
  <si>
    <t>SMURFIT KAPPA</t>
  </si>
  <si>
    <t>NBS SYSTEM</t>
  </si>
  <si>
    <t>POLYEXPERT CONSTRUCTION</t>
  </si>
  <si>
    <t>CLICHY - BATIGNOLLES</t>
  </si>
  <si>
    <t>MIRABEAU - IENA - GRENELLE - SULLY</t>
  </si>
  <si>
    <t>MME VITU SOIREE</t>
  </si>
  <si>
    <t>MINISTERE DGA</t>
  </si>
  <si>
    <t>ID VERDE</t>
  </si>
  <si>
    <t>VFLI</t>
  </si>
  <si>
    <t>GRENELLE - SULLY</t>
  </si>
  <si>
    <t>CARNAVALET - RODIN</t>
  </si>
  <si>
    <t>IRIS</t>
  </si>
  <si>
    <t>ENGIE</t>
  </si>
  <si>
    <t>BRIOCHE DORE</t>
  </si>
  <si>
    <t>SMPF</t>
  </si>
  <si>
    <t>FREMANTLE MEDIA</t>
  </si>
  <si>
    <t>SAMAT</t>
  </si>
  <si>
    <t>SNCF VOYAGES</t>
  </si>
  <si>
    <t>CA C'EST PARIS</t>
  </si>
  <si>
    <t xml:space="preserve">MIRABEAU - IENA - GRENELLE  </t>
  </si>
  <si>
    <t>ClASSE</t>
  </si>
  <si>
    <t>RATP</t>
  </si>
  <si>
    <t>ClICHY - BATIGNOLLES</t>
  </si>
  <si>
    <t>PLAN AHEAD</t>
  </si>
  <si>
    <t>PICASSO - GREVIN</t>
  </si>
  <si>
    <t>PAPILLON GUERISSEURS</t>
  </si>
  <si>
    <t>ACP</t>
  </si>
  <si>
    <t>LAFARGE BRETONS</t>
  </si>
  <si>
    <t xml:space="preserve">CARNAVALET - RODIN - PICASSO </t>
  </si>
  <si>
    <t>CEDH</t>
  </si>
  <si>
    <t>ELIOR SERVICE</t>
  </si>
  <si>
    <t>CMPC</t>
  </si>
  <si>
    <t>France EXPRESSE</t>
  </si>
  <si>
    <t>UJCD</t>
  </si>
  <si>
    <t>SCA HYGIENE</t>
  </si>
  <si>
    <t>Abbesses</t>
  </si>
  <si>
    <t>Orsay</t>
  </si>
  <si>
    <t>SCA TISSUE</t>
  </si>
  <si>
    <t>TRANSDEV</t>
  </si>
  <si>
    <t>STRAUMANN</t>
  </si>
  <si>
    <t>AFFELOU</t>
  </si>
  <si>
    <t>EIFFAGE</t>
  </si>
  <si>
    <t>DISCOVER ADVENTURE</t>
  </si>
  <si>
    <t>MALATESTA</t>
  </si>
  <si>
    <t>LES GRANDS CHAIS DE France</t>
  </si>
  <si>
    <t>AL NADA TRAVEL</t>
  </si>
  <si>
    <t>OBJECTIF KINE</t>
  </si>
  <si>
    <t>VKF</t>
  </si>
  <si>
    <t>FNTR</t>
  </si>
  <si>
    <t>RYVIA</t>
  </si>
  <si>
    <t>LA POSTE</t>
  </si>
  <si>
    <t>France EXPRESS</t>
  </si>
  <si>
    <t>MR SAKATA</t>
  </si>
  <si>
    <t>LINKCITY</t>
  </si>
  <si>
    <t>IBIS FAMILY</t>
  </si>
  <si>
    <t>BATIGNOLLES</t>
  </si>
  <si>
    <t>CLICHY</t>
  </si>
  <si>
    <t>STEF LOGISTIQUE</t>
  </si>
  <si>
    <t>TAKTIK TRAJECTOIRE</t>
  </si>
  <si>
    <t>FREQUENT FLYER TRAVEL</t>
  </si>
  <si>
    <t>COMCO</t>
  </si>
  <si>
    <t>VOYEL INCENTIVE</t>
  </si>
  <si>
    <t xml:space="preserve">MIRABEAU-IENA </t>
  </si>
  <si>
    <t>RODIN-PICASSO-GREVIN-CARNAVALET</t>
  </si>
  <si>
    <t>PAPILLONS GUERISSEURS</t>
  </si>
  <si>
    <t>POINT P</t>
  </si>
  <si>
    <t>MPF</t>
  </si>
  <si>
    <t>CLICHY-BATIGNOLLES</t>
  </si>
  <si>
    <t>IENA-GRENELLE-SULLY-MIRABEAU</t>
  </si>
  <si>
    <t>CODEX</t>
  </si>
  <si>
    <t>CHAMBRE AGRICULTURE</t>
  </si>
  <si>
    <t>statut</t>
  </si>
  <si>
    <t>ca</t>
  </si>
  <si>
    <t>pas déplaçable</t>
  </si>
  <si>
    <t>avril</t>
  </si>
  <si>
    <t>RZB LIGHTING France</t>
  </si>
  <si>
    <t>SERIN ERIC</t>
  </si>
  <si>
    <t>eric.serin@rzb.eu</t>
  </si>
  <si>
    <t>LAFARGE</t>
  </si>
  <si>
    <t>FNAAFP</t>
  </si>
  <si>
    <t>FFR SECRETAIRE GENERAUX</t>
  </si>
  <si>
    <t>ACCORHOTELS</t>
  </si>
  <si>
    <t>HELPEVIA</t>
  </si>
  <si>
    <t>LE COQ XAVIER</t>
  </si>
  <si>
    <t>xavier.le-coq@arcelormittal.com</t>
  </si>
  <si>
    <t xml:space="preserve">CARNAVALET-RODIN-PICASSO </t>
  </si>
  <si>
    <t>DIRECTION EMPLOI ACCORHOTELS</t>
  </si>
  <si>
    <t>PROJET IBIS PARIS17CB</t>
  </si>
  <si>
    <t>MARIE Stéphanie</t>
  </si>
  <si>
    <t>stephanie.marie@gefco.net</t>
  </si>
  <si>
    <t>mars</t>
  </si>
  <si>
    <t xml:space="preserve">SCA </t>
  </si>
  <si>
    <t>MELIBIOTECH</t>
  </si>
  <si>
    <t>DIOURON MARCEL</t>
  </si>
  <si>
    <t>diouron.marcel@gmail.com</t>
  </si>
  <si>
    <t xml:space="preserve">GEFCO </t>
  </si>
  <si>
    <t>FORMATION BURALISTE</t>
  </si>
  <si>
    <t>BNP PARIBAS</t>
  </si>
  <si>
    <t>CLAIRE GUILLAUME</t>
  </si>
  <si>
    <t>claire.guillaume@bnpparibas.com</t>
  </si>
  <si>
    <t>FIPJP</t>
  </si>
  <si>
    <t>SINGRELIN Régine</t>
  </si>
  <si>
    <t>ffpjp.siege@petanque.fe</t>
  </si>
  <si>
    <t>OAKHILL</t>
  </si>
  <si>
    <t>FREECOM</t>
  </si>
  <si>
    <t>IENA-GRENELLE</t>
  </si>
  <si>
    <t>IENA-GRENELLE-SULLY</t>
  </si>
  <si>
    <t>FFR COMITE DE RUGBY D'AUVERGNE</t>
  </si>
  <si>
    <t>contact@comiteauvergne.com</t>
  </si>
  <si>
    <t>GROUPE PRO</t>
  </si>
  <si>
    <t>AUTRES</t>
  </si>
  <si>
    <t>DR RESHAD</t>
  </si>
  <si>
    <t>JACQUET Frédéric</t>
  </si>
  <si>
    <t>PAIS Murielle</t>
  </si>
  <si>
    <t>murielle@ujcd.com</t>
  </si>
  <si>
    <t>GROUPE LEDUF BRIOCHE DOREE</t>
  </si>
  <si>
    <t>BOURIN MARTIAL</t>
  </si>
  <si>
    <t>mbourin@groupeleduff.com</t>
  </si>
  <si>
    <t xml:space="preserve">MIRABEAU-IENA-GRENELLE  </t>
  </si>
  <si>
    <t>PAUTHIER THERESE</t>
  </si>
  <si>
    <t>therese.pauthier@lafargeholcim.com</t>
  </si>
  <si>
    <t>MIRABEAU-IENA-GRENELLE-SULLY</t>
  </si>
  <si>
    <t>SHOOTING PHOTO UNIVERSAL</t>
  </si>
  <si>
    <t>HEDOU MARIE-VICTOIRE</t>
  </si>
  <si>
    <t>marievictoire.hedou@fremantlemedia.com</t>
  </si>
  <si>
    <t>DE OLIVEIRA Alice</t>
  </si>
  <si>
    <t>alice.deoliveira@fnac.com</t>
  </si>
  <si>
    <t>BAPTEME</t>
  </si>
  <si>
    <t>STEF TRANSPORTS</t>
  </si>
  <si>
    <t>LESUR CORINNE</t>
  </si>
  <si>
    <r>
      <t>Corinne.Lesur@stef.com</t>
    </r>
    <r>
      <rPr>
        <sz val="11"/>
        <color rgb="FF333399"/>
        <rFont val="Calibri"/>
        <family val="2"/>
        <scheme val="minor"/>
      </rPr>
      <t xml:space="preserve"> </t>
    </r>
  </si>
  <si>
    <t>MANPOWER France</t>
  </si>
  <si>
    <t>HOUD TAMAZIGHT</t>
  </si>
  <si>
    <t>tamazight.houd@manpower.fr</t>
  </si>
  <si>
    <t>VANDON Dominqiue</t>
  </si>
  <si>
    <t>dominique.vandon@fnac.com</t>
  </si>
  <si>
    <t>MME VITU</t>
  </si>
  <si>
    <t>MMA</t>
  </si>
  <si>
    <t>ORSAY+NIVEAU 1</t>
  </si>
  <si>
    <t>FERRACIN Valérie</t>
  </si>
  <si>
    <t>valerie.ferracin@smurfitkappa.fr</t>
  </si>
  <si>
    <t>RODIN-PICASSO</t>
  </si>
  <si>
    <t>JANICAS Joaquina</t>
  </si>
  <si>
    <t>joaquina.janicas@stef.com</t>
  </si>
  <si>
    <t>COLAS</t>
  </si>
  <si>
    <t>AIRBUS GROUP</t>
  </si>
  <si>
    <t>ANAMOUTOU KRISTY</t>
  </si>
  <si>
    <t>kristy.anamoutou@airbus.com</t>
  </si>
  <si>
    <t>ALLIANCE MEETING</t>
  </si>
  <si>
    <t>DRUART Gladys</t>
  </si>
  <si>
    <t>gladys.drouart@alliancemeeting.com</t>
  </si>
  <si>
    <t>CAPIO GESTION</t>
  </si>
  <si>
    <t>BERGERON ISABELLE</t>
  </si>
  <si>
    <t>ibergeon@capio.fr</t>
  </si>
  <si>
    <t>CARLSON WAGONLIT</t>
  </si>
  <si>
    <t>MAZER Célia</t>
  </si>
  <si>
    <t>servicegroupe@carlsonwagonlit.fr</t>
  </si>
  <si>
    <t>COMPAGNIE PRIVEE</t>
  </si>
  <si>
    <t>LECOUTRE MARLENE</t>
  </si>
  <si>
    <t>m.lecoutre@compagnieprivee.fr</t>
  </si>
  <si>
    <t>GROUPE LE DUFF</t>
  </si>
  <si>
    <t>PYREE SYLVIE</t>
  </si>
  <si>
    <t>sylvie.pyree@restosducoeur.org</t>
  </si>
  <si>
    <t>LOXAM RENTAL</t>
  </si>
  <si>
    <t>GOURDEN Melina</t>
  </si>
  <si>
    <t>melina.gourden@loxam.fr</t>
  </si>
  <si>
    <t>MCI pour congres CAPEB</t>
  </si>
  <si>
    <t>FOUET Audrey</t>
  </si>
  <si>
    <t>ORANGE FONDATION</t>
  </si>
  <si>
    <t>SONNENBURG Dorotha</t>
  </si>
  <si>
    <t>dorotha.sonnenburg@orange.com</t>
  </si>
  <si>
    <t>ROTARACT</t>
  </si>
  <si>
    <t>ROUX Hugo</t>
  </si>
  <si>
    <t>nps.hugo@live.fr</t>
  </si>
  <si>
    <t>VYNEX</t>
  </si>
  <si>
    <t>LOIZON BRIGITTE</t>
  </si>
  <si>
    <t>brigitte.loizon@vynex.fr</t>
  </si>
  <si>
    <t>mep</t>
  </si>
  <si>
    <t>Tous les jours</t>
  </si>
  <si>
    <t>NL</t>
  </si>
  <si>
    <t>OL</t>
  </si>
  <si>
    <t>OO</t>
  </si>
  <si>
    <t>NO</t>
  </si>
  <si>
    <t>Salles</t>
  </si>
  <si>
    <t>test capacité</t>
  </si>
  <si>
    <t>concat</t>
  </si>
  <si>
    <t>salles dispo</t>
  </si>
  <si>
    <t>PARIS</t>
  </si>
  <si>
    <t>Nom de la salle</t>
  </si>
  <si>
    <t>cap min</t>
  </si>
  <si>
    <t>Théatre</t>
  </si>
  <si>
    <t>Salle U</t>
  </si>
  <si>
    <t>Salle Réunion</t>
  </si>
  <si>
    <t>Salle classe</t>
  </si>
  <si>
    <t>Banquet</t>
  </si>
  <si>
    <t>Surface</t>
  </si>
  <si>
    <t>Hauteur</t>
  </si>
  <si>
    <r>
      <t>18 m</t>
    </r>
    <r>
      <rPr>
        <vertAlign val="superscript"/>
        <sz val="10"/>
        <color theme="1"/>
        <rFont val="Calibri"/>
        <family val="2"/>
        <scheme val="minor"/>
      </rPr>
      <t>2</t>
    </r>
  </si>
  <si>
    <t>2,5 m</t>
  </si>
  <si>
    <r>
      <t>36 m</t>
    </r>
    <r>
      <rPr>
        <vertAlign val="superscript"/>
        <sz val="10"/>
        <color theme="1"/>
        <rFont val="Calibri"/>
        <family val="2"/>
        <scheme val="minor"/>
      </rPr>
      <t>2</t>
    </r>
  </si>
  <si>
    <t>0 m</t>
  </si>
  <si>
    <r>
      <t>73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</si>
  <si>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47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</si>
  <si>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37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</si>
  <si>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54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</si>
  <si>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46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</si>
  <si>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225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</si>
  <si>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87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</si>
  <si>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44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</si>
  <si>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26 m</t>
    </r>
    <r>
      <rPr>
        <vertAlign val="superscript"/>
        <sz val="10"/>
        <color theme="1"/>
        <rFont val="Calibri"/>
        <family val="2"/>
        <scheme val="minor"/>
      </rPr>
      <t>2</t>
    </r>
  </si>
  <si>
    <t>Jour de la semaine</t>
  </si>
  <si>
    <t>Vacances scolaire/ jours fériés - FR</t>
  </si>
  <si>
    <t>NOM DE LA SALLE</t>
  </si>
</sst>
</file>

<file path=xl/styles.xml><?xml version="1.0" encoding="utf-8"?>
<styleSheet xmlns="http://schemas.openxmlformats.org/spreadsheetml/2006/main">
  <numFmts count="3">
    <numFmt numFmtId="164" formatCode="#,##0.00\ _€"/>
    <numFmt numFmtId="165" formatCode="d/m;@"/>
    <numFmt numFmtId="166" formatCode="mmmm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333399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hair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83">
    <xf numFmtId="0" fontId="0" fillId="0" borderId="0" xfId="0"/>
    <xf numFmtId="0" fontId="0" fillId="0" borderId="0" xfId="0" applyFill="1" applyBorder="1"/>
    <xf numFmtId="0" fontId="2" fillId="0" borderId="0" xfId="0" applyFont="1" applyFill="1" applyBorder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14" fontId="0" fillId="0" borderId="0" xfId="0" applyNumberFormat="1" applyFill="1" applyBorder="1"/>
    <xf numFmtId="0" fontId="1" fillId="0" borderId="0" xfId="0" applyFont="1" applyFill="1" applyBorder="1"/>
    <xf numFmtId="14" fontId="2" fillId="0" borderId="0" xfId="0" applyNumberFormat="1" applyFont="1" applyFill="1" applyBorder="1" applyAlignment="1" applyProtection="1">
      <protection locked="0"/>
    </xf>
    <xf numFmtId="0" fontId="0" fillId="3" borderId="5" xfId="0" applyFill="1" applyBorder="1"/>
    <xf numFmtId="0" fontId="5" fillId="5" borderId="0" xfId="0" applyFont="1" applyFill="1"/>
    <xf numFmtId="165" fontId="3" fillId="3" borderId="5" xfId="1" applyNumberFormat="1" applyFont="1" applyFill="1" applyBorder="1" applyAlignment="1" applyProtection="1">
      <alignment horizontal="center"/>
    </xf>
    <xf numFmtId="0" fontId="0" fillId="0" borderId="5" xfId="0" applyBorder="1"/>
    <xf numFmtId="0" fontId="5" fillId="5" borderId="0" xfId="0" applyFont="1" applyFill="1" applyBorder="1" applyAlignment="1"/>
    <xf numFmtId="0" fontId="0" fillId="5" borderId="0" xfId="0" applyFill="1" applyAlignment="1">
      <alignment horizontal="center"/>
    </xf>
    <xf numFmtId="0" fontId="5" fillId="5" borderId="0" xfId="0" applyFont="1" applyFill="1" applyAlignment="1">
      <alignment horizontal="center"/>
    </xf>
    <xf numFmtId="14" fontId="4" fillId="4" borderId="0" xfId="1" applyNumberFormat="1" applyFont="1" applyFill="1" applyBorder="1" applyAlignment="1" applyProtection="1">
      <alignment horizontal="center"/>
    </xf>
    <xf numFmtId="0" fontId="5" fillId="5" borderId="7" xfId="0" applyFont="1" applyFill="1" applyBorder="1" applyAlignment="1"/>
    <xf numFmtId="0" fontId="0" fillId="5" borderId="7" xfId="0" applyFill="1" applyBorder="1" applyAlignment="1">
      <alignment horizontal="center"/>
    </xf>
    <xf numFmtId="0" fontId="5" fillId="0" borderId="0" xfId="0" applyFont="1" applyFill="1" applyBorder="1" applyAlignment="1"/>
    <xf numFmtId="0" fontId="5" fillId="5" borderId="6" xfId="0" applyFont="1" applyFill="1" applyBorder="1"/>
    <xf numFmtId="0" fontId="0" fillId="5" borderId="5" xfId="0" applyFill="1" applyBorder="1"/>
    <xf numFmtId="0" fontId="0" fillId="6" borderId="1" xfId="0" applyFont="1" applyFill="1" applyBorder="1"/>
    <xf numFmtId="0" fontId="0" fillId="6" borderId="1" xfId="0" applyNumberFormat="1" applyFont="1" applyFill="1" applyBorder="1"/>
    <xf numFmtId="0" fontId="0" fillId="6" borderId="4" xfId="0" applyFont="1" applyFill="1" applyBorder="1"/>
    <xf numFmtId="0" fontId="0" fillId="0" borderId="0" xfId="0" applyFont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Font="1" applyFill="1" applyBorder="1" applyAlignment="1" applyProtection="1">
      <protection locked="0"/>
    </xf>
    <xf numFmtId="14" fontId="0" fillId="0" borderId="0" xfId="0" applyNumberFormat="1" applyFont="1" applyFill="1" applyBorder="1" applyAlignment="1" applyProtection="1">
      <protection locked="0"/>
    </xf>
    <xf numFmtId="164" fontId="0" fillId="0" borderId="0" xfId="0" applyNumberFormat="1" applyFont="1" applyFill="1" applyBorder="1" applyAlignment="1" applyProtection="1"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protection locked="0"/>
    </xf>
    <xf numFmtId="14" fontId="0" fillId="0" borderId="0" xfId="0" applyNumberFormat="1"/>
    <xf numFmtId="0" fontId="10" fillId="0" borderId="10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0" xfId="0" applyFont="1" applyFill="1" applyBorder="1" applyAlignment="1">
      <alignment vertical="center" wrapText="1"/>
    </xf>
    <xf numFmtId="0" fontId="2" fillId="0" borderId="10" xfId="0" applyFont="1" applyBorder="1"/>
    <xf numFmtId="0" fontId="2" fillId="0" borderId="0" xfId="0" applyNumberFormat="1" applyFont="1"/>
    <xf numFmtId="0" fontId="2" fillId="0" borderId="10" xfId="0" applyFont="1" applyFill="1" applyBorder="1"/>
    <xf numFmtId="0" fontId="2" fillId="0" borderId="10" xfId="0" applyFont="1" applyFill="1" applyBorder="1" applyAlignment="1" applyProtection="1">
      <protection locked="0"/>
    </xf>
    <xf numFmtId="14" fontId="2" fillId="0" borderId="0" xfId="0" applyNumberFormat="1" applyFont="1" applyBorder="1"/>
    <xf numFmtId="0" fontId="2" fillId="0" borderId="0" xfId="0" applyFont="1" applyBorder="1"/>
    <xf numFmtId="0" fontId="2" fillId="0" borderId="0" xfId="0" applyNumberFormat="1" applyFont="1" applyBorder="1"/>
    <xf numFmtId="0" fontId="2" fillId="0" borderId="0" xfId="0" applyFont="1" applyFill="1" applyBorder="1"/>
    <xf numFmtId="14" fontId="2" fillId="0" borderId="0" xfId="0" applyNumberFormat="1" applyFont="1" applyFill="1" applyBorder="1"/>
    <xf numFmtId="0" fontId="2" fillId="0" borderId="0" xfId="0" applyNumberFormat="1" applyFont="1" applyFill="1" applyBorder="1"/>
    <xf numFmtId="166" fontId="2" fillId="0" borderId="0" xfId="0" applyNumberFormat="1" applyFont="1" applyBorder="1"/>
    <xf numFmtId="14" fontId="2" fillId="8" borderId="0" xfId="0" applyNumberFormat="1" applyFont="1" applyFill="1" applyBorder="1"/>
    <xf numFmtId="0" fontId="2" fillId="8" borderId="0" xfId="0" applyFont="1" applyFill="1" applyBorder="1"/>
    <xf numFmtId="166" fontId="2" fillId="8" borderId="0" xfId="0" applyNumberFormat="1" applyFont="1" applyFill="1" applyBorder="1"/>
    <xf numFmtId="14" fontId="2" fillId="9" borderId="0" xfId="0" applyNumberFormat="1" applyFont="1" applyFill="1" applyBorder="1"/>
    <xf numFmtId="0" fontId="5" fillId="5" borderId="0" xfId="0" applyFont="1" applyFill="1" applyBorder="1" applyAlignment="1">
      <alignment horizontal="center"/>
    </xf>
    <xf numFmtId="0" fontId="12" fillId="0" borderId="0" xfId="0" applyFont="1" applyBorder="1"/>
    <xf numFmtId="0" fontId="2" fillId="10" borderId="10" xfId="0" applyFont="1" applyFill="1" applyBorder="1"/>
    <xf numFmtId="0" fontId="2" fillId="10" borderId="10" xfId="0" applyNumberFormat="1" applyFont="1" applyFill="1" applyBorder="1"/>
    <xf numFmtId="0" fontId="2" fillId="9" borderId="10" xfId="0" applyNumberFormat="1" applyFont="1" applyFill="1" applyBorder="1"/>
    <xf numFmtId="0" fontId="2" fillId="9" borderId="10" xfId="0" applyFont="1" applyFill="1" applyBorder="1"/>
    <xf numFmtId="0" fontId="2" fillId="10" borderId="10" xfId="0" applyFont="1" applyFill="1" applyBorder="1" applyAlignment="1"/>
    <xf numFmtId="0" fontId="2" fillId="7" borderId="11" xfId="0" applyFont="1" applyFill="1" applyBorder="1"/>
    <xf numFmtId="0" fontId="2" fillId="7" borderId="12" xfId="0" applyNumberFormat="1" applyFont="1" applyFill="1" applyBorder="1"/>
    <xf numFmtId="0" fontId="2" fillId="7" borderId="13" xfId="0" applyFont="1" applyFill="1" applyBorder="1" applyAlignment="1">
      <alignment vertical="center" wrapText="1"/>
    </xf>
    <xf numFmtId="0" fontId="2" fillId="7" borderId="13" xfId="0" applyFont="1" applyFill="1" applyBorder="1"/>
    <xf numFmtId="0" fontId="2" fillId="7" borderId="13" xfId="0" applyFont="1" applyFill="1" applyBorder="1" applyAlignment="1" applyProtection="1">
      <protection locked="0"/>
    </xf>
    <xf numFmtId="0" fontId="2" fillId="7" borderId="14" xfId="0" applyFont="1" applyFill="1" applyBorder="1"/>
    <xf numFmtId="0" fontId="2" fillId="9" borderId="10" xfId="0" applyFont="1" applyFill="1" applyBorder="1" applyAlignment="1"/>
    <xf numFmtId="0" fontId="2" fillId="0" borderId="10" xfId="0" applyFont="1" applyFill="1" applyBorder="1" applyAlignment="1"/>
    <xf numFmtId="0" fontId="12" fillId="10" borderId="10" xfId="0" applyFont="1" applyFill="1" applyBorder="1" applyAlignment="1"/>
    <xf numFmtId="0" fontId="12" fillId="9" borderId="10" xfId="0" applyFont="1" applyFill="1" applyBorder="1"/>
    <xf numFmtId="0" fontId="12" fillId="10" borderId="10" xfId="0" applyFont="1" applyFill="1" applyBorder="1"/>
    <xf numFmtId="0" fontId="13" fillId="9" borderId="10" xfId="0" applyFont="1" applyFill="1" applyBorder="1"/>
    <xf numFmtId="0" fontId="2" fillId="9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11" borderId="10" xfId="0" applyFont="1" applyFill="1" applyBorder="1"/>
    <xf numFmtId="14" fontId="4" fillId="4" borderId="2" xfId="1" applyNumberFormat="1" applyFont="1" applyFill="1" applyBorder="1" applyAlignment="1" applyProtection="1">
      <alignment horizontal="center"/>
    </xf>
    <xf numFmtId="14" fontId="4" fillId="4" borderId="3" xfId="1" applyNumberFormat="1" applyFont="1" applyFill="1" applyBorder="1" applyAlignment="1" applyProtection="1">
      <alignment horizontal="center"/>
    </xf>
    <xf numFmtId="0" fontId="5" fillId="5" borderId="0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2" fillId="12" borderId="0" xfId="0" applyNumberFormat="1" applyFont="1" applyFill="1"/>
    <xf numFmtId="0" fontId="2" fillId="0" borderId="0" xfId="0" applyNumberFormat="1" applyFont="1" applyFill="1" applyAlignment="1">
      <alignment horizontal="center"/>
    </xf>
  </cellXfs>
  <cellStyles count="2">
    <cellStyle name="Normal" xfId="0" builtinId="0"/>
    <cellStyle name="Normal 2" xfId="1"/>
  </cellStyles>
  <dxfs count="16"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fgColor theme="1"/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5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Couleurs Adrien 12.12.2016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FBE331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624"/>
  <sheetViews>
    <sheetView topLeftCell="N1" zoomScale="80" zoomScaleNormal="80" zoomScalePageLayoutView="60" workbookViewId="0">
      <selection activeCell="AD3" sqref="AD3"/>
    </sheetView>
  </sheetViews>
  <sheetFormatPr baseColWidth="10" defaultColWidth="10.85546875" defaultRowHeight="15"/>
  <cols>
    <col min="1" max="1" width="10.85546875" style="1" customWidth="1"/>
    <col min="2" max="2" width="13.42578125" style="1" bestFit="1" customWidth="1"/>
    <col min="3" max="4" width="12" style="1" bestFit="1" customWidth="1"/>
    <col min="5" max="5" width="12.28515625" style="1" bestFit="1" customWidth="1"/>
    <col min="6" max="8" width="1.85546875" style="1" customWidth="1"/>
    <col min="9" max="9" width="53.7109375" style="1" bestFit="1" customWidth="1"/>
    <col min="10" max="10" width="23.5703125" style="1" bestFit="1" customWidth="1"/>
    <col min="11" max="11" width="2.42578125" style="1" customWidth="1"/>
    <col min="12" max="12" width="55.42578125" style="1" bestFit="1" customWidth="1"/>
    <col min="13" max="13" width="14" style="1" bestFit="1" customWidth="1"/>
    <col min="14" max="14" width="10.42578125" style="1" bestFit="1" customWidth="1"/>
    <col min="15" max="15" width="14.140625" style="1" bestFit="1" customWidth="1"/>
    <col min="16" max="16" width="21.42578125" style="1" bestFit="1" customWidth="1"/>
    <col min="17" max="17" width="9" style="1" bestFit="1" customWidth="1"/>
    <col min="18" max="18" width="12" style="1" bestFit="1" customWidth="1"/>
    <col min="19" max="19" width="11.140625" style="1" bestFit="1" customWidth="1"/>
    <col min="20" max="20" width="15.42578125" style="1" customWidth="1"/>
    <col min="21" max="25" width="11.140625" style="1" customWidth="1"/>
    <col min="26" max="16384" width="10.85546875" style="1"/>
  </cols>
  <sheetData>
    <row r="1" spans="1:26" customFormat="1">
      <c r="A1" s="4" t="s">
        <v>36</v>
      </c>
      <c r="B1" s="4" t="s">
        <v>37</v>
      </c>
      <c r="C1" s="5" t="s">
        <v>38</v>
      </c>
      <c r="D1" s="5" t="s">
        <v>39</v>
      </c>
      <c r="E1" s="6" t="s">
        <v>40</v>
      </c>
      <c r="F1" s="4" t="s">
        <v>41</v>
      </c>
      <c r="G1" s="4" t="s">
        <v>42</v>
      </c>
      <c r="H1" s="4" t="s">
        <v>43</v>
      </c>
      <c r="I1" s="5" t="s">
        <v>44</v>
      </c>
      <c r="J1" s="5" t="s">
        <v>45</v>
      </c>
      <c r="K1" s="5" t="s">
        <v>46</v>
      </c>
      <c r="L1" s="5" t="s">
        <v>47</v>
      </c>
      <c r="M1" s="5" t="s">
        <v>48</v>
      </c>
      <c r="N1" s="5" t="s">
        <v>49</v>
      </c>
      <c r="O1" s="5" t="s">
        <v>50</v>
      </c>
      <c r="P1" s="5" t="s">
        <v>51</v>
      </c>
      <c r="Q1" s="5" t="s">
        <v>52</v>
      </c>
      <c r="S1">
        <v>1</v>
      </c>
      <c r="T1">
        <v>2</v>
      </c>
      <c r="U1">
        <v>3</v>
      </c>
      <c r="V1">
        <v>4</v>
      </c>
      <c r="W1">
        <v>5</v>
      </c>
      <c r="X1">
        <v>6</v>
      </c>
      <c r="Y1">
        <v>7</v>
      </c>
    </row>
    <row r="2" spans="1:26">
      <c r="C2" s="7">
        <v>42374</v>
      </c>
      <c r="D2" s="7">
        <v>42374</v>
      </c>
      <c r="E2" s="1">
        <f t="shared" ref="E2:E65" si="0">D2-C2+1</f>
        <v>1</v>
      </c>
      <c r="I2" s="1" t="s">
        <v>53</v>
      </c>
      <c r="J2" s="1" t="s">
        <v>54</v>
      </c>
      <c r="L2" s="1" t="s">
        <v>55</v>
      </c>
      <c r="S2" s="1" t="str">
        <f t="shared" ref="S2:S65" si="1">IF($E2&gt;=S$1,CONCATENATE($C2,$L2),"")</f>
        <v>42374ETOILE</v>
      </c>
      <c r="T2" s="1" t="str">
        <f t="shared" ref="T2:T65" si="2">IF($E2&gt;=T$1,CONCATENATE($C2+1,$L2),"")</f>
        <v/>
      </c>
      <c r="U2" s="1" t="str">
        <f t="shared" ref="U2:U65" si="3">IF($E2&gt;=U$1,CONCATENATE($C2+2,$L2),"")</f>
        <v/>
      </c>
      <c r="V2" s="1" t="str">
        <f t="shared" ref="V2:V65" si="4">IF($E2&gt;=V$1,CONCATENATE($C2+3,$L2),"")</f>
        <v/>
      </c>
      <c r="W2" s="1" t="str">
        <f t="shared" ref="W2:W65" si="5">IF($E2&gt;=W$1,CONCATENATE($C2+4,$L2),"")</f>
        <v/>
      </c>
      <c r="X2" s="1" t="str">
        <f t="shared" ref="X2:X65" si="6">IF($E2&gt;=X$1,CONCATENATE($C2+5,$L2),"")</f>
        <v/>
      </c>
      <c r="Y2" s="1" t="str">
        <f t="shared" ref="Y2:Y65" si="7">IF($E2&gt;=Y$1,CONCATENATE($C2+6,$L2),"")</f>
        <v/>
      </c>
      <c r="Z2" s="1" t="str">
        <f t="shared" ref="Z2:Z65" si="8">I2&amp;" "&amp;N2&amp;"pax"&amp;" "&amp;"en"&amp;" "&amp;M2</f>
        <v xml:space="preserve">GMPA pax en </v>
      </c>
    </row>
    <row r="3" spans="1:26">
      <c r="C3" s="7">
        <v>42374</v>
      </c>
      <c r="D3" s="7">
        <v>42375</v>
      </c>
      <c r="E3" s="1">
        <f t="shared" si="0"/>
        <v>2</v>
      </c>
      <c r="I3" s="1" t="s">
        <v>56</v>
      </c>
      <c r="L3" s="1" t="s">
        <v>57</v>
      </c>
      <c r="S3" s="1" t="str">
        <f t="shared" si="1"/>
        <v>42374LOUVRE</v>
      </c>
      <c r="T3" s="1" t="str">
        <f t="shared" si="2"/>
        <v>42375LOUVRE</v>
      </c>
      <c r="U3" s="1" t="str">
        <f t="shared" si="3"/>
        <v/>
      </c>
      <c r="V3" s="1" t="str">
        <f t="shared" si="4"/>
        <v/>
      </c>
      <c r="W3" s="1" t="str">
        <f t="shared" si="5"/>
        <v/>
      </c>
      <c r="X3" s="1" t="str">
        <f t="shared" si="6"/>
        <v/>
      </c>
      <c r="Y3" s="1" t="str">
        <f t="shared" si="7"/>
        <v/>
      </c>
      <c r="Z3" s="1" t="str">
        <f t="shared" si="8"/>
        <v xml:space="preserve">COACH EVENEMENT  pax en </v>
      </c>
    </row>
    <row r="4" spans="1:26">
      <c r="C4" s="7">
        <v>42375</v>
      </c>
      <c r="D4" s="7">
        <v>42376</v>
      </c>
      <c r="E4" s="1">
        <f t="shared" si="0"/>
        <v>2</v>
      </c>
      <c r="I4" s="1" t="s">
        <v>58</v>
      </c>
      <c r="L4" s="1" t="s">
        <v>55</v>
      </c>
      <c r="S4" s="1" t="str">
        <f t="shared" si="1"/>
        <v>42375ETOILE</v>
      </c>
      <c r="T4" s="1" t="str">
        <f t="shared" si="2"/>
        <v>42376ETOILE</v>
      </c>
      <c r="U4" s="1" t="str">
        <f t="shared" si="3"/>
        <v/>
      </c>
      <c r="V4" s="1" t="str">
        <f t="shared" si="4"/>
        <v/>
      </c>
      <c r="W4" s="1" t="str">
        <f t="shared" si="5"/>
        <v/>
      </c>
      <c r="X4" s="1" t="str">
        <f t="shared" si="6"/>
        <v/>
      </c>
      <c r="Y4" s="1" t="str">
        <f t="shared" si="7"/>
        <v/>
      </c>
      <c r="Z4" s="1" t="str">
        <f t="shared" si="8"/>
        <v xml:space="preserve">FNAC pax en </v>
      </c>
    </row>
    <row r="5" spans="1:26">
      <c r="C5" s="7">
        <v>42375</v>
      </c>
      <c r="D5" s="7">
        <v>42375</v>
      </c>
      <c r="E5" s="1">
        <f t="shared" si="0"/>
        <v>1</v>
      </c>
      <c r="I5" s="1" t="s">
        <v>59</v>
      </c>
      <c r="L5" s="1" t="s">
        <v>60</v>
      </c>
      <c r="S5" s="1" t="str">
        <f t="shared" si="1"/>
        <v>42375GRENELLE</v>
      </c>
      <c r="T5" s="1" t="str">
        <f t="shared" si="2"/>
        <v/>
      </c>
      <c r="U5" s="1" t="str">
        <f t="shared" si="3"/>
        <v/>
      </c>
      <c r="V5" s="1" t="str">
        <f t="shared" si="4"/>
        <v/>
      </c>
      <c r="W5" s="1" t="str">
        <f t="shared" si="5"/>
        <v/>
      </c>
      <c r="X5" s="1" t="str">
        <f t="shared" si="6"/>
        <v/>
      </c>
      <c r="Y5" s="1" t="str">
        <f t="shared" si="7"/>
        <v/>
      </c>
      <c r="Z5" s="1" t="str">
        <f t="shared" si="8"/>
        <v xml:space="preserve">BURALISTES pax en </v>
      </c>
    </row>
    <row r="6" spans="1:26">
      <c r="C6" s="7">
        <v>42375</v>
      </c>
      <c r="D6" s="7">
        <v>42376</v>
      </c>
      <c r="E6" s="1">
        <f t="shared" si="0"/>
        <v>2</v>
      </c>
      <c r="I6" s="1" t="s">
        <v>61</v>
      </c>
      <c r="L6" s="1" t="s">
        <v>62</v>
      </c>
      <c r="M6" s="1" t="s">
        <v>32</v>
      </c>
      <c r="N6" s="1">
        <v>30</v>
      </c>
      <c r="S6" s="1" t="str">
        <f t="shared" si="1"/>
        <v>42375PICASSO-GREVIN</v>
      </c>
      <c r="T6" s="1" t="str">
        <f t="shared" si="2"/>
        <v>42376PICASSO-GREVIN</v>
      </c>
      <c r="U6" s="1" t="str">
        <f t="shared" si="3"/>
        <v/>
      </c>
      <c r="V6" s="1" t="str">
        <f t="shared" si="4"/>
        <v/>
      </c>
      <c r="W6" s="1" t="str">
        <f t="shared" si="5"/>
        <v/>
      </c>
      <c r="X6" s="1" t="str">
        <f t="shared" si="6"/>
        <v/>
      </c>
      <c r="Y6" s="1" t="str">
        <f t="shared" si="7"/>
        <v/>
      </c>
      <c r="Z6" s="1" t="str">
        <f t="shared" si="8"/>
        <v>UNEP 30pax en U</v>
      </c>
    </row>
    <row r="7" spans="1:26">
      <c r="C7" s="7">
        <v>42376</v>
      </c>
      <c r="D7" s="7">
        <v>42376</v>
      </c>
      <c r="E7" s="1">
        <f t="shared" si="0"/>
        <v>1</v>
      </c>
      <c r="I7" s="1" t="s">
        <v>63</v>
      </c>
      <c r="L7" s="1" t="s">
        <v>64</v>
      </c>
      <c r="S7" s="1" t="str">
        <f t="shared" si="1"/>
        <v>42376ABBESSES</v>
      </c>
      <c r="T7" s="1" t="str">
        <f t="shared" si="2"/>
        <v/>
      </c>
      <c r="U7" s="1" t="str">
        <f t="shared" si="3"/>
        <v/>
      </c>
      <c r="V7" s="1" t="str">
        <f t="shared" si="4"/>
        <v/>
      </c>
      <c r="W7" s="1" t="str">
        <f t="shared" si="5"/>
        <v/>
      </c>
      <c r="X7" s="1" t="str">
        <f t="shared" si="6"/>
        <v/>
      </c>
      <c r="Y7" s="1" t="str">
        <f t="shared" si="7"/>
        <v/>
      </c>
      <c r="Z7" s="1" t="str">
        <f t="shared" si="8"/>
        <v xml:space="preserve">INTERNE pax en </v>
      </c>
    </row>
    <row r="8" spans="1:26">
      <c r="C8" s="7">
        <v>42376</v>
      </c>
      <c r="D8" s="7">
        <v>42377</v>
      </c>
      <c r="E8" s="1">
        <f t="shared" si="0"/>
        <v>2</v>
      </c>
      <c r="I8" s="1" t="s">
        <v>65</v>
      </c>
      <c r="L8" s="1" t="s">
        <v>60</v>
      </c>
      <c r="S8" s="1" t="str">
        <f t="shared" si="1"/>
        <v>42376GRENELLE</v>
      </c>
      <c r="T8" s="1" t="str">
        <f t="shared" si="2"/>
        <v>42377GRENELLE</v>
      </c>
      <c r="U8" s="1" t="str">
        <f t="shared" si="3"/>
        <v/>
      </c>
      <c r="V8" s="1" t="str">
        <f t="shared" si="4"/>
        <v/>
      </c>
      <c r="W8" s="1" t="str">
        <f t="shared" si="5"/>
        <v/>
      </c>
      <c r="X8" s="1" t="str">
        <f t="shared" si="6"/>
        <v/>
      </c>
      <c r="Y8" s="1" t="str">
        <f t="shared" si="7"/>
        <v/>
      </c>
      <c r="Z8" s="1" t="str">
        <f t="shared" si="8"/>
        <v xml:space="preserve">PLASTIC OMNIUM pax en </v>
      </c>
    </row>
    <row r="9" spans="1:26">
      <c r="C9" s="7">
        <v>42376</v>
      </c>
      <c r="D9" s="7">
        <v>42376</v>
      </c>
      <c r="E9" s="1">
        <f t="shared" si="0"/>
        <v>1</v>
      </c>
      <c r="I9" s="1" t="s">
        <v>66</v>
      </c>
      <c r="L9" s="1" t="s">
        <v>67</v>
      </c>
      <c r="N9" s="1">
        <v>58</v>
      </c>
      <c r="S9" s="1" t="str">
        <f t="shared" si="1"/>
        <v>42376MIRABEAU</v>
      </c>
      <c r="T9" s="1" t="str">
        <f t="shared" si="2"/>
        <v/>
      </c>
      <c r="U9" s="1" t="str">
        <f t="shared" si="3"/>
        <v/>
      </c>
      <c r="V9" s="1" t="str">
        <f t="shared" si="4"/>
        <v/>
      </c>
      <c r="W9" s="1" t="str">
        <f t="shared" si="5"/>
        <v/>
      </c>
      <c r="X9" s="1" t="str">
        <f t="shared" si="6"/>
        <v/>
      </c>
      <c r="Y9" s="1" t="str">
        <f t="shared" si="7"/>
        <v/>
      </c>
      <c r="Z9" s="1" t="str">
        <f t="shared" si="8"/>
        <v xml:space="preserve">ALLIANZ 58pax en </v>
      </c>
    </row>
    <row r="10" spans="1:26">
      <c r="C10" s="7">
        <v>42377</v>
      </c>
      <c r="D10" s="7">
        <v>42377</v>
      </c>
      <c r="E10" s="1">
        <f t="shared" si="0"/>
        <v>1</v>
      </c>
      <c r="I10" s="1" t="s">
        <v>63</v>
      </c>
      <c r="L10" s="1" t="s">
        <v>68</v>
      </c>
      <c r="S10" s="1" t="str">
        <f t="shared" si="1"/>
        <v>42377CARNAVALET</v>
      </c>
      <c r="T10" s="1" t="str">
        <f t="shared" si="2"/>
        <v/>
      </c>
      <c r="U10" s="1" t="str">
        <f t="shared" si="3"/>
        <v/>
      </c>
      <c r="V10" s="1" t="str">
        <f t="shared" si="4"/>
        <v/>
      </c>
      <c r="W10" s="1" t="str">
        <f t="shared" si="5"/>
        <v/>
      </c>
      <c r="X10" s="1" t="str">
        <f t="shared" si="6"/>
        <v/>
      </c>
      <c r="Y10" s="1" t="str">
        <f t="shared" si="7"/>
        <v/>
      </c>
      <c r="Z10" s="1" t="str">
        <f t="shared" si="8"/>
        <v xml:space="preserve">INTERNE pax en </v>
      </c>
    </row>
    <row r="11" spans="1:26">
      <c r="C11" s="7">
        <v>42377</v>
      </c>
      <c r="D11" s="7">
        <v>42377</v>
      </c>
      <c r="E11" s="1">
        <f t="shared" si="0"/>
        <v>1</v>
      </c>
      <c r="I11" s="1" t="s">
        <v>69</v>
      </c>
      <c r="L11" s="1" t="s">
        <v>57</v>
      </c>
      <c r="N11" s="1">
        <v>6</v>
      </c>
      <c r="S11" s="1" t="str">
        <f t="shared" si="1"/>
        <v>42377LOUVRE</v>
      </c>
      <c r="T11" s="1" t="str">
        <f t="shared" si="2"/>
        <v/>
      </c>
      <c r="U11" s="1" t="str">
        <f t="shared" si="3"/>
        <v/>
      </c>
      <c r="V11" s="1" t="str">
        <f t="shared" si="4"/>
        <v/>
      </c>
      <c r="W11" s="1" t="str">
        <f t="shared" si="5"/>
        <v/>
      </c>
      <c r="X11" s="1" t="str">
        <f t="shared" si="6"/>
        <v/>
      </c>
      <c r="Y11" s="1" t="str">
        <f t="shared" si="7"/>
        <v/>
      </c>
      <c r="Z11" s="1" t="str">
        <f t="shared" si="8"/>
        <v xml:space="preserve">JP CARRERE 6pax en </v>
      </c>
    </row>
    <row r="12" spans="1:26">
      <c r="C12" s="7">
        <v>42379</v>
      </c>
      <c r="D12" s="7">
        <v>42379</v>
      </c>
      <c r="E12" s="1">
        <f t="shared" si="0"/>
        <v>1</v>
      </c>
      <c r="I12" s="1" t="s">
        <v>70</v>
      </c>
      <c r="L12" s="1" t="s">
        <v>57</v>
      </c>
      <c r="S12" s="1" t="str">
        <f t="shared" si="1"/>
        <v>42379LOUVRE</v>
      </c>
      <c r="T12" s="1" t="str">
        <f t="shared" si="2"/>
        <v/>
      </c>
      <c r="U12" s="1" t="str">
        <f t="shared" si="3"/>
        <v/>
      </c>
      <c r="V12" s="1" t="str">
        <f t="shared" si="4"/>
        <v/>
      </c>
      <c r="W12" s="1" t="str">
        <f t="shared" si="5"/>
        <v/>
      </c>
      <c r="X12" s="1" t="str">
        <f t="shared" si="6"/>
        <v/>
      </c>
      <c r="Y12" s="1" t="str">
        <f t="shared" si="7"/>
        <v/>
      </c>
      <c r="Z12" s="1" t="str">
        <f t="shared" si="8"/>
        <v xml:space="preserve">JJ BOUCHET pax en </v>
      </c>
    </row>
    <row r="13" spans="1:26">
      <c r="C13" s="7">
        <v>42380</v>
      </c>
      <c r="D13" s="7">
        <v>42380</v>
      </c>
      <c r="E13" s="1">
        <f t="shared" si="0"/>
        <v>1</v>
      </c>
      <c r="I13" s="1" t="s">
        <v>71</v>
      </c>
      <c r="L13" s="1" t="s">
        <v>72</v>
      </c>
      <c r="S13" s="1" t="str">
        <f t="shared" si="1"/>
        <v>42380ABESSES</v>
      </c>
      <c r="T13" s="1" t="str">
        <f t="shared" si="2"/>
        <v/>
      </c>
      <c r="U13" s="1" t="str">
        <f t="shared" si="3"/>
        <v/>
      </c>
      <c r="V13" s="1" t="str">
        <f t="shared" si="4"/>
        <v/>
      </c>
      <c r="W13" s="1" t="str">
        <f t="shared" si="5"/>
        <v/>
      </c>
      <c r="X13" s="1" t="str">
        <f t="shared" si="6"/>
        <v/>
      </c>
      <c r="Y13" s="1" t="str">
        <f t="shared" si="7"/>
        <v/>
      </c>
      <c r="Z13" s="1" t="str">
        <f t="shared" si="8"/>
        <v xml:space="preserve">MASE pax en </v>
      </c>
    </row>
    <row r="14" spans="1:26">
      <c r="C14" s="7">
        <v>42380</v>
      </c>
      <c r="D14" s="7">
        <v>42384</v>
      </c>
      <c r="E14" s="1">
        <f t="shared" si="0"/>
        <v>5</v>
      </c>
      <c r="I14" s="1" t="s">
        <v>53</v>
      </c>
      <c r="L14" s="1" t="s">
        <v>73</v>
      </c>
      <c r="M14" s="1" t="s">
        <v>74</v>
      </c>
      <c r="S14" s="1" t="str">
        <f t="shared" si="1"/>
        <v>42380DAUPHINE</v>
      </c>
      <c r="T14" s="1" t="str">
        <f t="shared" si="2"/>
        <v>42381DAUPHINE</v>
      </c>
      <c r="U14" s="1" t="str">
        <f t="shared" si="3"/>
        <v>42382DAUPHINE</v>
      </c>
      <c r="V14" s="1" t="str">
        <f t="shared" si="4"/>
        <v>42383DAUPHINE</v>
      </c>
      <c r="W14" s="1" t="str">
        <f t="shared" si="5"/>
        <v>42384DAUPHINE</v>
      </c>
      <c r="X14" s="1" t="str">
        <f t="shared" si="6"/>
        <v/>
      </c>
      <c r="Y14" s="1" t="str">
        <f t="shared" si="7"/>
        <v/>
      </c>
      <c r="Z14" s="1" t="str">
        <f t="shared" si="8"/>
        <v>GMPA pax en AUTRE</v>
      </c>
    </row>
    <row r="15" spans="1:26">
      <c r="C15" s="7">
        <v>42380</v>
      </c>
      <c r="D15" s="7">
        <v>42380</v>
      </c>
      <c r="E15" s="1">
        <f t="shared" si="0"/>
        <v>1</v>
      </c>
      <c r="I15" s="1" t="s">
        <v>63</v>
      </c>
      <c r="L15" s="1" t="s">
        <v>55</v>
      </c>
      <c r="S15" s="1" t="str">
        <f t="shared" si="1"/>
        <v>42380ETOILE</v>
      </c>
      <c r="T15" s="1" t="str">
        <f t="shared" si="2"/>
        <v/>
      </c>
      <c r="U15" s="1" t="str">
        <f t="shared" si="3"/>
        <v/>
      </c>
      <c r="V15" s="1" t="str">
        <f t="shared" si="4"/>
        <v/>
      </c>
      <c r="W15" s="1" t="str">
        <f t="shared" si="5"/>
        <v/>
      </c>
      <c r="X15" s="1" t="str">
        <f t="shared" si="6"/>
        <v/>
      </c>
      <c r="Y15" s="1" t="str">
        <f t="shared" si="7"/>
        <v/>
      </c>
      <c r="Z15" s="1" t="str">
        <f t="shared" si="8"/>
        <v xml:space="preserve">INTERNE pax en </v>
      </c>
    </row>
    <row r="16" spans="1:26">
      <c r="C16" s="7">
        <v>42381</v>
      </c>
      <c r="D16" s="7">
        <v>42382</v>
      </c>
      <c r="E16" s="1">
        <f t="shared" si="0"/>
        <v>2</v>
      </c>
      <c r="I16" s="1" t="s">
        <v>63</v>
      </c>
      <c r="L16" s="1" t="s">
        <v>72</v>
      </c>
      <c r="S16" s="1" t="str">
        <f t="shared" si="1"/>
        <v>42381ABESSES</v>
      </c>
      <c r="T16" s="1" t="str">
        <f t="shared" si="2"/>
        <v>42382ABESSES</v>
      </c>
      <c r="U16" s="1" t="str">
        <f t="shared" si="3"/>
        <v/>
      </c>
      <c r="V16" s="1" t="str">
        <f t="shared" si="4"/>
        <v/>
      </c>
      <c r="W16" s="1" t="str">
        <f t="shared" si="5"/>
        <v/>
      </c>
      <c r="X16" s="1" t="str">
        <f t="shared" si="6"/>
        <v/>
      </c>
      <c r="Y16" s="1" t="str">
        <f t="shared" si="7"/>
        <v/>
      </c>
      <c r="Z16" s="1" t="str">
        <f t="shared" si="8"/>
        <v xml:space="preserve">INTERNE pax en </v>
      </c>
    </row>
    <row r="17" spans="3:26">
      <c r="C17" s="7">
        <v>42381</v>
      </c>
      <c r="D17" s="7">
        <v>42381</v>
      </c>
      <c r="E17" s="1">
        <f t="shared" si="0"/>
        <v>1</v>
      </c>
      <c r="I17" s="1" t="s">
        <v>53</v>
      </c>
      <c r="L17" s="1" t="s">
        <v>68</v>
      </c>
      <c r="M17" s="1" t="s">
        <v>75</v>
      </c>
      <c r="N17" s="1">
        <v>25</v>
      </c>
      <c r="S17" s="1" t="str">
        <f t="shared" si="1"/>
        <v>42381CARNAVALET</v>
      </c>
      <c r="T17" s="1" t="str">
        <f t="shared" si="2"/>
        <v/>
      </c>
      <c r="U17" s="1" t="str">
        <f t="shared" si="3"/>
        <v/>
      </c>
      <c r="V17" s="1" t="str">
        <f t="shared" si="4"/>
        <v/>
      </c>
      <c r="W17" s="1" t="str">
        <f t="shared" si="5"/>
        <v/>
      </c>
      <c r="X17" s="1" t="str">
        <f t="shared" si="6"/>
        <v/>
      </c>
      <c r="Y17" s="1" t="str">
        <f t="shared" si="7"/>
        <v/>
      </c>
      <c r="Z17" s="1" t="str">
        <f t="shared" si="8"/>
        <v>GMPA 25pax en THEATRE</v>
      </c>
    </row>
    <row r="18" spans="3:26">
      <c r="C18" s="7">
        <v>42381</v>
      </c>
      <c r="D18" s="7">
        <v>42381</v>
      </c>
      <c r="E18" s="1">
        <f t="shared" si="0"/>
        <v>1</v>
      </c>
      <c r="I18" s="1" t="s">
        <v>65</v>
      </c>
      <c r="L18" s="1" t="s">
        <v>55</v>
      </c>
      <c r="S18" s="1" t="str">
        <f t="shared" si="1"/>
        <v>42381ETOILE</v>
      </c>
      <c r="T18" s="1" t="str">
        <f t="shared" si="2"/>
        <v/>
      </c>
      <c r="U18" s="1" t="str">
        <f t="shared" si="3"/>
        <v/>
      </c>
      <c r="V18" s="1" t="str">
        <f t="shared" si="4"/>
        <v/>
      </c>
      <c r="W18" s="1" t="str">
        <f t="shared" si="5"/>
        <v/>
      </c>
      <c r="X18" s="1" t="str">
        <f t="shared" si="6"/>
        <v/>
      </c>
      <c r="Y18" s="1" t="str">
        <f t="shared" si="7"/>
        <v/>
      </c>
      <c r="Z18" s="1" t="str">
        <f t="shared" si="8"/>
        <v xml:space="preserve">PLASTIC OMNIUM pax en </v>
      </c>
    </row>
    <row r="19" spans="3:26">
      <c r="C19" s="7">
        <v>42381</v>
      </c>
      <c r="D19" s="7">
        <v>42381</v>
      </c>
      <c r="E19" s="1">
        <f t="shared" si="0"/>
        <v>1</v>
      </c>
      <c r="I19" s="1" t="s">
        <v>53</v>
      </c>
      <c r="L19" s="1" t="s">
        <v>60</v>
      </c>
      <c r="M19" s="1" t="s">
        <v>75</v>
      </c>
      <c r="N19" s="1">
        <v>25</v>
      </c>
      <c r="S19" s="1" t="str">
        <f t="shared" si="1"/>
        <v>42381GRENELLE</v>
      </c>
      <c r="T19" s="1" t="str">
        <f t="shared" si="2"/>
        <v/>
      </c>
      <c r="U19" s="1" t="str">
        <f t="shared" si="3"/>
        <v/>
      </c>
      <c r="V19" s="1" t="str">
        <f t="shared" si="4"/>
        <v/>
      </c>
      <c r="W19" s="1" t="str">
        <f t="shared" si="5"/>
        <v/>
      </c>
      <c r="X19" s="1" t="str">
        <f t="shared" si="6"/>
        <v/>
      </c>
      <c r="Y19" s="1" t="str">
        <f t="shared" si="7"/>
        <v/>
      </c>
      <c r="Z19" s="1" t="str">
        <f t="shared" si="8"/>
        <v>GMPA 25pax en THEATRE</v>
      </c>
    </row>
    <row r="20" spans="3:26">
      <c r="C20" s="7">
        <v>42381</v>
      </c>
      <c r="D20" s="7">
        <v>42381</v>
      </c>
      <c r="E20" s="1">
        <f t="shared" si="0"/>
        <v>1</v>
      </c>
      <c r="I20" s="1" t="s">
        <v>53</v>
      </c>
      <c r="L20" s="1" t="s">
        <v>76</v>
      </c>
      <c r="M20" s="1" t="s">
        <v>75</v>
      </c>
      <c r="N20" s="1">
        <v>25</v>
      </c>
      <c r="S20" s="1" t="str">
        <f t="shared" si="1"/>
        <v>42381IENA</v>
      </c>
      <c r="T20" s="1" t="str">
        <f t="shared" si="2"/>
        <v/>
      </c>
      <c r="U20" s="1" t="str">
        <f t="shared" si="3"/>
        <v/>
      </c>
      <c r="V20" s="1" t="str">
        <f t="shared" si="4"/>
        <v/>
      </c>
      <c r="W20" s="1" t="str">
        <f t="shared" si="5"/>
        <v/>
      </c>
      <c r="X20" s="1" t="str">
        <f t="shared" si="6"/>
        <v/>
      </c>
      <c r="Y20" s="1" t="str">
        <f t="shared" si="7"/>
        <v/>
      </c>
      <c r="Z20" s="1" t="str">
        <f t="shared" si="8"/>
        <v>GMPA 25pax en THEATRE</v>
      </c>
    </row>
    <row r="21" spans="3:26">
      <c r="C21" s="7">
        <v>42381</v>
      </c>
      <c r="D21" s="7">
        <v>42716</v>
      </c>
      <c r="E21" s="1">
        <f t="shared" si="0"/>
        <v>336</v>
      </c>
      <c r="I21" s="1" t="s">
        <v>53</v>
      </c>
      <c r="L21" s="1" t="s">
        <v>57</v>
      </c>
      <c r="M21" s="1" t="s">
        <v>75</v>
      </c>
      <c r="N21" s="1">
        <v>25</v>
      </c>
      <c r="S21" s="1" t="str">
        <f t="shared" si="1"/>
        <v>42381LOUVRE</v>
      </c>
      <c r="T21" s="1" t="str">
        <f t="shared" si="2"/>
        <v>42382LOUVRE</v>
      </c>
      <c r="U21" s="1" t="str">
        <f t="shared" si="3"/>
        <v>42383LOUVRE</v>
      </c>
      <c r="V21" s="1" t="str">
        <f t="shared" si="4"/>
        <v>42384LOUVRE</v>
      </c>
      <c r="W21" s="1" t="str">
        <f t="shared" si="5"/>
        <v>42385LOUVRE</v>
      </c>
      <c r="X21" s="1" t="str">
        <f t="shared" si="6"/>
        <v>42386LOUVRE</v>
      </c>
      <c r="Y21" s="1" t="str">
        <f t="shared" si="7"/>
        <v>42387LOUVRE</v>
      </c>
      <c r="Z21" s="1" t="str">
        <f t="shared" si="8"/>
        <v>GMPA 25pax en THEATRE</v>
      </c>
    </row>
    <row r="22" spans="3:26">
      <c r="C22" s="7">
        <v>42381</v>
      </c>
      <c r="D22" s="7">
        <v>42716</v>
      </c>
      <c r="E22" s="1">
        <f t="shared" si="0"/>
        <v>336</v>
      </c>
      <c r="I22" s="1" t="s">
        <v>53</v>
      </c>
      <c r="L22" s="1" t="s">
        <v>67</v>
      </c>
      <c r="M22" s="1" t="s">
        <v>75</v>
      </c>
      <c r="N22" s="1">
        <v>25</v>
      </c>
      <c r="S22" s="1" t="str">
        <f t="shared" si="1"/>
        <v>42381MIRABEAU</v>
      </c>
      <c r="T22" s="1" t="str">
        <f t="shared" si="2"/>
        <v>42382MIRABEAU</v>
      </c>
      <c r="U22" s="1" t="str">
        <f t="shared" si="3"/>
        <v>42383MIRABEAU</v>
      </c>
      <c r="V22" s="1" t="str">
        <f t="shared" si="4"/>
        <v>42384MIRABEAU</v>
      </c>
      <c r="W22" s="1" t="str">
        <f t="shared" si="5"/>
        <v>42385MIRABEAU</v>
      </c>
      <c r="X22" s="1" t="str">
        <f t="shared" si="6"/>
        <v>42386MIRABEAU</v>
      </c>
      <c r="Y22" s="1" t="str">
        <f t="shared" si="7"/>
        <v>42387MIRABEAU</v>
      </c>
      <c r="Z22" s="1" t="str">
        <f t="shared" si="8"/>
        <v>GMPA 25pax en THEATRE</v>
      </c>
    </row>
    <row r="23" spans="3:26">
      <c r="C23" s="7">
        <v>42381</v>
      </c>
      <c r="D23" s="7">
        <v>42719</v>
      </c>
      <c r="E23" s="1">
        <f t="shared" si="0"/>
        <v>339</v>
      </c>
      <c r="I23" s="1" t="s">
        <v>58</v>
      </c>
      <c r="L23" s="1" t="s">
        <v>77</v>
      </c>
      <c r="S23" s="1" t="str">
        <f t="shared" si="1"/>
        <v>42381MONCEAU</v>
      </c>
      <c r="T23" s="1" t="str">
        <f t="shared" si="2"/>
        <v>42382MONCEAU</v>
      </c>
      <c r="U23" s="1" t="str">
        <f t="shared" si="3"/>
        <v>42383MONCEAU</v>
      </c>
      <c r="V23" s="1" t="str">
        <f t="shared" si="4"/>
        <v>42384MONCEAU</v>
      </c>
      <c r="W23" s="1" t="str">
        <f t="shared" si="5"/>
        <v>42385MONCEAU</v>
      </c>
      <c r="X23" s="1" t="str">
        <f t="shared" si="6"/>
        <v>42386MONCEAU</v>
      </c>
      <c r="Y23" s="1" t="str">
        <f t="shared" si="7"/>
        <v>42387MONCEAU</v>
      </c>
      <c r="Z23" s="1" t="str">
        <f t="shared" si="8"/>
        <v xml:space="preserve">FNAC pax en </v>
      </c>
    </row>
    <row r="24" spans="3:26">
      <c r="C24" s="7">
        <v>42381</v>
      </c>
      <c r="D24" s="7">
        <v>42381</v>
      </c>
      <c r="E24" s="1">
        <f t="shared" si="0"/>
        <v>1</v>
      </c>
      <c r="I24" s="1" t="s">
        <v>53</v>
      </c>
      <c r="L24" s="1" t="s">
        <v>78</v>
      </c>
      <c r="M24" s="1" t="s">
        <v>75</v>
      </c>
      <c r="N24" s="1">
        <v>185</v>
      </c>
      <c r="S24" s="1" t="str">
        <f t="shared" si="1"/>
        <v>42381RODIN-PICASSO-GREVIN</v>
      </c>
      <c r="T24" s="1" t="str">
        <f t="shared" si="2"/>
        <v/>
      </c>
      <c r="U24" s="1" t="str">
        <f t="shared" si="3"/>
        <v/>
      </c>
      <c r="V24" s="1" t="str">
        <f t="shared" si="4"/>
        <v/>
      </c>
      <c r="W24" s="1" t="str">
        <f t="shared" si="5"/>
        <v/>
      </c>
      <c r="X24" s="1" t="str">
        <f t="shared" si="6"/>
        <v/>
      </c>
      <c r="Y24" s="1" t="str">
        <f t="shared" si="7"/>
        <v/>
      </c>
      <c r="Z24" s="1" t="str">
        <f t="shared" si="8"/>
        <v>GMPA 185pax en THEATRE</v>
      </c>
    </row>
    <row r="25" spans="3:26">
      <c r="C25" s="7">
        <v>42381</v>
      </c>
      <c r="D25" s="7">
        <v>42716</v>
      </c>
      <c r="E25" s="1">
        <f t="shared" si="0"/>
        <v>336</v>
      </c>
      <c r="I25" s="1" t="s">
        <v>53</v>
      </c>
      <c r="L25" s="1" t="s">
        <v>79</v>
      </c>
      <c r="M25" s="1" t="s">
        <v>75</v>
      </c>
      <c r="N25" s="1">
        <v>25</v>
      </c>
      <c r="S25" s="1" t="str">
        <f t="shared" si="1"/>
        <v>42381SULLY</v>
      </c>
      <c r="T25" s="1" t="str">
        <f t="shared" si="2"/>
        <v>42382SULLY</v>
      </c>
      <c r="U25" s="1" t="str">
        <f t="shared" si="3"/>
        <v>42383SULLY</v>
      </c>
      <c r="V25" s="1" t="str">
        <f t="shared" si="4"/>
        <v>42384SULLY</v>
      </c>
      <c r="W25" s="1" t="str">
        <f t="shared" si="5"/>
        <v>42385SULLY</v>
      </c>
      <c r="X25" s="1" t="str">
        <f t="shared" si="6"/>
        <v>42386SULLY</v>
      </c>
      <c r="Y25" s="1" t="str">
        <f t="shared" si="7"/>
        <v>42387SULLY</v>
      </c>
      <c r="Z25" s="1" t="str">
        <f t="shared" si="8"/>
        <v>GMPA 25pax en THEATRE</v>
      </c>
    </row>
    <row r="26" spans="3:26">
      <c r="C26" s="7">
        <v>42382</v>
      </c>
      <c r="D26" s="7">
        <v>42384</v>
      </c>
      <c r="E26" s="1">
        <f t="shared" si="0"/>
        <v>3</v>
      </c>
      <c r="I26" s="1" t="s">
        <v>53</v>
      </c>
      <c r="L26" s="1" t="s">
        <v>80</v>
      </c>
      <c r="M26" s="1" t="s">
        <v>32</v>
      </c>
      <c r="N26" s="1">
        <v>35</v>
      </c>
      <c r="S26" s="1" t="str">
        <f t="shared" si="1"/>
        <v>42382CARNAVALET-RODIN</v>
      </c>
      <c r="T26" s="1" t="str">
        <f t="shared" si="2"/>
        <v>42383CARNAVALET-RODIN</v>
      </c>
      <c r="U26" s="1" t="str">
        <f t="shared" si="3"/>
        <v>42384CARNAVALET-RODIN</v>
      </c>
      <c r="V26" s="1" t="str">
        <f t="shared" si="4"/>
        <v/>
      </c>
      <c r="W26" s="1" t="str">
        <f t="shared" si="5"/>
        <v/>
      </c>
      <c r="X26" s="1" t="str">
        <f t="shared" si="6"/>
        <v/>
      </c>
      <c r="Y26" s="1" t="str">
        <f t="shared" si="7"/>
        <v/>
      </c>
      <c r="Z26" s="1" t="str">
        <f t="shared" si="8"/>
        <v>GMPA 35pax en U</v>
      </c>
    </row>
    <row r="27" spans="3:26">
      <c r="C27" s="7">
        <v>42382</v>
      </c>
      <c r="D27" s="7">
        <v>42382</v>
      </c>
      <c r="E27" s="1">
        <f t="shared" si="0"/>
        <v>1</v>
      </c>
      <c r="I27" s="1" t="s">
        <v>81</v>
      </c>
      <c r="L27" s="1" t="s">
        <v>55</v>
      </c>
      <c r="S27" s="1" t="str">
        <f t="shared" si="1"/>
        <v>42382ETOILE</v>
      </c>
      <c r="T27" s="1" t="str">
        <f t="shared" si="2"/>
        <v/>
      </c>
      <c r="U27" s="1" t="str">
        <f t="shared" si="3"/>
        <v/>
      </c>
      <c r="V27" s="1" t="str">
        <f t="shared" si="4"/>
        <v/>
      </c>
      <c r="W27" s="1" t="str">
        <f t="shared" si="5"/>
        <v/>
      </c>
      <c r="X27" s="1" t="str">
        <f t="shared" si="6"/>
        <v/>
      </c>
      <c r="Y27" s="1" t="str">
        <f t="shared" si="7"/>
        <v/>
      </c>
      <c r="Z27" s="1" t="str">
        <f t="shared" si="8"/>
        <v xml:space="preserve">GEFCO pax en </v>
      </c>
    </row>
    <row r="28" spans="3:26">
      <c r="C28" s="7">
        <v>42382</v>
      </c>
      <c r="D28" s="7">
        <v>42384</v>
      </c>
      <c r="E28" s="1">
        <f t="shared" si="0"/>
        <v>3</v>
      </c>
      <c r="I28" s="1" t="s">
        <v>53</v>
      </c>
      <c r="L28" s="1" t="s">
        <v>82</v>
      </c>
      <c r="M28" s="1" t="s">
        <v>32</v>
      </c>
      <c r="N28" s="1">
        <v>30</v>
      </c>
      <c r="S28" s="1" t="str">
        <f t="shared" si="1"/>
        <v>42382GRENELLE-SULLY</v>
      </c>
      <c r="T28" s="1" t="str">
        <f t="shared" si="2"/>
        <v>42383GRENELLE-SULLY</v>
      </c>
      <c r="U28" s="1" t="str">
        <f t="shared" si="3"/>
        <v>42384GRENELLE-SULLY</v>
      </c>
      <c r="V28" s="1" t="str">
        <f t="shared" si="4"/>
        <v/>
      </c>
      <c r="W28" s="1" t="str">
        <f t="shared" si="5"/>
        <v/>
      </c>
      <c r="X28" s="1" t="str">
        <f t="shared" si="6"/>
        <v/>
      </c>
      <c r="Y28" s="1" t="str">
        <f t="shared" si="7"/>
        <v/>
      </c>
      <c r="Z28" s="1" t="str">
        <f t="shared" si="8"/>
        <v>GMPA 30pax en U</v>
      </c>
    </row>
    <row r="29" spans="3:26">
      <c r="C29" s="7">
        <v>42382</v>
      </c>
      <c r="D29" s="7">
        <v>42384</v>
      </c>
      <c r="E29" s="1">
        <f t="shared" si="0"/>
        <v>3</v>
      </c>
      <c r="I29" s="1" t="s">
        <v>53</v>
      </c>
      <c r="L29" s="1" t="s">
        <v>83</v>
      </c>
      <c r="M29" s="1" t="s">
        <v>32</v>
      </c>
      <c r="N29" s="1">
        <v>35</v>
      </c>
      <c r="S29" s="1" t="str">
        <f t="shared" si="1"/>
        <v>42382MIRABEAU-IENA</v>
      </c>
      <c r="T29" s="1" t="str">
        <f t="shared" si="2"/>
        <v>42383MIRABEAU-IENA</v>
      </c>
      <c r="U29" s="1" t="str">
        <f t="shared" si="3"/>
        <v>42384MIRABEAU-IENA</v>
      </c>
      <c r="V29" s="1" t="str">
        <f t="shared" si="4"/>
        <v/>
      </c>
      <c r="W29" s="1" t="str">
        <f t="shared" si="5"/>
        <v/>
      </c>
      <c r="X29" s="1" t="str">
        <f t="shared" si="6"/>
        <v/>
      </c>
      <c r="Y29" s="1" t="str">
        <f t="shared" si="7"/>
        <v/>
      </c>
      <c r="Z29" s="1" t="str">
        <f t="shared" si="8"/>
        <v>GMPA 35pax en U</v>
      </c>
    </row>
    <row r="30" spans="3:26">
      <c r="C30" s="7">
        <v>42382</v>
      </c>
      <c r="D30" s="7">
        <v>42384</v>
      </c>
      <c r="E30" s="1">
        <f t="shared" si="0"/>
        <v>3</v>
      </c>
      <c r="I30" s="1" t="s">
        <v>53</v>
      </c>
      <c r="L30" s="1" t="s">
        <v>62</v>
      </c>
      <c r="M30" s="1" t="s">
        <v>32</v>
      </c>
      <c r="N30" s="1">
        <v>30</v>
      </c>
      <c r="S30" s="1" t="str">
        <f t="shared" si="1"/>
        <v>42382PICASSO-GREVIN</v>
      </c>
      <c r="T30" s="1" t="str">
        <f t="shared" si="2"/>
        <v>42383PICASSO-GREVIN</v>
      </c>
      <c r="U30" s="1" t="str">
        <f t="shared" si="3"/>
        <v>42384PICASSO-GREVIN</v>
      </c>
      <c r="V30" s="1" t="str">
        <f t="shared" si="4"/>
        <v/>
      </c>
      <c r="W30" s="1" t="str">
        <f t="shared" si="5"/>
        <v/>
      </c>
      <c r="X30" s="1" t="str">
        <f t="shared" si="6"/>
        <v/>
      </c>
      <c r="Y30" s="1" t="str">
        <f t="shared" si="7"/>
        <v/>
      </c>
      <c r="Z30" s="1" t="str">
        <f t="shared" si="8"/>
        <v>GMPA 30pax en U</v>
      </c>
    </row>
    <row r="31" spans="3:26">
      <c r="C31" s="7">
        <v>42383</v>
      </c>
      <c r="D31" s="7">
        <v>42383</v>
      </c>
      <c r="E31" s="1">
        <f t="shared" si="0"/>
        <v>1</v>
      </c>
      <c r="I31" s="1" t="s">
        <v>81</v>
      </c>
      <c r="L31" s="1" t="s">
        <v>72</v>
      </c>
      <c r="S31" s="1" t="str">
        <f t="shared" si="1"/>
        <v>42383ABESSES</v>
      </c>
      <c r="T31" s="1" t="str">
        <f t="shared" si="2"/>
        <v/>
      </c>
      <c r="U31" s="1" t="str">
        <f t="shared" si="3"/>
        <v/>
      </c>
      <c r="V31" s="1" t="str">
        <f t="shared" si="4"/>
        <v/>
      </c>
      <c r="W31" s="1" t="str">
        <f t="shared" si="5"/>
        <v/>
      </c>
      <c r="X31" s="1" t="str">
        <f t="shared" si="6"/>
        <v/>
      </c>
      <c r="Y31" s="1" t="str">
        <f t="shared" si="7"/>
        <v/>
      </c>
      <c r="Z31" s="1" t="str">
        <f t="shared" si="8"/>
        <v xml:space="preserve">GEFCO pax en </v>
      </c>
    </row>
    <row r="32" spans="3:26">
      <c r="C32" s="7">
        <v>42383</v>
      </c>
      <c r="D32" s="7">
        <v>42383</v>
      </c>
      <c r="E32" s="1">
        <f t="shared" si="0"/>
        <v>1</v>
      </c>
      <c r="I32" s="1" t="s">
        <v>84</v>
      </c>
      <c r="L32" s="1" t="s">
        <v>85</v>
      </c>
      <c r="S32" s="1" t="str">
        <f t="shared" si="1"/>
        <v>42383ETOILES</v>
      </c>
      <c r="T32" s="1" t="str">
        <f t="shared" si="2"/>
        <v/>
      </c>
      <c r="U32" s="1" t="str">
        <f t="shared" si="3"/>
        <v/>
      </c>
      <c r="V32" s="1" t="str">
        <f t="shared" si="4"/>
        <v/>
      </c>
      <c r="W32" s="1" t="str">
        <f t="shared" si="5"/>
        <v/>
      </c>
      <c r="X32" s="1" t="str">
        <f t="shared" si="6"/>
        <v/>
      </c>
      <c r="Y32" s="1" t="str">
        <f t="shared" si="7"/>
        <v/>
      </c>
      <c r="Z32" s="1" t="str">
        <f t="shared" si="8"/>
        <v xml:space="preserve">STRAUTMANN pax en </v>
      </c>
    </row>
    <row r="33" spans="3:26">
      <c r="C33" s="7">
        <v>42384</v>
      </c>
      <c r="D33" s="7">
        <v>42384</v>
      </c>
      <c r="E33" s="1">
        <f t="shared" si="0"/>
        <v>1</v>
      </c>
      <c r="I33" s="1" t="s">
        <v>86</v>
      </c>
      <c r="L33" s="1" t="s">
        <v>64</v>
      </c>
      <c r="S33" s="1" t="str">
        <f t="shared" si="1"/>
        <v>42384ABBESSES</v>
      </c>
      <c r="T33" s="1" t="str">
        <f t="shared" si="2"/>
        <v/>
      </c>
      <c r="U33" s="1" t="str">
        <f t="shared" si="3"/>
        <v/>
      </c>
      <c r="V33" s="1" t="str">
        <f t="shared" si="4"/>
        <v/>
      </c>
      <c r="W33" s="1" t="str">
        <f t="shared" si="5"/>
        <v/>
      </c>
      <c r="X33" s="1" t="str">
        <f t="shared" si="6"/>
        <v/>
      </c>
      <c r="Y33" s="1" t="str">
        <f t="shared" si="7"/>
        <v/>
      </c>
      <c r="Z33" s="1" t="str">
        <f t="shared" si="8"/>
        <v xml:space="preserve">UNCME pax en </v>
      </c>
    </row>
    <row r="34" spans="3:26">
      <c r="C34" s="7">
        <v>42384</v>
      </c>
      <c r="D34" s="7">
        <v>42384</v>
      </c>
      <c r="E34" s="1">
        <f t="shared" si="0"/>
        <v>1</v>
      </c>
      <c r="I34" s="1" t="s">
        <v>81</v>
      </c>
      <c r="L34" s="1" t="s">
        <v>55</v>
      </c>
      <c r="S34" s="1" t="str">
        <f t="shared" si="1"/>
        <v>42384ETOILE</v>
      </c>
      <c r="T34" s="1" t="str">
        <f t="shared" si="2"/>
        <v/>
      </c>
      <c r="U34" s="1" t="str">
        <f t="shared" si="3"/>
        <v/>
      </c>
      <c r="V34" s="1" t="str">
        <f t="shared" si="4"/>
        <v/>
      </c>
      <c r="W34" s="1" t="str">
        <f t="shared" si="5"/>
        <v/>
      </c>
      <c r="X34" s="1" t="str">
        <f t="shared" si="6"/>
        <v/>
      </c>
      <c r="Y34" s="1" t="str">
        <f t="shared" si="7"/>
        <v/>
      </c>
      <c r="Z34" s="1" t="str">
        <f t="shared" si="8"/>
        <v xml:space="preserve">GEFCO pax en </v>
      </c>
    </row>
    <row r="35" spans="3:26">
      <c r="C35" s="7">
        <v>42384</v>
      </c>
      <c r="D35" s="7">
        <v>42384</v>
      </c>
      <c r="E35" s="1">
        <f t="shared" si="0"/>
        <v>1</v>
      </c>
      <c r="I35" s="1" t="s">
        <v>57</v>
      </c>
      <c r="L35" s="1" t="s">
        <v>53</v>
      </c>
      <c r="M35" s="1" t="s">
        <v>74</v>
      </c>
      <c r="S35" s="1" t="str">
        <f t="shared" si="1"/>
        <v>42384GMPA</v>
      </c>
      <c r="T35" s="1" t="str">
        <f t="shared" si="2"/>
        <v/>
      </c>
      <c r="U35" s="1" t="str">
        <f t="shared" si="3"/>
        <v/>
      </c>
      <c r="V35" s="1" t="str">
        <f t="shared" si="4"/>
        <v/>
      </c>
      <c r="W35" s="1" t="str">
        <f t="shared" si="5"/>
        <v/>
      </c>
      <c r="X35" s="1" t="str">
        <f t="shared" si="6"/>
        <v/>
      </c>
      <c r="Y35" s="1" t="str">
        <f t="shared" si="7"/>
        <v/>
      </c>
      <c r="Z35" s="1" t="str">
        <f t="shared" si="8"/>
        <v>LOUVRE pax en AUTRE</v>
      </c>
    </row>
    <row r="36" spans="3:26">
      <c r="C36" s="7">
        <v>42385</v>
      </c>
      <c r="D36" s="7">
        <v>42385</v>
      </c>
      <c r="E36" s="1">
        <f t="shared" si="0"/>
        <v>1</v>
      </c>
      <c r="I36" s="1" t="s">
        <v>86</v>
      </c>
      <c r="L36" s="1" t="s">
        <v>60</v>
      </c>
      <c r="S36" s="1" t="str">
        <f t="shared" si="1"/>
        <v>42385GRENELLE</v>
      </c>
      <c r="T36" s="1" t="str">
        <f t="shared" si="2"/>
        <v/>
      </c>
      <c r="U36" s="1" t="str">
        <f t="shared" si="3"/>
        <v/>
      </c>
      <c r="V36" s="1" t="str">
        <f t="shared" si="4"/>
        <v/>
      </c>
      <c r="W36" s="1" t="str">
        <f t="shared" si="5"/>
        <v/>
      </c>
      <c r="X36" s="1" t="str">
        <f t="shared" si="6"/>
        <v/>
      </c>
      <c r="Y36" s="1" t="str">
        <f t="shared" si="7"/>
        <v/>
      </c>
      <c r="Z36" s="1" t="str">
        <f t="shared" si="8"/>
        <v xml:space="preserve">UNCME pax en </v>
      </c>
    </row>
    <row r="37" spans="3:26">
      <c r="C37" s="7">
        <v>42385</v>
      </c>
      <c r="D37" s="7">
        <v>42385</v>
      </c>
      <c r="E37" s="1">
        <f t="shared" si="0"/>
        <v>1</v>
      </c>
      <c r="I37" s="1" t="s">
        <v>86</v>
      </c>
      <c r="L37" s="1" t="s">
        <v>77</v>
      </c>
      <c r="S37" s="1" t="str">
        <f t="shared" si="1"/>
        <v>42385MONCEAU</v>
      </c>
      <c r="T37" s="1" t="str">
        <f t="shared" si="2"/>
        <v/>
      </c>
      <c r="U37" s="1" t="str">
        <f t="shared" si="3"/>
        <v/>
      </c>
      <c r="V37" s="1" t="str">
        <f t="shared" si="4"/>
        <v/>
      </c>
      <c r="W37" s="1" t="str">
        <f t="shared" si="5"/>
        <v/>
      </c>
      <c r="X37" s="1" t="str">
        <f t="shared" si="6"/>
        <v/>
      </c>
      <c r="Y37" s="1" t="str">
        <f t="shared" si="7"/>
        <v/>
      </c>
      <c r="Z37" s="1" t="str">
        <f t="shared" si="8"/>
        <v xml:space="preserve">UNCME pax en </v>
      </c>
    </row>
    <row r="38" spans="3:26">
      <c r="C38" s="7">
        <v>42385</v>
      </c>
      <c r="D38" s="7">
        <v>42386</v>
      </c>
      <c r="E38" s="1">
        <f t="shared" si="0"/>
        <v>2</v>
      </c>
      <c r="I38" s="1" t="s">
        <v>87</v>
      </c>
      <c r="L38" s="1" t="s">
        <v>62</v>
      </c>
      <c r="S38" s="1" t="str">
        <f t="shared" si="1"/>
        <v>42385PICASSO-GREVIN</v>
      </c>
      <c r="T38" s="1" t="str">
        <f t="shared" si="2"/>
        <v>42386PICASSO-GREVIN</v>
      </c>
      <c r="U38" s="1" t="str">
        <f t="shared" si="3"/>
        <v/>
      </c>
      <c r="V38" s="1" t="str">
        <f t="shared" si="4"/>
        <v/>
      </c>
      <c r="W38" s="1" t="str">
        <f t="shared" si="5"/>
        <v/>
      </c>
      <c r="X38" s="1" t="str">
        <f t="shared" si="6"/>
        <v/>
      </c>
      <c r="Y38" s="1" t="str">
        <f t="shared" si="7"/>
        <v/>
      </c>
      <c r="Z38" s="1" t="str">
        <f t="shared" si="8"/>
        <v xml:space="preserve">CORPS MEMOIRE pax en </v>
      </c>
    </row>
    <row r="39" spans="3:26">
      <c r="C39" s="7">
        <v>42385</v>
      </c>
      <c r="D39" s="7">
        <v>42385</v>
      </c>
      <c r="E39" s="1">
        <f t="shared" si="0"/>
        <v>1</v>
      </c>
      <c r="I39" s="1" t="s">
        <v>86</v>
      </c>
      <c r="L39" s="1" t="s">
        <v>79</v>
      </c>
      <c r="S39" s="1" t="str">
        <f t="shared" si="1"/>
        <v>42385SULLY</v>
      </c>
      <c r="T39" s="1" t="str">
        <f t="shared" si="2"/>
        <v/>
      </c>
      <c r="U39" s="1" t="str">
        <f t="shared" si="3"/>
        <v/>
      </c>
      <c r="V39" s="1" t="str">
        <f t="shared" si="4"/>
        <v/>
      </c>
      <c r="W39" s="1" t="str">
        <f t="shared" si="5"/>
        <v/>
      </c>
      <c r="X39" s="1" t="str">
        <f t="shared" si="6"/>
        <v/>
      </c>
      <c r="Y39" s="1" t="str">
        <f t="shared" si="7"/>
        <v/>
      </c>
      <c r="Z39" s="1" t="str">
        <f t="shared" si="8"/>
        <v xml:space="preserve">UNCME pax en </v>
      </c>
    </row>
    <row r="40" spans="3:26">
      <c r="C40" s="7">
        <v>42386</v>
      </c>
      <c r="D40" s="7">
        <v>42386</v>
      </c>
      <c r="E40" s="1">
        <f t="shared" si="0"/>
        <v>1</v>
      </c>
      <c r="I40" s="1" t="s">
        <v>70</v>
      </c>
      <c r="L40" s="1" t="s">
        <v>57</v>
      </c>
      <c r="S40" s="1" t="str">
        <f t="shared" si="1"/>
        <v>42386LOUVRE</v>
      </c>
      <c r="T40" s="1" t="str">
        <f t="shared" si="2"/>
        <v/>
      </c>
      <c r="U40" s="1" t="str">
        <f t="shared" si="3"/>
        <v/>
      </c>
      <c r="V40" s="1" t="str">
        <f t="shared" si="4"/>
        <v/>
      </c>
      <c r="W40" s="1" t="str">
        <f t="shared" si="5"/>
        <v/>
      </c>
      <c r="X40" s="1" t="str">
        <f t="shared" si="6"/>
        <v/>
      </c>
      <c r="Y40" s="1" t="str">
        <f t="shared" si="7"/>
        <v/>
      </c>
      <c r="Z40" s="1" t="str">
        <f t="shared" si="8"/>
        <v xml:space="preserve">JJ BOUCHET pax en </v>
      </c>
    </row>
    <row r="41" spans="3:26">
      <c r="C41" s="7">
        <v>42387</v>
      </c>
      <c r="D41" s="7">
        <v>42387</v>
      </c>
      <c r="E41" s="1">
        <f t="shared" si="0"/>
        <v>1</v>
      </c>
      <c r="I41" s="1" t="s">
        <v>65</v>
      </c>
      <c r="L41" s="1" t="s">
        <v>68</v>
      </c>
      <c r="S41" s="1" t="str">
        <f t="shared" si="1"/>
        <v>42387CARNAVALET</v>
      </c>
      <c r="T41" s="1" t="str">
        <f t="shared" si="2"/>
        <v/>
      </c>
      <c r="U41" s="1" t="str">
        <f t="shared" si="3"/>
        <v/>
      </c>
      <c r="V41" s="1" t="str">
        <f t="shared" si="4"/>
        <v/>
      </c>
      <c r="W41" s="1" t="str">
        <f t="shared" si="5"/>
        <v/>
      </c>
      <c r="X41" s="1" t="str">
        <f t="shared" si="6"/>
        <v/>
      </c>
      <c r="Y41" s="1" t="str">
        <f t="shared" si="7"/>
        <v/>
      </c>
      <c r="Z41" s="1" t="str">
        <f t="shared" si="8"/>
        <v xml:space="preserve">PLASTIC OMNIUM pax en </v>
      </c>
    </row>
    <row r="42" spans="3:26">
      <c r="C42" s="7">
        <v>42387</v>
      </c>
      <c r="D42" s="7">
        <v>42387</v>
      </c>
      <c r="E42" s="1">
        <f t="shared" si="0"/>
        <v>1</v>
      </c>
      <c r="I42" s="1" t="s">
        <v>81</v>
      </c>
      <c r="L42" s="1" t="s">
        <v>88</v>
      </c>
      <c r="S42" s="1" t="str">
        <f t="shared" si="1"/>
        <v>42387GREVIN</v>
      </c>
      <c r="T42" s="1" t="str">
        <f t="shared" si="2"/>
        <v/>
      </c>
      <c r="U42" s="1" t="str">
        <f t="shared" si="3"/>
        <v/>
      </c>
      <c r="V42" s="1" t="str">
        <f t="shared" si="4"/>
        <v/>
      </c>
      <c r="W42" s="1" t="str">
        <f t="shared" si="5"/>
        <v/>
      </c>
      <c r="X42" s="1" t="str">
        <f t="shared" si="6"/>
        <v/>
      </c>
      <c r="Y42" s="1" t="str">
        <f t="shared" si="7"/>
        <v/>
      </c>
      <c r="Z42" s="1" t="str">
        <f t="shared" si="8"/>
        <v xml:space="preserve">GEFCO pax en </v>
      </c>
    </row>
    <row r="43" spans="3:26">
      <c r="C43" s="7">
        <v>42387</v>
      </c>
      <c r="D43" s="7">
        <v>42387</v>
      </c>
      <c r="E43" s="1">
        <f t="shared" si="0"/>
        <v>1</v>
      </c>
      <c r="I43" s="1" t="s">
        <v>63</v>
      </c>
      <c r="L43" s="1" t="s">
        <v>63</v>
      </c>
      <c r="N43" s="1">
        <v>18</v>
      </c>
      <c r="S43" s="1" t="str">
        <f t="shared" si="1"/>
        <v>42387INTERNE</v>
      </c>
      <c r="T43" s="1" t="str">
        <f t="shared" si="2"/>
        <v/>
      </c>
      <c r="U43" s="1" t="str">
        <f t="shared" si="3"/>
        <v/>
      </c>
      <c r="V43" s="1" t="str">
        <f t="shared" si="4"/>
        <v/>
      </c>
      <c r="W43" s="1" t="str">
        <f t="shared" si="5"/>
        <v/>
      </c>
      <c r="X43" s="1" t="str">
        <f t="shared" si="6"/>
        <v/>
      </c>
      <c r="Y43" s="1" t="str">
        <f t="shared" si="7"/>
        <v/>
      </c>
      <c r="Z43" s="1" t="str">
        <f t="shared" si="8"/>
        <v xml:space="preserve">INTERNE 18pax en </v>
      </c>
    </row>
    <row r="44" spans="3:26">
      <c r="C44" s="7">
        <v>42387</v>
      </c>
      <c r="D44" s="7">
        <v>42387</v>
      </c>
      <c r="E44" s="1">
        <f t="shared" si="0"/>
        <v>1</v>
      </c>
      <c r="I44" s="1" t="s">
        <v>63</v>
      </c>
      <c r="L44" s="1" t="s">
        <v>63</v>
      </c>
      <c r="S44" s="1" t="str">
        <f t="shared" si="1"/>
        <v>42387INTERNE</v>
      </c>
      <c r="T44" s="1" t="str">
        <f t="shared" si="2"/>
        <v/>
      </c>
      <c r="U44" s="1" t="str">
        <f t="shared" si="3"/>
        <v/>
      </c>
      <c r="V44" s="1" t="str">
        <f t="shared" si="4"/>
        <v/>
      </c>
      <c r="W44" s="1" t="str">
        <f t="shared" si="5"/>
        <v/>
      </c>
      <c r="X44" s="1" t="str">
        <f t="shared" si="6"/>
        <v/>
      </c>
      <c r="Y44" s="1" t="str">
        <f t="shared" si="7"/>
        <v/>
      </c>
      <c r="Z44" s="1" t="str">
        <f t="shared" si="8"/>
        <v xml:space="preserve">INTERNE pax en </v>
      </c>
    </row>
    <row r="45" spans="3:26">
      <c r="C45" s="7">
        <v>42388</v>
      </c>
      <c r="D45" s="7">
        <v>42388</v>
      </c>
      <c r="E45" s="1">
        <f t="shared" si="0"/>
        <v>1</v>
      </c>
      <c r="I45" s="1" t="s">
        <v>63</v>
      </c>
      <c r="L45" s="1" t="s">
        <v>72</v>
      </c>
      <c r="S45" s="1" t="str">
        <f t="shared" si="1"/>
        <v>42388ABESSES</v>
      </c>
      <c r="T45" s="1" t="str">
        <f t="shared" si="2"/>
        <v/>
      </c>
      <c r="U45" s="1" t="str">
        <f t="shared" si="3"/>
        <v/>
      </c>
      <c r="V45" s="1" t="str">
        <f t="shared" si="4"/>
        <v/>
      </c>
      <c r="W45" s="1" t="str">
        <f t="shared" si="5"/>
        <v/>
      </c>
      <c r="X45" s="1" t="str">
        <f t="shared" si="6"/>
        <v/>
      </c>
      <c r="Y45" s="1" t="str">
        <f t="shared" si="7"/>
        <v/>
      </c>
      <c r="Z45" s="1" t="str">
        <f t="shared" si="8"/>
        <v xml:space="preserve">INTERNE pax en </v>
      </c>
    </row>
    <row r="46" spans="3:26">
      <c r="C46" s="7">
        <v>42388</v>
      </c>
      <c r="D46" s="7">
        <v>42389</v>
      </c>
      <c r="E46" s="1">
        <f t="shared" si="0"/>
        <v>2</v>
      </c>
      <c r="I46" s="1" t="s">
        <v>89</v>
      </c>
      <c r="L46" s="1" t="s">
        <v>68</v>
      </c>
      <c r="M46" s="1" t="s">
        <v>32</v>
      </c>
      <c r="N46" s="1">
        <v>25</v>
      </c>
      <c r="S46" s="1" t="str">
        <f t="shared" si="1"/>
        <v>42388CARNAVALET</v>
      </c>
      <c r="T46" s="1" t="str">
        <f t="shared" si="2"/>
        <v>42389CARNAVALET</v>
      </c>
      <c r="U46" s="1" t="str">
        <f t="shared" si="3"/>
        <v/>
      </c>
      <c r="V46" s="1" t="str">
        <f t="shared" si="4"/>
        <v/>
      </c>
      <c r="W46" s="1" t="str">
        <f t="shared" si="5"/>
        <v/>
      </c>
      <c r="X46" s="1" t="str">
        <f t="shared" si="6"/>
        <v/>
      </c>
      <c r="Y46" s="1" t="str">
        <f t="shared" si="7"/>
        <v/>
      </c>
      <c r="Z46" s="1" t="str">
        <f t="shared" si="8"/>
        <v>PHYTEUROP 25pax en U</v>
      </c>
    </row>
    <row r="47" spans="3:26">
      <c r="C47" s="7">
        <v>42388</v>
      </c>
      <c r="D47" s="7">
        <v>42388</v>
      </c>
      <c r="E47" s="1">
        <f t="shared" si="0"/>
        <v>1</v>
      </c>
      <c r="I47" s="1" t="s">
        <v>63</v>
      </c>
      <c r="L47" s="1" t="s">
        <v>55</v>
      </c>
      <c r="S47" s="1" t="str">
        <f t="shared" si="1"/>
        <v>42388ETOILE</v>
      </c>
      <c r="T47" s="1" t="str">
        <f t="shared" si="2"/>
        <v/>
      </c>
      <c r="U47" s="1" t="str">
        <f t="shared" si="3"/>
        <v/>
      </c>
      <c r="V47" s="1" t="str">
        <f t="shared" si="4"/>
        <v/>
      </c>
      <c r="W47" s="1" t="str">
        <f t="shared" si="5"/>
        <v/>
      </c>
      <c r="X47" s="1" t="str">
        <f t="shared" si="6"/>
        <v/>
      </c>
      <c r="Y47" s="1" t="str">
        <f t="shared" si="7"/>
        <v/>
      </c>
      <c r="Z47" s="1" t="str">
        <f t="shared" si="8"/>
        <v xml:space="preserve">INTERNE pax en </v>
      </c>
    </row>
    <row r="48" spans="3:26">
      <c r="C48" s="7">
        <v>42388</v>
      </c>
      <c r="D48" s="7">
        <v>42390</v>
      </c>
      <c r="E48" s="1">
        <f t="shared" si="0"/>
        <v>3</v>
      </c>
      <c r="I48" s="1" t="s">
        <v>90</v>
      </c>
      <c r="L48" s="1" t="s">
        <v>88</v>
      </c>
      <c r="M48" s="1" t="s">
        <v>32</v>
      </c>
      <c r="N48" s="1">
        <v>22</v>
      </c>
      <c r="S48" s="1" t="str">
        <f t="shared" si="1"/>
        <v>42388GREVIN</v>
      </c>
      <c r="T48" s="1" t="str">
        <f t="shared" si="2"/>
        <v>42389GREVIN</v>
      </c>
      <c r="U48" s="1" t="str">
        <f t="shared" si="3"/>
        <v>42390GREVIN</v>
      </c>
      <c r="V48" s="1" t="str">
        <f t="shared" si="4"/>
        <v/>
      </c>
      <c r="W48" s="1" t="str">
        <f t="shared" si="5"/>
        <v/>
      </c>
      <c r="X48" s="1" t="str">
        <f t="shared" si="6"/>
        <v/>
      </c>
      <c r="Y48" s="1" t="str">
        <f t="shared" si="7"/>
        <v/>
      </c>
      <c r="Z48" s="1" t="str">
        <f t="shared" si="8"/>
        <v>INITIAL 22pax en U</v>
      </c>
    </row>
    <row r="49" spans="3:26">
      <c r="C49" s="7">
        <v>42388</v>
      </c>
      <c r="D49" s="7">
        <v>42388</v>
      </c>
      <c r="E49" s="1">
        <f t="shared" si="0"/>
        <v>1</v>
      </c>
      <c r="I49" s="1" t="s">
        <v>91</v>
      </c>
      <c r="L49" s="1" t="s">
        <v>76</v>
      </c>
      <c r="S49" s="1" t="str">
        <f t="shared" si="1"/>
        <v>42388IENA</v>
      </c>
      <c r="T49" s="1" t="str">
        <f t="shared" si="2"/>
        <v/>
      </c>
      <c r="U49" s="1" t="str">
        <f t="shared" si="3"/>
        <v/>
      </c>
      <c r="V49" s="1" t="str">
        <f t="shared" si="4"/>
        <v/>
      </c>
      <c r="W49" s="1" t="str">
        <f t="shared" si="5"/>
        <v/>
      </c>
      <c r="X49" s="1" t="str">
        <f t="shared" si="6"/>
        <v/>
      </c>
      <c r="Y49" s="1" t="str">
        <f t="shared" si="7"/>
        <v/>
      </c>
      <c r="Z49" s="1" t="str">
        <f t="shared" si="8"/>
        <v xml:space="preserve">CFE CGC pax en </v>
      </c>
    </row>
    <row r="50" spans="3:26">
      <c r="C50" s="7">
        <v>42388</v>
      </c>
      <c r="D50" s="7">
        <v>42390</v>
      </c>
      <c r="E50" s="1">
        <f t="shared" si="0"/>
        <v>3</v>
      </c>
      <c r="I50" s="1" t="s">
        <v>90</v>
      </c>
      <c r="L50" s="1" t="s">
        <v>57</v>
      </c>
      <c r="M50" s="1" t="s">
        <v>32</v>
      </c>
      <c r="N50" s="1">
        <v>6</v>
      </c>
      <c r="S50" s="1" t="str">
        <f t="shared" si="1"/>
        <v>42388LOUVRE</v>
      </c>
      <c r="T50" s="1" t="str">
        <f t="shared" si="2"/>
        <v>42389LOUVRE</v>
      </c>
      <c r="U50" s="1" t="str">
        <f t="shared" si="3"/>
        <v>42390LOUVRE</v>
      </c>
      <c r="V50" s="1" t="str">
        <f t="shared" si="4"/>
        <v/>
      </c>
      <c r="W50" s="1" t="str">
        <f t="shared" si="5"/>
        <v/>
      </c>
      <c r="X50" s="1" t="str">
        <f t="shared" si="6"/>
        <v/>
      </c>
      <c r="Y50" s="1" t="str">
        <f t="shared" si="7"/>
        <v/>
      </c>
      <c r="Z50" s="1" t="str">
        <f t="shared" si="8"/>
        <v>INITIAL 6pax en U</v>
      </c>
    </row>
    <row r="51" spans="3:26">
      <c r="C51" s="7">
        <v>42388</v>
      </c>
      <c r="D51" s="7">
        <v>42388</v>
      </c>
      <c r="E51" s="1">
        <f t="shared" si="0"/>
        <v>1</v>
      </c>
      <c r="I51" s="1" t="s">
        <v>91</v>
      </c>
      <c r="L51" s="1" t="s">
        <v>67</v>
      </c>
      <c r="S51" s="1" t="str">
        <f t="shared" si="1"/>
        <v>42388MIRABEAU</v>
      </c>
      <c r="T51" s="1" t="str">
        <f t="shared" si="2"/>
        <v/>
      </c>
      <c r="U51" s="1" t="str">
        <f t="shared" si="3"/>
        <v/>
      </c>
      <c r="V51" s="1" t="str">
        <f t="shared" si="4"/>
        <v/>
      </c>
      <c r="W51" s="1" t="str">
        <f t="shared" si="5"/>
        <v/>
      </c>
      <c r="X51" s="1" t="str">
        <f t="shared" si="6"/>
        <v/>
      </c>
      <c r="Y51" s="1" t="str">
        <f t="shared" si="7"/>
        <v/>
      </c>
      <c r="Z51" s="1" t="str">
        <f t="shared" si="8"/>
        <v xml:space="preserve">CFE CGC pax en </v>
      </c>
    </row>
    <row r="52" spans="3:26">
      <c r="C52" s="7">
        <v>42389</v>
      </c>
      <c r="D52" s="7">
        <v>42389</v>
      </c>
      <c r="E52" s="1">
        <f t="shared" si="0"/>
        <v>1</v>
      </c>
      <c r="I52" s="1" t="s">
        <v>89</v>
      </c>
      <c r="L52" s="1" t="s">
        <v>68</v>
      </c>
      <c r="M52" s="1" t="s">
        <v>32</v>
      </c>
      <c r="N52" s="1">
        <v>25</v>
      </c>
      <c r="S52" s="1" t="str">
        <f t="shared" si="1"/>
        <v>42389CARNAVALET</v>
      </c>
      <c r="T52" s="1" t="str">
        <f t="shared" si="2"/>
        <v/>
      </c>
      <c r="U52" s="1" t="str">
        <f t="shared" si="3"/>
        <v/>
      </c>
      <c r="V52" s="1" t="str">
        <f t="shared" si="4"/>
        <v/>
      </c>
      <c r="W52" s="1" t="str">
        <f t="shared" si="5"/>
        <v/>
      </c>
      <c r="X52" s="1" t="str">
        <f t="shared" si="6"/>
        <v/>
      </c>
      <c r="Y52" s="1" t="str">
        <f t="shared" si="7"/>
        <v/>
      </c>
      <c r="Z52" s="1" t="str">
        <f t="shared" si="8"/>
        <v>PHYTEUROP 25pax en U</v>
      </c>
    </row>
    <row r="53" spans="3:26">
      <c r="C53" s="7">
        <v>42389</v>
      </c>
      <c r="D53" s="7">
        <v>42389</v>
      </c>
      <c r="E53" s="1">
        <f t="shared" si="0"/>
        <v>1</v>
      </c>
      <c r="I53" s="1" t="s">
        <v>63</v>
      </c>
      <c r="L53" s="1" t="s">
        <v>73</v>
      </c>
      <c r="S53" s="1" t="str">
        <f t="shared" si="1"/>
        <v>42389DAUPHINE</v>
      </c>
      <c r="T53" s="1" t="str">
        <f t="shared" si="2"/>
        <v/>
      </c>
      <c r="U53" s="1" t="str">
        <f t="shared" si="3"/>
        <v/>
      </c>
      <c r="V53" s="1" t="str">
        <f t="shared" si="4"/>
        <v/>
      </c>
      <c r="W53" s="1" t="str">
        <f t="shared" si="5"/>
        <v/>
      </c>
      <c r="X53" s="1" t="str">
        <f t="shared" si="6"/>
        <v/>
      </c>
      <c r="Y53" s="1" t="str">
        <f t="shared" si="7"/>
        <v/>
      </c>
      <c r="Z53" s="1" t="str">
        <f t="shared" si="8"/>
        <v xml:space="preserve">INTERNE pax en </v>
      </c>
    </row>
    <row r="54" spans="3:26">
      <c r="C54" s="7">
        <v>42389</v>
      </c>
      <c r="D54" s="7">
        <v>42389</v>
      </c>
      <c r="E54" s="1">
        <f t="shared" si="0"/>
        <v>1</v>
      </c>
      <c r="I54" s="1" t="s">
        <v>63</v>
      </c>
      <c r="L54" s="1" t="s">
        <v>55</v>
      </c>
      <c r="S54" s="1" t="str">
        <f t="shared" si="1"/>
        <v>42389ETOILE</v>
      </c>
      <c r="T54" s="1" t="str">
        <f t="shared" si="2"/>
        <v/>
      </c>
      <c r="U54" s="1" t="str">
        <f t="shared" si="3"/>
        <v/>
      </c>
      <c r="V54" s="1" t="str">
        <f t="shared" si="4"/>
        <v/>
      </c>
      <c r="W54" s="1" t="str">
        <f t="shared" si="5"/>
        <v/>
      </c>
      <c r="X54" s="1" t="str">
        <f t="shared" si="6"/>
        <v/>
      </c>
      <c r="Y54" s="1" t="str">
        <f t="shared" si="7"/>
        <v/>
      </c>
      <c r="Z54" s="1" t="str">
        <f t="shared" si="8"/>
        <v xml:space="preserve">INTERNE pax en </v>
      </c>
    </row>
    <row r="55" spans="3:26">
      <c r="C55" s="7">
        <v>42389</v>
      </c>
      <c r="D55" s="7">
        <v>42392</v>
      </c>
      <c r="E55" s="1">
        <f t="shared" si="0"/>
        <v>4</v>
      </c>
      <c r="I55" s="1" t="s">
        <v>92</v>
      </c>
      <c r="L55" s="1" t="s">
        <v>60</v>
      </c>
      <c r="S55" s="1" t="str">
        <f t="shared" si="1"/>
        <v>42389GRENELLE</v>
      </c>
      <c r="T55" s="1" t="str">
        <f t="shared" si="2"/>
        <v>42390GRENELLE</v>
      </c>
      <c r="U55" s="1" t="str">
        <f t="shared" si="3"/>
        <v>42391GRENELLE</v>
      </c>
      <c r="V55" s="1" t="str">
        <f t="shared" si="4"/>
        <v>42392GRENELLE</v>
      </c>
      <c r="W55" s="1" t="str">
        <f t="shared" si="5"/>
        <v/>
      </c>
      <c r="X55" s="1" t="str">
        <f t="shared" si="6"/>
        <v/>
      </c>
      <c r="Y55" s="1" t="str">
        <f t="shared" si="7"/>
        <v/>
      </c>
      <c r="Z55" s="1" t="str">
        <f t="shared" si="8"/>
        <v xml:space="preserve">COLAS  pax en </v>
      </c>
    </row>
    <row r="56" spans="3:26">
      <c r="C56" s="7">
        <v>42389</v>
      </c>
      <c r="D56" s="7">
        <v>42390</v>
      </c>
      <c r="E56" s="1">
        <f t="shared" si="0"/>
        <v>2</v>
      </c>
      <c r="I56" s="1" t="s">
        <v>90</v>
      </c>
      <c r="L56" s="1" t="s">
        <v>88</v>
      </c>
      <c r="M56" s="1" t="s">
        <v>32</v>
      </c>
      <c r="N56" s="1">
        <v>22</v>
      </c>
      <c r="S56" s="1" t="str">
        <f t="shared" si="1"/>
        <v>42389GREVIN</v>
      </c>
      <c r="T56" s="1" t="str">
        <f t="shared" si="2"/>
        <v>42390GREVIN</v>
      </c>
      <c r="U56" s="1" t="str">
        <f t="shared" si="3"/>
        <v/>
      </c>
      <c r="V56" s="1" t="str">
        <f t="shared" si="4"/>
        <v/>
      </c>
      <c r="W56" s="1" t="str">
        <f t="shared" si="5"/>
        <v/>
      </c>
      <c r="X56" s="1" t="str">
        <f t="shared" si="6"/>
        <v/>
      </c>
      <c r="Y56" s="1" t="str">
        <f t="shared" si="7"/>
        <v/>
      </c>
      <c r="Z56" s="1" t="str">
        <f t="shared" si="8"/>
        <v>INITIAL 22pax en U</v>
      </c>
    </row>
    <row r="57" spans="3:26">
      <c r="C57" s="7">
        <v>42389</v>
      </c>
      <c r="D57" s="7">
        <v>42390</v>
      </c>
      <c r="E57" s="1">
        <f t="shared" si="0"/>
        <v>2</v>
      </c>
      <c r="I57" s="1" t="s">
        <v>90</v>
      </c>
      <c r="L57" s="1" t="s">
        <v>57</v>
      </c>
      <c r="M57" s="1" t="s">
        <v>32</v>
      </c>
      <c r="N57" s="1">
        <v>10</v>
      </c>
      <c r="S57" s="1" t="str">
        <f t="shared" si="1"/>
        <v>42389LOUVRE</v>
      </c>
      <c r="T57" s="1" t="str">
        <f t="shared" si="2"/>
        <v>42390LOUVRE</v>
      </c>
      <c r="U57" s="1" t="str">
        <f t="shared" si="3"/>
        <v/>
      </c>
      <c r="V57" s="1" t="str">
        <f t="shared" si="4"/>
        <v/>
      </c>
      <c r="W57" s="1" t="str">
        <f t="shared" si="5"/>
        <v/>
      </c>
      <c r="X57" s="1" t="str">
        <f t="shared" si="6"/>
        <v/>
      </c>
      <c r="Y57" s="1" t="str">
        <f t="shared" si="7"/>
        <v/>
      </c>
      <c r="Z57" s="1" t="str">
        <f t="shared" si="8"/>
        <v>INITIAL 10pax en U</v>
      </c>
    </row>
    <row r="58" spans="3:26">
      <c r="C58" s="7">
        <v>42389</v>
      </c>
      <c r="D58" s="7">
        <v>42389</v>
      </c>
      <c r="E58" s="1">
        <f t="shared" si="0"/>
        <v>1</v>
      </c>
      <c r="I58" s="1" t="s">
        <v>93</v>
      </c>
      <c r="L58" s="1" t="s">
        <v>83</v>
      </c>
      <c r="M58" s="1" t="s">
        <v>75</v>
      </c>
      <c r="N58" s="1">
        <v>40</v>
      </c>
      <c r="S58" s="1" t="str">
        <f t="shared" si="1"/>
        <v>42389MIRABEAU-IENA</v>
      </c>
      <c r="T58" s="1" t="str">
        <f t="shared" si="2"/>
        <v/>
      </c>
      <c r="U58" s="1" t="str">
        <f t="shared" si="3"/>
        <v/>
      </c>
      <c r="V58" s="1" t="str">
        <f t="shared" si="4"/>
        <v/>
      </c>
      <c r="W58" s="1" t="str">
        <f t="shared" si="5"/>
        <v/>
      </c>
      <c r="X58" s="1" t="str">
        <f t="shared" si="6"/>
        <v/>
      </c>
      <c r="Y58" s="1" t="str">
        <f t="shared" si="7"/>
        <v/>
      </c>
      <c r="Z58" s="1" t="str">
        <f t="shared" si="8"/>
        <v>RM CLUB 40pax en THEATRE</v>
      </c>
    </row>
    <row r="59" spans="3:26">
      <c r="C59" s="7">
        <v>42389</v>
      </c>
      <c r="D59" s="7">
        <v>42389</v>
      </c>
      <c r="E59" s="1">
        <f t="shared" si="0"/>
        <v>1</v>
      </c>
      <c r="I59" s="1" t="s">
        <v>94</v>
      </c>
      <c r="L59" s="1" t="s">
        <v>77</v>
      </c>
      <c r="N59" s="1">
        <v>70</v>
      </c>
      <c r="S59" s="1" t="str">
        <f t="shared" si="1"/>
        <v>42389MONCEAU</v>
      </c>
      <c r="T59" s="1" t="str">
        <f t="shared" si="2"/>
        <v/>
      </c>
      <c r="U59" s="1" t="str">
        <f t="shared" si="3"/>
        <v/>
      </c>
      <c r="V59" s="1" t="str">
        <f t="shared" si="4"/>
        <v/>
      </c>
      <c r="W59" s="1" t="str">
        <f t="shared" si="5"/>
        <v/>
      </c>
      <c r="X59" s="1" t="str">
        <f t="shared" si="6"/>
        <v/>
      </c>
      <c r="Y59" s="1" t="str">
        <f t="shared" si="7"/>
        <v/>
      </c>
      <c r="Z59" s="1" t="str">
        <f t="shared" si="8"/>
        <v xml:space="preserve">LES RESTOS DU COEURS 70pax en </v>
      </c>
    </row>
    <row r="60" spans="3:26">
      <c r="C60" s="7">
        <v>42389</v>
      </c>
      <c r="D60" s="7">
        <v>42389</v>
      </c>
      <c r="E60" s="1">
        <f t="shared" si="0"/>
        <v>1</v>
      </c>
      <c r="I60" s="1" t="s">
        <v>81</v>
      </c>
      <c r="L60" s="1" t="s">
        <v>95</v>
      </c>
      <c r="S60" s="1" t="str">
        <f t="shared" si="1"/>
        <v>42389PICASSO</v>
      </c>
      <c r="T60" s="1" t="str">
        <f t="shared" si="2"/>
        <v/>
      </c>
      <c r="U60" s="1" t="str">
        <f t="shared" si="3"/>
        <v/>
      </c>
      <c r="V60" s="1" t="str">
        <f t="shared" si="4"/>
        <v/>
      </c>
      <c r="W60" s="1" t="str">
        <f t="shared" si="5"/>
        <v/>
      </c>
      <c r="X60" s="1" t="str">
        <f t="shared" si="6"/>
        <v/>
      </c>
      <c r="Y60" s="1" t="str">
        <f t="shared" si="7"/>
        <v/>
      </c>
      <c r="Z60" s="1" t="str">
        <f t="shared" si="8"/>
        <v xml:space="preserve">GEFCO pax en </v>
      </c>
    </row>
    <row r="61" spans="3:26">
      <c r="C61" s="7">
        <v>42389</v>
      </c>
      <c r="D61" s="7">
        <v>42389</v>
      </c>
      <c r="E61" s="1">
        <f t="shared" si="0"/>
        <v>1</v>
      </c>
      <c r="I61" s="1" t="s">
        <v>96</v>
      </c>
      <c r="L61" s="1" t="s">
        <v>97</v>
      </c>
      <c r="M61" s="1" t="s">
        <v>75</v>
      </c>
      <c r="N61" s="1">
        <v>35</v>
      </c>
      <c r="S61" s="1" t="str">
        <f t="shared" si="1"/>
        <v>42389RODIN</v>
      </c>
      <c r="T61" s="1" t="str">
        <f t="shared" si="2"/>
        <v/>
      </c>
      <c r="U61" s="1" t="str">
        <f t="shared" si="3"/>
        <v/>
      </c>
      <c r="V61" s="1" t="str">
        <f t="shared" si="4"/>
        <v/>
      </c>
      <c r="W61" s="1" t="str">
        <f t="shared" si="5"/>
        <v/>
      </c>
      <c r="X61" s="1" t="str">
        <f t="shared" si="6"/>
        <v/>
      </c>
      <c r="Y61" s="1" t="str">
        <f t="shared" si="7"/>
        <v/>
      </c>
      <c r="Z61" s="1" t="str">
        <f t="shared" si="8"/>
        <v>SOGEPARK 35pax en THEATRE</v>
      </c>
    </row>
    <row r="62" spans="3:26">
      <c r="C62" s="7">
        <v>42389</v>
      </c>
      <c r="D62" s="7">
        <v>42392</v>
      </c>
      <c r="E62" s="1">
        <f t="shared" si="0"/>
        <v>4</v>
      </c>
      <c r="I62" s="1" t="s">
        <v>92</v>
      </c>
      <c r="L62" s="1" t="s">
        <v>79</v>
      </c>
      <c r="S62" s="1" t="str">
        <f t="shared" si="1"/>
        <v>42389SULLY</v>
      </c>
      <c r="T62" s="1" t="str">
        <f t="shared" si="2"/>
        <v>42390SULLY</v>
      </c>
      <c r="U62" s="1" t="str">
        <f t="shared" si="3"/>
        <v>42391SULLY</v>
      </c>
      <c r="V62" s="1" t="str">
        <f t="shared" si="4"/>
        <v>42392SULLY</v>
      </c>
      <c r="W62" s="1" t="str">
        <f t="shared" si="5"/>
        <v/>
      </c>
      <c r="X62" s="1" t="str">
        <f t="shared" si="6"/>
        <v/>
      </c>
      <c r="Y62" s="1" t="str">
        <f t="shared" si="7"/>
        <v/>
      </c>
      <c r="Z62" s="1" t="str">
        <f t="shared" si="8"/>
        <v xml:space="preserve">COLAS  pax en </v>
      </c>
    </row>
    <row r="63" spans="3:26">
      <c r="C63" s="7">
        <v>42390</v>
      </c>
      <c r="D63" s="7">
        <v>42390</v>
      </c>
      <c r="E63" s="1">
        <f t="shared" si="0"/>
        <v>1</v>
      </c>
      <c r="I63" s="1" t="s">
        <v>63</v>
      </c>
      <c r="L63" s="1" t="s">
        <v>64</v>
      </c>
      <c r="S63" s="1" t="str">
        <f t="shared" si="1"/>
        <v>42390ABBESSES</v>
      </c>
      <c r="T63" s="1" t="str">
        <f t="shared" si="2"/>
        <v/>
      </c>
      <c r="U63" s="1" t="str">
        <f t="shared" si="3"/>
        <v/>
      </c>
      <c r="V63" s="1" t="str">
        <f t="shared" si="4"/>
        <v/>
      </c>
      <c r="W63" s="1" t="str">
        <f t="shared" si="5"/>
        <v/>
      </c>
      <c r="X63" s="1" t="str">
        <f t="shared" si="6"/>
        <v/>
      </c>
      <c r="Y63" s="1" t="str">
        <f t="shared" si="7"/>
        <v/>
      </c>
      <c r="Z63" s="1" t="str">
        <f t="shared" si="8"/>
        <v xml:space="preserve">INTERNE pax en </v>
      </c>
    </row>
    <row r="64" spans="3:26">
      <c r="C64" s="7">
        <v>42390</v>
      </c>
      <c r="D64" s="7">
        <v>42390</v>
      </c>
      <c r="E64" s="1">
        <f t="shared" si="0"/>
        <v>1</v>
      </c>
      <c r="I64" s="1" t="s">
        <v>63</v>
      </c>
      <c r="L64" s="1" t="s">
        <v>55</v>
      </c>
      <c r="S64" s="1" t="str">
        <f t="shared" si="1"/>
        <v>42390ETOILE</v>
      </c>
      <c r="T64" s="1" t="str">
        <f t="shared" si="2"/>
        <v/>
      </c>
      <c r="U64" s="1" t="str">
        <f t="shared" si="3"/>
        <v/>
      </c>
      <c r="V64" s="1" t="str">
        <f t="shared" si="4"/>
        <v/>
      </c>
      <c r="W64" s="1" t="str">
        <f t="shared" si="5"/>
        <v/>
      </c>
      <c r="X64" s="1" t="str">
        <f t="shared" si="6"/>
        <v/>
      </c>
      <c r="Y64" s="1" t="str">
        <f t="shared" si="7"/>
        <v/>
      </c>
      <c r="Z64" s="1" t="str">
        <f t="shared" si="8"/>
        <v xml:space="preserve">INTERNE pax en </v>
      </c>
    </row>
    <row r="65" spans="3:26">
      <c r="C65" s="7">
        <v>42390</v>
      </c>
      <c r="D65" s="7">
        <v>42391</v>
      </c>
      <c r="E65" s="1">
        <f t="shared" si="0"/>
        <v>2</v>
      </c>
      <c r="I65" s="1" t="s">
        <v>98</v>
      </c>
      <c r="L65" s="1" t="s">
        <v>83</v>
      </c>
      <c r="N65" s="1">
        <v>37</v>
      </c>
      <c r="S65" s="1" t="str">
        <f t="shared" si="1"/>
        <v>42390MIRABEAU-IENA</v>
      </c>
      <c r="T65" s="1" t="str">
        <f t="shared" si="2"/>
        <v>42391MIRABEAU-IENA</v>
      </c>
      <c r="U65" s="1" t="str">
        <f t="shared" si="3"/>
        <v/>
      </c>
      <c r="V65" s="1" t="str">
        <f t="shared" si="4"/>
        <v/>
      </c>
      <c r="W65" s="1" t="str">
        <f t="shared" si="5"/>
        <v/>
      </c>
      <c r="X65" s="1" t="str">
        <f t="shared" si="6"/>
        <v/>
      </c>
      <c r="Y65" s="1" t="str">
        <f t="shared" si="7"/>
        <v/>
      </c>
      <c r="Z65" s="1" t="str">
        <f t="shared" si="8"/>
        <v xml:space="preserve">ESA LES CHARPENTIERS DE DEMAIN 37pax en </v>
      </c>
    </row>
    <row r="66" spans="3:26">
      <c r="C66" s="7">
        <v>42390</v>
      </c>
      <c r="D66" s="7">
        <v>42390</v>
      </c>
      <c r="E66" s="1">
        <f t="shared" ref="E66:E129" si="9">D66-C66+1</f>
        <v>1</v>
      </c>
      <c r="I66" s="1" t="s">
        <v>66</v>
      </c>
      <c r="L66" s="1" t="s">
        <v>77</v>
      </c>
      <c r="N66" s="1">
        <v>35</v>
      </c>
      <c r="S66" s="1" t="str">
        <f t="shared" ref="S66:S129" si="10">IF($E66&gt;=S$1,CONCATENATE($C66,$L66),"")</f>
        <v>42390MONCEAU</v>
      </c>
      <c r="T66" s="1" t="str">
        <f t="shared" ref="T66:T129" si="11">IF($E66&gt;=T$1,CONCATENATE($C66+1,$L66),"")</f>
        <v/>
      </c>
      <c r="U66" s="1" t="str">
        <f t="shared" ref="U66:U129" si="12">IF($E66&gt;=U$1,CONCATENATE($C66+2,$L66),"")</f>
        <v/>
      </c>
      <c r="V66" s="1" t="str">
        <f t="shared" ref="V66:V129" si="13">IF($E66&gt;=V$1,CONCATENATE($C66+3,$L66),"")</f>
        <v/>
      </c>
      <c r="W66" s="1" t="str">
        <f t="shared" ref="W66:W129" si="14">IF($E66&gt;=W$1,CONCATENATE($C66+4,$L66),"")</f>
        <v/>
      </c>
      <c r="X66" s="1" t="str">
        <f t="shared" ref="X66:X129" si="15">IF($E66&gt;=X$1,CONCATENATE($C66+5,$L66),"")</f>
        <v/>
      </c>
      <c r="Y66" s="1" t="str">
        <f t="shared" ref="Y66:Y129" si="16">IF($E66&gt;=Y$1,CONCATENATE($C66+6,$L66),"")</f>
        <v/>
      </c>
      <c r="Z66" s="1" t="str">
        <f t="shared" ref="Z66:Z129" si="17">I66&amp;" "&amp;N66&amp;"pax"&amp;" "&amp;"en"&amp;" "&amp;M66</f>
        <v xml:space="preserve">ALLIANZ 35pax en </v>
      </c>
    </row>
    <row r="67" spans="3:26">
      <c r="C67" s="7">
        <v>42390</v>
      </c>
      <c r="D67" s="7">
        <v>42390</v>
      </c>
      <c r="E67" s="1">
        <f t="shared" si="9"/>
        <v>1</v>
      </c>
      <c r="I67" s="1" t="s">
        <v>92</v>
      </c>
      <c r="L67" s="1" t="s">
        <v>95</v>
      </c>
      <c r="S67" s="1" t="str">
        <f t="shared" si="10"/>
        <v>42390PICASSO</v>
      </c>
      <c r="T67" s="1" t="str">
        <f t="shared" si="11"/>
        <v/>
      </c>
      <c r="U67" s="1" t="str">
        <f t="shared" si="12"/>
        <v/>
      </c>
      <c r="V67" s="1" t="str">
        <f t="shared" si="13"/>
        <v/>
      </c>
      <c r="W67" s="1" t="str">
        <f t="shared" si="14"/>
        <v/>
      </c>
      <c r="X67" s="1" t="str">
        <f t="shared" si="15"/>
        <v/>
      </c>
      <c r="Y67" s="1" t="str">
        <f t="shared" si="16"/>
        <v/>
      </c>
      <c r="Z67" s="1" t="str">
        <f t="shared" si="17"/>
        <v xml:space="preserve">COLAS  pax en </v>
      </c>
    </row>
    <row r="68" spans="3:26">
      <c r="C68" s="7">
        <v>42391</v>
      </c>
      <c r="D68" s="7">
        <v>42391</v>
      </c>
      <c r="E68" s="1">
        <f t="shared" si="9"/>
        <v>1</v>
      </c>
      <c r="I68" s="1" t="s">
        <v>99</v>
      </c>
      <c r="L68" s="1" t="s">
        <v>68</v>
      </c>
      <c r="M68" s="1" t="s">
        <v>75</v>
      </c>
      <c r="N68" s="1">
        <v>40</v>
      </c>
      <c r="S68" s="1" t="str">
        <f t="shared" si="10"/>
        <v>42391CARNAVALET</v>
      </c>
      <c r="T68" s="1" t="str">
        <f t="shared" si="11"/>
        <v/>
      </c>
      <c r="U68" s="1" t="str">
        <f t="shared" si="12"/>
        <v/>
      </c>
      <c r="V68" s="1" t="str">
        <f t="shared" si="13"/>
        <v/>
      </c>
      <c r="W68" s="1" t="str">
        <f t="shared" si="14"/>
        <v/>
      </c>
      <c r="X68" s="1" t="str">
        <f t="shared" si="15"/>
        <v/>
      </c>
      <c r="Y68" s="1" t="str">
        <f t="shared" si="16"/>
        <v/>
      </c>
      <c r="Z68" s="1" t="str">
        <f t="shared" si="17"/>
        <v>REXEL 40pax en THEATRE</v>
      </c>
    </row>
    <row r="69" spans="3:26">
      <c r="C69" s="7">
        <v>42391</v>
      </c>
      <c r="D69" s="7">
        <v>42391</v>
      </c>
      <c r="E69" s="1">
        <f t="shared" si="9"/>
        <v>1</v>
      </c>
      <c r="I69" s="1" t="s">
        <v>63</v>
      </c>
      <c r="L69" s="1" t="s">
        <v>73</v>
      </c>
      <c r="S69" s="1" t="str">
        <f t="shared" si="10"/>
        <v>42391DAUPHINE</v>
      </c>
      <c r="T69" s="1" t="str">
        <f t="shared" si="11"/>
        <v/>
      </c>
      <c r="U69" s="1" t="str">
        <f t="shared" si="12"/>
        <v/>
      </c>
      <c r="V69" s="1" t="str">
        <f t="shared" si="13"/>
        <v/>
      </c>
      <c r="W69" s="1" t="str">
        <f t="shared" si="14"/>
        <v/>
      </c>
      <c r="X69" s="1" t="str">
        <f t="shared" si="15"/>
        <v/>
      </c>
      <c r="Y69" s="1" t="str">
        <f t="shared" si="16"/>
        <v/>
      </c>
      <c r="Z69" s="1" t="str">
        <f t="shared" si="17"/>
        <v xml:space="preserve">INTERNE pax en </v>
      </c>
    </row>
    <row r="70" spans="3:26">
      <c r="C70" s="7">
        <v>42391</v>
      </c>
      <c r="D70" s="7">
        <v>42391</v>
      </c>
      <c r="E70" s="1">
        <f t="shared" si="9"/>
        <v>1</v>
      </c>
      <c r="I70" s="1" t="s">
        <v>63</v>
      </c>
      <c r="L70" s="1" t="s">
        <v>77</v>
      </c>
      <c r="M70" s="1" t="s">
        <v>100</v>
      </c>
      <c r="N70" s="1">
        <v>65</v>
      </c>
      <c r="S70" s="1" t="str">
        <f t="shared" si="10"/>
        <v>42391MONCEAU</v>
      </c>
      <c r="T70" s="1" t="str">
        <f t="shared" si="11"/>
        <v/>
      </c>
      <c r="U70" s="1" t="str">
        <f t="shared" si="12"/>
        <v/>
      </c>
      <c r="V70" s="1" t="str">
        <f t="shared" si="13"/>
        <v/>
      </c>
      <c r="W70" s="1" t="str">
        <f t="shared" si="14"/>
        <v/>
      </c>
      <c r="X70" s="1" t="str">
        <f t="shared" si="15"/>
        <v/>
      </c>
      <c r="Y70" s="1" t="str">
        <f t="shared" si="16"/>
        <v/>
      </c>
      <c r="Z70" s="1" t="str">
        <f t="shared" si="17"/>
        <v>INTERNE 65pax en CABARET</v>
      </c>
    </row>
    <row r="71" spans="3:26">
      <c r="C71" s="7">
        <v>42392</v>
      </c>
      <c r="D71" s="7">
        <v>42392</v>
      </c>
      <c r="E71" s="1">
        <f t="shared" si="9"/>
        <v>1</v>
      </c>
      <c r="I71" s="1" t="s">
        <v>101</v>
      </c>
      <c r="L71" s="1" t="s">
        <v>62</v>
      </c>
      <c r="S71" s="1" t="str">
        <f t="shared" si="10"/>
        <v>42392PICASSO-GREVIN</v>
      </c>
      <c r="T71" s="1" t="str">
        <f t="shared" si="11"/>
        <v/>
      </c>
      <c r="U71" s="1" t="str">
        <f t="shared" si="12"/>
        <v/>
      </c>
      <c r="V71" s="1" t="str">
        <f t="shared" si="13"/>
        <v/>
      </c>
      <c r="W71" s="1" t="str">
        <f t="shared" si="14"/>
        <v/>
      </c>
      <c r="X71" s="1" t="str">
        <f t="shared" si="15"/>
        <v/>
      </c>
      <c r="Y71" s="1" t="str">
        <f t="shared" si="16"/>
        <v/>
      </c>
      <c r="Z71" s="1" t="str">
        <f t="shared" si="17"/>
        <v xml:space="preserve">FFA pax en </v>
      </c>
    </row>
    <row r="72" spans="3:26">
      <c r="C72" s="7">
        <v>42395</v>
      </c>
      <c r="D72" s="7">
        <v>42395</v>
      </c>
      <c r="E72" s="1">
        <f t="shared" si="9"/>
        <v>1</v>
      </c>
      <c r="I72" s="1" t="s">
        <v>63</v>
      </c>
      <c r="L72" s="1" t="s">
        <v>72</v>
      </c>
      <c r="S72" s="1" t="str">
        <f t="shared" si="10"/>
        <v>42395ABESSES</v>
      </c>
      <c r="T72" s="1" t="str">
        <f t="shared" si="11"/>
        <v/>
      </c>
      <c r="U72" s="1" t="str">
        <f t="shared" si="12"/>
        <v/>
      </c>
      <c r="V72" s="1" t="str">
        <f t="shared" si="13"/>
        <v/>
      </c>
      <c r="W72" s="1" t="str">
        <f t="shared" si="14"/>
        <v/>
      </c>
      <c r="X72" s="1" t="str">
        <f t="shared" si="15"/>
        <v/>
      </c>
      <c r="Y72" s="1" t="str">
        <f t="shared" si="16"/>
        <v/>
      </c>
      <c r="Z72" s="1" t="str">
        <f t="shared" si="17"/>
        <v xml:space="preserve">INTERNE pax en </v>
      </c>
    </row>
    <row r="73" spans="3:26">
      <c r="C73" s="7">
        <v>42395</v>
      </c>
      <c r="D73" s="7">
        <v>42395</v>
      </c>
      <c r="E73" s="1">
        <f t="shared" si="9"/>
        <v>1</v>
      </c>
      <c r="I73" s="1" t="s">
        <v>63</v>
      </c>
      <c r="L73" s="1" t="s">
        <v>68</v>
      </c>
      <c r="S73" s="1" t="str">
        <f t="shared" si="10"/>
        <v>42395CARNAVALET</v>
      </c>
      <c r="T73" s="1" t="str">
        <f t="shared" si="11"/>
        <v/>
      </c>
      <c r="U73" s="1" t="str">
        <f t="shared" si="12"/>
        <v/>
      </c>
      <c r="V73" s="1" t="str">
        <f t="shared" si="13"/>
        <v/>
      </c>
      <c r="W73" s="1" t="str">
        <f t="shared" si="14"/>
        <v/>
      </c>
      <c r="X73" s="1" t="str">
        <f t="shared" si="15"/>
        <v/>
      </c>
      <c r="Y73" s="1" t="str">
        <f t="shared" si="16"/>
        <v/>
      </c>
      <c r="Z73" s="1" t="str">
        <f t="shared" si="17"/>
        <v xml:space="preserve">INTERNE pax en </v>
      </c>
    </row>
    <row r="74" spans="3:26">
      <c r="C74" s="7">
        <v>42395</v>
      </c>
      <c r="D74" s="7">
        <v>42395</v>
      </c>
      <c r="E74" s="1">
        <f t="shared" si="9"/>
        <v>1</v>
      </c>
      <c r="I74" s="1" t="s">
        <v>63</v>
      </c>
      <c r="L74" s="1" t="s">
        <v>73</v>
      </c>
      <c r="S74" s="1" t="str">
        <f t="shared" si="10"/>
        <v>42395DAUPHINE</v>
      </c>
      <c r="T74" s="1" t="str">
        <f t="shared" si="11"/>
        <v/>
      </c>
      <c r="U74" s="1" t="str">
        <f t="shared" si="12"/>
        <v/>
      </c>
      <c r="V74" s="1" t="str">
        <f t="shared" si="13"/>
        <v/>
      </c>
      <c r="W74" s="1" t="str">
        <f t="shared" si="14"/>
        <v/>
      </c>
      <c r="X74" s="1" t="str">
        <f t="shared" si="15"/>
        <v/>
      </c>
      <c r="Y74" s="1" t="str">
        <f t="shared" si="16"/>
        <v/>
      </c>
      <c r="Z74" s="1" t="str">
        <f t="shared" si="17"/>
        <v xml:space="preserve">INTERNE pax en </v>
      </c>
    </row>
    <row r="75" spans="3:26">
      <c r="C75" s="7">
        <v>42395</v>
      </c>
      <c r="D75" s="7">
        <v>42395</v>
      </c>
      <c r="E75" s="1">
        <f t="shared" si="9"/>
        <v>1</v>
      </c>
      <c r="I75" s="1" t="s">
        <v>63</v>
      </c>
      <c r="L75" s="1" t="s">
        <v>55</v>
      </c>
      <c r="S75" s="1" t="str">
        <f t="shared" si="10"/>
        <v>42395ETOILE</v>
      </c>
      <c r="T75" s="1" t="str">
        <f t="shared" si="11"/>
        <v/>
      </c>
      <c r="U75" s="1" t="str">
        <f t="shared" si="12"/>
        <v/>
      </c>
      <c r="V75" s="1" t="str">
        <f t="shared" si="13"/>
        <v/>
      </c>
      <c r="W75" s="1" t="str">
        <f t="shared" si="14"/>
        <v/>
      </c>
      <c r="X75" s="1" t="str">
        <f t="shared" si="15"/>
        <v/>
      </c>
      <c r="Y75" s="1" t="str">
        <f t="shared" si="16"/>
        <v/>
      </c>
      <c r="Z75" s="1" t="str">
        <f t="shared" si="17"/>
        <v xml:space="preserve">INTERNE pax en </v>
      </c>
    </row>
    <row r="76" spans="3:26">
      <c r="C76" s="7">
        <v>42395</v>
      </c>
      <c r="D76" s="7">
        <v>42397</v>
      </c>
      <c r="E76" s="1">
        <f t="shared" si="9"/>
        <v>3</v>
      </c>
      <c r="I76" s="1" t="s">
        <v>92</v>
      </c>
      <c r="L76" s="1" t="s">
        <v>60</v>
      </c>
      <c r="S76" s="1" t="str">
        <f t="shared" si="10"/>
        <v>42395GRENELLE</v>
      </c>
      <c r="T76" s="1" t="str">
        <f t="shared" si="11"/>
        <v>42396GRENELLE</v>
      </c>
      <c r="U76" s="1" t="str">
        <f t="shared" si="12"/>
        <v>42397GRENELLE</v>
      </c>
      <c r="V76" s="1" t="str">
        <f t="shared" si="13"/>
        <v/>
      </c>
      <c r="W76" s="1" t="str">
        <f t="shared" si="14"/>
        <v/>
      </c>
      <c r="X76" s="1" t="str">
        <f t="shared" si="15"/>
        <v/>
      </c>
      <c r="Y76" s="1" t="str">
        <f t="shared" si="16"/>
        <v/>
      </c>
      <c r="Z76" s="1" t="str">
        <f t="shared" si="17"/>
        <v xml:space="preserve">COLAS  pax en </v>
      </c>
    </row>
    <row r="77" spans="3:26">
      <c r="C77" s="7">
        <v>42395</v>
      </c>
      <c r="D77" s="7">
        <v>42398</v>
      </c>
      <c r="E77" s="1">
        <f t="shared" si="9"/>
        <v>4</v>
      </c>
      <c r="I77" s="1" t="s">
        <v>81</v>
      </c>
      <c r="L77" s="1" t="s">
        <v>76</v>
      </c>
      <c r="S77" s="1" t="str">
        <f t="shared" si="10"/>
        <v>42395IENA</v>
      </c>
      <c r="T77" s="1" t="str">
        <f t="shared" si="11"/>
        <v>42396IENA</v>
      </c>
      <c r="U77" s="1" t="str">
        <f t="shared" si="12"/>
        <v>42397IENA</v>
      </c>
      <c r="V77" s="1" t="str">
        <f t="shared" si="13"/>
        <v>42398IENA</v>
      </c>
      <c r="W77" s="1" t="str">
        <f t="shared" si="14"/>
        <v/>
      </c>
      <c r="X77" s="1" t="str">
        <f t="shared" si="15"/>
        <v/>
      </c>
      <c r="Y77" s="1" t="str">
        <f t="shared" si="16"/>
        <v/>
      </c>
      <c r="Z77" s="1" t="str">
        <f t="shared" si="17"/>
        <v xml:space="preserve">GEFCO pax en </v>
      </c>
    </row>
    <row r="78" spans="3:26">
      <c r="C78" s="7">
        <v>42395</v>
      </c>
      <c r="D78" s="7">
        <v>42397</v>
      </c>
      <c r="E78" s="1">
        <f t="shared" si="9"/>
        <v>3</v>
      </c>
      <c r="I78" s="1" t="s">
        <v>92</v>
      </c>
      <c r="L78" s="1" t="s">
        <v>79</v>
      </c>
      <c r="S78" s="1" t="str">
        <f t="shared" si="10"/>
        <v>42395SULLY</v>
      </c>
      <c r="T78" s="1" t="str">
        <f t="shared" si="11"/>
        <v>42396SULLY</v>
      </c>
      <c r="U78" s="1" t="str">
        <f t="shared" si="12"/>
        <v>42397SULLY</v>
      </c>
      <c r="V78" s="1" t="str">
        <f t="shared" si="13"/>
        <v/>
      </c>
      <c r="W78" s="1" t="str">
        <f t="shared" si="14"/>
        <v/>
      </c>
      <c r="X78" s="1" t="str">
        <f t="shared" si="15"/>
        <v/>
      </c>
      <c r="Y78" s="1" t="str">
        <f t="shared" si="16"/>
        <v/>
      </c>
      <c r="Z78" s="1" t="str">
        <f t="shared" si="17"/>
        <v xml:space="preserve">COLAS  pax en </v>
      </c>
    </row>
    <row r="79" spans="3:26">
      <c r="C79" s="7">
        <v>42396</v>
      </c>
      <c r="D79" s="7">
        <v>42397</v>
      </c>
      <c r="E79" s="1">
        <f t="shared" si="9"/>
        <v>2</v>
      </c>
      <c r="I79" s="1" t="s">
        <v>63</v>
      </c>
      <c r="L79" s="1" t="s">
        <v>55</v>
      </c>
      <c r="S79" s="1" t="str">
        <f t="shared" si="10"/>
        <v>42396ETOILE</v>
      </c>
      <c r="T79" s="1" t="str">
        <f t="shared" si="11"/>
        <v>42397ETOILE</v>
      </c>
      <c r="U79" s="1" t="str">
        <f t="shared" si="12"/>
        <v/>
      </c>
      <c r="V79" s="1" t="str">
        <f t="shared" si="13"/>
        <v/>
      </c>
      <c r="W79" s="1" t="str">
        <f t="shared" si="14"/>
        <v/>
      </c>
      <c r="X79" s="1" t="str">
        <f t="shared" si="15"/>
        <v/>
      </c>
      <c r="Y79" s="1" t="str">
        <f t="shared" si="16"/>
        <v/>
      </c>
      <c r="Z79" s="1" t="str">
        <f t="shared" si="17"/>
        <v xml:space="preserve">INTERNE pax en </v>
      </c>
    </row>
    <row r="80" spans="3:26">
      <c r="C80" s="7">
        <v>42397</v>
      </c>
      <c r="D80" s="7">
        <v>42397</v>
      </c>
      <c r="E80" s="1">
        <f t="shared" si="9"/>
        <v>1</v>
      </c>
      <c r="I80" s="1" t="s">
        <v>63</v>
      </c>
      <c r="L80" s="1" t="s">
        <v>72</v>
      </c>
      <c r="S80" s="1" t="str">
        <f t="shared" si="10"/>
        <v>42397ABESSES</v>
      </c>
      <c r="T80" s="1" t="str">
        <f t="shared" si="11"/>
        <v/>
      </c>
      <c r="U80" s="1" t="str">
        <f t="shared" si="12"/>
        <v/>
      </c>
      <c r="V80" s="1" t="str">
        <f t="shared" si="13"/>
        <v/>
      </c>
      <c r="W80" s="1" t="str">
        <f t="shared" si="14"/>
        <v/>
      </c>
      <c r="X80" s="1" t="str">
        <f t="shared" si="15"/>
        <v/>
      </c>
      <c r="Y80" s="1" t="str">
        <f t="shared" si="16"/>
        <v/>
      </c>
      <c r="Z80" s="1" t="str">
        <f t="shared" si="17"/>
        <v xml:space="preserve">INTERNE pax en </v>
      </c>
    </row>
    <row r="81" spans="2:26">
      <c r="C81" s="7">
        <v>42397</v>
      </c>
      <c r="D81" s="7">
        <v>42397</v>
      </c>
      <c r="E81" s="1">
        <f t="shared" si="9"/>
        <v>1</v>
      </c>
      <c r="I81" s="1" t="s">
        <v>63</v>
      </c>
      <c r="L81" s="1" t="s">
        <v>73</v>
      </c>
      <c r="S81" s="1" t="str">
        <f t="shared" si="10"/>
        <v>42397DAUPHINE</v>
      </c>
      <c r="T81" s="1" t="str">
        <f t="shared" si="11"/>
        <v/>
      </c>
      <c r="U81" s="1" t="str">
        <f t="shared" si="12"/>
        <v/>
      </c>
      <c r="V81" s="1" t="str">
        <f t="shared" si="13"/>
        <v/>
      </c>
      <c r="W81" s="1" t="str">
        <f t="shared" si="14"/>
        <v/>
      </c>
      <c r="X81" s="1" t="str">
        <f t="shared" si="15"/>
        <v/>
      </c>
      <c r="Y81" s="1" t="str">
        <f t="shared" si="16"/>
        <v/>
      </c>
      <c r="Z81" s="1" t="str">
        <f t="shared" si="17"/>
        <v xml:space="preserve">INTERNE pax en </v>
      </c>
    </row>
    <row r="82" spans="2:26">
      <c r="C82" s="7">
        <v>42397</v>
      </c>
      <c r="D82" s="7">
        <v>42397</v>
      </c>
      <c r="E82" s="1">
        <f t="shared" si="9"/>
        <v>1</v>
      </c>
      <c r="I82" s="1" t="s">
        <v>99</v>
      </c>
      <c r="L82" s="1" t="s">
        <v>67</v>
      </c>
      <c r="M82" s="1" t="s">
        <v>75</v>
      </c>
      <c r="N82" s="1">
        <v>32</v>
      </c>
      <c r="S82" s="1" t="str">
        <f t="shared" si="10"/>
        <v>42397MIRABEAU</v>
      </c>
      <c r="T82" s="1" t="str">
        <f t="shared" si="11"/>
        <v/>
      </c>
      <c r="U82" s="1" t="str">
        <f t="shared" si="12"/>
        <v/>
      </c>
      <c r="V82" s="1" t="str">
        <f t="shared" si="13"/>
        <v/>
      </c>
      <c r="W82" s="1" t="str">
        <f t="shared" si="14"/>
        <v/>
      </c>
      <c r="X82" s="1" t="str">
        <f t="shared" si="15"/>
        <v/>
      </c>
      <c r="Y82" s="1" t="str">
        <f t="shared" si="16"/>
        <v/>
      </c>
      <c r="Z82" s="1" t="str">
        <f t="shared" si="17"/>
        <v>REXEL 32pax en THEATRE</v>
      </c>
    </row>
    <row r="83" spans="2:26">
      <c r="C83" s="7">
        <v>42397</v>
      </c>
      <c r="D83" s="7">
        <v>42398</v>
      </c>
      <c r="E83" s="1">
        <f t="shared" si="9"/>
        <v>2</v>
      </c>
      <c r="I83" s="1" t="s">
        <v>58</v>
      </c>
      <c r="L83" s="1" t="s">
        <v>77</v>
      </c>
      <c r="S83" s="1" t="str">
        <f t="shared" si="10"/>
        <v>42397MONCEAU</v>
      </c>
      <c r="T83" s="1" t="str">
        <f t="shared" si="11"/>
        <v>42398MONCEAU</v>
      </c>
      <c r="U83" s="1" t="str">
        <f t="shared" si="12"/>
        <v/>
      </c>
      <c r="V83" s="1" t="str">
        <f t="shared" si="13"/>
        <v/>
      </c>
      <c r="W83" s="1" t="str">
        <f t="shared" si="14"/>
        <v/>
      </c>
      <c r="X83" s="1" t="str">
        <f t="shared" si="15"/>
        <v/>
      </c>
      <c r="Y83" s="1" t="str">
        <f t="shared" si="16"/>
        <v/>
      </c>
      <c r="Z83" s="1" t="str">
        <f t="shared" si="17"/>
        <v xml:space="preserve">FNAC pax en </v>
      </c>
    </row>
    <row r="84" spans="2:26">
      <c r="C84" s="7">
        <v>42397</v>
      </c>
      <c r="D84" s="7">
        <v>42398</v>
      </c>
      <c r="E84" s="1">
        <f t="shared" si="9"/>
        <v>2</v>
      </c>
      <c r="I84" s="1" t="s">
        <v>102</v>
      </c>
      <c r="L84" s="1" t="s">
        <v>103</v>
      </c>
      <c r="S84" s="1" t="str">
        <f t="shared" si="10"/>
        <v>42397ORSAY</v>
      </c>
      <c r="T84" s="1" t="str">
        <f t="shared" si="11"/>
        <v>42398ORSAY</v>
      </c>
      <c r="U84" s="1" t="str">
        <f t="shared" si="12"/>
        <v/>
      </c>
      <c r="V84" s="1" t="str">
        <f t="shared" si="13"/>
        <v/>
      </c>
      <c r="W84" s="1" t="str">
        <f t="shared" si="14"/>
        <v/>
      </c>
      <c r="X84" s="1" t="str">
        <f t="shared" si="15"/>
        <v/>
      </c>
      <c r="Y84" s="1" t="str">
        <f t="shared" si="16"/>
        <v/>
      </c>
      <c r="Z84" s="1" t="str">
        <f t="shared" si="17"/>
        <v xml:space="preserve">CNBH pax en </v>
      </c>
    </row>
    <row r="85" spans="2:26">
      <c r="C85" s="7">
        <v>42398</v>
      </c>
      <c r="D85" s="7">
        <v>42398</v>
      </c>
      <c r="E85" s="1">
        <f t="shared" si="9"/>
        <v>1</v>
      </c>
      <c r="I85" s="1" t="s">
        <v>104</v>
      </c>
      <c r="L85" s="1" t="s">
        <v>82</v>
      </c>
      <c r="M85" s="1" t="s">
        <v>32</v>
      </c>
      <c r="N85" s="1">
        <v>30</v>
      </c>
      <c r="S85" s="1" t="str">
        <f t="shared" si="10"/>
        <v>42398GRENELLE-SULLY</v>
      </c>
      <c r="T85" s="1" t="str">
        <f t="shared" si="11"/>
        <v/>
      </c>
      <c r="U85" s="1" t="str">
        <f t="shared" si="12"/>
        <v/>
      </c>
      <c r="V85" s="1" t="str">
        <f t="shared" si="13"/>
        <v/>
      </c>
      <c r="W85" s="1" t="str">
        <f t="shared" si="14"/>
        <v/>
      </c>
      <c r="X85" s="1" t="str">
        <f t="shared" si="15"/>
        <v/>
      </c>
      <c r="Y85" s="1" t="str">
        <f t="shared" si="16"/>
        <v/>
      </c>
      <c r="Z85" s="1" t="str">
        <f t="shared" si="17"/>
        <v>NOREVA PHARMA 30pax en U</v>
      </c>
    </row>
    <row r="86" spans="2:26">
      <c r="C86" s="7">
        <v>42398</v>
      </c>
      <c r="D86" s="7">
        <v>42398</v>
      </c>
      <c r="E86" s="1">
        <f t="shared" si="9"/>
        <v>1</v>
      </c>
      <c r="I86" s="1" t="s">
        <v>105</v>
      </c>
      <c r="L86" s="1" t="s">
        <v>67</v>
      </c>
      <c r="M86" s="1" t="s">
        <v>75</v>
      </c>
      <c r="N86" s="1">
        <v>30</v>
      </c>
      <c r="S86" s="1" t="str">
        <f t="shared" si="10"/>
        <v>42398MIRABEAU</v>
      </c>
      <c r="T86" s="1" t="str">
        <f t="shared" si="11"/>
        <v/>
      </c>
      <c r="U86" s="1" t="str">
        <f t="shared" si="12"/>
        <v/>
      </c>
      <c r="V86" s="1" t="str">
        <f t="shared" si="13"/>
        <v/>
      </c>
      <c r="W86" s="1" t="str">
        <f t="shared" si="14"/>
        <v/>
      </c>
      <c r="X86" s="1" t="str">
        <f t="shared" si="15"/>
        <v/>
      </c>
      <c r="Y86" s="1" t="str">
        <f t="shared" si="16"/>
        <v/>
      </c>
      <c r="Z86" s="1" t="str">
        <f t="shared" si="17"/>
        <v>FORCOMED 30pax en THEATRE</v>
      </c>
    </row>
    <row r="87" spans="2:26">
      <c r="C87" s="7">
        <v>42399</v>
      </c>
      <c r="D87" s="7">
        <v>42400</v>
      </c>
      <c r="E87" s="1">
        <f t="shared" si="9"/>
        <v>2</v>
      </c>
      <c r="I87" s="1" t="s">
        <v>87</v>
      </c>
      <c r="L87" s="1" t="s">
        <v>88</v>
      </c>
      <c r="S87" s="1" t="str">
        <f t="shared" si="10"/>
        <v>42399GREVIN</v>
      </c>
      <c r="T87" s="1" t="str">
        <f t="shared" si="11"/>
        <v>42400GREVIN</v>
      </c>
      <c r="U87" s="1" t="str">
        <f t="shared" si="12"/>
        <v/>
      </c>
      <c r="V87" s="1" t="str">
        <f t="shared" si="13"/>
        <v/>
      </c>
      <c r="W87" s="1" t="str">
        <f t="shared" si="14"/>
        <v/>
      </c>
      <c r="X87" s="1" t="str">
        <f t="shared" si="15"/>
        <v/>
      </c>
      <c r="Y87" s="1" t="str">
        <f t="shared" si="16"/>
        <v/>
      </c>
      <c r="Z87" s="1" t="str">
        <f t="shared" si="17"/>
        <v xml:space="preserve">CORPS MEMOIRE pax en </v>
      </c>
    </row>
    <row r="88" spans="2:26">
      <c r="C88" s="7">
        <v>42399</v>
      </c>
      <c r="D88" s="7">
        <v>42399</v>
      </c>
      <c r="E88" s="1">
        <f t="shared" si="9"/>
        <v>1</v>
      </c>
      <c r="I88" s="1" t="s">
        <v>106</v>
      </c>
      <c r="L88" s="1" t="s">
        <v>67</v>
      </c>
      <c r="S88" s="1" t="str">
        <f t="shared" si="10"/>
        <v>42399MIRABEAU</v>
      </c>
      <c r="T88" s="1" t="str">
        <f t="shared" si="11"/>
        <v/>
      </c>
      <c r="U88" s="1" t="str">
        <f t="shared" si="12"/>
        <v/>
      </c>
      <c r="V88" s="1" t="str">
        <f t="shared" si="13"/>
        <v/>
      </c>
      <c r="W88" s="1" t="str">
        <f t="shared" si="14"/>
        <v/>
      </c>
      <c r="X88" s="1" t="str">
        <f t="shared" si="15"/>
        <v/>
      </c>
      <c r="Y88" s="1" t="str">
        <f t="shared" si="16"/>
        <v/>
      </c>
      <c r="Z88" s="1" t="str">
        <f t="shared" si="17"/>
        <v xml:space="preserve">GETM pax en </v>
      </c>
    </row>
    <row r="89" spans="2:26">
      <c r="C89" s="7">
        <v>42401</v>
      </c>
      <c r="D89" s="7">
        <v>42402</v>
      </c>
      <c r="E89" s="1">
        <f t="shared" si="9"/>
        <v>2</v>
      </c>
      <c r="I89" s="2" t="s">
        <v>107</v>
      </c>
      <c r="L89" s="1" t="s">
        <v>108</v>
      </c>
      <c r="M89" s="1" t="s">
        <v>75</v>
      </c>
      <c r="N89" s="2">
        <v>250</v>
      </c>
      <c r="R89" s="2" t="s">
        <v>109</v>
      </c>
      <c r="S89" s="1" t="str">
        <f t="shared" si="10"/>
        <v>42401CARNAVALET-RODIN-PICASSO-GREVIN</v>
      </c>
      <c r="T89" s="1" t="str">
        <f t="shared" si="11"/>
        <v>42402CARNAVALET-RODIN-PICASSO-GREVIN</v>
      </c>
      <c r="U89" s="1" t="str">
        <f t="shared" si="12"/>
        <v/>
      </c>
      <c r="V89" s="1" t="str">
        <f t="shared" si="13"/>
        <v/>
      </c>
      <c r="W89" s="1" t="str">
        <f t="shared" si="14"/>
        <v/>
      </c>
      <c r="X89" s="1" t="str">
        <f t="shared" si="15"/>
        <v/>
      </c>
      <c r="Y89" s="1" t="str">
        <f t="shared" si="16"/>
        <v/>
      </c>
      <c r="Z89" s="1" t="str">
        <f t="shared" si="17"/>
        <v>LES RESTAURANTS DU CŒURS 250pax en THEATRE</v>
      </c>
    </row>
    <row r="90" spans="2:26">
      <c r="C90" s="7">
        <v>42401</v>
      </c>
      <c r="D90" s="7">
        <v>42401</v>
      </c>
      <c r="E90" s="1">
        <f t="shared" si="9"/>
        <v>1</v>
      </c>
      <c r="I90" s="2" t="s">
        <v>110</v>
      </c>
      <c r="L90" s="1" t="s">
        <v>55</v>
      </c>
      <c r="M90" s="1" t="s">
        <v>111</v>
      </c>
      <c r="R90" s="2" t="s">
        <v>109</v>
      </c>
      <c r="S90" s="1" t="str">
        <f t="shared" si="10"/>
        <v>42401ETOILE</v>
      </c>
      <c r="T90" s="1" t="str">
        <f t="shared" si="11"/>
        <v/>
      </c>
      <c r="U90" s="1" t="str">
        <f t="shared" si="12"/>
        <v/>
      </c>
      <c r="V90" s="1" t="str">
        <f t="shared" si="13"/>
        <v/>
      </c>
      <c r="W90" s="1" t="str">
        <f t="shared" si="14"/>
        <v/>
      </c>
      <c r="X90" s="1" t="str">
        <f t="shared" si="15"/>
        <v/>
      </c>
      <c r="Y90" s="1" t="str">
        <f t="shared" si="16"/>
        <v/>
      </c>
      <c r="Z90" s="1" t="str">
        <f t="shared" si="17"/>
        <v>NBS pax en OVALE</v>
      </c>
    </row>
    <row r="91" spans="2:26">
      <c r="C91" s="7">
        <v>42401</v>
      </c>
      <c r="D91" s="7">
        <v>42402</v>
      </c>
      <c r="E91" s="1">
        <f t="shared" si="9"/>
        <v>2</v>
      </c>
      <c r="I91" s="2" t="s">
        <v>107</v>
      </c>
      <c r="L91" s="1" t="s">
        <v>77</v>
      </c>
      <c r="R91" s="2" t="s">
        <v>109</v>
      </c>
      <c r="S91" s="1" t="str">
        <f t="shared" si="10"/>
        <v>42401MONCEAU</v>
      </c>
      <c r="T91" s="1" t="str">
        <f t="shared" si="11"/>
        <v>42402MONCEAU</v>
      </c>
      <c r="U91" s="1" t="str">
        <f t="shared" si="12"/>
        <v/>
      </c>
      <c r="V91" s="1" t="str">
        <f t="shared" si="13"/>
        <v/>
      </c>
      <c r="W91" s="1" t="str">
        <f t="shared" si="14"/>
        <v/>
      </c>
      <c r="X91" s="1" t="str">
        <f t="shared" si="15"/>
        <v/>
      </c>
      <c r="Y91" s="1" t="str">
        <f t="shared" si="16"/>
        <v/>
      </c>
      <c r="Z91" s="1" t="str">
        <f t="shared" si="17"/>
        <v xml:space="preserve">LES RESTAURANTS DU CŒURS pax en </v>
      </c>
    </row>
    <row r="92" spans="2:26">
      <c r="C92" s="7">
        <v>42402</v>
      </c>
      <c r="D92" s="7">
        <v>42402</v>
      </c>
      <c r="E92" s="1">
        <f t="shared" si="9"/>
        <v>1</v>
      </c>
      <c r="I92" s="2" t="s">
        <v>63</v>
      </c>
      <c r="L92" s="1" t="s">
        <v>64</v>
      </c>
      <c r="M92" s="1" t="s">
        <v>111</v>
      </c>
      <c r="R92" s="2" t="s">
        <v>109</v>
      </c>
      <c r="S92" s="1" t="str">
        <f t="shared" si="10"/>
        <v>42402ABBESSES</v>
      </c>
      <c r="T92" s="1" t="str">
        <f t="shared" si="11"/>
        <v/>
      </c>
      <c r="U92" s="1" t="str">
        <f t="shared" si="12"/>
        <v/>
      </c>
      <c r="V92" s="1" t="str">
        <f t="shared" si="13"/>
        <v/>
      </c>
      <c r="W92" s="1" t="str">
        <f t="shared" si="14"/>
        <v/>
      </c>
      <c r="X92" s="1" t="str">
        <f t="shared" si="15"/>
        <v/>
      </c>
      <c r="Y92" s="1" t="str">
        <f t="shared" si="16"/>
        <v/>
      </c>
      <c r="Z92" s="1" t="str">
        <f t="shared" si="17"/>
        <v>INTERNE pax en OVALE</v>
      </c>
    </row>
    <row r="93" spans="2:26">
      <c r="C93" s="7">
        <v>42402</v>
      </c>
      <c r="D93" s="7">
        <v>42402</v>
      </c>
      <c r="E93" s="1">
        <f t="shared" si="9"/>
        <v>1</v>
      </c>
      <c r="I93" s="2" t="s">
        <v>63</v>
      </c>
      <c r="L93" s="1" t="s">
        <v>73</v>
      </c>
      <c r="M93" s="1" t="s">
        <v>111</v>
      </c>
      <c r="R93" s="2" t="s">
        <v>109</v>
      </c>
      <c r="S93" s="1" t="str">
        <f t="shared" si="10"/>
        <v>42402DAUPHINE</v>
      </c>
      <c r="T93" s="1" t="str">
        <f t="shared" si="11"/>
        <v/>
      </c>
      <c r="U93" s="1" t="str">
        <f t="shared" si="12"/>
        <v/>
      </c>
      <c r="V93" s="1" t="str">
        <f t="shared" si="13"/>
        <v/>
      </c>
      <c r="W93" s="1" t="str">
        <f t="shared" si="14"/>
        <v/>
      </c>
      <c r="X93" s="1" t="str">
        <f t="shared" si="15"/>
        <v/>
      </c>
      <c r="Y93" s="1" t="str">
        <f t="shared" si="16"/>
        <v/>
      </c>
      <c r="Z93" s="1" t="str">
        <f t="shared" si="17"/>
        <v>INTERNE pax en OVALE</v>
      </c>
    </row>
    <row r="94" spans="2:26">
      <c r="B94" s="2" t="s">
        <v>112</v>
      </c>
      <c r="C94" s="9">
        <v>42402</v>
      </c>
      <c r="D94" s="9">
        <v>42404</v>
      </c>
      <c r="E94" s="1">
        <f t="shared" si="9"/>
        <v>3</v>
      </c>
      <c r="I94" s="2" t="s">
        <v>113</v>
      </c>
      <c r="J94" s="2" t="s">
        <v>114</v>
      </c>
      <c r="K94" s="2" t="s">
        <v>115</v>
      </c>
      <c r="L94" s="2" t="s">
        <v>55</v>
      </c>
      <c r="M94" s="2" t="s">
        <v>111</v>
      </c>
      <c r="N94" s="2">
        <v>9</v>
      </c>
      <c r="O94" s="2" t="s">
        <v>116</v>
      </c>
      <c r="P94" s="2" t="s">
        <v>117</v>
      </c>
      <c r="Q94" s="2" t="s">
        <v>118</v>
      </c>
      <c r="R94" s="2" t="s">
        <v>109</v>
      </c>
      <c r="S94" s="1" t="str">
        <f t="shared" si="10"/>
        <v>42402ETOILE</v>
      </c>
      <c r="T94" s="1" t="str">
        <f t="shared" si="11"/>
        <v>42403ETOILE</v>
      </c>
      <c r="U94" s="1" t="str">
        <f t="shared" si="12"/>
        <v>42404ETOILE</v>
      </c>
      <c r="V94" s="1" t="str">
        <f t="shared" si="13"/>
        <v/>
      </c>
      <c r="W94" s="1" t="str">
        <f t="shared" si="14"/>
        <v/>
      </c>
      <c r="X94" s="1" t="str">
        <f t="shared" si="15"/>
        <v/>
      </c>
      <c r="Y94" s="1" t="str">
        <f t="shared" si="16"/>
        <v/>
      </c>
      <c r="Z94" s="1" t="str">
        <f t="shared" si="17"/>
        <v>CIDB 9pax en OVALE</v>
      </c>
    </row>
    <row r="95" spans="2:26">
      <c r="C95" s="7">
        <v>42403</v>
      </c>
      <c r="D95" s="7">
        <v>42403</v>
      </c>
      <c r="E95" s="1">
        <f t="shared" si="9"/>
        <v>1</v>
      </c>
      <c r="I95" s="2" t="s">
        <v>119</v>
      </c>
      <c r="L95" s="1" t="s">
        <v>64</v>
      </c>
      <c r="M95" s="1" t="s">
        <v>111</v>
      </c>
      <c r="N95" s="1">
        <v>8</v>
      </c>
      <c r="R95" s="2" t="s">
        <v>109</v>
      </c>
      <c r="S95" s="1" t="str">
        <f t="shared" si="10"/>
        <v>42403ABBESSES</v>
      </c>
      <c r="T95" s="1" t="str">
        <f t="shared" si="11"/>
        <v/>
      </c>
      <c r="U95" s="1" t="str">
        <f t="shared" si="12"/>
        <v/>
      </c>
      <c r="V95" s="1" t="str">
        <f t="shared" si="13"/>
        <v/>
      </c>
      <c r="W95" s="1" t="str">
        <f t="shared" si="14"/>
        <v/>
      </c>
      <c r="X95" s="1" t="str">
        <f t="shared" si="15"/>
        <v/>
      </c>
      <c r="Y95" s="1" t="str">
        <f t="shared" si="16"/>
        <v/>
      </c>
      <c r="Z95" s="1" t="str">
        <f t="shared" si="17"/>
        <v>MAPA SPONTEX 8pax en OVALE</v>
      </c>
    </row>
    <row r="96" spans="2:26">
      <c r="C96" s="7">
        <v>42403</v>
      </c>
      <c r="D96" s="7">
        <v>42404</v>
      </c>
      <c r="E96" s="1">
        <f t="shared" si="9"/>
        <v>2</v>
      </c>
      <c r="I96" s="2" t="s">
        <v>120</v>
      </c>
      <c r="L96" s="1" t="s">
        <v>80</v>
      </c>
      <c r="M96" s="1" t="s">
        <v>75</v>
      </c>
      <c r="N96" s="1">
        <v>90</v>
      </c>
      <c r="R96" s="2" t="s">
        <v>109</v>
      </c>
      <c r="S96" s="1" t="str">
        <f t="shared" si="10"/>
        <v>42403CARNAVALET-RODIN</v>
      </c>
      <c r="T96" s="1" t="str">
        <f t="shared" si="11"/>
        <v>42404CARNAVALET-RODIN</v>
      </c>
      <c r="U96" s="1" t="str">
        <f t="shared" si="12"/>
        <v/>
      </c>
      <c r="V96" s="1" t="str">
        <f t="shared" si="13"/>
        <v/>
      </c>
      <c r="W96" s="1" t="str">
        <f t="shared" si="14"/>
        <v/>
      </c>
      <c r="X96" s="1" t="str">
        <f t="shared" si="15"/>
        <v/>
      </c>
      <c r="Y96" s="1" t="str">
        <f t="shared" si="16"/>
        <v/>
      </c>
      <c r="Z96" s="1" t="str">
        <f t="shared" si="17"/>
        <v>LA SPA 90pax en THEATRE</v>
      </c>
    </row>
    <row r="97" spans="2:26">
      <c r="C97" s="7">
        <v>42403</v>
      </c>
      <c r="D97" s="7">
        <v>42403</v>
      </c>
      <c r="E97" s="1">
        <f t="shared" si="9"/>
        <v>1</v>
      </c>
      <c r="I97" s="2" t="s">
        <v>119</v>
      </c>
      <c r="L97" s="1" t="s">
        <v>73</v>
      </c>
      <c r="M97" s="1" t="s">
        <v>111</v>
      </c>
      <c r="N97" s="1">
        <v>8</v>
      </c>
      <c r="R97" s="2" t="s">
        <v>109</v>
      </c>
      <c r="S97" s="1" t="str">
        <f t="shared" si="10"/>
        <v>42403DAUPHINE</v>
      </c>
      <c r="T97" s="1" t="str">
        <f t="shared" si="11"/>
        <v/>
      </c>
      <c r="U97" s="1" t="str">
        <f t="shared" si="12"/>
        <v/>
      </c>
      <c r="V97" s="1" t="str">
        <f t="shared" si="13"/>
        <v/>
      </c>
      <c r="W97" s="1" t="str">
        <f t="shared" si="14"/>
        <v/>
      </c>
      <c r="X97" s="1" t="str">
        <f t="shared" si="15"/>
        <v/>
      </c>
      <c r="Y97" s="1" t="str">
        <f t="shared" si="16"/>
        <v/>
      </c>
      <c r="Z97" s="1" t="str">
        <f t="shared" si="17"/>
        <v>MAPA SPONTEX 8pax en OVALE</v>
      </c>
    </row>
    <row r="98" spans="2:26">
      <c r="B98" s="2" t="s">
        <v>112</v>
      </c>
      <c r="C98" s="9">
        <v>42403</v>
      </c>
      <c r="D98" s="9">
        <v>42403</v>
      </c>
      <c r="E98" s="1">
        <f t="shared" si="9"/>
        <v>1</v>
      </c>
      <c r="I98" s="2" t="s">
        <v>81</v>
      </c>
      <c r="J98" s="2" t="s">
        <v>121</v>
      </c>
      <c r="K98" s="2" t="s">
        <v>122</v>
      </c>
      <c r="L98" s="2" t="s">
        <v>88</v>
      </c>
      <c r="M98" s="2" t="s">
        <v>32</v>
      </c>
      <c r="N98" s="2"/>
      <c r="O98" s="2"/>
      <c r="P98" s="2" t="s">
        <v>117</v>
      </c>
      <c r="Q98" s="2" t="s">
        <v>123</v>
      </c>
      <c r="R98" s="2" t="s">
        <v>109</v>
      </c>
      <c r="S98" s="1" t="str">
        <f t="shared" si="10"/>
        <v>42403GREVIN</v>
      </c>
      <c r="T98" s="1" t="str">
        <f t="shared" si="11"/>
        <v/>
      </c>
      <c r="U98" s="1" t="str">
        <f t="shared" si="12"/>
        <v/>
      </c>
      <c r="V98" s="1" t="str">
        <f t="shared" si="13"/>
        <v/>
      </c>
      <c r="W98" s="1" t="str">
        <f t="shared" si="14"/>
        <v/>
      </c>
      <c r="X98" s="1" t="str">
        <f t="shared" si="15"/>
        <v/>
      </c>
      <c r="Y98" s="1" t="str">
        <f t="shared" si="16"/>
        <v/>
      </c>
      <c r="Z98" s="1" t="str">
        <f t="shared" si="17"/>
        <v>GEFCO pax en U</v>
      </c>
    </row>
    <row r="99" spans="2:26">
      <c r="B99" s="2" t="s">
        <v>112</v>
      </c>
      <c r="C99" s="9">
        <v>42403</v>
      </c>
      <c r="D99" s="9">
        <v>42403</v>
      </c>
      <c r="E99" s="1">
        <f t="shared" si="9"/>
        <v>1</v>
      </c>
      <c r="I99" s="2" t="s">
        <v>81</v>
      </c>
      <c r="J99" s="2" t="s">
        <v>121</v>
      </c>
      <c r="K99" s="2" t="s">
        <v>122</v>
      </c>
      <c r="L99" s="2" t="s">
        <v>57</v>
      </c>
      <c r="M99" s="2" t="s">
        <v>32</v>
      </c>
      <c r="N99" s="2">
        <v>11</v>
      </c>
      <c r="O99" s="2" t="s">
        <v>124</v>
      </c>
      <c r="P99" s="2" t="s">
        <v>117</v>
      </c>
      <c r="Q99" s="2" t="s">
        <v>123</v>
      </c>
      <c r="R99" s="2" t="s">
        <v>109</v>
      </c>
      <c r="S99" s="1" t="str">
        <f t="shared" si="10"/>
        <v>42403LOUVRE</v>
      </c>
      <c r="T99" s="1" t="str">
        <f t="shared" si="11"/>
        <v/>
      </c>
      <c r="U99" s="1" t="str">
        <f t="shared" si="12"/>
        <v/>
      </c>
      <c r="V99" s="1" t="str">
        <f t="shared" si="13"/>
        <v/>
      </c>
      <c r="W99" s="1" t="str">
        <f t="shared" si="14"/>
        <v/>
      </c>
      <c r="X99" s="1" t="str">
        <f t="shared" si="15"/>
        <v/>
      </c>
      <c r="Y99" s="1" t="str">
        <f t="shared" si="16"/>
        <v/>
      </c>
      <c r="Z99" s="1" t="str">
        <f t="shared" si="17"/>
        <v>GEFCO 11pax en U</v>
      </c>
    </row>
    <row r="100" spans="2:26">
      <c r="B100" s="2" t="s">
        <v>112</v>
      </c>
      <c r="C100" s="9">
        <v>42403</v>
      </c>
      <c r="D100" s="9">
        <v>42403</v>
      </c>
      <c r="E100" s="1">
        <f t="shared" si="9"/>
        <v>1</v>
      </c>
      <c r="I100" s="2" t="s">
        <v>125</v>
      </c>
      <c r="J100" s="2" t="s">
        <v>126</v>
      </c>
      <c r="K100" s="2" t="s">
        <v>127</v>
      </c>
      <c r="L100" s="2" t="s">
        <v>128</v>
      </c>
      <c r="N100" s="2">
        <v>50</v>
      </c>
      <c r="O100" s="2" t="s">
        <v>116</v>
      </c>
      <c r="P100" s="2" t="s">
        <v>117</v>
      </c>
      <c r="Q100" s="2" t="s">
        <v>129</v>
      </c>
      <c r="R100" s="2" t="s">
        <v>109</v>
      </c>
      <c r="S100" s="1" t="str">
        <f t="shared" si="10"/>
        <v>42403MIRABEAU-IENA-GRENELLE</v>
      </c>
      <c r="T100" s="1" t="str">
        <f t="shared" si="11"/>
        <v/>
      </c>
      <c r="U100" s="1" t="str">
        <f t="shared" si="12"/>
        <v/>
      </c>
      <c r="V100" s="1" t="str">
        <f t="shared" si="13"/>
        <v/>
      </c>
      <c r="W100" s="1" t="str">
        <f t="shared" si="14"/>
        <v/>
      </c>
      <c r="X100" s="1" t="str">
        <f t="shared" si="15"/>
        <v/>
      </c>
      <c r="Y100" s="1" t="str">
        <f t="shared" si="16"/>
        <v/>
      </c>
      <c r="Z100" s="1" t="str">
        <f t="shared" si="17"/>
        <v xml:space="preserve">SMI IBIS projet HS France 50pax en </v>
      </c>
    </row>
    <row r="101" spans="2:26">
      <c r="B101" s="2" t="s">
        <v>112</v>
      </c>
      <c r="C101" s="9">
        <v>42403</v>
      </c>
      <c r="D101" s="9">
        <v>42403</v>
      </c>
      <c r="E101" s="1">
        <f t="shared" si="9"/>
        <v>1</v>
      </c>
      <c r="I101" s="2" t="s">
        <v>125</v>
      </c>
      <c r="J101" s="2" t="s">
        <v>126</v>
      </c>
      <c r="K101" s="2" t="s">
        <v>127</v>
      </c>
      <c r="L101" s="2" t="s">
        <v>77</v>
      </c>
      <c r="N101" s="2"/>
      <c r="O101" s="2" t="s">
        <v>116</v>
      </c>
      <c r="P101" s="2" t="s">
        <v>117</v>
      </c>
      <c r="Q101" s="2" t="s">
        <v>129</v>
      </c>
      <c r="R101" s="2" t="s">
        <v>109</v>
      </c>
      <c r="S101" s="1" t="str">
        <f t="shared" si="10"/>
        <v>42403MONCEAU</v>
      </c>
      <c r="T101" s="1" t="str">
        <f t="shared" si="11"/>
        <v/>
      </c>
      <c r="U101" s="1" t="str">
        <f t="shared" si="12"/>
        <v/>
      </c>
      <c r="V101" s="1" t="str">
        <f t="shared" si="13"/>
        <v/>
      </c>
      <c r="W101" s="1" t="str">
        <f t="shared" si="14"/>
        <v/>
      </c>
      <c r="X101" s="1" t="str">
        <f t="shared" si="15"/>
        <v/>
      </c>
      <c r="Y101" s="1" t="str">
        <f t="shared" si="16"/>
        <v/>
      </c>
      <c r="Z101" s="1" t="str">
        <f t="shared" si="17"/>
        <v xml:space="preserve">SMI IBIS projet HS France pax en </v>
      </c>
    </row>
    <row r="102" spans="2:26">
      <c r="B102" s="2" t="s">
        <v>112</v>
      </c>
      <c r="C102" s="9">
        <v>42403</v>
      </c>
      <c r="D102" s="9">
        <v>42405</v>
      </c>
      <c r="E102" s="1">
        <f t="shared" si="9"/>
        <v>3</v>
      </c>
      <c r="I102" s="2" t="s">
        <v>130</v>
      </c>
      <c r="J102" s="2" t="s">
        <v>131</v>
      </c>
      <c r="K102" s="2" t="s">
        <v>132</v>
      </c>
      <c r="L102" s="2" t="s">
        <v>95</v>
      </c>
      <c r="M102" s="2" t="s">
        <v>32</v>
      </c>
      <c r="N102" s="2">
        <v>11</v>
      </c>
      <c r="O102" s="2" t="s">
        <v>124</v>
      </c>
      <c r="P102" s="2" t="s">
        <v>133</v>
      </c>
      <c r="Q102" s="2" t="s">
        <v>118</v>
      </c>
      <c r="R102" s="2" t="s">
        <v>109</v>
      </c>
      <c r="S102" s="1" t="str">
        <f t="shared" si="10"/>
        <v>42403PICASSO</v>
      </c>
      <c r="T102" s="1" t="str">
        <f t="shared" si="11"/>
        <v>42404PICASSO</v>
      </c>
      <c r="U102" s="1" t="str">
        <f t="shared" si="12"/>
        <v>42405PICASSO</v>
      </c>
      <c r="V102" s="1" t="str">
        <f t="shared" si="13"/>
        <v/>
      </c>
      <c r="W102" s="1" t="str">
        <f t="shared" si="14"/>
        <v/>
      </c>
      <c r="X102" s="1" t="str">
        <f t="shared" si="15"/>
        <v/>
      </c>
      <c r="Y102" s="1" t="str">
        <f t="shared" si="16"/>
        <v/>
      </c>
      <c r="Z102" s="1" t="str">
        <f t="shared" si="17"/>
        <v>colas 11pax en U</v>
      </c>
    </row>
    <row r="103" spans="2:26">
      <c r="C103" s="7">
        <v>42403</v>
      </c>
      <c r="D103" s="7">
        <v>42404</v>
      </c>
      <c r="E103" s="1">
        <f t="shared" si="9"/>
        <v>2</v>
      </c>
      <c r="I103" s="2" t="s">
        <v>119</v>
      </c>
      <c r="L103" s="1" t="s">
        <v>79</v>
      </c>
      <c r="M103" s="1" t="s">
        <v>32</v>
      </c>
      <c r="N103" s="1">
        <v>20</v>
      </c>
      <c r="R103" s="2" t="s">
        <v>109</v>
      </c>
      <c r="S103" s="1" t="str">
        <f t="shared" si="10"/>
        <v>42403SULLY</v>
      </c>
      <c r="T103" s="1" t="str">
        <f t="shared" si="11"/>
        <v>42404SULLY</v>
      </c>
      <c r="U103" s="1" t="str">
        <f t="shared" si="12"/>
        <v/>
      </c>
      <c r="V103" s="1" t="str">
        <f t="shared" si="13"/>
        <v/>
      </c>
      <c r="W103" s="1" t="str">
        <f t="shared" si="14"/>
        <v/>
      </c>
      <c r="X103" s="1" t="str">
        <f t="shared" si="15"/>
        <v/>
      </c>
      <c r="Y103" s="1" t="str">
        <f t="shared" si="16"/>
        <v/>
      </c>
      <c r="Z103" s="1" t="str">
        <f t="shared" si="17"/>
        <v>MAPA SPONTEX 20pax en U</v>
      </c>
    </row>
    <row r="104" spans="2:26">
      <c r="C104" s="7">
        <v>42404</v>
      </c>
      <c r="D104" s="7">
        <v>42404</v>
      </c>
      <c r="E104" s="1">
        <f t="shared" si="9"/>
        <v>1</v>
      </c>
      <c r="I104" s="2" t="s">
        <v>63</v>
      </c>
      <c r="L104" s="1" t="s">
        <v>64</v>
      </c>
      <c r="S104" s="1" t="str">
        <f t="shared" si="10"/>
        <v>42404ABBESSES</v>
      </c>
      <c r="T104" s="1" t="str">
        <f t="shared" si="11"/>
        <v/>
      </c>
      <c r="U104" s="1" t="str">
        <f t="shared" si="12"/>
        <v/>
      </c>
      <c r="V104" s="1" t="str">
        <f t="shared" si="13"/>
        <v/>
      </c>
      <c r="W104" s="1" t="str">
        <f t="shared" si="14"/>
        <v/>
      </c>
      <c r="X104" s="1" t="str">
        <f t="shared" si="15"/>
        <v/>
      </c>
      <c r="Y104" s="1" t="str">
        <f t="shared" si="16"/>
        <v/>
      </c>
      <c r="Z104" s="1" t="str">
        <f t="shared" si="17"/>
        <v xml:space="preserve">INTERNE pax en </v>
      </c>
    </row>
    <row r="105" spans="2:26">
      <c r="C105" s="7">
        <v>42404</v>
      </c>
      <c r="D105" s="7">
        <v>42404</v>
      </c>
      <c r="E105" s="1">
        <f t="shared" si="9"/>
        <v>1</v>
      </c>
      <c r="I105" s="2" t="s">
        <v>119</v>
      </c>
      <c r="L105" s="1" t="s">
        <v>60</v>
      </c>
      <c r="M105" s="1" t="s">
        <v>75</v>
      </c>
      <c r="N105" s="1">
        <v>20</v>
      </c>
      <c r="R105" s="2" t="s">
        <v>109</v>
      </c>
      <c r="S105" s="1" t="str">
        <f t="shared" si="10"/>
        <v>42404GRENELLE</v>
      </c>
      <c r="T105" s="1" t="str">
        <f t="shared" si="11"/>
        <v/>
      </c>
      <c r="U105" s="1" t="str">
        <f t="shared" si="12"/>
        <v/>
      </c>
      <c r="V105" s="1" t="str">
        <f t="shared" si="13"/>
        <v/>
      </c>
      <c r="W105" s="1" t="str">
        <f t="shared" si="14"/>
        <v/>
      </c>
      <c r="X105" s="1" t="str">
        <f t="shared" si="15"/>
        <v/>
      </c>
      <c r="Y105" s="1" t="str">
        <f t="shared" si="16"/>
        <v/>
      </c>
      <c r="Z105" s="1" t="str">
        <f t="shared" si="17"/>
        <v>MAPA SPONTEX 20pax en THEATRE</v>
      </c>
    </row>
    <row r="106" spans="2:26">
      <c r="C106" s="7">
        <v>42404</v>
      </c>
      <c r="D106" s="7">
        <v>42404</v>
      </c>
      <c r="E106" s="1">
        <f t="shared" si="9"/>
        <v>1</v>
      </c>
      <c r="I106" s="2" t="s">
        <v>134</v>
      </c>
      <c r="L106" s="1" t="s">
        <v>88</v>
      </c>
      <c r="M106" s="1" t="s">
        <v>32</v>
      </c>
      <c r="N106" s="1">
        <v>20</v>
      </c>
      <c r="R106" s="2" t="s">
        <v>109</v>
      </c>
      <c r="S106" s="1" t="str">
        <f t="shared" si="10"/>
        <v>42404GREVIN</v>
      </c>
      <c r="T106" s="1" t="str">
        <f t="shared" si="11"/>
        <v/>
      </c>
      <c r="U106" s="1" t="str">
        <f t="shared" si="12"/>
        <v/>
      </c>
      <c r="V106" s="1" t="str">
        <f t="shared" si="13"/>
        <v/>
      </c>
      <c r="W106" s="1" t="str">
        <f t="shared" si="14"/>
        <v/>
      </c>
      <c r="X106" s="1" t="str">
        <f t="shared" si="15"/>
        <v/>
      </c>
      <c r="Y106" s="1" t="str">
        <f t="shared" si="16"/>
        <v/>
      </c>
      <c r="Z106" s="1" t="str">
        <f t="shared" si="17"/>
        <v>EXIM 20pax en U</v>
      </c>
    </row>
    <row r="107" spans="2:26">
      <c r="B107" s="2" t="s">
        <v>112</v>
      </c>
      <c r="C107" s="9">
        <v>42404</v>
      </c>
      <c r="D107" s="9">
        <v>42404</v>
      </c>
      <c r="E107" s="1">
        <f t="shared" si="9"/>
        <v>1</v>
      </c>
      <c r="I107" s="2" t="s">
        <v>81</v>
      </c>
      <c r="J107" s="2" t="s">
        <v>121</v>
      </c>
      <c r="K107" s="2" t="s">
        <v>122</v>
      </c>
      <c r="L107" s="2" t="s">
        <v>57</v>
      </c>
      <c r="M107" s="2" t="s">
        <v>32</v>
      </c>
      <c r="N107" s="2">
        <v>10</v>
      </c>
      <c r="O107" s="2" t="s">
        <v>124</v>
      </c>
      <c r="P107" s="2" t="s">
        <v>117</v>
      </c>
      <c r="Q107" s="2" t="s">
        <v>123</v>
      </c>
      <c r="R107" s="2" t="s">
        <v>109</v>
      </c>
      <c r="S107" s="1" t="str">
        <f t="shared" si="10"/>
        <v>42404LOUVRE</v>
      </c>
      <c r="T107" s="1" t="str">
        <f t="shared" si="11"/>
        <v/>
      </c>
      <c r="U107" s="1" t="str">
        <f t="shared" si="12"/>
        <v/>
      </c>
      <c r="V107" s="1" t="str">
        <f t="shared" si="13"/>
        <v/>
      </c>
      <c r="W107" s="1" t="str">
        <f t="shared" si="14"/>
        <v/>
      </c>
      <c r="X107" s="1" t="str">
        <f t="shared" si="15"/>
        <v/>
      </c>
      <c r="Y107" s="1" t="str">
        <f t="shared" si="16"/>
        <v/>
      </c>
      <c r="Z107" s="1" t="str">
        <f t="shared" si="17"/>
        <v>GEFCO 10pax en U</v>
      </c>
    </row>
    <row r="108" spans="2:26">
      <c r="C108" s="7">
        <v>42404</v>
      </c>
      <c r="D108" s="7">
        <v>42404</v>
      </c>
      <c r="E108" s="1">
        <f t="shared" si="9"/>
        <v>1</v>
      </c>
      <c r="I108" s="2" t="s">
        <v>119</v>
      </c>
      <c r="L108" s="1" t="s">
        <v>83</v>
      </c>
      <c r="M108" s="1" t="s">
        <v>75</v>
      </c>
      <c r="N108" s="1">
        <v>74</v>
      </c>
      <c r="R108" s="2" t="s">
        <v>109</v>
      </c>
      <c r="S108" s="1" t="str">
        <f t="shared" si="10"/>
        <v>42404MIRABEAU-IENA</v>
      </c>
      <c r="T108" s="1" t="str">
        <f t="shared" si="11"/>
        <v/>
      </c>
      <c r="U108" s="1" t="str">
        <f t="shared" si="12"/>
        <v/>
      </c>
      <c r="V108" s="1" t="str">
        <f t="shared" si="13"/>
        <v/>
      </c>
      <c r="W108" s="1" t="str">
        <f t="shared" si="14"/>
        <v/>
      </c>
      <c r="X108" s="1" t="str">
        <f t="shared" si="15"/>
        <v/>
      </c>
      <c r="Y108" s="1" t="str">
        <f t="shared" si="16"/>
        <v/>
      </c>
      <c r="Z108" s="1" t="str">
        <f t="shared" si="17"/>
        <v>MAPA SPONTEX 74pax en THEATRE</v>
      </c>
    </row>
    <row r="109" spans="2:26">
      <c r="C109" s="7">
        <v>42404</v>
      </c>
      <c r="D109" s="7">
        <v>42405</v>
      </c>
      <c r="E109" s="1">
        <f t="shared" si="9"/>
        <v>2</v>
      </c>
      <c r="I109" s="2" t="s">
        <v>135</v>
      </c>
      <c r="L109" s="1" t="s">
        <v>77</v>
      </c>
      <c r="R109" s="2" t="s">
        <v>109</v>
      </c>
      <c r="S109" s="1" t="str">
        <f t="shared" si="10"/>
        <v>42404MONCEAU</v>
      </c>
      <c r="T109" s="1" t="str">
        <f t="shared" si="11"/>
        <v>42405MONCEAU</v>
      </c>
      <c r="U109" s="1" t="str">
        <f t="shared" si="12"/>
        <v/>
      </c>
      <c r="V109" s="1" t="str">
        <f t="shared" si="13"/>
        <v/>
      </c>
      <c r="W109" s="1" t="str">
        <f t="shared" si="14"/>
        <v/>
      </c>
      <c r="X109" s="1" t="str">
        <f t="shared" si="15"/>
        <v/>
      </c>
      <c r="Y109" s="1" t="str">
        <f t="shared" si="16"/>
        <v/>
      </c>
      <c r="Z109" s="1" t="str">
        <f t="shared" si="17"/>
        <v xml:space="preserve">EDF pax en </v>
      </c>
    </row>
    <row r="110" spans="2:26">
      <c r="C110" s="7">
        <v>42405</v>
      </c>
      <c r="D110" s="7">
        <v>42405</v>
      </c>
      <c r="E110" s="1">
        <f t="shared" si="9"/>
        <v>1</v>
      </c>
      <c r="I110" s="2" t="s">
        <v>119</v>
      </c>
      <c r="L110" s="1" t="s">
        <v>64</v>
      </c>
      <c r="M110" s="1" t="s">
        <v>111</v>
      </c>
      <c r="N110" s="1">
        <v>10</v>
      </c>
      <c r="R110" s="2" t="s">
        <v>109</v>
      </c>
      <c r="S110" s="1" t="str">
        <f t="shared" si="10"/>
        <v>42405ABBESSES</v>
      </c>
      <c r="T110" s="1" t="str">
        <f t="shared" si="11"/>
        <v/>
      </c>
      <c r="U110" s="1" t="str">
        <f t="shared" si="12"/>
        <v/>
      </c>
      <c r="V110" s="1" t="str">
        <f t="shared" si="13"/>
        <v/>
      </c>
      <c r="W110" s="1" t="str">
        <f t="shared" si="14"/>
        <v/>
      </c>
      <c r="X110" s="1" t="str">
        <f t="shared" si="15"/>
        <v/>
      </c>
      <c r="Y110" s="1" t="str">
        <f t="shared" si="16"/>
        <v/>
      </c>
      <c r="Z110" s="1" t="str">
        <f t="shared" si="17"/>
        <v>MAPA SPONTEX 10pax en OVALE</v>
      </c>
    </row>
    <row r="111" spans="2:26">
      <c r="C111" s="7">
        <v>42405</v>
      </c>
      <c r="D111" s="7">
        <v>42405</v>
      </c>
      <c r="E111" s="1">
        <f t="shared" si="9"/>
        <v>1</v>
      </c>
      <c r="I111" s="2" t="s">
        <v>119</v>
      </c>
      <c r="L111" s="1" t="s">
        <v>73</v>
      </c>
      <c r="M111" s="1" t="s">
        <v>111</v>
      </c>
      <c r="N111" s="1">
        <v>10</v>
      </c>
      <c r="R111" s="2" t="s">
        <v>109</v>
      </c>
      <c r="S111" s="1" t="str">
        <f t="shared" si="10"/>
        <v>42405DAUPHINE</v>
      </c>
      <c r="T111" s="1" t="str">
        <f t="shared" si="11"/>
        <v/>
      </c>
      <c r="U111" s="1" t="str">
        <f t="shared" si="12"/>
        <v/>
      </c>
      <c r="V111" s="1" t="str">
        <f t="shared" si="13"/>
        <v/>
      </c>
      <c r="W111" s="1" t="str">
        <f t="shared" si="14"/>
        <v/>
      </c>
      <c r="X111" s="1" t="str">
        <f t="shared" si="15"/>
        <v/>
      </c>
      <c r="Y111" s="1" t="str">
        <f t="shared" si="16"/>
        <v/>
      </c>
      <c r="Z111" s="1" t="str">
        <f t="shared" si="17"/>
        <v>MAPA SPONTEX 10pax en OVALE</v>
      </c>
    </row>
    <row r="112" spans="2:26">
      <c r="C112" s="7">
        <v>42405</v>
      </c>
      <c r="D112" s="7">
        <v>42405</v>
      </c>
      <c r="E112" s="1">
        <f t="shared" si="9"/>
        <v>1</v>
      </c>
      <c r="I112" s="2" t="s">
        <v>136</v>
      </c>
      <c r="L112" s="1" t="s">
        <v>55</v>
      </c>
      <c r="M112" s="1" t="s">
        <v>111</v>
      </c>
      <c r="N112" s="1">
        <v>12</v>
      </c>
      <c r="R112" s="2" t="s">
        <v>109</v>
      </c>
      <c r="S112" s="1" t="str">
        <f t="shared" si="10"/>
        <v>42405ETOILE</v>
      </c>
      <c r="T112" s="1" t="str">
        <f t="shared" si="11"/>
        <v/>
      </c>
      <c r="U112" s="1" t="str">
        <f t="shared" si="12"/>
        <v/>
      </c>
      <c r="V112" s="1" t="str">
        <f t="shared" si="13"/>
        <v/>
      </c>
      <c r="W112" s="1" t="str">
        <f t="shared" si="14"/>
        <v/>
      </c>
      <c r="X112" s="1" t="str">
        <f t="shared" si="15"/>
        <v/>
      </c>
      <c r="Y112" s="1" t="str">
        <f t="shared" si="16"/>
        <v/>
      </c>
      <c r="Z112" s="1" t="str">
        <f t="shared" si="17"/>
        <v>COUSIN BIOSERV 12pax en OVALE</v>
      </c>
    </row>
    <row r="113" spans="2:26">
      <c r="C113" s="7">
        <v>42405</v>
      </c>
      <c r="D113" s="7">
        <v>42405</v>
      </c>
      <c r="E113" s="1">
        <f t="shared" si="9"/>
        <v>1</v>
      </c>
      <c r="I113" s="2" t="s">
        <v>119</v>
      </c>
      <c r="L113" s="1" t="s">
        <v>60</v>
      </c>
      <c r="M113" s="1" t="s">
        <v>32</v>
      </c>
      <c r="N113" s="1">
        <v>10</v>
      </c>
      <c r="R113" s="2" t="s">
        <v>109</v>
      </c>
      <c r="S113" s="1" t="str">
        <f t="shared" si="10"/>
        <v>42405GRENELLE</v>
      </c>
      <c r="T113" s="1" t="str">
        <f t="shared" si="11"/>
        <v/>
      </c>
      <c r="U113" s="1" t="str">
        <f t="shared" si="12"/>
        <v/>
      </c>
      <c r="V113" s="1" t="str">
        <f t="shared" si="13"/>
        <v/>
      </c>
      <c r="W113" s="1" t="str">
        <f t="shared" si="14"/>
        <v/>
      </c>
      <c r="X113" s="1" t="str">
        <f t="shared" si="15"/>
        <v/>
      </c>
      <c r="Y113" s="1" t="str">
        <f t="shared" si="16"/>
        <v/>
      </c>
      <c r="Z113" s="1" t="str">
        <f t="shared" si="17"/>
        <v>MAPA SPONTEX 10pax en U</v>
      </c>
    </row>
    <row r="114" spans="2:26">
      <c r="C114" s="7">
        <v>42405</v>
      </c>
      <c r="D114" s="7">
        <v>42405</v>
      </c>
      <c r="E114" s="1">
        <f t="shared" si="9"/>
        <v>1</v>
      </c>
      <c r="I114" s="2" t="s">
        <v>119</v>
      </c>
      <c r="L114" s="1" t="s">
        <v>76</v>
      </c>
      <c r="M114" s="1" t="s">
        <v>32</v>
      </c>
      <c r="N114" s="1">
        <v>10</v>
      </c>
      <c r="R114" s="2" t="s">
        <v>109</v>
      </c>
      <c r="S114" s="1" t="str">
        <f t="shared" si="10"/>
        <v>42405IENA</v>
      </c>
      <c r="T114" s="1" t="str">
        <f t="shared" si="11"/>
        <v/>
      </c>
      <c r="U114" s="1" t="str">
        <f t="shared" si="12"/>
        <v/>
      </c>
      <c r="V114" s="1" t="str">
        <f t="shared" si="13"/>
        <v/>
      </c>
      <c r="W114" s="1" t="str">
        <f t="shared" si="14"/>
        <v/>
      </c>
      <c r="X114" s="1" t="str">
        <f t="shared" si="15"/>
        <v/>
      </c>
      <c r="Y114" s="1" t="str">
        <f t="shared" si="16"/>
        <v/>
      </c>
      <c r="Z114" s="1" t="str">
        <f t="shared" si="17"/>
        <v>MAPA SPONTEX 10pax en U</v>
      </c>
    </row>
    <row r="115" spans="2:26">
      <c r="B115" s="2" t="s">
        <v>112</v>
      </c>
      <c r="C115" s="9">
        <v>42405</v>
      </c>
      <c r="D115" s="9">
        <v>42405</v>
      </c>
      <c r="E115" s="1">
        <f t="shared" si="9"/>
        <v>1</v>
      </c>
      <c r="I115" s="2" t="s">
        <v>81</v>
      </c>
      <c r="J115" s="2" t="s">
        <v>121</v>
      </c>
      <c r="K115" s="2" t="s">
        <v>122</v>
      </c>
      <c r="L115" s="2" t="s">
        <v>97</v>
      </c>
      <c r="M115" s="2" t="s">
        <v>32</v>
      </c>
      <c r="N115" s="2">
        <v>10</v>
      </c>
      <c r="O115" s="2" t="s">
        <v>124</v>
      </c>
      <c r="P115" s="2" t="s">
        <v>117</v>
      </c>
      <c r="Q115" s="2" t="s">
        <v>123</v>
      </c>
      <c r="R115" s="2" t="s">
        <v>109</v>
      </c>
      <c r="S115" s="1" t="str">
        <f t="shared" si="10"/>
        <v>42405RODIN</v>
      </c>
      <c r="T115" s="1" t="str">
        <f t="shared" si="11"/>
        <v/>
      </c>
      <c r="U115" s="1" t="str">
        <f t="shared" si="12"/>
        <v/>
      </c>
      <c r="V115" s="1" t="str">
        <f t="shared" si="13"/>
        <v/>
      </c>
      <c r="W115" s="1" t="str">
        <f t="shared" si="14"/>
        <v/>
      </c>
      <c r="X115" s="1" t="str">
        <f t="shared" si="15"/>
        <v/>
      </c>
      <c r="Y115" s="1" t="str">
        <f t="shared" si="16"/>
        <v/>
      </c>
      <c r="Z115" s="1" t="str">
        <f t="shared" si="17"/>
        <v>GEFCO 10pax en U</v>
      </c>
    </row>
    <row r="116" spans="2:26">
      <c r="C116" s="7">
        <v>42405</v>
      </c>
      <c r="D116" s="7">
        <v>42405</v>
      </c>
      <c r="E116" s="1">
        <f t="shared" si="9"/>
        <v>1</v>
      </c>
      <c r="I116" s="2" t="s">
        <v>119</v>
      </c>
      <c r="L116" s="1" t="s">
        <v>79</v>
      </c>
      <c r="M116" s="1" t="s">
        <v>32</v>
      </c>
      <c r="N116" s="1">
        <v>10</v>
      </c>
      <c r="R116" s="2" t="s">
        <v>109</v>
      </c>
      <c r="S116" s="1" t="str">
        <f t="shared" si="10"/>
        <v>42405SULLY</v>
      </c>
      <c r="T116" s="1" t="str">
        <f t="shared" si="11"/>
        <v/>
      </c>
      <c r="U116" s="1" t="str">
        <f t="shared" si="12"/>
        <v/>
      </c>
      <c r="V116" s="1" t="str">
        <f t="shared" si="13"/>
        <v/>
      </c>
      <c r="W116" s="1" t="str">
        <f t="shared" si="14"/>
        <v/>
      </c>
      <c r="X116" s="1" t="str">
        <f t="shared" si="15"/>
        <v/>
      </c>
      <c r="Y116" s="1" t="str">
        <f t="shared" si="16"/>
        <v/>
      </c>
      <c r="Z116" s="1" t="str">
        <f t="shared" si="17"/>
        <v>MAPA SPONTEX 10pax en U</v>
      </c>
    </row>
    <row r="117" spans="2:26">
      <c r="B117" s="2" t="s">
        <v>112</v>
      </c>
      <c r="C117" s="9">
        <v>42407</v>
      </c>
      <c r="D117" s="9">
        <v>42407</v>
      </c>
      <c r="E117" s="1">
        <f t="shared" si="9"/>
        <v>1</v>
      </c>
      <c r="I117" s="2" t="s">
        <v>137</v>
      </c>
      <c r="J117" s="2" t="s">
        <v>70</v>
      </c>
      <c r="K117" s="2" t="s">
        <v>138</v>
      </c>
      <c r="L117" s="2" t="s">
        <v>57</v>
      </c>
      <c r="N117" s="2">
        <v>25</v>
      </c>
      <c r="O117" s="2" t="s">
        <v>139</v>
      </c>
      <c r="P117" s="2" t="s">
        <v>117</v>
      </c>
      <c r="Q117" s="2" t="s">
        <v>140</v>
      </c>
      <c r="R117" s="2" t="s">
        <v>109</v>
      </c>
      <c r="S117" s="1" t="str">
        <f t="shared" si="10"/>
        <v>42407LOUVRE</v>
      </c>
      <c r="T117" s="1" t="str">
        <f t="shared" si="11"/>
        <v/>
      </c>
      <c r="U117" s="1" t="str">
        <f t="shared" si="12"/>
        <v/>
      </c>
      <c r="V117" s="1" t="str">
        <f t="shared" si="13"/>
        <v/>
      </c>
      <c r="W117" s="1" t="str">
        <f t="shared" si="14"/>
        <v/>
      </c>
      <c r="X117" s="1" t="str">
        <f t="shared" si="15"/>
        <v/>
      </c>
      <c r="Y117" s="1" t="str">
        <f t="shared" si="16"/>
        <v/>
      </c>
      <c r="Z117" s="1" t="str">
        <f t="shared" si="17"/>
        <v xml:space="preserve">BOUCHET JEAN JACQUES 25pax en </v>
      </c>
    </row>
    <row r="118" spans="2:26">
      <c r="C118" s="7">
        <v>42408</v>
      </c>
      <c r="D118" s="7">
        <v>42408</v>
      </c>
      <c r="E118" s="1">
        <f t="shared" si="9"/>
        <v>1</v>
      </c>
      <c r="I118" s="2" t="s">
        <v>63</v>
      </c>
      <c r="L118" s="1" t="s">
        <v>64</v>
      </c>
      <c r="S118" s="1" t="str">
        <f t="shared" si="10"/>
        <v>42408ABBESSES</v>
      </c>
      <c r="T118" s="1" t="str">
        <f t="shared" si="11"/>
        <v/>
      </c>
      <c r="U118" s="1" t="str">
        <f t="shared" si="12"/>
        <v/>
      </c>
      <c r="V118" s="1" t="str">
        <f t="shared" si="13"/>
        <v/>
      </c>
      <c r="W118" s="1" t="str">
        <f t="shared" si="14"/>
        <v/>
      </c>
      <c r="X118" s="1" t="str">
        <f t="shared" si="15"/>
        <v/>
      </c>
      <c r="Y118" s="1" t="str">
        <f t="shared" si="16"/>
        <v/>
      </c>
      <c r="Z118" s="1" t="str">
        <f t="shared" si="17"/>
        <v xml:space="preserve">INTERNE pax en </v>
      </c>
    </row>
    <row r="119" spans="2:26">
      <c r="C119" s="7">
        <v>42408</v>
      </c>
      <c r="D119" s="7">
        <v>42408</v>
      </c>
      <c r="E119" s="1">
        <f t="shared" si="9"/>
        <v>1</v>
      </c>
      <c r="I119" s="2" t="s">
        <v>63</v>
      </c>
      <c r="L119" s="1" t="s">
        <v>73</v>
      </c>
      <c r="S119" s="1" t="str">
        <f t="shared" si="10"/>
        <v>42408DAUPHINE</v>
      </c>
      <c r="T119" s="1" t="str">
        <f t="shared" si="11"/>
        <v/>
      </c>
      <c r="U119" s="1" t="str">
        <f t="shared" si="12"/>
        <v/>
      </c>
      <c r="V119" s="1" t="str">
        <f t="shared" si="13"/>
        <v/>
      </c>
      <c r="W119" s="1" t="str">
        <f t="shared" si="14"/>
        <v/>
      </c>
      <c r="X119" s="1" t="str">
        <f t="shared" si="15"/>
        <v/>
      </c>
      <c r="Y119" s="1" t="str">
        <f t="shared" si="16"/>
        <v/>
      </c>
      <c r="Z119" s="1" t="str">
        <f t="shared" si="17"/>
        <v xml:space="preserve">INTERNE pax en </v>
      </c>
    </row>
    <row r="120" spans="2:26">
      <c r="C120" s="7">
        <v>42408</v>
      </c>
      <c r="D120" s="7">
        <v>42408</v>
      </c>
      <c r="E120" s="1">
        <f t="shared" si="9"/>
        <v>1</v>
      </c>
      <c r="I120" s="2" t="s">
        <v>141</v>
      </c>
      <c r="L120" s="1" t="s">
        <v>77</v>
      </c>
      <c r="R120" s="2" t="s">
        <v>109</v>
      </c>
      <c r="S120" s="1" t="str">
        <f t="shared" si="10"/>
        <v>42408MONCEAU</v>
      </c>
      <c r="T120" s="1" t="str">
        <f t="shared" si="11"/>
        <v/>
      </c>
      <c r="U120" s="1" t="str">
        <f t="shared" si="12"/>
        <v/>
      </c>
      <c r="V120" s="1" t="str">
        <f t="shared" si="13"/>
        <v/>
      </c>
      <c r="W120" s="1" t="str">
        <f t="shared" si="14"/>
        <v/>
      </c>
      <c r="X120" s="1" t="str">
        <f t="shared" si="15"/>
        <v/>
      </c>
      <c r="Y120" s="1" t="str">
        <f t="shared" si="16"/>
        <v/>
      </c>
      <c r="Z120" s="1" t="str">
        <f t="shared" si="17"/>
        <v xml:space="preserve">FREMANTLEMEDIA pax en </v>
      </c>
    </row>
    <row r="121" spans="2:26">
      <c r="C121" s="7">
        <v>42409</v>
      </c>
      <c r="D121" s="7">
        <v>42409</v>
      </c>
      <c r="E121" s="1">
        <f t="shared" si="9"/>
        <v>1</v>
      </c>
      <c r="I121" s="2" t="s">
        <v>63</v>
      </c>
      <c r="L121" s="1" t="s">
        <v>64</v>
      </c>
      <c r="S121" s="1" t="str">
        <f t="shared" si="10"/>
        <v>42409ABBESSES</v>
      </c>
      <c r="T121" s="1" t="str">
        <f t="shared" si="11"/>
        <v/>
      </c>
      <c r="U121" s="1" t="str">
        <f t="shared" si="12"/>
        <v/>
      </c>
      <c r="V121" s="1" t="str">
        <f t="shared" si="13"/>
        <v/>
      </c>
      <c r="W121" s="1" t="str">
        <f t="shared" si="14"/>
        <v/>
      </c>
      <c r="X121" s="1" t="str">
        <f t="shared" si="15"/>
        <v/>
      </c>
      <c r="Y121" s="1" t="str">
        <f t="shared" si="16"/>
        <v/>
      </c>
      <c r="Z121" s="1" t="str">
        <f t="shared" si="17"/>
        <v xml:space="preserve">INTERNE pax en </v>
      </c>
    </row>
    <row r="122" spans="2:26">
      <c r="C122" s="7">
        <v>42409</v>
      </c>
      <c r="D122" s="7">
        <v>42409</v>
      </c>
      <c r="E122" s="1">
        <f t="shared" si="9"/>
        <v>1</v>
      </c>
      <c r="I122" s="2" t="s">
        <v>63</v>
      </c>
      <c r="L122" s="1" t="s">
        <v>55</v>
      </c>
      <c r="S122" s="1" t="str">
        <f t="shared" si="10"/>
        <v>42409ETOILE</v>
      </c>
      <c r="T122" s="1" t="str">
        <f t="shared" si="11"/>
        <v/>
      </c>
      <c r="U122" s="1" t="str">
        <f t="shared" si="12"/>
        <v/>
      </c>
      <c r="V122" s="1" t="str">
        <f t="shared" si="13"/>
        <v/>
      </c>
      <c r="W122" s="1" t="str">
        <f t="shared" si="14"/>
        <v/>
      </c>
      <c r="X122" s="1" t="str">
        <f t="shared" si="15"/>
        <v/>
      </c>
      <c r="Y122" s="1" t="str">
        <f t="shared" si="16"/>
        <v/>
      </c>
      <c r="Z122" s="1" t="str">
        <f t="shared" si="17"/>
        <v xml:space="preserve">INTERNE pax en </v>
      </c>
    </row>
    <row r="123" spans="2:26">
      <c r="B123" s="2" t="s">
        <v>112</v>
      </c>
      <c r="C123" s="9">
        <v>42409</v>
      </c>
      <c r="D123" s="9">
        <v>42412</v>
      </c>
      <c r="E123" s="1">
        <f t="shared" si="9"/>
        <v>4</v>
      </c>
      <c r="I123" s="2" t="s">
        <v>130</v>
      </c>
      <c r="J123" s="2" t="s">
        <v>131</v>
      </c>
      <c r="K123" s="2" t="s">
        <v>132</v>
      </c>
      <c r="L123" s="2" t="s">
        <v>97</v>
      </c>
      <c r="N123" s="2">
        <v>11</v>
      </c>
      <c r="O123" s="2" t="s">
        <v>124</v>
      </c>
      <c r="P123" s="2" t="s">
        <v>133</v>
      </c>
      <c r="Q123" s="2" t="s">
        <v>118</v>
      </c>
      <c r="R123" s="2" t="s">
        <v>109</v>
      </c>
      <c r="S123" s="1" t="str">
        <f t="shared" si="10"/>
        <v>42409RODIN</v>
      </c>
      <c r="T123" s="1" t="str">
        <f t="shared" si="11"/>
        <v>42410RODIN</v>
      </c>
      <c r="U123" s="1" t="str">
        <f t="shared" si="12"/>
        <v>42411RODIN</v>
      </c>
      <c r="V123" s="1" t="str">
        <f t="shared" si="13"/>
        <v>42412RODIN</v>
      </c>
      <c r="W123" s="1" t="str">
        <f t="shared" si="14"/>
        <v/>
      </c>
      <c r="X123" s="1" t="str">
        <f t="shared" si="15"/>
        <v/>
      </c>
      <c r="Y123" s="1" t="str">
        <f t="shared" si="16"/>
        <v/>
      </c>
      <c r="Z123" s="1" t="str">
        <f t="shared" si="17"/>
        <v xml:space="preserve">colas 11pax en </v>
      </c>
    </row>
    <row r="124" spans="2:26">
      <c r="C124" s="7">
        <v>42410</v>
      </c>
      <c r="D124" s="7">
        <v>42410</v>
      </c>
      <c r="E124" s="1">
        <f t="shared" si="9"/>
        <v>1</v>
      </c>
      <c r="I124" s="2" t="s">
        <v>63</v>
      </c>
      <c r="L124" s="1" t="s">
        <v>64</v>
      </c>
      <c r="S124" s="1" t="str">
        <f t="shared" si="10"/>
        <v>42410ABBESSES</v>
      </c>
      <c r="T124" s="1" t="str">
        <f t="shared" si="11"/>
        <v/>
      </c>
      <c r="U124" s="1" t="str">
        <f t="shared" si="12"/>
        <v/>
      </c>
      <c r="V124" s="1" t="str">
        <f t="shared" si="13"/>
        <v/>
      </c>
      <c r="W124" s="1" t="str">
        <f t="shared" si="14"/>
        <v/>
      </c>
      <c r="X124" s="1" t="str">
        <f t="shared" si="15"/>
        <v/>
      </c>
      <c r="Y124" s="1" t="str">
        <f t="shared" si="16"/>
        <v/>
      </c>
      <c r="Z124" s="1" t="str">
        <f t="shared" si="17"/>
        <v xml:space="preserve">INTERNE pax en </v>
      </c>
    </row>
    <row r="125" spans="2:26">
      <c r="B125" s="2" t="s">
        <v>142</v>
      </c>
      <c r="C125" s="9">
        <v>42410</v>
      </c>
      <c r="D125" s="9">
        <v>42410</v>
      </c>
      <c r="E125" s="1">
        <f t="shared" si="9"/>
        <v>1</v>
      </c>
      <c r="I125" s="2" t="s">
        <v>143</v>
      </c>
      <c r="J125" s="2" t="s">
        <v>144</v>
      </c>
      <c r="K125" s="2" t="s">
        <v>145</v>
      </c>
      <c r="L125" s="2" t="s">
        <v>73</v>
      </c>
      <c r="M125" s="2" t="s">
        <v>111</v>
      </c>
      <c r="N125" s="2">
        <v>5</v>
      </c>
      <c r="O125" s="2" t="s">
        <v>139</v>
      </c>
      <c r="P125" s="2" t="s">
        <v>117</v>
      </c>
      <c r="Q125" s="2" t="s">
        <v>140</v>
      </c>
      <c r="R125" s="2" t="s">
        <v>109</v>
      </c>
      <c r="S125" s="1" t="str">
        <f t="shared" si="10"/>
        <v>42410DAUPHINE</v>
      </c>
      <c r="T125" s="1" t="str">
        <f t="shared" si="11"/>
        <v/>
      </c>
      <c r="U125" s="1" t="str">
        <f t="shared" si="12"/>
        <v/>
      </c>
      <c r="V125" s="1" t="str">
        <f t="shared" si="13"/>
        <v/>
      </c>
      <c r="W125" s="1" t="str">
        <f t="shared" si="14"/>
        <v/>
      </c>
      <c r="X125" s="1" t="str">
        <f t="shared" si="15"/>
        <v/>
      </c>
      <c r="Y125" s="1" t="str">
        <f t="shared" si="16"/>
        <v/>
      </c>
      <c r="Z125" s="1" t="str">
        <f t="shared" si="17"/>
        <v>SARSTEDT 5pax en OVALE</v>
      </c>
    </row>
    <row r="126" spans="2:26">
      <c r="C126" s="7">
        <v>42410</v>
      </c>
      <c r="D126" s="7">
        <v>42410</v>
      </c>
      <c r="E126" s="1">
        <f t="shared" si="9"/>
        <v>1</v>
      </c>
      <c r="I126" s="2" t="s">
        <v>63</v>
      </c>
      <c r="L126" s="1" t="s">
        <v>55</v>
      </c>
      <c r="S126" s="1" t="str">
        <f t="shared" si="10"/>
        <v>42410ETOILE</v>
      </c>
      <c r="T126" s="1" t="str">
        <f t="shared" si="11"/>
        <v/>
      </c>
      <c r="U126" s="1" t="str">
        <f t="shared" si="12"/>
        <v/>
      </c>
      <c r="V126" s="1" t="str">
        <f t="shared" si="13"/>
        <v/>
      </c>
      <c r="W126" s="1" t="str">
        <f t="shared" si="14"/>
        <v/>
      </c>
      <c r="X126" s="1" t="str">
        <f t="shared" si="15"/>
        <v/>
      </c>
      <c r="Y126" s="1" t="str">
        <f t="shared" si="16"/>
        <v/>
      </c>
      <c r="Z126" s="1" t="str">
        <f t="shared" si="17"/>
        <v xml:space="preserve">INTERNE pax en </v>
      </c>
    </row>
    <row r="127" spans="2:26">
      <c r="B127" s="2" t="s">
        <v>112</v>
      </c>
      <c r="C127" s="9">
        <v>42410</v>
      </c>
      <c r="D127" s="9">
        <v>42410</v>
      </c>
      <c r="E127" s="1">
        <f t="shared" si="9"/>
        <v>1</v>
      </c>
      <c r="I127" s="2" t="s">
        <v>81</v>
      </c>
      <c r="J127" s="2" t="s">
        <v>121</v>
      </c>
      <c r="K127" s="2" t="s">
        <v>122</v>
      </c>
      <c r="L127" s="2" t="s">
        <v>76</v>
      </c>
      <c r="M127" s="2" t="s">
        <v>32</v>
      </c>
      <c r="N127" s="2">
        <v>10</v>
      </c>
      <c r="O127" s="2" t="s">
        <v>116</v>
      </c>
      <c r="P127" s="2" t="s">
        <v>117</v>
      </c>
      <c r="Q127" s="2" t="s">
        <v>123</v>
      </c>
      <c r="R127" s="2" t="s">
        <v>109</v>
      </c>
      <c r="S127" s="1" t="str">
        <f t="shared" si="10"/>
        <v>42410IENA</v>
      </c>
      <c r="T127" s="1" t="str">
        <f t="shared" si="11"/>
        <v/>
      </c>
      <c r="U127" s="1" t="str">
        <f t="shared" si="12"/>
        <v/>
      </c>
      <c r="V127" s="1" t="str">
        <f t="shared" si="13"/>
        <v/>
      </c>
      <c r="W127" s="1" t="str">
        <f t="shared" si="14"/>
        <v/>
      </c>
      <c r="X127" s="1" t="str">
        <f t="shared" si="15"/>
        <v/>
      </c>
      <c r="Y127" s="1" t="str">
        <f t="shared" si="16"/>
        <v/>
      </c>
      <c r="Z127" s="1" t="str">
        <f t="shared" si="17"/>
        <v>GEFCO 10pax en U</v>
      </c>
    </row>
    <row r="128" spans="2:26">
      <c r="B128" s="2" t="s">
        <v>112</v>
      </c>
      <c r="C128" s="9">
        <v>42410</v>
      </c>
      <c r="D128" s="9">
        <v>42411</v>
      </c>
      <c r="E128" s="1">
        <f t="shared" si="9"/>
        <v>2</v>
      </c>
      <c r="I128" s="2" t="s">
        <v>58</v>
      </c>
      <c r="J128" s="2" t="s">
        <v>146</v>
      </c>
      <c r="K128" s="2" t="s">
        <v>147</v>
      </c>
      <c r="L128" s="2" t="s">
        <v>77</v>
      </c>
      <c r="M128" s="2" t="s">
        <v>75</v>
      </c>
      <c r="N128" s="2">
        <v>15</v>
      </c>
      <c r="O128" s="2" t="s">
        <v>116</v>
      </c>
      <c r="P128" s="2" t="s">
        <v>117</v>
      </c>
      <c r="Q128" s="2" t="s">
        <v>123</v>
      </c>
      <c r="R128" s="2" t="s">
        <v>109</v>
      </c>
      <c r="S128" s="1" t="str">
        <f t="shared" si="10"/>
        <v>42410MONCEAU</v>
      </c>
      <c r="T128" s="1" t="str">
        <f t="shared" si="11"/>
        <v>42411MONCEAU</v>
      </c>
      <c r="U128" s="1" t="str">
        <f t="shared" si="12"/>
        <v/>
      </c>
      <c r="V128" s="1" t="str">
        <f t="shared" si="13"/>
        <v/>
      </c>
      <c r="W128" s="1" t="str">
        <f t="shared" si="14"/>
        <v/>
      </c>
      <c r="X128" s="1" t="str">
        <f t="shared" si="15"/>
        <v/>
      </c>
      <c r="Y128" s="1" t="str">
        <f t="shared" si="16"/>
        <v/>
      </c>
      <c r="Z128" s="1" t="str">
        <f t="shared" si="17"/>
        <v>FNAC 15pax en THEATRE</v>
      </c>
    </row>
    <row r="129" spans="2:26">
      <c r="B129" s="2" t="s">
        <v>112</v>
      </c>
      <c r="C129" s="9">
        <v>42410</v>
      </c>
      <c r="D129" s="9">
        <v>42411</v>
      </c>
      <c r="E129" s="1">
        <f t="shared" si="9"/>
        <v>2</v>
      </c>
      <c r="I129" s="2" t="s">
        <v>65</v>
      </c>
      <c r="J129" s="2" t="s">
        <v>148</v>
      </c>
      <c r="K129" s="2" t="s">
        <v>149</v>
      </c>
      <c r="L129" s="2" t="s">
        <v>79</v>
      </c>
      <c r="N129" s="2">
        <v>16</v>
      </c>
      <c r="O129" s="2" t="s">
        <v>124</v>
      </c>
      <c r="P129" s="2" t="s">
        <v>117</v>
      </c>
      <c r="Q129" s="2" t="s">
        <v>123</v>
      </c>
      <c r="R129" s="2" t="s">
        <v>109</v>
      </c>
      <c r="S129" s="1" t="str">
        <f t="shared" si="10"/>
        <v>42410SULLY</v>
      </c>
      <c r="T129" s="1" t="str">
        <f t="shared" si="11"/>
        <v>42411SULLY</v>
      </c>
      <c r="U129" s="1" t="str">
        <f t="shared" si="12"/>
        <v/>
      </c>
      <c r="V129" s="1" t="str">
        <f t="shared" si="13"/>
        <v/>
      </c>
      <c r="W129" s="1" t="str">
        <f t="shared" si="14"/>
        <v/>
      </c>
      <c r="X129" s="1" t="str">
        <f t="shared" si="15"/>
        <v/>
      </c>
      <c r="Y129" s="1" t="str">
        <f t="shared" si="16"/>
        <v/>
      </c>
      <c r="Z129" s="1" t="str">
        <f t="shared" si="17"/>
        <v xml:space="preserve">PLASTIC OMNIUM 16pax en </v>
      </c>
    </row>
    <row r="130" spans="2:26">
      <c r="B130" s="2" t="s">
        <v>112</v>
      </c>
      <c r="C130" s="9">
        <v>42411</v>
      </c>
      <c r="D130" s="9">
        <v>42411</v>
      </c>
      <c r="E130" s="1">
        <f t="shared" ref="E130:E193" si="18">D130-C130+1</f>
        <v>1</v>
      </c>
      <c r="I130" s="2" t="s">
        <v>81</v>
      </c>
      <c r="J130" s="2" t="s">
        <v>121</v>
      </c>
      <c r="K130" s="2" t="s">
        <v>122</v>
      </c>
      <c r="L130" s="2" t="s">
        <v>57</v>
      </c>
      <c r="M130" s="2" t="s">
        <v>32</v>
      </c>
      <c r="N130" s="2">
        <v>11</v>
      </c>
      <c r="O130" s="2" t="s">
        <v>116</v>
      </c>
      <c r="P130" s="2" t="s">
        <v>117</v>
      </c>
      <c r="Q130" s="2" t="s">
        <v>123</v>
      </c>
      <c r="R130" s="2" t="s">
        <v>109</v>
      </c>
      <c r="S130" s="1" t="str">
        <f t="shared" ref="S130:S193" si="19">IF($E130&gt;=S$1,CONCATENATE($C130,$L130),"")</f>
        <v>42411LOUVRE</v>
      </c>
      <c r="T130" s="1" t="str">
        <f t="shared" ref="T130:T193" si="20">IF($E130&gt;=T$1,CONCATENATE($C130+1,$L130),"")</f>
        <v/>
      </c>
      <c r="U130" s="1" t="str">
        <f t="shared" ref="U130:U193" si="21">IF($E130&gt;=U$1,CONCATENATE($C130+2,$L130),"")</f>
        <v/>
      </c>
      <c r="V130" s="1" t="str">
        <f t="shared" ref="V130:V193" si="22">IF($E130&gt;=V$1,CONCATENATE($C130+3,$L130),"")</f>
        <v/>
      </c>
      <c r="W130" s="1" t="str">
        <f t="shared" ref="W130:W193" si="23">IF($E130&gt;=W$1,CONCATENATE($C130+4,$L130),"")</f>
        <v/>
      </c>
      <c r="X130" s="1" t="str">
        <f t="shared" ref="X130:X193" si="24">IF($E130&gt;=X$1,CONCATENATE($C130+5,$L130),"")</f>
        <v/>
      </c>
      <c r="Y130" s="1" t="str">
        <f t="shared" ref="Y130:Y193" si="25">IF($E130&gt;=Y$1,CONCATENATE($C130+6,$L130),"")</f>
        <v/>
      </c>
      <c r="Z130" s="1" t="str">
        <f t="shared" ref="Z130:Z193" si="26">I130&amp;" "&amp;N130&amp;"pax"&amp;" "&amp;"en"&amp;" "&amp;M130</f>
        <v>GEFCO 11pax en U</v>
      </c>
    </row>
    <row r="131" spans="2:26">
      <c r="C131" s="7">
        <v>42411</v>
      </c>
      <c r="D131" s="7">
        <v>42411</v>
      </c>
      <c r="E131" s="1">
        <f t="shared" si="18"/>
        <v>1</v>
      </c>
      <c r="I131" s="2" t="s">
        <v>150</v>
      </c>
      <c r="L131" s="1" t="s">
        <v>67</v>
      </c>
      <c r="S131" s="1" t="str">
        <f t="shared" si="19"/>
        <v>42411MIRABEAU</v>
      </c>
      <c r="T131" s="1" t="str">
        <f t="shared" si="20"/>
        <v/>
      </c>
      <c r="U131" s="1" t="str">
        <f t="shared" si="21"/>
        <v/>
      </c>
      <c r="V131" s="1" t="str">
        <f t="shared" si="22"/>
        <v/>
      </c>
      <c r="W131" s="1" t="str">
        <f t="shared" si="23"/>
        <v/>
      </c>
      <c r="X131" s="1" t="str">
        <f t="shared" si="24"/>
        <v/>
      </c>
      <c r="Y131" s="1" t="str">
        <f t="shared" si="25"/>
        <v/>
      </c>
      <c r="Z131" s="1" t="str">
        <f t="shared" si="26"/>
        <v xml:space="preserve">RECYLUM pax en </v>
      </c>
    </row>
    <row r="132" spans="2:26">
      <c r="C132" s="7">
        <v>42411</v>
      </c>
      <c r="D132" s="7">
        <v>42411</v>
      </c>
      <c r="E132" s="1">
        <f t="shared" si="18"/>
        <v>1</v>
      </c>
      <c r="I132" s="2" t="s">
        <v>58</v>
      </c>
      <c r="L132" s="1" t="s">
        <v>62</v>
      </c>
      <c r="M132" s="1" t="s">
        <v>32</v>
      </c>
      <c r="N132" s="1">
        <v>28</v>
      </c>
      <c r="S132" s="1" t="str">
        <f t="shared" si="19"/>
        <v>42411PICASSO-GREVIN</v>
      </c>
      <c r="T132" s="1" t="str">
        <f t="shared" si="20"/>
        <v/>
      </c>
      <c r="U132" s="1" t="str">
        <f t="shared" si="21"/>
        <v/>
      </c>
      <c r="V132" s="1" t="str">
        <f t="shared" si="22"/>
        <v/>
      </c>
      <c r="W132" s="1" t="str">
        <f t="shared" si="23"/>
        <v/>
      </c>
      <c r="X132" s="1" t="str">
        <f t="shared" si="24"/>
        <v/>
      </c>
      <c r="Y132" s="1" t="str">
        <f t="shared" si="25"/>
        <v/>
      </c>
      <c r="Z132" s="1" t="str">
        <f t="shared" si="26"/>
        <v>FNAC 28pax en U</v>
      </c>
    </row>
    <row r="133" spans="2:26">
      <c r="B133" s="2" t="s">
        <v>112</v>
      </c>
      <c r="C133" s="9">
        <v>42411</v>
      </c>
      <c r="D133" s="9">
        <v>42411</v>
      </c>
      <c r="E133" s="1">
        <f t="shared" si="18"/>
        <v>1</v>
      </c>
      <c r="I133" s="2" t="s">
        <v>151</v>
      </c>
      <c r="J133" s="2" t="s">
        <v>152</v>
      </c>
      <c r="K133" s="3" t="s">
        <v>153</v>
      </c>
      <c r="N133" s="2">
        <v>40</v>
      </c>
      <c r="O133" s="2" t="s">
        <v>116</v>
      </c>
      <c r="P133" s="2" t="s">
        <v>133</v>
      </c>
      <c r="Q133" s="2" t="s">
        <v>118</v>
      </c>
      <c r="R133" s="2" t="s">
        <v>109</v>
      </c>
      <c r="S133" s="1" t="str">
        <f t="shared" si="19"/>
        <v>42411</v>
      </c>
      <c r="T133" s="1" t="str">
        <f t="shared" si="20"/>
        <v/>
      </c>
      <c r="U133" s="1" t="str">
        <f t="shared" si="21"/>
        <v/>
      </c>
      <c r="V133" s="1" t="str">
        <f t="shared" si="22"/>
        <v/>
      </c>
      <c r="W133" s="1" t="str">
        <f t="shared" si="23"/>
        <v/>
      </c>
      <c r="X133" s="1" t="str">
        <f t="shared" si="24"/>
        <v/>
      </c>
      <c r="Y133" s="1" t="str">
        <f t="shared" si="25"/>
        <v/>
      </c>
      <c r="Z133" s="1" t="str">
        <f t="shared" si="26"/>
        <v xml:space="preserve">geco 40pax en </v>
      </c>
    </row>
    <row r="134" spans="2:26">
      <c r="C134" s="7">
        <v>42412</v>
      </c>
      <c r="D134" s="7">
        <v>42413</v>
      </c>
      <c r="E134" s="1">
        <f t="shared" si="18"/>
        <v>2</v>
      </c>
      <c r="I134" s="2" t="s">
        <v>154</v>
      </c>
      <c r="L134" s="1" t="s">
        <v>88</v>
      </c>
      <c r="S134" s="1" t="str">
        <f t="shared" si="19"/>
        <v>42412GREVIN</v>
      </c>
      <c r="T134" s="1" t="str">
        <f t="shared" si="20"/>
        <v>42413GREVIN</v>
      </c>
      <c r="U134" s="1" t="str">
        <f t="shared" si="21"/>
        <v/>
      </c>
      <c r="V134" s="1" t="str">
        <f t="shared" si="22"/>
        <v/>
      </c>
      <c r="W134" s="1" t="str">
        <f t="shared" si="23"/>
        <v/>
      </c>
      <c r="X134" s="1" t="str">
        <f t="shared" si="24"/>
        <v/>
      </c>
      <c r="Y134" s="1" t="str">
        <f t="shared" si="25"/>
        <v/>
      </c>
      <c r="Z134" s="1" t="str">
        <f t="shared" si="26"/>
        <v xml:space="preserve">AFPA pax en </v>
      </c>
    </row>
    <row r="135" spans="2:26">
      <c r="B135" s="2" t="s">
        <v>112</v>
      </c>
      <c r="C135" s="9">
        <v>42412</v>
      </c>
      <c r="D135" s="9">
        <v>42412</v>
      </c>
      <c r="E135" s="1">
        <f t="shared" si="18"/>
        <v>1</v>
      </c>
      <c r="I135" s="2" t="s">
        <v>81</v>
      </c>
      <c r="J135" s="2" t="s">
        <v>121</v>
      </c>
      <c r="K135" s="2" t="s">
        <v>122</v>
      </c>
      <c r="L135" s="2" t="s">
        <v>76</v>
      </c>
      <c r="N135" s="2">
        <v>11</v>
      </c>
      <c r="O135" s="2" t="s">
        <v>116</v>
      </c>
      <c r="P135" s="2" t="s">
        <v>117</v>
      </c>
      <c r="Q135" s="2" t="s">
        <v>123</v>
      </c>
      <c r="R135" s="2" t="s">
        <v>109</v>
      </c>
      <c r="S135" s="1" t="str">
        <f t="shared" si="19"/>
        <v>42412IENA</v>
      </c>
      <c r="T135" s="1" t="str">
        <f t="shared" si="20"/>
        <v/>
      </c>
      <c r="U135" s="1" t="str">
        <f t="shared" si="21"/>
        <v/>
      </c>
      <c r="V135" s="1" t="str">
        <f t="shared" si="22"/>
        <v/>
      </c>
      <c r="W135" s="1" t="str">
        <f t="shared" si="23"/>
        <v/>
      </c>
      <c r="X135" s="1" t="str">
        <f t="shared" si="24"/>
        <v/>
      </c>
      <c r="Y135" s="1" t="str">
        <f t="shared" si="25"/>
        <v/>
      </c>
      <c r="Z135" s="1" t="str">
        <f t="shared" si="26"/>
        <v xml:space="preserve">GEFCO 11pax en </v>
      </c>
    </row>
    <row r="136" spans="2:26">
      <c r="C136" s="7">
        <v>42412</v>
      </c>
      <c r="D136" s="7">
        <v>42413</v>
      </c>
      <c r="E136" s="1">
        <f t="shared" si="18"/>
        <v>2</v>
      </c>
      <c r="I136" s="2" t="s">
        <v>154</v>
      </c>
      <c r="L136" s="1" t="s">
        <v>57</v>
      </c>
      <c r="S136" s="1" t="str">
        <f t="shared" si="19"/>
        <v>42412LOUVRE</v>
      </c>
      <c r="T136" s="1" t="str">
        <f t="shared" si="20"/>
        <v>42413LOUVRE</v>
      </c>
      <c r="U136" s="1" t="str">
        <f t="shared" si="21"/>
        <v/>
      </c>
      <c r="V136" s="1" t="str">
        <f t="shared" si="22"/>
        <v/>
      </c>
      <c r="W136" s="1" t="str">
        <f t="shared" si="23"/>
        <v/>
      </c>
      <c r="X136" s="1" t="str">
        <f t="shared" si="24"/>
        <v/>
      </c>
      <c r="Y136" s="1" t="str">
        <f t="shared" si="25"/>
        <v/>
      </c>
      <c r="Z136" s="1" t="str">
        <f t="shared" si="26"/>
        <v xml:space="preserve">AFPA pax en </v>
      </c>
    </row>
    <row r="137" spans="2:26">
      <c r="C137" s="7">
        <v>42412</v>
      </c>
      <c r="D137" s="7">
        <v>42413</v>
      </c>
      <c r="E137" s="1">
        <f t="shared" si="18"/>
        <v>2</v>
      </c>
      <c r="I137" s="2" t="s">
        <v>154</v>
      </c>
      <c r="L137" s="1" t="s">
        <v>95</v>
      </c>
      <c r="S137" s="1" t="str">
        <f t="shared" si="19"/>
        <v>42412PICASSO</v>
      </c>
      <c r="T137" s="1" t="str">
        <f t="shared" si="20"/>
        <v>42413PICASSO</v>
      </c>
      <c r="U137" s="1" t="str">
        <f t="shared" si="21"/>
        <v/>
      </c>
      <c r="V137" s="1" t="str">
        <f t="shared" si="22"/>
        <v/>
      </c>
      <c r="W137" s="1" t="str">
        <f t="shared" si="23"/>
        <v/>
      </c>
      <c r="X137" s="1" t="str">
        <f t="shared" si="24"/>
        <v/>
      </c>
      <c r="Y137" s="1" t="str">
        <f t="shared" si="25"/>
        <v/>
      </c>
      <c r="Z137" s="1" t="str">
        <f t="shared" si="26"/>
        <v xml:space="preserve">AFPA pax en </v>
      </c>
    </row>
    <row r="138" spans="2:26">
      <c r="C138" s="7">
        <v>42413</v>
      </c>
      <c r="D138" s="7">
        <v>42413</v>
      </c>
      <c r="E138" s="1">
        <f t="shared" si="18"/>
        <v>1</v>
      </c>
      <c r="I138" s="2" t="s">
        <v>155</v>
      </c>
      <c r="L138" s="1" t="s">
        <v>80</v>
      </c>
      <c r="S138" s="1" t="str">
        <f t="shared" si="19"/>
        <v>42413CARNAVALET-RODIN</v>
      </c>
      <c r="T138" s="1" t="str">
        <f t="shared" si="20"/>
        <v/>
      </c>
      <c r="U138" s="1" t="str">
        <f t="shared" si="21"/>
        <v/>
      </c>
      <c r="V138" s="1" t="str">
        <f t="shared" si="22"/>
        <v/>
      </c>
      <c r="W138" s="1" t="str">
        <f t="shared" si="23"/>
        <v/>
      </c>
      <c r="X138" s="1" t="str">
        <f t="shared" si="24"/>
        <v/>
      </c>
      <c r="Y138" s="1" t="str">
        <f t="shared" si="25"/>
        <v/>
      </c>
      <c r="Z138" s="1" t="str">
        <f t="shared" si="26"/>
        <v xml:space="preserve">FFR - SECRETAIRE GENERAUX pax en </v>
      </c>
    </row>
    <row r="139" spans="2:26">
      <c r="B139" s="2" t="s">
        <v>142</v>
      </c>
      <c r="C139" s="9">
        <v>42413</v>
      </c>
      <c r="D139" s="9">
        <v>42414</v>
      </c>
      <c r="E139" s="1">
        <f t="shared" si="18"/>
        <v>2</v>
      </c>
      <c r="I139" s="2" t="s">
        <v>156</v>
      </c>
      <c r="J139" s="2" t="s">
        <v>157</v>
      </c>
      <c r="K139" s="2" t="s">
        <v>158</v>
      </c>
      <c r="L139" s="2" t="s">
        <v>67</v>
      </c>
      <c r="M139" s="2" t="s">
        <v>32</v>
      </c>
      <c r="N139" s="2">
        <v>22</v>
      </c>
      <c r="O139" s="2" t="s">
        <v>116</v>
      </c>
      <c r="P139" s="2" t="s">
        <v>117</v>
      </c>
      <c r="Q139" s="2" t="s">
        <v>123</v>
      </c>
      <c r="R139" s="2" t="s">
        <v>109</v>
      </c>
      <c r="S139" s="1" t="str">
        <f t="shared" si="19"/>
        <v>42413MIRABEAU</v>
      </c>
      <c r="T139" s="1" t="str">
        <f t="shared" si="20"/>
        <v>42414MIRABEAU</v>
      </c>
      <c r="U139" s="1" t="str">
        <f t="shared" si="21"/>
        <v/>
      </c>
      <c r="V139" s="1" t="str">
        <f t="shared" si="22"/>
        <v/>
      </c>
      <c r="W139" s="1" t="str">
        <f t="shared" si="23"/>
        <v/>
      </c>
      <c r="X139" s="1" t="str">
        <f t="shared" si="24"/>
        <v/>
      </c>
      <c r="Y139" s="1" t="str">
        <f t="shared" si="25"/>
        <v/>
      </c>
      <c r="Z139" s="1" t="str">
        <f t="shared" si="26"/>
        <v>CORPS MÉMOIRE 22pax en U</v>
      </c>
    </row>
    <row r="140" spans="2:26">
      <c r="B140" s="2" t="s">
        <v>112</v>
      </c>
      <c r="C140" s="9">
        <v>42415</v>
      </c>
      <c r="D140" s="9">
        <v>42416</v>
      </c>
      <c r="E140" s="1">
        <f t="shared" si="18"/>
        <v>2</v>
      </c>
      <c r="I140" s="2" t="s">
        <v>65</v>
      </c>
      <c r="J140" s="2" t="s">
        <v>148</v>
      </c>
      <c r="K140" s="2" t="s">
        <v>149</v>
      </c>
      <c r="L140" s="2" t="s">
        <v>68</v>
      </c>
      <c r="M140" s="2" t="s">
        <v>32</v>
      </c>
      <c r="N140" s="2">
        <v>18</v>
      </c>
      <c r="O140" s="2" t="s">
        <v>124</v>
      </c>
      <c r="P140" s="2" t="s">
        <v>117</v>
      </c>
      <c r="Q140" s="2" t="s">
        <v>123</v>
      </c>
      <c r="R140" s="2" t="s">
        <v>109</v>
      </c>
      <c r="S140" s="1" t="str">
        <f t="shared" si="19"/>
        <v>42415CARNAVALET</v>
      </c>
      <c r="T140" s="1" t="str">
        <f t="shared" si="20"/>
        <v>42416CARNAVALET</v>
      </c>
      <c r="U140" s="1" t="str">
        <f t="shared" si="21"/>
        <v/>
      </c>
      <c r="V140" s="1" t="str">
        <f t="shared" si="22"/>
        <v/>
      </c>
      <c r="W140" s="1" t="str">
        <f t="shared" si="23"/>
        <v/>
      </c>
      <c r="X140" s="1" t="str">
        <f t="shared" si="24"/>
        <v/>
      </c>
      <c r="Y140" s="1" t="str">
        <f t="shared" si="25"/>
        <v/>
      </c>
      <c r="Z140" s="1" t="str">
        <f t="shared" si="26"/>
        <v>PLASTIC OMNIUM 18pax en U</v>
      </c>
    </row>
    <row r="141" spans="2:26">
      <c r="C141" s="7">
        <v>42415</v>
      </c>
      <c r="D141" s="7">
        <v>42415</v>
      </c>
      <c r="E141" s="1">
        <f t="shared" si="18"/>
        <v>1</v>
      </c>
      <c r="I141" s="2" t="s">
        <v>63</v>
      </c>
      <c r="L141" s="1" t="s">
        <v>73</v>
      </c>
      <c r="S141" s="1" t="str">
        <f t="shared" si="19"/>
        <v>42415DAUPHINE</v>
      </c>
      <c r="T141" s="1" t="str">
        <f t="shared" si="20"/>
        <v/>
      </c>
      <c r="U141" s="1" t="str">
        <f t="shared" si="21"/>
        <v/>
      </c>
      <c r="V141" s="1" t="str">
        <f t="shared" si="22"/>
        <v/>
      </c>
      <c r="W141" s="1" t="str">
        <f t="shared" si="23"/>
        <v/>
      </c>
      <c r="X141" s="1" t="str">
        <f t="shared" si="24"/>
        <v/>
      </c>
      <c r="Y141" s="1" t="str">
        <f t="shared" si="25"/>
        <v/>
      </c>
      <c r="Z141" s="1" t="str">
        <f t="shared" si="26"/>
        <v xml:space="preserve">INTERNE pax en </v>
      </c>
    </row>
    <row r="142" spans="2:26">
      <c r="B142" s="2" t="s">
        <v>112</v>
      </c>
      <c r="C142" s="9">
        <v>42415</v>
      </c>
      <c r="D142" s="9">
        <v>42416</v>
      </c>
      <c r="E142" s="1">
        <f t="shared" si="18"/>
        <v>2</v>
      </c>
      <c r="I142" s="2" t="s">
        <v>81</v>
      </c>
      <c r="J142" s="2" t="s">
        <v>159</v>
      </c>
      <c r="K142" s="2" t="s">
        <v>160</v>
      </c>
      <c r="L142" s="2" t="s">
        <v>55</v>
      </c>
      <c r="M142" s="2" t="s">
        <v>111</v>
      </c>
      <c r="N142" s="2">
        <v>9</v>
      </c>
      <c r="O142" s="2" t="s">
        <v>124</v>
      </c>
      <c r="P142" s="2" t="s">
        <v>117</v>
      </c>
      <c r="Q142" s="2" t="s">
        <v>123</v>
      </c>
      <c r="R142" s="2" t="s">
        <v>109</v>
      </c>
      <c r="S142" s="1" t="str">
        <f t="shared" si="19"/>
        <v>42415ETOILE</v>
      </c>
      <c r="T142" s="1" t="str">
        <f t="shared" si="20"/>
        <v>42416ETOILE</v>
      </c>
      <c r="U142" s="1" t="str">
        <f t="shared" si="21"/>
        <v/>
      </c>
      <c r="V142" s="1" t="str">
        <f t="shared" si="22"/>
        <v/>
      </c>
      <c r="W142" s="1" t="str">
        <f t="shared" si="23"/>
        <v/>
      </c>
      <c r="X142" s="1" t="str">
        <f t="shared" si="24"/>
        <v/>
      </c>
      <c r="Y142" s="1" t="str">
        <f t="shared" si="25"/>
        <v/>
      </c>
      <c r="Z142" s="1" t="str">
        <f t="shared" si="26"/>
        <v>GEFCO 9pax en OVALE</v>
      </c>
    </row>
    <row r="143" spans="2:26">
      <c r="C143" s="7">
        <v>42415</v>
      </c>
      <c r="D143" s="7">
        <v>42415</v>
      </c>
      <c r="E143" s="1">
        <f t="shared" si="18"/>
        <v>1</v>
      </c>
      <c r="I143" s="2" t="s">
        <v>63</v>
      </c>
      <c r="L143" s="1" t="s">
        <v>60</v>
      </c>
      <c r="S143" s="1" t="str">
        <f t="shared" si="19"/>
        <v>42415GRENELLE</v>
      </c>
      <c r="T143" s="1" t="str">
        <f t="shared" si="20"/>
        <v/>
      </c>
      <c r="U143" s="1" t="str">
        <f t="shared" si="21"/>
        <v/>
      </c>
      <c r="V143" s="1" t="str">
        <f t="shared" si="22"/>
        <v/>
      </c>
      <c r="W143" s="1" t="str">
        <f t="shared" si="23"/>
        <v/>
      </c>
      <c r="X143" s="1" t="str">
        <f t="shared" si="24"/>
        <v/>
      </c>
      <c r="Y143" s="1" t="str">
        <f t="shared" si="25"/>
        <v/>
      </c>
      <c r="Z143" s="1" t="str">
        <f t="shared" si="26"/>
        <v xml:space="preserve">INTERNE pax en </v>
      </c>
    </row>
    <row r="144" spans="2:26">
      <c r="B144" s="2" t="s">
        <v>112</v>
      </c>
      <c r="C144" s="9">
        <v>42415</v>
      </c>
      <c r="D144" s="9">
        <v>42415</v>
      </c>
      <c r="E144" s="1">
        <f t="shared" si="18"/>
        <v>1</v>
      </c>
      <c r="I144" s="2" t="s">
        <v>58</v>
      </c>
      <c r="J144" s="2" t="s">
        <v>161</v>
      </c>
      <c r="K144" s="2" t="s">
        <v>162</v>
      </c>
      <c r="L144" s="2" t="s">
        <v>62</v>
      </c>
      <c r="M144" s="2" t="s">
        <v>32</v>
      </c>
      <c r="N144" s="2">
        <v>21</v>
      </c>
      <c r="O144" s="2" t="s">
        <v>139</v>
      </c>
      <c r="P144" s="2" t="s">
        <v>117</v>
      </c>
      <c r="Q144" s="2" t="s">
        <v>123</v>
      </c>
      <c r="R144" s="2" t="s">
        <v>109</v>
      </c>
      <c r="S144" s="1" t="str">
        <f t="shared" si="19"/>
        <v>42415PICASSO-GREVIN</v>
      </c>
      <c r="T144" s="1" t="str">
        <f t="shared" si="20"/>
        <v/>
      </c>
      <c r="U144" s="1" t="str">
        <f t="shared" si="21"/>
        <v/>
      </c>
      <c r="V144" s="1" t="str">
        <f t="shared" si="22"/>
        <v/>
      </c>
      <c r="W144" s="1" t="str">
        <f t="shared" si="23"/>
        <v/>
      </c>
      <c r="X144" s="1" t="str">
        <f t="shared" si="24"/>
        <v/>
      </c>
      <c r="Y144" s="1" t="str">
        <f t="shared" si="25"/>
        <v/>
      </c>
      <c r="Z144" s="1" t="str">
        <f t="shared" si="26"/>
        <v>FNAC 21pax en U</v>
      </c>
    </row>
    <row r="145" spans="2:26">
      <c r="C145" s="7">
        <v>42416</v>
      </c>
      <c r="D145" s="7">
        <v>42416</v>
      </c>
      <c r="E145" s="1">
        <f t="shared" si="18"/>
        <v>1</v>
      </c>
      <c r="I145" s="2" t="s">
        <v>63</v>
      </c>
      <c r="L145" s="1" t="s">
        <v>64</v>
      </c>
      <c r="S145" s="1" t="str">
        <f t="shared" si="19"/>
        <v>42416ABBESSES</v>
      </c>
      <c r="T145" s="1" t="str">
        <f t="shared" si="20"/>
        <v/>
      </c>
      <c r="U145" s="1" t="str">
        <f t="shared" si="21"/>
        <v/>
      </c>
      <c r="V145" s="1" t="str">
        <f t="shared" si="22"/>
        <v/>
      </c>
      <c r="W145" s="1" t="str">
        <f t="shared" si="23"/>
        <v/>
      </c>
      <c r="X145" s="1" t="str">
        <f t="shared" si="24"/>
        <v/>
      </c>
      <c r="Y145" s="1" t="str">
        <f t="shared" si="25"/>
        <v/>
      </c>
      <c r="Z145" s="1" t="str">
        <f t="shared" si="26"/>
        <v xml:space="preserve">INTERNE pax en </v>
      </c>
    </row>
    <row r="146" spans="2:26">
      <c r="C146" s="7">
        <v>42416</v>
      </c>
      <c r="D146" s="7">
        <v>42416</v>
      </c>
      <c r="E146" s="1">
        <f t="shared" si="18"/>
        <v>1</v>
      </c>
      <c r="I146" s="2" t="s">
        <v>63</v>
      </c>
      <c r="L146" s="1" t="s">
        <v>73</v>
      </c>
      <c r="S146" s="1" t="str">
        <f t="shared" si="19"/>
        <v>42416DAUPHINE</v>
      </c>
      <c r="T146" s="1" t="str">
        <f t="shared" si="20"/>
        <v/>
      </c>
      <c r="U146" s="1" t="str">
        <f t="shared" si="21"/>
        <v/>
      </c>
      <c r="V146" s="1" t="str">
        <f t="shared" si="22"/>
        <v/>
      </c>
      <c r="W146" s="1" t="str">
        <f t="shared" si="23"/>
        <v/>
      </c>
      <c r="X146" s="1" t="str">
        <f t="shared" si="24"/>
        <v/>
      </c>
      <c r="Y146" s="1" t="str">
        <f t="shared" si="25"/>
        <v/>
      </c>
      <c r="Z146" s="1" t="str">
        <f t="shared" si="26"/>
        <v xml:space="preserve">INTERNE pax en </v>
      </c>
    </row>
    <row r="147" spans="2:26">
      <c r="C147" s="7">
        <v>42416</v>
      </c>
      <c r="D147" s="7">
        <v>42416</v>
      </c>
      <c r="E147" s="1">
        <f t="shared" si="18"/>
        <v>1</v>
      </c>
      <c r="I147" s="2" t="s">
        <v>154</v>
      </c>
      <c r="L147" s="1" t="s">
        <v>60</v>
      </c>
      <c r="S147" s="1" t="str">
        <f t="shared" si="19"/>
        <v>42416GRENELLE</v>
      </c>
      <c r="T147" s="1" t="str">
        <f t="shared" si="20"/>
        <v/>
      </c>
      <c r="U147" s="1" t="str">
        <f t="shared" si="21"/>
        <v/>
      </c>
      <c r="V147" s="1" t="str">
        <f t="shared" si="22"/>
        <v/>
      </c>
      <c r="W147" s="1" t="str">
        <f t="shared" si="23"/>
        <v/>
      </c>
      <c r="X147" s="1" t="str">
        <f t="shared" si="24"/>
        <v/>
      </c>
      <c r="Y147" s="1" t="str">
        <f t="shared" si="25"/>
        <v/>
      </c>
      <c r="Z147" s="1" t="str">
        <f t="shared" si="26"/>
        <v xml:space="preserve">AFPA pax en </v>
      </c>
    </row>
    <row r="148" spans="2:26">
      <c r="C148" s="7">
        <v>42416</v>
      </c>
      <c r="D148" s="7">
        <v>42417</v>
      </c>
      <c r="E148" s="1">
        <f t="shared" si="18"/>
        <v>2</v>
      </c>
      <c r="I148" s="2" t="s">
        <v>163</v>
      </c>
      <c r="L148" s="1" t="s">
        <v>57</v>
      </c>
      <c r="S148" s="1" t="str">
        <f t="shared" si="19"/>
        <v>42416LOUVRE</v>
      </c>
      <c r="T148" s="1" t="str">
        <f t="shared" si="20"/>
        <v>42417LOUVRE</v>
      </c>
      <c r="U148" s="1" t="str">
        <f t="shared" si="21"/>
        <v/>
      </c>
      <c r="V148" s="1" t="str">
        <f t="shared" si="22"/>
        <v/>
      </c>
      <c r="W148" s="1" t="str">
        <f t="shared" si="23"/>
        <v/>
      </c>
      <c r="X148" s="1" t="str">
        <f t="shared" si="24"/>
        <v/>
      </c>
      <c r="Y148" s="1" t="str">
        <f t="shared" si="25"/>
        <v/>
      </c>
      <c r="Z148" s="1" t="str">
        <f t="shared" si="26"/>
        <v xml:space="preserve">FORM'UTIP pax en </v>
      </c>
    </row>
    <row r="149" spans="2:26">
      <c r="C149" s="7">
        <v>42416</v>
      </c>
      <c r="D149" s="7">
        <v>42416</v>
      </c>
      <c r="E149" s="1">
        <f t="shared" si="18"/>
        <v>1</v>
      </c>
      <c r="I149" s="2" t="s">
        <v>58</v>
      </c>
      <c r="L149" s="1" t="s">
        <v>67</v>
      </c>
      <c r="M149" s="1" t="s">
        <v>32</v>
      </c>
      <c r="N149" s="1">
        <v>20</v>
      </c>
      <c r="S149" s="1" t="str">
        <f t="shared" si="19"/>
        <v>42416MIRABEAU</v>
      </c>
      <c r="T149" s="1" t="str">
        <f t="shared" si="20"/>
        <v/>
      </c>
      <c r="U149" s="1" t="str">
        <f t="shared" si="21"/>
        <v/>
      </c>
      <c r="V149" s="1" t="str">
        <f t="shared" si="22"/>
        <v/>
      </c>
      <c r="W149" s="1" t="str">
        <f t="shared" si="23"/>
        <v/>
      </c>
      <c r="X149" s="1" t="str">
        <f t="shared" si="24"/>
        <v/>
      </c>
      <c r="Y149" s="1" t="str">
        <f t="shared" si="25"/>
        <v/>
      </c>
      <c r="Z149" s="1" t="str">
        <f t="shared" si="26"/>
        <v>FNAC 20pax en U</v>
      </c>
    </row>
    <row r="150" spans="2:26">
      <c r="C150" s="7">
        <v>42416</v>
      </c>
      <c r="D150" s="7">
        <v>42416</v>
      </c>
      <c r="E150" s="1">
        <f t="shared" si="18"/>
        <v>1</v>
      </c>
      <c r="I150" s="2" t="s">
        <v>164</v>
      </c>
      <c r="L150" s="1" t="s">
        <v>79</v>
      </c>
      <c r="M150" s="1" t="s">
        <v>32</v>
      </c>
      <c r="N150" s="1">
        <v>15</v>
      </c>
      <c r="S150" s="1" t="str">
        <f t="shared" si="19"/>
        <v>42416SULLY</v>
      </c>
      <c r="T150" s="1" t="str">
        <f t="shared" si="20"/>
        <v/>
      </c>
      <c r="U150" s="1" t="str">
        <f t="shared" si="21"/>
        <v/>
      </c>
      <c r="V150" s="1" t="str">
        <f t="shared" si="22"/>
        <v/>
      </c>
      <c r="W150" s="1" t="str">
        <f t="shared" si="23"/>
        <v/>
      </c>
      <c r="X150" s="1" t="str">
        <f t="shared" si="24"/>
        <v/>
      </c>
      <c r="Y150" s="1" t="str">
        <f t="shared" si="25"/>
        <v/>
      </c>
      <c r="Z150" s="1" t="str">
        <f t="shared" si="26"/>
        <v>FORMATION BURALISTES 15pax en U</v>
      </c>
    </row>
    <row r="151" spans="2:26">
      <c r="B151" s="2" t="s">
        <v>142</v>
      </c>
      <c r="C151" s="9">
        <v>42416</v>
      </c>
      <c r="D151" s="9">
        <v>42416</v>
      </c>
      <c r="E151" s="1">
        <f t="shared" si="18"/>
        <v>1</v>
      </c>
      <c r="I151" s="2" t="s">
        <v>165</v>
      </c>
      <c r="J151" s="2" t="s">
        <v>166</v>
      </c>
      <c r="K151" s="2" t="s">
        <v>167</v>
      </c>
      <c r="N151" s="2">
        <v>30</v>
      </c>
      <c r="O151" s="2" t="s">
        <v>168</v>
      </c>
      <c r="P151" s="2" t="s">
        <v>117</v>
      </c>
      <c r="Q151" s="2" t="s">
        <v>140</v>
      </c>
      <c r="R151" s="2" t="s">
        <v>169</v>
      </c>
      <c r="S151" s="1" t="str">
        <f t="shared" si="19"/>
        <v>42416</v>
      </c>
      <c r="T151" s="1" t="str">
        <f t="shared" si="20"/>
        <v/>
      </c>
      <c r="U151" s="1" t="str">
        <f t="shared" si="21"/>
        <v/>
      </c>
      <c r="V151" s="1" t="str">
        <f t="shared" si="22"/>
        <v/>
      </c>
      <c r="W151" s="1" t="str">
        <f t="shared" si="23"/>
        <v/>
      </c>
      <c r="X151" s="1" t="str">
        <f t="shared" si="24"/>
        <v/>
      </c>
      <c r="Y151" s="1" t="str">
        <f t="shared" si="25"/>
        <v/>
      </c>
      <c r="Z151" s="1" t="str">
        <f t="shared" si="26"/>
        <v xml:space="preserve">KAMEDIS 30pax en </v>
      </c>
    </row>
    <row r="152" spans="2:26">
      <c r="C152" s="7">
        <v>42417</v>
      </c>
      <c r="D152" s="7">
        <v>42417</v>
      </c>
      <c r="E152" s="1">
        <f t="shared" si="18"/>
        <v>1</v>
      </c>
      <c r="I152" s="2" t="s">
        <v>63</v>
      </c>
      <c r="L152" s="1" t="s">
        <v>55</v>
      </c>
      <c r="S152" s="1" t="str">
        <f t="shared" si="19"/>
        <v>42417ETOILE</v>
      </c>
      <c r="T152" s="1" t="str">
        <f t="shared" si="20"/>
        <v/>
      </c>
      <c r="U152" s="1" t="str">
        <f t="shared" si="21"/>
        <v/>
      </c>
      <c r="V152" s="1" t="str">
        <f t="shared" si="22"/>
        <v/>
      </c>
      <c r="W152" s="1" t="str">
        <f t="shared" si="23"/>
        <v/>
      </c>
      <c r="X152" s="1" t="str">
        <f t="shared" si="24"/>
        <v/>
      </c>
      <c r="Y152" s="1" t="str">
        <f t="shared" si="25"/>
        <v/>
      </c>
      <c r="Z152" s="1" t="str">
        <f t="shared" si="26"/>
        <v xml:space="preserve">INTERNE pax en </v>
      </c>
    </row>
    <row r="153" spans="2:26">
      <c r="B153" s="2" t="s">
        <v>142</v>
      </c>
      <c r="C153" s="9">
        <v>42417</v>
      </c>
      <c r="D153" s="9">
        <v>42417</v>
      </c>
      <c r="E153" s="1">
        <f t="shared" si="18"/>
        <v>1</v>
      </c>
      <c r="I153" s="2" t="s">
        <v>170</v>
      </c>
      <c r="J153" s="2" t="s">
        <v>171</v>
      </c>
      <c r="K153" s="2" t="s">
        <v>172</v>
      </c>
      <c r="L153" s="2" t="s">
        <v>60</v>
      </c>
      <c r="M153" s="2" t="s">
        <v>32</v>
      </c>
      <c r="N153" s="2">
        <v>12</v>
      </c>
      <c r="O153" s="2" t="s">
        <v>139</v>
      </c>
      <c r="P153" s="2" t="s">
        <v>173</v>
      </c>
      <c r="Q153" s="2" t="s">
        <v>140</v>
      </c>
      <c r="R153" s="2" t="s">
        <v>109</v>
      </c>
      <c r="S153" s="1" t="str">
        <f t="shared" si="19"/>
        <v>42417GRENELLE</v>
      </c>
      <c r="T153" s="1" t="str">
        <f t="shared" si="20"/>
        <v/>
      </c>
      <c r="U153" s="1" t="str">
        <f t="shared" si="21"/>
        <v/>
      </c>
      <c r="V153" s="1" t="str">
        <f t="shared" si="22"/>
        <v/>
      </c>
      <c r="W153" s="1" t="str">
        <f t="shared" si="23"/>
        <v/>
      </c>
      <c r="X153" s="1" t="str">
        <f t="shared" si="24"/>
        <v/>
      </c>
      <c r="Y153" s="1" t="str">
        <f t="shared" si="25"/>
        <v/>
      </c>
      <c r="Z153" s="1" t="str">
        <f t="shared" si="26"/>
        <v>CARREFOUR VOYAGES 12pax en U</v>
      </c>
    </row>
    <row r="154" spans="2:26">
      <c r="B154" s="2" t="s">
        <v>112</v>
      </c>
      <c r="C154" s="9">
        <v>42417</v>
      </c>
      <c r="D154" s="9">
        <v>42417</v>
      </c>
      <c r="E154" s="1">
        <f t="shared" si="18"/>
        <v>1</v>
      </c>
      <c r="I154" s="2" t="s">
        <v>174</v>
      </c>
      <c r="J154" s="2" t="s">
        <v>175</v>
      </c>
      <c r="K154" s="2" t="s">
        <v>176</v>
      </c>
      <c r="L154" s="2" t="s">
        <v>67</v>
      </c>
      <c r="M154" s="2" t="s">
        <v>32</v>
      </c>
      <c r="N154" s="2">
        <v>15</v>
      </c>
      <c r="O154" s="2" t="s">
        <v>124</v>
      </c>
      <c r="P154" s="2" t="s">
        <v>117</v>
      </c>
      <c r="Q154" s="2" t="s">
        <v>140</v>
      </c>
      <c r="R154" s="2" t="s">
        <v>109</v>
      </c>
      <c r="S154" s="1" t="str">
        <f t="shared" si="19"/>
        <v>42417MIRABEAU</v>
      </c>
      <c r="T154" s="1" t="str">
        <f t="shared" si="20"/>
        <v/>
      </c>
      <c r="U154" s="1" t="str">
        <f t="shared" si="21"/>
        <v/>
      </c>
      <c r="V154" s="1" t="str">
        <f t="shared" si="22"/>
        <v/>
      </c>
      <c r="W154" s="1" t="str">
        <f t="shared" si="23"/>
        <v/>
      </c>
      <c r="X154" s="1" t="str">
        <f t="shared" si="24"/>
        <v/>
      </c>
      <c r="Y154" s="1" t="str">
        <f t="shared" si="25"/>
        <v/>
      </c>
      <c r="Z154" s="1" t="str">
        <f t="shared" si="26"/>
        <v>DELABIE 15pax en U</v>
      </c>
    </row>
    <row r="155" spans="2:26">
      <c r="B155" s="2" t="s">
        <v>112</v>
      </c>
      <c r="C155" s="9">
        <v>42417</v>
      </c>
      <c r="D155" s="9">
        <v>42417</v>
      </c>
      <c r="E155" s="1">
        <f t="shared" si="18"/>
        <v>1</v>
      </c>
      <c r="I155" s="2" t="s">
        <v>177</v>
      </c>
      <c r="L155" s="1" t="s">
        <v>77</v>
      </c>
      <c r="M155" s="1" t="s">
        <v>178</v>
      </c>
      <c r="S155" s="1" t="str">
        <f t="shared" si="19"/>
        <v>42417MONCEAU</v>
      </c>
      <c r="T155" s="1" t="str">
        <f t="shared" si="20"/>
        <v/>
      </c>
      <c r="U155" s="1" t="str">
        <f t="shared" si="21"/>
        <v/>
      </c>
      <c r="V155" s="1" t="str">
        <f t="shared" si="22"/>
        <v/>
      </c>
      <c r="W155" s="1" t="str">
        <f t="shared" si="23"/>
        <v/>
      </c>
      <c r="X155" s="1" t="str">
        <f t="shared" si="24"/>
        <v/>
      </c>
      <c r="Y155" s="1" t="str">
        <f t="shared" si="25"/>
        <v/>
      </c>
      <c r="Z155" s="1" t="str">
        <f t="shared" si="26"/>
        <v>CCE DU GIE DES HOTELS IBIS pax en BANQUETS</v>
      </c>
    </row>
    <row r="156" spans="2:26">
      <c r="B156" s="2" t="s">
        <v>112</v>
      </c>
      <c r="C156" s="9">
        <v>42417</v>
      </c>
      <c r="D156" s="9">
        <v>42417</v>
      </c>
      <c r="E156" s="1">
        <f t="shared" si="18"/>
        <v>1</v>
      </c>
      <c r="I156" s="2" t="s">
        <v>177</v>
      </c>
      <c r="J156" s="2" t="s">
        <v>179</v>
      </c>
      <c r="K156" s="2" t="s">
        <v>180</v>
      </c>
      <c r="L156" s="2" t="s">
        <v>78</v>
      </c>
      <c r="M156" s="2" t="s">
        <v>32</v>
      </c>
      <c r="N156" s="2">
        <v>45</v>
      </c>
      <c r="O156" s="2" t="s">
        <v>116</v>
      </c>
      <c r="P156" s="2" t="s">
        <v>117</v>
      </c>
      <c r="Q156" s="2" t="s">
        <v>129</v>
      </c>
      <c r="R156" s="2" t="s">
        <v>109</v>
      </c>
      <c r="S156" s="1" t="str">
        <f t="shared" si="19"/>
        <v>42417RODIN-PICASSO-GREVIN</v>
      </c>
      <c r="T156" s="1" t="str">
        <f t="shared" si="20"/>
        <v/>
      </c>
      <c r="U156" s="1" t="str">
        <f t="shared" si="21"/>
        <v/>
      </c>
      <c r="V156" s="1" t="str">
        <f t="shared" si="22"/>
        <v/>
      </c>
      <c r="W156" s="1" t="str">
        <f t="shared" si="23"/>
        <v/>
      </c>
      <c r="X156" s="1" t="str">
        <f t="shared" si="24"/>
        <v/>
      </c>
      <c r="Y156" s="1" t="str">
        <f t="shared" si="25"/>
        <v/>
      </c>
      <c r="Z156" s="1" t="str">
        <f t="shared" si="26"/>
        <v>CCE DU GIE DES HOTELS IBIS 45pax en U</v>
      </c>
    </row>
    <row r="157" spans="2:26">
      <c r="B157" s="2" t="s">
        <v>142</v>
      </c>
      <c r="C157" s="9">
        <v>42417</v>
      </c>
      <c r="D157" s="9">
        <v>42418</v>
      </c>
      <c r="E157" s="1">
        <f t="shared" si="18"/>
        <v>2</v>
      </c>
      <c r="I157" s="2" t="s">
        <v>58</v>
      </c>
      <c r="J157" s="2" t="s">
        <v>181</v>
      </c>
      <c r="K157" s="2" t="s">
        <v>162</v>
      </c>
      <c r="L157" s="2"/>
      <c r="M157" s="2"/>
      <c r="N157" s="2">
        <v>45</v>
      </c>
      <c r="O157" s="2" t="s">
        <v>124</v>
      </c>
      <c r="P157" s="2" t="s">
        <v>117</v>
      </c>
      <c r="Q157" s="2" t="s">
        <v>123</v>
      </c>
      <c r="R157" s="2" t="s">
        <v>182</v>
      </c>
      <c r="S157" s="1" t="str">
        <f t="shared" si="19"/>
        <v>42417</v>
      </c>
      <c r="T157" s="1" t="str">
        <f t="shared" si="20"/>
        <v>42418</v>
      </c>
      <c r="U157" s="1" t="str">
        <f t="shared" si="21"/>
        <v/>
      </c>
      <c r="V157" s="1" t="str">
        <f t="shared" si="22"/>
        <v/>
      </c>
      <c r="W157" s="1" t="str">
        <f t="shared" si="23"/>
        <v/>
      </c>
      <c r="X157" s="1" t="str">
        <f t="shared" si="24"/>
        <v/>
      </c>
      <c r="Y157" s="1" t="str">
        <f t="shared" si="25"/>
        <v/>
      </c>
      <c r="Z157" s="1" t="str">
        <f t="shared" si="26"/>
        <v xml:space="preserve">FNAC 45pax en </v>
      </c>
    </row>
    <row r="158" spans="2:26">
      <c r="C158" s="7">
        <v>42418</v>
      </c>
      <c r="D158" s="7">
        <v>42418</v>
      </c>
      <c r="E158" s="1">
        <f t="shared" si="18"/>
        <v>1</v>
      </c>
      <c r="I158" s="2" t="s">
        <v>63</v>
      </c>
      <c r="L158" s="1" t="s">
        <v>64</v>
      </c>
      <c r="S158" s="1" t="str">
        <f t="shared" si="19"/>
        <v>42418ABBESSES</v>
      </c>
      <c r="T158" s="1" t="str">
        <f t="shared" si="20"/>
        <v/>
      </c>
      <c r="U158" s="1" t="str">
        <f t="shared" si="21"/>
        <v/>
      </c>
      <c r="V158" s="1" t="str">
        <f t="shared" si="22"/>
        <v/>
      </c>
      <c r="W158" s="1" t="str">
        <f t="shared" si="23"/>
        <v/>
      </c>
      <c r="X158" s="1" t="str">
        <f t="shared" si="24"/>
        <v/>
      </c>
      <c r="Y158" s="1" t="str">
        <f t="shared" si="25"/>
        <v/>
      </c>
      <c r="Z158" s="1" t="str">
        <f t="shared" si="26"/>
        <v xml:space="preserve">INTERNE pax en </v>
      </c>
    </row>
    <row r="159" spans="2:26">
      <c r="C159" s="7">
        <v>42418</v>
      </c>
      <c r="D159" s="7">
        <v>42418</v>
      </c>
      <c r="E159" s="1">
        <f t="shared" si="18"/>
        <v>1</v>
      </c>
      <c r="I159" s="2" t="s">
        <v>63</v>
      </c>
      <c r="L159" s="1" t="s">
        <v>73</v>
      </c>
      <c r="S159" s="1" t="str">
        <f t="shared" si="19"/>
        <v>42418DAUPHINE</v>
      </c>
      <c r="T159" s="1" t="str">
        <f t="shared" si="20"/>
        <v/>
      </c>
      <c r="U159" s="1" t="str">
        <f t="shared" si="21"/>
        <v/>
      </c>
      <c r="V159" s="1" t="str">
        <f t="shared" si="22"/>
        <v/>
      </c>
      <c r="W159" s="1" t="str">
        <f t="shared" si="23"/>
        <v/>
      </c>
      <c r="X159" s="1" t="str">
        <f t="shared" si="24"/>
        <v/>
      </c>
      <c r="Y159" s="1" t="str">
        <f t="shared" si="25"/>
        <v/>
      </c>
      <c r="Z159" s="1" t="str">
        <f t="shared" si="26"/>
        <v xml:space="preserve">INTERNE pax en </v>
      </c>
    </row>
    <row r="160" spans="2:26">
      <c r="B160" s="2" t="s">
        <v>142</v>
      </c>
      <c r="C160" s="9">
        <v>42418</v>
      </c>
      <c r="D160" s="9">
        <v>42418</v>
      </c>
      <c r="E160" s="1">
        <f t="shared" si="18"/>
        <v>1</v>
      </c>
      <c r="I160" s="2" t="s">
        <v>58</v>
      </c>
      <c r="J160" s="2" t="s">
        <v>181</v>
      </c>
      <c r="K160" s="2" t="s">
        <v>162</v>
      </c>
      <c r="L160" s="2" t="s">
        <v>88</v>
      </c>
      <c r="M160" s="2" t="s">
        <v>32</v>
      </c>
      <c r="N160" s="2">
        <v>18</v>
      </c>
      <c r="O160" s="2" t="s">
        <v>139</v>
      </c>
      <c r="P160" s="2" t="s">
        <v>117</v>
      </c>
      <c r="Q160" s="2" t="s">
        <v>123</v>
      </c>
      <c r="R160" s="2" t="s">
        <v>109</v>
      </c>
      <c r="S160" s="1" t="str">
        <f t="shared" si="19"/>
        <v>42418GREVIN</v>
      </c>
      <c r="T160" s="1" t="str">
        <f t="shared" si="20"/>
        <v/>
      </c>
      <c r="U160" s="1" t="str">
        <f t="shared" si="21"/>
        <v/>
      </c>
      <c r="V160" s="1" t="str">
        <f t="shared" si="22"/>
        <v/>
      </c>
      <c r="W160" s="1" t="str">
        <f t="shared" si="23"/>
        <v/>
      </c>
      <c r="X160" s="1" t="str">
        <f t="shared" si="24"/>
        <v/>
      </c>
      <c r="Y160" s="1" t="str">
        <f t="shared" si="25"/>
        <v/>
      </c>
      <c r="Z160" s="1" t="str">
        <f t="shared" si="26"/>
        <v>FNAC 18pax en U</v>
      </c>
    </row>
    <row r="161" spans="2:26">
      <c r="B161" s="2" t="s">
        <v>112</v>
      </c>
      <c r="C161" s="9">
        <v>42418</v>
      </c>
      <c r="D161" s="9">
        <v>42419</v>
      </c>
      <c r="E161" s="1">
        <f t="shared" si="18"/>
        <v>2</v>
      </c>
      <c r="I161" s="2" t="s">
        <v>81</v>
      </c>
      <c r="J161" s="2" t="s">
        <v>159</v>
      </c>
      <c r="K161" s="2" t="s">
        <v>160</v>
      </c>
      <c r="L161" s="2" t="s">
        <v>57</v>
      </c>
      <c r="M161" s="2" t="s">
        <v>32</v>
      </c>
      <c r="N161" s="2">
        <v>9</v>
      </c>
      <c r="O161" s="2" t="s">
        <v>124</v>
      </c>
      <c r="P161" s="2" t="s">
        <v>117</v>
      </c>
      <c r="Q161" s="2" t="s">
        <v>123</v>
      </c>
      <c r="R161" s="2" t="s">
        <v>109</v>
      </c>
      <c r="S161" s="1" t="str">
        <f t="shared" si="19"/>
        <v>42418LOUVRE</v>
      </c>
      <c r="T161" s="1" t="str">
        <f t="shared" si="20"/>
        <v>42419LOUVRE</v>
      </c>
      <c r="U161" s="1" t="str">
        <f t="shared" si="21"/>
        <v/>
      </c>
      <c r="V161" s="1" t="str">
        <f t="shared" si="22"/>
        <v/>
      </c>
      <c r="W161" s="1" t="str">
        <f t="shared" si="23"/>
        <v/>
      </c>
      <c r="X161" s="1" t="str">
        <f t="shared" si="24"/>
        <v/>
      </c>
      <c r="Y161" s="1" t="str">
        <f t="shared" si="25"/>
        <v/>
      </c>
      <c r="Z161" s="1" t="str">
        <f t="shared" si="26"/>
        <v>GEFCO 9pax en U</v>
      </c>
    </row>
    <row r="162" spans="2:26">
      <c r="B162" s="2" t="s">
        <v>112</v>
      </c>
      <c r="C162" s="9">
        <v>42418</v>
      </c>
      <c r="D162" s="9">
        <v>42419</v>
      </c>
      <c r="E162" s="1">
        <f t="shared" si="18"/>
        <v>2</v>
      </c>
      <c r="I162" s="2" t="s">
        <v>58</v>
      </c>
      <c r="J162" s="2" t="s">
        <v>161</v>
      </c>
      <c r="K162" s="2" t="s">
        <v>162</v>
      </c>
      <c r="L162" s="2" t="s">
        <v>67</v>
      </c>
      <c r="M162" s="2" t="s">
        <v>32</v>
      </c>
      <c r="N162" s="2">
        <v>21</v>
      </c>
      <c r="O162" s="2" t="s">
        <v>139</v>
      </c>
      <c r="P162" s="2" t="s">
        <v>117</v>
      </c>
      <c r="Q162" s="2" t="s">
        <v>123</v>
      </c>
      <c r="R162" s="2" t="s">
        <v>109</v>
      </c>
      <c r="S162" s="1" t="str">
        <f t="shared" si="19"/>
        <v>42418MIRABEAU</v>
      </c>
      <c r="T162" s="1" t="str">
        <f t="shared" si="20"/>
        <v>42419MIRABEAU</v>
      </c>
      <c r="U162" s="1" t="str">
        <f t="shared" si="21"/>
        <v/>
      </c>
      <c r="V162" s="1" t="str">
        <f t="shared" si="22"/>
        <v/>
      </c>
      <c r="W162" s="1" t="str">
        <f t="shared" si="23"/>
        <v/>
      </c>
      <c r="X162" s="1" t="str">
        <f t="shared" si="24"/>
        <v/>
      </c>
      <c r="Y162" s="1" t="str">
        <f t="shared" si="25"/>
        <v/>
      </c>
      <c r="Z162" s="1" t="str">
        <f t="shared" si="26"/>
        <v>FNAC 21pax en U</v>
      </c>
    </row>
    <row r="163" spans="2:26">
      <c r="B163" s="2" t="s">
        <v>142</v>
      </c>
      <c r="C163" s="9">
        <v>42419</v>
      </c>
      <c r="D163" s="9">
        <v>42419</v>
      </c>
      <c r="E163" s="1">
        <f t="shared" si="18"/>
        <v>1</v>
      </c>
      <c r="I163" s="2" t="s">
        <v>183</v>
      </c>
      <c r="J163" s="2" t="s">
        <v>184</v>
      </c>
      <c r="K163" s="2" t="s">
        <v>185</v>
      </c>
      <c r="L163" s="2" t="s">
        <v>64</v>
      </c>
      <c r="N163" s="2">
        <v>4</v>
      </c>
      <c r="O163" s="2" t="s">
        <v>139</v>
      </c>
      <c r="P163" s="2" t="s">
        <v>117</v>
      </c>
      <c r="Q163" s="2" t="s">
        <v>123</v>
      </c>
      <c r="R163" s="2" t="s">
        <v>109</v>
      </c>
      <c r="S163" s="1" t="str">
        <f t="shared" si="19"/>
        <v>42419ABBESSES</v>
      </c>
      <c r="T163" s="1" t="str">
        <f t="shared" si="20"/>
        <v/>
      </c>
      <c r="U163" s="1" t="str">
        <f t="shared" si="21"/>
        <v/>
      </c>
      <c r="V163" s="1" t="str">
        <f t="shared" si="22"/>
        <v/>
      </c>
      <c r="W163" s="1" t="str">
        <f t="shared" si="23"/>
        <v/>
      </c>
      <c r="X163" s="1" t="str">
        <f t="shared" si="24"/>
        <v/>
      </c>
      <c r="Y163" s="1" t="str">
        <f t="shared" si="25"/>
        <v/>
      </c>
      <c r="Z163" s="1" t="str">
        <f t="shared" si="26"/>
        <v xml:space="preserve">CALGON CARBON 4pax en </v>
      </c>
    </row>
    <row r="164" spans="2:26">
      <c r="C164" s="7">
        <v>42419</v>
      </c>
      <c r="D164" s="7">
        <v>42419</v>
      </c>
      <c r="E164" s="1">
        <f t="shared" si="18"/>
        <v>1</v>
      </c>
      <c r="I164" s="2" t="s">
        <v>63</v>
      </c>
      <c r="L164" s="1" t="s">
        <v>88</v>
      </c>
      <c r="S164" s="1" t="str">
        <f t="shared" si="19"/>
        <v>42419GREVIN</v>
      </c>
      <c r="T164" s="1" t="str">
        <f t="shared" si="20"/>
        <v/>
      </c>
      <c r="U164" s="1" t="str">
        <f t="shared" si="21"/>
        <v/>
      </c>
      <c r="V164" s="1" t="str">
        <f t="shared" si="22"/>
        <v/>
      </c>
      <c r="W164" s="1" t="str">
        <f t="shared" si="23"/>
        <v/>
      </c>
      <c r="X164" s="1" t="str">
        <f t="shared" si="24"/>
        <v/>
      </c>
      <c r="Y164" s="1" t="str">
        <f t="shared" si="25"/>
        <v/>
      </c>
      <c r="Z164" s="1" t="str">
        <f t="shared" si="26"/>
        <v xml:space="preserve">INTERNE pax en </v>
      </c>
    </row>
    <row r="165" spans="2:26">
      <c r="B165" s="2" t="s">
        <v>112</v>
      </c>
      <c r="C165" s="9">
        <v>42420</v>
      </c>
      <c r="D165" s="9">
        <v>42420</v>
      </c>
      <c r="E165" s="1">
        <f t="shared" si="18"/>
        <v>1</v>
      </c>
      <c r="I165" s="2" t="s">
        <v>186</v>
      </c>
      <c r="J165" s="2" t="s">
        <v>187</v>
      </c>
      <c r="K165" s="2" t="s">
        <v>188</v>
      </c>
      <c r="L165" s="2" t="s">
        <v>55</v>
      </c>
      <c r="M165" s="2" t="s">
        <v>111</v>
      </c>
      <c r="N165" s="2">
        <v>8</v>
      </c>
      <c r="O165" s="2" t="s">
        <v>124</v>
      </c>
      <c r="P165" s="2" t="s">
        <v>117</v>
      </c>
      <c r="Q165" s="2" t="s">
        <v>118</v>
      </c>
      <c r="R165" s="2" t="s">
        <v>109</v>
      </c>
      <c r="S165" s="1" t="str">
        <f t="shared" si="19"/>
        <v>42420ETOILE</v>
      </c>
      <c r="T165" s="1" t="str">
        <f t="shared" si="20"/>
        <v/>
      </c>
      <c r="U165" s="1" t="str">
        <f t="shared" si="21"/>
        <v/>
      </c>
      <c r="V165" s="1" t="str">
        <f t="shared" si="22"/>
        <v/>
      </c>
      <c r="W165" s="1" t="str">
        <f t="shared" si="23"/>
        <v/>
      </c>
      <c r="X165" s="1" t="str">
        <f t="shared" si="24"/>
        <v/>
      </c>
      <c r="Y165" s="1" t="str">
        <f t="shared" si="25"/>
        <v/>
      </c>
      <c r="Z165" s="1" t="str">
        <f t="shared" si="26"/>
        <v>EFLEVA 8pax en OVALE</v>
      </c>
    </row>
    <row r="166" spans="2:26">
      <c r="C166" s="7">
        <v>42422</v>
      </c>
      <c r="D166" s="7">
        <v>42424</v>
      </c>
      <c r="E166" s="1">
        <f t="shared" si="18"/>
        <v>3</v>
      </c>
      <c r="I166" s="2" t="s">
        <v>63</v>
      </c>
      <c r="L166" s="1" t="s">
        <v>55</v>
      </c>
      <c r="S166" s="1" t="str">
        <f t="shared" si="19"/>
        <v>42422ETOILE</v>
      </c>
      <c r="T166" s="1" t="str">
        <f t="shared" si="20"/>
        <v>42423ETOILE</v>
      </c>
      <c r="U166" s="1" t="str">
        <f t="shared" si="21"/>
        <v>42424ETOILE</v>
      </c>
      <c r="V166" s="1" t="str">
        <f t="shared" si="22"/>
        <v/>
      </c>
      <c r="W166" s="1" t="str">
        <f t="shared" si="23"/>
        <v/>
      </c>
      <c r="X166" s="1" t="str">
        <f t="shared" si="24"/>
        <v/>
      </c>
      <c r="Y166" s="1" t="str">
        <f t="shared" si="25"/>
        <v/>
      </c>
      <c r="Z166" s="1" t="str">
        <f t="shared" si="26"/>
        <v xml:space="preserve">INTERNE pax en </v>
      </c>
    </row>
    <row r="167" spans="2:26">
      <c r="B167" s="2" t="s">
        <v>142</v>
      </c>
      <c r="C167" s="9">
        <v>42422</v>
      </c>
      <c r="D167" s="9">
        <v>42424</v>
      </c>
      <c r="E167" s="1">
        <f t="shared" si="18"/>
        <v>3</v>
      </c>
      <c r="I167" s="2" t="s">
        <v>65</v>
      </c>
      <c r="J167" s="2" t="s">
        <v>148</v>
      </c>
      <c r="K167" s="2" t="s">
        <v>149</v>
      </c>
      <c r="L167" s="2" t="s">
        <v>88</v>
      </c>
      <c r="M167" s="2" t="s">
        <v>32</v>
      </c>
      <c r="N167" s="2">
        <v>14</v>
      </c>
      <c r="O167" s="2" t="s">
        <v>124</v>
      </c>
      <c r="P167" s="2" t="s">
        <v>117</v>
      </c>
      <c r="Q167" s="2" t="s">
        <v>123</v>
      </c>
      <c r="R167" s="2" t="s">
        <v>109</v>
      </c>
      <c r="S167" s="1" t="str">
        <f t="shared" si="19"/>
        <v>42422GREVIN</v>
      </c>
      <c r="T167" s="1" t="str">
        <f t="shared" si="20"/>
        <v>42423GREVIN</v>
      </c>
      <c r="U167" s="1" t="str">
        <f t="shared" si="21"/>
        <v>42424GREVIN</v>
      </c>
      <c r="V167" s="1" t="str">
        <f t="shared" si="22"/>
        <v/>
      </c>
      <c r="W167" s="1" t="str">
        <f t="shared" si="23"/>
        <v/>
      </c>
      <c r="X167" s="1" t="str">
        <f t="shared" si="24"/>
        <v/>
      </c>
      <c r="Y167" s="1" t="str">
        <f t="shared" si="25"/>
        <v/>
      </c>
      <c r="Z167" s="1" t="str">
        <f t="shared" si="26"/>
        <v>PLASTIC OMNIUM 14pax en U</v>
      </c>
    </row>
    <row r="168" spans="2:26">
      <c r="C168" s="7">
        <v>42423</v>
      </c>
      <c r="D168" s="7">
        <v>42423</v>
      </c>
      <c r="E168" s="1">
        <f t="shared" si="18"/>
        <v>1</v>
      </c>
      <c r="I168" s="2" t="s">
        <v>63</v>
      </c>
      <c r="L168" s="1" t="s">
        <v>73</v>
      </c>
      <c r="S168" s="1" t="str">
        <f t="shared" si="19"/>
        <v>42423DAUPHINE</v>
      </c>
      <c r="T168" s="1" t="str">
        <f t="shared" si="20"/>
        <v/>
      </c>
      <c r="U168" s="1" t="str">
        <f t="shared" si="21"/>
        <v/>
      </c>
      <c r="V168" s="1" t="str">
        <f t="shared" si="22"/>
        <v/>
      </c>
      <c r="W168" s="1" t="str">
        <f t="shared" si="23"/>
        <v/>
      </c>
      <c r="X168" s="1" t="str">
        <f t="shared" si="24"/>
        <v/>
      </c>
      <c r="Y168" s="1" t="str">
        <f t="shared" si="25"/>
        <v/>
      </c>
      <c r="Z168" s="1" t="str">
        <f t="shared" si="26"/>
        <v xml:space="preserve">INTERNE pax en </v>
      </c>
    </row>
    <row r="169" spans="2:26">
      <c r="B169" s="2" t="s">
        <v>112</v>
      </c>
      <c r="C169" s="9">
        <v>42423</v>
      </c>
      <c r="D169" s="9">
        <v>42424</v>
      </c>
      <c r="E169" s="1">
        <f t="shared" si="18"/>
        <v>2</v>
      </c>
      <c r="I169" s="2" t="s">
        <v>81</v>
      </c>
      <c r="J169" s="2" t="s">
        <v>159</v>
      </c>
      <c r="K169" s="2" t="s">
        <v>160</v>
      </c>
      <c r="L169" s="2" t="s">
        <v>57</v>
      </c>
      <c r="M169" s="2" t="s">
        <v>32</v>
      </c>
      <c r="N169" s="2">
        <v>8</v>
      </c>
      <c r="O169" s="2" t="s">
        <v>124</v>
      </c>
      <c r="P169" s="2" t="s">
        <v>117</v>
      </c>
      <c r="Q169" s="2" t="s">
        <v>123</v>
      </c>
      <c r="R169" s="2" t="s">
        <v>109</v>
      </c>
      <c r="S169" s="1" t="str">
        <f t="shared" si="19"/>
        <v>42423LOUVRE</v>
      </c>
      <c r="T169" s="1" t="str">
        <f t="shared" si="20"/>
        <v>42424LOUVRE</v>
      </c>
      <c r="U169" s="1" t="str">
        <f t="shared" si="21"/>
        <v/>
      </c>
      <c r="V169" s="1" t="str">
        <f t="shared" si="22"/>
        <v/>
      </c>
      <c r="W169" s="1" t="str">
        <f t="shared" si="23"/>
        <v/>
      </c>
      <c r="X169" s="1" t="str">
        <f t="shared" si="24"/>
        <v/>
      </c>
      <c r="Y169" s="1" t="str">
        <f t="shared" si="25"/>
        <v/>
      </c>
      <c r="Z169" s="1" t="str">
        <f t="shared" si="26"/>
        <v>GEFCO 8pax en U</v>
      </c>
    </row>
    <row r="170" spans="2:26">
      <c r="C170" s="7">
        <v>42423</v>
      </c>
      <c r="D170" s="7">
        <v>42423</v>
      </c>
      <c r="E170" s="1">
        <f t="shared" si="18"/>
        <v>1</v>
      </c>
      <c r="I170" s="2" t="s">
        <v>58</v>
      </c>
      <c r="L170" s="1" t="s">
        <v>77</v>
      </c>
      <c r="M170" s="1" t="s">
        <v>32</v>
      </c>
      <c r="N170" s="1">
        <v>45</v>
      </c>
      <c r="S170" s="1" t="str">
        <f t="shared" si="19"/>
        <v>42423MONCEAU</v>
      </c>
      <c r="T170" s="1" t="str">
        <f t="shared" si="20"/>
        <v/>
      </c>
      <c r="U170" s="1" t="str">
        <f t="shared" si="21"/>
        <v/>
      </c>
      <c r="V170" s="1" t="str">
        <f t="shared" si="22"/>
        <v/>
      </c>
      <c r="W170" s="1" t="str">
        <f t="shared" si="23"/>
        <v/>
      </c>
      <c r="X170" s="1" t="str">
        <f t="shared" si="24"/>
        <v/>
      </c>
      <c r="Y170" s="1" t="str">
        <f t="shared" si="25"/>
        <v/>
      </c>
      <c r="Z170" s="1" t="str">
        <f t="shared" si="26"/>
        <v>FNAC 45pax en U</v>
      </c>
    </row>
    <row r="171" spans="2:26">
      <c r="C171" s="7">
        <v>42424</v>
      </c>
      <c r="D171" s="7">
        <v>42424</v>
      </c>
      <c r="E171" s="1">
        <f t="shared" si="18"/>
        <v>1</v>
      </c>
      <c r="I171" s="2" t="s">
        <v>189</v>
      </c>
      <c r="L171" s="1" t="s">
        <v>68</v>
      </c>
      <c r="S171" s="1" t="str">
        <f t="shared" si="19"/>
        <v>42424CARNAVALET</v>
      </c>
      <c r="T171" s="1" t="str">
        <f t="shared" si="20"/>
        <v/>
      </c>
      <c r="U171" s="1" t="str">
        <f t="shared" si="21"/>
        <v/>
      </c>
      <c r="V171" s="1" t="str">
        <f t="shared" si="22"/>
        <v/>
      </c>
      <c r="W171" s="1" t="str">
        <f t="shared" si="23"/>
        <v/>
      </c>
      <c r="X171" s="1" t="str">
        <f t="shared" si="24"/>
        <v/>
      </c>
      <c r="Y171" s="1" t="str">
        <f t="shared" si="25"/>
        <v/>
      </c>
      <c r="Z171" s="1" t="str">
        <f t="shared" si="26"/>
        <v xml:space="preserve">SHOOTING PHOTO GOOGLE pax en </v>
      </c>
    </row>
    <row r="172" spans="2:26">
      <c r="C172" s="7">
        <v>42424</v>
      </c>
      <c r="D172" s="7">
        <v>42424</v>
      </c>
      <c r="E172" s="1">
        <f t="shared" si="18"/>
        <v>1</v>
      </c>
      <c r="I172" s="2" t="s">
        <v>63</v>
      </c>
      <c r="L172" s="1" t="s">
        <v>73</v>
      </c>
      <c r="S172" s="1" t="str">
        <f t="shared" si="19"/>
        <v>42424DAUPHINE</v>
      </c>
      <c r="T172" s="1" t="str">
        <f t="shared" si="20"/>
        <v/>
      </c>
      <c r="U172" s="1" t="str">
        <f t="shared" si="21"/>
        <v/>
      </c>
      <c r="V172" s="1" t="str">
        <f t="shared" si="22"/>
        <v/>
      </c>
      <c r="W172" s="1" t="str">
        <f t="shared" si="23"/>
        <v/>
      </c>
      <c r="X172" s="1" t="str">
        <f t="shared" si="24"/>
        <v/>
      </c>
      <c r="Y172" s="1" t="str">
        <f t="shared" si="25"/>
        <v/>
      </c>
      <c r="Z172" s="1" t="str">
        <f t="shared" si="26"/>
        <v xml:space="preserve">INTERNE pax en </v>
      </c>
    </row>
    <row r="173" spans="2:26">
      <c r="C173" s="7">
        <v>42424</v>
      </c>
      <c r="D173" s="7">
        <v>42424</v>
      </c>
      <c r="E173" s="1">
        <f t="shared" si="18"/>
        <v>1</v>
      </c>
      <c r="I173" s="2" t="s">
        <v>189</v>
      </c>
      <c r="L173" s="1" t="s">
        <v>77</v>
      </c>
      <c r="S173" s="1" t="str">
        <f t="shared" si="19"/>
        <v>42424MONCEAU</v>
      </c>
      <c r="T173" s="1" t="str">
        <f t="shared" si="20"/>
        <v/>
      </c>
      <c r="U173" s="1" t="str">
        <f t="shared" si="21"/>
        <v/>
      </c>
      <c r="V173" s="1" t="str">
        <f t="shared" si="22"/>
        <v/>
      </c>
      <c r="W173" s="1" t="str">
        <f t="shared" si="23"/>
        <v/>
      </c>
      <c r="X173" s="1" t="str">
        <f t="shared" si="24"/>
        <v/>
      </c>
      <c r="Y173" s="1" t="str">
        <f t="shared" si="25"/>
        <v/>
      </c>
      <c r="Z173" s="1" t="str">
        <f t="shared" si="26"/>
        <v xml:space="preserve">SHOOTING PHOTO GOOGLE pax en </v>
      </c>
    </row>
    <row r="174" spans="2:26">
      <c r="C174" s="7">
        <v>42425</v>
      </c>
      <c r="D174" s="7">
        <v>42425</v>
      </c>
      <c r="E174" s="1">
        <f t="shared" si="18"/>
        <v>1</v>
      </c>
      <c r="I174" s="2" t="s">
        <v>63</v>
      </c>
      <c r="L174" s="1" t="s">
        <v>64</v>
      </c>
      <c r="S174" s="1" t="str">
        <f t="shared" si="19"/>
        <v>42425ABBESSES</v>
      </c>
      <c r="T174" s="1" t="str">
        <f t="shared" si="20"/>
        <v/>
      </c>
      <c r="U174" s="1" t="str">
        <f t="shared" si="21"/>
        <v/>
      </c>
      <c r="V174" s="1" t="str">
        <f t="shared" si="22"/>
        <v/>
      </c>
      <c r="W174" s="1" t="str">
        <f t="shared" si="23"/>
        <v/>
      </c>
      <c r="X174" s="1" t="str">
        <f t="shared" si="24"/>
        <v/>
      </c>
      <c r="Y174" s="1" t="str">
        <f t="shared" si="25"/>
        <v/>
      </c>
      <c r="Z174" s="1" t="str">
        <f t="shared" si="26"/>
        <v xml:space="preserve">INTERNE pax en </v>
      </c>
    </row>
    <row r="175" spans="2:26">
      <c r="C175" s="7">
        <v>42425</v>
      </c>
      <c r="D175" s="7">
        <v>42425</v>
      </c>
      <c r="E175" s="1">
        <f t="shared" si="18"/>
        <v>1</v>
      </c>
      <c r="I175" s="2" t="s">
        <v>63</v>
      </c>
      <c r="L175" s="1" t="s">
        <v>68</v>
      </c>
      <c r="S175" s="1" t="str">
        <f t="shared" si="19"/>
        <v>42425CARNAVALET</v>
      </c>
      <c r="T175" s="1" t="str">
        <f t="shared" si="20"/>
        <v/>
      </c>
      <c r="U175" s="1" t="str">
        <f t="shared" si="21"/>
        <v/>
      </c>
      <c r="V175" s="1" t="str">
        <f t="shared" si="22"/>
        <v/>
      </c>
      <c r="W175" s="1" t="str">
        <f t="shared" si="23"/>
        <v/>
      </c>
      <c r="X175" s="1" t="str">
        <f t="shared" si="24"/>
        <v/>
      </c>
      <c r="Y175" s="1" t="str">
        <f t="shared" si="25"/>
        <v/>
      </c>
      <c r="Z175" s="1" t="str">
        <f t="shared" si="26"/>
        <v xml:space="preserve">INTERNE pax en </v>
      </c>
    </row>
    <row r="176" spans="2:26">
      <c r="C176" s="7">
        <v>42426</v>
      </c>
      <c r="D176" s="7">
        <v>42426</v>
      </c>
      <c r="E176" s="1">
        <f t="shared" si="18"/>
        <v>1</v>
      </c>
      <c r="I176" s="2" t="s">
        <v>63</v>
      </c>
      <c r="L176" s="1" t="s">
        <v>64</v>
      </c>
      <c r="S176" s="1" t="str">
        <f t="shared" si="19"/>
        <v>42426ABBESSES</v>
      </c>
      <c r="T176" s="1" t="str">
        <f t="shared" si="20"/>
        <v/>
      </c>
      <c r="U176" s="1" t="str">
        <f t="shared" si="21"/>
        <v/>
      </c>
      <c r="V176" s="1" t="str">
        <f t="shared" si="22"/>
        <v/>
      </c>
      <c r="W176" s="1" t="str">
        <f t="shared" si="23"/>
        <v/>
      </c>
      <c r="X176" s="1" t="str">
        <f t="shared" si="24"/>
        <v/>
      </c>
      <c r="Y176" s="1" t="str">
        <f t="shared" si="25"/>
        <v/>
      </c>
      <c r="Z176" s="1" t="str">
        <f t="shared" si="26"/>
        <v xml:space="preserve">INTERNE pax en </v>
      </c>
    </row>
    <row r="177" spans="2:26">
      <c r="C177" s="7">
        <v>42426</v>
      </c>
      <c r="D177" s="7">
        <v>42426</v>
      </c>
      <c r="E177" s="1">
        <f t="shared" si="18"/>
        <v>1</v>
      </c>
      <c r="I177" s="2" t="s">
        <v>63</v>
      </c>
      <c r="L177" s="1" t="s">
        <v>73</v>
      </c>
      <c r="S177" s="1" t="str">
        <f t="shared" si="19"/>
        <v>42426DAUPHINE</v>
      </c>
      <c r="T177" s="1" t="str">
        <f t="shared" si="20"/>
        <v/>
      </c>
      <c r="U177" s="1" t="str">
        <f t="shared" si="21"/>
        <v/>
      </c>
      <c r="V177" s="1" t="str">
        <f t="shared" si="22"/>
        <v/>
      </c>
      <c r="W177" s="1" t="str">
        <f t="shared" si="23"/>
        <v/>
      </c>
      <c r="X177" s="1" t="str">
        <f t="shared" si="24"/>
        <v/>
      </c>
      <c r="Y177" s="1" t="str">
        <f t="shared" si="25"/>
        <v/>
      </c>
      <c r="Z177" s="1" t="str">
        <f t="shared" si="26"/>
        <v xml:space="preserve">INTERNE pax en </v>
      </c>
    </row>
    <row r="178" spans="2:26">
      <c r="C178" s="7">
        <v>42426</v>
      </c>
      <c r="D178" s="7">
        <v>42584</v>
      </c>
      <c r="E178" s="1">
        <f t="shared" si="18"/>
        <v>159</v>
      </c>
      <c r="I178" s="1" t="s">
        <v>190</v>
      </c>
      <c r="L178" s="1" t="s">
        <v>191</v>
      </c>
      <c r="N178" s="1">
        <v>1</v>
      </c>
      <c r="S178" s="1" t="str">
        <f t="shared" si="19"/>
        <v>42426MADELEINE</v>
      </c>
      <c r="T178" s="1" t="str">
        <f t="shared" si="20"/>
        <v>42427MADELEINE</v>
      </c>
      <c r="U178" s="1" t="str">
        <f t="shared" si="21"/>
        <v>42428MADELEINE</v>
      </c>
      <c r="V178" s="1" t="str">
        <f t="shared" si="22"/>
        <v>42429MADELEINE</v>
      </c>
      <c r="W178" s="1" t="str">
        <f t="shared" si="23"/>
        <v>42430MADELEINE</v>
      </c>
      <c r="X178" s="1" t="str">
        <f t="shared" si="24"/>
        <v>42431MADELEINE</v>
      </c>
      <c r="Y178" s="1" t="str">
        <f t="shared" si="25"/>
        <v>42432MADELEINE</v>
      </c>
      <c r="Z178" s="1" t="str">
        <f t="shared" si="26"/>
        <v xml:space="preserve">TEMOINS DE JEHOVAH 1pax en </v>
      </c>
    </row>
    <row r="179" spans="2:26">
      <c r="B179" s="2" t="s">
        <v>112</v>
      </c>
      <c r="C179" s="9">
        <v>42428</v>
      </c>
      <c r="D179" s="9">
        <v>42428</v>
      </c>
      <c r="E179" s="1">
        <f t="shared" si="18"/>
        <v>1</v>
      </c>
      <c r="I179" s="2" t="s">
        <v>137</v>
      </c>
      <c r="J179" s="2" t="s">
        <v>70</v>
      </c>
      <c r="K179" s="2" t="s">
        <v>138</v>
      </c>
      <c r="L179" s="2" t="s">
        <v>57</v>
      </c>
      <c r="N179" s="2">
        <v>25</v>
      </c>
      <c r="O179" s="2" t="s">
        <v>139</v>
      </c>
      <c r="P179" s="2" t="s">
        <v>117</v>
      </c>
      <c r="Q179" s="2" t="s">
        <v>140</v>
      </c>
      <c r="R179" s="2" t="s">
        <v>109</v>
      </c>
      <c r="S179" s="1" t="str">
        <f t="shared" si="19"/>
        <v>42428LOUVRE</v>
      </c>
      <c r="T179" s="1" t="str">
        <f t="shared" si="20"/>
        <v/>
      </c>
      <c r="U179" s="1" t="str">
        <f t="shared" si="21"/>
        <v/>
      </c>
      <c r="V179" s="1" t="str">
        <f t="shared" si="22"/>
        <v/>
      </c>
      <c r="W179" s="1" t="str">
        <f t="shared" si="23"/>
        <v/>
      </c>
      <c r="X179" s="1" t="str">
        <f t="shared" si="24"/>
        <v/>
      </c>
      <c r="Y179" s="1" t="str">
        <f t="shared" si="25"/>
        <v/>
      </c>
      <c r="Z179" s="1" t="str">
        <f t="shared" si="26"/>
        <v xml:space="preserve">BOUCHET JEAN JACQUES 25pax en </v>
      </c>
    </row>
    <row r="180" spans="2:26">
      <c r="C180" s="7">
        <v>42429</v>
      </c>
      <c r="D180" s="7">
        <v>42429</v>
      </c>
      <c r="E180" s="1">
        <f t="shared" si="18"/>
        <v>1</v>
      </c>
      <c r="I180" s="2" t="s">
        <v>63</v>
      </c>
      <c r="L180" s="1" t="s">
        <v>55</v>
      </c>
      <c r="S180" s="1" t="str">
        <f t="shared" si="19"/>
        <v>42429ETOILE</v>
      </c>
      <c r="T180" s="1" t="str">
        <f t="shared" si="20"/>
        <v/>
      </c>
      <c r="U180" s="1" t="str">
        <f t="shared" si="21"/>
        <v/>
      </c>
      <c r="V180" s="1" t="str">
        <f t="shared" si="22"/>
        <v/>
      </c>
      <c r="W180" s="1" t="str">
        <f t="shared" si="23"/>
        <v/>
      </c>
      <c r="X180" s="1" t="str">
        <f t="shared" si="24"/>
        <v/>
      </c>
      <c r="Y180" s="1" t="str">
        <f t="shared" si="25"/>
        <v/>
      </c>
      <c r="Z180" s="1" t="str">
        <f t="shared" si="26"/>
        <v xml:space="preserve">INTERNE pax en </v>
      </c>
    </row>
    <row r="181" spans="2:26">
      <c r="B181" s="2" t="s">
        <v>142</v>
      </c>
      <c r="C181" s="9">
        <v>42429</v>
      </c>
      <c r="D181" s="9">
        <v>42433</v>
      </c>
      <c r="E181" s="1">
        <f t="shared" si="18"/>
        <v>5</v>
      </c>
      <c r="I181" s="2" t="s">
        <v>130</v>
      </c>
      <c r="J181" s="2" t="s">
        <v>192</v>
      </c>
      <c r="K181" s="2" t="s">
        <v>132</v>
      </c>
      <c r="L181" s="2" t="s">
        <v>97</v>
      </c>
      <c r="N181" s="2">
        <v>12</v>
      </c>
      <c r="O181" s="2" t="s">
        <v>124</v>
      </c>
      <c r="P181" s="2" t="s">
        <v>133</v>
      </c>
      <c r="Q181" s="2" t="s">
        <v>118</v>
      </c>
      <c r="R181" s="2" t="s">
        <v>109</v>
      </c>
      <c r="S181" s="1" t="str">
        <f t="shared" si="19"/>
        <v>42429RODIN</v>
      </c>
      <c r="T181" s="1" t="str">
        <f t="shared" si="20"/>
        <v>42430RODIN</v>
      </c>
      <c r="U181" s="1" t="str">
        <f t="shared" si="21"/>
        <v>42431RODIN</v>
      </c>
      <c r="V181" s="1" t="str">
        <f t="shared" si="22"/>
        <v>42432RODIN</v>
      </c>
      <c r="W181" s="1" t="str">
        <f t="shared" si="23"/>
        <v>42433RODIN</v>
      </c>
      <c r="X181" s="1" t="str">
        <f t="shared" si="24"/>
        <v/>
      </c>
      <c r="Y181" s="1" t="str">
        <f t="shared" si="25"/>
        <v/>
      </c>
      <c r="Z181" s="1" t="str">
        <f t="shared" si="26"/>
        <v xml:space="preserve">colas 12pax en </v>
      </c>
    </row>
    <row r="182" spans="2:26">
      <c r="C182" s="7">
        <v>42430</v>
      </c>
      <c r="D182" s="7">
        <v>42431</v>
      </c>
      <c r="E182" s="1">
        <f t="shared" si="18"/>
        <v>2</v>
      </c>
      <c r="I182" s="1" t="s">
        <v>193</v>
      </c>
      <c r="L182" s="1" t="s">
        <v>64</v>
      </c>
      <c r="S182" s="1" t="str">
        <f t="shared" si="19"/>
        <v>42430ABBESSES</v>
      </c>
      <c r="T182" s="1" t="str">
        <f t="shared" si="20"/>
        <v>42431ABBESSES</v>
      </c>
      <c r="U182" s="1" t="str">
        <f t="shared" si="21"/>
        <v/>
      </c>
      <c r="V182" s="1" t="str">
        <f t="shared" si="22"/>
        <v/>
      </c>
      <c r="W182" s="1" t="str">
        <f t="shared" si="23"/>
        <v/>
      </c>
      <c r="X182" s="1" t="str">
        <f t="shared" si="24"/>
        <v/>
      </c>
      <c r="Y182" s="1" t="str">
        <f t="shared" si="25"/>
        <v/>
      </c>
      <c r="Z182" s="1" t="str">
        <f t="shared" si="26"/>
        <v xml:space="preserve">STARDSTED pax en </v>
      </c>
    </row>
    <row r="183" spans="2:26">
      <c r="C183" s="7">
        <v>42430</v>
      </c>
      <c r="D183" s="7">
        <v>42430</v>
      </c>
      <c r="E183" s="1">
        <f t="shared" si="18"/>
        <v>1</v>
      </c>
      <c r="I183" s="1" t="s">
        <v>63</v>
      </c>
      <c r="L183" s="1" t="s">
        <v>73</v>
      </c>
      <c r="S183" s="1" t="str">
        <f t="shared" si="19"/>
        <v>42430DAUPHINE</v>
      </c>
      <c r="T183" s="1" t="str">
        <f t="shared" si="20"/>
        <v/>
      </c>
      <c r="U183" s="1" t="str">
        <f t="shared" si="21"/>
        <v/>
      </c>
      <c r="V183" s="1" t="str">
        <f t="shared" si="22"/>
        <v/>
      </c>
      <c r="W183" s="1" t="str">
        <f t="shared" si="23"/>
        <v/>
      </c>
      <c r="X183" s="1" t="str">
        <f t="shared" si="24"/>
        <v/>
      </c>
      <c r="Y183" s="1" t="str">
        <f t="shared" si="25"/>
        <v/>
      </c>
      <c r="Z183" s="1" t="str">
        <f t="shared" si="26"/>
        <v xml:space="preserve">INTERNE pax en </v>
      </c>
    </row>
    <row r="184" spans="2:26">
      <c r="C184" s="7">
        <v>42430</v>
      </c>
      <c r="D184" s="7">
        <v>42430</v>
      </c>
      <c r="E184" s="1">
        <f t="shared" si="18"/>
        <v>1</v>
      </c>
      <c r="I184" s="1" t="s">
        <v>63</v>
      </c>
      <c r="L184" s="1" t="s">
        <v>55</v>
      </c>
      <c r="S184" s="1" t="str">
        <f t="shared" si="19"/>
        <v>42430ETOILE</v>
      </c>
      <c r="T184" s="1" t="str">
        <f t="shared" si="20"/>
        <v/>
      </c>
      <c r="U184" s="1" t="str">
        <f t="shared" si="21"/>
        <v/>
      </c>
      <c r="V184" s="1" t="str">
        <f t="shared" si="22"/>
        <v/>
      </c>
      <c r="W184" s="1" t="str">
        <f t="shared" si="23"/>
        <v/>
      </c>
      <c r="X184" s="1" t="str">
        <f t="shared" si="24"/>
        <v/>
      </c>
      <c r="Y184" s="1" t="str">
        <f t="shared" si="25"/>
        <v/>
      </c>
      <c r="Z184" s="1" t="str">
        <f t="shared" si="26"/>
        <v xml:space="preserve">INTERNE pax en </v>
      </c>
    </row>
    <row r="185" spans="2:26">
      <c r="C185" s="7">
        <v>42430</v>
      </c>
      <c r="D185" s="7">
        <v>42432</v>
      </c>
      <c r="E185" s="1">
        <f t="shared" si="18"/>
        <v>3</v>
      </c>
      <c r="I185" s="1" t="s">
        <v>65</v>
      </c>
      <c r="L185" s="1" t="s">
        <v>88</v>
      </c>
      <c r="S185" s="1" t="str">
        <f t="shared" si="19"/>
        <v>42430GREVIN</v>
      </c>
      <c r="T185" s="1" t="str">
        <f t="shared" si="20"/>
        <v>42431GREVIN</v>
      </c>
      <c r="U185" s="1" t="str">
        <f t="shared" si="21"/>
        <v>42432GREVIN</v>
      </c>
      <c r="V185" s="1" t="str">
        <f t="shared" si="22"/>
        <v/>
      </c>
      <c r="W185" s="1" t="str">
        <f t="shared" si="23"/>
        <v/>
      </c>
      <c r="X185" s="1" t="str">
        <f t="shared" si="24"/>
        <v/>
      </c>
      <c r="Y185" s="1" t="str">
        <f t="shared" si="25"/>
        <v/>
      </c>
      <c r="Z185" s="1" t="str">
        <f t="shared" si="26"/>
        <v xml:space="preserve">PLASTIC OMNIUM pax en </v>
      </c>
    </row>
    <row r="186" spans="2:26">
      <c r="C186" s="7">
        <v>42430</v>
      </c>
      <c r="D186" s="7">
        <v>42430</v>
      </c>
      <c r="E186" s="1">
        <f t="shared" si="18"/>
        <v>1</v>
      </c>
      <c r="I186" s="1" t="s">
        <v>194</v>
      </c>
      <c r="L186" s="1" t="s">
        <v>67</v>
      </c>
      <c r="M186" s="1" t="s">
        <v>32</v>
      </c>
      <c r="N186" s="1">
        <v>20</v>
      </c>
      <c r="S186" s="1" t="str">
        <f t="shared" si="19"/>
        <v>42430MIRABEAU</v>
      </c>
      <c r="T186" s="1" t="str">
        <f t="shared" si="20"/>
        <v/>
      </c>
      <c r="U186" s="1" t="str">
        <f t="shared" si="21"/>
        <v/>
      </c>
      <c r="V186" s="1" t="str">
        <f t="shared" si="22"/>
        <v/>
      </c>
      <c r="W186" s="1" t="str">
        <f t="shared" si="23"/>
        <v/>
      </c>
      <c r="X186" s="1" t="str">
        <f t="shared" si="24"/>
        <v/>
      </c>
      <c r="Y186" s="1" t="str">
        <f t="shared" si="25"/>
        <v/>
      </c>
      <c r="Z186" s="1" t="str">
        <f t="shared" si="26"/>
        <v>ACCOR 20pax en U</v>
      </c>
    </row>
    <row r="187" spans="2:26">
      <c r="C187" s="7">
        <v>42431</v>
      </c>
      <c r="D187" s="7">
        <v>42431</v>
      </c>
      <c r="E187" s="1">
        <f t="shared" si="18"/>
        <v>1</v>
      </c>
      <c r="I187" s="1" t="s">
        <v>63</v>
      </c>
      <c r="L187" s="1" t="s">
        <v>55</v>
      </c>
      <c r="S187" s="1" t="str">
        <f t="shared" si="19"/>
        <v>42431ETOILE</v>
      </c>
      <c r="T187" s="1" t="str">
        <f t="shared" si="20"/>
        <v/>
      </c>
      <c r="U187" s="1" t="str">
        <f t="shared" si="21"/>
        <v/>
      </c>
      <c r="V187" s="1" t="str">
        <f t="shared" si="22"/>
        <v/>
      </c>
      <c r="W187" s="1" t="str">
        <f t="shared" si="23"/>
        <v/>
      </c>
      <c r="X187" s="1" t="str">
        <f t="shared" si="24"/>
        <v/>
      </c>
      <c r="Y187" s="1" t="str">
        <f t="shared" si="25"/>
        <v/>
      </c>
      <c r="Z187" s="1" t="str">
        <f t="shared" si="26"/>
        <v xml:space="preserve">INTERNE pax en </v>
      </c>
    </row>
    <row r="188" spans="2:26">
      <c r="C188" s="7">
        <v>42431</v>
      </c>
      <c r="D188" s="7">
        <v>42431</v>
      </c>
      <c r="E188" s="1">
        <f t="shared" si="18"/>
        <v>1</v>
      </c>
      <c r="I188" s="1" t="s">
        <v>63</v>
      </c>
      <c r="L188" s="1" t="s">
        <v>76</v>
      </c>
      <c r="S188" s="1" t="str">
        <f t="shared" si="19"/>
        <v>42431IENA</v>
      </c>
      <c r="T188" s="1" t="str">
        <f t="shared" si="20"/>
        <v/>
      </c>
      <c r="U188" s="1" t="str">
        <f t="shared" si="21"/>
        <v/>
      </c>
      <c r="V188" s="1" t="str">
        <f t="shared" si="22"/>
        <v/>
      </c>
      <c r="W188" s="1" t="str">
        <f t="shared" si="23"/>
        <v/>
      </c>
      <c r="X188" s="1" t="str">
        <f t="shared" si="24"/>
        <v/>
      </c>
      <c r="Y188" s="1" t="str">
        <f t="shared" si="25"/>
        <v/>
      </c>
      <c r="Z188" s="1" t="str">
        <f t="shared" si="26"/>
        <v xml:space="preserve">INTERNE pax en </v>
      </c>
    </row>
    <row r="189" spans="2:26">
      <c r="C189" s="7">
        <v>42432</v>
      </c>
      <c r="D189" s="7">
        <v>42432</v>
      </c>
      <c r="E189" s="1">
        <f t="shared" si="18"/>
        <v>1</v>
      </c>
      <c r="I189" s="1" t="s">
        <v>63</v>
      </c>
      <c r="L189" s="1" t="s">
        <v>195</v>
      </c>
      <c r="S189" s="1" t="str">
        <f t="shared" si="19"/>
        <v xml:space="preserve">42432DAUPHINE </v>
      </c>
      <c r="T189" s="1" t="str">
        <f t="shared" si="20"/>
        <v/>
      </c>
      <c r="U189" s="1" t="str">
        <f t="shared" si="21"/>
        <v/>
      </c>
      <c r="V189" s="1" t="str">
        <f t="shared" si="22"/>
        <v/>
      </c>
      <c r="W189" s="1" t="str">
        <f t="shared" si="23"/>
        <v/>
      </c>
      <c r="X189" s="1" t="str">
        <f t="shared" si="24"/>
        <v/>
      </c>
      <c r="Y189" s="1" t="str">
        <f t="shared" si="25"/>
        <v/>
      </c>
      <c r="Z189" s="1" t="str">
        <f t="shared" si="26"/>
        <v xml:space="preserve">INTERNE pax en </v>
      </c>
    </row>
    <row r="190" spans="2:26">
      <c r="C190" s="7">
        <v>42432</v>
      </c>
      <c r="D190" s="7">
        <v>42433</v>
      </c>
      <c r="E190" s="1">
        <f t="shared" si="18"/>
        <v>2</v>
      </c>
      <c r="I190" s="1" t="s">
        <v>196</v>
      </c>
      <c r="L190" s="1" t="s">
        <v>57</v>
      </c>
      <c r="M190" s="1" t="s">
        <v>32</v>
      </c>
      <c r="N190" s="1">
        <v>8</v>
      </c>
      <c r="S190" s="1" t="str">
        <f t="shared" si="19"/>
        <v>42432LOUVRE</v>
      </c>
      <c r="T190" s="1" t="str">
        <f t="shared" si="20"/>
        <v>42433LOUVRE</v>
      </c>
      <c r="U190" s="1" t="str">
        <f t="shared" si="21"/>
        <v/>
      </c>
      <c r="V190" s="1" t="str">
        <f t="shared" si="22"/>
        <v/>
      </c>
      <c r="W190" s="1" t="str">
        <f t="shared" si="23"/>
        <v/>
      </c>
      <c r="X190" s="1" t="str">
        <f t="shared" si="24"/>
        <v/>
      </c>
      <c r="Y190" s="1" t="str">
        <f t="shared" si="25"/>
        <v/>
      </c>
      <c r="Z190" s="1" t="str">
        <f t="shared" si="26"/>
        <v>ATRYA 8pax en U</v>
      </c>
    </row>
    <row r="191" spans="2:26">
      <c r="C191" s="7">
        <v>42432</v>
      </c>
      <c r="D191" s="7">
        <v>42432</v>
      </c>
      <c r="E191" s="1">
        <f t="shared" si="18"/>
        <v>1</v>
      </c>
      <c r="I191" s="1" t="s">
        <v>197</v>
      </c>
      <c r="L191" s="1" t="s">
        <v>67</v>
      </c>
      <c r="M191" s="1" t="s">
        <v>32</v>
      </c>
      <c r="N191" s="1">
        <v>14</v>
      </c>
      <c r="S191" s="1" t="str">
        <f t="shared" si="19"/>
        <v>42432MIRABEAU</v>
      </c>
      <c r="T191" s="1" t="str">
        <f t="shared" si="20"/>
        <v/>
      </c>
      <c r="U191" s="1" t="str">
        <f t="shared" si="21"/>
        <v/>
      </c>
      <c r="V191" s="1" t="str">
        <f t="shared" si="22"/>
        <v/>
      </c>
      <c r="W191" s="1" t="str">
        <f t="shared" si="23"/>
        <v/>
      </c>
      <c r="X191" s="1" t="str">
        <f t="shared" si="24"/>
        <v/>
      </c>
      <c r="Y191" s="1" t="str">
        <f t="shared" si="25"/>
        <v/>
      </c>
      <c r="Z191" s="1" t="str">
        <f t="shared" si="26"/>
        <v>MR AVERSENG 14pax en U</v>
      </c>
    </row>
    <row r="192" spans="2:26">
      <c r="C192" s="7">
        <v>42436</v>
      </c>
      <c r="D192" s="7">
        <v>42437</v>
      </c>
      <c r="E192" s="1">
        <f t="shared" si="18"/>
        <v>2</v>
      </c>
      <c r="I192" s="1" t="s">
        <v>59</v>
      </c>
      <c r="L192" s="1" t="s">
        <v>67</v>
      </c>
      <c r="M192" s="1" t="s">
        <v>32</v>
      </c>
      <c r="N192" s="1">
        <v>17</v>
      </c>
      <c r="S192" s="1" t="str">
        <f t="shared" si="19"/>
        <v>42436MIRABEAU</v>
      </c>
      <c r="T192" s="1" t="str">
        <f t="shared" si="20"/>
        <v>42437MIRABEAU</v>
      </c>
      <c r="U192" s="1" t="str">
        <f t="shared" si="21"/>
        <v/>
      </c>
      <c r="V192" s="1" t="str">
        <f t="shared" si="22"/>
        <v/>
      </c>
      <c r="W192" s="1" t="str">
        <f t="shared" si="23"/>
        <v/>
      </c>
      <c r="X192" s="1" t="str">
        <f t="shared" si="24"/>
        <v/>
      </c>
      <c r="Y192" s="1" t="str">
        <f t="shared" si="25"/>
        <v/>
      </c>
      <c r="Z192" s="1" t="str">
        <f t="shared" si="26"/>
        <v>BURALISTES 17pax en U</v>
      </c>
    </row>
    <row r="193" spans="3:26">
      <c r="C193" s="7">
        <v>42436</v>
      </c>
      <c r="D193" s="7">
        <v>42436</v>
      </c>
      <c r="E193" s="1">
        <f t="shared" si="18"/>
        <v>1</v>
      </c>
      <c r="I193" s="1" t="s">
        <v>58</v>
      </c>
      <c r="L193" s="1" t="s">
        <v>79</v>
      </c>
      <c r="S193" s="1" t="str">
        <f t="shared" si="19"/>
        <v>42436SULLY</v>
      </c>
      <c r="T193" s="1" t="str">
        <f t="shared" si="20"/>
        <v/>
      </c>
      <c r="U193" s="1" t="str">
        <f t="shared" si="21"/>
        <v/>
      </c>
      <c r="V193" s="1" t="str">
        <f t="shared" si="22"/>
        <v/>
      </c>
      <c r="W193" s="1" t="str">
        <f t="shared" si="23"/>
        <v/>
      </c>
      <c r="X193" s="1" t="str">
        <f t="shared" si="24"/>
        <v/>
      </c>
      <c r="Y193" s="1" t="str">
        <f t="shared" si="25"/>
        <v/>
      </c>
      <c r="Z193" s="1" t="str">
        <f t="shared" si="26"/>
        <v xml:space="preserve">FNAC pax en </v>
      </c>
    </row>
    <row r="194" spans="3:26">
      <c r="C194" s="7">
        <v>42437</v>
      </c>
      <c r="D194" s="7">
        <v>42439</v>
      </c>
      <c r="E194" s="1">
        <f t="shared" ref="E194:E257" si="27">D194-C194+1</f>
        <v>3</v>
      </c>
      <c r="I194" s="1" t="s">
        <v>194</v>
      </c>
      <c r="L194" s="1" t="s">
        <v>80</v>
      </c>
      <c r="M194" s="1" t="s">
        <v>75</v>
      </c>
      <c r="N194" s="1">
        <v>73</v>
      </c>
      <c r="S194" s="1" t="str">
        <f t="shared" ref="S194:S257" si="28">IF($E194&gt;=S$1,CONCATENATE($C194,$L194),"")</f>
        <v>42437CARNAVALET-RODIN</v>
      </c>
      <c r="T194" s="1" t="str">
        <f t="shared" ref="T194:T257" si="29">IF($E194&gt;=T$1,CONCATENATE($C194+1,$L194),"")</f>
        <v>42438CARNAVALET-RODIN</v>
      </c>
      <c r="U194" s="1" t="str">
        <f t="shared" ref="U194:U257" si="30">IF($E194&gt;=U$1,CONCATENATE($C194+2,$L194),"")</f>
        <v>42439CARNAVALET-RODIN</v>
      </c>
      <c r="V194" s="1" t="str">
        <f t="shared" ref="V194:V257" si="31">IF($E194&gt;=V$1,CONCATENATE($C194+3,$L194),"")</f>
        <v/>
      </c>
      <c r="W194" s="1" t="str">
        <f t="shared" ref="W194:W257" si="32">IF($E194&gt;=W$1,CONCATENATE($C194+4,$L194),"")</f>
        <v/>
      </c>
      <c r="X194" s="1" t="str">
        <f t="shared" ref="X194:X257" si="33">IF($E194&gt;=X$1,CONCATENATE($C194+5,$L194),"")</f>
        <v/>
      </c>
      <c r="Y194" s="1" t="str">
        <f t="shared" ref="Y194:Y257" si="34">IF($E194&gt;=Y$1,CONCATENATE($C194+6,$L194),"")</f>
        <v/>
      </c>
      <c r="Z194" s="1" t="str">
        <f t="shared" ref="Z194:Z257" si="35">I194&amp;" "&amp;N194&amp;"pax"&amp;" "&amp;"en"&amp;" "&amp;M194</f>
        <v>ACCOR 73pax en THEATRE</v>
      </c>
    </row>
    <row r="195" spans="3:26">
      <c r="C195" s="7">
        <v>42437</v>
      </c>
      <c r="D195" s="7">
        <v>42438</v>
      </c>
      <c r="E195" s="1">
        <f t="shared" si="27"/>
        <v>2</v>
      </c>
      <c r="I195" s="1" t="s">
        <v>113</v>
      </c>
      <c r="L195" s="1" t="s">
        <v>55</v>
      </c>
      <c r="S195" s="1" t="str">
        <f t="shared" si="28"/>
        <v>42437ETOILE</v>
      </c>
      <c r="T195" s="1" t="str">
        <f t="shared" si="29"/>
        <v>42438ETOILE</v>
      </c>
      <c r="U195" s="1" t="str">
        <f t="shared" si="30"/>
        <v/>
      </c>
      <c r="V195" s="1" t="str">
        <f t="shared" si="31"/>
        <v/>
      </c>
      <c r="W195" s="1" t="str">
        <f t="shared" si="32"/>
        <v/>
      </c>
      <c r="X195" s="1" t="str">
        <f t="shared" si="33"/>
        <v/>
      </c>
      <c r="Y195" s="1" t="str">
        <f t="shared" si="34"/>
        <v/>
      </c>
      <c r="Z195" s="1" t="str">
        <f t="shared" si="35"/>
        <v xml:space="preserve">CIDB pax en </v>
      </c>
    </row>
    <row r="196" spans="3:26">
      <c r="C196" s="7">
        <v>42437</v>
      </c>
      <c r="D196" s="7">
        <v>42438</v>
      </c>
      <c r="E196" s="1">
        <f t="shared" si="27"/>
        <v>2</v>
      </c>
      <c r="I196" s="1" t="s">
        <v>198</v>
      </c>
      <c r="L196" s="1" t="s">
        <v>60</v>
      </c>
      <c r="S196" s="1" t="str">
        <f t="shared" si="28"/>
        <v>42437GRENELLE</v>
      </c>
      <c r="T196" s="1" t="str">
        <f t="shared" si="29"/>
        <v>42438GRENELLE</v>
      </c>
      <c r="U196" s="1" t="str">
        <f t="shared" si="30"/>
        <v/>
      </c>
      <c r="V196" s="1" t="str">
        <f t="shared" si="31"/>
        <v/>
      </c>
      <c r="W196" s="1" t="str">
        <f t="shared" si="32"/>
        <v/>
      </c>
      <c r="X196" s="1" t="str">
        <f t="shared" si="33"/>
        <v/>
      </c>
      <c r="Y196" s="1" t="str">
        <f t="shared" si="34"/>
        <v/>
      </c>
      <c r="Z196" s="1" t="str">
        <f t="shared" si="35"/>
        <v xml:space="preserve">VFK pax en </v>
      </c>
    </row>
    <row r="197" spans="3:26">
      <c r="C197" s="7">
        <v>42437</v>
      </c>
      <c r="D197" s="7">
        <v>42439</v>
      </c>
      <c r="E197" s="1">
        <f t="shared" si="27"/>
        <v>3</v>
      </c>
      <c r="I197" s="1" t="s">
        <v>194</v>
      </c>
      <c r="L197" s="1" t="s">
        <v>88</v>
      </c>
      <c r="M197" s="1" t="s">
        <v>74</v>
      </c>
      <c r="S197" s="1" t="str">
        <f t="shared" si="28"/>
        <v>42437GREVIN</v>
      </c>
      <c r="T197" s="1" t="str">
        <f t="shared" si="29"/>
        <v>42438GREVIN</v>
      </c>
      <c r="U197" s="1" t="str">
        <f t="shared" si="30"/>
        <v>42439GREVIN</v>
      </c>
      <c r="V197" s="1" t="str">
        <f t="shared" si="31"/>
        <v/>
      </c>
      <c r="W197" s="1" t="str">
        <f t="shared" si="32"/>
        <v/>
      </c>
      <c r="X197" s="1" t="str">
        <f t="shared" si="33"/>
        <v/>
      </c>
      <c r="Y197" s="1" t="str">
        <f t="shared" si="34"/>
        <v/>
      </c>
      <c r="Z197" s="1" t="str">
        <f t="shared" si="35"/>
        <v>ACCOR pax en AUTRE</v>
      </c>
    </row>
    <row r="198" spans="3:26">
      <c r="C198" s="7">
        <v>42437</v>
      </c>
      <c r="D198" s="7">
        <v>42438</v>
      </c>
      <c r="E198" s="1">
        <f t="shared" si="27"/>
        <v>2</v>
      </c>
      <c r="I198" s="1" t="s">
        <v>199</v>
      </c>
      <c r="L198" s="1" t="s">
        <v>76</v>
      </c>
      <c r="S198" s="1" t="str">
        <f t="shared" si="28"/>
        <v>42437IENA</v>
      </c>
      <c r="T198" s="1" t="str">
        <f t="shared" si="29"/>
        <v>42438IENA</v>
      </c>
      <c r="U198" s="1" t="str">
        <f t="shared" si="30"/>
        <v/>
      </c>
      <c r="V198" s="1" t="str">
        <f t="shared" si="31"/>
        <v/>
      </c>
      <c r="W198" s="1" t="str">
        <f t="shared" si="32"/>
        <v/>
      </c>
      <c r="X198" s="1" t="str">
        <f t="shared" si="33"/>
        <v/>
      </c>
      <c r="Y198" s="1" t="str">
        <f t="shared" si="34"/>
        <v/>
      </c>
      <c r="Z198" s="1" t="str">
        <f t="shared" si="35"/>
        <v xml:space="preserve">FRANCE EXPRESS pax en </v>
      </c>
    </row>
    <row r="199" spans="3:26">
      <c r="C199" s="7">
        <v>42437</v>
      </c>
      <c r="D199" s="7">
        <v>42439</v>
      </c>
      <c r="E199" s="1">
        <f t="shared" si="27"/>
        <v>3</v>
      </c>
      <c r="I199" s="1" t="s">
        <v>194</v>
      </c>
      <c r="L199" s="1" t="s">
        <v>57</v>
      </c>
      <c r="M199" s="1" t="s">
        <v>74</v>
      </c>
      <c r="S199" s="1" t="str">
        <f t="shared" si="28"/>
        <v>42437LOUVRE</v>
      </c>
      <c r="T199" s="1" t="str">
        <f t="shared" si="29"/>
        <v>42438LOUVRE</v>
      </c>
      <c r="U199" s="1" t="str">
        <f t="shared" si="30"/>
        <v>42439LOUVRE</v>
      </c>
      <c r="V199" s="1" t="str">
        <f t="shared" si="31"/>
        <v/>
      </c>
      <c r="W199" s="1" t="str">
        <f t="shared" si="32"/>
        <v/>
      </c>
      <c r="X199" s="1" t="str">
        <f t="shared" si="33"/>
        <v/>
      </c>
      <c r="Y199" s="1" t="str">
        <f t="shared" si="34"/>
        <v/>
      </c>
      <c r="Z199" s="1" t="str">
        <f t="shared" si="35"/>
        <v>ACCOR pax en AUTRE</v>
      </c>
    </row>
    <row r="200" spans="3:26">
      <c r="C200" s="7">
        <v>42437</v>
      </c>
      <c r="D200" s="7">
        <v>42437</v>
      </c>
      <c r="E200" s="1">
        <f t="shared" si="27"/>
        <v>1</v>
      </c>
      <c r="I200" s="1" t="s">
        <v>81</v>
      </c>
      <c r="L200" s="1" t="s">
        <v>67</v>
      </c>
      <c r="S200" s="1" t="str">
        <f t="shared" si="28"/>
        <v>42437MIRABEAU</v>
      </c>
      <c r="T200" s="1" t="str">
        <f t="shared" si="29"/>
        <v/>
      </c>
      <c r="U200" s="1" t="str">
        <f t="shared" si="30"/>
        <v/>
      </c>
      <c r="V200" s="1" t="str">
        <f t="shared" si="31"/>
        <v/>
      </c>
      <c r="W200" s="1" t="str">
        <f t="shared" si="32"/>
        <v/>
      </c>
      <c r="X200" s="1" t="str">
        <f t="shared" si="33"/>
        <v/>
      </c>
      <c r="Y200" s="1" t="str">
        <f t="shared" si="34"/>
        <v/>
      </c>
      <c r="Z200" s="1" t="str">
        <f t="shared" si="35"/>
        <v xml:space="preserve">GEFCO pax en </v>
      </c>
    </row>
    <row r="201" spans="3:26">
      <c r="C201" s="7">
        <v>42437</v>
      </c>
      <c r="D201" s="7">
        <v>42437</v>
      </c>
      <c r="E201" s="1">
        <f t="shared" si="27"/>
        <v>1</v>
      </c>
      <c r="I201" s="1" t="s">
        <v>200</v>
      </c>
      <c r="L201" s="1" t="s">
        <v>77</v>
      </c>
      <c r="M201" s="1" t="s">
        <v>32</v>
      </c>
      <c r="N201" s="1">
        <v>33</v>
      </c>
      <c r="S201" s="1" t="str">
        <f t="shared" si="28"/>
        <v>42437MONCEAU</v>
      </c>
      <c r="T201" s="1" t="str">
        <f t="shared" si="29"/>
        <v/>
      </c>
      <c r="U201" s="1" t="str">
        <f t="shared" si="30"/>
        <v/>
      </c>
      <c r="V201" s="1" t="str">
        <f t="shared" si="31"/>
        <v/>
      </c>
      <c r="W201" s="1" t="str">
        <f t="shared" si="32"/>
        <v/>
      </c>
      <c r="X201" s="1" t="str">
        <f t="shared" si="33"/>
        <v/>
      </c>
      <c r="Y201" s="1" t="str">
        <f t="shared" si="34"/>
        <v/>
      </c>
      <c r="Z201" s="1" t="str">
        <f t="shared" si="35"/>
        <v>CASEO 33pax en U</v>
      </c>
    </row>
    <row r="202" spans="3:26">
      <c r="C202" s="7">
        <v>42437</v>
      </c>
      <c r="D202" s="7">
        <v>42439</v>
      </c>
      <c r="E202" s="1">
        <f t="shared" si="27"/>
        <v>3</v>
      </c>
      <c r="I202" s="1" t="s">
        <v>194</v>
      </c>
      <c r="L202" s="1" t="s">
        <v>95</v>
      </c>
      <c r="M202" s="1" t="s">
        <v>74</v>
      </c>
      <c r="S202" s="1" t="str">
        <f t="shared" si="28"/>
        <v>42437PICASSO</v>
      </c>
      <c r="T202" s="1" t="str">
        <f t="shared" si="29"/>
        <v>42438PICASSO</v>
      </c>
      <c r="U202" s="1" t="str">
        <f t="shared" si="30"/>
        <v>42439PICASSO</v>
      </c>
      <c r="V202" s="1" t="str">
        <f t="shared" si="31"/>
        <v/>
      </c>
      <c r="W202" s="1" t="str">
        <f t="shared" si="32"/>
        <v/>
      </c>
      <c r="X202" s="1" t="str">
        <f t="shared" si="33"/>
        <v/>
      </c>
      <c r="Y202" s="1" t="str">
        <f t="shared" si="34"/>
        <v/>
      </c>
      <c r="Z202" s="1" t="str">
        <f t="shared" si="35"/>
        <v>ACCOR pax en AUTRE</v>
      </c>
    </row>
    <row r="203" spans="3:26">
      <c r="C203" s="7">
        <v>42437</v>
      </c>
      <c r="D203" s="7">
        <v>42437</v>
      </c>
      <c r="E203" s="1">
        <f t="shared" si="27"/>
        <v>1</v>
      </c>
      <c r="I203" s="1" t="s">
        <v>58</v>
      </c>
      <c r="L203" s="1" t="s">
        <v>79</v>
      </c>
      <c r="S203" s="1" t="str">
        <f t="shared" si="28"/>
        <v>42437SULLY</v>
      </c>
      <c r="T203" s="1" t="str">
        <f t="shared" si="29"/>
        <v/>
      </c>
      <c r="U203" s="1" t="str">
        <f t="shared" si="30"/>
        <v/>
      </c>
      <c r="V203" s="1" t="str">
        <f t="shared" si="31"/>
        <v/>
      </c>
      <c r="W203" s="1" t="str">
        <f t="shared" si="32"/>
        <v/>
      </c>
      <c r="X203" s="1" t="str">
        <f t="shared" si="33"/>
        <v/>
      </c>
      <c r="Y203" s="1" t="str">
        <f t="shared" si="34"/>
        <v/>
      </c>
      <c r="Z203" s="1" t="str">
        <f t="shared" si="35"/>
        <v xml:space="preserve">FNAC pax en </v>
      </c>
    </row>
    <row r="204" spans="3:26">
      <c r="C204" s="7">
        <v>42438</v>
      </c>
      <c r="D204" s="7">
        <v>42438</v>
      </c>
      <c r="E204" s="1">
        <f t="shared" si="27"/>
        <v>1</v>
      </c>
      <c r="I204" s="1" t="s">
        <v>63</v>
      </c>
      <c r="L204" s="1" t="s">
        <v>195</v>
      </c>
      <c r="S204" s="1" t="str">
        <f t="shared" si="28"/>
        <v xml:space="preserve">42438DAUPHINE </v>
      </c>
      <c r="T204" s="1" t="str">
        <f t="shared" si="29"/>
        <v/>
      </c>
      <c r="U204" s="1" t="str">
        <f t="shared" si="30"/>
        <v/>
      </c>
      <c r="V204" s="1" t="str">
        <f t="shared" si="31"/>
        <v/>
      </c>
      <c r="W204" s="1" t="str">
        <f t="shared" si="32"/>
        <v/>
      </c>
      <c r="X204" s="1" t="str">
        <f t="shared" si="33"/>
        <v/>
      </c>
      <c r="Y204" s="1" t="str">
        <f t="shared" si="34"/>
        <v/>
      </c>
      <c r="Z204" s="1" t="str">
        <f t="shared" si="35"/>
        <v xml:space="preserve">INTERNE pax en </v>
      </c>
    </row>
    <row r="205" spans="3:26">
      <c r="C205" s="7">
        <v>42438</v>
      </c>
      <c r="D205" s="7">
        <v>42438</v>
      </c>
      <c r="E205" s="1">
        <f t="shared" si="27"/>
        <v>1</v>
      </c>
      <c r="I205" s="1" t="s">
        <v>194</v>
      </c>
      <c r="L205" s="1" t="s">
        <v>67</v>
      </c>
      <c r="M205" s="1" t="s">
        <v>74</v>
      </c>
      <c r="S205" s="1" t="str">
        <f t="shared" si="28"/>
        <v>42438MIRABEAU</v>
      </c>
      <c r="T205" s="1" t="str">
        <f t="shared" si="29"/>
        <v/>
      </c>
      <c r="U205" s="1" t="str">
        <f t="shared" si="30"/>
        <v/>
      </c>
      <c r="V205" s="1" t="str">
        <f t="shared" si="31"/>
        <v/>
      </c>
      <c r="W205" s="1" t="str">
        <f t="shared" si="32"/>
        <v/>
      </c>
      <c r="X205" s="1" t="str">
        <f t="shared" si="33"/>
        <v/>
      </c>
      <c r="Y205" s="1" t="str">
        <f t="shared" si="34"/>
        <v/>
      </c>
      <c r="Z205" s="1" t="str">
        <f t="shared" si="35"/>
        <v>ACCOR pax en AUTRE</v>
      </c>
    </row>
    <row r="206" spans="3:26">
      <c r="C206" s="7">
        <v>42439</v>
      </c>
      <c r="D206" s="7">
        <v>42439</v>
      </c>
      <c r="E206" s="1">
        <f t="shared" si="27"/>
        <v>1</v>
      </c>
      <c r="I206" s="1" t="s">
        <v>201</v>
      </c>
      <c r="L206" s="1" t="s">
        <v>202</v>
      </c>
      <c r="M206" s="1" t="s">
        <v>203</v>
      </c>
      <c r="N206" s="1">
        <v>20</v>
      </c>
      <c r="S206" s="1" t="str">
        <f t="shared" si="28"/>
        <v>42439ANCIEN BAR</v>
      </c>
      <c r="T206" s="1" t="str">
        <f t="shared" si="29"/>
        <v/>
      </c>
      <c r="U206" s="1" t="str">
        <f t="shared" si="30"/>
        <v/>
      </c>
      <c r="V206" s="1" t="str">
        <f t="shared" si="31"/>
        <v/>
      </c>
      <c r="W206" s="1" t="str">
        <f t="shared" si="32"/>
        <v/>
      </c>
      <c r="X206" s="1" t="str">
        <f t="shared" si="33"/>
        <v/>
      </c>
      <c r="Y206" s="1" t="str">
        <f t="shared" si="34"/>
        <v/>
      </c>
      <c r="Z206" s="1" t="str">
        <f t="shared" si="35"/>
        <v>SAINT GOBAIN 20pax en COCKTAIL</v>
      </c>
    </row>
    <row r="207" spans="3:26">
      <c r="C207" s="7">
        <v>42439</v>
      </c>
      <c r="D207" s="7">
        <v>42439</v>
      </c>
      <c r="E207" s="1">
        <f t="shared" si="27"/>
        <v>1</v>
      </c>
      <c r="I207" s="1" t="s">
        <v>63</v>
      </c>
      <c r="L207" s="1" t="s">
        <v>73</v>
      </c>
      <c r="S207" s="1" t="str">
        <f t="shared" si="28"/>
        <v>42439DAUPHINE</v>
      </c>
      <c r="T207" s="1" t="str">
        <f t="shared" si="29"/>
        <v/>
      </c>
      <c r="U207" s="1" t="str">
        <f t="shared" si="30"/>
        <v/>
      </c>
      <c r="V207" s="1" t="str">
        <f t="shared" si="31"/>
        <v/>
      </c>
      <c r="W207" s="1" t="str">
        <f t="shared" si="32"/>
        <v/>
      </c>
      <c r="X207" s="1" t="str">
        <f t="shared" si="33"/>
        <v/>
      </c>
      <c r="Y207" s="1" t="str">
        <f t="shared" si="34"/>
        <v/>
      </c>
      <c r="Z207" s="1" t="str">
        <f t="shared" si="35"/>
        <v xml:space="preserve">INTERNE pax en </v>
      </c>
    </row>
    <row r="208" spans="3:26">
      <c r="C208" s="7">
        <v>42439</v>
      </c>
      <c r="D208" s="7">
        <v>42440</v>
      </c>
      <c r="E208" s="1">
        <f t="shared" si="27"/>
        <v>2</v>
      </c>
      <c r="I208" s="1" t="s">
        <v>81</v>
      </c>
      <c r="L208" s="1" t="s">
        <v>55</v>
      </c>
      <c r="S208" s="1" t="str">
        <f t="shared" si="28"/>
        <v>42439ETOILE</v>
      </c>
      <c r="T208" s="1" t="str">
        <f t="shared" si="29"/>
        <v>42440ETOILE</v>
      </c>
      <c r="U208" s="1" t="str">
        <f t="shared" si="30"/>
        <v/>
      </c>
      <c r="V208" s="1" t="str">
        <f t="shared" si="31"/>
        <v/>
      </c>
      <c r="W208" s="1" t="str">
        <f t="shared" si="32"/>
        <v/>
      </c>
      <c r="X208" s="1" t="str">
        <f t="shared" si="33"/>
        <v/>
      </c>
      <c r="Y208" s="1" t="str">
        <f t="shared" si="34"/>
        <v/>
      </c>
      <c r="Z208" s="1" t="str">
        <f t="shared" si="35"/>
        <v xml:space="preserve">GEFCO pax en </v>
      </c>
    </row>
    <row r="209" spans="3:26">
      <c r="C209" s="7">
        <v>42439</v>
      </c>
      <c r="D209" s="7">
        <v>42440</v>
      </c>
      <c r="E209" s="1">
        <f t="shared" si="27"/>
        <v>2</v>
      </c>
      <c r="I209" s="1" t="s">
        <v>58</v>
      </c>
      <c r="L209" s="1" t="s">
        <v>79</v>
      </c>
      <c r="S209" s="1" t="str">
        <f t="shared" si="28"/>
        <v>42439SULLY</v>
      </c>
      <c r="T209" s="1" t="str">
        <f t="shared" si="29"/>
        <v>42440SULLY</v>
      </c>
      <c r="U209" s="1" t="str">
        <f t="shared" si="30"/>
        <v/>
      </c>
      <c r="V209" s="1" t="str">
        <f t="shared" si="31"/>
        <v/>
      </c>
      <c r="W209" s="1" t="str">
        <f t="shared" si="32"/>
        <v/>
      </c>
      <c r="X209" s="1" t="str">
        <f t="shared" si="33"/>
        <v/>
      </c>
      <c r="Y209" s="1" t="str">
        <f t="shared" si="34"/>
        <v/>
      </c>
      <c r="Z209" s="1" t="str">
        <f t="shared" si="35"/>
        <v xml:space="preserve">FNAC pax en </v>
      </c>
    </row>
    <row r="210" spans="3:26">
      <c r="C210" s="7">
        <v>42440</v>
      </c>
      <c r="D210" s="7">
        <v>42440</v>
      </c>
      <c r="E210" s="1">
        <f t="shared" si="27"/>
        <v>1</v>
      </c>
      <c r="I210" s="1" t="s">
        <v>105</v>
      </c>
      <c r="L210" s="1" t="s">
        <v>83</v>
      </c>
      <c r="N210" s="1">
        <v>36</v>
      </c>
      <c r="S210" s="1" t="str">
        <f t="shared" si="28"/>
        <v>42440MIRABEAU-IENA</v>
      </c>
      <c r="T210" s="1" t="str">
        <f t="shared" si="29"/>
        <v/>
      </c>
      <c r="U210" s="1" t="str">
        <f t="shared" si="30"/>
        <v/>
      </c>
      <c r="V210" s="1" t="str">
        <f t="shared" si="31"/>
        <v/>
      </c>
      <c r="W210" s="1" t="str">
        <f t="shared" si="32"/>
        <v/>
      </c>
      <c r="X210" s="1" t="str">
        <f t="shared" si="33"/>
        <v/>
      </c>
      <c r="Y210" s="1" t="str">
        <f t="shared" si="34"/>
        <v/>
      </c>
      <c r="Z210" s="1" t="str">
        <f t="shared" si="35"/>
        <v xml:space="preserve">FORCOMED 36pax en </v>
      </c>
    </row>
    <row r="211" spans="3:26">
      <c r="C211" s="7">
        <v>42440</v>
      </c>
      <c r="D211" s="7">
        <v>42440</v>
      </c>
      <c r="E211" s="1">
        <f t="shared" si="27"/>
        <v>1</v>
      </c>
      <c r="I211" s="1" t="s">
        <v>201</v>
      </c>
      <c r="L211" s="1" t="s">
        <v>77</v>
      </c>
      <c r="M211" s="1" t="s">
        <v>32</v>
      </c>
      <c r="N211" s="1">
        <v>26</v>
      </c>
      <c r="S211" s="1" t="str">
        <f t="shared" si="28"/>
        <v>42440MONCEAU</v>
      </c>
      <c r="T211" s="1" t="str">
        <f t="shared" si="29"/>
        <v/>
      </c>
      <c r="U211" s="1" t="str">
        <f t="shared" si="30"/>
        <v/>
      </c>
      <c r="V211" s="1" t="str">
        <f t="shared" si="31"/>
        <v/>
      </c>
      <c r="W211" s="1" t="str">
        <f t="shared" si="32"/>
        <v/>
      </c>
      <c r="X211" s="1" t="str">
        <f t="shared" si="33"/>
        <v/>
      </c>
      <c r="Y211" s="1" t="str">
        <f t="shared" si="34"/>
        <v/>
      </c>
      <c r="Z211" s="1" t="str">
        <f t="shared" si="35"/>
        <v>SAINT GOBAIN 26pax en U</v>
      </c>
    </row>
    <row r="212" spans="3:26">
      <c r="C212" s="7">
        <v>42441</v>
      </c>
      <c r="D212" s="7">
        <v>42441</v>
      </c>
      <c r="E212" s="1">
        <f t="shared" si="27"/>
        <v>1</v>
      </c>
      <c r="I212" s="1" t="s">
        <v>204</v>
      </c>
      <c r="L212" s="1" t="s">
        <v>205</v>
      </c>
      <c r="M212" s="1" t="s">
        <v>75</v>
      </c>
      <c r="N212" s="1">
        <v>120</v>
      </c>
      <c r="S212" s="1" t="str">
        <f t="shared" si="28"/>
        <v>42441CARNAVAL-RODIN-PICASSO</v>
      </c>
      <c r="T212" s="1" t="str">
        <f t="shared" si="29"/>
        <v/>
      </c>
      <c r="U212" s="1" t="str">
        <f t="shared" si="30"/>
        <v/>
      </c>
      <c r="V212" s="1" t="str">
        <f t="shared" si="31"/>
        <v/>
      </c>
      <c r="W212" s="1" t="str">
        <f t="shared" si="32"/>
        <v/>
      </c>
      <c r="X212" s="1" t="str">
        <f t="shared" si="33"/>
        <v/>
      </c>
      <c r="Y212" s="1" t="str">
        <f t="shared" si="34"/>
        <v/>
      </c>
      <c r="Z212" s="1" t="str">
        <f t="shared" si="35"/>
        <v>HTAP 120pax en THEATRE</v>
      </c>
    </row>
    <row r="213" spans="3:26">
      <c r="C213" s="7">
        <v>42441</v>
      </c>
      <c r="D213" s="7">
        <v>42441</v>
      </c>
      <c r="E213" s="1">
        <f t="shared" si="27"/>
        <v>1</v>
      </c>
      <c r="I213" s="1" t="s">
        <v>101</v>
      </c>
      <c r="L213" s="1" t="s">
        <v>83</v>
      </c>
      <c r="S213" s="1" t="str">
        <f t="shared" si="28"/>
        <v>42441MIRABEAU-IENA</v>
      </c>
      <c r="T213" s="1" t="str">
        <f t="shared" si="29"/>
        <v/>
      </c>
      <c r="U213" s="1" t="str">
        <f t="shared" si="30"/>
        <v/>
      </c>
      <c r="V213" s="1" t="str">
        <f t="shared" si="31"/>
        <v/>
      </c>
      <c r="W213" s="1" t="str">
        <f t="shared" si="32"/>
        <v/>
      </c>
      <c r="X213" s="1" t="str">
        <f t="shared" si="33"/>
        <v/>
      </c>
      <c r="Y213" s="1" t="str">
        <f t="shared" si="34"/>
        <v/>
      </c>
      <c r="Z213" s="1" t="str">
        <f t="shared" si="35"/>
        <v xml:space="preserve">FFA pax en </v>
      </c>
    </row>
    <row r="214" spans="3:26">
      <c r="C214" s="7">
        <v>42441</v>
      </c>
      <c r="D214" s="7">
        <v>42441</v>
      </c>
      <c r="E214" s="1">
        <f t="shared" si="27"/>
        <v>1</v>
      </c>
      <c r="I214" s="1" t="s">
        <v>206</v>
      </c>
      <c r="L214" s="1" t="s">
        <v>77</v>
      </c>
      <c r="S214" s="1" t="str">
        <f t="shared" si="28"/>
        <v>42441MONCEAU</v>
      </c>
      <c r="T214" s="1" t="str">
        <f t="shared" si="29"/>
        <v/>
      </c>
      <c r="U214" s="1" t="str">
        <f t="shared" si="30"/>
        <v/>
      </c>
      <c r="V214" s="1" t="str">
        <f t="shared" si="31"/>
        <v/>
      </c>
      <c r="W214" s="1" t="str">
        <f t="shared" si="32"/>
        <v/>
      </c>
      <c r="X214" s="1" t="str">
        <f t="shared" si="33"/>
        <v/>
      </c>
      <c r="Y214" s="1" t="str">
        <f t="shared" si="34"/>
        <v/>
      </c>
      <c r="Z214" s="1" t="str">
        <f t="shared" si="35"/>
        <v xml:space="preserve">FEDERATION FRAN SAUVETAGE SECOURISME pax en </v>
      </c>
    </row>
    <row r="215" spans="3:26">
      <c r="C215" s="7">
        <v>42441</v>
      </c>
      <c r="D215" s="7">
        <v>42441</v>
      </c>
      <c r="E215" s="1">
        <f t="shared" si="27"/>
        <v>1</v>
      </c>
      <c r="I215" s="1" t="s">
        <v>204</v>
      </c>
      <c r="L215" s="1" t="s">
        <v>103</v>
      </c>
      <c r="M215" s="1" t="s">
        <v>203</v>
      </c>
      <c r="N215" s="1">
        <v>120</v>
      </c>
      <c r="S215" s="1" t="str">
        <f t="shared" si="28"/>
        <v>42441ORSAY</v>
      </c>
      <c r="T215" s="1" t="str">
        <f t="shared" si="29"/>
        <v/>
      </c>
      <c r="U215" s="1" t="str">
        <f t="shared" si="30"/>
        <v/>
      </c>
      <c r="V215" s="1" t="str">
        <f t="shared" si="31"/>
        <v/>
      </c>
      <c r="W215" s="1" t="str">
        <f t="shared" si="32"/>
        <v/>
      </c>
      <c r="X215" s="1" t="str">
        <f t="shared" si="33"/>
        <v/>
      </c>
      <c r="Y215" s="1" t="str">
        <f t="shared" si="34"/>
        <v/>
      </c>
      <c r="Z215" s="1" t="str">
        <f t="shared" si="35"/>
        <v>HTAP 120pax en COCKTAIL</v>
      </c>
    </row>
    <row r="216" spans="3:26">
      <c r="C216" s="7">
        <v>42441</v>
      </c>
      <c r="D216" s="7">
        <v>42443</v>
      </c>
      <c r="E216" s="1">
        <f t="shared" si="27"/>
        <v>3</v>
      </c>
      <c r="I216" s="1" t="s">
        <v>207</v>
      </c>
      <c r="L216" s="1" t="s">
        <v>79</v>
      </c>
      <c r="S216" s="1" t="str">
        <f t="shared" si="28"/>
        <v>42441SULLY</v>
      </c>
      <c r="T216" s="1" t="str">
        <f t="shared" si="29"/>
        <v>42442SULLY</v>
      </c>
      <c r="U216" s="1" t="str">
        <f t="shared" si="30"/>
        <v>42443SULLY</v>
      </c>
      <c r="V216" s="1" t="str">
        <f t="shared" si="31"/>
        <v/>
      </c>
      <c r="W216" s="1" t="str">
        <f t="shared" si="32"/>
        <v/>
      </c>
      <c r="X216" s="1" t="str">
        <f t="shared" si="33"/>
        <v/>
      </c>
      <c r="Y216" s="1" t="str">
        <f t="shared" si="34"/>
        <v/>
      </c>
      <c r="Z216" s="1" t="str">
        <f t="shared" si="35"/>
        <v xml:space="preserve">ASFODELEC pax en </v>
      </c>
    </row>
    <row r="217" spans="3:26">
      <c r="C217" s="7">
        <v>42442</v>
      </c>
      <c r="D217" s="7">
        <v>42442</v>
      </c>
      <c r="E217" s="1">
        <f t="shared" si="27"/>
        <v>1</v>
      </c>
      <c r="I217" s="1" t="s">
        <v>70</v>
      </c>
      <c r="L217" s="1" t="s">
        <v>57</v>
      </c>
      <c r="S217" s="1" t="str">
        <f t="shared" si="28"/>
        <v>42442LOUVRE</v>
      </c>
      <c r="T217" s="1" t="str">
        <f t="shared" si="29"/>
        <v/>
      </c>
      <c r="U217" s="1" t="str">
        <f t="shared" si="30"/>
        <v/>
      </c>
      <c r="V217" s="1" t="str">
        <f t="shared" si="31"/>
        <v/>
      </c>
      <c r="W217" s="1" t="str">
        <f t="shared" si="32"/>
        <v/>
      </c>
      <c r="X217" s="1" t="str">
        <f t="shared" si="33"/>
        <v/>
      </c>
      <c r="Y217" s="1" t="str">
        <f t="shared" si="34"/>
        <v/>
      </c>
      <c r="Z217" s="1" t="str">
        <f t="shared" si="35"/>
        <v xml:space="preserve">JJ BOUCHET pax en </v>
      </c>
    </row>
    <row r="218" spans="3:26">
      <c r="C218" s="7">
        <v>42442</v>
      </c>
      <c r="D218" s="7">
        <v>42442</v>
      </c>
      <c r="E218" s="1">
        <f t="shared" si="27"/>
        <v>1</v>
      </c>
      <c r="I218" s="1" t="s">
        <v>207</v>
      </c>
      <c r="L218" s="1" t="s">
        <v>67</v>
      </c>
      <c r="S218" s="1" t="str">
        <f t="shared" si="28"/>
        <v>42442MIRABEAU</v>
      </c>
      <c r="T218" s="1" t="str">
        <f t="shared" si="29"/>
        <v/>
      </c>
      <c r="U218" s="1" t="str">
        <f t="shared" si="30"/>
        <v/>
      </c>
      <c r="V218" s="1" t="str">
        <f t="shared" si="31"/>
        <v/>
      </c>
      <c r="W218" s="1" t="str">
        <f t="shared" si="32"/>
        <v/>
      </c>
      <c r="X218" s="1" t="str">
        <f t="shared" si="33"/>
        <v/>
      </c>
      <c r="Y218" s="1" t="str">
        <f t="shared" si="34"/>
        <v/>
      </c>
      <c r="Z218" s="1" t="str">
        <f t="shared" si="35"/>
        <v xml:space="preserve">ASFODELEC pax en </v>
      </c>
    </row>
    <row r="219" spans="3:26">
      <c r="C219" s="7">
        <v>42442</v>
      </c>
      <c r="D219" s="7">
        <v>42442</v>
      </c>
      <c r="E219" s="1">
        <f t="shared" si="27"/>
        <v>1</v>
      </c>
      <c r="I219" s="1" t="s">
        <v>207</v>
      </c>
      <c r="L219" s="1" t="s">
        <v>67</v>
      </c>
      <c r="S219" s="1" t="str">
        <f t="shared" si="28"/>
        <v>42442MIRABEAU</v>
      </c>
      <c r="T219" s="1" t="str">
        <f t="shared" si="29"/>
        <v/>
      </c>
      <c r="U219" s="1" t="str">
        <f t="shared" si="30"/>
        <v/>
      </c>
      <c r="V219" s="1" t="str">
        <f t="shared" si="31"/>
        <v/>
      </c>
      <c r="W219" s="1" t="str">
        <f t="shared" si="32"/>
        <v/>
      </c>
      <c r="X219" s="1" t="str">
        <f t="shared" si="33"/>
        <v/>
      </c>
      <c r="Y219" s="1" t="str">
        <f t="shared" si="34"/>
        <v/>
      </c>
      <c r="Z219" s="1" t="str">
        <f t="shared" si="35"/>
        <v xml:space="preserve">ASFODELEC pax en </v>
      </c>
    </row>
    <row r="220" spans="3:26">
      <c r="C220" s="7">
        <v>42443</v>
      </c>
      <c r="D220" s="7">
        <v>42443</v>
      </c>
      <c r="E220" s="1">
        <f t="shared" si="27"/>
        <v>1</v>
      </c>
      <c r="I220" s="1" t="s">
        <v>207</v>
      </c>
      <c r="L220" s="1" t="s">
        <v>64</v>
      </c>
      <c r="S220" s="1" t="str">
        <f t="shared" si="28"/>
        <v>42443ABBESSES</v>
      </c>
      <c r="T220" s="1" t="str">
        <f t="shared" si="29"/>
        <v/>
      </c>
      <c r="U220" s="1" t="str">
        <f t="shared" si="30"/>
        <v/>
      </c>
      <c r="V220" s="1" t="str">
        <f t="shared" si="31"/>
        <v/>
      </c>
      <c r="W220" s="1" t="str">
        <f t="shared" si="32"/>
        <v/>
      </c>
      <c r="X220" s="1" t="str">
        <f t="shared" si="33"/>
        <v/>
      </c>
      <c r="Y220" s="1" t="str">
        <f t="shared" si="34"/>
        <v/>
      </c>
      <c r="Z220" s="1" t="str">
        <f t="shared" si="35"/>
        <v xml:space="preserve">ASFODELEC pax en </v>
      </c>
    </row>
    <row r="221" spans="3:26">
      <c r="C221" s="7">
        <v>42443</v>
      </c>
      <c r="D221" s="7">
        <v>42444</v>
      </c>
      <c r="E221" s="1">
        <f t="shared" si="27"/>
        <v>2</v>
      </c>
      <c r="I221" s="1" t="s">
        <v>208</v>
      </c>
      <c r="L221" s="1" t="s">
        <v>108</v>
      </c>
      <c r="S221" s="1" t="str">
        <f t="shared" si="28"/>
        <v>42443CARNAVALET-RODIN-PICASSO-GREVIN</v>
      </c>
      <c r="T221" s="1" t="str">
        <f t="shared" si="29"/>
        <v>42444CARNAVALET-RODIN-PICASSO-GREVIN</v>
      </c>
      <c r="U221" s="1" t="str">
        <f t="shared" si="30"/>
        <v/>
      </c>
      <c r="V221" s="1" t="str">
        <f t="shared" si="31"/>
        <v/>
      </c>
      <c r="W221" s="1" t="str">
        <f t="shared" si="32"/>
        <v/>
      </c>
      <c r="X221" s="1" t="str">
        <f t="shared" si="33"/>
        <v/>
      </c>
      <c r="Y221" s="1" t="str">
        <f t="shared" si="34"/>
        <v/>
      </c>
      <c r="Z221" s="1" t="str">
        <f t="shared" si="35"/>
        <v xml:space="preserve">TV5 MONDE pax en </v>
      </c>
    </row>
    <row r="222" spans="3:26">
      <c r="C222" s="7">
        <v>42443</v>
      </c>
      <c r="D222" s="7">
        <v>42443</v>
      </c>
      <c r="E222" s="1">
        <f t="shared" si="27"/>
        <v>1</v>
      </c>
      <c r="I222" s="1" t="s">
        <v>81</v>
      </c>
      <c r="L222" s="1" t="s">
        <v>76</v>
      </c>
      <c r="S222" s="1" t="str">
        <f t="shared" si="28"/>
        <v>42443IENA</v>
      </c>
      <c r="T222" s="1" t="str">
        <f t="shared" si="29"/>
        <v/>
      </c>
      <c r="U222" s="1" t="str">
        <f t="shared" si="30"/>
        <v/>
      </c>
      <c r="V222" s="1" t="str">
        <f t="shared" si="31"/>
        <v/>
      </c>
      <c r="W222" s="1" t="str">
        <f t="shared" si="32"/>
        <v/>
      </c>
      <c r="X222" s="1" t="str">
        <f t="shared" si="33"/>
        <v/>
      </c>
      <c r="Y222" s="1" t="str">
        <f t="shared" si="34"/>
        <v/>
      </c>
      <c r="Z222" s="1" t="str">
        <f t="shared" si="35"/>
        <v xml:space="preserve">GEFCO pax en </v>
      </c>
    </row>
    <row r="223" spans="3:26">
      <c r="C223" s="7">
        <v>42444</v>
      </c>
      <c r="D223" s="7">
        <v>42444</v>
      </c>
      <c r="E223" s="1">
        <f t="shared" si="27"/>
        <v>1</v>
      </c>
      <c r="I223" s="1" t="s">
        <v>63</v>
      </c>
      <c r="L223" s="1" t="s">
        <v>64</v>
      </c>
      <c r="S223" s="1" t="str">
        <f t="shared" si="28"/>
        <v>42444ABBESSES</v>
      </c>
      <c r="T223" s="1" t="str">
        <f t="shared" si="29"/>
        <v/>
      </c>
      <c r="U223" s="1" t="str">
        <f t="shared" si="30"/>
        <v/>
      </c>
      <c r="V223" s="1" t="str">
        <f t="shared" si="31"/>
        <v/>
      </c>
      <c r="W223" s="1" t="str">
        <f t="shared" si="32"/>
        <v/>
      </c>
      <c r="X223" s="1" t="str">
        <f t="shared" si="33"/>
        <v/>
      </c>
      <c r="Y223" s="1" t="str">
        <f t="shared" si="34"/>
        <v/>
      </c>
      <c r="Z223" s="1" t="str">
        <f t="shared" si="35"/>
        <v xml:space="preserve">INTERNE pax en </v>
      </c>
    </row>
    <row r="224" spans="3:26">
      <c r="C224" s="7">
        <v>42444</v>
      </c>
      <c r="D224" s="7">
        <v>42444</v>
      </c>
      <c r="E224" s="1">
        <f t="shared" si="27"/>
        <v>1</v>
      </c>
      <c r="I224" s="1" t="s">
        <v>63</v>
      </c>
      <c r="L224" s="1" t="s">
        <v>73</v>
      </c>
      <c r="S224" s="1" t="str">
        <f t="shared" si="28"/>
        <v>42444DAUPHINE</v>
      </c>
      <c r="T224" s="1" t="str">
        <f t="shared" si="29"/>
        <v/>
      </c>
      <c r="U224" s="1" t="str">
        <f t="shared" si="30"/>
        <v/>
      </c>
      <c r="V224" s="1" t="str">
        <f t="shared" si="31"/>
        <v/>
      </c>
      <c r="W224" s="1" t="str">
        <f t="shared" si="32"/>
        <v/>
      </c>
      <c r="X224" s="1" t="str">
        <f t="shared" si="33"/>
        <v/>
      </c>
      <c r="Y224" s="1" t="str">
        <f t="shared" si="34"/>
        <v/>
      </c>
      <c r="Z224" s="1" t="str">
        <f t="shared" si="35"/>
        <v xml:space="preserve">INTERNE pax en </v>
      </c>
    </row>
    <row r="225" spans="3:26">
      <c r="C225" s="7">
        <v>42444</v>
      </c>
      <c r="D225" s="7">
        <v>42444</v>
      </c>
      <c r="E225" s="1">
        <f t="shared" si="27"/>
        <v>1</v>
      </c>
      <c r="I225" s="1" t="s">
        <v>207</v>
      </c>
      <c r="L225" s="1" t="s">
        <v>55</v>
      </c>
      <c r="S225" s="1" t="str">
        <f t="shared" si="28"/>
        <v>42444ETOILE</v>
      </c>
      <c r="T225" s="1" t="str">
        <f t="shared" si="29"/>
        <v/>
      </c>
      <c r="U225" s="1" t="str">
        <f t="shared" si="30"/>
        <v/>
      </c>
      <c r="V225" s="1" t="str">
        <f t="shared" si="31"/>
        <v/>
      </c>
      <c r="W225" s="1" t="str">
        <f t="shared" si="32"/>
        <v/>
      </c>
      <c r="X225" s="1" t="str">
        <f t="shared" si="33"/>
        <v/>
      </c>
      <c r="Y225" s="1" t="str">
        <f t="shared" si="34"/>
        <v/>
      </c>
      <c r="Z225" s="1" t="str">
        <f t="shared" si="35"/>
        <v xml:space="preserve">ASFODELEC pax en </v>
      </c>
    </row>
    <row r="226" spans="3:26">
      <c r="C226" s="7">
        <v>42444</v>
      </c>
      <c r="D226" s="7">
        <v>42446</v>
      </c>
      <c r="E226" s="1">
        <f t="shared" si="27"/>
        <v>3</v>
      </c>
      <c r="I226" s="1" t="s">
        <v>57</v>
      </c>
      <c r="L226" s="1" t="s">
        <v>81</v>
      </c>
      <c r="S226" s="1" t="str">
        <f t="shared" si="28"/>
        <v>42444GEFCO</v>
      </c>
      <c r="T226" s="1" t="str">
        <f t="shared" si="29"/>
        <v>42445GEFCO</v>
      </c>
      <c r="U226" s="1" t="str">
        <f t="shared" si="30"/>
        <v>42446GEFCO</v>
      </c>
      <c r="V226" s="1" t="str">
        <f t="shared" si="31"/>
        <v/>
      </c>
      <c r="W226" s="1" t="str">
        <f t="shared" si="32"/>
        <v/>
      </c>
      <c r="X226" s="1" t="str">
        <f t="shared" si="33"/>
        <v/>
      </c>
      <c r="Y226" s="1" t="str">
        <f t="shared" si="34"/>
        <v/>
      </c>
      <c r="Z226" s="1" t="str">
        <f t="shared" si="35"/>
        <v xml:space="preserve">LOUVRE pax en </v>
      </c>
    </row>
    <row r="227" spans="3:26">
      <c r="C227" s="7">
        <v>42444</v>
      </c>
      <c r="D227" s="7">
        <v>42446</v>
      </c>
      <c r="E227" s="1">
        <f t="shared" si="27"/>
        <v>3</v>
      </c>
      <c r="I227" s="1" t="s">
        <v>209</v>
      </c>
      <c r="L227" s="1" t="s">
        <v>60</v>
      </c>
      <c r="S227" s="1" t="str">
        <f t="shared" si="28"/>
        <v>42444GRENELLE</v>
      </c>
      <c r="T227" s="1" t="str">
        <f t="shared" si="29"/>
        <v>42445GRENELLE</v>
      </c>
      <c r="U227" s="1" t="str">
        <f t="shared" si="30"/>
        <v>42446GRENELLE</v>
      </c>
      <c r="V227" s="1" t="str">
        <f t="shared" si="31"/>
        <v/>
      </c>
      <c r="W227" s="1" t="str">
        <f t="shared" si="32"/>
        <v/>
      </c>
      <c r="X227" s="1" t="str">
        <f t="shared" si="33"/>
        <v/>
      </c>
      <c r="Y227" s="1" t="str">
        <f t="shared" si="34"/>
        <v/>
      </c>
      <c r="Z227" s="1" t="str">
        <f t="shared" si="35"/>
        <v xml:space="preserve">CIBD pax en </v>
      </c>
    </row>
    <row r="228" spans="3:26">
      <c r="C228" s="7">
        <v>42444</v>
      </c>
      <c r="D228" s="7">
        <v>42445</v>
      </c>
      <c r="E228" s="1">
        <f t="shared" si="27"/>
        <v>2</v>
      </c>
      <c r="I228" s="1" t="s">
        <v>65</v>
      </c>
      <c r="L228" s="1" t="s">
        <v>67</v>
      </c>
      <c r="S228" s="1" t="str">
        <f t="shared" si="28"/>
        <v>42444MIRABEAU</v>
      </c>
      <c r="T228" s="1" t="str">
        <f t="shared" si="29"/>
        <v>42445MIRABEAU</v>
      </c>
      <c r="U228" s="1" t="str">
        <f t="shared" si="30"/>
        <v/>
      </c>
      <c r="V228" s="1" t="str">
        <f t="shared" si="31"/>
        <v/>
      </c>
      <c r="W228" s="1" t="str">
        <f t="shared" si="32"/>
        <v/>
      </c>
      <c r="X228" s="1" t="str">
        <f t="shared" si="33"/>
        <v/>
      </c>
      <c r="Y228" s="1" t="str">
        <f t="shared" si="34"/>
        <v/>
      </c>
      <c r="Z228" s="1" t="str">
        <f t="shared" si="35"/>
        <v xml:space="preserve">PLASTIC OMNIUM pax en </v>
      </c>
    </row>
    <row r="229" spans="3:26">
      <c r="C229" s="7">
        <v>42444</v>
      </c>
      <c r="D229" s="7">
        <v>42444</v>
      </c>
      <c r="E229" s="1">
        <f t="shared" si="27"/>
        <v>1</v>
      </c>
      <c r="I229" s="1" t="s">
        <v>210</v>
      </c>
      <c r="L229" s="1" t="s">
        <v>77</v>
      </c>
      <c r="S229" s="1" t="str">
        <f t="shared" si="28"/>
        <v>42444MONCEAU</v>
      </c>
      <c r="T229" s="1" t="str">
        <f t="shared" si="29"/>
        <v/>
      </c>
      <c r="U229" s="1" t="str">
        <f t="shared" si="30"/>
        <v/>
      </c>
      <c r="V229" s="1" t="str">
        <f t="shared" si="31"/>
        <v/>
      </c>
      <c r="W229" s="1" t="str">
        <f t="shared" si="32"/>
        <v/>
      </c>
      <c r="X229" s="1" t="str">
        <f t="shared" si="33"/>
        <v/>
      </c>
      <c r="Y229" s="1" t="str">
        <f t="shared" si="34"/>
        <v/>
      </c>
      <c r="Z229" s="1" t="str">
        <f t="shared" si="35"/>
        <v xml:space="preserve">ERDF pax en </v>
      </c>
    </row>
    <row r="230" spans="3:26">
      <c r="C230" s="7">
        <v>42444</v>
      </c>
      <c r="D230" s="7">
        <v>42447</v>
      </c>
      <c r="E230" s="1">
        <f t="shared" si="27"/>
        <v>4</v>
      </c>
      <c r="I230" s="1" t="s">
        <v>92</v>
      </c>
      <c r="L230" s="1" t="s">
        <v>79</v>
      </c>
      <c r="S230" s="1" t="str">
        <f t="shared" si="28"/>
        <v>42444SULLY</v>
      </c>
      <c r="T230" s="1" t="str">
        <f t="shared" si="29"/>
        <v>42445SULLY</v>
      </c>
      <c r="U230" s="1" t="str">
        <f t="shared" si="30"/>
        <v>42446SULLY</v>
      </c>
      <c r="V230" s="1" t="str">
        <f t="shared" si="31"/>
        <v>42447SULLY</v>
      </c>
      <c r="W230" s="1" t="str">
        <f t="shared" si="32"/>
        <v/>
      </c>
      <c r="X230" s="1" t="str">
        <f t="shared" si="33"/>
        <v/>
      </c>
      <c r="Y230" s="1" t="str">
        <f t="shared" si="34"/>
        <v/>
      </c>
      <c r="Z230" s="1" t="str">
        <f t="shared" si="35"/>
        <v xml:space="preserve">COLAS  pax en </v>
      </c>
    </row>
    <row r="231" spans="3:26">
      <c r="C231" s="7">
        <v>42445</v>
      </c>
      <c r="D231" s="7">
        <v>42445</v>
      </c>
      <c r="E231" s="1">
        <f t="shared" si="27"/>
        <v>1</v>
      </c>
      <c r="I231" s="1" t="s">
        <v>208</v>
      </c>
      <c r="L231" s="1" t="s">
        <v>64</v>
      </c>
      <c r="N231" s="1">
        <v>8</v>
      </c>
      <c r="S231" s="1" t="str">
        <f t="shared" si="28"/>
        <v>42445ABBESSES</v>
      </c>
      <c r="T231" s="1" t="str">
        <f t="shared" si="29"/>
        <v/>
      </c>
      <c r="U231" s="1" t="str">
        <f t="shared" si="30"/>
        <v/>
      </c>
      <c r="V231" s="1" t="str">
        <f t="shared" si="31"/>
        <v/>
      </c>
      <c r="W231" s="1" t="str">
        <f t="shared" si="32"/>
        <v/>
      </c>
      <c r="X231" s="1" t="str">
        <f t="shared" si="33"/>
        <v/>
      </c>
      <c r="Y231" s="1" t="str">
        <f t="shared" si="34"/>
        <v/>
      </c>
      <c r="Z231" s="1" t="str">
        <f t="shared" si="35"/>
        <v xml:space="preserve">TV5 MONDE 8pax en </v>
      </c>
    </row>
    <row r="232" spans="3:26">
      <c r="C232" s="7">
        <v>42445</v>
      </c>
      <c r="D232" s="7">
        <v>42445</v>
      </c>
      <c r="E232" s="1">
        <f t="shared" si="27"/>
        <v>1</v>
      </c>
      <c r="I232" s="1" t="s">
        <v>211</v>
      </c>
      <c r="L232" s="1" t="s">
        <v>68</v>
      </c>
      <c r="S232" s="1" t="str">
        <f t="shared" si="28"/>
        <v>42445CARNAVALET</v>
      </c>
      <c r="T232" s="1" t="str">
        <f t="shared" si="29"/>
        <v/>
      </c>
      <c r="U232" s="1" t="str">
        <f t="shared" si="30"/>
        <v/>
      </c>
      <c r="V232" s="1" t="str">
        <f t="shared" si="31"/>
        <v/>
      </c>
      <c r="W232" s="1" t="str">
        <f t="shared" si="32"/>
        <v/>
      </c>
      <c r="X232" s="1" t="str">
        <f t="shared" si="33"/>
        <v/>
      </c>
      <c r="Y232" s="1" t="str">
        <f t="shared" si="34"/>
        <v/>
      </c>
      <c r="Z232" s="1" t="str">
        <f t="shared" si="35"/>
        <v xml:space="preserve">HOTEL F1 pax en </v>
      </c>
    </row>
    <row r="233" spans="3:26">
      <c r="C233" s="7">
        <v>42445</v>
      </c>
      <c r="D233" s="7">
        <v>42445</v>
      </c>
      <c r="E233" s="1">
        <f t="shared" si="27"/>
        <v>1</v>
      </c>
      <c r="I233" s="1" t="s">
        <v>208</v>
      </c>
      <c r="L233" s="1" t="s">
        <v>73</v>
      </c>
      <c r="N233" s="1">
        <v>10</v>
      </c>
      <c r="S233" s="1" t="str">
        <f t="shared" si="28"/>
        <v>42445DAUPHINE</v>
      </c>
      <c r="T233" s="1" t="str">
        <f t="shared" si="29"/>
        <v/>
      </c>
      <c r="U233" s="1" t="str">
        <f t="shared" si="30"/>
        <v/>
      </c>
      <c r="V233" s="1" t="str">
        <f t="shared" si="31"/>
        <v/>
      </c>
      <c r="W233" s="1" t="str">
        <f t="shared" si="32"/>
        <v/>
      </c>
      <c r="X233" s="1" t="str">
        <f t="shared" si="33"/>
        <v/>
      </c>
      <c r="Y233" s="1" t="str">
        <f t="shared" si="34"/>
        <v/>
      </c>
      <c r="Z233" s="1" t="str">
        <f t="shared" si="35"/>
        <v xml:space="preserve">TV5 MONDE 10pax en </v>
      </c>
    </row>
    <row r="234" spans="3:26">
      <c r="C234" s="7">
        <v>42445</v>
      </c>
      <c r="D234" s="7">
        <v>42445</v>
      </c>
      <c r="E234" s="1">
        <f t="shared" si="27"/>
        <v>1</v>
      </c>
      <c r="I234" s="1" t="s">
        <v>208</v>
      </c>
      <c r="L234" s="1" t="s">
        <v>55</v>
      </c>
      <c r="N234" s="1">
        <v>13</v>
      </c>
      <c r="S234" s="1" t="str">
        <f t="shared" si="28"/>
        <v>42445ETOILE</v>
      </c>
      <c r="T234" s="1" t="str">
        <f t="shared" si="29"/>
        <v/>
      </c>
      <c r="U234" s="1" t="str">
        <f t="shared" si="30"/>
        <v/>
      </c>
      <c r="V234" s="1" t="str">
        <f t="shared" si="31"/>
        <v/>
      </c>
      <c r="W234" s="1" t="str">
        <f t="shared" si="32"/>
        <v/>
      </c>
      <c r="X234" s="1" t="str">
        <f t="shared" si="33"/>
        <v/>
      </c>
      <c r="Y234" s="1" t="str">
        <f t="shared" si="34"/>
        <v/>
      </c>
      <c r="Z234" s="1" t="str">
        <f t="shared" si="35"/>
        <v xml:space="preserve">TV5 MONDE 13pax en </v>
      </c>
    </row>
    <row r="235" spans="3:26">
      <c r="C235" s="7">
        <v>42445</v>
      </c>
      <c r="D235" s="7">
        <v>42447</v>
      </c>
      <c r="E235" s="1">
        <f t="shared" si="27"/>
        <v>3</v>
      </c>
      <c r="I235" s="1" t="s">
        <v>211</v>
      </c>
      <c r="L235" s="1" t="s">
        <v>77</v>
      </c>
      <c r="N235" s="1">
        <v>168</v>
      </c>
      <c r="S235" s="1" t="str">
        <f t="shared" si="28"/>
        <v>42445MONCEAU</v>
      </c>
      <c r="T235" s="1" t="str">
        <f t="shared" si="29"/>
        <v>42446MONCEAU</v>
      </c>
      <c r="U235" s="1" t="str">
        <f t="shared" si="30"/>
        <v>42447MONCEAU</v>
      </c>
      <c r="V235" s="1" t="str">
        <f t="shared" si="31"/>
        <v/>
      </c>
      <c r="W235" s="1" t="str">
        <f t="shared" si="32"/>
        <v/>
      </c>
      <c r="X235" s="1" t="str">
        <f t="shared" si="33"/>
        <v/>
      </c>
      <c r="Y235" s="1" t="str">
        <f t="shared" si="34"/>
        <v/>
      </c>
      <c r="Z235" s="1" t="str">
        <f t="shared" si="35"/>
        <v xml:space="preserve">HOTEL F1 168pax en </v>
      </c>
    </row>
    <row r="236" spans="3:26">
      <c r="C236" s="7">
        <v>42446</v>
      </c>
      <c r="D236" s="7">
        <v>42447</v>
      </c>
      <c r="E236" s="1">
        <f t="shared" si="27"/>
        <v>2</v>
      </c>
      <c r="I236" s="1" t="s">
        <v>211</v>
      </c>
      <c r="L236" s="1" t="s">
        <v>64</v>
      </c>
      <c r="M236" s="1" t="s">
        <v>74</v>
      </c>
      <c r="S236" s="1" t="str">
        <f t="shared" si="28"/>
        <v>42446ABBESSES</v>
      </c>
      <c r="T236" s="1" t="str">
        <f t="shared" si="29"/>
        <v>42447ABBESSES</v>
      </c>
      <c r="U236" s="1" t="str">
        <f t="shared" si="30"/>
        <v/>
      </c>
      <c r="V236" s="1" t="str">
        <f t="shared" si="31"/>
        <v/>
      </c>
      <c r="W236" s="1" t="str">
        <f t="shared" si="32"/>
        <v/>
      </c>
      <c r="X236" s="1" t="str">
        <f t="shared" si="33"/>
        <v/>
      </c>
      <c r="Y236" s="1" t="str">
        <f t="shared" si="34"/>
        <v/>
      </c>
      <c r="Z236" s="1" t="str">
        <f t="shared" si="35"/>
        <v>HOTEL F1 pax en AUTRE</v>
      </c>
    </row>
    <row r="237" spans="3:26">
      <c r="C237" s="7">
        <v>42446</v>
      </c>
      <c r="D237" s="7">
        <v>42447</v>
      </c>
      <c r="E237" s="1">
        <f t="shared" si="27"/>
        <v>2</v>
      </c>
      <c r="I237" s="1" t="s">
        <v>211</v>
      </c>
      <c r="L237" s="1" t="s">
        <v>202</v>
      </c>
      <c r="S237" s="1" t="str">
        <f t="shared" si="28"/>
        <v>42446ANCIEN BAR</v>
      </c>
      <c r="T237" s="1" t="str">
        <f t="shared" si="29"/>
        <v>42447ANCIEN BAR</v>
      </c>
      <c r="U237" s="1" t="str">
        <f t="shared" si="30"/>
        <v/>
      </c>
      <c r="V237" s="1" t="str">
        <f t="shared" si="31"/>
        <v/>
      </c>
      <c r="W237" s="1" t="str">
        <f t="shared" si="32"/>
        <v/>
      </c>
      <c r="X237" s="1" t="str">
        <f t="shared" si="33"/>
        <v/>
      </c>
      <c r="Y237" s="1" t="str">
        <f t="shared" si="34"/>
        <v/>
      </c>
      <c r="Z237" s="1" t="str">
        <f t="shared" si="35"/>
        <v xml:space="preserve">HOTEL F1 pax en </v>
      </c>
    </row>
    <row r="238" spans="3:26">
      <c r="C238" s="7">
        <v>42446</v>
      </c>
      <c r="D238" s="7">
        <v>42446</v>
      </c>
      <c r="E238" s="1">
        <f t="shared" si="27"/>
        <v>1</v>
      </c>
      <c r="I238" s="1" t="s">
        <v>211</v>
      </c>
      <c r="L238" s="1" t="s">
        <v>212</v>
      </c>
      <c r="S238" s="1" t="str">
        <f t="shared" si="28"/>
        <v>42446DAUPHINE-ETOILE</v>
      </c>
      <c r="T238" s="1" t="str">
        <f t="shared" si="29"/>
        <v/>
      </c>
      <c r="U238" s="1" t="str">
        <f t="shared" si="30"/>
        <v/>
      </c>
      <c r="V238" s="1" t="str">
        <f t="shared" si="31"/>
        <v/>
      </c>
      <c r="W238" s="1" t="str">
        <f t="shared" si="32"/>
        <v/>
      </c>
      <c r="X238" s="1" t="str">
        <f t="shared" si="33"/>
        <v/>
      </c>
      <c r="Y238" s="1" t="str">
        <f t="shared" si="34"/>
        <v/>
      </c>
      <c r="Z238" s="1" t="str">
        <f t="shared" si="35"/>
        <v xml:space="preserve">HOTEL F1 pax en </v>
      </c>
    </row>
    <row r="239" spans="3:26">
      <c r="C239" s="7">
        <v>42446</v>
      </c>
      <c r="D239" s="7">
        <v>42447</v>
      </c>
      <c r="E239" s="1">
        <f t="shared" si="27"/>
        <v>2</v>
      </c>
      <c r="I239" s="1" t="s">
        <v>58</v>
      </c>
      <c r="L239" s="1" t="s">
        <v>76</v>
      </c>
      <c r="S239" s="1" t="str">
        <f t="shared" si="28"/>
        <v>42446IENA</v>
      </c>
      <c r="T239" s="1" t="str">
        <f t="shared" si="29"/>
        <v>42447IENA</v>
      </c>
      <c r="U239" s="1" t="str">
        <f t="shared" si="30"/>
        <v/>
      </c>
      <c r="V239" s="1" t="str">
        <f t="shared" si="31"/>
        <v/>
      </c>
      <c r="W239" s="1" t="str">
        <f t="shared" si="32"/>
        <v/>
      </c>
      <c r="X239" s="1" t="str">
        <f t="shared" si="33"/>
        <v/>
      </c>
      <c r="Y239" s="1" t="str">
        <f t="shared" si="34"/>
        <v/>
      </c>
      <c r="Z239" s="1" t="str">
        <f t="shared" si="35"/>
        <v xml:space="preserve">FNAC pax en </v>
      </c>
    </row>
    <row r="240" spans="3:26">
      <c r="C240" s="7">
        <v>42446</v>
      </c>
      <c r="D240" s="7">
        <v>42446</v>
      </c>
      <c r="E240" s="1">
        <f t="shared" si="27"/>
        <v>1</v>
      </c>
      <c r="I240" s="1" t="s">
        <v>211</v>
      </c>
      <c r="L240" s="1" t="s">
        <v>213</v>
      </c>
      <c r="S240" s="1" t="str">
        <f t="shared" si="28"/>
        <v>42446LOUVRE-CARNAVALET-RODIN-PICASSO-GREVIN</v>
      </c>
      <c r="T240" s="1" t="str">
        <f t="shared" si="29"/>
        <v/>
      </c>
      <c r="U240" s="1" t="str">
        <f t="shared" si="30"/>
        <v/>
      </c>
      <c r="V240" s="1" t="str">
        <f t="shared" si="31"/>
        <v/>
      </c>
      <c r="W240" s="1" t="str">
        <f t="shared" si="32"/>
        <v/>
      </c>
      <c r="X240" s="1" t="str">
        <f t="shared" si="33"/>
        <v/>
      </c>
      <c r="Y240" s="1" t="str">
        <f t="shared" si="34"/>
        <v/>
      </c>
      <c r="Z240" s="1" t="str">
        <f t="shared" si="35"/>
        <v xml:space="preserve">HOTEL F1 pax en </v>
      </c>
    </row>
    <row r="241" spans="3:26">
      <c r="C241" s="7">
        <v>42446</v>
      </c>
      <c r="D241" s="7">
        <v>42447</v>
      </c>
      <c r="E241" s="1">
        <f t="shared" si="27"/>
        <v>2</v>
      </c>
      <c r="I241" s="1" t="s">
        <v>105</v>
      </c>
      <c r="L241" s="1" t="s">
        <v>67</v>
      </c>
      <c r="M241" s="1" t="s">
        <v>214</v>
      </c>
      <c r="N241" s="1">
        <v>35</v>
      </c>
      <c r="S241" s="1" t="str">
        <f t="shared" si="28"/>
        <v>42446MIRABEAU</v>
      </c>
      <c r="T241" s="1" t="str">
        <f t="shared" si="29"/>
        <v>42447MIRABEAU</v>
      </c>
      <c r="U241" s="1" t="str">
        <f t="shared" si="30"/>
        <v/>
      </c>
      <c r="V241" s="1" t="str">
        <f t="shared" si="31"/>
        <v/>
      </c>
      <c r="W241" s="1" t="str">
        <f t="shared" si="32"/>
        <v/>
      </c>
      <c r="X241" s="1" t="str">
        <f t="shared" si="33"/>
        <v/>
      </c>
      <c r="Y241" s="1" t="str">
        <f t="shared" si="34"/>
        <v/>
      </c>
      <c r="Z241" s="1" t="str">
        <f t="shared" si="35"/>
        <v>FORCOMED 35pax en CLASSE</v>
      </c>
    </row>
    <row r="242" spans="3:26">
      <c r="C242" s="7">
        <v>42447</v>
      </c>
      <c r="D242" s="7">
        <v>42447</v>
      </c>
      <c r="E242" s="1">
        <f t="shared" si="27"/>
        <v>1</v>
      </c>
      <c r="I242" s="1" t="s">
        <v>211</v>
      </c>
      <c r="L242" s="1" t="s">
        <v>215</v>
      </c>
      <c r="M242" s="1" t="s">
        <v>75</v>
      </c>
      <c r="N242" s="1">
        <v>35</v>
      </c>
      <c r="S242" s="1" t="str">
        <f t="shared" si="28"/>
        <v>42447CARNAVALET-RODIN-PICASSO</v>
      </c>
      <c r="T242" s="1" t="str">
        <f t="shared" si="29"/>
        <v/>
      </c>
      <c r="U242" s="1" t="str">
        <f t="shared" si="30"/>
        <v/>
      </c>
      <c r="V242" s="1" t="str">
        <f t="shared" si="31"/>
        <v/>
      </c>
      <c r="W242" s="1" t="str">
        <f t="shared" si="32"/>
        <v/>
      </c>
      <c r="X242" s="1" t="str">
        <f t="shared" si="33"/>
        <v/>
      </c>
      <c r="Y242" s="1" t="str">
        <f t="shared" si="34"/>
        <v/>
      </c>
      <c r="Z242" s="1" t="str">
        <f t="shared" si="35"/>
        <v>HOTEL F1 35pax en THEATRE</v>
      </c>
    </row>
    <row r="243" spans="3:26">
      <c r="C243" s="7">
        <v>42447</v>
      </c>
      <c r="D243" s="7">
        <v>42447</v>
      </c>
      <c r="E243" s="1">
        <f t="shared" si="27"/>
        <v>1</v>
      </c>
      <c r="I243" s="1" t="s">
        <v>86</v>
      </c>
      <c r="L243" s="1" t="s">
        <v>55</v>
      </c>
      <c r="S243" s="1" t="str">
        <f t="shared" si="28"/>
        <v>42447ETOILE</v>
      </c>
      <c r="T243" s="1" t="str">
        <f t="shared" si="29"/>
        <v/>
      </c>
      <c r="U243" s="1" t="str">
        <f t="shared" si="30"/>
        <v/>
      </c>
      <c r="V243" s="1" t="str">
        <f t="shared" si="31"/>
        <v/>
      </c>
      <c r="W243" s="1" t="str">
        <f t="shared" si="32"/>
        <v/>
      </c>
      <c r="X243" s="1" t="str">
        <f t="shared" si="33"/>
        <v/>
      </c>
      <c r="Y243" s="1" t="str">
        <f t="shared" si="34"/>
        <v/>
      </c>
      <c r="Z243" s="1" t="str">
        <f t="shared" si="35"/>
        <v xml:space="preserve">UNCME pax en </v>
      </c>
    </row>
    <row r="244" spans="3:26">
      <c r="C244" s="7">
        <v>42447</v>
      </c>
      <c r="D244" s="7">
        <v>42448</v>
      </c>
      <c r="E244" s="1">
        <f t="shared" si="27"/>
        <v>2</v>
      </c>
      <c r="I244" s="1" t="s">
        <v>216</v>
      </c>
      <c r="L244" s="1" t="s">
        <v>88</v>
      </c>
      <c r="N244" s="1">
        <v>50</v>
      </c>
      <c r="S244" s="1" t="str">
        <f t="shared" si="28"/>
        <v>42447GREVIN</v>
      </c>
      <c r="T244" s="1" t="str">
        <f t="shared" si="29"/>
        <v>42448GREVIN</v>
      </c>
      <c r="U244" s="1" t="str">
        <f t="shared" si="30"/>
        <v/>
      </c>
      <c r="V244" s="1" t="str">
        <f t="shared" si="31"/>
        <v/>
      </c>
      <c r="W244" s="1" t="str">
        <f t="shared" si="32"/>
        <v/>
      </c>
      <c r="X244" s="1" t="str">
        <f t="shared" si="33"/>
        <v/>
      </c>
      <c r="Y244" s="1" t="str">
        <f t="shared" si="34"/>
        <v/>
      </c>
      <c r="Z244" s="1" t="str">
        <f t="shared" si="35"/>
        <v xml:space="preserve">UNCU 50pax en </v>
      </c>
    </row>
    <row r="245" spans="3:26">
      <c r="C245" s="7">
        <v>42447</v>
      </c>
      <c r="D245" s="7">
        <v>42447</v>
      </c>
      <c r="E245" s="1">
        <f t="shared" si="27"/>
        <v>1</v>
      </c>
      <c r="I245" s="1" t="s">
        <v>63</v>
      </c>
      <c r="L245" s="1" t="s">
        <v>63</v>
      </c>
      <c r="S245" s="1" t="str">
        <f t="shared" si="28"/>
        <v>42447INTERNE</v>
      </c>
      <c r="T245" s="1" t="str">
        <f t="shared" si="29"/>
        <v/>
      </c>
      <c r="U245" s="1" t="str">
        <f t="shared" si="30"/>
        <v/>
      </c>
      <c r="V245" s="1" t="str">
        <f t="shared" si="31"/>
        <v/>
      </c>
      <c r="W245" s="1" t="str">
        <f t="shared" si="32"/>
        <v/>
      </c>
      <c r="X245" s="1" t="str">
        <f t="shared" si="33"/>
        <v/>
      </c>
      <c r="Y245" s="1" t="str">
        <f t="shared" si="34"/>
        <v/>
      </c>
      <c r="Z245" s="1" t="str">
        <f t="shared" si="35"/>
        <v xml:space="preserve">INTERNE pax en </v>
      </c>
    </row>
    <row r="246" spans="3:26">
      <c r="C246" s="7">
        <v>42447</v>
      </c>
      <c r="D246" s="7">
        <v>42447</v>
      </c>
      <c r="E246" s="1">
        <f t="shared" si="27"/>
        <v>1</v>
      </c>
      <c r="I246" s="1" t="s">
        <v>120</v>
      </c>
      <c r="L246" s="1" t="s">
        <v>57</v>
      </c>
      <c r="M246" s="1" t="s">
        <v>32</v>
      </c>
      <c r="N246" s="1">
        <v>11</v>
      </c>
      <c r="S246" s="1" t="str">
        <f t="shared" si="28"/>
        <v>42447LOUVRE</v>
      </c>
      <c r="T246" s="1" t="str">
        <f t="shared" si="29"/>
        <v/>
      </c>
      <c r="U246" s="1" t="str">
        <f t="shared" si="30"/>
        <v/>
      </c>
      <c r="V246" s="1" t="str">
        <f t="shared" si="31"/>
        <v/>
      </c>
      <c r="W246" s="1" t="str">
        <f t="shared" si="32"/>
        <v/>
      </c>
      <c r="X246" s="1" t="str">
        <f t="shared" si="33"/>
        <v/>
      </c>
      <c r="Y246" s="1" t="str">
        <f t="shared" si="34"/>
        <v/>
      </c>
      <c r="Z246" s="1" t="str">
        <f t="shared" si="35"/>
        <v>LA SPA 11pax en U</v>
      </c>
    </row>
    <row r="247" spans="3:26">
      <c r="C247" s="7">
        <v>42448</v>
      </c>
      <c r="D247" s="7">
        <v>42449</v>
      </c>
      <c r="E247" s="1">
        <f t="shared" si="27"/>
        <v>2</v>
      </c>
      <c r="I247" s="1" t="s">
        <v>87</v>
      </c>
      <c r="L247" s="1" t="s">
        <v>82</v>
      </c>
      <c r="S247" s="1" t="str">
        <f t="shared" si="28"/>
        <v>42448GRENELLE-SULLY</v>
      </c>
      <c r="T247" s="1" t="str">
        <f t="shared" si="29"/>
        <v>42449GRENELLE-SULLY</v>
      </c>
      <c r="U247" s="1" t="str">
        <f t="shared" si="30"/>
        <v/>
      </c>
      <c r="V247" s="1" t="str">
        <f t="shared" si="31"/>
        <v/>
      </c>
      <c r="W247" s="1" t="str">
        <f t="shared" si="32"/>
        <v/>
      </c>
      <c r="X247" s="1" t="str">
        <f t="shared" si="33"/>
        <v/>
      </c>
      <c r="Y247" s="1" t="str">
        <f t="shared" si="34"/>
        <v/>
      </c>
      <c r="Z247" s="1" t="str">
        <f t="shared" si="35"/>
        <v xml:space="preserve">CORPS MEMOIRE pax en </v>
      </c>
    </row>
    <row r="248" spans="3:26">
      <c r="C248" s="7">
        <v>42448</v>
      </c>
      <c r="D248" s="7">
        <v>42448</v>
      </c>
      <c r="E248" s="1">
        <f t="shared" si="27"/>
        <v>1</v>
      </c>
      <c r="I248" s="1" t="s">
        <v>216</v>
      </c>
      <c r="L248" s="1" t="s">
        <v>88</v>
      </c>
      <c r="N248" s="1">
        <v>50</v>
      </c>
      <c r="S248" s="1" t="str">
        <f t="shared" si="28"/>
        <v>42448GREVIN</v>
      </c>
      <c r="T248" s="1" t="str">
        <f t="shared" si="29"/>
        <v/>
      </c>
      <c r="U248" s="1" t="str">
        <f t="shared" si="30"/>
        <v/>
      </c>
      <c r="V248" s="1" t="str">
        <f t="shared" si="31"/>
        <v/>
      </c>
      <c r="W248" s="1" t="str">
        <f t="shared" si="32"/>
        <v/>
      </c>
      <c r="X248" s="1" t="str">
        <f t="shared" si="33"/>
        <v/>
      </c>
      <c r="Y248" s="1" t="str">
        <f t="shared" si="34"/>
        <v/>
      </c>
      <c r="Z248" s="1" t="str">
        <f t="shared" si="35"/>
        <v xml:space="preserve">UNCU 50pax en </v>
      </c>
    </row>
    <row r="249" spans="3:26">
      <c r="C249" s="7">
        <v>42448</v>
      </c>
      <c r="D249" s="7">
        <v>42448</v>
      </c>
      <c r="E249" s="1">
        <f t="shared" si="27"/>
        <v>1</v>
      </c>
      <c r="I249" s="1" t="s">
        <v>86</v>
      </c>
      <c r="L249" s="1" t="s">
        <v>77</v>
      </c>
      <c r="S249" s="1" t="str">
        <f t="shared" si="28"/>
        <v>42448MONCEAU</v>
      </c>
      <c r="T249" s="1" t="str">
        <f t="shared" si="29"/>
        <v/>
      </c>
      <c r="U249" s="1" t="str">
        <f t="shared" si="30"/>
        <v/>
      </c>
      <c r="V249" s="1" t="str">
        <f t="shared" si="31"/>
        <v/>
      </c>
      <c r="W249" s="1" t="str">
        <f t="shared" si="32"/>
        <v/>
      </c>
      <c r="X249" s="1" t="str">
        <f t="shared" si="33"/>
        <v/>
      </c>
      <c r="Y249" s="1" t="str">
        <f t="shared" si="34"/>
        <v/>
      </c>
      <c r="Z249" s="1" t="str">
        <f t="shared" si="35"/>
        <v xml:space="preserve">UNCME pax en </v>
      </c>
    </row>
    <row r="250" spans="3:26">
      <c r="C250" s="7">
        <v>42450</v>
      </c>
      <c r="D250" s="7">
        <v>42452</v>
      </c>
      <c r="E250" s="1">
        <f t="shared" si="27"/>
        <v>3</v>
      </c>
      <c r="I250" s="1" t="s">
        <v>63</v>
      </c>
      <c r="L250" s="1" t="s">
        <v>64</v>
      </c>
      <c r="S250" s="1" t="str">
        <f t="shared" si="28"/>
        <v>42450ABBESSES</v>
      </c>
      <c r="T250" s="1" t="str">
        <f t="shared" si="29"/>
        <v>42451ABBESSES</v>
      </c>
      <c r="U250" s="1" t="str">
        <f t="shared" si="30"/>
        <v>42452ABBESSES</v>
      </c>
      <c r="V250" s="1" t="str">
        <f t="shared" si="31"/>
        <v/>
      </c>
      <c r="W250" s="1" t="str">
        <f t="shared" si="32"/>
        <v/>
      </c>
      <c r="X250" s="1" t="str">
        <f t="shared" si="33"/>
        <v/>
      </c>
      <c r="Y250" s="1" t="str">
        <f t="shared" si="34"/>
        <v/>
      </c>
      <c r="Z250" s="1" t="str">
        <f t="shared" si="35"/>
        <v xml:space="preserve">INTERNE pax en </v>
      </c>
    </row>
    <row r="251" spans="3:26">
      <c r="C251" s="7">
        <v>42450</v>
      </c>
      <c r="D251" s="7">
        <v>42451</v>
      </c>
      <c r="E251" s="1">
        <f t="shared" si="27"/>
        <v>2</v>
      </c>
      <c r="I251" s="1" t="s">
        <v>217</v>
      </c>
      <c r="L251" s="1" t="s">
        <v>212</v>
      </c>
      <c r="S251" s="1" t="str">
        <f t="shared" si="28"/>
        <v>42450DAUPHINE-ETOILE</v>
      </c>
      <c r="T251" s="1" t="str">
        <f t="shared" si="29"/>
        <v>42451DAUPHINE-ETOILE</v>
      </c>
      <c r="U251" s="1" t="str">
        <f t="shared" si="30"/>
        <v/>
      </c>
      <c r="V251" s="1" t="str">
        <f t="shared" si="31"/>
        <v/>
      </c>
      <c r="W251" s="1" t="str">
        <f t="shared" si="32"/>
        <v/>
      </c>
      <c r="X251" s="1" t="str">
        <f t="shared" si="33"/>
        <v/>
      </c>
      <c r="Y251" s="1" t="str">
        <f t="shared" si="34"/>
        <v/>
      </c>
      <c r="Z251" s="1" t="str">
        <f t="shared" si="35"/>
        <v xml:space="preserve">AFT pax en </v>
      </c>
    </row>
    <row r="252" spans="3:26">
      <c r="C252" s="7">
        <v>42450</v>
      </c>
      <c r="D252" s="7">
        <v>42450</v>
      </c>
      <c r="E252" s="1">
        <f t="shared" si="27"/>
        <v>1</v>
      </c>
      <c r="I252" s="1" t="s">
        <v>96</v>
      </c>
      <c r="L252" s="1" t="s">
        <v>57</v>
      </c>
      <c r="N252" s="1">
        <v>5</v>
      </c>
      <c r="S252" s="1" t="str">
        <f t="shared" si="28"/>
        <v>42450LOUVRE</v>
      </c>
      <c r="T252" s="1" t="str">
        <f t="shared" si="29"/>
        <v/>
      </c>
      <c r="U252" s="1" t="str">
        <f t="shared" si="30"/>
        <v/>
      </c>
      <c r="V252" s="1" t="str">
        <f t="shared" si="31"/>
        <v/>
      </c>
      <c r="W252" s="1" t="str">
        <f t="shared" si="32"/>
        <v/>
      </c>
      <c r="X252" s="1" t="str">
        <f t="shared" si="33"/>
        <v/>
      </c>
      <c r="Y252" s="1" t="str">
        <f t="shared" si="34"/>
        <v/>
      </c>
      <c r="Z252" s="1" t="str">
        <f t="shared" si="35"/>
        <v xml:space="preserve">SOGEPARK 5pax en </v>
      </c>
    </row>
    <row r="253" spans="3:26">
      <c r="C253" s="7">
        <v>42450</v>
      </c>
      <c r="D253" s="7">
        <v>42450</v>
      </c>
      <c r="E253" s="1">
        <f t="shared" si="27"/>
        <v>1</v>
      </c>
      <c r="I253" s="1" t="s">
        <v>218</v>
      </c>
      <c r="L253" s="1" t="s">
        <v>77</v>
      </c>
      <c r="M253" s="1" t="s">
        <v>32</v>
      </c>
      <c r="N253" s="1">
        <v>30</v>
      </c>
      <c r="S253" s="1" t="str">
        <f t="shared" si="28"/>
        <v>42450MONCEAU</v>
      </c>
      <c r="T253" s="1" t="str">
        <f t="shared" si="29"/>
        <v/>
      </c>
      <c r="U253" s="1" t="str">
        <f t="shared" si="30"/>
        <v/>
      </c>
      <c r="V253" s="1" t="str">
        <f t="shared" si="31"/>
        <v/>
      </c>
      <c r="W253" s="1" t="str">
        <f t="shared" si="32"/>
        <v/>
      </c>
      <c r="X253" s="1" t="str">
        <f t="shared" si="33"/>
        <v/>
      </c>
      <c r="Y253" s="1" t="str">
        <f t="shared" si="34"/>
        <v/>
      </c>
      <c r="Z253" s="1" t="str">
        <f t="shared" si="35"/>
        <v>DENIS GAUTHIER 30pax en U</v>
      </c>
    </row>
    <row r="254" spans="3:26">
      <c r="C254" s="7">
        <v>42451</v>
      </c>
      <c r="D254" s="7">
        <v>42452</v>
      </c>
      <c r="E254" s="1">
        <f t="shared" si="27"/>
        <v>2</v>
      </c>
      <c r="I254" s="1" t="s">
        <v>58</v>
      </c>
      <c r="L254" s="1" t="s">
        <v>80</v>
      </c>
      <c r="S254" s="1" t="str">
        <f t="shared" si="28"/>
        <v>42451CARNAVALET-RODIN</v>
      </c>
      <c r="T254" s="1" t="str">
        <f t="shared" si="29"/>
        <v>42452CARNAVALET-RODIN</v>
      </c>
      <c r="U254" s="1" t="str">
        <f t="shared" si="30"/>
        <v/>
      </c>
      <c r="V254" s="1" t="str">
        <f t="shared" si="31"/>
        <v/>
      </c>
      <c r="W254" s="1" t="str">
        <f t="shared" si="32"/>
        <v/>
      </c>
      <c r="X254" s="1" t="str">
        <f t="shared" si="33"/>
        <v/>
      </c>
      <c r="Y254" s="1" t="str">
        <f t="shared" si="34"/>
        <v/>
      </c>
      <c r="Z254" s="1" t="str">
        <f t="shared" si="35"/>
        <v xml:space="preserve">FNAC pax en </v>
      </c>
    </row>
    <row r="255" spans="3:26">
      <c r="C255" s="7">
        <v>42451</v>
      </c>
      <c r="D255" s="7">
        <v>42451</v>
      </c>
      <c r="E255" s="1">
        <f t="shared" si="27"/>
        <v>1</v>
      </c>
      <c r="I255" s="1" t="s">
        <v>217</v>
      </c>
      <c r="L255" s="1" t="s">
        <v>212</v>
      </c>
      <c r="S255" s="1" t="str">
        <f t="shared" si="28"/>
        <v>42451DAUPHINE-ETOILE</v>
      </c>
      <c r="T255" s="1" t="str">
        <f t="shared" si="29"/>
        <v/>
      </c>
      <c r="U255" s="1" t="str">
        <f t="shared" si="30"/>
        <v/>
      </c>
      <c r="V255" s="1" t="str">
        <f t="shared" si="31"/>
        <v/>
      </c>
      <c r="W255" s="1" t="str">
        <f t="shared" si="32"/>
        <v/>
      </c>
      <c r="X255" s="1" t="str">
        <f t="shared" si="33"/>
        <v/>
      </c>
      <c r="Y255" s="1" t="str">
        <f t="shared" si="34"/>
        <v/>
      </c>
      <c r="Z255" s="1" t="str">
        <f t="shared" si="35"/>
        <v xml:space="preserve">AFT pax en </v>
      </c>
    </row>
    <row r="256" spans="3:26">
      <c r="C256" s="7">
        <v>42451</v>
      </c>
      <c r="D256" s="7">
        <v>42453</v>
      </c>
      <c r="E256" s="1">
        <f t="shared" si="27"/>
        <v>3</v>
      </c>
      <c r="I256" s="1" t="s">
        <v>105</v>
      </c>
      <c r="L256" s="1" t="s">
        <v>82</v>
      </c>
      <c r="S256" s="1" t="str">
        <f t="shared" si="28"/>
        <v>42451GRENELLE-SULLY</v>
      </c>
      <c r="T256" s="1" t="str">
        <f t="shared" si="29"/>
        <v>42452GRENELLE-SULLY</v>
      </c>
      <c r="U256" s="1" t="str">
        <f t="shared" si="30"/>
        <v>42453GRENELLE-SULLY</v>
      </c>
      <c r="V256" s="1" t="str">
        <f t="shared" si="31"/>
        <v/>
      </c>
      <c r="W256" s="1" t="str">
        <f t="shared" si="32"/>
        <v/>
      </c>
      <c r="X256" s="1" t="str">
        <f t="shared" si="33"/>
        <v/>
      </c>
      <c r="Y256" s="1" t="str">
        <f t="shared" si="34"/>
        <v/>
      </c>
      <c r="Z256" s="1" t="str">
        <f t="shared" si="35"/>
        <v xml:space="preserve">FORCOMED pax en </v>
      </c>
    </row>
    <row r="257" spans="3:26">
      <c r="C257" s="7">
        <v>42451</v>
      </c>
      <c r="D257" s="7">
        <v>42451</v>
      </c>
      <c r="E257" s="1">
        <f t="shared" si="27"/>
        <v>1</v>
      </c>
      <c r="I257" s="1" t="s">
        <v>170</v>
      </c>
      <c r="L257" s="1" t="s">
        <v>88</v>
      </c>
      <c r="S257" s="1" t="str">
        <f t="shared" si="28"/>
        <v>42451GREVIN</v>
      </c>
      <c r="T257" s="1" t="str">
        <f t="shared" si="29"/>
        <v/>
      </c>
      <c r="U257" s="1" t="str">
        <f t="shared" si="30"/>
        <v/>
      </c>
      <c r="V257" s="1" t="str">
        <f t="shared" si="31"/>
        <v/>
      </c>
      <c r="W257" s="1" t="str">
        <f t="shared" si="32"/>
        <v/>
      </c>
      <c r="X257" s="1" t="str">
        <f t="shared" si="33"/>
        <v/>
      </c>
      <c r="Y257" s="1" t="str">
        <f t="shared" si="34"/>
        <v/>
      </c>
      <c r="Z257" s="1" t="str">
        <f t="shared" si="35"/>
        <v xml:space="preserve">CARREFOUR VOYAGES pax en </v>
      </c>
    </row>
    <row r="258" spans="3:26">
      <c r="C258" s="7">
        <v>42451</v>
      </c>
      <c r="D258" s="7">
        <v>42451</v>
      </c>
      <c r="E258" s="1">
        <f t="shared" ref="E258:E321" si="36">D258-C258+1</f>
        <v>1</v>
      </c>
      <c r="I258" s="1" t="s">
        <v>63</v>
      </c>
      <c r="L258" s="1" t="s">
        <v>57</v>
      </c>
      <c r="S258" s="1" t="str">
        <f t="shared" ref="S258:S321" si="37">IF($E258&gt;=S$1,CONCATENATE($C258,$L258),"")</f>
        <v>42451LOUVRE</v>
      </c>
      <c r="T258" s="1" t="str">
        <f t="shared" ref="T258:T321" si="38">IF($E258&gt;=T$1,CONCATENATE($C258+1,$L258),"")</f>
        <v/>
      </c>
      <c r="U258" s="1" t="str">
        <f t="shared" ref="U258:U321" si="39">IF($E258&gt;=U$1,CONCATENATE($C258+2,$L258),"")</f>
        <v/>
      </c>
      <c r="V258" s="1" t="str">
        <f t="shared" ref="V258:V321" si="40">IF($E258&gt;=V$1,CONCATENATE($C258+3,$L258),"")</f>
        <v/>
      </c>
      <c r="W258" s="1" t="str">
        <f t="shared" ref="W258:W321" si="41">IF($E258&gt;=W$1,CONCATENATE($C258+4,$L258),"")</f>
        <v/>
      </c>
      <c r="X258" s="1" t="str">
        <f t="shared" ref="X258:X321" si="42">IF($E258&gt;=X$1,CONCATENATE($C258+5,$L258),"")</f>
        <v/>
      </c>
      <c r="Y258" s="1" t="str">
        <f t="shared" ref="Y258:Y321" si="43">IF($E258&gt;=Y$1,CONCATENATE($C258+6,$L258),"")</f>
        <v/>
      </c>
      <c r="Z258" s="1" t="str">
        <f t="shared" ref="Z258:Z321" si="44">I258&amp;" "&amp;N258&amp;"pax"&amp;" "&amp;"en"&amp;" "&amp;M258</f>
        <v xml:space="preserve">INTERNE pax en </v>
      </c>
    </row>
    <row r="259" spans="3:26">
      <c r="C259" s="7">
        <v>42451</v>
      </c>
      <c r="D259" s="7">
        <v>42451</v>
      </c>
      <c r="E259" s="1">
        <f t="shared" si="36"/>
        <v>1</v>
      </c>
      <c r="I259" s="1" t="s">
        <v>105</v>
      </c>
      <c r="L259" s="1" t="s">
        <v>83</v>
      </c>
      <c r="S259" s="1" t="str">
        <f t="shared" si="37"/>
        <v>42451MIRABEAU-IENA</v>
      </c>
      <c r="T259" s="1" t="str">
        <f t="shared" si="38"/>
        <v/>
      </c>
      <c r="U259" s="1" t="str">
        <f t="shared" si="39"/>
        <v/>
      </c>
      <c r="V259" s="1" t="str">
        <f t="shared" si="40"/>
        <v/>
      </c>
      <c r="W259" s="1" t="str">
        <f t="shared" si="41"/>
        <v/>
      </c>
      <c r="X259" s="1" t="str">
        <f t="shared" si="42"/>
        <v/>
      </c>
      <c r="Y259" s="1" t="str">
        <f t="shared" si="43"/>
        <v/>
      </c>
      <c r="Z259" s="1" t="str">
        <f t="shared" si="44"/>
        <v xml:space="preserve">FORCOMED pax en </v>
      </c>
    </row>
    <row r="260" spans="3:26">
      <c r="C260" s="7">
        <v>42451</v>
      </c>
      <c r="D260" s="7">
        <v>42453</v>
      </c>
      <c r="E260" s="1">
        <f t="shared" si="36"/>
        <v>3</v>
      </c>
      <c r="I260" s="1" t="s">
        <v>105</v>
      </c>
      <c r="L260" s="1" t="s">
        <v>77</v>
      </c>
      <c r="S260" s="1" t="str">
        <f t="shared" si="37"/>
        <v>42451MONCEAU</v>
      </c>
      <c r="T260" s="1" t="str">
        <f t="shared" si="38"/>
        <v>42452MONCEAU</v>
      </c>
      <c r="U260" s="1" t="str">
        <f t="shared" si="39"/>
        <v>42453MONCEAU</v>
      </c>
      <c r="V260" s="1" t="str">
        <f t="shared" si="40"/>
        <v/>
      </c>
      <c r="W260" s="1" t="str">
        <f t="shared" si="41"/>
        <v/>
      </c>
      <c r="X260" s="1" t="str">
        <f t="shared" si="42"/>
        <v/>
      </c>
      <c r="Y260" s="1" t="str">
        <f t="shared" si="43"/>
        <v/>
      </c>
      <c r="Z260" s="1" t="str">
        <f t="shared" si="44"/>
        <v xml:space="preserve">FORCOMED pax en </v>
      </c>
    </row>
    <row r="261" spans="3:26">
      <c r="C261" s="7">
        <v>42451</v>
      </c>
      <c r="D261" s="7">
        <v>42452</v>
      </c>
      <c r="E261" s="1">
        <f t="shared" si="36"/>
        <v>2</v>
      </c>
      <c r="I261" s="1" t="s">
        <v>81</v>
      </c>
      <c r="L261" s="1" t="s">
        <v>95</v>
      </c>
      <c r="S261" s="1" t="str">
        <f t="shared" si="37"/>
        <v>42451PICASSO</v>
      </c>
      <c r="T261" s="1" t="str">
        <f t="shared" si="38"/>
        <v>42452PICASSO</v>
      </c>
      <c r="U261" s="1" t="str">
        <f t="shared" si="39"/>
        <v/>
      </c>
      <c r="V261" s="1" t="str">
        <f t="shared" si="40"/>
        <v/>
      </c>
      <c r="W261" s="1" t="str">
        <f t="shared" si="41"/>
        <v/>
      </c>
      <c r="X261" s="1" t="str">
        <f t="shared" si="42"/>
        <v/>
      </c>
      <c r="Y261" s="1" t="str">
        <f t="shared" si="43"/>
        <v/>
      </c>
      <c r="Z261" s="1" t="str">
        <f t="shared" si="44"/>
        <v xml:space="preserve">GEFCO pax en </v>
      </c>
    </row>
    <row r="262" spans="3:26">
      <c r="C262" s="7">
        <v>42452</v>
      </c>
      <c r="D262" s="7">
        <v>42452</v>
      </c>
      <c r="E262" s="1">
        <f t="shared" si="36"/>
        <v>1</v>
      </c>
      <c r="I262" s="1" t="s">
        <v>63</v>
      </c>
      <c r="L262" s="1" t="s">
        <v>55</v>
      </c>
      <c r="S262" s="1" t="str">
        <f t="shared" si="37"/>
        <v>42452ETOILE</v>
      </c>
      <c r="T262" s="1" t="str">
        <f t="shared" si="38"/>
        <v/>
      </c>
      <c r="U262" s="1" t="str">
        <f t="shared" si="39"/>
        <v/>
      </c>
      <c r="V262" s="1" t="str">
        <f t="shared" si="40"/>
        <v/>
      </c>
      <c r="W262" s="1" t="str">
        <f t="shared" si="41"/>
        <v/>
      </c>
      <c r="X262" s="1" t="str">
        <f t="shared" si="42"/>
        <v/>
      </c>
      <c r="Y262" s="1" t="str">
        <f t="shared" si="43"/>
        <v/>
      </c>
      <c r="Z262" s="1" t="str">
        <f t="shared" si="44"/>
        <v xml:space="preserve">INTERNE pax en </v>
      </c>
    </row>
    <row r="263" spans="3:26">
      <c r="C263" s="7">
        <v>42452</v>
      </c>
      <c r="D263" s="7">
        <v>42453</v>
      </c>
      <c r="E263" s="1">
        <f t="shared" si="36"/>
        <v>2</v>
      </c>
      <c r="I263" s="1" t="s">
        <v>219</v>
      </c>
      <c r="L263" s="1" t="s">
        <v>88</v>
      </c>
      <c r="S263" s="1" t="str">
        <f t="shared" si="37"/>
        <v>42452GREVIN</v>
      </c>
      <c r="T263" s="1" t="str">
        <f t="shared" si="38"/>
        <v>42453GREVIN</v>
      </c>
      <c r="U263" s="1" t="str">
        <f t="shared" si="39"/>
        <v/>
      </c>
      <c r="V263" s="1" t="str">
        <f t="shared" si="40"/>
        <v/>
      </c>
      <c r="W263" s="1" t="str">
        <f t="shared" si="41"/>
        <v/>
      </c>
      <c r="X263" s="1" t="str">
        <f t="shared" si="42"/>
        <v/>
      </c>
      <c r="Y263" s="1" t="str">
        <f t="shared" si="43"/>
        <v/>
      </c>
      <c r="Z263" s="1" t="str">
        <f t="shared" si="44"/>
        <v xml:space="preserve">LYONNAISES DES EAUX pax en </v>
      </c>
    </row>
    <row r="264" spans="3:26">
      <c r="C264" s="7">
        <v>42452</v>
      </c>
      <c r="D264" s="7">
        <v>42452</v>
      </c>
      <c r="E264" s="1">
        <f t="shared" si="36"/>
        <v>1</v>
      </c>
      <c r="I264" s="1" t="s">
        <v>81</v>
      </c>
      <c r="L264" s="1" t="s">
        <v>57</v>
      </c>
      <c r="S264" s="1" t="str">
        <f t="shared" si="37"/>
        <v>42452LOUVRE</v>
      </c>
      <c r="T264" s="1" t="str">
        <f t="shared" si="38"/>
        <v/>
      </c>
      <c r="U264" s="1" t="str">
        <f t="shared" si="39"/>
        <v/>
      </c>
      <c r="V264" s="1" t="str">
        <f t="shared" si="40"/>
        <v/>
      </c>
      <c r="W264" s="1" t="str">
        <f t="shared" si="41"/>
        <v/>
      </c>
      <c r="X264" s="1" t="str">
        <f t="shared" si="42"/>
        <v/>
      </c>
      <c r="Y264" s="1" t="str">
        <f t="shared" si="43"/>
        <v/>
      </c>
      <c r="Z264" s="1" t="str">
        <f t="shared" si="44"/>
        <v xml:space="preserve">GEFCO pax en </v>
      </c>
    </row>
    <row r="265" spans="3:26">
      <c r="C265" s="7">
        <v>42452</v>
      </c>
      <c r="D265" s="7">
        <v>42453</v>
      </c>
      <c r="E265" s="1">
        <f t="shared" si="36"/>
        <v>2</v>
      </c>
      <c r="I265" s="1" t="s">
        <v>63</v>
      </c>
      <c r="L265" s="1" t="s">
        <v>83</v>
      </c>
      <c r="S265" s="1" t="str">
        <f t="shared" si="37"/>
        <v>42452MIRABEAU-IENA</v>
      </c>
      <c r="T265" s="1" t="str">
        <f t="shared" si="38"/>
        <v>42453MIRABEAU-IENA</v>
      </c>
      <c r="U265" s="1" t="str">
        <f t="shared" si="39"/>
        <v/>
      </c>
      <c r="V265" s="1" t="str">
        <f t="shared" si="40"/>
        <v/>
      </c>
      <c r="W265" s="1" t="str">
        <f t="shared" si="41"/>
        <v/>
      </c>
      <c r="X265" s="1" t="str">
        <f t="shared" si="42"/>
        <v/>
      </c>
      <c r="Y265" s="1" t="str">
        <f t="shared" si="43"/>
        <v/>
      </c>
      <c r="Z265" s="1" t="str">
        <f t="shared" si="44"/>
        <v xml:space="preserve">INTERNE pax en </v>
      </c>
    </row>
    <row r="266" spans="3:26">
      <c r="C266" s="7">
        <v>42453</v>
      </c>
      <c r="D266" s="7">
        <v>42453</v>
      </c>
      <c r="E266" s="1">
        <f t="shared" si="36"/>
        <v>1</v>
      </c>
      <c r="I266" s="1" t="s">
        <v>219</v>
      </c>
      <c r="L266" s="1" t="s">
        <v>64</v>
      </c>
      <c r="S266" s="1" t="str">
        <f t="shared" si="37"/>
        <v>42453ABBESSES</v>
      </c>
      <c r="T266" s="1" t="str">
        <f t="shared" si="38"/>
        <v/>
      </c>
      <c r="U266" s="1" t="str">
        <f t="shared" si="39"/>
        <v/>
      </c>
      <c r="V266" s="1" t="str">
        <f t="shared" si="40"/>
        <v/>
      </c>
      <c r="W266" s="1" t="str">
        <f t="shared" si="41"/>
        <v/>
      </c>
      <c r="X266" s="1" t="str">
        <f t="shared" si="42"/>
        <v/>
      </c>
      <c r="Y266" s="1" t="str">
        <f t="shared" si="43"/>
        <v/>
      </c>
      <c r="Z266" s="1" t="str">
        <f t="shared" si="44"/>
        <v xml:space="preserve">LYONNAISES DES EAUX pax en </v>
      </c>
    </row>
    <row r="267" spans="3:26">
      <c r="C267" s="7">
        <v>42453</v>
      </c>
      <c r="D267" s="7">
        <v>42453</v>
      </c>
      <c r="E267" s="1">
        <f t="shared" si="36"/>
        <v>1</v>
      </c>
      <c r="I267" s="1" t="s">
        <v>220</v>
      </c>
      <c r="L267" s="1" t="s">
        <v>202</v>
      </c>
      <c r="M267" s="1" t="s">
        <v>203</v>
      </c>
      <c r="N267" s="1">
        <v>10</v>
      </c>
      <c r="S267" s="1" t="str">
        <f t="shared" si="37"/>
        <v>42453ANCIEN BAR</v>
      </c>
      <c r="T267" s="1" t="str">
        <f t="shared" si="38"/>
        <v/>
      </c>
      <c r="U267" s="1" t="str">
        <f t="shared" si="39"/>
        <v/>
      </c>
      <c r="V267" s="1" t="str">
        <f t="shared" si="40"/>
        <v/>
      </c>
      <c r="W267" s="1" t="str">
        <f t="shared" si="41"/>
        <v/>
      </c>
      <c r="X267" s="1" t="str">
        <f t="shared" si="42"/>
        <v/>
      </c>
      <c r="Y267" s="1" t="str">
        <f t="shared" si="43"/>
        <v/>
      </c>
      <c r="Z267" s="1" t="str">
        <f t="shared" si="44"/>
        <v>VEOLIA 10pax en COCKTAIL</v>
      </c>
    </row>
    <row r="268" spans="3:26">
      <c r="C268" s="7">
        <v>42453</v>
      </c>
      <c r="D268" s="7">
        <v>42453</v>
      </c>
      <c r="E268" s="1">
        <f t="shared" si="36"/>
        <v>1</v>
      </c>
      <c r="I268" s="1" t="s">
        <v>63</v>
      </c>
      <c r="L268" s="1" t="s">
        <v>73</v>
      </c>
      <c r="S268" s="1" t="str">
        <f t="shared" si="37"/>
        <v>42453DAUPHINE</v>
      </c>
      <c r="T268" s="1" t="str">
        <f t="shared" si="38"/>
        <v/>
      </c>
      <c r="U268" s="1" t="str">
        <f t="shared" si="39"/>
        <v/>
      </c>
      <c r="V268" s="1" t="str">
        <f t="shared" si="40"/>
        <v/>
      </c>
      <c r="W268" s="1" t="str">
        <f t="shared" si="41"/>
        <v/>
      </c>
      <c r="X268" s="1" t="str">
        <f t="shared" si="42"/>
        <v/>
      </c>
      <c r="Y268" s="1" t="str">
        <f t="shared" si="43"/>
        <v/>
      </c>
      <c r="Z268" s="1" t="str">
        <f t="shared" si="44"/>
        <v xml:space="preserve">INTERNE pax en </v>
      </c>
    </row>
    <row r="269" spans="3:26">
      <c r="C269" s="7">
        <v>42453</v>
      </c>
      <c r="D269" s="7">
        <v>42453</v>
      </c>
      <c r="E269" s="1">
        <f t="shared" si="36"/>
        <v>1</v>
      </c>
      <c r="I269" s="1" t="s">
        <v>84</v>
      </c>
      <c r="L269" s="1" t="s">
        <v>55</v>
      </c>
      <c r="N269" s="1">
        <v>12</v>
      </c>
      <c r="S269" s="1" t="str">
        <f t="shared" si="37"/>
        <v>42453ETOILE</v>
      </c>
      <c r="T269" s="1" t="str">
        <f t="shared" si="38"/>
        <v/>
      </c>
      <c r="U269" s="1" t="str">
        <f t="shared" si="39"/>
        <v/>
      </c>
      <c r="V269" s="1" t="str">
        <f t="shared" si="40"/>
        <v/>
      </c>
      <c r="W269" s="1" t="str">
        <f t="shared" si="41"/>
        <v/>
      </c>
      <c r="X269" s="1" t="str">
        <f t="shared" si="42"/>
        <v/>
      </c>
      <c r="Y269" s="1" t="str">
        <f t="shared" si="43"/>
        <v/>
      </c>
      <c r="Z269" s="1" t="str">
        <f t="shared" si="44"/>
        <v xml:space="preserve">STRAUTMANN 12pax en </v>
      </c>
    </row>
    <row r="270" spans="3:26">
      <c r="C270" s="7">
        <v>42453</v>
      </c>
      <c r="D270" s="7">
        <v>42453</v>
      </c>
      <c r="E270" s="1">
        <f t="shared" si="36"/>
        <v>1</v>
      </c>
      <c r="I270" s="1" t="s">
        <v>217</v>
      </c>
      <c r="L270" s="1" t="s">
        <v>57</v>
      </c>
      <c r="N270" s="1">
        <v>15</v>
      </c>
      <c r="S270" s="1" t="str">
        <f t="shared" si="37"/>
        <v>42453LOUVRE</v>
      </c>
      <c r="T270" s="1" t="str">
        <f t="shared" si="38"/>
        <v/>
      </c>
      <c r="U270" s="1" t="str">
        <f t="shared" si="39"/>
        <v/>
      </c>
      <c r="V270" s="1" t="str">
        <f t="shared" si="40"/>
        <v/>
      </c>
      <c r="W270" s="1" t="str">
        <f t="shared" si="41"/>
        <v/>
      </c>
      <c r="X270" s="1" t="str">
        <f t="shared" si="42"/>
        <v/>
      </c>
      <c r="Y270" s="1" t="str">
        <f t="shared" si="43"/>
        <v/>
      </c>
      <c r="Z270" s="1" t="str">
        <f t="shared" si="44"/>
        <v xml:space="preserve">AFT 15pax en </v>
      </c>
    </row>
    <row r="271" spans="3:26">
      <c r="C271" s="7">
        <v>42453</v>
      </c>
      <c r="D271" s="7">
        <v>42453</v>
      </c>
      <c r="E271" s="1">
        <f t="shared" si="36"/>
        <v>1</v>
      </c>
      <c r="I271" s="1" t="s">
        <v>219</v>
      </c>
      <c r="L271" s="1" t="s">
        <v>95</v>
      </c>
      <c r="S271" s="1" t="str">
        <f t="shared" si="37"/>
        <v>42453PICASSO</v>
      </c>
      <c r="T271" s="1" t="str">
        <f t="shared" si="38"/>
        <v/>
      </c>
      <c r="U271" s="1" t="str">
        <f t="shared" si="39"/>
        <v/>
      </c>
      <c r="V271" s="1" t="str">
        <f t="shared" si="40"/>
        <v/>
      </c>
      <c r="W271" s="1" t="str">
        <f t="shared" si="41"/>
        <v/>
      </c>
      <c r="X271" s="1" t="str">
        <f t="shared" si="42"/>
        <v/>
      </c>
      <c r="Y271" s="1" t="str">
        <f t="shared" si="43"/>
        <v/>
      </c>
      <c r="Z271" s="1" t="str">
        <f t="shared" si="44"/>
        <v xml:space="preserve">LYONNAISES DES EAUX pax en </v>
      </c>
    </row>
    <row r="272" spans="3:26">
      <c r="C272" s="7">
        <v>42454</v>
      </c>
      <c r="D272" s="7">
        <v>42454</v>
      </c>
      <c r="E272" s="1">
        <f t="shared" si="36"/>
        <v>1</v>
      </c>
      <c r="I272" s="1" t="s">
        <v>63</v>
      </c>
      <c r="L272" s="1" t="s">
        <v>64</v>
      </c>
      <c r="S272" s="1" t="str">
        <f t="shared" si="37"/>
        <v>42454ABBESSES</v>
      </c>
      <c r="T272" s="1" t="str">
        <f t="shared" si="38"/>
        <v/>
      </c>
      <c r="U272" s="1" t="str">
        <f t="shared" si="39"/>
        <v/>
      </c>
      <c r="V272" s="1" t="str">
        <f t="shared" si="40"/>
        <v/>
      </c>
      <c r="W272" s="1" t="str">
        <f t="shared" si="41"/>
        <v/>
      </c>
      <c r="X272" s="1" t="str">
        <f t="shared" si="42"/>
        <v/>
      </c>
      <c r="Y272" s="1" t="str">
        <f t="shared" si="43"/>
        <v/>
      </c>
      <c r="Z272" s="1" t="str">
        <f t="shared" si="44"/>
        <v xml:space="preserve">INTERNE pax en </v>
      </c>
    </row>
    <row r="273" spans="3:26">
      <c r="C273" s="7">
        <v>42454</v>
      </c>
      <c r="D273" s="7">
        <v>42454</v>
      </c>
      <c r="E273" s="1">
        <f t="shared" si="36"/>
        <v>1</v>
      </c>
      <c r="I273" s="1" t="s">
        <v>58</v>
      </c>
      <c r="L273" s="1" t="s">
        <v>88</v>
      </c>
      <c r="S273" s="1" t="str">
        <f t="shared" si="37"/>
        <v>42454GREVIN</v>
      </c>
      <c r="T273" s="1" t="str">
        <f t="shared" si="38"/>
        <v/>
      </c>
      <c r="U273" s="1" t="str">
        <f t="shared" si="39"/>
        <v/>
      </c>
      <c r="V273" s="1" t="str">
        <f t="shared" si="40"/>
        <v/>
      </c>
      <c r="W273" s="1" t="str">
        <f t="shared" si="41"/>
        <v/>
      </c>
      <c r="X273" s="1" t="str">
        <f t="shared" si="42"/>
        <v/>
      </c>
      <c r="Y273" s="1" t="str">
        <f t="shared" si="43"/>
        <v/>
      </c>
      <c r="Z273" s="1" t="str">
        <f t="shared" si="44"/>
        <v xml:space="preserve">FNAC pax en </v>
      </c>
    </row>
    <row r="274" spans="3:26">
      <c r="C274" s="7">
        <v>42458</v>
      </c>
      <c r="D274" s="7">
        <v>42458</v>
      </c>
      <c r="E274" s="1">
        <f t="shared" si="36"/>
        <v>1</v>
      </c>
      <c r="I274" s="1" t="s">
        <v>63</v>
      </c>
      <c r="L274" s="1" t="s">
        <v>64</v>
      </c>
      <c r="S274" s="1" t="str">
        <f t="shared" si="37"/>
        <v>42458ABBESSES</v>
      </c>
      <c r="T274" s="1" t="str">
        <f t="shared" si="38"/>
        <v/>
      </c>
      <c r="U274" s="1" t="str">
        <f t="shared" si="39"/>
        <v/>
      </c>
      <c r="V274" s="1" t="str">
        <f t="shared" si="40"/>
        <v/>
      </c>
      <c r="W274" s="1" t="str">
        <f t="shared" si="41"/>
        <v/>
      </c>
      <c r="X274" s="1" t="str">
        <f t="shared" si="42"/>
        <v/>
      </c>
      <c r="Y274" s="1" t="str">
        <f t="shared" si="43"/>
        <v/>
      </c>
      <c r="Z274" s="1" t="str">
        <f t="shared" si="44"/>
        <v xml:space="preserve">INTERNE pax en </v>
      </c>
    </row>
    <row r="275" spans="3:26">
      <c r="C275" s="7">
        <v>42458</v>
      </c>
      <c r="D275" s="7">
        <v>42458</v>
      </c>
      <c r="E275" s="1">
        <f t="shared" si="36"/>
        <v>1</v>
      </c>
      <c r="I275" s="1" t="s">
        <v>221</v>
      </c>
      <c r="L275" s="1" t="s">
        <v>202</v>
      </c>
      <c r="S275" s="1" t="str">
        <f t="shared" si="37"/>
        <v>42458ANCIEN BAR</v>
      </c>
      <c r="T275" s="1" t="str">
        <f t="shared" si="38"/>
        <v/>
      </c>
      <c r="U275" s="1" t="str">
        <f t="shared" si="39"/>
        <v/>
      </c>
      <c r="V275" s="1" t="str">
        <f t="shared" si="40"/>
        <v/>
      </c>
      <c r="W275" s="1" t="str">
        <f t="shared" si="41"/>
        <v/>
      </c>
      <c r="X275" s="1" t="str">
        <f t="shared" si="42"/>
        <v/>
      </c>
      <c r="Y275" s="1" t="str">
        <f t="shared" si="43"/>
        <v/>
      </c>
      <c r="Z275" s="1" t="str">
        <f t="shared" si="44"/>
        <v xml:space="preserve">BRIOCHE PASQUIER pax en </v>
      </c>
    </row>
    <row r="276" spans="3:26">
      <c r="C276" s="7">
        <v>42458</v>
      </c>
      <c r="D276" s="7">
        <v>42458</v>
      </c>
      <c r="E276" s="1">
        <f t="shared" si="36"/>
        <v>1</v>
      </c>
      <c r="I276" s="1" t="s">
        <v>63</v>
      </c>
      <c r="L276" s="1" t="s">
        <v>67</v>
      </c>
      <c r="S276" s="1" t="str">
        <f t="shared" si="37"/>
        <v>42458MIRABEAU</v>
      </c>
      <c r="T276" s="1" t="str">
        <f t="shared" si="38"/>
        <v/>
      </c>
      <c r="U276" s="1" t="str">
        <f t="shared" si="39"/>
        <v/>
      </c>
      <c r="V276" s="1" t="str">
        <f t="shared" si="40"/>
        <v/>
      </c>
      <c r="W276" s="1" t="str">
        <f t="shared" si="41"/>
        <v/>
      </c>
      <c r="X276" s="1" t="str">
        <f t="shared" si="42"/>
        <v/>
      </c>
      <c r="Y276" s="1" t="str">
        <f t="shared" si="43"/>
        <v/>
      </c>
      <c r="Z276" s="1" t="str">
        <f t="shared" si="44"/>
        <v xml:space="preserve">INTERNE pax en </v>
      </c>
    </row>
    <row r="277" spans="3:26">
      <c r="C277" s="7">
        <v>42458</v>
      </c>
      <c r="D277" s="7">
        <v>42458</v>
      </c>
      <c r="E277" s="1">
        <f t="shared" si="36"/>
        <v>1</v>
      </c>
      <c r="I277" s="1" t="s">
        <v>58</v>
      </c>
      <c r="L277" s="1" t="s">
        <v>77</v>
      </c>
      <c r="S277" s="1" t="str">
        <f t="shared" si="37"/>
        <v>42458MONCEAU</v>
      </c>
      <c r="T277" s="1" t="str">
        <f t="shared" si="38"/>
        <v/>
      </c>
      <c r="U277" s="1" t="str">
        <f t="shared" si="39"/>
        <v/>
      </c>
      <c r="V277" s="1" t="str">
        <f t="shared" si="40"/>
        <v/>
      </c>
      <c r="W277" s="1" t="str">
        <f t="shared" si="41"/>
        <v/>
      </c>
      <c r="X277" s="1" t="str">
        <f t="shared" si="42"/>
        <v/>
      </c>
      <c r="Y277" s="1" t="str">
        <f t="shared" si="43"/>
        <v/>
      </c>
      <c r="Z277" s="1" t="str">
        <f t="shared" si="44"/>
        <v xml:space="preserve">FNAC pax en </v>
      </c>
    </row>
    <row r="278" spans="3:26">
      <c r="C278" s="7">
        <v>42458</v>
      </c>
      <c r="D278" s="7">
        <v>42459</v>
      </c>
      <c r="E278" s="1">
        <f t="shared" si="36"/>
        <v>2</v>
      </c>
      <c r="I278" s="1" t="s">
        <v>221</v>
      </c>
      <c r="L278" s="1" t="s">
        <v>78</v>
      </c>
      <c r="M278" s="1" t="s">
        <v>32</v>
      </c>
      <c r="N278" s="1">
        <v>38</v>
      </c>
      <c r="S278" s="1" t="str">
        <f t="shared" si="37"/>
        <v>42458RODIN-PICASSO-GREVIN</v>
      </c>
      <c r="T278" s="1" t="str">
        <f t="shared" si="38"/>
        <v>42459RODIN-PICASSO-GREVIN</v>
      </c>
      <c r="U278" s="1" t="str">
        <f t="shared" si="39"/>
        <v/>
      </c>
      <c r="V278" s="1" t="str">
        <f t="shared" si="40"/>
        <v/>
      </c>
      <c r="W278" s="1" t="str">
        <f t="shared" si="41"/>
        <v/>
      </c>
      <c r="X278" s="1" t="str">
        <f t="shared" si="42"/>
        <v/>
      </c>
      <c r="Y278" s="1" t="str">
        <f t="shared" si="43"/>
        <v/>
      </c>
      <c r="Z278" s="1" t="str">
        <f t="shared" si="44"/>
        <v>BRIOCHE PASQUIER 38pax en U</v>
      </c>
    </row>
    <row r="279" spans="3:26">
      <c r="C279" s="7">
        <v>42458</v>
      </c>
      <c r="D279" s="7">
        <v>42459</v>
      </c>
      <c r="E279" s="1">
        <f t="shared" si="36"/>
        <v>2</v>
      </c>
      <c r="I279" s="1" t="s">
        <v>174</v>
      </c>
      <c r="L279" s="1" t="s">
        <v>79</v>
      </c>
      <c r="S279" s="1" t="str">
        <f t="shared" si="37"/>
        <v>42458SULLY</v>
      </c>
      <c r="T279" s="1" t="str">
        <f t="shared" si="38"/>
        <v>42459SULLY</v>
      </c>
      <c r="U279" s="1" t="str">
        <f t="shared" si="39"/>
        <v/>
      </c>
      <c r="V279" s="1" t="str">
        <f t="shared" si="40"/>
        <v/>
      </c>
      <c r="W279" s="1" t="str">
        <f t="shared" si="41"/>
        <v/>
      </c>
      <c r="X279" s="1" t="str">
        <f t="shared" si="42"/>
        <v/>
      </c>
      <c r="Y279" s="1" t="str">
        <f t="shared" si="43"/>
        <v/>
      </c>
      <c r="Z279" s="1" t="str">
        <f t="shared" si="44"/>
        <v xml:space="preserve">DELABIE pax en </v>
      </c>
    </row>
    <row r="280" spans="3:26">
      <c r="C280" s="7">
        <v>42459</v>
      </c>
      <c r="D280" s="7">
        <v>42459</v>
      </c>
      <c r="E280" s="1">
        <f t="shared" si="36"/>
        <v>1</v>
      </c>
      <c r="I280" s="1" t="s">
        <v>221</v>
      </c>
      <c r="L280" s="1" t="s">
        <v>55</v>
      </c>
      <c r="M280" s="1" t="s">
        <v>32</v>
      </c>
      <c r="N280" s="1">
        <v>9</v>
      </c>
      <c r="S280" s="1" t="str">
        <f t="shared" si="37"/>
        <v>42459ETOILE</v>
      </c>
      <c r="T280" s="1" t="str">
        <f t="shared" si="38"/>
        <v/>
      </c>
      <c r="U280" s="1" t="str">
        <f t="shared" si="39"/>
        <v/>
      </c>
      <c r="V280" s="1" t="str">
        <f t="shared" si="40"/>
        <v/>
      </c>
      <c r="W280" s="1" t="str">
        <f t="shared" si="41"/>
        <v/>
      </c>
      <c r="X280" s="1" t="str">
        <f t="shared" si="42"/>
        <v/>
      </c>
      <c r="Y280" s="1" t="str">
        <f t="shared" si="43"/>
        <v/>
      </c>
      <c r="Z280" s="1" t="str">
        <f t="shared" si="44"/>
        <v>BRIOCHE PASQUIER 9pax en U</v>
      </c>
    </row>
    <row r="281" spans="3:26">
      <c r="C281" s="7">
        <v>42459</v>
      </c>
      <c r="D281" s="7">
        <v>42459</v>
      </c>
      <c r="E281" s="1">
        <f t="shared" si="36"/>
        <v>1</v>
      </c>
      <c r="I281" s="1" t="s">
        <v>199</v>
      </c>
      <c r="L281" s="1" t="s">
        <v>57</v>
      </c>
      <c r="S281" s="1" t="str">
        <f t="shared" si="37"/>
        <v>42459LOUVRE</v>
      </c>
      <c r="T281" s="1" t="str">
        <f t="shared" si="38"/>
        <v/>
      </c>
      <c r="U281" s="1" t="str">
        <f t="shared" si="39"/>
        <v/>
      </c>
      <c r="V281" s="1" t="str">
        <f t="shared" si="40"/>
        <v/>
      </c>
      <c r="W281" s="1" t="str">
        <f t="shared" si="41"/>
        <v/>
      </c>
      <c r="X281" s="1" t="str">
        <f t="shared" si="42"/>
        <v/>
      </c>
      <c r="Y281" s="1" t="str">
        <f t="shared" si="43"/>
        <v/>
      </c>
      <c r="Z281" s="1" t="str">
        <f t="shared" si="44"/>
        <v xml:space="preserve">FRANCE EXPRESS pax en </v>
      </c>
    </row>
    <row r="282" spans="3:26">
      <c r="C282" s="7">
        <v>42459</v>
      </c>
      <c r="D282" s="7">
        <v>42459</v>
      </c>
      <c r="E282" s="1">
        <f t="shared" si="36"/>
        <v>1</v>
      </c>
      <c r="I282" s="1" t="s">
        <v>222</v>
      </c>
      <c r="L282" s="1" t="s">
        <v>77</v>
      </c>
      <c r="S282" s="1" t="str">
        <f t="shared" si="37"/>
        <v>42459MONCEAU</v>
      </c>
      <c r="T282" s="1" t="str">
        <f t="shared" si="38"/>
        <v/>
      </c>
      <c r="U282" s="1" t="str">
        <f t="shared" si="39"/>
        <v/>
      </c>
      <c r="V282" s="1" t="str">
        <f t="shared" si="40"/>
        <v/>
      </c>
      <c r="W282" s="1" t="str">
        <f t="shared" si="41"/>
        <v/>
      </c>
      <c r="X282" s="1" t="str">
        <f t="shared" si="42"/>
        <v/>
      </c>
      <c r="Y282" s="1" t="str">
        <f t="shared" si="43"/>
        <v/>
      </c>
      <c r="Z282" s="1" t="str">
        <f t="shared" si="44"/>
        <v xml:space="preserve">IBIS pax en </v>
      </c>
    </row>
    <row r="283" spans="3:26">
      <c r="C283" s="7">
        <v>42460</v>
      </c>
      <c r="D283" s="7">
        <v>42460</v>
      </c>
      <c r="E283" s="1">
        <f t="shared" si="36"/>
        <v>1</v>
      </c>
      <c r="I283" s="1" t="s">
        <v>63</v>
      </c>
      <c r="L283" s="1" t="s">
        <v>55</v>
      </c>
      <c r="S283" s="1" t="str">
        <f t="shared" si="37"/>
        <v>42460ETOILE</v>
      </c>
      <c r="T283" s="1" t="str">
        <f t="shared" si="38"/>
        <v/>
      </c>
      <c r="U283" s="1" t="str">
        <f t="shared" si="39"/>
        <v/>
      </c>
      <c r="V283" s="1" t="str">
        <f t="shared" si="40"/>
        <v/>
      </c>
      <c r="W283" s="1" t="str">
        <f t="shared" si="41"/>
        <v/>
      </c>
      <c r="X283" s="1" t="str">
        <f t="shared" si="42"/>
        <v/>
      </c>
      <c r="Y283" s="1" t="str">
        <f t="shared" si="43"/>
        <v/>
      </c>
      <c r="Z283" s="1" t="str">
        <f t="shared" si="44"/>
        <v xml:space="preserve">INTERNE pax en </v>
      </c>
    </row>
    <row r="284" spans="3:26">
      <c r="C284" s="7">
        <v>42460</v>
      </c>
      <c r="D284" s="7">
        <v>42460</v>
      </c>
      <c r="E284" s="1">
        <f t="shared" si="36"/>
        <v>1</v>
      </c>
      <c r="I284" s="1" t="s">
        <v>81</v>
      </c>
      <c r="L284" s="1" t="s">
        <v>57</v>
      </c>
      <c r="S284" s="1" t="str">
        <f t="shared" si="37"/>
        <v>42460LOUVRE</v>
      </c>
      <c r="T284" s="1" t="str">
        <f t="shared" si="38"/>
        <v/>
      </c>
      <c r="U284" s="1" t="str">
        <f t="shared" si="39"/>
        <v/>
      </c>
      <c r="V284" s="1" t="str">
        <f t="shared" si="40"/>
        <v/>
      </c>
      <c r="W284" s="1" t="str">
        <f t="shared" si="41"/>
        <v/>
      </c>
      <c r="X284" s="1" t="str">
        <f t="shared" si="42"/>
        <v/>
      </c>
      <c r="Y284" s="1" t="str">
        <f t="shared" si="43"/>
        <v/>
      </c>
      <c r="Z284" s="1" t="str">
        <f t="shared" si="44"/>
        <v xml:space="preserve">GEFCO pax en </v>
      </c>
    </row>
    <row r="285" spans="3:26">
      <c r="C285" s="7">
        <v>42460</v>
      </c>
      <c r="D285" s="7">
        <v>42460</v>
      </c>
      <c r="E285" s="1">
        <f t="shared" si="36"/>
        <v>1</v>
      </c>
      <c r="I285" s="1" t="s">
        <v>223</v>
      </c>
      <c r="L285" s="1" t="s">
        <v>67</v>
      </c>
      <c r="S285" s="1" t="str">
        <f t="shared" si="37"/>
        <v>42460MIRABEAU</v>
      </c>
      <c r="T285" s="1" t="str">
        <f t="shared" si="38"/>
        <v/>
      </c>
      <c r="U285" s="1" t="str">
        <f t="shared" si="39"/>
        <v/>
      </c>
      <c r="V285" s="1" t="str">
        <f t="shared" si="40"/>
        <v/>
      </c>
      <c r="W285" s="1" t="str">
        <f t="shared" si="41"/>
        <v/>
      </c>
      <c r="X285" s="1" t="str">
        <f t="shared" si="42"/>
        <v/>
      </c>
      <c r="Y285" s="1" t="str">
        <f t="shared" si="43"/>
        <v/>
      </c>
      <c r="Z285" s="1" t="str">
        <f t="shared" si="44"/>
        <v xml:space="preserve">APPEL MEDICAL pax en </v>
      </c>
    </row>
    <row r="286" spans="3:26">
      <c r="C286" s="7">
        <v>42460</v>
      </c>
      <c r="D286" s="7">
        <v>42460</v>
      </c>
      <c r="E286" s="1">
        <f t="shared" si="36"/>
        <v>1</v>
      </c>
      <c r="I286" s="1" t="s">
        <v>224</v>
      </c>
      <c r="L286" s="1" t="s">
        <v>79</v>
      </c>
      <c r="S286" s="1" t="str">
        <f t="shared" si="37"/>
        <v>42460SULLY</v>
      </c>
      <c r="T286" s="1" t="str">
        <f t="shared" si="38"/>
        <v/>
      </c>
      <c r="U286" s="1" t="str">
        <f t="shared" si="39"/>
        <v/>
      </c>
      <c r="V286" s="1" t="str">
        <f t="shared" si="40"/>
        <v/>
      </c>
      <c r="W286" s="1" t="str">
        <f t="shared" si="41"/>
        <v/>
      </c>
      <c r="X286" s="1" t="str">
        <f t="shared" si="42"/>
        <v/>
      </c>
      <c r="Y286" s="1" t="str">
        <f t="shared" si="43"/>
        <v/>
      </c>
      <c r="Z286" s="1" t="str">
        <f t="shared" si="44"/>
        <v xml:space="preserve">DESPORT GERANCE pax en </v>
      </c>
    </row>
    <row r="287" spans="3:26">
      <c r="C287" s="7">
        <v>42491</v>
      </c>
      <c r="D287" s="7">
        <v>42492</v>
      </c>
      <c r="E287" s="1">
        <f t="shared" si="36"/>
        <v>2</v>
      </c>
      <c r="I287" s="1" t="s">
        <v>225</v>
      </c>
      <c r="S287" s="1" t="str">
        <f t="shared" si="37"/>
        <v>42491</v>
      </c>
      <c r="T287" s="1" t="str">
        <f t="shared" si="38"/>
        <v>42492</v>
      </c>
      <c r="U287" s="1" t="str">
        <f t="shared" si="39"/>
        <v/>
      </c>
      <c r="V287" s="1" t="str">
        <f t="shared" si="40"/>
        <v/>
      </c>
      <c r="W287" s="1" t="str">
        <f t="shared" si="41"/>
        <v/>
      </c>
      <c r="X287" s="1" t="str">
        <f t="shared" si="42"/>
        <v/>
      </c>
      <c r="Y287" s="1" t="str">
        <f t="shared" si="43"/>
        <v/>
      </c>
      <c r="Z287" s="1" t="str">
        <f t="shared" si="44"/>
        <v xml:space="preserve">LES RESTOS DU CŒUR pax en </v>
      </c>
    </row>
    <row r="288" spans="3:26">
      <c r="C288" s="7">
        <v>42492</v>
      </c>
      <c r="D288" s="7">
        <v>42492</v>
      </c>
      <c r="E288" s="1">
        <f t="shared" si="36"/>
        <v>1</v>
      </c>
      <c r="I288" s="1" t="s">
        <v>63</v>
      </c>
      <c r="L288" s="1" t="s">
        <v>73</v>
      </c>
      <c r="M288" s="1" t="s">
        <v>111</v>
      </c>
      <c r="S288" s="1" t="str">
        <f t="shared" si="37"/>
        <v>42492DAUPHINE</v>
      </c>
      <c r="T288" s="1" t="str">
        <f t="shared" si="38"/>
        <v/>
      </c>
      <c r="U288" s="1" t="str">
        <f t="shared" si="39"/>
        <v/>
      </c>
      <c r="V288" s="1" t="str">
        <f t="shared" si="40"/>
        <v/>
      </c>
      <c r="W288" s="1" t="str">
        <f t="shared" si="41"/>
        <v/>
      </c>
      <c r="X288" s="1" t="str">
        <f t="shared" si="42"/>
        <v/>
      </c>
      <c r="Y288" s="1" t="str">
        <f t="shared" si="43"/>
        <v/>
      </c>
      <c r="Z288" s="1" t="str">
        <f t="shared" si="44"/>
        <v>INTERNE pax en OVALE</v>
      </c>
    </row>
    <row r="289" spans="3:26">
      <c r="C289" s="7">
        <v>42493</v>
      </c>
      <c r="D289" s="7">
        <v>42493</v>
      </c>
      <c r="E289" s="1">
        <f t="shared" si="36"/>
        <v>1</v>
      </c>
      <c r="I289" s="1" t="s">
        <v>63</v>
      </c>
      <c r="L289" s="1" t="s">
        <v>55</v>
      </c>
      <c r="M289" s="1" t="s">
        <v>111</v>
      </c>
      <c r="S289" s="1" t="str">
        <f t="shared" si="37"/>
        <v>42493ETOILE</v>
      </c>
      <c r="T289" s="1" t="str">
        <f t="shared" si="38"/>
        <v/>
      </c>
      <c r="U289" s="1" t="str">
        <f t="shared" si="39"/>
        <v/>
      </c>
      <c r="V289" s="1" t="str">
        <f t="shared" si="40"/>
        <v/>
      </c>
      <c r="W289" s="1" t="str">
        <f t="shared" si="41"/>
        <v/>
      </c>
      <c r="X289" s="1" t="str">
        <f t="shared" si="42"/>
        <v/>
      </c>
      <c r="Y289" s="1" t="str">
        <f t="shared" si="43"/>
        <v/>
      </c>
      <c r="Z289" s="1" t="str">
        <f t="shared" si="44"/>
        <v>INTERNE pax en OVALE</v>
      </c>
    </row>
    <row r="290" spans="3:26">
      <c r="C290" s="7">
        <v>42493</v>
      </c>
      <c r="D290" s="7">
        <v>42493</v>
      </c>
      <c r="E290" s="1">
        <f t="shared" si="36"/>
        <v>1</v>
      </c>
      <c r="I290" s="1" t="s">
        <v>58</v>
      </c>
      <c r="L290" s="1" t="s">
        <v>88</v>
      </c>
      <c r="M290" s="1" t="s">
        <v>226</v>
      </c>
      <c r="S290" s="1" t="str">
        <f t="shared" si="37"/>
        <v>42493GREVIN</v>
      </c>
      <c r="T290" s="1" t="str">
        <f t="shared" si="38"/>
        <v/>
      </c>
      <c r="U290" s="1" t="str">
        <f t="shared" si="39"/>
        <v/>
      </c>
      <c r="V290" s="1" t="str">
        <f t="shared" si="40"/>
        <v/>
      </c>
      <c r="W290" s="1" t="str">
        <f t="shared" si="41"/>
        <v/>
      </c>
      <c r="X290" s="1" t="str">
        <f t="shared" si="42"/>
        <v/>
      </c>
      <c r="Y290" s="1" t="str">
        <f t="shared" si="43"/>
        <v/>
      </c>
      <c r="Z290" s="1" t="str">
        <f t="shared" si="44"/>
        <v>FNAC pax en CARRE</v>
      </c>
    </row>
    <row r="291" spans="3:26">
      <c r="C291" s="7">
        <v>42493</v>
      </c>
      <c r="D291" s="7">
        <v>42493</v>
      </c>
      <c r="E291" s="1">
        <f t="shared" si="36"/>
        <v>1</v>
      </c>
      <c r="I291" s="1" t="s">
        <v>81</v>
      </c>
      <c r="L291" s="1" t="s">
        <v>57</v>
      </c>
      <c r="M291" s="1" t="s">
        <v>226</v>
      </c>
      <c r="S291" s="1" t="str">
        <f t="shared" si="37"/>
        <v>42493LOUVRE</v>
      </c>
      <c r="T291" s="1" t="str">
        <f t="shared" si="38"/>
        <v/>
      </c>
      <c r="U291" s="1" t="str">
        <f t="shared" si="39"/>
        <v/>
      </c>
      <c r="V291" s="1" t="str">
        <f t="shared" si="40"/>
        <v/>
      </c>
      <c r="W291" s="1" t="str">
        <f t="shared" si="41"/>
        <v/>
      </c>
      <c r="X291" s="1" t="str">
        <f t="shared" si="42"/>
        <v/>
      </c>
      <c r="Y291" s="1" t="str">
        <f t="shared" si="43"/>
        <v/>
      </c>
      <c r="Z291" s="1" t="str">
        <f t="shared" si="44"/>
        <v>GEFCO pax en CARRE</v>
      </c>
    </row>
    <row r="292" spans="3:26">
      <c r="C292" s="7">
        <v>42493</v>
      </c>
      <c r="D292" s="7">
        <v>42493</v>
      </c>
      <c r="E292" s="1">
        <f t="shared" si="36"/>
        <v>1</v>
      </c>
      <c r="I292" s="1" t="s">
        <v>227</v>
      </c>
      <c r="L292" s="1" t="s">
        <v>228</v>
      </c>
      <c r="M292" s="1" t="s">
        <v>75</v>
      </c>
      <c r="N292" s="1">
        <v>80</v>
      </c>
      <c r="O292" s="1" t="s">
        <v>124</v>
      </c>
      <c r="S292" s="1" t="str">
        <f t="shared" si="37"/>
        <v>42493MIRABEAU - IENA</v>
      </c>
      <c r="T292" s="1" t="str">
        <f t="shared" si="38"/>
        <v/>
      </c>
      <c r="U292" s="1" t="str">
        <f t="shared" si="39"/>
        <v/>
      </c>
      <c r="V292" s="1" t="str">
        <f t="shared" si="40"/>
        <v/>
      </c>
      <c r="W292" s="1" t="str">
        <f t="shared" si="41"/>
        <v/>
      </c>
      <c r="X292" s="1" t="str">
        <f t="shared" si="42"/>
        <v/>
      </c>
      <c r="Y292" s="1" t="str">
        <f t="shared" si="43"/>
        <v/>
      </c>
      <c r="Z292" s="1" t="str">
        <f t="shared" si="44"/>
        <v>SPA 80pax en THEATRE</v>
      </c>
    </row>
    <row r="293" spans="3:26">
      <c r="C293" s="7">
        <v>42493</v>
      </c>
      <c r="D293" s="7">
        <v>42493</v>
      </c>
      <c r="E293" s="1">
        <f t="shared" si="36"/>
        <v>1</v>
      </c>
      <c r="I293" s="1" t="s">
        <v>229</v>
      </c>
      <c r="L293" s="1" t="s">
        <v>77</v>
      </c>
      <c r="M293" s="1" t="s">
        <v>75</v>
      </c>
      <c r="N293" s="1">
        <v>120</v>
      </c>
      <c r="R293" s="1">
        <v>300</v>
      </c>
      <c r="S293" s="1" t="str">
        <f t="shared" si="37"/>
        <v>42493MONCEAU</v>
      </c>
      <c r="T293" s="1" t="str">
        <f t="shared" si="38"/>
        <v/>
      </c>
      <c r="U293" s="1" t="str">
        <f t="shared" si="39"/>
        <v/>
      </c>
      <c r="V293" s="1" t="str">
        <f t="shared" si="40"/>
        <v/>
      </c>
      <c r="W293" s="1" t="str">
        <f t="shared" si="41"/>
        <v/>
      </c>
      <c r="X293" s="1" t="str">
        <f t="shared" si="42"/>
        <v/>
      </c>
      <c r="Y293" s="1" t="str">
        <f t="shared" si="43"/>
        <v/>
      </c>
      <c r="Z293" s="1" t="str">
        <f t="shared" si="44"/>
        <v>PANORAMA 120pax en THEATRE</v>
      </c>
    </row>
    <row r="294" spans="3:26">
      <c r="C294" s="7">
        <v>42493</v>
      </c>
      <c r="D294" s="7">
        <v>42493</v>
      </c>
      <c r="E294" s="1">
        <f t="shared" si="36"/>
        <v>1</v>
      </c>
      <c r="I294" s="1" t="s">
        <v>81</v>
      </c>
      <c r="L294" s="1" t="s">
        <v>97</v>
      </c>
      <c r="M294" s="1" t="s">
        <v>226</v>
      </c>
      <c r="S294" s="1" t="str">
        <f t="shared" si="37"/>
        <v>42493RODIN</v>
      </c>
      <c r="T294" s="1" t="str">
        <f t="shared" si="38"/>
        <v/>
      </c>
      <c r="U294" s="1" t="str">
        <f t="shared" si="39"/>
        <v/>
      </c>
      <c r="V294" s="1" t="str">
        <f t="shared" si="40"/>
        <v/>
      </c>
      <c r="W294" s="1" t="str">
        <f t="shared" si="41"/>
        <v/>
      </c>
      <c r="X294" s="1" t="str">
        <f t="shared" si="42"/>
        <v/>
      </c>
      <c r="Y294" s="1" t="str">
        <f t="shared" si="43"/>
        <v/>
      </c>
      <c r="Z294" s="1" t="str">
        <f t="shared" si="44"/>
        <v>GEFCO pax en CARRE</v>
      </c>
    </row>
    <row r="295" spans="3:26">
      <c r="C295" s="7">
        <v>42494</v>
      </c>
      <c r="D295" s="7">
        <v>42494</v>
      </c>
      <c r="E295" s="1">
        <f t="shared" si="36"/>
        <v>1</v>
      </c>
      <c r="I295" s="1" t="s">
        <v>63</v>
      </c>
      <c r="L295" s="1" t="s">
        <v>55</v>
      </c>
      <c r="M295" s="1" t="s">
        <v>111</v>
      </c>
      <c r="S295" s="1" t="str">
        <f t="shared" si="37"/>
        <v>42494ETOILE</v>
      </c>
      <c r="T295" s="1" t="str">
        <f t="shared" si="38"/>
        <v/>
      </c>
      <c r="U295" s="1" t="str">
        <f t="shared" si="39"/>
        <v/>
      </c>
      <c r="V295" s="1" t="str">
        <f t="shared" si="40"/>
        <v/>
      </c>
      <c r="W295" s="1" t="str">
        <f t="shared" si="41"/>
        <v/>
      </c>
      <c r="X295" s="1" t="str">
        <f t="shared" si="42"/>
        <v/>
      </c>
      <c r="Y295" s="1" t="str">
        <f t="shared" si="43"/>
        <v/>
      </c>
      <c r="Z295" s="1" t="str">
        <f t="shared" si="44"/>
        <v>INTERNE pax en OVALE</v>
      </c>
    </row>
    <row r="296" spans="3:26">
      <c r="C296" s="7">
        <v>42496</v>
      </c>
      <c r="D296" s="7">
        <v>42496</v>
      </c>
      <c r="E296" s="1">
        <f t="shared" si="36"/>
        <v>1</v>
      </c>
      <c r="I296" s="1" t="s">
        <v>229</v>
      </c>
      <c r="L296" s="1" t="s">
        <v>77</v>
      </c>
      <c r="M296" s="1" t="s">
        <v>75</v>
      </c>
      <c r="N296" s="1">
        <v>120</v>
      </c>
      <c r="S296" s="1" t="str">
        <f t="shared" si="37"/>
        <v>42496MONCEAU</v>
      </c>
      <c r="T296" s="1" t="str">
        <f t="shared" si="38"/>
        <v/>
      </c>
      <c r="U296" s="1" t="str">
        <f t="shared" si="39"/>
        <v/>
      </c>
      <c r="V296" s="1" t="str">
        <f t="shared" si="40"/>
        <v/>
      </c>
      <c r="W296" s="1" t="str">
        <f t="shared" si="41"/>
        <v/>
      </c>
      <c r="X296" s="1" t="str">
        <f t="shared" si="42"/>
        <v/>
      </c>
      <c r="Y296" s="1" t="str">
        <f t="shared" si="43"/>
        <v/>
      </c>
      <c r="Z296" s="1" t="str">
        <f t="shared" si="44"/>
        <v>PANORAMA 120pax en THEATRE</v>
      </c>
    </row>
    <row r="297" spans="3:26">
      <c r="C297" s="7">
        <v>42498</v>
      </c>
      <c r="D297" s="7">
        <v>42498</v>
      </c>
      <c r="E297" s="1">
        <f t="shared" si="36"/>
        <v>1</v>
      </c>
      <c r="I297" s="1" t="s">
        <v>230</v>
      </c>
      <c r="L297" s="1" t="s">
        <v>57</v>
      </c>
      <c r="M297" s="1" t="s">
        <v>226</v>
      </c>
      <c r="S297" s="1" t="str">
        <f t="shared" si="37"/>
        <v>42498LOUVRE</v>
      </c>
      <c r="T297" s="1" t="str">
        <f t="shared" si="38"/>
        <v/>
      </c>
      <c r="U297" s="1" t="str">
        <f t="shared" si="39"/>
        <v/>
      </c>
      <c r="V297" s="1" t="str">
        <f t="shared" si="40"/>
        <v/>
      </c>
      <c r="W297" s="1" t="str">
        <f t="shared" si="41"/>
        <v/>
      </c>
      <c r="X297" s="1" t="str">
        <f t="shared" si="42"/>
        <v/>
      </c>
      <c r="Y297" s="1" t="str">
        <f t="shared" si="43"/>
        <v/>
      </c>
      <c r="Z297" s="1" t="str">
        <f t="shared" si="44"/>
        <v>JEAN JACQUES BOUCHET pax en CARRE</v>
      </c>
    </row>
    <row r="298" spans="3:26">
      <c r="C298" s="7">
        <v>42499</v>
      </c>
      <c r="D298" s="7">
        <v>42499</v>
      </c>
      <c r="E298" s="1">
        <f t="shared" si="36"/>
        <v>1</v>
      </c>
      <c r="I298" s="1" t="s">
        <v>96</v>
      </c>
      <c r="L298" s="1" t="s">
        <v>55</v>
      </c>
      <c r="M298" s="1" t="s">
        <v>111</v>
      </c>
      <c r="S298" s="1" t="str">
        <f t="shared" si="37"/>
        <v>42499ETOILE</v>
      </c>
      <c r="T298" s="1" t="str">
        <f t="shared" si="38"/>
        <v/>
      </c>
      <c r="U298" s="1" t="str">
        <f t="shared" si="39"/>
        <v/>
      </c>
      <c r="V298" s="1" t="str">
        <f t="shared" si="40"/>
        <v/>
      </c>
      <c r="W298" s="1" t="str">
        <f t="shared" si="41"/>
        <v/>
      </c>
      <c r="X298" s="1" t="str">
        <f t="shared" si="42"/>
        <v/>
      </c>
      <c r="Y298" s="1" t="str">
        <f t="shared" si="43"/>
        <v/>
      </c>
      <c r="Z298" s="1" t="str">
        <f t="shared" si="44"/>
        <v>SOGEPARK pax en OVALE</v>
      </c>
    </row>
    <row r="299" spans="3:26">
      <c r="C299" s="7">
        <v>42499</v>
      </c>
      <c r="D299" s="7">
        <v>42502</v>
      </c>
      <c r="E299" s="1">
        <f t="shared" si="36"/>
        <v>4</v>
      </c>
      <c r="I299" s="1" t="s">
        <v>105</v>
      </c>
      <c r="L299" s="1" t="s">
        <v>76</v>
      </c>
      <c r="M299" s="1" t="s">
        <v>32</v>
      </c>
      <c r="S299" s="1" t="str">
        <f t="shared" si="37"/>
        <v>42499IENA</v>
      </c>
      <c r="T299" s="1" t="str">
        <f t="shared" si="38"/>
        <v>42500IENA</v>
      </c>
      <c r="U299" s="1" t="str">
        <f t="shared" si="39"/>
        <v>42501IENA</v>
      </c>
      <c r="V299" s="1" t="str">
        <f t="shared" si="40"/>
        <v>42502IENA</v>
      </c>
      <c r="W299" s="1" t="str">
        <f t="shared" si="41"/>
        <v/>
      </c>
      <c r="X299" s="1" t="str">
        <f t="shared" si="42"/>
        <v/>
      </c>
      <c r="Y299" s="1" t="str">
        <f t="shared" si="43"/>
        <v/>
      </c>
      <c r="Z299" s="1" t="str">
        <f t="shared" si="44"/>
        <v>FORCOMED pax en U</v>
      </c>
    </row>
    <row r="300" spans="3:26">
      <c r="C300" s="7">
        <v>42500</v>
      </c>
      <c r="D300" s="7">
        <v>42500</v>
      </c>
      <c r="E300" s="1">
        <f t="shared" si="36"/>
        <v>1</v>
      </c>
      <c r="I300" s="1" t="s">
        <v>63</v>
      </c>
      <c r="L300" s="1" t="s">
        <v>64</v>
      </c>
      <c r="M300" s="1" t="s">
        <v>111</v>
      </c>
      <c r="S300" s="1" t="str">
        <f t="shared" si="37"/>
        <v>42500ABBESSES</v>
      </c>
      <c r="T300" s="1" t="str">
        <f t="shared" si="38"/>
        <v/>
      </c>
      <c r="U300" s="1" t="str">
        <f t="shared" si="39"/>
        <v/>
      </c>
      <c r="V300" s="1" t="str">
        <f t="shared" si="40"/>
        <v/>
      </c>
      <c r="W300" s="1" t="str">
        <f t="shared" si="41"/>
        <v/>
      </c>
      <c r="X300" s="1" t="str">
        <f t="shared" si="42"/>
        <v/>
      </c>
      <c r="Y300" s="1" t="str">
        <f t="shared" si="43"/>
        <v/>
      </c>
      <c r="Z300" s="1" t="str">
        <f t="shared" si="44"/>
        <v>INTERNE pax en OVALE</v>
      </c>
    </row>
    <row r="301" spans="3:26">
      <c r="C301" s="7">
        <v>42500</v>
      </c>
      <c r="D301" s="7">
        <v>42500</v>
      </c>
      <c r="E301" s="1">
        <f t="shared" si="36"/>
        <v>1</v>
      </c>
      <c r="I301" s="1" t="s">
        <v>231</v>
      </c>
      <c r="L301" s="1" t="s">
        <v>68</v>
      </c>
      <c r="M301" s="1" t="s">
        <v>32</v>
      </c>
      <c r="N301" s="1">
        <v>17</v>
      </c>
      <c r="S301" s="1" t="str">
        <f t="shared" si="37"/>
        <v>42500CARNAVALET</v>
      </c>
      <c r="T301" s="1" t="str">
        <f t="shared" si="38"/>
        <v/>
      </c>
      <c r="U301" s="1" t="str">
        <f t="shared" si="39"/>
        <v/>
      </c>
      <c r="V301" s="1" t="str">
        <f t="shared" si="40"/>
        <v/>
      </c>
      <c r="W301" s="1" t="str">
        <f t="shared" si="41"/>
        <v/>
      </c>
      <c r="X301" s="1" t="str">
        <f t="shared" si="42"/>
        <v/>
      </c>
      <c r="Y301" s="1" t="str">
        <f t="shared" si="43"/>
        <v/>
      </c>
      <c r="Z301" s="1" t="str">
        <f t="shared" si="44"/>
        <v>CAMAIEU 17pax en U</v>
      </c>
    </row>
    <row r="302" spans="3:26">
      <c r="C302" s="7">
        <v>42500</v>
      </c>
      <c r="D302" s="7">
        <v>42500</v>
      </c>
      <c r="E302" s="1">
        <f t="shared" si="36"/>
        <v>1</v>
      </c>
      <c r="I302" s="1" t="s">
        <v>63</v>
      </c>
      <c r="L302" s="1" t="s">
        <v>73</v>
      </c>
      <c r="M302" s="1" t="s">
        <v>111</v>
      </c>
      <c r="S302" s="1" t="str">
        <f t="shared" si="37"/>
        <v>42500DAUPHINE</v>
      </c>
      <c r="T302" s="1" t="str">
        <f t="shared" si="38"/>
        <v/>
      </c>
      <c r="U302" s="1" t="str">
        <f t="shared" si="39"/>
        <v/>
      </c>
      <c r="V302" s="1" t="str">
        <f t="shared" si="40"/>
        <v/>
      </c>
      <c r="W302" s="1" t="str">
        <f t="shared" si="41"/>
        <v/>
      </c>
      <c r="X302" s="1" t="str">
        <f t="shared" si="42"/>
        <v/>
      </c>
      <c r="Y302" s="1" t="str">
        <f t="shared" si="43"/>
        <v/>
      </c>
      <c r="Z302" s="1" t="str">
        <f t="shared" si="44"/>
        <v>INTERNE pax en OVALE</v>
      </c>
    </row>
    <row r="303" spans="3:26">
      <c r="C303" s="7">
        <v>42500</v>
      </c>
      <c r="D303" s="7">
        <v>42500</v>
      </c>
      <c r="E303" s="1">
        <f t="shared" si="36"/>
        <v>1</v>
      </c>
      <c r="I303" s="1" t="s">
        <v>81</v>
      </c>
      <c r="L303" s="1" t="s">
        <v>55</v>
      </c>
      <c r="M303" s="1" t="s">
        <v>111</v>
      </c>
      <c r="N303" s="1">
        <v>10</v>
      </c>
      <c r="S303" s="1" t="str">
        <f t="shared" si="37"/>
        <v>42500ETOILE</v>
      </c>
      <c r="T303" s="1" t="str">
        <f t="shared" si="38"/>
        <v/>
      </c>
      <c r="U303" s="1" t="str">
        <f t="shared" si="39"/>
        <v/>
      </c>
      <c r="V303" s="1" t="str">
        <f t="shared" si="40"/>
        <v/>
      </c>
      <c r="W303" s="1" t="str">
        <f t="shared" si="41"/>
        <v/>
      </c>
      <c r="X303" s="1" t="str">
        <f t="shared" si="42"/>
        <v/>
      </c>
      <c r="Y303" s="1" t="str">
        <f t="shared" si="43"/>
        <v/>
      </c>
      <c r="Z303" s="1" t="str">
        <f t="shared" si="44"/>
        <v>GEFCO 10pax en OVALE</v>
      </c>
    </row>
    <row r="304" spans="3:26">
      <c r="C304" s="7">
        <v>42500</v>
      </c>
      <c r="D304" s="7">
        <v>42500</v>
      </c>
      <c r="E304" s="1">
        <f t="shared" si="36"/>
        <v>1</v>
      </c>
      <c r="I304" s="1" t="s">
        <v>231</v>
      </c>
      <c r="L304" s="1" t="s">
        <v>60</v>
      </c>
      <c r="M304" s="1" t="s">
        <v>32</v>
      </c>
      <c r="N304" s="1">
        <v>15</v>
      </c>
      <c r="S304" s="1" t="str">
        <f t="shared" si="37"/>
        <v>42500GRENELLE</v>
      </c>
      <c r="T304" s="1" t="str">
        <f t="shared" si="38"/>
        <v/>
      </c>
      <c r="U304" s="1" t="str">
        <f t="shared" si="39"/>
        <v/>
      </c>
      <c r="V304" s="1" t="str">
        <f t="shared" si="40"/>
        <v/>
      </c>
      <c r="W304" s="1" t="str">
        <f t="shared" si="41"/>
        <v/>
      </c>
      <c r="X304" s="1" t="str">
        <f t="shared" si="42"/>
        <v/>
      </c>
      <c r="Y304" s="1" t="str">
        <f t="shared" si="43"/>
        <v/>
      </c>
      <c r="Z304" s="1" t="str">
        <f t="shared" si="44"/>
        <v>CAMAIEU 15pax en U</v>
      </c>
    </row>
    <row r="305" spans="3:26">
      <c r="C305" s="7">
        <v>42500</v>
      </c>
      <c r="D305" s="7">
        <v>42500</v>
      </c>
      <c r="E305" s="1">
        <f t="shared" si="36"/>
        <v>1</v>
      </c>
      <c r="I305" s="1" t="s">
        <v>231</v>
      </c>
      <c r="L305" s="1" t="s">
        <v>88</v>
      </c>
      <c r="M305" s="1" t="s">
        <v>32</v>
      </c>
      <c r="N305" s="1">
        <v>17</v>
      </c>
      <c r="S305" s="1" t="str">
        <f t="shared" si="37"/>
        <v>42500GREVIN</v>
      </c>
      <c r="T305" s="1" t="str">
        <f t="shared" si="38"/>
        <v/>
      </c>
      <c r="U305" s="1" t="str">
        <f t="shared" si="39"/>
        <v/>
      </c>
      <c r="V305" s="1" t="str">
        <f t="shared" si="40"/>
        <v/>
      </c>
      <c r="W305" s="1" t="str">
        <f t="shared" si="41"/>
        <v/>
      </c>
      <c r="X305" s="1" t="str">
        <f t="shared" si="42"/>
        <v/>
      </c>
      <c r="Y305" s="1" t="str">
        <f t="shared" si="43"/>
        <v/>
      </c>
      <c r="Z305" s="1" t="str">
        <f t="shared" si="44"/>
        <v>CAMAIEU 17pax en U</v>
      </c>
    </row>
    <row r="306" spans="3:26">
      <c r="C306" s="7">
        <v>42500</v>
      </c>
      <c r="D306" s="7">
        <v>42500</v>
      </c>
      <c r="E306" s="1">
        <f t="shared" si="36"/>
        <v>1</v>
      </c>
      <c r="I306" s="1" t="s">
        <v>231</v>
      </c>
      <c r="L306" s="1" t="s">
        <v>57</v>
      </c>
      <c r="M306" s="1" t="s">
        <v>32</v>
      </c>
      <c r="N306" s="1">
        <v>13</v>
      </c>
      <c r="S306" s="1" t="str">
        <f t="shared" si="37"/>
        <v>42500LOUVRE</v>
      </c>
      <c r="T306" s="1" t="str">
        <f t="shared" si="38"/>
        <v/>
      </c>
      <c r="U306" s="1" t="str">
        <f t="shared" si="39"/>
        <v/>
      </c>
      <c r="V306" s="1" t="str">
        <f t="shared" si="40"/>
        <v/>
      </c>
      <c r="W306" s="1" t="str">
        <f t="shared" si="41"/>
        <v/>
      </c>
      <c r="X306" s="1" t="str">
        <f t="shared" si="42"/>
        <v/>
      </c>
      <c r="Y306" s="1" t="str">
        <f t="shared" si="43"/>
        <v/>
      </c>
      <c r="Z306" s="1" t="str">
        <f t="shared" si="44"/>
        <v>CAMAIEU 13pax en U</v>
      </c>
    </row>
    <row r="307" spans="3:26">
      <c r="C307" s="7">
        <v>42500</v>
      </c>
      <c r="D307" s="7">
        <v>42502</v>
      </c>
      <c r="E307" s="1">
        <f t="shared" si="36"/>
        <v>3</v>
      </c>
      <c r="I307" s="1" t="s">
        <v>105</v>
      </c>
      <c r="L307" s="1" t="s">
        <v>232</v>
      </c>
      <c r="M307" s="1" t="s">
        <v>32</v>
      </c>
      <c r="N307" s="1">
        <v>24</v>
      </c>
      <c r="S307" s="1" t="str">
        <f t="shared" si="37"/>
        <v xml:space="preserve">42500MIRABEAU </v>
      </c>
      <c r="T307" s="1" t="str">
        <f t="shared" si="38"/>
        <v xml:space="preserve">42501MIRABEAU </v>
      </c>
      <c r="U307" s="1" t="str">
        <f t="shared" si="39"/>
        <v xml:space="preserve">42502MIRABEAU </v>
      </c>
      <c r="V307" s="1" t="str">
        <f t="shared" si="40"/>
        <v/>
      </c>
      <c r="W307" s="1" t="str">
        <f t="shared" si="41"/>
        <v/>
      </c>
      <c r="X307" s="1" t="str">
        <f t="shared" si="42"/>
        <v/>
      </c>
      <c r="Y307" s="1" t="str">
        <f t="shared" si="43"/>
        <v/>
      </c>
      <c r="Z307" s="1" t="str">
        <f t="shared" si="44"/>
        <v>FORCOMED 24pax en U</v>
      </c>
    </row>
    <row r="308" spans="3:26">
      <c r="C308" s="7">
        <v>42500</v>
      </c>
      <c r="D308" s="7">
        <v>42500</v>
      </c>
      <c r="E308" s="1">
        <f t="shared" si="36"/>
        <v>1</v>
      </c>
      <c r="I308" s="1" t="s">
        <v>231</v>
      </c>
      <c r="L308" s="1" t="s">
        <v>95</v>
      </c>
      <c r="M308" s="1" t="s">
        <v>32</v>
      </c>
      <c r="N308" s="1">
        <v>15</v>
      </c>
      <c r="S308" s="1" t="str">
        <f t="shared" si="37"/>
        <v>42500PICASSO</v>
      </c>
      <c r="T308" s="1" t="str">
        <f t="shared" si="38"/>
        <v/>
      </c>
      <c r="U308" s="1" t="str">
        <f t="shared" si="39"/>
        <v/>
      </c>
      <c r="V308" s="1" t="str">
        <f t="shared" si="40"/>
        <v/>
      </c>
      <c r="W308" s="1" t="str">
        <f t="shared" si="41"/>
        <v/>
      </c>
      <c r="X308" s="1" t="str">
        <f t="shared" si="42"/>
        <v/>
      </c>
      <c r="Y308" s="1" t="str">
        <f t="shared" si="43"/>
        <v/>
      </c>
      <c r="Z308" s="1" t="str">
        <f t="shared" si="44"/>
        <v>CAMAIEU 15pax en U</v>
      </c>
    </row>
    <row r="309" spans="3:26">
      <c r="C309" s="7">
        <v>42500</v>
      </c>
      <c r="D309" s="7">
        <v>42500</v>
      </c>
      <c r="E309" s="1">
        <f t="shared" si="36"/>
        <v>1</v>
      </c>
      <c r="I309" s="1" t="s">
        <v>231</v>
      </c>
      <c r="L309" s="1" t="s">
        <v>97</v>
      </c>
      <c r="M309" s="1" t="s">
        <v>32</v>
      </c>
      <c r="N309" s="1">
        <v>14</v>
      </c>
      <c r="S309" s="1" t="str">
        <f t="shared" si="37"/>
        <v>42500RODIN</v>
      </c>
      <c r="T309" s="1" t="str">
        <f t="shared" si="38"/>
        <v/>
      </c>
      <c r="U309" s="1" t="str">
        <f t="shared" si="39"/>
        <v/>
      </c>
      <c r="V309" s="1" t="str">
        <f t="shared" si="40"/>
        <v/>
      </c>
      <c r="W309" s="1" t="str">
        <f t="shared" si="41"/>
        <v/>
      </c>
      <c r="X309" s="1" t="str">
        <f t="shared" si="42"/>
        <v/>
      </c>
      <c r="Y309" s="1" t="str">
        <f t="shared" si="43"/>
        <v/>
      </c>
      <c r="Z309" s="1" t="str">
        <f t="shared" si="44"/>
        <v>CAMAIEU 14pax en U</v>
      </c>
    </row>
    <row r="310" spans="3:26">
      <c r="C310" s="7">
        <v>42500</v>
      </c>
      <c r="D310" s="7">
        <v>42500</v>
      </c>
      <c r="E310" s="1">
        <f t="shared" si="36"/>
        <v>1</v>
      </c>
      <c r="I310" s="1" t="s">
        <v>233</v>
      </c>
      <c r="L310" s="1" t="s">
        <v>79</v>
      </c>
      <c r="M310" s="1" t="s">
        <v>32</v>
      </c>
      <c r="N310" s="1">
        <v>22</v>
      </c>
      <c r="S310" s="1" t="str">
        <f t="shared" si="37"/>
        <v>42500SULLY</v>
      </c>
      <c r="T310" s="1" t="str">
        <f t="shared" si="38"/>
        <v/>
      </c>
      <c r="U310" s="1" t="str">
        <f t="shared" si="39"/>
        <v/>
      </c>
      <c r="V310" s="1" t="str">
        <f t="shared" si="40"/>
        <v/>
      </c>
      <c r="W310" s="1" t="str">
        <f t="shared" si="41"/>
        <v/>
      </c>
      <c r="X310" s="1" t="str">
        <f t="shared" si="42"/>
        <v/>
      </c>
      <c r="Y310" s="1" t="str">
        <f t="shared" si="43"/>
        <v/>
      </c>
      <c r="Z310" s="1" t="str">
        <f t="shared" si="44"/>
        <v>BURALISTE 22pax en U</v>
      </c>
    </row>
    <row r="311" spans="3:26">
      <c r="C311" s="7">
        <v>42501</v>
      </c>
      <c r="D311" s="7">
        <v>42501</v>
      </c>
      <c r="E311" s="1">
        <f t="shared" si="36"/>
        <v>1</v>
      </c>
      <c r="I311" s="1" t="s">
        <v>234</v>
      </c>
      <c r="L311" s="1" t="s">
        <v>64</v>
      </c>
      <c r="M311" s="1" t="s">
        <v>111</v>
      </c>
      <c r="S311" s="1" t="str">
        <f t="shared" si="37"/>
        <v>42501ABBESSES</v>
      </c>
      <c r="T311" s="1" t="str">
        <f t="shared" si="38"/>
        <v/>
      </c>
      <c r="U311" s="1" t="str">
        <f t="shared" si="39"/>
        <v/>
      </c>
      <c r="V311" s="1" t="str">
        <f t="shared" si="40"/>
        <v/>
      </c>
      <c r="W311" s="1" t="str">
        <f t="shared" si="41"/>
        <v/>
      </c>
      <c r="X311" s="1" t="str">
        <f t="shared" si="42"/>
        <v/>
      </c>
      <c r="Y311" s="1" t="str">
        <f t="shared" si="43"/>
        <v/>
      </c>
      <c r="Z311" s="1" t="str">
        <f t="shared" si="44"/>
        <v>JANSSEN pax en OVALE</v>
      </c>
    </row>
    <row r="312" spans="3:26">
      <c r="C312" s="7">
        <v>42501</v>
      </c>
      <c r="D312" s="7">
        <v>42501</v>
      </c>
      <c r="E312" s="1">
        <f t="shared" si="36"/>
        <v>1</v>
      </c>
      <c r="I312" s="1" t="s">
        <v>231</v>
      </c>
      <c r="L312" s="1" t="s">
        <v>68</v>
      </c>
      <c r="M312" s="1" t="s">
        <v>32</v>
      </c>
      <c r="N312" s="1">
        <v>10</v>
      </c>
      <c r="S312" s="1" t="str">
        <f t="shared" si="37"/>
        <v>42501CARNAVALET</v>
      </c>
      <c r="T312" s="1" t="str">
        <f t="shared" si="38"/>
        <v/>
      </c>
      <c r="U312" s="1" t="str">
        <f t="shared" si="39"/>
        <v/>
      </c>
      <c r="V312" s="1" t="str">
        <f t="shared" si="40"/>
        <v/>
      </c>
      <c r="W312" s="1" t="str">
        <f t="shared" si="41"/>
        <v/>
      </c>
      <c r="X312" s="1" t="str">
        <f t="shared" si="42"/>
        <v/>
      </c>
      <c r="Y312" s="1" t="str">
        <f t="shared" si="43"/>
        <v/>
      </c>
      <c r="Z312" s="1" t="str">
        <f t="shared" si="44"/>
        <v>CAMAIEU 10pax en U</v>
      </c>
    </row>
    <row r="313" spans="3:26">
      <c r="C313" s="7">
        <v>42501</v>
      </c>
      <c r="D313" s="7">
        <v>42501</v>
      </c>
      <c r="E313" s="1">
        <f t="shared" si="36"/>
        <v>1</v>
      </c>
      <c r="I313" s="1" t="s">
        <v>174</v>
      </c>
      <c r="L313" s="1" t="s">
        <v>55</v>
      </c>
      <c r="M313" s="1" t="s">
        <v>111</v>
      </c>
      <c r="N313" s="1">
        <v>15</v>
      </c>
      <c r="S313" s="1" t="str">
        <f t="shared" si="37"/>
        <v>42501ETOILE</v>
      </c>
      <c r="T313" s="1" t="str">
        <f t="shared" si="38"/>
        <v/>
      </c>
      <c r="U313" s="1" t="str">
        <f t="shared" si="39"/>
        <v/>
      </c>
      <c r="V313" s="1" t="str">
        <f t="shared" si="40"/>
        <v/>
      </c>
      <c r="W313" s="1" t="str">
        <f t="shared" si="41"/>
        <v/>
      </c>
      <c r="X313" s="1" t="str">
        <f t="shared" si="42"/>
        <v/>
      </c>
      <c r="Y313" s="1" t="str">
        <f t="shared" si="43"/>
        <v/>
      </c>
      <c r="Z313" s="1" t="str">
        <f t="shared" si="44"/>
        <v>DELABIE 15pax en OVALE</v>
      </c>
    </row>
    <row r="314" spans="3:26">
      <c r="C314" s="7">
        <v>42501</v>
      </c>
      <c r="D314" s="7">
        <v>42502</v>
      </c>
      <c r="E314" s="1">
        <f t="shared" si="36"/>
        <v>2</v>
      </c>
      <c r="I314" s="1" t="s">
        <v>234</v>
      </c>
      <c r="L314" s="1" t="s">
        <v>60</v>
      </c>
      <c r="M314" s="1" t="s">
        <v>32</v>
      </c>
      <c r="N314" s="1">
        <v>20</v>
      </c>
      <c r="S314" s="1" t="str">
        <f t="shared" si="37"/>
        <v>42501GRENELLE</v>
      </c>
      <c r="T314" s="1" t="str">
        <f t="shared" si="38"/>
        <v>42502GRENELLE</v>
      </c>
      <c r="U314" s="1" t="str">
        <f t="shared" si="39"/>
        <v/>
      </c>
      <c r="V314" s="1" t="str">
        <f t="shared" si="40"/>
        <v/>
      </c>
      <c r="W314" s="1" t="str">
        <f t="shared" si="41"/>
        <v/>
      </c>
      <c r="X314" s="1" t="str">
        <f t="shared" si="42"/>
        <v/>
      </c>
      <c r="Y314" s="1" t="str">
        <f t="shared" si="43"/>
        <v/>
      </c>
      <c r="Z314" s="1" t="str">
        <f t="shared" si="44"/>
        <v>JANSSEN 20pax en U</v>
      </c>
    </row>
    <row r="315" spans="3:26">
      <c r="C315" s="7">
        <v>42501</v>
      </c>
      <c r="D315" s="7">
        <v>42501</v>
      </c>
      <c r="E315" s="1">
        <f t="shared" si="36"/>
        <v>1</v>
      </c>
      <c r="I315" s="1" t="s">
        <v>231</v>
      </c>
      <c r="L315" s="1" t="s">
        <v>88</v>
      </c>
      <c r="M315" s="1" t="s">
        <v>32</v>
      </c>
      <c r="N315" s="1">
        <v>10</v>
      </c>
      <c r="S315" s="1" t="str">
        <f t="shared" si="37"/>
        <v>42501GREVIN</v>
      </c>
      <c r="T315" s="1" t="str">
        <f t="shared" si="38"/>
        <v/>
      </c>
      <c r="U315" s="1" t="str">
        <f t="shared" si="39"/>
        <v/>
      </c>
      <c r="V315" s="1" t="str">
        <f t="shared" si="40"/>
        <v/>
      </c>
      <c r="W315" s="1" t="str">
        <f t="shared" si="41"/>
        <v/>
      </c>
      <c r="X315" s="1" t="str">
        <f t="shared" si="42"/>
        <v/>
      </c>
      <c r="Y315" s="1" t="str">
        <f t="shared" si="43"/>
        <v/>
      </c>
      <c r="Z315" s="1" t="str">
        <f t="shared" si="44"/>
        <v>CAMAIEU 10pax en U</v>
      </c>
    </row>
    <row r="316" spans="3:26">
      <c r="C316" s="7">
        <v>42501</v>
      </c>
      <c r="D316" s="7">
        <v>42502</v>
      </c>
      <c r="E316" s="1">
        <f t="shared" si="36"/>
        <v>2</v>
      </c>
      <c r="I316" s="1" t="s">
        <v>234</v>
      </c>
      <c r="L316" s="1" t="s">
        <v>76</v>
      </c>
      <c r="M316" s="1" t="s">
        <v>32</v>
      </c>
      <c r="N316" s="1">
        <v>20</v>
      </c>
      <c r="S316" s="1" t="str">
        <f t="shared" si="37"/>
        <v>42501IENA</v>
      </c>
      <c r="T316" s="1" t="str">
        <f t="shared" si="38"/>
        <v>42502IENA</v>
      </c>
      <c r="U316" s="1" t="str">
        <f t="shared" si="39"/>
        <v/>
      </c>
      <c r="V316" s="1" t="str">
        <f t="shared" si="40"/>
        <v/>
      </c>
      <c r="W316" s="1" t="str">
        <f t="shared" si="41"/>
        <v/>
      </c>
      <c r="X316" s="1" t="str">
        <f t="shared" si="42"/>
        <v/>
      </c>
      <c r="Y316" s="1" t="str">
        <f t="shared" si="43"/>
        <v/>
      </c>
      <c r="Z316" s="1" t="str">
        <f t="shared" si="44"/>
        <v>JANSSEN 20pax en U</v>
      </c>
    </row>
    <row r="317" spans="3:26">
      <c r="C317" s="7">
        <v>42501</v>
      </c>
      <c r="D317" s="7">
        <v>42501</v>
      </c>
      <c r="E317" s="1">
        <f t="shared" si="36"/>
        <v>1</v>
      </c>
      <c r="I317" s="1" t="s">
        <v>231</v>
      </c>
      <c r="L317" s="1" t="s">
        <v>57</v>
      </c>
      <c r="M317" s="1" t="s">
        <v>32</v>
      </c>
      <c r="N317" s="1">
        <v>10</v>
      </c>
      <c r="S317" s="1" t="str">
        <f t="shared" si="37"/>
        <v>42501LOUVRE</v>
      </c>
      <c r="T317" s="1" t="str">
        <f t="shared" si="38"/>
        <v/>
      </c>
      <c r="U317" s="1" t="str">
        <f t="shared" si="39"/>
        <v/>
      </c>
      <c r="V317" s="1" t="str">
        <f t="shared" si="40"/>
        <v/>
      </c>
      <c r="W317" s="1" t="str">
        <f t="shared" si="41"/>
        <v/>
      </c>
      <c r="X317" s="1" t="str">
        <f t="shared" si="42"/>
        <v/>
      </c>
      <c r="Y317" s="1" t="str">
        <f t="shared" si="43"/>
        <v/>
      </c>
      <c r="Z317" s="1" t="str">
        <f t="shared" si="44"/>
        <v>CAMAIEU 10pax en U</v>
      </c>
    </row>
    <row r="318" spans="3:26">
      <c r="C318" s="7">
        <v>42501</v>
      </c>
      <c r="D318" s="7">
        <v>42501</v>
      </c>
      <c r="E318" s="1">
        <f t="shared" si="36"/>
        <v>1</v>
      </c>
      <c r="I318" s="1" t="s">
        <v>235</v>
      </c>
      <c r="L318" s="1" t="s">
        <v>236</v>
      </c>
      <c r="M318" s="1" t="s">
        <v>32</v>
      </c>
      <c r="N318" s="1">
        <v>34</v>
      </c>
      <c r="S318" s="1" t="str">
        <f t="shared" si="37"/>
        <v>42501PARIS 17</v>
      </c>
      <c r="T318" s="1" t="str">
        <f t="shared" si="38"/>
        <v/>
      </c>
      <c r="U318" s="1" t="str">
        <f t="shared" si="39"/>
        <v/>
      </c>
      <c r="V318" s="1" t="str">
        <f t="shared" si="40"/>
        <v/>
      </c>
      <c r="W318" s="1" t="str">
        <f t="shared" si="41"/>
        <v/>
      </c>
      <c r="X318" s="1" t="str">
        <f t="shared" si="42"/>
        <v/>
      </c>
      <c r="Y318" s="1" t="str">
        <f t="shared" si="43"/>
        <v/>
      </c>
      <c r="Z318" s="1" t="str">
        <f t="shared" si="44"/>
        <v>COACH 34pax en U</v>
      </c>
    </row>
    <row r="319" spans="3:26">
      <c r="C319" s="7">
        <v>42501</v>
      </c>
      <c r="D319" s="7">
        <v>42501</v>
      </c>
      <c r="E319" s="1">
        <f t="shared" si="36"/>
        <v>1</v>
      </c>
      <c r="I319" s="1" t="s">
        <v>231</v>
      </c>
      <c r="L319" s="1" t="s">
        <v>95</v>
      </c>
      <c r="M319" s="1" t="s">
        <v>32</v>
      </c>
      <c r="N319" s="1">
        <v>10</v>
      </c>
      <c r="S319" s="1" t="str">
        <f t="shared" si="37"/>
        <v>42501PICASSO</v>
      </c>
      <c r="T319" s="1" t="str">
        <f t="shared" si="38"/>
        <v/>
      </c>
      <c r="U319" s="1" t="str">
        <f t="shared" si="39"/>
        <v/>
      </c>
      <c r="V319" s="1" t="str">
        <f t="shared" si="40"/>
        <v/>
      </c>
      <c r="W319" s="1" t="str">
        <f t="shared" si="41"/>
        <v/>
      </c>
      <c r="X319" s="1" t="str">
        <f t="shared" si="42"/>
        <v/>
      </c>
      <c r="Y319" s="1" t="str">
        <f t="shared" si="43"/>
        <v/>
      </c>
      <c r="Z319" s="1" t="str">
        <f t="shared" si="44"/>
        <v>CAMAIEU 10pax en U</v>
      </c>
    </row>
    <row r="320" spans="3:26">
      <c r="C320" s="7">
        <v>42501</v>
      </c>
      <c r="D320" s="7">
        <v>42501</v>
      </c>
      <c r="E320" s="1">
        <f t="shared" si="36"/>
        <v>1</v>
      </c>
      <c r="I320" s="1" t="s">
        <v>231</v>
      </c>
      <c r="L320" s="1" t="s">
        <v>97</v>
      </c>
      <c r="M320" s="1" t="s">
        <v>32</v>
      </c>
      <c r="N320" s="1">
        <v>10</v>
      </c>
      <c r="S320" s="1" t="str">
        <f t="shared" si="37"/>
        <v>42501RODIN</v>
      </c>
      <c r="T320" s="1" t="str">
        <f t="shared" si="38"/>
        <v/>
      </c>
      <c r="U320" s="1" t="str">
        <f t="shared" si="39"/>
        <v/>
      </c>
      <c r="V320" s="1" t="str">
        <f t="shared" si="40"/>
        <v/>
      </c>
      <c r="W320" s="1" t="str">
        <f t="shared" si="41"/>
        <v/>
      </c>
      <c r="X320" s="1" t="str">
        <f t="shared" si="42"/>
        <v/>
      </c>
      <c r="Y320" s="1" t="str">
        <f t="shared" si="43"/>
        <v/>
      </c>
      <c r="Z320" s="1" t="str">
        <f t="shared" si="44"/>
        <v>CAMAIEU 10pax en U</v>
      </c>
    </row>
    <row r="321" spans="3:26">
      <c r="C321" s="7">
        <v>42503</v>
      </c>
      <c r="D321" s="7">
        <v>42503</v>
      </c>
      <c r="E321" s="1">
        <f t="shared" si="36"/>
        <v>1</v>
      </c>
      <c r="I321" s="1" t="s">
        <v>231</v>
      </c>
      <c r="L321" s="1" t="s">
        <v>68</v>
      </c>
      <c r="M321" s="1" t="s">
        <v>32</v>
      </c>
      <c r="N321" s="1">
        <v>10</v>
      </c>
      <c r="S321" s="1" t="str">
        <f t="shared" si="37"/>
        <v>42503CARNAVALET</v>
      </c>
      <c r="T321" s="1" t="str">
        <f t="shared" si="38"/>
        <v/>
      </c>
      <c r="U321" s="1" t="str">
        <f t="shared" si="39"/>
        <v/>
      </c>
      <c r="V321" s="1" t="str">
        <f t="shared" si="40"/>
        <v/>
      </c>
      <c r="W321" s="1" t="str">
        <f t="shared" si="41"/>
        <v/>
      </c>
      <c r="X321" s="1" t="str">
        <f t="shared" si="42"/>
        <v/>
      </c>
      <c r="Y321" s="1" t="str">
        <f t="shared" si="43"/>
        <v/>
      </c>
      <c r="Z321" s="1" t="str">
        <f t="shared" si="44"/>
        <v>CAMAIEU 10pax en U</v>
      </c>
    </row>
    <row r="322" spans="3:26">
      <c r="C322" s="7">
        <v>42503</v>
      </c>
      <c r="D322" s="7">
        <v>42503</v>
      </c>
      <c r="E322" s="1">
        <f t="shared" ref="E322:E385" si="45">D322-C322+1</f>
        <v>1</v>
      </c>
      <c r="I322" s="1" t="s">
        <v>231</v>
      </c>
      <c r="L322" s="1" t="s">
        <v>88</v>
      </c>
      <c r="M322" s="1" t="s">
        <v>32</v>
      </c>
      <c r="N322" s="1">
        <v>10</v>
      </c>
      <c r="S322" s="1" t="str">
        <f t="shared" ref="S322:S385" si="46">IF($E322&gt;=S$1,CONCATENATE($C322,$L322),"")</f>
        <v>42503GREVIN</v>
      </c>
      <c r="T322" s="1" t="str">
        <f t="shared" ref="T322:T385" si="47">IF($E322&gt;=T$1,CONCATENATE($C322+1,$L322),"")</f>
        <v/>
      </c>
      <c r="U322" s="1" t="str">
        <f t="shared" ref="U322:U385" si="48">IF($E322&gt;=U$1,CONCATENATE($C322+2,$L322),"")</f>
        <v/>
      </c>
      <c r="V322" s="1" t="str">
        <f t="shared" ref="V322:V385" si="49">IF($E322&gt;=V$1,CONCATENATE($C322+3,$L322),"")</f>
        <v/>
      </c>
      <c r="W322" s="1" t="str">
        <f t="shared" ref="W322:W385" si="50">IF($E322&gt;=W$1,CONCATENATE($C322+4,$L322),"")</f>
        <v/>
      </c>
      <c r="X322" s="1" t="str">
        <f t="shared" ref="X322:X385" si="51">IF($E322&gt;=X$1,CONCATENATE($C322+5,$L322),"")</f>
        <v/>
      </c>
      <c r="Y322" s="1" t="str">
        <f t="shared" ref="Y322:Y385" si="52">IF($E322&gt;=Y$1,CONCATENATE($C322+6,$L322),"")</f>
        <v/>
      </c>
      <c r="Z322" s="1" t="str">
        <f t="shared" ref="Z322:Z385" si="53">I322&amp;" "&amp;N322&amp;"pax"&amp;" "&amp;"en"&amp;" "&amp;M322</f>
        <v>CAMAIEU 10pax en U</v>
      </c>
    </row>
    <row r="323" spans="3:26">
      <c r="C323" s="7">
        <v>42503</v>
      </c>
      <c r="D323" s="7">
        <v>42503</v>
      </c>
      <c r="E323" s="1">
        <f t="shared" si="45"/>
        <v>1</v>
      </c>
      <c r="I323" s="1" t="s">
        <v>231</v>
      </c>
      <c r="L323" s="1" t="s">
        <v>57</v>
      </c>
      <c r="M323" s="1" t="s">
        <v>32</v>
      </c>
      <c r="N323" s="1">
        <v>10</v>
      </c>
      <c r="S323" s="1" t="str">
        <f t="shared" si="46"/>
        <v>42503LOUVRE</v>
      </c>
      <c r="T323" s="1" t="str">
        <f t="shared" si="47"/>
        <v/>
      </c>
      <c r="U323" s="1" t="str">
        <f t="shared" si="48"/>
        <v/>
      </c>
      <c r="V323" s="1" t="str">
        <f t="shared" si="49"/>
        <v/>
      </c>
      <c r="W323" s="1" t="str">
        <f t="shared" si="50"/>
        <v/>
      </c>
      <c r="X323" s="1" t="str">
        <f t="shared" si="51"/>
        <v/>
      </c>
      <c r="Y323" s="1" t="str">
        <f t="shared" si="52"/>
        <v/>
      </c>
      <c r="Z323" s="1" t="str">
        <f t="shared" si="53"/>
        <v>CAMAIEU 10pax en U</v>
      </c>
    </row>
    <row r="324" spans="3:26">
      <c r="C324" s="7">
        <v>42503</v>
      </c>
      <c r="D324" s="7">
        <v>42503</v>
      </c>
      <c r="E324" s="1">
        <f t="shared" si="45"/>
        <v>1</v>
      </c>
      <c r="I324" s="1" t="s">
        <v>231</v>
      </c>
      <c r="L324" s="1" t="s">
        <v>77</v>
      </c>
      <c r="M324" s="1" t="s">
        <v>203</v>
      </c>
      <c r="N324" s="1">
        <v>78</v>
      </c>
      <c r="S324" s="1" t="str">
        <f t="shared" si="46"/>
        <v>42503MONCEAU</v>
      </c>
      <c r="T324" s="1" t="str">
        <f t="shared" si="47"/>
        <v/>
      </c>
      <c r="U324" s="1" t="str">
        <f t="shared" si="48"/>
        <v/>
      </c>
      <c r="V324" s="1" t="str">
        <f t="shared" si="49"/>
        <v/>
      </c>
      <c r="W324" s="1" t="str">
        <f t="shared" si="50"/>
        <v/>
      </c>
      <c r="X324" s="1" t="str">
        <f t="shared" si="51"/>
        <v/>
      </c>
      <c r="Y324" s="1" t="str">
        <f t="shared" si="52"/>
        <v/>
      </c>
      <c r="Z324" s="1" t="str">
        <f t="shared" si="53"/>
        <v>CAMAIEU 78pax en COCKTAIL</v>
      </c>
    </row>
    <row r="325" spans="3:26">
      <c r="C325" s="7">
        <v>42503</v>
      </c>
      <c r="D325" s="7">
        <v>42503</v>
      </c>
      <c r="E325" s="1">
        <f t="shared" si="45"/>
        <v>1</v>
      </c>
      <c r="I325" s="1" t="s">
        <v>231</v>
      </c>
      <c r="L325" s="1" t="s">
        <v>95</v>
      </c>
      <c r="M325" s="1" t="s">
        <v>32</v>
      </c>
      <c r="N325" s="1">
        <v>10</v>
      </c>
      <c r="S325" s="1" t="str">
        <f t="shared" si="46"/>
        <v>42503PICASSO</v>
      </c>
      <c r="T325" s="1" t="str">
        <f t="shared" si="47"/>
        <v/>
      </c>
      <c r="U325" s="1" t="str">
        <f t="shared" si="48"/>
        <v/>
      </c>
      <c r="V325" s="1" t="str">
        <f t="shared" si="49"/>
        <v/>
      </c>
      <c r="W325" s="1" t="str">
        <f t="shared" si="50"/>
        <v/>
      </c>
      <c r="X325" s="1" t="str">
        <f t="shared" si="51"/>
        <v/>
      </c>
      <c r="Y325" s="1" t="str">
        <f t="shared" si="52"/>
        <v/>
      </c>
      <c r="Z325" s="1" t="str">
        <f t="shared" si="53"/>
        <v>CAMAIEU 10pax en U</v>
      </c>
    </row>
    <row r="326" spans="3:26">
      <c r="C326" s="7">
        <v>42503</v>
      </c>
      <c r="D326" s="7">
        <v>42503</v>
      </c>
      <c r="E326" s="1">
        <f t="shared" si="45"/>
        <v>1</v>
      </c>
      <c r="I326" s="1" t="s">
        <v>231</v>
      </c>
      <c r="L326" s="1" t="s">
        <v>97</v>
      </c>
      <c r="M326" s="1" t="s">
        <v>32</v>
      </c>
      <c r="N326" s="1">
        <v>10</v>
      </c>
      <c r="S326" s="1" t="str">
        <f t="shared" si="46"/>
        <v>42503RODIN</v>
      </c>
      <c r="T326" s="1" t="str">
        <f t="shared" si="47"/>
        <v/>
      </c>
      <c r="U326" s="1" t="str">
        <f t="shared" si="48"/>
        <v/>
      </c>
      <c r="V326" s="1" t="str">
        <f t="shared" si="49"/>
        <v/>
      </c>
      <c r="W326" s="1" t="str">
        <f t="shared" si="50"/>
        <v/>
      </c>
      <c r="X326" s="1" t="str">
        <f t="shared" si="51"/>
        <v/>
      </c>
      <c r="Y326" s="1" t="str">
        <f t="shared" si="52"/>
        <v/>
      </c>
      <c r="Z326" s="1" t="str">
        <f t="shared" si="53"/>
        <v>CAMAIEU 10pax en U</v>
      </c>
    </row>
    <row r="327" spans="3:26">
      <c r="C327" s="7">
        <v>42503</v>
      </c>
      <c r="D327" s="7">
        <v>42503</v>
      </c>
      <c r="E327" s="1">
        <f t="shared" si="45"/>
        <v>1</v>
      </c>
      <c r="I327" s="1" t="s">
        <v>231</v>
      </c>
      <c r="L327" s="1" t="s">
        <v>79</v>
      </c>
      <c r="M327" s="1" t="s">
        <v>32</v>
      </c>
      <c r="N327" s="1">
        <v>10</v>
      </c>
      <c r="S327" s="1" t="str">
        <f t="shared" si="46"/>
        <v>42503SULLY</v>
      </c>
      <c r="T327" s="1" t="str">
        <f t="shared" si="47"/>
        <v/>
      </c>
      <c r="U327" s="1" t="str">
        <f t="shared" si="48"/>
        <v/>
      </c>
      <c r="V327" s="1" t="str">
        <f t="shared" si="49"/>
        <v/>
      </c>
      <c r="W327" s="1" t="str">
        <f t="shared" si="50"/>
        <v/>
      </c>
      <c r="X327" s="1" t="str">
        <f t="shared" si="51"/>
        <v/>
      </c>
      <c r="Y327" s="1" t="str">
        <f t="shared" si="52"/>
        <v/>
      </c>
      <c r="Z327" s="1" t="str">
        <f t="shared" si="53"/>
        <v>CAMAIEU 10pax en U</v>
      </c>
    </row>
    <row r="328" spans="3:26">
      <c r="C328" s="7">
        <v>42507</v>
      </c>
      <c r="D328" s="7">
        <v>42507</v>
      </c>
      <c r="E328" s="1">
        <f t="shared" si="45"/>
        <v>1</v>
      </c>
      <c r="I328" s="1" t="s">
        <v>63</v>
      </c>
      <c r="L328" s="1" t="s">
        <v>73</v>
      </c>
      <c r="M328" s="1" t="s">
        <v>111</v>
      </c>
      <c r="S328" s="1" t="str">
        <f t="shared" si="46"/>
        <v>42507DAUPHINE</v>
      </c>
      <c r="T328" s="1" t="str">
        <f t="shared" si="47"/>
        <v/>
      </c>
      <c r="U328" s="1" t="str">
        <f t="shared" si="48"/>
        <v/>
      </c>
      <c r="V328" s="1" t="str">
        <f t="shared" si="49"/>
        <v/>
      </c>
      <c r="W328" s="1" t="str">
        <f t="shared" si="50"/>
        <v/>
      </c>
      <c r="X328" s="1" t="str">
        <f t="shared" si="51"/>
        <v/>
      </c>
      <c r="Y328" s="1" t="str">
        <f t="shared" si="52"/>
        <v/>
      </c>
      <c r="Z328" s="1" t="str">
        <f t="shared" si="53"/>
        <v>INTERNE pax en OVALE</v>
      </c>
    </row>
    <row r="329" spans="3:26">
      <c r="C329" s="7">
        <v>42507</v>
      </c>
      <c r="D329" s="7">
        <v>42507</v>
      </c>
      <c r="E329" s="1">
        <f t="shared" si="45"/>
        <v>1</v>
      </c>
      <c r="I329" s="1" t="s">
        <v>63</v>
      </c>
      <c r="L329" s="1" t="s">
        <v>55</v>
      </c>
      <c r="M329" s="1" t="s">
        <v>111</v>
      </c>
      <c r="S329" s="1" t="str">
        <f t="shared" si="46"/>
        <v>42507ETOILE</v>
      </c>
      <c r="T329" s="1" t="str">
        <f t="shared" si="47"/>
        <v/>
      </c>
      <c r="U329" s="1" t="str">
        <f t="shared" si="48"/>
        <v/>
      </c>
      <c r="V329" s="1" t="str">
        <f t="shared" si="49"/>
        <v/>
      </c>
      <c r="W329" s="1" t="str">
        <f t="shared" si="50"/>
        <v/>
      </c>
      <c r="X329" s="1" t="str">
        <f t="shared" si="51"/>
        <v/>
      </c>
      <c r="Y329" s="1" t="str">
        <f t="shared" si="52"/>
        <v/>
      </c>
      <c r="Z329" s="1" t="str">
        <f t="shared" si="53"/>
        <v>INTERNE pax en OVALE</v>
      </c>
    </row>
    <row r="330" spans="3:26">
      <c r="C330" s="7">
        <v>42507</v>
      </c>
      <c r="D330" s="7">
        <v>42509</v>
      </c>
      <c r="E330" s="1">
        <f t="shared" si="45"/>
        <v>3</v>
      </c>
      <c r="I330" s="1" t="s">
        <v>58</v>
      </c>
      <c r="L330" s="1" t="s">
        <v>77</v>
      </c>
      <c r="M330" s="1" t="s">
        <v>32</v>
      </c>
      <c r="S330" s="1" t="str">
        <f t="shared" si="46"/>
        <v>42507MONCEAU</v>
      </c>
      <c r="T330" s="1" t="str">
        <f t="shared" si="47"/>
        <v>42508MONCEAU</v>
      </c>
      <c r="U330" s="1" t="str">
        <f t="shared" si="48"/>
        <v>42509MONCEAU</v>
      </c>
      <c r="V330" s="1" t="str">
        <f t="shared" si="49"/>
        <v/>
      </c>
      <c r="W330" s="1" t="str">
        <f t="shared" si="50"/>
        <v/>
      </c>
      <c r="X330" s="1" t="str">
        <f t="shared" si="51"/>
        <v/>
      </c>
      <c r="Y330" s="1" t="str">
        <f t="shared" si="52"/>
        <v/>
      </c>
      <c r="Z330" s="1" t="str">
        <f t="shared" si="53"/>
        <v>FNAC pax en U</v>
      </c>
    </row>
    <row r="331" spans="3:26">
      <c r="C331" s="7">
        <v>42508</v>
      </c>
      <c r="D331" s="7">
        <v>42508</v>
      </c>
      <c r="E331" s="1">
        <f t="shared" si="45"/>
        <v>1</v>
      </c>
      <c r="I331" s="1" t="s">
        <v>63</v>
      </c>
      <c r="L331" s="1" t="s">
        <v>60</v>
      </c>
      <c r="M331" s="1" t="s">
        <v>32</v>
      </c>
      <c r="N331" s="1">
        <v>11</v>
      </c>
      <c r="S331" s="1" t="str">
        <f t="shared" si="46"/>
        <v>42508GRENELLE</v>
      </c>
      <c r="T331" s="1" t="str">
        <f t="shared" si="47"/>
        <v/>
      </c>
      <c r="U331" s="1" t="str">
        <f t="shared" si="48"/>
        <v/>
      </c>
      <c r="V331" s="1" t="str">
        <f t="shared" si="49"/>
        <v/>
      </c>
      <c r="W331" s="1" t="str">
        <f t="shared" si="50"/>
        <v/>
      </c>
      <c r="X331" s="1" t="str">
        <f t="shared" si="51"/>
        <v/>
      </c>
      <c r="Y331" s="1" t="str">
        <f t="shared" si="52"/>
        <v/>
      </c>
      <c r="Z331" s="1" t="str">
        <f t="shared" si="53"/>
        <v>INTERNE 11pax en U</v>
      </c>
    </row>
    <row r="332" spans="3:26">
      <c r="C332" s="7">
        <v>42508</v>
      </c>
      <c r="D332" s="7">
        <v>42508</v>
      </c>
      <c r="E332" s="1">
        <f t="shared" si="45"/>
        <v>1</v>
      </c>
      <c r="I332" s="1" t="s">
        <v>91</v>
      </c>
      <c r="L332" s="1" t="s">
        <v>76</v>
      </c>
      <c r="M332" s="1" t="s">
        <v>226</v>
      </c>
      <c r="N332" s="1">
        <v>5</v>
      </c>
      <c r="S332" s="1" t="str">
        <f t="shared" si="46"/>
        <v>42508IENA</v>
      </c>
      <c r="T332" s="1" t="str">
        <f t="shared" si="47"/>
        <v/>
      </c>
      <c r="U332" s="1" t="str">
        <f t="shared" si="48"/>
        <v/>
      </c>
      <c r="V332" s="1" t="str">
        <f t="shared" si="49"/>
        <v/>
      </c>
      <c r="W332" s="1" t="str">
        <f t="shared" si="50"/>
        <v/>
      </c>
      <c r="X332" s="1" t="str">
        <f t="shared" si="51"/>
        <v/>
      </c>
      <c r="Y332" s="1" t="str">
        <f t="shared" si="52"/>
        <v/>
      </c>
      <c r="Z332" s="1" t="str">
        <f t="shared" si="53"/>
        <v>CFE CGC 5pax en CARRE</v>
      </c>
    </row>
    <row r="333" spans="3:26">
      <c r="C333" s="7">
        <v>42508</v>
      </c>
      <c r="D333" s="7">
        <v>42509</v>
      </c>
      <c r="E333" s="1">
        <f t="shared" si="45"/>
        <v>2</v>
      </c>
      <c r="I333" s="1" t="s">
        <v>81</v>
      </c>
      <c r="L333" s="1" t="s">
        <v>57</v>
      </c>
      <c r="M333" s="1" t="s">
        <v>111</v>
      </c>
      <c r="S333" s="1" t="str">
        <f t="shared" si="46"/>
        <v>42508LOUVRE</v>
      </c>
      <c r="T333" s="1" t="str">
        <f t="shared" si="47"/>
        <v>42509LOUVRE</v>
      </c>
      <c r="U333" s="1" t="str">
        <f t="shared" si="48"/>
        <v/>
      </c>
      <c r="V333" s="1" t="str">
        <f t="shared" si="49"/>
        <v/>
      </c>
      <c r="W333" s="1" t="str">
        <f t="shared" si="50"/>
        <v/>
      </c>
      <c r="X333" s="1" t="str">
        <f t="shared" si="51"/>
        <v/>
      </c>
      <c r="Y333" s="1" t="str">
        <f t="shared" si="52"/>
        <v/>
      </c>
      <c r="Z333" s="1" t="str">
        <f t="shared" si="53"/>
        <v>GEFCO pax en OVALE</v>
      </c>
    </row>
    <row r="334" spans="3:26">
      <c r="C334" s="7">
        <v>42509</v>
      </c>
      <c r="D334" s="7">
        <v>42509</v>
      </c>
      <c r="E334" s="1">
        <f t="shared" si="45"/>
        <v>1</v>
      </c>
      <c r="I334" s="1" t="s">
        <v>237</v>
      </c>
      <c r="L334" s="1" t="s">
        <v>238</v>
      </c>
      <c r="M334" s="1" t="s">
        <v>75</v>
      </c>
      <c r="N334" s="1">
        <v>59</v>
      </c>
      <c r="S334" s="1" t="str">
        <f t="shared" si="46"/>
        <v>42509CARNAVALET - RODIN - PICASSO - GREVIN</v>
      </c>
      <c r="T334" s="1" t="str">
        <f t="shared" si="47"/>
        <v/>
      </c>
      <c r="U334" s="1" t="str">
        <f t="shared" si="48"/>
        <v/>
      </c>
      <c r="V334" s="1" t="str">
        <f t="shared" si="49"/>
        <v/>
      </c>
      <c r="W334" s="1" t="str">
        <f t="shared" si="50"/>
        <v/>
      </c>
      <c r="X334" s="1" t="str">
        <f t="shared" si="51"/>
        <v/>
      </c>
      <c r="Y334" s="1" t="str">
        <f t="shared" si="52"/>
        <v/>
      </c>
      <c r="Z334" s="1" t="str">
        <f t="shared" si="53"/>
        <v>STEF 59pax en THEATRE</v>
      </c>
    </row>
    <row r="335" spans="3:26">
      <c r="C335" s="7">
        <v>42509</v>
      </c>
      <c r="D335" s="7">
        <v>42510</v>
      </c>
      <c r="E335" s="1">
        <f t="shared" si="45"/>
        <v>2</v>
      </c>
      <c r="I335" s="1" t="s">
        <v>239</v>
      </c>
      <c r="L335" s="1" t="s">
        <v>60</v>
      </c>
      <c r="M335" s="1" t="s">
        <v>226</v>
      </c>
      <c r="S335" s="1" t="str">
        <f t="shared" si="46"/>
        <v>42509GRENELLE</v>
      </c>
      <c r="T335" s="1" t="str">
        <f t="shared" si="47"/>
        <v>42510GRENELLE</v>
      </c>
      <c r="U335" s="1" t="str">
        <f t="shared" si="48"/>
        <v/>
      </c>
      <c r="V335" s="1" t="str">
        <f t="shared" si="49"/>
        <v/>
      </c>
      <c r="W335" s="1" t="str">
        <f t="shared" si="50"/>
        <v/>
      </c>
      <c r="X335" s="1" t="str">
        <f t="shared" si="51"/>
        <v/>
      </c>
      <c r="Y335" s="1" t="str">
        <f t="shared" si="52"/>
        <v/>
      </c>
      <c r="Z335" s="1" t="str">
        <f t="shared" si="53"/>
        <v>IDENTITES MUTUELLE pax en CARRE</v>
      </c>
    </row>
    <row r="336" spans="3:26">
      <c r="C336" s="7">
        <v>42509</v>
      </c>
      <c r="D336" s="7">
        <v>42509</v>
      </c>
      <c r="E336" s="1">
        <f t="shared" si="45"/>
        <v>1</v>
      </c>
      <c r="I336" s="1" t="s">
        <v>218</v>
      </c>
      <c r="L336" s="1" t="s">
        <v>232</v>
      </c>
      <c r="M336" s="1" t="s">
        <v>226</v>
      </c>
      <c r="N336" s="1">
        <v>25</v>
      </c>
      <c r="S336" s="1" t="str">
        <f t="shared" si="46"/>
        <v xml:space="preserve">42509MIRABEAU </v>
      </c>
      <c r="T336" s="1" t="str">
        <f t="shared" si="47"/>
        <v/>
      </c>
      <c r="U336" s="1" t="str">
        <f t="shared" si="48"/>
        <v/>
      </c>
      <c r="V336" s="1" t="str">
        <f t="shared" si="49"/>
        <v/>
      </c>
      <c r="W336" s="1" t="str">
        <f t="shared" si="50"/>
        <v/>
      </c>
      <c r="X336" s="1" t="str">
        <f t="shared" si="51"/>
        <v/>
      </c>
      <c r="Y336" s="1" t="str">
        <f t="shared" si="52"/>
        <v/>
      </c>
      <c r="Z336" s="1" t="str">
        <f t="shared" si="53"/>
        <v>DENIS GAUTHIER 25pax en CARRE</v>
      </c>
    </row>
    <row r="337" spans="3:26">
      <c r="C337" s="7">
        <v>42509</v>
      </c>
      <c r="D337" s="7">
        <v>42509</v>
      </c>
      <c r="E337" s="1">
        <f t="shared" si="45"/>
        <v>1</v>
      </c>
      <c r="I337" s="1" t="s">
        <v>240</v>
      </c>
      <c r="L337" s="1" t="s">
        <v>79</v>
      </c>
      <c r="M337" s="1" t="s">
        <v>75</v>
      </c>
      <c r="N337" s="1">
        <v>35</v>
      </c>
      <c r="S337" s="1" t="str">
        <f t="shared" si="46"/>
        <v>42509SULLY</v>
      </c>
      <c r="T337" s="1" t="str">
        <f t="shared" si="47"/>
        <v/>
      </c>
      <c r="U337" s="1" t="str">
        <f t="shared" si="48"/>
        <v/>
      </c>
      <c r="V337" s="1" t="str">
        <f t="shared" si="49"/>
        <v/>
      </c>
      <c r="W337" s="1" t="str">
        <f t="shared" si="50"/>
        <v/>
      </c>
      <c r="X337" s="1" t="str">
        <f t="shared" si="51"/>
        <v/>
      </c>
      <c r="Y337" s="1" t="str">
        <f t="shared" si="52"/>
        <v/>
      </c>
      <c r="Z337" s="1" t="str">
        <f t="shared" si="53"/>
        <v>CFE CGC SAINT GOBAIN 35pax en THEATRE</v>
      </c>
    </row>
    <row r="338" spans="3:26">
      <c r="C338" s="7">
        <v>42509</v>
      </c>
      <c r="D338" s="7">
        <v>42509</v>
      </c>
      <c r="E338" s="1">
        <f t="shared" si="45"/>
        <v>1</v>
      </c>
      <c r="I338" s="1" t="s">
        <v>63</v>
      </c>
      <c r="L338" s="1" t="s">
        <v>241</v>
      </c>
      <c r="M338" s="1" t="s">
        <v>111</v>
      </c>
      <c r="S338" s="1" t="str">
        <f t="shared" si="46"/>
        <v>42509VENDOME</v>
      </c>
      <c r="T338" s="1" t="str">
        <f t="shared" si="47"/>
        <v/>
      </c>
      <c r="U338" s="1" t="str">
        <f t="shared" si="48"/>
        <v/>
      </c>
      <c r="V338" s="1" t="str">
        <f t="shared" si="49"/>
        <v/>
      </c>
      <c r="W338" s="1" t="str">
        <f t="shared" si="50"/>
        <v/>
      </c>
      <c r="X338" s="1" t="str">
        <f t="shared" si="51"/>
        <v/>
      </c>
      <c r="Y338" s="1" t="str">
        <f t="shared" si="52"/>
        <v/>
      </c>
      <c r="Z338" s="1" t="str">
        <f t="shared" si="53"/>
        <v>INTERNE pax en OVALE</v>
      </c>
    </row>
    <row r="339" spans="3:26">
      <c r="C339" s="7">
        <v>42510</v>
      </c>
      <c r="D339" s="7">
        <v>42510</v>
      </c>
      <c r="E339" s="1">
        <f t="shared" si="45"/>
        <v>1</v>
      </c>
      <c r="I339" s="1" t="s">
        <v>240</v>
      </c>
      <c r="L339" s="1" t="s">
        <v>57</v>
      </c>
      <c r="M339" s="1" t="s">
        <v>111</v>
      </c>
      <c r="N339" s="1">
        <v>12</v>
      </c>
      <c r="S339" s="1" t="str">
        <f t="shared" si="46"/>
        <v>42510LOUVRE</v>
      </c>
      <c r="T339" s="1" t="str">
        <f t="shared" si="47"/>
        <v/>
      </c>
      <c r="U339" s="1" t="str">
        <f t="shared" si="48"/>
        <v/>
      </c>
      <c r="V339" s="1" t="str">
        <f t="shared" si="49"/>
        <v/>
      </c>
      <c r="W339" s="1" t="str">
        <f t="shared" si="50"/>
        <v/>
      </c>
      <c r="X339" s="1" t="str">
        <f t="shared" si="51"/>
        <v/>
      </c>
      <c r="Y339" s="1" t="str">
        <f t="shared" si="52"/>
        <v/>
      </c>
      <c r="Z339" s="1" t="str">
        <f t="shared" si="53"/>
        <v>CFE CGC SAINT GOBAIN 12pax en OVALE</v>
      </c>
    </row>
    <row r="340" spans="3:26">
      <c r="C340" s="7">
        <v>42510</v>
      </c>
      <c r="D340" s="7">
        <v>42511</v>
      </c>
      <c r="E340" s="1">
        <f t="shared" si="45"/>
        <v>2</v>
      </c>
      <c r="I340" s="1" t="s">
        <v>242</v>
      </c>
      <c r="L340" s="1" t="s">
        <v>228</v>
      </c>
      <c r="S340" s="1" t="str">
        <f t="shared" si="46"/>
        <v>42510MIRABEAU - IENA</v>
      </c>
      <c r="T340" s="1" t="str">
        <f t="shared" si="47"/>
        <v>42511MIRABEAU - IENA</v>
      </c>
      <c r="U340" s="1" t="str">
        <f t="shared" si="48"/>
        <v/>
      </c>
      <c r="V340" s="1" t="str">
        <f t="shared" si="49"/>
        <v/>
      </c>
      <c r="W340" s="1" t="str">
        <f t="shared" si="50"/>
        <v/>
      </c>
      <c r="X340" s="1" t="str">
        <f t="shared" si="51"/>
        <v/>
      </c>
      <c r="Y340" s="1" t="str">
        <f t="shared" si="52"/>
        <v/>
      </c>
      <c r="Z340" s="1" t="str">
        <f t="shared" si="53"/>
        <v xml:space="preserve">CFE CGC BTP pax en </v>
      </c>
    </row>
    <row r="341" spans="3:26">
      <c r="C341" s="7">
        <v>42511</v>
      </c>
      <c r="D341" s="7">
        <v>42511</v>
      </c>
      <c r="E341" s="1">
        <f t="shared" si="45"/>
        <v>1</v>
      </c>
      <c r="I341" s="1" t="s">
        <v>243</v>
      </c>
      <c r="L341" s="1" t="s">
        <v>77</v>
      </c>
      <c r="M341" s="1" t="s">
        <v>203</v>
      </c>
      <c r="N341" s="1">
        <v>100</v>
      </c>
      <c r="S341" s="1" t="str">
        <f t="shared" si="46"/>
        <v>42511MONCEAU</v>
      </c>
      <c r="T341" s="1" t="str">
        <f t="shared" si="47"/>
        <v/>
      </c>
      <c r="U341" s="1" t="str">
        <f t="shared" si="48"/>
        <v/>
      </c>
      <c r="V341" s="1" t="str">
        <f t="shared" si="49"/>
        <v/>
      </c>
      <c r="W341" s="1" t="str">
        <f t="shared" si="50"/>
        <v/>
      </c>
      <c r="X341" s="1" t="str">
        <f t="shared" si="51"/>
        <v/>
      </c>
      <c r="Y341" s="1" t="str">
        <f t="shared" si="52"/>
        <v/>
      </c>
      <c r="Z341" s="1" t="str">
        <f t="shared" si="53"/>
        <v>FAMILLE ATEMZEM 100pax en COCKTAIL</v>
      </c>
    </row>
    <row r="342" spans="3:26">
      <c r="C342" s="7">
        <v>42511</v>
      </c>
      <c r="D342" s="7">
        <v>42511</v>
      </c>
      <c r="E342" s="1">
        <f t="shared" si="45"/>
        <v>1</v>
      </c>
      <c r="I342" s="1" t="s">
        <v>244</v>
      </c>
      <c r="L342" s="1" t="s">
        <v>79</v>
      </c>
      <c r="M342" s="1" t="s">
        <v>75</v>
      </c>
      <c r="N342" s="1">
        <v>35</v>
      </c>
      <c r="S342" s="1" t="str">
        <f t="shared" si="46"/>
        <v>42511SULLY</v>
      </c>
      <c r="T342" s="1" t="str">
        <f t="shared" si="47"/>
        <v/>
      </c>
      <c r="U342" s="1" t="str">
        <f t="shared" si="48"/>
        <v/>
      </c>
      <c r="V342" s="1" t="str">
        <f t="shared" si="49"/>
        <v/>
      </c>
      <c r="W342" s="1" t="str">
        <f t="shared" si="50"/>
        <v/>
      </c>
      <c r="X342" s="1" t="str">
        <f t="shared" si="51"/>
        <v/>
      </c>
      <c r="Y342" s="1" t="str">
        <f t="shared" si="52"/>
        <v/>
      </c>
      <c r="Z342" s="1" t="str">
        <f t="shared" si="53"/>
        <v>NACEL 35pax en THEATRE</v>
      </c>
    </row>
    <row r="343" spans="3:26">
      <c r="C343" s="7">
        <v>42513</v>
      </c>
      <c r="D343" s="7">
        <v>42513</v>
      </c>
      <c r="E343" s="1">
        <f t="shared" si="45"/>
        <v>1</v>
      </c>
      <c r="I343" s="1" t="s">
        <v>58</v>
      </c>
      <c r="L343" s="1" t="s">
        <v>55</v>
      </c>
      <c r="M343" s="1" t="s">
        <v>111</v>
      </c>
      <c r="S343" s="1" t="str">
        <f t="shared" si="46"/>
        <v>42513ETOILE</v>
      </c>
      <c r="T343" s="1" t="str">
        <f t="shared" si="47"/>
        <v/>
      </c>
      <c r="U343" s="1" t="str">
        <f t="shared" si="48"/>
        <v/>
      </c>
      <c r="V343" s="1" t="str">
        <f t="shared" si="49"/>
        <v/>
      </c>
      <c r="W343" s="1" t="str">
        <f t="shared" si="50"/>
        <v/>
      </c>
      <c r="X343" s="1" t="str">
        <f t="shared" si="51"/>
        <v/>
      </c>
      <c r="Y343" s="1" t="str">
        <f t="shared" si="52"/>
        <v/>
      </c>
      <c r="Z343" s="1" t="str">
        <f t="shared" si="53"/>
        <v>FNAC pax en OVALE</v>
      </c>
    </row>
    <row r="344" spans="3:26">
      <c r="C344" s="7">
        <v>42513</v>
      </c>
      <c r="D344" s="7">
        <v>42514</v>
      </c>
      <c r="E344" s="1">
        <f t="shared" si="45"/>
        <v>2</v>
      </c>
      <c r="I344" s="1" t="s">
        <v>58</v>
      </c>
      <c r="L344" s="1" t="s">
        <v>79</v>
      </c>
      <c r="M344" s="1" t="s">
        <v>226</v>
      </c>
      <c r="S344" s="1" t="str">
        <f t="shared" si="46"/>
        <v>42513SULLY</v>
      </c>
      <c r="T344" s="1" t="str">
        <f t="shared" si="47"/>
        <v>42514SULLY</v>
      </c>
      <c r="U344" s="1" t="str">
        <f t="shared" si="48"/>
        <v/>
      </c>
      <c r="V344" s="1" t="str">
        <f t="shared" si="49"/>
        <v/>
      </c>
      <c r="W344" s="1" t="str">
        <f t="shared" si="50"/>
        <v/>
      </c>
      <c r="X344" s="1" t="str">
        <f t="shared" si="51"/>
        <v/>
      </c>
      <c r="Y344" s="1" t="str">
        <f t="shared" si="52"/>
        <v/>
      </c>
      <c r="Z344" s="1" t="str">
        <f t="shared" si="53"/>
        <v>FNAC pax en CARRE</v>
      </c>
    </row>
    <row r="345" spans="3:26">
      <c r="C345" s="7">
        <v>42514</v>
      </c>
      <c r="D345" s="7">
        <v>42514</v>
      </c>
      <c r="E345" s="1">
        <f t="shared" si="45"/>
        <v>1</v>
      </c>
      <c r="I345" s="1" t="s">
        <v>63</v>
      </c>
      <c r="L345" s="1" t="s">
        <v>68</v>
      </c>
      <c r="M345" s="1" t="s">
        <v>226</v>
      </c>
      <c r="S345" s="1" t="str">
        <f t="shared" si="46"/>
        <v>42514CARNAVALET</v>
      </c>
      <c r="T345" s="1" t="str">
        <f t="shared" si="47"/>
        <v/>
      </c>
      <c r="U345" s="1" t="str">
        <f t="shared" si="48"/>
        <v/>
      </c>
      <c r="V345" s="1" t="str">
        <f t="shared" si="49"/>
        <v/>
      </c>
      <c r="W345" s="1" t="str">
        <f t="shared" si="50"/>
        <v/>
      </c>
      <c r="X345" s="1" t="str">
        <f t="shared" si="51"/>
        <v/>
      </c>
      <c r="Y345" s="1" t="str">
        <f t="shared" si="52"/>
        <v/>
      </c>
      <c r="Z345" s="1" t="str">
        <f t="shared" si="53"/>
        <v>INTERNE pax en CARRE</v>
      </c>
    </row>
    <row r="346" spans="3:26">
      <c r="C346" s="7">
        <v>42514</v>
      </c>
      <c r="D346" s="7">
        <v>42517</v>
      </c>
      <c r="E346" s="1">
        <f t="shared" si="45"/>
        <v>4</v>
      </c>
      <c r="I346" s="1" t="s">
        <v>81</v>
      </c>
      <c r="L346" s="1" t="s">
        <v>55</v>
      </c>
      <c r="M346" s="1" t="s">
        <v>111</v>
      </c>
      <c r="S346" s="1" t="str">
        <f t="shared" si="46"/>
        <v>42514ETOILE</v>
      </c>
      <c r="T346" s="1" t="str">
        <f t="shared" si="47"/>
        <v>42515ETOILE</v>
      </c>
      <c r="U346" s="1" t="str">
        <f t="shared" si="48"/>
        <v>42516ETOILE</v>
      </c>
      <c r="V346" s="1" t="str">
        <f t="shared" si="49"/>
        <v>42517ETOILE</v>
      </c>
      <c r="W346" s="1" t="str">
        <f t="shared" si="50"/>
        <v/>
      </c>
      <c r="X346" s="1" t="str">
        <f t="shared" si="51"/>
        <v/>
      </c>
      <c r="Y346" s="1" t="str">
        <f t="shared" si="52"/>
        <v/>
      </c>
      <c r="Z346" s="1" t="str">
        <f t="shared" si="53"/>
        <v>GEFCO pax en OVALE</v>
      </c>
    </row>
    <row r="347" spans="3:26">
      <c r="C347" s="7">
        <v>42514</v>
      </c>
      <c r="D347" s="7">
        <v>42516</v>
      </c>
      <c r="E347" s="1">
        <f t="shared" si="45"/>
        <v>3</v>
      </c>
      <c r="I347" s="1" t="s">
        <v>105</v>
      </c>
      <c r="L347" s="1" t="s">
        <v>60</v>
      </c>
      <c r="M347" s="1" t="s">
        <v>32</v>
      </c>
      <c r="N347" s="1">
        <v>20</v>
      </c>
      <c r="S347" s="1" t="str">
        <f t="shared" si="46"/>
        <v>42514GRENELLE</v>
      </c>
      <c r="T347" s="1" t="str">
        <f t="shared" si="47"/>
        <v>42515GRENELLE</v>
      </c>
      <c r="U347" s="1" t="str">
        <f t="shared" si="48"/>
        <v>42516GRENELLE</v>
      </c>
      <c r="V347" s="1" t="str">
        <f t="shared" si="49"/>
        <v/>
      </c>
      <c r="W347" s="1" t="str">
        <f t="shared" si="50"/>
        <v/>
      </c>
      <c r="X347" s="1" t="str">
        <f t="shared" si="51"/>
        <v/>
      </c>
      <c r="Y347" s="1" t="str">
        <f t="shared" si="52"/>
        <v/>
      </c>
      <c r="Z347" s="1" t="str">
        <f t="shared" si="53"/>
        <v>FORCOMED 20pax en U</v>
      </c>
    </row>
    <row r="348" spans="3:26">
      <c r="C348" s="7">
        <v>42514</v>
      </c>
      <c r="D348" s="7">
        <v>42516</v>
      </c>
      <c r="E348" s="1">
        <f t="shared" si="45"/>
        <v>3</v>
      </c>
      <c r="I348" s="1" t="s">
        <v>105</v>
      </c>
      <c r="L348" s="1" t="s">
        <v>76</v>
      </c>
      <c r="M348" s="1" t="s">
        <v>32</v>
      </c>
      <c r="N348" s="1">
        <v>20</v>
      </c>
      <c r="S348" s="1" t="str">
        <f t="shared" si="46"/>
        <v>42514IENA</v>
      </c>
      <c r="T348" s="1" t="str">
        <f t="shared" si="47"/>
        <v>42515IENA</v>
      </c>
      <c r="U348" s="1" t="str">
        <f t="shared" si="48"/>
        <v>42516IENA</v>
      </c>
      <c r="V348" s="1" t="str">
        <f t="shared" si="49"/>
        <v/>
      </c>
      <c r="W348" s="1" t="str">
        <f t="shared" si="50"/>
        <v/>
      </c>
      <c r="X348" s="1" t="str">
        <f t="shared" si="51"/>
        <v/>
      </c>
      <c r="Y348" s="1" t="str">
        <f t="shared" si="52"/>
        <v/>
      </c>
      <c r="Z348" s="1" t="str">
        <f t="shared" si="53"/>
        <v>FORCOMED 20pax en U</v>
      </c>
    </row>
    <row r="349" spans="3:26">
      <c r="C349" s="7">
        <v>42514</v>
      </c>
      <c r="D349" s="7">
        <v>42516</v>
      </c>
      <c r="E349" s="1">
        <f t="shared" si="45"/>
        <v>3</v>
      </c>
      <c r="I349" s="1" t="s">
        <v>113</v>
      </c>
      <c r="L349" s="1" t="s">
        <v>57</v>
      </c>
      <c r="M349" s="1" t="s">
        <v>111</v>
      </c>
      <c r="S349" s="1" t="str">
        <f t="shared" si="46"/>
        <v>42514LOUVRE</v>
      </c>
      <c r="T349" s="1" t="str">
        <f t="shared" si="47"/>
        <v>42515LOUVRE</v>
      </c>
      <c r="U349" s="1" t="str">
        <f t="shared" si="48"/>
        <v>42516LOUVRE</v>
      </c>
      <c r="V349" s="1" t="str">
        <f t="shared" si="49"/>
        <v/>
      </c>
      <c r="W349" s="1" t="str">
        <f t="shared" si="50"/>
        <v/>
      </c>
      <c r="X349" s="1" t="str">
        <f t="shared" si="51"/>
        <v/>
      </c>
      <c r="Y349" s="1" t="str">
        <f t="shared" si="52"/>
        <v/>
      </c>
      <c r="Z349" s="1" t="str">
        <f t="shared" si="53"/>
        <v>CIDB pax en OVALE</v>
      </c>
    </row>
    <row r="350" spans="3:26">
      <c r="C350" s="7">
        <v>42514</v>
      </c>
      <c r="D350" s="7">
        <v>42516</v>
      </c>
      <c r="E350" s="1">
        <f t="shared" si="45"/>
        <v>3</v>
      </c>
      <c r="I350" s="1" t="s">
        <v>105</v>
      </c>
      <c r="L350" s="1" t="s">
        <v>232</v>
      </c>
      <c r="M350" s="1" t="s">
        <v>32</v>
      </c>
      <c r="N350" s="1">
        <v>20</v>
      </c>
      <c r="S350" s="1" t="str">
        <f t="shared" si="46"/>
        <v xml:space="preserve">42514MIRABEAU </v>
      </c>
      <c r="T350" s="1" t="str">
        <f t="shared" si="47"/>
        <v xml:space="preserve">42515MIRABEAU </v>
      </c>
      <c r="U350" s="1" t="str">
        <f t="shared" si="48"/>
        <v xml:space="preserve">42516MIRABEAU </v>
      </c>
      <c r="V350" s="1" t="str">
        <f t="shared" si="49"/>
        <v/>
      </c>
      <c r="W350" s="1" t="str">
        <f t="shared" si="50"/>
        <v/>
      </c>
      <c r="X350" s="1" t="str">
        <f t="shared" si="51"/>
        <v/>
      </c>
      <c r="Y350" s="1" t="str">
        <f t="shared" si="52"/>
        <v/>
      </c>
      <c r="Z350" s="1" t="str">
        <f t="shared" si="53"/>
        <v>FORCOMED 20pax en U</v>
      </c>
    </row>
    <row r="351" spans="3:26">
      <c r="C351" s="7">
        <v>42514</v>
      </c>
      <c r="D351" s="7">
        <v>42516</v>
      </c>
      <c r="E351" s="1">
        <f t="shared" si="45"/>
        <v>3</v>
      </c>
      <c r="I351" s="1" t="s">
        <v>245</v>
      </c>
      <c r="L351" s="1" t="s">
        <v>77</v>
      </c>
      <c r="M351" s="1" t="s">
        <v>32</v>
      </c>
      <c r="S351" s="1" t="str">
        <f t="shared" si="46"/>
        <v>42514MONCEAU</v>
      </c>
      <c r="T351" s="1" t="str">
        <f t="shared" si="47"/>
        <v>42515MONCEAU</v>
      </c>
      <c r="U351" s="1" t="str">
        <f t="shared" si="48"/>
        <v>42516MONCEAU</v>
      </c>
      <c r="V351" s="1" t="str">
        <f t="shared" si="49"/>
        <v/>
      </c>
      <c r="W351" s="1" t="str">
        <f t="shared" si="50"/>
        <v/>
      </c>
      <c r="X351" s="1" t="str">
        <f t="shared" si="51"/>
        <v/>
      </c>
      <c r="Y351" s="1" t="str">
        <f t="shared" si="52"/>
        <v/>
      </c>
      <c r="Z351" s="1" t="str">
        <f t="shared" si="53"/>
        <v>OTIS pax en U</v>
      </c>
    </row>
    <row r="352" spans="3:26">
      <c r="C352" s="7">
        <v>42514</v>
      </c>
      <c r="D352" s="7">
        <v>42515</v>
      </c>
      <c r="E352" s="1">
        <f t="shared" si="45"/>
        <v>2</v>
      </c>
      <c r="I352" s="1" t="s">
        <v>246</v>
      </c>
      <c r="L352" s="1" t="s">
        <v>247</v>
      </c>
      <c r="M352" s="1" t="s">
        <v>75</v>
      </c>
      <c r="N352" s="1">
        <v>145</v>
      </c>
      <c r="S352" s="1" t="str">
        <f t="shared" si="46"/>
        <v>42514RODIN - PICASSO - GREVIN</v>
      </c>
      <c r="T352" s="1" t="str">
        <f t="shared" si="47"/>
        <v>42515RODIN - PICASSO - GREVIN</v>
      </c>
      <c r="U352" s="1" t="str">
        <f t="shared" si="48"/>
        <v/>
      </c>
      <c r="V352" s="1" t="str">
        <f t="shared" si="49"/>
        <v/>
      </c>
      <c r="W352" s="1" t="str">
        <f t="shared" si="50"/>
        <v/>
      </c>
      <c r="X352" s="1" t="str">
        <f t="shared" si="51"/>
        <v/>
      </c>
      <c r="Y352" s="1" t="str">
        <f t="shared" si="52"/>
        <v/>
      </c>
      <c r="Z352" s="1" t="str">
        <f t="shared" si="53"/>
        <v>ANR 145pax en THEATRE</v>
      </c>
    </row>
    <row r="353" spans="3:26">
      <c r="C353" s="7">
        <v>42515</v>
      </c>
      <c r="D353" s="7">
        <v>42516</v>
      </c>
      <c r="E353" s="1">
        <f t="shared" si="45"/>
        <v>2</v>
      </c>
      <c r="I353" s="1" t="s">
        <v>245</v>
      </c>
      <c r="L353" s="1" t="s">
        <v>64</v>
      </c>
      <c r="M353" s="1" t="s">
        <v>111</v>
      </c>
      <c r="S353" s="1" t="str">
        <f t="shared" si="46"/>
        <v>42515ABBESSES</v>
      </c>
      <c r="T353" s="1" t="str">
        <f t="shared" si="47"/>
        <v>42516ABBESSES</v>
      </c>
      <c r="U353" s="1" t="str">
        <f t="shared" si="48"/>
        <v/>
      </c>
      <c r="V353" s="1" t="str">
        <f t="shared" si="49"/>
        <v/>
      </c>
      <c r="W353" s="1" t="str">
        <f t="shared" si="50"/>
        <v/>
      </c>
      <c r="X353" s="1" t="str">
        <f t="shared" si="51"/>
        <v/>
      </c>
      <c r="Y353" s="1" t="str">
        <f t="shared" si="52"/>
        <v/>
      </c>
      <c r="Z353" s="1" t="str">
        <f t="shared" si="53"/>
        <v>OTIS pax en OVALE</v>
      </c>
    </row>
    <row r="354" spans="3:26">
      <c r="C354" s="7">
        <v>42515</v>
      </c>
      <c r="D354" s="7">
        <v>42516</v>
      </c>
      <c r="E354" s="1">
        <f t="shared" si="45"/>
        <v>2</v>
      </c>
      <c r="I354" s="1" t="s">
        <v>248</v>
      </c>
      <c r="L354" s="1" t="s">
        <v>68</v>
      </c>
      <c r="M354" s="1" t="s">
        <v>32</v>
      </c>
      <c r="N354" s="1">
        <v>20</v>
      </c>
      <c r="S354" s="1" t="str">
        <f t="shared" si="46"/>
        <v>42515CARNAVALET</v>
      </c>
      <c r="T354" s="1" t="str">
        <f t="shared" si="47"/>
        <v>42516CARNAVALET</v>
      </c>
      <c r="U354" s="1" t="str">
        <f t="shared" si="48"/>
        <v/>
      </c>
      <c r="V354" s="1" t="str">
        <f t="shared" si="49"/>
        <v/>
      </c>
      <c r="W354" s="1" t="str">
        <f t="shared" si="50"/>
        <v/>
      </c>
      <c r="X354" s="1" t="str">
        <f t="shared" si="51"/>
        <v/>
      </c>
      <c r="Y354" s="1" t="str">
        <f t="shared" si="52"/>
        <v/>
      </c>
      <c r="Z354" s="1" t="str">
        <f t="shared" si="53"/>
        <v>HOYA 20pax en U</v>
      </c>
    </row>
    <row r="355" spans="3:26">
      <c r="C355" s="7">
        <v>42515</v>
      </c>
      <c r="D355" s="7">
        <v>42516</v>
      </c>
      <c r="E355" s="1">
        <f t="shared" si="45"/>
        <v>2</v>
      </c>
      <c r="I355" s="1" t="s">
        <v>63</v>
      </c>
      <c r="L355" s="1" t="s">
        <v>73</v>
      </c>
      <c r="M355" s="1" t="s">
        <v>111</v>
      </c>
      <c r="S355" s="1" t="str">
        <f t="shared" si="46"/>
        <v>42515DAUPHINE</v>
      </c>
      <c r="T355" s="1" t="str">
        <f t="shared" si="47"/>
        <v>42516DAUPHINE</v>
      </c>
      <c r="U355" s="1" t="str">
        <f t="shared" si="48"/>
        <v/>
      </c>
      <c r="V355" s="1" t="str">
        <f t="shared" si="49"/>
        <v/>
      </c>
      <c r="W355" s="1" t="str">
        <f t="shared" si="50"/>
        <v/>
      </c>
      <c r="X355" s="1" t="str">
        <f t="shared" si="51"/>
        <v/>
      </c>
      <c r="Y355" s="1" t="str">
        <f t="shared" si="52"/>
        <v/>
      </c>
      <c r="Z355" s="1" t="str">
        <f t="shared" si="53"/>
        <v>INTERNE pax en OVALE</v>
      </c>
    </row>
    <row r="356" spans="3:26">
      <c r="C356" s="7">
        <v>42515</v>
      </c>
      <c r="D356" s="7">
        <v>42517</v>
      </c>
      <c r="E356" s="1">
        <f t="shared" si="45"/>
        <v>3</v>
      </c>
      <c r="I356" s="1" t="s">
        <v>239</v>
      </c>
      <c r="L356" s="1" t="s">
        <v>191</v>
      </c>
      <c r="M356" s="1" t="s">
        <v>111</v>
      </c>
      <c r="S356" s="1" t="str">
        <f t="shared" si="46"/>
        <v>42515MADELEINE</v>
      </c>
      <c r="T356" s="1" t="str">
        <f t="shared" si="47"/>
        <v>42516MADELEINE</v>
      </c>
      <c r="U356" s="1" t="str">
        <f t="shared" si="48"/>
        <v>42517MADELEINE</v>
      </c>
      <c r="V356" s="1" t="str">
        <f t="shared" si="49"/>
        <v/>
      </c>
      <c r="W356" s="1" t="str">
        <f t="shared" si="50"/>
        <v/>
      </c>
      <c r="X356" s="1" t="str">
        <f t="shared" si="51"/>
        <v/>
      </c>
      <c r="Y356" s="1" t="str">
        <f t="shared" si="52"/>
        <v/>
      </c>
      <c r="Z356" s="1" t="str">
        <f t="shared" si="53"/>
        <v>IDENTITES MUTUELLE pax en OVALE</v>
      </c>
    </row>
    <row r="357" spans="3:26">
      <c r="C357" s="7">
        <v>42516</v>
      </c>
      <c r="D357" s="7">
        <v>42516</v>
      </c>
      <c r="E357" s="1">
        <f t="shared" si="45"/>
        <v>1</v>
      </c>
      <c r="I357" s="1" t="s">
        <v>249</v>
      </c>
      <c r="L357" s="1" t="s">
        <v>88</v>
      </c>
      <c r="M357" s="1" t="s">
        <v>226</v>
      </c>
      <c r="S357" s="1" t="str">
        <f t="shared" si="46"/>
        <v>42516GREVIN</v>
      </c>
      <c r="T357" s="1" t="str">
        <f t="shared" si="47"/>
        <v/>
      </c>
      <c r="U357" s="1" t="str">
        <f t="shared" si="48"/>
        <v/>
      </c>
      <c r="V357" s="1" t="str">
        <f t="shared" si="49"/>
        <v/>
      </c>
      <c r="W357" s="1" t="str">
        <f t="shared" si="50"/>
        <v/>
      </c>
      <c r="X357" s="1" t="str">
        <f t="shared" si="51"/>
        <v/>
      </c>
      <c r="Y357" s="1" t="str">
        <f t="shared" si="52"/>
        <v/>
      </c>
      <c r="Z357" s="1" t="str">
        <f t="shared" si="53"/>
        <v>ANMSR pax en CARRE</v>
      </c>
    </row>
    <row r="358" spans="3:26">
      <c r="C358" s="7">
        <v>42516</v>
      </c>
      <c r="D358" s="7">
        <v>42516</v>
      </c>
      <c r="E358" s="1">
        <f t="shared" si="45"/>
        <v>1</v>
      </c>
      <c r="I358" s="1" t="s">
        <v>93</v>
      </c>
      <c r="L358" s="1" t="s">
        <v>250</v>
      </c>
      <c r="M358" s="1" t="s">
        <v>226</v>
      </c>
      <c r="S358" s="1" t="str">
        <f t="shared" si="46"/>
        <v>42516RODIN - PICASSO</v>
      </c>
      <c r="T358" s="1" t="str">
        <f t="shared" si="47"/>
        <v/>
      </c>
      <c r="U358" s="1" t="str">
        <f t="shared" si="48"/>
        <v/>
      </c>
      <c r="V358" s="1" t="str">
        <f t="shared" si="49"/>
        <v/>
      </c>
      <c r="W358" s="1" t="str">
        <f t="shared" si="50"/>
        <v/>
      </c>
      <c r="X358" s="1" t="str">
        <f t="shared" si="51"/>
        <v/>
      </c>
      <c r="Y358" s="1" t="str">
        <f t="shared" si="52"/>
        <v/>
      </c>
      <c r="Z358" s="1" t="str">
        <f t="shared" si="53"/>
        <v>RM CLUB pax en CARRE</v>
      </c>
    </row>
    <row r="359" spans="3:26">
      <c r="C359" s="7">
        <v>42516</v>
      </c>
      <c r="D359" s="7">
        <v>42517</v>
      </c>
      <c r="E359" s="1">
        <f t="shared" si="45"/>
        <v>2</v>
      </c>
      <c r="I359" s="1" t="s">
        <v>251</v>
      </c>
      <c r="L359" s="1" t="s">
        <v>79</v>
      </c>
      <c r="M359" s="1" t="s">
        <v>226</v>
      </c>
      <c r="S359" s="1" t="str">
        <f t="shared" si="46"/>
        <v>42516SULLY</v>
      </c>
      <c r="T359" s="1" t="str">
        <f t="shared" si="47"/>
        <v>42517SULLY</v>
      </c>
      <c r="U359" s="1" t="str">
        <f t="shared" si="48"/>
        <v/>
      </c>
      <c r="V359" s="1" t="str">
        <f t="shared" si="49"/>
        <v/>
      </c>
      <c r="W359" s="1" t="str">
        <f t="shared" si="50"/>
        <v/>
      </c>
      <c r="X359" s="1" t="str">
        <f t="shared" si="51"/>
        <v/>
      </c>
      <c r="Y359" s="1" t="str">
        <f t="shared" si="52"/>
        <v/>
      </c>
      <c r="Z359" s="1" t="str">
        <f t="shared" si="53"/>
        <v>IKEA pax en CARRE</v>
      </c>
    </row>
    <row r="360" spans="3:26">
      <c r="C360" s="7">
        <v>42516</v>
      </c>
      <c r="D360" s="7">
        <v>42517</v>
      </c>
      <c r="E360" s="1">
        <f t="shared" si="45"/>
        <v>2</v>
      </c>
      <c r="I360" s="1" t="s">
        <v>81</v>
      </c>
      <c r="L360" s="1" t="s">
        <v>252</v>
      </c>
      <c r="M360" s="1" t="s">
        <v>111</v>
      </c>
      <c r="S360" s="1" t="str">
        <f t="shared" si="46"/>
        <v>42516WAGRAM</v>
      </c>
      <c r="T360" s="1" t="str">
        <f t="shared" si="47"/>
        <v>42517WAGRAM</v>
      </c>
      <c r="U360" s="1" t="str">
        <f t="shared" si="48"/>
        <v/>
      </c>
      <c r="V360" s="1" t="str">
        <f t="shared" si="49"/>
        <v/>
      </c>
      <c r="W360" s="1" t="str">
        <f t="shared" si="50"/>
        <v/>
      </c>
      <c r="X360" s="1" t="str">
        <f t="shared" si="51"/>
        <v/>
      </c>
      <c r="Y360" s="1" t="str">
        <f t="shared" si="52"/>
        <v/>
      </c>
      <c r="Z360" s="1" t="str">
        <f t="shared" si="53"/>
        <v>GEFCO pax en OVALE</v>
      </c>
    </row>
    <row r="361" spans="3:26">
      <c r="C361" s="7">
        <v>42517</v>
      </c>
      <c r="D361" s="7">
        <v>42517</v>
      </c>
      <c r="E361" s="1">
        <f t="shared" si="45"/>
        <v>1</v>
      </c>
      <c r="I361" s="1" t="s">
        <v>249</v>
      </c>
      <c r="L361" s="1" t="s">
        <v>253</v>
      </c>
      <c r="M361" s="1" t="s">
        <v>203</v>
      </c>
      <c r="S361" s="1" t="str">
        <f t="shared" si="46"/>
        <v>42517IENA - GRENELLE - SULLY</v>
      </c>
      <c r="T361" s="1" t="str">
        <f t="shared" si="47"/>
        <v/>
      </c>
      <c r="U361" s="1" t="str">
        <f t="shared" si="48"/>
        <v/>
      </c>
      <c r="V361" s="1" t="str">
        <f t="shared" si="49"/>
        <v/>
      </c>
      <c r="W361" s="1" t="str">
        <f t="shared" si="50"/>
        <v/>
      </c>
      <c r="X361" s="1" t="str">
        <f t="shared" si="51"/>
        <v/>
      </c>
      <c r="Y361" s="1" t="str">
        <f t="shared" si="52"/>
        <v/>
      </c>
      <c r="Z361" s="1" t="str">
        <f t="shared" si="53"/>
        <v>ANMSR pax en COCKTAIL</v>
      </c>
    </row>
    <row r="362" spans="3:26">
      <c r="C362" s="7">
        <v>42517</v>
      </c>
      <c r="D362" s="7">
        <v>42517</v>
      </c>
      <c r="E362" s="1">
        <f t="shared" si="45"/>
        <v>1</v>
      </c>
      <c r="I362" s="1" t="s">
        <v>254</v>
      </c>
      <c r="L362" s="1" t="s">
        <v>191</v>
      </c>
      <c r="M362" s="1" t="s">
        <v>111</v>
      </c>
      <c r="N362" s="1">
        <v>10</v>
      </c>
      <c r="S362" s="1" t="str">
        <f t="shared" si="46"/>
        <v>42517MADELEINE</v>
      </c>
      <c r="T362" s="1" t="str">
        <f t="shared" si="47"/>
        <v/>
      </c>
      <c r="U362" s="1" t="str">
        <f t="shared" si="48"/>
        <v/>
      </c>
      <c r="V362" s="1" t="str">
        <f t="shared" si="49"/>
        <v/>
      </c>
      <c r="W362" s="1" t="str">
        <f t="shared" si="50"/>
        <v/>
      </c>
      <c r="X362" s="1" t="str">
        <f t="shared" si="51"/>
        <v/>
      </c>
      <c r="Y362" s="1" t="str">
        <f t="shared" si="52"/>
        <v/>
      </c>
      <c r="Z362" s="1" t="str">
        <f t="shared" si="53"/>
        <v>AMADYS 10pax en OVALE</v>
      </c>
    </row>
    <row r="363" spans="3:26">
      <c r="C363" s="7">
        <v>42517</v>
      </c>
      <c r="D363" s="7">
        <v>42517</v>
      </c>
      <c r="E363" s="1">
        <f t="shared" si="45"/>
        <v>1</v>
      </c>
      <c r="I363" s="1" t="s">
        <v>249</v>
      </c>
      <c r="L363" s="1" t="s">
        <v>255</v>
      </c>
      <c r="M363" s="1" t="s">
        <v>203</v>
      </c>
      <c r="S363" s="1" t="str">
        <f t="shared" si="46"/>
        <v>42517ORSAY + NIVEAU 1</v>
      </c>
      <c r="T363" s="1" t="str">
        <f t="shared" si="47"/>
        <v/>
      </c>
      <c r="U363" s="1" t="str">
        <f t="shared" si="48"/>
        <v/>
      </c>
      <c r="V363" s="1" t="str">
        <f t="shared" si="49"/>
        <v/>
      </c>
      <c r="W363" s="1" t="str">
        <f t="shared" si="50"/>
        <v/>
      </c>
      <c r="X363" s="1" t="str">
        <f t="shared" si="51"/>
        <v/>
      </c>
      <c r="Y363" s="1" t="str">
        <f t="shared" si="52"/>
        <v/>
      </c>
      <c r="Z363" s="1" t="str">
        <f t="shared" si="53"/>
        <v>ANMSR pax en COCKTAIL</v>
      </c>
    </row>
    <row r="364" spans="3:26">
      <c r="C364" s="7">
        <v>42518</v>
      </c>
      <c r="D364" s="7">
        <v>42518</v>
      </c>
      <c r="E364" s="1">
        <f t="shared" si="45"/>
        <v>1</v>
      </c>
      <c r="I364" s="1" t="s">
        <v>254</v>
      </c>
      <c r="L364" s="1" t="s">
        <v>238</v>
      </c>
      <c r="M364" s="1" t="s">
        <v>214</v>
      </c>
      <c r="S364" s="1" t="str">
        <f t="shared" si="46"/>
        <v>42518CARNAVALET - RODIN - PICASSO - GREVIN</v>
      </c>
      <c r="T364" s="1" t="str">
        <f t="shared" si="47"/>
        <v/>
      </c>
      <c r="U364" s="1" t="str">
        <f t="shared" si="48"/>
        <v/>
      </c>
      <c r="V364" s="1" t="str">
        <f t="shared" si="49"/>
        <v/>
      </c>
      <c r="W364" s="1" t="str">
        <f t="shared" si="50"/>
        <v/>
      </c>
      <c r="X364" s="1" t="str">
        <f t="shared" si="51"/>
        <v/>
      </c>
      <c r="Y364" s="1" t="str">
        <f t="shared" si="52"/>
        <v/>
      </c>
      <c r="Z364" s="1" t="str">
        <f t="shared" si="53"/>
        <v>AMADYS pax en CLASSE</v>
      </c>
    </row>
    <row r="365" spans="3:26">
      <c r="C365" s="7">
        <v>42518</v>
      </c>
      <c r="D365" s="7">
        <v>42519</v>
      </c>
      <c r="E365" s="1">
        <f t="shared" si="45"/>
        <v>2</v>
      </c>
      <c r="I365" s="1" t="s">
        <v>63</v>
      </c>
      <c r="L365" s="1" t="s">
        <v>76</v>
      </c>
      <c r="M365" s="1" t="s">
        <v>226</v>
      </c>
      <c r="S365" s="1" t="str">
        <f t="shared" si="46"/>
        <v>42518IENA</v>
      </c>
      <c r="T365" s="1" t="str">
        <f t="shared" si="47"/>
        <v>42519IENA</v>
      </c>
      <c r="U365" s="1" t="str">
        <f t="shared" si="48"/>
        <v/>
      </c>
      <c r="V365" s="1" t="str">
        <f t="shared" si="49"/>
        <v/>
      </c>
      <c r="W365" s="1" t="str">
        <f t="shared" si="50"/>
        <v/>
      </c>
      <c r="X365" s="1" t="str">
        <f t="shared" si="51"/>
        <v/>
      </c>
      <c r="Y365" s="1" t="str">
        <f t="shared" si="52"/>
        <v/>
      </c>
      <c r="Z365" s="1" t="str">
        <f t="shared" si="53"/>
        <v>INTERNE pax en CARRE</v>
      </c>
    </row>
    <row r="366" spans="3:26">
      <c r="C366" s="7">
        <v>42520</v>
      </c>
      <c r="D366" s="7">
        <v>42521</v>
      </c>
      <c r="E366" s="1">
        <f t="shared" si="45"/>
        <v>2</v>
      </c>
      <c r="I366" s="1" t="s">
        <v>81</v>
      </c>
      <c r="L366" s="1" t="s">
        <v>79</v>
      </c>
      <c r="M366" s="1" t="s">
        <v>226</v>
      </c>
      <c r="S366" s="1" t="str">
        <f t="shared" si="46"/>
        <v>42520SULLY</v>
      </c>
      <c r="T366" s="1" t="str">
        <f t="shared" si="47"/>
        <v>42521SULLY</v>
      </c>
      <c r="U366" s="1" t="str">
        <f t="shared" si="48"/>
        <v/>
      </c>
      <c r="V366" s="1" t="str">
        <f t="shared" si="49"/>
        <v/>
      </c>
      <c r="W366" s="1" t="str">
        <f t="shared" si="50"/>
        <v/>
      </c>
      <c r="X366" s="1" t="str">
        <f t="shared" si="51"/>
        <v/>
      </c>
      <c r="Y366" s="1" t="str">
        <f t="shared" si="52"/>
        <v/>
      </c>
      <c r="Z366" s="1" t="str">
        <f t="shared" si="53"/>
        <v>GEFCO pax en CARRE</v>
      </c>
    </row>
    <row r="367" spans="3:26">
      <c r="C367" s="7">
        <v>42521</v>
      </c>
      <c r="D367" s="7">
        <v>42521</v>
      </c>
      <c r="E367" s="1">
        <f t="shared" si="45"/>
        <v>1</v>
      </c>
      <c r="I367" s="1" t="s">
        <v>256</v>
      </c>
      <c r="L367" s="1" t="s">
        <v>73</v>
      </c>
      <c r="M367" s="1" t="s">
        <v>111</v>
      </c>
      <c r="S367" s="1" t="str">
        <f t="shared" si="46"/>
        <v>42521DAUPHINE</v>
      </c>
      <c r="T367" s="1" t="str">
        <f t="shared" si="47"/>
        <v/>
      </c>
      <c r="U367" s="1" t="str">
        <f t="shared" si="48"/>
        <v/>
      </c>
      <c r="V367" s="1" t="str">
        <f t="shared" si="49"/>
        <v/>
      </c>
      <c r="W367" s="1" t="str">
        <f t="shared" si="50"/>
        <v/>
      </c>
      <c r="X367" s="1" t="str">
        <f t="shared" si="51"/>
        <v/>
      </c>
      <c r="Y367" s="1" t="str">
        <f t="shared" si="52"/>
        <v/>
      </c>
      <c r="Z367" s="1" t="str">
        <f t="shared" si="53"/>
        <v>HOTEL A LA LETTRE pax en OVALE</v>
      </c>
    </row>
    <row r="368" spans="3:26">
      <c r="C368" s="7">
        <v>42521</v>
      </c>
      <c r="D368" s="7">
        <v>42523</v>
      </c>
      <c r="E368" s="1">
        <f t="shared" si="45"/>
        <v>3</v>
      </c>
      <c r="I368" s="1" t="s">
        <v>63</v>
      </c>
      <c r="L368" s="1" t="s">
        <v>60</v>
      </c>
      <c r="S368" s="1" t="str">
        <f t="shared" si="46"/>
        <v>42521GRENELLE</v>
      </c>
      <c r="T368" s="1" t="str">
        <f t="shared" si="47"/>
        <v>42522GRENELLE</v>
      </c>
      <c r="U368" s="1" t="str">
        <f t="shared" si="48"/>
        <v>42523GRENELLE</v>
      </c>
      <c r="V368" s="1" t="str">
        <f t="shared" si="49"/>
        <v/>
      </c>
      <c r="W368" s="1" t="str">
        <f t="shared" si="50"/>
        <v/>
      </c>
      <c r="X368" s="1" t="str">
        <f t="shared" si="51"/>
        <v/>
      </c>
      <c r="Y368" s="1" t="str">
        <f t="shared" si="52"/>
        <v/>
      </c>
      <c r="Z368" s="1" t="str">
        <f t="shared" si="53"/>
        <v xml:space="preserve">INTERNE pax en </v>
      </c>
    </row>
    <row r="369" spans="3:26">
      <c r="C369" s="7">
        <v>42521</v>
      </c>
      <c r="D369" s="7">
        <v>42522</v>
      </c>
      <c r="E369" s="1">
        <f t="shared" si="45"/>
        <v>2</v>
      </c>
      <c r="I369" s="1" t="s">
        <v>81</v>
      </c>
      <c r="L369" s="1" t="s">
        <v>76</v>
      </c>
      <c r="M369" s="1" t="s">
        <v>226</v>
      </c>
      <c r="S369" s="1" t="str">
        <f t="shared" si="46"/>
        <v>42521IENA</v>
      </c>
      <c r="T369" s="1" t="str">
        <f t="shared" si="47"/>
        <v>42522IENA</v>
      </c>
      <c r="U369" s="1" t="str">
        <f t="shared" si="48"/>
        <v/>
      </c>
      <c r="V369" s="1" t="str">
        <f t="shared" si="49"/>
        <v/>
      </c>
      <c r="W369" s="1" t="str">
        <f t="shared" si="50"/>
        <v/>
      </c>
      <c r="X369" s="1" t="str">
        <f t="shared" si="51"/>
        <v/>
      </c>
      <c r="Y369" s="1" t="str">
        <f t="shared" si="52"/>
        <v/>
      </c>
      <c r="Z369" s="1" t="str">
        <f t="shared" si="53"/>
        <v>GEFCO pax en CARRE</v>
      </c>
    </row>
    <row r="370" spans="3:26">
      <c r="C370" s="7">
        <v>42521</v>
      </c>
      <c r="D370" s="7">
        <v>42522</v>
      </c>
      <c r="E370" s="1">
        <f t="shared" si="45"/>
        <v>2</v>
      </c>
      <c r="I370" s="1" t="s">
        <v>113</v>
      </c>
      <c r="L370" s="1" t="s">
        <v>191</v>
      </c>
      <c r="M370" s="1" t="s">
        <v>111</v>
      </c>
      <c r="S370" s="1" t="str">
        <f t="shared" si="46"/>
        <v>42521MADELEINE</v>
      </c>
      <c r="T370" s="1" t="str">
        <f t="shared" si="47"/>
        <v>42522MADELEINE</v>
      </c>
      <c r="U370" s="1" t="str">
        <f t="shared" si="48"/>
        <v/>
      </c>
      <c r="V370" s="1" t="str">
        <f t="shared" si="49"/>
        <v/>
      </c>
      <c r="W370" s="1" t="str">
        <f t="shared" si="50"/>
        <v/>
      </c>
      <c r="X370" s="1" t="str">
        <f t="shared" si="51"/>
        <v/>
      </c>
      <c r="Y370" s="1" t="str">
        <f t="shared" si="52"/>
        <v/>
      </c>
      <c r="Z370" s="1" t="str">
        <f t="shared" si="53"/>
        <v>CIDB pax en OVALE</v>
      </c>
    </row>
    <row r="371" spans="3:26">
      <c r="C371" s="7">
        <v>42521</v>
      </c>
      <c r="D371" s="7">
        <v>42521</v>
      </c>
      <c r="E371" s="1">
        <f t="shared" si="45"/>
        <v>1</v>
      </c>
      <c r="I371" s="1" t="s">
        <v>257</v>
      </c>
      <c r="L371" s="1" t="s">
        <v>77</v>
      </c>
      <c r="M371" s="1" t="s">
        <v>214</v>
      </c>
      <c r="S371" s="1" t="str">
        <f t="shared" si="46"/>
        <v>42521MONCEAU</v>
      </c>
      <c r="T371" s="1" t="str">
        <f t="shared" si="47"/>
        <v/>
      </c>
      <c r="U371" s="1" t="str">
        <f t="shared" si="48"/>
        <v/>
      </c>
      <c r="V371" s="1" t="str">
        <f t="shared" si="49"/>
        <v/>
      </c>
      <c r="W371" s="1" t="str">
        <f t="shared" si="50"/>
        <v/>
      </c>
      <c r="X371" s="1" t="str">
        <f t="shared" si="51"/>
        <v/>
      </c>
      <c r="Y371" s="1" t="str">
        <f t="shared" si="52"/>
        <v/>
      </c>
      <c r="Z371" s="1" t="str">
        <f t="shared" si="53"/>
        <v>MANPOWER pax en CLASSE</v>
      </c>
    </row>
    <row r="372" spans="3:26">
      <c r="C372" s="7">
        <v>42521</v>
      </c>
      <c r="D372" s="7">
        <v>42522</v>
      </c>
      <c r="E372" s="1">
        <f t="shared" si="45"/>
        <v>2</v>
      </c>
      <c r="I372" s="1" t="s">
        <v>258</v>
      </c>
      <c r="L372" s="1" t="s">
        <v>236</v>
      </c>
      <c r="M372" s="1" t="s">
        <v>32</v>
      </c>
      <c r="N372" s="1">
        <v>26</v>
      </c>
      <c r="S372" s="1" t="str">
        <f t="shared" si="46"/>
        <v>42521PARIS 17</v>
      </c>
      <c r="T372" s="1" t="str">
        <f t="shared" si="47"/>
        <v>42522PARIS 17</v>
      </c>
      <c r="U372" s="1" t="str">
        <f t="shared" si="48"/>
        <v/>
      </c>
      <c r="V372" s="1" t="str">
        <f t="shared" si="49"/>
        <v/>
      </c>
      <c r="W372" s="1" t="str">
        <f t="shared" si="50"/>
        <v/>
      </c>
      <c r="X372" s="1" t="str">
        <f t="shared" si="51"/>
        <v/>
      </c>
      <c r="Y372" s="1" t="str">
        <f t="shared" si="52"/>
        <v/>
      </c>
      <c r="Z372" s="1" t="str">
        <f t="shared" si="53"/>
        <v>SCA 26pax en U</v>
      </c>
    </row>
    <row r="373" spans="3:26">
      <c r="C373" s="7">
        <v>42522</v>
      </c>
      <c r="D373" s="7">
        <v>42524</v>
      </c>
      <c r="E373" s="1">
        <f t="shared" si="45"/>
        <v>3</v>
      </c>
      <c r="I373" s="1" t="s">
        <v>63</v>
      </c>
      <c r="L373" s="1" t="s">
        <v>64</v>
      </c>
      <c r="S373" s="1" t="str">
        <f t="shared" si="46"/>
        <v>42522ABBESSES</v>
      </c>
      <c r="T373" s="1" t="str">
        <f t="shared" si="47"/>
        <v>42523ABBESSES</v>
      </c>
      <c r="U373" s="1" t="str">
        <f t="shared" si="48"/>
        <v>42524ABBESSES</v>
      </c>
      <c r="V373" s="1" t="str">
        <f t="shared" si="49"/>
        <v/>
      </c>
      <c r="W373" s="1" t="str">
        <f t="shared" si="50"/>
        <v/>
      </c>
      <c r="X373" s="1" t="str">
        <f t="shared" si="51"/>
        <v/>
      </c>
      <c r="Y373" s="1" t="str">
        <f t="shared" si="52"/>
        <v/>
      </c>
      <c r="Z373" s="1" t="str">
        <f t="shared" si="53"/>
        <v xml:space="preserve">INTERNE pax en </v>
      </c>
    </row>
    <row r="374" spans="3:26">
      <c r="C374" s="7">
        <v>42522</v>
      </c>
      <c r="D374" s="7">
        <v>42524</v>
      </c>
      <c r="E374" s="1">
        <f t="shared" si="45"/>
        <v>3</v>
      </c>
      <c r="I374" s="1" t="s">
        <v>63</v>
      </c>
      <c r="L374" s="1" t="s">
        <v>73</v>
      </c>
      <c r="S374" s="1" t="str">
        <f t="shared" si="46"/>
        <v>42522DAUPHINE</v>
      </c>
      <c r="T374" s="1" t="str">
        <f t="shared" si="47"/>
        <v>42523DAUPHINE</v>
      </c>
      <c r="U374" s="1" t="str">
        <f t="shared" si="48"/>
        <v>42524DAUPHINE</v>
      </c>
      <c r="V374" s="1" t="str">
        <f t="shared" si="49"/>
        <v/>
      </c>
      <c r="W374" s="1" t="str">
        <f t="shared" si="50"/>
        <v/>
      </c>
      <c r="X374" s="1" t="str">
        <f t="shared" si="51"/>
        <v/>
      </c>
      <c r="Y374" s="1" t="str">
        <f t="shared" si="52"/>
        <v/>
      </c>
      <c r="Z374" s="1" t="str">
        <f t="shared" si="53"/>
        <v xml:space="preserve">INTERNE pax en </v>
      </c>
    </row>
    <row r="375" spans="3:26">
      <c r="C375" s="7">
        <v>42522</v>
      </c>
      <c r="D375" s="7">
        <v>42522</v>
      </c>
      <c r="E375" s="1">
        <f t="shared" si="45"/>
        <v>1</v>
      </c>
      <c r="I375" s="1" t="s">
        <v>259</v>
      </c>
      <c r="L375" s="1" t="s">
        <v>232</v>
      </c>
      <c r="M375" s="1" t="s">
        <v>226</v>
      </c>
      <c r="S375" s="1" t="str">
        <f t="shared" si="46"/>
        <v xml:space="preserve">42522MIRABEAU </v>
      </c>
      <c r="T375" s="1" t="str">
        <f t="shared" si="47"/>
        <v/>
      </c>
      <c r="U375" s="1" t="str">
        <f t="shared" si="48"/>
        <v/>
      </c>
      <c r="V375" s="1" t="str">
        <f t="shared" si="49"/>
        <v/>
      </c>
      <c r="W375" s="1" t="str">
        <f t="shared" si="50"/>
        <v/>
      </c>
      <c r="X375" s="1" t="str">
        <f t="shared" si="51"/>
        <v/>
      </c>
      <c r="Y375" s="1" t="str">
        <f t="shared" si="52"/>
        <v/>
      </c>
      <c r="Z375" s="1" t="str">
        <f t="shared" si="53"/>
        <v>SMURFIT KAPPA pax en CARRE</v>
      </c>
    </row>
    <row r="376" spans="3:26">
      <c r="C376" s="7">
        <v>42522</v>
      </c>
      <c r="D376" s="7">
        <v>42524</v>
      </c>
      <c r="E376" s="1">
        <f t="shared" si="45"/>
        <v>3</v>
      </c>
      <c r="I376" s="1" t="s">
        <v>63</v>
      </c>
      <c r="L376" s="1" t="s">
        <v>77</v>
      </c>
      <c r="S376" s="1" t="str">
        <f t="shared" si="46"/>
        <v>42522MONCEAU</v>
      </c>
      <c r="T376" s="1" t="str">
        <f t="shared" si="47"/>
        <v>42523MONCEAU</v>
      </c>
      <c r="U376" s="1" t="str">
        <f t="shared" si="48"/>
        <v>42524MONCEAU</v>
      </c>
      <c r="V376" s="1" t="str">
        <f t="shared" si="49"/>
        <v/>
      </c>
      <c r="W376" s="1" t="str">
        <f t="shared" si="50"/>
        <v/>
      </c>
      <c r="X376" s="1" t="str">
        <f t="shared" si="51"/>
        <v/>
      </c>
      <c r="Y376" s="1" t="str">
        <f t="shared" si="52"/>
        <v/>
      </c>
      <c r="Z376" s="1" t="str">
        <f t="shared" si="53"/>
        <v xml:space="preserve">INTERNE pax en </v>
      </c>
    </row>
    <row r="377" spans="3:26">
      <c r="C377" s="7">
        <v>42522</v>
      </c>
      <c r="D377" s="7">
        <v>42524</v>
      </c>
      <c r="E377" s="1">
        <f t="shared" si="45"/>
        <v>3</v>
      </c>
      <c r="I377" s="1" t="s">
        <v>63</v>
      </c>
      <c r="L377" s="1" t="s">
        <v>255</v>
      </c>
      <c r="S377" s="1" t="str">
        <f t="shared" si="46"/>
        <v>42522ORSAY + NIVEAU 1</v>
      </c>
      <c r="T377" s="1" t="str">
        <f t="shared" si="47"/>
        <v>42523ORSAY + NIVEAU 1</v>
      </c>
      <c r="U377" s="1" t="str">
        <f t="shared" si="48"/>
        <v>42524ORSAY + NIVEAU 1</v>
      </c>
      <c r="V377" s="1" t="str">
        <f t="shared" si="49"/>
        <v/>
      </c>
      <c r="W377" s="1" t="str">
        <f t="shared" si="50"/>
        <v/>
      </c>
      <c r="X377" s="1" t="str">
        <f t="shared" si="51"/>
        <v/>
      </c>
      <c r="Y377" s="1" t="str">
        <f t="shared" si="52"/>
        <v/>
      </c>
      <c r="Z377" s="1" t="str">
        <f t="shared" si="53"/>
        <v xml:space="preserve">INTERNE pax en </v>
      </c>
    </row>
    <row r="378" spans="3:26">
      <c r="C378" s="7">
        <v>42522</v>
      </c>
      <c r="D378" s="7">
        <v>42522</v>
      </c>
      <c r="E378" s="1">
        <f t="shared" si="45"/>
        <v>1</v>
      </c>
      <c r="I378" s="1" t="s">
        <v>260</v>
      </c>
      <c r="L378" s="1" t="s">
        <v>79</v>
      </c>
      <c r="M378" s="1" t="s">
        <v>32</v>
      </c>
      <c r="S378" s="1" t="str">
        <f t="shared" si="46"/>
        <v>42522SULLY</v>
      </c>
      <c r="T378" s="1" t="str">
        <f t="shared" si="47"/>
        <v/>
      </c>
      <c r="U378" s="1" t="str">
        <f t="shared" si="48"/>
        <v/>
      </c>
      <c r="V378" s="1" t="str">
        <f t="shared" si="49"/>
        <v/>
      </c>
      <c r="W378" s="1" t="str">
        <f t="shared" si="50"/>
        <v/>
      </c>
      <c r="X378" s="1" t="str">
        <f t="shared" si="51"/>
        <v/>
      </c>
      <c r="Y378" s="1" t="str">
        <f t="shared" si="52"/>
        <v/>
      </c>
      <c r="Z378" s="1" t="str">
        <f t="shared" si="53"/>
        <v>NBS SYSTEM pax en U</v>
      </c>
    </row>
    <row r="379" spans="3:26">
      <c r="C379" s="7">
        <v>42522</v>
      </c>
      <c r="D379" s="7">
        <v>42522</v>
      </c>
      <c r="E379" s="1">
        <f t="shared" si="45"/>
        <v>1</v>
      </c>
      <c r="I379" s="1" t="s">
        <v>261</v>
      </c>
      <c r="L379" s="1" t="s">
        <v>241</v>
      </c>
      <c r="M379" s="1" t="s">
        <v>111</v>
      </c>
      <c r="S379" s="1" t="str">
        <f t="shared" si="46"/>
        <v>42522VENDOME</v>
      </c>
      <c r="T379" s="1" t="str">
        <f t="shared" si="47"/>
        <v/>
      </c>
      <c r="U379" s="1" t="str">
        <f t="shared" si="48"/>
        <v/>
      </c>
      <c r="V379" s="1" t="str">
        <f t="shared" si="49"/>
        <v/>
      </c>
      <c r="W379" s="1" t="str">
        <f t="shared" si="50"/>
        <v/>
      </c>
      <c r="X379" s="1" t="str">
        <f t="shared" si="51"/>
        <v/>
      </c>
      <c r="Y379" s="1" t="str">
        <f t="shared" si="52"/>
        <v/>
      </c>
      <c r="Z379" s="1" t="str">
        <f t="shared" si="53"/>
        <v>POLYEXPERT CONSTRUCTION pax en OVALE</v>
      </c>
    </row>
    <row r="380" spans="3:26">
      <c r="C380" s="7">
        <v>42523</v>
      </c>
      <c r="D380" s="7">
        <v>42523</v>
      </c>
      <c r="E380" s="1">
        <f t="shared" si="45"/>
        <v>1</v>
      </c>
      <c r="I380" s="1" t="s">
        <v>251</v>
      </c>
      <c r="L380" s="1" t="s">
        <v>262</v>
      </c>
      <c r="M380" s="1" t="s">
        <v>32</v>
      </c>
      <c r="S380" s="1" t="str">
        <f t="shared" si="46"/>
        <v>42523CLICHY - BATIGNOLLES</v>
      </c>
      <c r="T380" s="1" t="str">
        <f t="shared" si="47"/>
        <v/>
      </c>
      <c r="U380" s="1" t="str">
        <f t="shared" si="48"/>
        <v/>
      </c>
      <c r="V380" s="1" t="str">
        <f t="shared" si="49"/>
        <v/>
      </c>
      <c r="W380" s="1" t="str">
        <f t="shared" si="50"/>
        <v/>
      </c>
      <c r="X380" s="1" t="str">
        <f t="shared" si="51"/>
        <v/>
      </c>
      <c r="Y380" s="1" t="str">
        <f t="shared" si="52"/>
        <v/>
      </c>
      <c r="Z380" s="1" t="str">
        <f t="shared" si="53"/>
        <v>IKEA pax en U</v>
      </c>
    </row>
    <row r="381" spans="3:26">
      <c r="C381" s="7">
        <v>42523</v>
      </c>
      <c r="D381" s="7">
        <v>42523</v>
      </c>
      <c r="E381" s="1">
        <f t="shared" si="45"/>
        <v>1</v>
      </c>
      <c r="I381" s="1" t="s">
        <v>63</v>
      </c>
      <c r="L381" s="1" t="s">
        <v>55</v>
      </c>
      <c r="S381" s="1" t="str">
        <f t="shared" si="46"/>
        <v>42523ETOILE</v>
      </c>
      <c r="T381" s="1" t="str">
        <f t="shared" si="47"/>
        <v/>
      </c>
      <c r="U381" s="1" t="str">
        <f t="shared" si="48"/>
        <v/>
      </c>
      <c r="V381" s="1" t="str">
        <f t="shared" si="49"/>
        <v/>
      </c>
      <c r="W381" s="1" t="str">
        <f t="shared" si="50"/>
        <v/>
      </c>
      <c r="X381" s="1" t="str">
        <f t="shared" si="51"/>
        <v/>
      </c>
      <c r="Y381" s="1" t="str">
        <f t="shared" si="52"/>
        <v/>
      </c>
      <c r="Z381" s="1" t="str">
        <f t="shared" si="53"/>
        <v xml:space="preserve">INTERNE pax en </v>
      </c>
    </row>
    <row r="382" spans="3:26">
      <c r="C382" s="7">
        <v>42523</v>
      </c>
      <c r="D382" s="7">
        <v>42523</v>
      </c>
      <c r="E382" s="1">
        <f t="shared" si="45"/>
        <v>1</v>
      </c>
      <c r="I382" s="1" t="s">
        <v>63</v>
      </c>
      <c r="L382" s="1" t="s">
        <v>263</v>
      </c>
      <c r="S382" s="1" t="str">
        <f t="shared" si="46"/>
        <v>42523MIRABEAU - IENA - GRENELLE - SULLY</v>
      </c>
      <c r="T382" s="1" t="str">
        <f t="shared" si="47"/>
        <v/>
      </c>
      <c r="U382" s="1" t="str">
        <f t="shared" si="48"/>
        <v/>
      </c>
      <c r="V382" s="1" t="str">
        <f t="shared" si="49"/>
        <v/>
      </c>
      <c r="W382" s="1" t="str">
        <f t="shared" si="50"/>
        <v/>
      </c>
      <c r="X382" s="1" t="str">
        <f t="shared" si="51"/>
        <v/>
      </c>
      <c r="Y382" s="1" t="str">
        <f t="shared" si="52"/>
        <v/>
      </c>
      <c r="Z382" s="1" t="str">
        <f t="shared" si="53"/>
        <v xml:space="preserve">INTERNE pax en </v>
      </c>
    </row>
    <row r="383" spans="3:26">
      <c r="C383" s="7">
        <v>42523</v>
      </c>
      <c r="D383" s="7">
        <v>42523</v>
      </c>
      <c r="E383" s="1">
        <f t="shared" si="45"/>
        <v>1</v>
      </c>
      <c r="I383" s="1" t="s">
        <v>259</v>
      </c>
      <c r="L383" s="1" t="s">
        <v>241</v>
      </c>
      <c r="M383" s="1" t="s">
        <v>111</v>
      </c>
      <c r="N383" s="1">
        <v>16</v>
      </c>
      <c r="S383" s="1" t="str">
        <f t="shared" si="46"/>
        <v>42523VENDOME</v>
      </c>
      <c r="T383" s="1" t="str">
        <f t="shared" si="47"/>
        <v/>
      </c>
      <c r="U383" s="1" t="str">
        <f t="shared" si="48"/>
        <v/>
      </c>
      <c r="V383" s="1" t="str">
        <f t="shared" si="49"/>
        <v/>
      </c>
      <c r="W383" s="1" t="str">
        <f t="shared" si="50"/>
        <v/>
      </c>
      <c r="X383" s="1" t="str">
        <f t="shared" si="51"/>
        <v/>
      </c>
      <c r="Y383" s="1" t="str">
        <f t="shared" si="52"/>
        <v/>
      </c>
      <c r="Z383" s="1" t="str">
        <f t="shared" si="53"/>
        <v>SMURFIT KAPPA 16pax en OVALE</v>
      </c>
    </row>
    <row r="384" spans="3:26">
      <c r="C384" s="7">
        <v>42523</v>
      </c>
      <c r="D384" s="7">
        <v>42523</v>
      </c>
      <c r="E384" s="1">
        <f t="shared" si="45"/>
        <v>1</v>
      </c>
      <c r="I384" s="1" t="s">
        <v>63</v>
      </c>
      <c r="L384" s="1" t="s">
        <v>252</v>
      </c>
      <c r="S384" s="1" t="str">
        <f t="shared" si="46"/>
        <v>42523WAGRAM</v>
      </c>
      <c r="T384" s="1" t="str">
        <f t="shared" si="47"/>
        <v/>
      </c>
      <c r="U384" s="1" t="str">
        <f t="shared" si="48"/>
        <v/>
      </c>
      <c r="V384" s="1" t="str">
        <f t="shared" si="49"/>
        <v/>
      </c>
      <c r="W384" s="1" t="str">
        <f t="shared" si="50"/>
        <v/>
      </c>
      <c r="X384" s="1" t="str">
        <f t="shared" si="51"/>
        <v/>
      </c>
      <c r="Y384" s="1" t="str">
        <f t="shared" si="52"/>
        <v/>
      </c>
      <c r="Z384" s="1" t="str">
        <f t="shared" si="53"/>
        <v xml:space="preserve">INTERNE pax en </v>
      </c>
    </row>
    <row r="385" spans="3:26">
      <c r="C385" s="7">
        <v>42524</v>
      </c>
      <c r="D385" s="7">
        <v>42524</v>
      </c>
      <c r="E385" s="1">
        <f t="shared" si="45"/>
        <v>1</v>
      </c>
      <c r="I385" s="1" t="s">
        <v>134</v>
      </c>
      <c r="L385" s="1" t="s">
        <v>241</v>
      </c>
      <c r="M385" s="1" t="s">
        <v>111</v>
      </c>
      <c r="N385" s="1">
        <v>15</v>
      </c>
      <c r="S385" s="1" t="str">
        <f t="shared" si="46"/>
        <v>42524VENDOME</v>
      </c>
      <c r="T385" s="1" t="str">
        <f t="shared" si="47"/>
        <v/>
      </c>
      <c r="U385" s="1" t="str">
        <f t="shared" si="48"/>
        <v/>
      </c>
      <c r="V385" s="1" t="str">
        <f t="shared" si="49"/>
        <v/>
      </c>
      <c r="W385" s="1" t="str">
        <f t="shared" si="50"/>
        <v/>
      </c>
      <c r="X385" s="1" t="str">
        <f t="shared" si="51"/>
        <v/>
      </c>
      <c r="Y385" s="1" t="str">
        <f t="shared" si="52"/>
        <v/>
      </c>
      <c r="Z385" s="1" t="str">
        <f t="shared" si="53"/>
        <v>EXIM 15pax en OVALE</v>
      </c>
    </row>
    <row r="386" spans="3:26">
      <c r="C386" s="7">
        <v>42525</v>
      </c>
      <c r="D386" s="7">
        <v>42525</v>
      </c>
      <c r="E386" s="1">
        <f t="shared" ref="E386:E449" si="54">D386-C386+1</f>
        <v>1</v>
      </c>
      <c r="I386" s="1" t="s">
        <v>264</v>
      </c>
      <c r="L386" s="1" t="s">
        <v>77</v>
      </c>
      <c r="M386" s="1" t="s">
        <v>203</v>
      </c>
      <c r="S386" s="1" t="str">
        <f t="shared" ref="S386:S449" si="55">IF($E386&gt;=S$1,CONCATENATE($C386,$L386),"")</f>
        <v>42525MONCEAU</v>
      </c>
      <c r="T386" s="1" t="str">
        <f t="shared" ref="T386:T449" si="56">IF($E386&gt;=T$1,CONCATENATE($C386+1,$L386),"")</f>
        <v/>
      </c>
      <c r="U386" s="1" t="str">
        <f t="shared" ref="U386:U449" si="57">IF($E386&gt;=U$1,CONCATENATE($C386+2,$L386),"")</f>
        <v/>
      </c>
      <c r="V386" s="1" t="str">
        <f t="shared" ref="V386:V449" si="58">IF($E386&gt;=V$1,CONCATENATE($C386+3,$L386),"")</f>
        <v/>
      </c>
      <c r="W386" s="1" t="str">
        <f t="shared" ref="W386:W449" si="59">IF($E386&gt;=W$1,CONCATENATE($C386+4,$L386),"")</f>
        <v/>
      </c>
      <c r="X386" s="1" t="str">
        <f t="shared" ref="X386:X449" si="60">IF($E386&gt;=X$1,CONCATENATE($C386+5,$L386),"")</f>
        <v/>
      </c>
      <c r="Y386" s="1" t="str">
        <f t="shared" ref="Y386:Y449" si="61">IF($E386&gt;=Y$1,CONCATENATE($C386+6,$L386),"")</f>
        <v/>
      </c>
      <c r="Z386" s="1" t="str">
        <f t="shared" ref="Z386:Z449" si="62">I386&amp;" "&amp;N386&amp;"pax"&amp;" "&amp;"en"&amp;" "&amp;M386</f>
        <v>MME VITU SOIREE pax en COCKTAIL</v>
      </c>
    </row>
    <row r="387" spans="3:26">
      <c r="C387" s="7">
        <v>42526</v>
      </c>
      <c r="D387" s="7">
        <v>42526</v>
      </c>
      <c r="E387" s="1">
        <f t="shared" si="54"/>
        <v>1</v>
      </c>
      <c r="I387" s="1" t="s">
        <v>230</v>
      </c>
      <c r="L387" s="1" t="s">
        <v>57</v>
      </c>
      <c r="M387" s="1" t="s">
        <v>226</v>
      </c>
      <c r="S387" s="1" t="str">
        <f t="shared" si="55"/>
        <v>42526LOUVRE</v>
      </c>
      <c r="T387" s="1" t="str">
        <f t="shared" si="56"/>
        <v/>
      </c>
      <c r="U387" s="1" t="str">
        <f t="shared" si="57"/>
        <v/>
      </c>
      <c r="V387" s="1" t="str">
        <f t="shared" si="58"/>
        <v/>
      </c>
      <c r="W387" s="1" t="str">
        <f t="shared" si="59"/>
        <v/>
      </c>
      <c r="X387" s="1" t="str">
        <f t="shared" si="60"/>
        <v/>
      </c>
      <c r="Y387" s="1" t="str">
        <f t="shared" si="61"/>
        <v/>
      </c>
      <c r="Z387" s="1" t="str">
        <f t="shared" si="62"/>
        <v>JEAN JACQUES BOUCHET pax en CARRE</v>
      </c>
    </row>
    <row r="388" spans="3:26">
      <c r="C388" s="7">
        <v>42527</v>
      </c>
      <c r="D388" s="7">
        <v>42540</v>
      </c>
      <c r="E388" s="1">
        <f t="shared" si="54"/>
        <v>14</v>
      </c>
      <c r="I388" s="1" t="s">
        <v>265</v>
      </c>
      <c r="L388" s="1" t="s">
        <v>77</v>
      </c>
      <c r="M388" s="1" t="s">
        <v>32</v>
      </c>
      <c r="S388" s="1" t="str">
        <f t="shared" si="55"/>
        <v>42527MONCEAU</v>
      </c>
      <c r="T388" s="1" t="str">
        <f t="shared" si="56"/>
        <v>42528MONCEAU</v>
      </c>
      <c r="U388" s="1" t="str">
        <f t="shared" si="57"/>
        <v>42529MONCEAU</v>
      </c>
      <c r="V388" s="1" t="str">
        <f t="shared" si="58"/>
        <v>42530MONCEAU</v>
      </c>
      <c r="W388" s="1" t="str">
        <f t="shared" si="59"/>
        <v>42531MONCEAU</v>
      </c>
      <c r="X388" s="1" t="str">
        <f t="shared" si="60"/>
        <v>42532MONCEAU</v>
      </c>
      <c r="Y388" s="1" t="str">
        <f t="shared" si="61"/>
        <v>42533MONCEAU</v>
      </c>
      <c r="Z388" s="1" t="str">
        <f t="shared" si="62"/>
        <v>MINISTERE DGA pax en U</v>
      </c>
    </row>
    <row r="389" spans="3:26">
      <c r="C389" s="7">
        <v>42527</v>
      </c>
      <c r="D389" s="7">
        <v>42529</v>
      </c>
      <c r="E389" s="1">
        <f t="shared" si="54"/>
        <v>3</v>
      </c>
      <c r="I389" s="1" t="s">
        <v>81</v>
      </c>
      <c r="L389" s="1" t="s">
        <v>97</v>
      </c>
      <c r="M389" s="1" t="s">
        <v>226</v>
      </c>
      <c r="S389" s="1" t="str">
        <f t="shared" si="55"/>
        <v>42527RODIN</v>
      </c>
      <c r="T389" s="1" t="str">
        <f t="shared" si="56"/>
        <v>42528RODIN</v>
      </c>
      <c r="U389" s="1" t="str">
        <f t="shared" si="57"/>
        <v>42529RODIN</v>
      </c>
      <c r="V389" s="1" t="str">
        <f t="shared" si="58"/>
        <v/>
      </c>
      <c r="W389" s="1" t="str">
        <f t="shared" si="59"/>
        <v/>
      </c>
      <c r="X389" s="1" t="str">
        <f t="shared" si="60"/>
        <v/>
      </c>
      <c r="Y389" s="1" t="str">
        <f t="shared" si="61"/>
        <v/>
      </c>
      <c r="Z389" s="1" t="str">
        <f t="shared" si="62"/>
        <v>GEFCO pax en CARRE</v>
      </c>
    </row>
    <row r="390" spans="3:26">
      <c r="C390" s="7">
        <v>42528</v>
      </c>
      <c r="D390" s="7">
        <v>42528</v>
      </c>
      <c r="E390" s="1">
        <f t="shared" si="54"/>
        <v>1</v>
      </c>
      <c r="I390" s="1" t="s">
        <v>223</v>
      </c>
      <c r="L390" s="1" t="s">
        <v>68</v>
      </c>
      <c r="M390" s="1" t="s">
        <v>226</v>
      </c>
      <c r="S390" s="1" t="str">
        <f t="shared" si="55"/>
        <v>42528CARNAVALET</v>
      </c>
      <c r="T390" s="1" t="str">
        <f t="shared" si="56"/>
        <v/>
      </c>
      <c r="U390" s="1" t="str">
        <f t="shared" si="57"/>
        <v/>
      </c>
      <c r="V390" s="1" t="str">
        <f t="shared" si="58"/>
        <v/>
      </c>
      <c r="W390" s="1" t="str">
        <f t="shared" si="59"/>
        <v/>
      </c>
      <c r="X390" s="1" t="str">
        <f t="shared" si="60"/>
        <v/>
      </c>
      <c r="Y390" s="1" t="str">
        <f t="shared" si="61"/>
        <v/>
      </c>
      <c r="Z390" s="1" t="str">
        <f t="shared" si="62"/>
        <v>APPEL MEDICAL pax en CARRE</v>
      </c>
    </row>
    <row r="391" spans="3:26">
      <c r="C391" s="7">
        <v>42528</v>
      </c>
      <c r="D391" s="7">
        <v>42528</v>
      </c>
      <c r="E391" s="1">
        <f t="shared" si="54"/>
        <v>1</v>
      </c>
      <c r="I391" s="1" t="s">
        <v>63</v>
      </c>
      <c r="L391" s="1" t="s">
        <v>55</v>
      </c>
      <c r="M391" s="1" t="s">
        <v>111</v>
      </c>
      <c r="S391" s="1" t="str">
        <f t="shared" si="55"/>
        <v>42528ETOILE</v>
      </c>
      <c r="T391" s="1" t="str">
        <f t="shared" si="56"/>
        <v/>
      </c>
      <c r="U391" s="1" t="str">
        <f t="shared" si="57"/>
        <v/>
      </c>
      <c r="V391" s="1" t="str">
        <f t="shared" si="58"/>
        <v/>
      </c>
      <c r="W391" s="1" t="str">
        <f t="shared" si="59"/>
        <v/>
      </c>
      <c r="X391" s="1" t="str">
        <f t="shared" si="60"/>
        <v/>
      </c>
      <c r="Y391" s="1" t="str">
        <f t="shared" si="61"/>
        <v/>
      </c>
      <c r="Z391" s="1" t="str">
        <f t="shared" si="62"/>
        <v>INTERNE pax en OVALE</v>
      </c>
    </row>
    <row r="392" spans="3:26">
      <c r="C392" s="7">
        <v>42528</v>
      </c>
      <c r="D392" s="7">
        <v>42530</v>
      </c>
      <c r="E392" s="1">
        <f t="shared" si="54"/>
        <v>3</v>
      </c>
      <c r="I392" s="1" t="s">
        <v>258</v>
      </c>
      <c r="L392" s="1" t="s">
        <v>88</v>
      </c>
      <c r="M392" s="1" t="s">
        <v>32</v>
      </c>
      <c r="N392" s="1">
        <v>17</v>
      </c>
      <c r="S392" s="1" t="str">
        <f t="shared" si="55"/>
        <v>42528GREVIN</v>
      </c>
      <c r="T392" s="1" t="str">
        <f t="shared" si="56"/>
        <v>42529GREVIN</v>
      </c>
      <c r="U392" s="1" t="str">
        <f t="shared" si="57"/>
        <v>42530GREVIN</v>
      </c>
      <c r="V392" s="1" t="str">
        <f t="shared" si="58"/>
        <v/>
      </c>
      <c r="W392" s="1" t="str">
        <f t="shared" si="59"/>
        <v/>
      </c>
      <c r="X392" s="1" t="str">
        <f t="shared" si="60"/>
        <v/>
      </c>
      <c r="Y392" s="1" t="str">
        <f t="shared" si="61"/>
        <v/>
      </c>
      <c r="Z392" s="1" t="str">
        <f t="shared" si="62"/>
        <v>SCA 17pax en U</v>
      </c>
    </row>
    <row r="393" spans="3:26">
      <c r="C393" s="7">
        <v>42529</v>
      </c>
      <c r="D393" s="7">
        <v>42529</v>
      </c>
      <c r="E393" s="1">
        <f t="shared" si="54"/>
        <v>1</v>
      </c>
      <c r="I393" s="1" t="s">
        <v>265</v>
      </c>
      <c r="L393" s="1" t="s">
        <v>263</v>
      </c>
      <c r="M393" s="1" t="s">
        <v>226</v>
      </c>
      <c r="S393" s="1" t="str">
        <f t="shared" si="55"/>
        <v>42529MIRABEAU - IENA - GRENELLE - SULLY</v>
      </c>
      <c r="T393" s="1" t="str">
        <f t="shared" si="56"/>
        <v/>
      </c>
      <c r="U393" s="1" t="str">
        <f t="shared" si="57"/>
        <v/>
      </c>
      <c r="V393" s="1" t="str">
        <f t="shared" si="58"/>
        <v/>
      </c>
      <c r="W393" s="1" t="str">
        <f t="shared" si="59"/>
        <v/>
      </c>
      <c r="X393" s="1" t="str">
        <f t="shared" si="60"/>
        <v/>
      </c>
      <c r="Y393" s="1" t="str">
        <f t="shared" si="61"/>
        <v/>
      </c>
      <c r="Z393" s="1" t="str">
        <f t="shared" si="62"/>
        <v>MINISTERE DGA pax en CARRE</v>
      </c>
    </row>
    <row r="394" spans="3:26">
      <c r="C394" s="7">
        <v>42530</v>
      </c>
      <c r="D394" s="7">
        <v>42530</v>
      </c>
      <c r="E394" s="1">
        <f t="shared" si="54"/>
        <v>1</v>
      </c>
      <c r="I394" s="1" t="s">
        <v>266</v>
      </c>
      <c r="L394" s="1" t="s">
        <v>64</v>
      </c>
      <c r="M394" s="1" t="s">
        <v>111</v>
      </c>
      <c r="S394" s="1" t="str">
        <f t="shared" si="55"/>
        <v>42530ABBESSES</v>
      </c>
      <c r="T394" s="1" t="str">
        <f t="shared" si="56"/>
        <v/>
      </c>
      <c r="U394" s="1" t="str">
        <f t="shared" si="57"/>
        <v/>
      </c>
      <c r="V394" s="1" t="str">
        <f t="shared" si="58"/>
        <v/>
      </c>
      <c r="W394" s="1" t="str">
        <f t="shared" si="59"/>
        <v/>
      </c>
      <c r="X394" s="1" t="str">
        <f t="shared" si="60"/>
        <v/>
      </c>
      <c r="Y394" s="1" t="str">
        <f t="shared" si="61"/>
        <v/>
      </c>
      <c r="Z394" s="1" t="str">
        <f t="shared" si="62"/>
        <v>ID VERDE pax en OVALE</v>
      </c>
    </row>
    <row r="395" spans="3:26">
      <c r="C395" s="7">
        <v>42530</v>
      </c>
      <c r="D395" s="7">
        <v>42530</v>
      </c>
      <c r="E395" s="1">
        <f t="shared" si="54"/>
        <v>1</v>
      </c>
      <c r="I395" s="1" t="s">
        <v>267</v>
      </c>
      <c r="L395" s="1" t="s">
        <v>68</v>
      </c>
      <c r="S395" s="1" t="str">
        <f t="shared" si="55"/>
        <v>42530CARNAVALET</v>
      </c>
      <c r="T395" s="1" t="str">
        <f t="shared" si="56"/>
        <v/>
      </c>
      <c r="U395" s="1" t="str">
        <f t="shared" si="57"/>
        <v/>
      </c>
      <c r="V395" s="1" t="str">
        <f t="shared" si="58"/>
        <v/>
      </c>
      <c r="W395" s="1" t="str">
        <f t="shared" si="59"/>
        <v/>
      </c>
      <c r="X395" s="1" t="str">
        <f t="shared" si="60"/>
        <v/>
      </c>
      <c r="Y395" s="1" t="str">
        <f t="shared" si="61"/>
        <v/>
      </c>
      <c r="Z395" s="1" t="str">
        <f t="shared" si="62"/>
        <v xml:space="preserve">VFLI pax en </v>
      </c>
    </row>
    <row r="396" spans="3:26">
      <c r="C396" s="7">
        <v>42530</v>
      </c>
      <c r="D396" s="7">
        <v>42530</v>
      </c>
      <c r="E396" s="1">
        <f t="shared" si="54"/>
        <v>1</v>
      </c>
      <c r="I396" s="1" t="s">
        <v>63</v>
      </c>
      <c r="L396" s="1" t="s">
        <v>268</v>
      </c>
      <c r="M396" s="1" t="s">
        <v>32</v>
      </c>
      <c r="N396" s="1">
        <v>30</v>
      </c>
      <c r="S396" s="1" t="str">
        <f t="shared" si="55"/>
        <v>42530GRENELLE - SULLY</v>
      </c>
      <c r="T396" s="1" t="str">
        <f t="shared" si="56"/>
        <v/>
      </c>
      <c r="U396" s="1" t="str">
        <f t="shared" si="57"/>
        <v/>
      </c>
      <c r="V396" s="1" t="str">
        <f t="shared" si="58"/>
        <v/>
      </c>
      <c r="W396" s="1" t="str">
        <f t="shared" si="59"/>
        <v/>
      </c>
      <c r="X396" s="1" t="str">
        <f t="shared" si="60"/>
        <v/>
      </c>
      <c r="Y396" s="1" t="str">
        <f t="shared" si="61"/>
        <v/>
      </c>
      <c r="Z396" s="1" t="str">
        <f t="shared" si="62"/>
        <v>INTERNE 30pax en U</v>
      </c>
    </row>
    <row r="397" spans="3:26">
      <c r="C397" s="7">
        <v>42530</v>
      </c>
      <c r="D397" s="7">
        <v>42530</v>
      </c>
      <c r="E397" s="1">
        <f t="shared" si="54"/>
        <v>1</v>
      </c>
      <c r="I397" s="1" t="s">
        <v>267</v>
      </c>
      <c r="L397" s="1" t="s">
        <v>88</v>
      </c>
      <c r="S397" s="1" t="str">
        <f t="shared" si="55"/>
        <v>42530GREVIN</v>
      </c>
      <c r="T397" s="1" t="str">
        <f t="shared" si="56"/>
        <v/>
      </c>
      <c r="U397" s="1" t="str">
        <f t="shared" si="57"/>
        <v/>
      </c>
      <c r="V397" s="1" t="str">
        <f t="shared" si="58"/>
        <v/>
      </c>
      <c r="W397" s="1" t="str">
        <f t="shared" si="59"/>
        <v/>
      </c>
      <c r="X397" s="1" t="str">
        <f t="shared" si="60"/>
        <v/>
      </c>
      <c r="Y397" s="1" t="str">
        <f t="shared" si="61"/>
        <v/>
      </c>
      <c r="Z397" s="1" t="str">
        <f t="shared" si="62"/>
        <v xml:space="preserve">VFLI pax en </v>
      </c>
    </row>
    <row r="398" spans="3:26">
      <c r="C398" s="7">
        <v>42530</v>
      </c>
      <c r="D398" s="7">
        <v>42530</v>
      </c>
      <c r="E398" s="1">
        <f t="shared" si="54"/>
        <v>1</v>
      </c>
      <c r="I398" s="1" t="s">
        <v>267</v>
      </c>
      <c r="L398" s="1" t="s">
        <v>57</v>
      </c>
      <c r="S398" s="1" t="str">
        <f t="shared" si="55"/>
        <v>42530LOUVRE</v>
      </c>
      <c r="T398" s="1" t="str">
        <f t="shared" si="56"/>
        <v/>
      </c>
      <c r="U398" s="1" t="str">
        <f t="shared" si="57"/>
        <v/>
      </c>
      <c r="V398" s="1" t="str">
        <f t="shared" si="58"/>
        <v/>
      </c>
      <c r="W398" s="1" t="str">
        <f t="shared" si="59"/>
        <v/>
      </c>
      <c r="X398" s="1" t="str">
        <f t="shared" si="60"/>
        <v/>
      </c>
      <c r="Y398" s="1" t="str">
        <f t="shared" si="61"/>
        <v/>
      </c>
      <c r="Z398" s="1" t="str">
        <f t="shared" si="62"/>
        <v xml:space="preserve">VFLI pax en </v>
      </c>
    </row>
    <row r="399" spans="3:26">
      <c r="C399" s="7">
        <v>42530</v>
      </c>
      <c r="D399" s="7">
        <v>42531</v>
      </c>
      <c r="E399" s="1">
        <f t="shared" si="54"/>
        <v>2</v>
      </c>
      <c r="I399" s="1" t="s">
        <v>251</v>
      </c>
      <c r="L399" s="1" t="s">
        <v>228</v>
      </c>
      <c r="M399" s="1" t="s">
        <v>226</v>
      </c>
      <c r="S399" s="1" t="str">
        <f t="shared" si="55"/>
        <v>42530MIRABEAU - IENA</v>
      </c>
      <c r="T399" s="1" t="str">
        <f t="shared" si="56"/>
        <v>42531MIRABEAU - IENA</v>
      </c>
      <c r="U399" s="1" t="str">
        <f t="shared" si="57"/>
        <v/>
      </c>
      <c r="V399" s="1" t="str">
        <f t="shared" si="58"/>
        <v/>
      </c>
      <c r="W399" s="1" t="str">
        <f t="shared" si="59"/>
        <v/>
      </c>
      <c r="X399" s="1" t="str">
        <f t="shared" si="60"/>
        <v/>
      </c>
      <c r="Y399" s="1" t="str">
        <f t="shared" si="61"/>
        <v/>
      </c>
      <c r="Z399" s="1" t="str">
        <f t="shared" si="62"/>
        <v>IKEA pax en CARRE</v>
      </c>
    </row>
    <row r="400" spans="3:26">
      <c r="C400" s="7">
        <v>42530</v>
      </c>
      <c r="D400" s="7">
        <v>42530</v>
      </c>
      <c r="E400" s="1">
        <f t="shared" si="54"/>
        <v>1</v>
      </c>
      <c r="I400" s="1" t="s">
        <v>267</v>
      </c>
      <c r="L400" s="1" t="s">
        <v>97</v>
      </c>
      <c r="S400" s="1" t="str">
        <f t="shared" si="55"/>
        <v>42530RODIN</v>
      </c>
      <c r="T400" s="1" t="str">
        <f t="shared" si="56"/>
        <v/>
      </c>
      <c r="U400" s="1" t="str">
        <f t="shared" si="57"/>
        <v/>
      </c>
      <c r="V400" s="1" t="str">
        <f t="shared" si="58"/>
        <v/>
      </c>
      <c r="W400" s="1" t="str">
        <f t="shared" si="59"/>
        <v/>
      </c>
      <c r="X400" s="1" t="str">
        <f t="shared" si="60"/>
        <v/>
      </c>
      <c r="Y400" s="1" t="str">
        <f t="shared" si="61"/>
        <v/>
      </c>
      <c r="Z400" s="1" t="str">
        <f t="shared" si="62"/>
        <v xml:space="preserve">VFLI pax en </v>
      </c>
    </row>
    <row r="401" spans="3:26">
      <c r="C401" s="7">
        <v>42531</v>
      </c>
      <c r="D401" s="7">
        <v>42531</v>
      </c>
      <c r="E401" s="1">
        <f t="shared" si="54"/>
        <v>1</v>
      </c>
      <c r="I401" s="1" t="s">
        <v>201</v>
      </c>
      <c r="L401" s="1" t="s">
        <v>269</v>
      </c>
      <c r="M401" s="1" t="s">
        <v>32</v>
      </c>
      <c r="N401" s="1">
        <v>27</v>
      </c>
      <c r="S401" s="1" t="str">
        <f t="shared" si="55"/>
        <v>42531CARNAVALET - RODIN</v>
      </c>
      <c r="T401" s="1" t="str">
        <f t="shared" si="56"/>
        <v/>
      </c>
      <c r="U401" s="1" t="str">
        <f t="shared" si="57"/>
        <v/>
      </c>
      <c r="V401" s="1" t="str">
        <f t="shared" si="58"/>
        <v/>
      </c>
      <c r="W401" s="1" t="str">
        <f t="shared" si="59"/>
        <v/>
      </c>
      <c r="X401" s="1" t="str">
        <f t="shared" si="60"/>
        <v/>
      </c>
      <c r="Y401" s="1" t="str">
        <f t="shared" si="61"/>
        <v/>
      </c>
      <c r="Z401" s="1" t="str">
        <f t="shared" si="62"/>
        <v>SAINT GOBAIN 27pax en U</v>
      </c>
    </row>
    <row r="402" spans="3:26">
      <c r="C402" s="7">
        <v>42532</v>
      </c>
      <c r="D402" s="7">
        <v>42533</v>
      </c>
      <c r="E402" s="1">
        <f t="shared" si="54"/>
        <v>2</v>
      </c>
      <c r="I402" s="1" t="s">
        <v>87</v>
      </c>
      <c r="L402" s="1" t="s">
        <v>60</v>
      </c>
      <c r="M402" s="1" t="s">
        <v>32</v>
      </c>
      <c r="S402" s="1" t="str">
        <f t="shared" si="55"/>
        <v>42532GRENELLE</v>
      </c>
      <c r="T402" s="1" t="str">
        <f t="shared" si="56"/>
        <v>42533GRENELLE</v>
      </c>
      <c r="U402" s="1" t="str">
        <f t="shared" si="57"/>
        <v/>
      </c>
      <c r="V402" s="1" t="str">
        <f t="shared" si="58"/>
        <v/>
      </c>
      <c r="W402" s="1" t="str">
        <f t="shared" si="59"/>
        <v/>
      </c>
      <c r="X402" s="1" t="str">
        <f t="shared" si="60"/>
        <v/>
      </c>
      <c r="Y402" s="1" t="str">
        <f t="shared" si="61"/>
        <v/>
      </c>
      <c r="Z402" s="1" t="str">
        <f t="shared" si="62"/>
        <v>CORPS MEMOIRE pax en U</v>
      </c>
    </row>
    <row r="403" spans="3:26">
      <c r="C403" s="7">
        <v>42534</v>
      </c>
      <c r="D403" s="7">
        <v>42534</v>
      </c>
      <c r="E403" s="1">
        <f t="shared" si="54"/>
        <v>1</v>
      </c>
      <c r="I403" s="1" t="s">
        <v>58</v>
      </c>
      <c r="L403" s="1" t="s">
        <v>55</v>
      </c>
      <c r="M403" s="1" t="s">
        <v>32</v>
      </c>
      <c r="S403" s="1" t="str">
        <f t="shared" si="55"/>
        <v>42534ETOILE</v>
      </c>
      <c r="T403" s="1" t="str">
        <f t="shared" si="56"/>
        <v/>
      </c>
      <c r="U403" s="1" t="str">
        <f t="shared" si="57"/>
        <v/>
      </c>
      <c r="V403" s="1" t="str">
        <f t="shared" si="58"/>
        <v/>
      </c>
      <c r="W403" s="1" t="str">
        <f t="shared" si="59"/>
        <v/>
      </c>
      <c r="X403" s="1" t="str">
        <f t="shared" si="60"/>
        <v/>
      </c>
      <c r="Y403" s="1" t="str">
        <f t="shared" si="61"/>
        <v/>
      </c>
      <c r="Z403" s="1" t="str">
        <f t="shared" si="62"/>
        <v>FNAC pax en U</v>
      </c>
    </row>
    <row r="404" spans="3:26">
      <c r="C404" s="7">
        <v>42534</v>
      </c>
      <c r="D404" s="7">
        <v>42535</v>
      </c>
      <c r="E404" s="1">
        <f t="shared" si="54"/>
        <v>2</v>
      </c>
      <c r="I404" s="1" t="s">
        <v>143</v>
      </c>
      <c r="L404" s="1" t="s">
        <v>57</v>
      </c>
      <c r="M404" s="1" t="s">
        <v>32</v>
      </c>
      <c r="N404" s="1">
        <v>14</v>
      </c>
      <c r="S404" s="1" t="str">
        <f t="shared" si="55"/>
        <v>42534LOUVRE</v>
      </c>
      <c r="T404" s="1" t="str">
        <f t="shared" si="56"/>
        <v>42535LOUVRE</v>
      </c>
      <c r="U404" s="1" t="str">
        <f t="shared" si="57"/>
        <v/>
      </c>
      <c r="V404" s="1" t="str">
        <f t="shared" si="58"/>
        <v/>
      </c>
      <c r="W404" s="1" t="str">
        <f t="shared" si="59"/>
        <v/>
      </c>
      <c r="X404" s="1" t="str">
        <f t="shared" si="60"/>
        <v/>
      </c>
      <c r="Y404" s="1" t="str">
        <f t="shared" si="61"/>
        <v/>
      </c>
      <c r="Z404" s="1" t="str">
        <f t="shared" si="62"/>
        <v>SARSTEDT 14pax en U</v>
      </c>
    </row>
    <row r="405" spans="3:26">
      <c r="C405" s="7">
        <v>42535</v>
      </c>
      <c r="D405" s="7">
        <v>42535</v>
      </c>
      <c r="E405" s="1">
        <f t="shared" si="54"/>
        <v>1</v>
      </c>
      <c r="I405" s="1" t="s">
        <v>63</v>
      </c>
      <c r="L405" s="1" t="s">
        <v>55</v>
      </c>
      <c r="M405" s="1" t="s">
        <v>111</v>
      </c>
      <c r="S405" s="1" t="str">
        <f t="shared" si="55"/>
        <v>42535ETOILE</v>
      </c>
      <c r="T405" s="1" t="str">
        <f t="shared" si="56"/>
        <v/>
      </c>
      <c r="U405" s="1" t="str">
        <f t="shared" si="57"/>
        <v/>
      </c>
      <c r="V405" s="1" t="str">
        <f t="shared" si="58"/>
        <v/>
      </c>
      <c r="W405" s="1" t="str">
        <f t="shared" si="59"/>
        <v/>
      </c>
      <c r="X405" s="1" t="str">
        <f t="shared" si="60"/>
        <v/>
      </c>
      <c r="Y405" s="1" t="str">
        <f t="shared" si="61"/>
        <v/>
      </c>
      <c r="Z405" s="1" t="str">
        <f t="shared" si="62"/>
        <v>INTERNE pax en OVALE</v>
      </c>
    </row>
    <row r="406" spans="3:26">
      <c r="C406" s="7">
        <v>42535</v>
      </c>
      <c r="D406" s="7">
        <v>42536</v>
      </c>
      <c r="E406" s="1">
        <f t="shared" si="54"/>
        <v>2</v>
      </c>
      <c r="I406" s="1" t="s">
        <v>270</v>
      </c>
      <c r="L406" s="1" t="s">
        <v>247</v>
      </c>
      <c r="S406" s="1" t="str">
        <f t="shared" si="55"/>
        <v>42535RODIN - PICASSO - GREVIN</v>
      </c>
      <c r="T406" s="1" t="str">
        <f t="shared" si="56"/>
        <v>42536RODIN - PICASSO - GREVIN</v>
      </c>
      <c r="U406" s="1" t="str">
        <f t="shared" si="57"/>
        <v/>
      </c>
      <c r="V406" s="1" t="str">
        <f t="shared" si="58"/>
        <v/>
      </c>
      <c r="W406" s="1" t="str">
        <f t="shared" si="59"/>
        <v/>
      </c>
      <c r="X406" s="1" t="str">
        <f t="shared" si="60"/>
        <v/>
      </c>
      <c r="Y406" s="1" t="str">
        <f t="shared" si="61"/>
        <v/>
      </c>
      <c r="Z406" s="1" t="str">
        <f t="shared" si="62"/>
        <v xml:space="preserve">IRIS pax en </v>
      </c>
    </row>
    <row r="407" spans="3:26">
      <c r="C407" s="7">
        <v>42535</v>
      </c>
      <c r="D407" s="7">
        <v>42536</v>
      </c>
      <c r="E407" s="1">
        <f t="shared" si="54"/>
        <v>2</v>
      </c>
      <c r="I407" s="1" t="s">
        <v>81</v>
      </c>
      <c r="L407" s="1" t="s">
        <v>79</v>
      </c>
      <c r="M407" s="1" t="s">
        <v>226</v>
      </c>
      <c r="S407" s="1" t="str">
        <f t="shared" si="55"/>
        <v>42535SULLY</v>
      </c>
      <c r="T407" s="1" t="str">
        <f t="shared" si="56"/>
        <v>42536SULLY</v>
      </c>
      <c r="U407" s="1" t="str">
        <f t="shared" si="57"/>
        <v/>
      </c>
      <c r="V407" s="1" t="str">
        <f t="shared" si="58"/>
        <v/>
      </c>
      <c r="W407" s="1" t="str">
        <f t="shared" si="59"/>
        <v/>
      </c>
      <c r="X407" s="1" t="str">
        <f t="shared" si="60"/>
        <v/>
      </c>
      <c r="Y407" s="1" t="str">
        <f t="shared" si="61"/>
        <v/>
      </c>
      <c r="Z407" s="1" t="str">
        <f t="shared" si="62"/>
        <v>GEFCO pax en CARRE</v>
      </c>
    </row>
    <row r="408" spans="3:26">
      <c r="C408" s="7">
        <v>42536</v>
      </c>
      <c r="D408" s="7">
        <v>42536</v>
      </c>
      <c r="E408" s="1">
        <f t="shared" si="54"/>
        <v>1</v>
      </c>
      <c r="I408" s="1" t="s">
        <v>271</v>
      </c>
      <c r="L408" s="1" t="s">
        <v>68</v>
      </c>
      <c r="M408" s="1" t="s">
        <v>32</v>
      </c>
      <c r="N408" s="1">
        <v>20</v>
      </c>
      <c r="S408" s="1" t="str">
        <f t="shared" si="55"/>
        <v>42536CARNAVALET</v>
      </c>
      <c r="T408" s="1" t="str">
        <f t="shared" si="56"/>
        <v/>
      </c>
      <c r="U408" s="1" t="str">
        <f t="shared" si="57"/>
        <v/>
      </c>
      <c r="V408" s="1" t="str">
        <f t="shared" si="58"/>
        <v/>
      </c>
      <c r="W408" s="1" t="str">
        <f t="shared" si="59"/>
        <v/>
      </c>
      <c r="X408" s="1" t="str">
        <f t="shared" si="60"/>
        <v/>
      </c>
      <c r="Y408" s="1" t="str">
        <f t="shared" si="61"/>
        <v/>
      </c>
      <c r="Z408" s="1" t="str">
        <f t="shared" si="62"/>
        <v>ENGIE 20pax en U</v>
      </c>
    </row>
    <row r="409" spans="3:26">
      <c r="C409" s="7">
        <v>42536</v>
      </c>
      <c r="D409" s="7">
        <v>42537</v>
      </c>
      <c r="E409" s="1">
        <f t="shared" si="54"/>
        <v>2</v>
      </c>
      <c r="I409" s="1" t="s">
        <v>58</v>
      </c>
      <c r="L409" s="1" t="s">
        <v>228</v>
      </c>
      <c r="S409" s="1" t="str">
        <f t="shared" si="55"/>
        <v>42536MIRABEAU - IENA</v>
      </c>
      <c r="T409" s="1" t="str">
        <f t="shared" si="56"/>
        <v>42537MIRABEAU - IENA</v>
      </c>
      <c r="U409" s="1" t="str">
        <f t="shared" si="57"/>
        <v/>
      </c>
      <c r="V409" s="1" t="str">
        <f t="shared" si="58"/>
        <v/>
      </c>
      <c r="W409" s="1" t="str">
        <f t="shared" si="59"/>
        <v/>
      </c>
      <c r="X409" s="1" t="str">
        <f t="shared" si="60"/>
        <v/>
      </c>
      <c r="Y409" s="1" t="str">
        <f t="shared" si="61"/>
        <v/>
      </c>
      <c r="Z409" s="1" t="str">
        <f t="shared" si="62"/>
        <v xml:space="preserve">FNAC pax en </v>
      </c>
    </row>
    <row r="410" spans="3:26">
      <c r="C410" s="7">
        <v>42537</v>
      </c>
      <c r="D410" s="7">
        <v>42537</v>
      </c>
      <c r="E410" s="1">
        <f t="shared" si="54"/>
        <v>1</v>
      </c>
      <c r="I410" s="1" t="s">
        <v>251</v>
      </c>
      <c r="L410" s="1" t="s">
        <v>68</v>
      </c>
      <c r="M410" s="1" t="s">
        <v>226</v>
      </c>
      <c r="S410" s="1" t="str">
        <f t="shared" si="55"/>
        <v>42537CARNAVALET</v>
      </c>
      <c r="T410" s="1" t="str">
        <f t="shared" si="56"/>
        <v/>
      </c>
      <c r="U410" s="1" t="str">
        <f t="shared" si="57"/>
        <v/>
      </c>
      <c r="V410" s="1" t="str">
        <f t="shared" si="58"/>
        <v/>
      </c>
      <c r="W410" s="1" t="str">
        <f t="shared" si="59"/>
        <v/>
      </c>
      <c r="X410" s="1" t="str">
        <f t="shared" si="60"/>
        <v/>
      </c>
      <c r="Y410" s="1" t="str">
        <f t="shared" si="61"/>
        <v/>
      </c>
      <c r="Z410" s="1" t="str">
        <f t="shared" si="62"/>
        <v>IKEA pax en CARRE</v>
      </c>
    </row>
    <row r="411" spans="3:26">
      <c r="C411" s="7">
        <v>42537</v>
      </c>
      <c r="D411" s="7">
        <v>42538</v>
      </c>
      <c r="E411" s="1">
        <f t="shared" si="54"/>
        <v>2</v>
      </c>
      <c r="I411" s="1" t="s">
        <v>58</v>
      </c>
      <c r="L411" s="1" t="s">
        <v>262</v>
      </c>
      <c r="M411" s="1" t="s">
        <v>32</v>
      </c>
      <c r="S411" s="1" t="str">
        <f t="shared" si="55"/>
        <v>42537CLICHY - BATIGNOLLES</v>
      </c>
      <c r="T411" s="1" t="str">
        <f t="shared" si="56"/>
        <v>42538CLICHY - BATIGNOLLES</v>
      </c>
      <c r="U411" s="1" t="str">
        <f t="shared" si="57"/>
        <v/>
      </c>
      <c r="V411" s="1" t="str">
        <f t="shared" si="58"/>
        <v/>
      </c>
      <c r="W411" s="1" t="str">
        <f t="shared" si="59"/>
        <v/>
      </c>
      <c r="X411" s="1" t="str">
        <f t="shared" si="60"/>
        <v/>
      </c>
      <c r="Y411" s="1" t="str">
        <f t="shared" si="61"/>
        <v/>
      </c>
      <c r="Z411" s="1" t="str">
        <f t="shared" si="62"/>
        <v>FNAC pax en U</v>
      </c>
    </row>
    <row r="412" spans="3:26">
      <c r="C412" s="7">
        <v>42537</v>
      </c>
      <c r="D412" s="7">
        <v>42537</v>
      </c>
      <c r="E412" s="1">
        <f t="shared" si="54"/>
        <v>1</v>
      </c>
      <c r="I412" s="1" t="s">
        <v>65</v>
      </c>
      <c r="L412" s="1" t="s">
        <v>57</v>
      </c>
      <c r="M412" s="1" t="s">
        <v>226</v>
      </c>
      <c r="S412" s="1" t="str">
        <f t="shared" si="55"/>
        <v>42537LOUVRE</v>
      </c>
      <c r="T412" s="1" t="str">
        <f t="shared" si="56"/>
        <v/>
      </c>
      <c r="U412" s="1" t="str">
        <f t="shared" si="57"/>
        <v/>
      </c>
      <c r="V412" s="1" t="str">
        <f t="shared" si="58"/>
        <v/>
      </c>
      <c r="W412" s="1" t="str">
        <f t="shared" si="59"/>
        <v/>
      </c>
      <c r="X412" s="1" t="str">
        <f t="shared" si="60"/>
        <v/>
      </c>
      <c r="Y412" s="1" t="str">
        <f t="shared" si="61"/>
        <v/>
      </c>
      <c r="Z412" s="1" t="str">
        <f t="shared" si="62"/>
        <v>PLASTIC OMNIUM pax en CARRE</v>
      </c>
    </row>
    <row r="413" spans="3:26">
      <c r="C413" s="7">
        <v>42537</v>
      </c>
      <c r="D413" s="7">
        <v>42537</v>
      </c>
      <c r="E413" s="1">
        <f t="shared" si="54"/>
        <v>1</v>
      </c>
      <c r="I413" s="1" t="s">
        <v>257</v>
      </c>
      <c r="L413" s="1" t="s">
        <v>236</v>
      </c>
      <c r="M413" s="1" t="s">
        <v>32</v>
      </c>
      <c r="N413" s="1">
        <v>25</v>
      </c>
      <c r="S413" s="1" t="str">
        <f t="shared" si="55"/>
        <v>42537PARIS 17</v>
      </c>
      <c r="T413" s="1" t="str">
        <f t="shared" si="56"/>
        <v/>
      </c>
      <c r="U413" s="1" t="str">
        <f t="shared" si="57"/>
        <v/>
      </c>
      <c r="V413" s="1" t="str">
        <f t="shared" si="58"/>
        <v/>
      </c>
      <c r="W413" s="1" t="str">
        <f t="shared" si="59"/>
        <v/>
      </c>
      <c r="X413" s="1" t="str">
        <f t="shared" si="60"/>
        <v/>
      </c>
      <c r="Y413" s="1" t="str">
        <f t="shared" si="61"/>
        <v/>
      </c>
      <c r="Z413" s="1" t="str">
        <f t="shared" si="62"/>
        <v>MANPOWER 25pax en U</v>
      </c>
    </row>
    <row r="414" spans="3:26">
      <c r="C414" s="7">
        <v>42537</v>
      </c>
      <c r="D414" s="7">
        <v>42537</v>
      </c>
      <c r="E414" s="1">
        <f t="shared" si="54"/>
        <v>1</v>
      </c>
      <c r="I414" s="1" t="s">
        <v>271</v>
      </c>
      <c r="L414" s="1" t="s">
        <v>247</v>
      </c>
      <c r="M414" s="1" t="s">
        <v>214</v>
      </c>
      <c r="N414" s="1">
        <v>80</v>
      </c>
      <c r="S414" s="1" t="str">
        <f t="shared" si="55"/>
        <v>42537RODIN - PICASSO - GREVIN</v>
      </c>
      <c r="T414" s="1" t="str">
        <f t="shared" si="56"/>
        <v/>
      </c>
      <c r="U414" s="1" t="str">
        <f t="shared" si="57"/>
        <v/>
      </c>
      <c r="V414" s="1" t="str">
        <f t="shared" si="58"/>
        <v/>
      </c>
      <c r="W414" s="1" t="str">
        <f t="shared" si="59"/>
        <v/>
      </c>
      <c r="X414" s="1" t="str">
        <f t="shared" si="60"/>
        <v/>
      </c>
      <c r="Y414" s="1" t="str">
        <f t="shared" si="61"/>
        <v/>
      </c>
      <c r="Z414" s="1" t="str">
        <f t="shared" si="62"/>
        <v>ENGIE 80pax en CLASSE</v>
      </c>
    </row>
    <row r="415" spans="3:26">
      <c r="C415" s="7">
        <v>42538</v>
      </c>
      <c r="D415" s="7">
        <v>42538</v>
      </c>
      <c r="E415" s="1">
        <f t="shared" si="54"/>
        <v>1</v>
      </c>
      <c r="I415" s="1" t="s">
        <v>272</v>
      </c>
      <c r="L415" s="1" t="s">
        <v>68</v>
      </c>
      <c r="S415" s="1" t="str">
        <f t="shared" si="55"/>
        <v>42538CARNAVALET</v>
      </c>
      <c r="T415" s="1" t="str">
        <f t="shared" si="56"/>
        <v/>
      </c>
      <c r="U415" s="1" t="str">
        <f t="shared" si="57"/>
        <v/>
      </c>
      <c r="V415" s="1" t="str">
        <f t="shared" si="58"/>
        <v/>
      </c>
      <c r="W415" s="1" t="str">
        <f t="shared" si="59"/>
        <v/>
      </c>
      <c r="X415" s="1" t="str">
        <f t="shared" si="60"/>
        <v/>
      </c>
      <c r="Y415" s="1" t="str">
        <f t="shared" si="61"/>
        <v/>
      </c>
      <c r="Z415" s="1" t="str">
        <f t="shared" si="62"/>
        <v xml:space="preserve">BRIOCHE DORE pax en </v>
      </c>
    </row>
    <row r="416" spans="3:26">
      <c r="C416" s="7">
        <v>42538</v>
      </c>
      <c r="D416" s="7">
        <v>42538</v>
      </c>
      <c r="E416" s="1">
        <f t="shared" si="54"/>
        <v>1</v>
      </c>
      <c r="I416" s="1" t="s">
        <v>225</v>
      </c>
      <c r="L416" s="1" t="s">
        <v>232</v>
      </c>
      <c r="M416" s="1" t="s">
        <v>226</v>
      </c>
      <c r="N416" s="1">
        <v>30</v>
      </c>
      <c r="S416" s="1" t="str">
        <f t="shared" si="55"/>
        <v xml:space="preserve">42538MIRABEAU </v>
      </c>
      <c r="T416" s="1" t="str">
        <f t="shared" si="56"/>
        <v/>
      </c>
      <c r="U416" s="1" t="str">
        <f t="shared" si="57"/>
        <v/>
      </c>
      <c r="V416" s="1" t="str">
        <f t="shared" si="58"/>
        <v/>
      </c>
      <c r="W416" s="1" t="str">
        <f t="shared" si="59"/>
        <v/>
      </c>
      <c r="X416" s="1" t="str">
        <f t="shared" si="60"/>
        <v/>
      </c>
      <c r="Y416" s="1" t="str">
        <f t="shared" si="61"/>
        <v/>
      </c>
      <c r="Z416" s="1" t="str">
        <f t="shared" si="62"/>
        <v>LES RESTOS DU CŒUR 30pax en CARRE</v>
      </c>
    </row>
    <row r="417" spans="3:26">
      <c r="C417" s="7">
        <v>42539</v>
      </c>
      <c r="D417" s="7">
        <v>42539</v>
      </c>
      <c r="E417" s="1">
        <f t="shared" si="54"/>
        <v>1</v>
      </c>
      <c r="I417" s="1" t="s">
        <v>273</v>
      </c>
      <c r="L417" s="1" t="s">
        <v>202</v>
      </c>
      <c r="S417" s="1" t="str">
        <f t="shared" si="55"/>
        <v>42539ANCIEN BAR</v>
      </c>
      <c r="T417" s="1" t="str">
        <f t="shared" si="56"/>
        <v/>
      </c>
      <c r="U417" s="1" t="str">
        <f t="shared" si="57"/>
        <v/>
      </c>
      <c r="V417" s="1" t="str">
        <f t="shared" si="58"/>
        <v/>
      </c>
      <c r="W417" s="1" t="str">
        <f t="shared" si="59"/>
        <v/>
      </c>
      <c r="X417" s="1" t="str">
        <f t="shared" si="60"/>
        <v/>
      </c>
      <c r="Y417" s="1" t="str">
        <f t="shared" si="61"/>
        <v/>
      </c>
      <c r="Z417" s="1" t="str">
        <f t="shared" si="62"/>
        <v xml:space="preserve">SMPF pax en </v>
      </c>
    </row>
    <row r="418" spans="3:26">
      <c r="C418" s="7">
        <v>42539</v>
      </c>
      <c r="D418" s="7">
        <v>42539</v>
      </c>
      <c r="E418" s="1">
        <f t="shared" si="54"/>
        <v>1</v>
      </c>
      <c r="I418" s="1" t="s">
        <v>101</v>
      </c>
      <c r="L418" s="1" t="s">
        <v>268</v>
      </c>
      <c r="S418" s="1" t="str">
        <f t="shared" si="55"/>
        <v>42539GRENELLE - SULLY</v>
      </c>
      <c r="T418" s="1" t="str">
        <f t="shared" si="56"/>
        <v/>
      </c>
      <c r="U418" s="1" t="str">
        <f t="shared" si="57"/>
        <v/>
      </c>
      <c r="V418" s="1" t="str">
        <f t="shared" si="58"/>
        <v/>
      </c>
      <c r="W418" s="1" t="str">
        <f t="shared" si="59"/>
        <v/>
      </c>
      <c r="X418" s="1" t="str">
        <f t="shared" si="60"/>
        <v/>
      </c>
      <c r="Y418" s="1" t="str">
        <f t="shared" si="61"/>
        <v/>
      </c>
      <c r="Z418" s="1" t="str">
        <f t="shared" si="62"/>
        <v xml:space="preserve">FFA pax en </v>
      </c>
    </row>
    <row r="419" spans="3:26">
      <c r="C419" s="7">
        <v>42539</v>
      </c>
      <c r="D419" s="7">
        <v>42540</v>
      </c>
      <c r="E419" s="1">
        <f t="shared" si="54"/>
        <v>2</v>
      </c>
      <c r="I419" s="1" t="s">
        <v>87</v>
      </c>
      <c r="L419" s="1" t="s">
        <v>232</v>
      </c>
      <c r="S419" s="1" t="str">
        <f t="shared" si="55"/>
        <v xml:space="preserve">42539MIRABEAU </v>
      </c>
      <c r="T419" s="1" t="str">
        <f t="shared" si="56"/>
        <v xml:space="preserve">42540MIRABEAU </v>
      </c>
      <c r="U419" s="1" t="str">
        <f t="shared" si="57"/>
        <v/>
      </c>
      <c r="V419" s="1" t="str">
        <f t="shared" si="58"/>
        <v/>
      </c>
      <c r="W419" s="1" t="str">
        <f t="shared" si="59"/>
        <v/>
      </c>
      <c r="X419" s="1" t="str">
        <f t="shared" si="60"/>
        <v/>
      </c>
      <c r="Y419" s="1" t="str">
        <f t="shared" si="61"/>
        <v/>
      </c>
      <c r="Z419" s="1" t="str">
        <f t="shared" si="62"/>
        <v xml:space="preserve">CORPS MEMOIRE pax en </v>
      </c>
    </row>
    <row r="420" spans="3:26">
      <c r="C420" s="7">
        <v>42539</v>
      </c>
      <c r="D420" s="7">
        <v>42539</v>
      </c>
      <c r="E420" s="1">
        <f t="shared" si="54"/>
        <v>1</v>
      </c>
      <c r="I420" s="1" t="s">
        <v>273</v>
      </c>
      <c r="L420" s="1" t="s">
        <v>255</v>
      </c>
      <c r="M420" s="1" t="s">
        <v>75</v>
      </c>
      <c r="N420" s="1">
        <v>130</v>
      </c>
      <c r="S420" s="1" t="str">
        <f t="shared" si="55"/>
        <v>42539ORSAY + NIVEAU 1</v>
      </c>
      <c r="T420" s="1" t="str">
        <f t="shared" si="56"/>
        <v/>
      </c>
      <c r="U420" s="1" t="str">
        <f t="shared" si="57"/>
        <v/>
      </c>
      <c r="V420" s="1" t="str">
        <f t="shared" si="58"/>
        <v/>
      </c>
      <c r="W420" s="1" t="str">
        <f t="shared" si="59"/>
        <v/>
      </c>
      <c r="X420" s="1" t="str">
        <f t="shared" si="60"/>
        <v/>
      </c>
      <c r="Y420" s="1" t="str">
        <f t="shared" si="61"/>
        <v/>
      </c>
      <c r="Z420" s="1" t="str">
        <f t="shared" si="62"/>
        <v>SMPF 130pax en THEATRE</v>
      </c>
    </row>
    <row r="421" spans="3:26">
      <c r="C421" s="7">
        <v>42541</v>
      </c>
      <c r="D421" s="7">
        <v>42541</v>
      </c>
      <c r="E421" s="1">
        <f t="shared" si="54"/>
        <v>1</v>
      </c>
      <c r="I421" s="1" t="s">
        <v>233</v>
      </c>
      <c r="L421" s="1" t="s">
        <v>68</v>
      </c>
      <c r="S421" s="1" t="str">
        <f t="shared" si="55"/>
        <v>42541CARNAVALET</v>
      </c>
      <c r="T421" s="1" t="str">
        <f t="shared" si="56"/>
        <v/>
      </c>
      <c r="U421" s="1" t="str">
        <f t="shared" si="57"/>
        <v/>
      </c>
      <c r="V421" s="1" t="str">
        <f t="shared" si="58"/>
        <v/>
      </c>
      <c r="W421" s="1" t="str">
        <f t="shared" si="59"/>
        <v/>
      </c>
      <c r="X421" s="1" t="str">
        <f t="shared" si="60"/>
        <v/>
      </c>
      <c r="Y421" s="1" t="str">
        <f t="shared" si="61"/>
        <v/>
      </c>
      <c r="Z421" s="1" t="str">
        <f t="shared" si="62"/>
        <v xml:space="preserve">BURALISTE pax en </v>
      </c>
    </row>
    <row r="422" spans="3:26">
      <c r="C422" s="7">
        <v>42541</v>
      </c>
      <c r="D422" s="7">
        <v>42542</v>
      </c>
      <c r="E422" s="1">
        <f t="shared" si="54"/>
        <v>2</v>
      </c>
      <c r="I422" s="1" t="s">
        <v>81</v>
      </c>
      <c r="L422" s="1" t="s">
        <v>57</v>
      </c>
      <c r="S422" s="1" t="str">
        <f t="shared" si="55"/>
        <v>42541LOUVRE</v>
      </c>
      <c r="T422" s="1" t="str">
        <f t="shared" si="56"/>
        <v>42542LOUVRE</v>
      </c>
      <c r="U422" s="1" t="str">
        <f t="shared" si="57"/>
        <v/>
      </c>
      <c r="V422" s="1" t="str">
        <f t="shared" si="58"/>
        <v/>
      </c>
      <c r="W422" s="1" t="str">
        <f t="shared" si="59"/>
        <v/>
      </c>
      <c r="X422" s="1" t="str">
        <f t="shared" si="60"/>
        <v/>
      </c>
      <c r="Y422" s="1" t="str">
        <f t="shared" si="61"/>
        <v/>
      </c>
      <c r="Z422" s="1" t="str">
        <f t="shared" si="62"/>
        <v xml:space="preserve">GEFCO pax en </v>
      </c>
    </row>
    <row r="423" spans="3:26">
      <c r="C423" s="7">
        <v>42541</v>
      </c>
      <c r="D423" s="7">
        <v>42541</v>
      </c>
      <c r="E423" s="1">
        <f t="shared" si="54"/>
        <v>1</v>
      </c>
      <c r="I423" s="1" t="s">
        <v>274</v>
      </c>
      <c r="L423" s="1" t="s">
        <v>77</v>
      </c>
      <c r="M423" s="1" t="s">
        <v>203</v>
      </c>
      <c r="N423" s="1">
        <v>200</v>
      </c>
      <c r="S423" s="1" t="str">
        <f t="shared" si="55"/>
        <v>42541MONCEAU</v>
      </c>
      <c r="T423" s="1" t="str">
        <f t="shared" si="56"/>
        <v/>
      </c>
      <c r="U423" s="1" t="str">
        <f t="shared" si="57"/>
        <v/>
      </c>
      <c r="V423" s="1" t="str">
        <f t="shared" si="58"/>
        <v/>
      </c>
      <c r="W423" s="1" t="str">
        <f t="shared" si="59"/>
        <v/>
      </c>
      <c r="X423" s="1" t="str">
        <f t="shared" si="60"/>
        <v/>
      </c>
      <c r="Y423" s="1" t="str">
        <f t="shared" si="61"/>
        <v/>
      </c>
      <c r="Z423" s="1" t="str">
        <f t="shared" si="62"/>
        <v>FREMANTLE MEDIA 200pax en COCKTAIL</v>
      </c>
    </row>
    <row r="424" spans="3:26">
      <c r="C424" s="7">
        <v>42542</v>
      </c>
      <c r="D424" s="7">
        <v>42542</v>
      </c>
      <c r="E424" s="1">
        <f t="shared" si="54"/>
        <v>1</v>
      </c>
      <c r="I424" s="1" t="s">
        <v>237</v>
      </c>
      <c r="L424" s="1" t="s">
        <v>269</v>
      </c>
      <c r="M424" s="1" t="s">
        <v>32</v>
      </c>
      <c r="N424" s="1">
        <v>33</v>
      </c>
      <c r="S424" s="1" t="str">
        <f t="shared" si="55"/>
        <v>42542CARNAVALET - RODIN</v>
      </c>
      <c r="T424" s="1" t="str">
        <f t="shared" si="56"/>
        <v/>
      </c>
      <c r="U424" s="1" t="str">
        <f t="shared" si="57"/>
        <v/>
      </c>
      <c r="V424" s="1" t="str">
        <f t="shared" si="58"/>
        <v/>
      </c>
      <c r="W424" s="1" t="str">
        <f t="shared" si="59"/>
        <v/>
      </c>
      <c r="X424" s="1" t="str">
        <f t="shared" si="60"/>
        <v/>
      </c>
      <c r="Y424" s="1" t="str">
        <f t="shared" si="61"/>
        <v/>
      </c>
      <c r="Z424" s="1" t="str">
        <f t="shared" si="62"/>
        <v>STEF 33pax en U</v>
      </c>
    </row>
    <row r="425" spans="3:26">
      <c r="C425" s="7">
        <v>42542</v>
      </c>
      <c r="D425" s="7">
        <v>42543</v>
      </c>
      <c r="E425" s="1">
        <f t="shared" si="54"/>
        <v>2</v>
      </c>
      <c r="I425" s="1" t="s">
        <v>81</v>
      </c>
      <c r="L425" s="1" t="s">
        <v>95</v>
      </c>
      <c r="S425" s="1" t="str">
        <f t="shared" si="55"/>
        <v>42542PICASSO</v>
      </c>
      <c r="T425" s="1" t="str">
        <f t="shared" si="56"/>
        <v>42543PICASSO</v>
      </c>
      <c r="U425" s="1" t="str">
        <f t="shared" si="57"/>
        <v/>
      </c>
      <c r="V425" s="1" t="str">
        <f t="shared" si="58"/>
        <v/>
      </c>
      <c r="W425" s="1" t="str">
        <f t="shared" si="59"/>
        <v/>
      </c>
      <c r="X425" s="1" t="str">
        <f t="shared" si="60"/>
        <v/>
      </c>
      <c r="Y425" s="1" t="str">
        <f t="shared" si="61"/>
        <v/>
      </c>
      <c r="Z425" s="1" t="str">
        <f t="shared" si="62"/>
        <v xml:space="preserve">GEFCO pax en </v>
      </c>
    </row>
    <row r="426" spans="3:26">
      <c r="C426" s="7">
        <v>42542</v>
      </c>
      <c r="D426" s="7">
        <v>42542</v>
      </c>
      <c r="E426" s="1">
        <f t="shared" si="54"/>
        <v>1</v>
      </c>
      <c r="I426" s="1" t="s">
        <v>63</v>
      </c>
      <c r="L426" s="1" t="s">
        <v>79</v>
      </c>
      <c r="S426" s="1" t="str">
        <f t="shared" si="55"/>
        <v>42542SULLY</v>
      </c>
      <c r="T426" s="1" t="str">
        <f t="shared" si="56"/>
        <v/>
      </c>
      <c r="U426" s="1" t="str">
        <f t="shared" si="57"/>
        <v/>
      </c>
      <c r="V426" s="1" t="str">
        <f t="shared" si="58"/>
        <v/>
      </c>
      <c r="W426" s="1" t="str">
        <f t="shared" si="59"/>
        <v/>
      </c>
      <c r="X426" s="1" t="str">
        <f t="shared" si="60"/>
        <v/>
      </c>
      <c r="Y426" s="1" t="str">
        <f t="shared" si="61"/>
        <v/>
      </c>
      <c r="Z426" s="1" t="str">
        <f t="shared" si="62"/>
        <v xml:space="preserve">INTERNE pax en </v>
      </c>
    </row>
    <row r="427" spans="3:26">
      <c r="C427" s="7">
        <v>42543</v>
      </c>
      <c r="D427" s="7">
        <v>42544</v>
      </c>
      <c r="E427" s="1">
        <f t="shared" si="54"/>
        <v>2</v>
      </c>
      <c r="I427" s="1" t="s">
        <v>258</v>
      </c>
      <c r="L427" s="1" t="s">
        <v>269</v>
      </c>
      <c r="S427" s="1" t="str">
        <f t="shared" si="55"/>
        <v>42543CARNAVALET - RODIN</v>
      </c>
      <c r="T427" s="1" t="str">
        <f t="shared" si="56"/>
        <v>42544CARNAVALET - RODIN</v>
      </c>
      <c r="U427" s="1" t="str">
        <f t="shared" si="57"/>
        <v/>
      </c>
      <c r="V427" s="1" t="str">
        <f t="shared" si="58"/>
        <v/>
      </c>
      <c r="W427" s="1" t="str">
        <f t="shared" si="59"/>
        <v/>
      </c>
      <c r="X427" s="1" t="str">
        <f t="shared" si="60"/>
        <v/>
      </c>
      <c r="Y427" s="1" t="str">
        <f t="shared" si="61"/>
        <v/>
      </c>
      <c r="Z427" s="1" t="str">
        <f t="shared" si="62"/>
        <v xml:space="preserve">SCA pax en </v>
      </c>
    </row>
    <row r="428" spans="3:26">
      <c r="C428" s="7">
        <v>42543</v>
      </c>
      <c r="D428" s="7">
        <v>42543</v>
      </c>
      <c r="E428" s="1">
        <f t="shared" si="54"/>
        <v>1</v>
      </c>
      <c r="I428" s="1" t="s">
        <v>275</v>
      </c>
      <c r="L428" s="1" t="s">
        <v>73</v>
      </c>
      <c r="M428" s="1" t="s">
        <v>111</v>
      </c>
      <c r="N428" s="1">
        <v>2</v>
      </c>
      <c r="S428" s="1" t="str">
        <f t="shared" si="55"/>
        <v>42543DAUPHINE</v>
      </c>
      <c r="T428" s="1" t="str">
        <f t="shared" si="56"/>
        <v/>
      </c>
      <c r="U428" s="1" t="str">
        <f t="shared" si="57"/>
        <v/>
      </c>
      <c r="V428" s="1" t="str">
        <f t="shared" si="58"/>
        <v/>
      </c>
      <c r="W428" s="1" t="str">
        <f t="shared" si="59"/>
        <v/>
      </c>
      <c r="X428" s="1" t="str">
        <f t="shared" si="60"/>
        <v/>
      </c>
      <c r="Y428" s="1" t="str">
        <f t="shared" si="61"/>
        <v/>
      </c>
      <c r="Z428" s="1" t="str">
        <f t="shared" si="62"/>
        <v>SAMAT 2pax en OVALE</v>
      </c>
    </row>
    <row r="429" spans="3:26">
      <c r="C429" s="7">
        <v>42543</v>
      </c>
      <c r="D429" s="7">
        <v>42543</v>
      </c>
      <c r="E429" s="1">
        <f t="shared" si="54"/>
        <v>1</v>
      </c>
      <c r="I429" s="1" t="s">
        <v>276</v>
      </c>
      <c r="L429" s="1" t="s">
        <v>263</v>
      </c>
      <c r="S429" s="1" t="str">
        <f t="shared" si="55"/>
        <v>42543MIRABEAU - IENA - GRENELLE - SULLY</v>
      </c>
      <c r="T429" s="1" t="str">
        <f t="shared" si="56"/>
        <v/>
      </c>
      <c r="U429" s="1" t="str">
        <f t="shared" si="57"/>
        <v/>
      </c>
      <c r="V429" s="1" t="str">
        <f t="shared" si="58"/>
        <v/>
      </c>
      <c r="W429" s="1" t="str">
        <f t="shared" si="59"/>
        <v/>
      </c>
      <c r="X429" s="1" t="str">
        <f t="shared" si="60"/>
        <v/>
      </c>
      <c r="Y429" s="1" t="str">
        <f t="shared" si="61"/>
        <v/>
      </c>
      <c r="Z429" s="1" t="str">
        <f t="shared" si="62"/>
        <v xml:space="preserve">SNCF VOYAGES pax en </v>
      </c>
    </row>
    <row r="430" spans="3:26">
      <c r="C430" s="7">
        <v>42544</v>
      </c>
      <c r="D430" s="7">
        <v>42544</v>
      </c>
      <c r="E430" s="1">
        <f t="shared" si="54"/>
        <v>1</v>
      </c>
      <c r="I430" s="1" t="s">
        <v>174</v>
      </c>
      <c r="L430" s="1" t="s">
        <v>55</v>
      </c>
      <c r="M430" s="1" t="s">
        <v>111</v>
      </c>
      <c r="N430" s="1">
        <v>15</v>
      </c>
      <c r="S430" s="1" t="str">
        <f t="shared" si="55"/>
        <v>42544ETOILE</v>
      </c>
      <c r="T430" s="1" t="str">
        <f t="shared" si="56"/>
        <v/>
      </c>
      <c r="U430" s="1" t="str">
        <f t="shared" si="57"/>
        <v/>
      </c>
      <c r="V430" s="1" t="str">
        <f t="shared" si="58"/>
        <v/>
      </c>
      <c r="W430" s="1" t="str">
        <f t="shared" si="59"/>
        <v/>
      </c>
      <c r="X430" s="1" t="str">
        <f t="shared" si="60"/>
        <v/>
      </c>
      <c r="Y430" s="1" t="str">
        <f t="shared" si="61"/>
        <v/>
      </c>
      <c r="Z430" s="1" t="str">
        <f t="shared" si="62"/>
        <v>DELABIE 15pax en OVALE</v>
      </c>
    </row>
    <row r="431" spans="3:26">
      <c r="C431" s="7">
        <v>42544</v>
      </c>
      <c r="D431" s="7">
        <v>42544</v>
      </c>
      <c r="E431" s="1">
        <f t="shared" si="54"/>
        <v>1</v>
      </c>
      <c r="I431" s="1" t="s">
        <v>277</v>
      </c>
      <c r="L431" s="1" t="s">
        <v>88</v>
      </c>
      <c r="M431" s="1" t="s">
        <v>75</v>
      </c>
      <c r="S431" s="1" t="str">
        <f t="shared" si="55"/>
        <v>42544GREVIN</v>
      </c>
      <c r="T431" s="1" t="str">
        <f t="shared" si="56"/>
        <v/>
      </c>
      <c r="U431" s="1" t="str">
        <f t="shared" si="57"/>
        <v/>
      </c>
      <c r="V431" s="1" t="str">
        <f t="shared" si="58"/>
        <v/>
      </c>
      <c r="W431" s="1" t="str">
        <f t="shared" si="59"/>
        <v/>
      </c>
      <c r="X431" s="1" t="str">
        <f t="shared" si="60"/>
        <v/>
      </c>
      <c r="Y431" s="1" t="str">
        <f t="shared" si="61"/>
        <v/>
      </c>
      <c r="Z431" s="1" t="str">
        <f t="shared" si="62"/>
        <v>CA C'EST PARIS pax en THEATRE</v>
      </c>
    </row>
    <row r="432" spans="3:26">
      <c r="C432" s="7">
        <v>42544</v>
      </c>
      <c r="D432" s="7">
        <v>42545</v>
      </c>
      <c r="E432" s="1">
        <f t="shared" si="54"/>
        <v>2</v>
      </c>
      <c r="I432" s="1" t="s">
        <v>58</v>
      </c>
      <c r="L432" s="1" t="s">
        <v>278</v>
      </c>
      <c r="S432" s="1" t="str">
        <f t="shared" si="55"/>
        <v xml:space="preserve">42544MIRABEAU - IENA - GRENELLE  </v>
      </c>
      <c r="T432" s="1" t="str">
        <f t="shared" si="56"/>
        <v xml:space="preserve">42545MIRABEAU - IENA - GRENELLE  </v>
      </c>
      <c r="U432" s="1" t="str">
        <f t="shared" si="57"/>
        <v/>
      </c>
      <c r="V432" s="1" t="str">
        <f t="shared" si="58"/>
        <v/>
      </c>
      <c r="W432" s="1" t="str">
        <f t="shared" si="59"/>
        <v/>
      </c>
      <c r="X432" s="1" t="str">
        <f t="shared" si="60"/>
        <v/>
      </c>
      <c r="Y432" s="1" t="str">
        <f t="shared" si="61"/>
        <v/>
      </c>
      <c r="Z432" s="1" t="str">
        <f t="shared" si="62"/>
        <v xml:space="preserve">FNAC pax en </v>
      </c>
    </row>
    <row r="433" spans="3:26">
      <c r="C433" s="7">
        <v>42544</v>
      </c>
      <c r="D433" s="7">
        <v>42545</v>
      </c>
      <c r="E433" s="1">
        <f t="shared" si="54"/>
        <v>2</v>
      </c>
      <c r="I433" s="1" t="s">
        <v>66</v>
      </c>
      <c r="L433" s="1" t="s">
        <v>77</v>
      </c>
      <c r="M433" s="1" t="s">
        <v>279</v>
      </c>
      <c r="N433" s="1">
        <v>27</v>
      </c>
      <c r="S433" s="1" t="str">
        <f t="shared" si="55"/>
        <v>42544MONCEAU</v>
      </c>
      <c r="T433" s="1" t="str">
        <f t="shared" si="56"/>
        <v>42545MONCEAU</v>
      </c>
      <c r="U433" s="1" t="str">
        <f t="shared" si="57"/>
        <v/>
      </c>
      <c r="V433" s="1" t="str">
        <f t="shared" si="58"/>
        <v/>
      </c>
      <c r="W433" s="1" t="str">
        <f t="shared" si="59"/>
        <v/>
      </c>
      <c r="X433" s="1" t="str">
        <f t="shared" si="60"/>
        <v/>
      </c>
      <c r="Y433" s="1" t="str">
        <f t="shared" si="61"/>
        <v/>
      </c>
      <c r="Z433" s="1" t="str">
        <f t="shared" si="62"/>
        <v>ALLIANZ 27pax en ClASSE</v>
      </c>
    </row>
    <row r="434" spans="3:26">
      <c r="C434" s="7">
        <v>42544</v>
      </c>
      <c r="D434" s="7">
        <v>42544</v>
      </c>
      <c r="E434" s="1">
        <f t="shared" si="54"/>
        <v>1</v>
      </c>
      <c r="I434" s="1" t="s">
        <v>277</v>
      </c>
      <c r="L434" s="1" t="s">
        <v>95</v>
      </c>
      <c r="S434" s="1" t="str">
        <f t="shared" si="55"/>
        <v>42544PICASSO</v>
      </c>
      <c r="T434" s="1" t="str">
        <f t="shared" si="56"/>
        <v/>
      </c>
      <c r="U434" s="1" t="str">
        <f t="shared" si="57"/>
        <v/>
      </c>
      <c r="V434" s="1" t="str">
        <f t="shared" si="58"/>
        <v/>
      </c>
      <c r="W434" s="1" t="str">
        <f t="shared" si="59"/>
        <v/>
      </c>
      <c r="X434" s="1" t="str">
        <f t="shared" si="60"/>
        <v/>
      </c>
      <c r="Y434" s="1" t="str">
        <f t="shared" si="61"/>
        <v/>
      </c>
      <c r="Z434" s="1" t="str">
        <f t="shared" si="62"/>
        <v xml:space="preserve">CA C'EST PARIS pax en </v>
      </c>
    </row>
    <row r="435" spans="3:26">
      <c r="C435" s="7">
        <v>42544</v>
      </c>
      <c r="D435" s="7">
        <v>42545</v>
      </c>
      <c r="E435" s="1">
        <f t="shared" si="54"/>
        <v>2</v>
      </c>
      <c r="I435" s="1" t="s">
        <v>163</v>
      </c>
      <c r="L435" s="1" t="s">
        <v>79</v>
      </c>
      <c r="S435" s="1" t="str">
        <f t="shared" si="55"/>
        <v>42544SULLY</v>
      </c>
      <c r="T435" s="1" t="str">
        <f t="shared" si="56"/>
        <v>42545SULLY</v>
      </c>
      <c r="U435" s="1" t="str">
        <f t="shared" si="57"/>
        <v/>
      </c>
      <c r="V435" s="1" t="str">
        <f t="shared" si="58"/>
        <v/>
      </c>
      <c r="W435" s="1" t="str">
        <f t="shared" si="59"/>
        <v/>
      </c>
      <c r="X435" s="1" t="str">
        <f t="shared" si="60"/>
        <v/>
      </c>
      <c r="Y435" s="1" t="str">
        <f t="shared" si="61"/>
        <v/>
      </c>
      <c r="Z435" s="1" t="str">
        <f t="shared" si="62"/>
        <v xml:space="preserve">FORM'UTIP pax en </v>
      </c>
    </row>
    <row r="436" spans="3:26">
      <c r="C436" s="7">
        <v>42545</v>
      </c>
      <c r="D436" s="7">
        <v>42545</v>
      </c>
      <c r="E436" s="1">
        <f t="shared" si="54"/>
        <v>1</v>
      </c>
      <c r="I436" s="1" t="s">
        <v>280</v>
      </c>
      <c r="L436" s="1" t="s">
        <v>68</v>
      </c>
      <c r="S436" s="1" t="str">
        <f t="shared" si="55"/>
        <v>42545CARNAVALET</v>
      </c>
      <c r="T436" s="1" t="str">
        <f t="shared" si="56"/>
        <v/>
      </c>
      <c r="U436" s="1" t="str">
        <f t="shared" si="57"/>
        <v/>
      </c>
      <c r="V436" s="1" t="str">
        <f t="shared" si="58"/>
        <v/>
      </c>
      <c r="W436" s="1" t="str">
        <f t="shared" si="59"/>
        <v/>
      </c>
      <c r="X436" s="1" t="str">
        <f t="shared" si="60"/>
        <v/>
      </c>
      <c r="Y436" s="1" t="str">
        <f t="shared" si="61"/>
        <v/>
      </c>
      <c r="Z436" s="1" t="str">
        <f t="shared" si="62"/>
        <v xml:space="preserve">RATP pax en </v>
      </c>
    </row>
    <row r="437" spans="3:26">
      <c r="C437" s="7">
        <v>42545</v>
      </c>
      <c r="D437" s="7">
        <v>42545</v>
      </c>
      <c r="E437" s="1">
        <f t="shared" si="54"/>
        <v>1</v>
      </c>
      <c r="I437" s="1" t="s">
        <v>105</v>
      </c>
      <c r="L437" s="1" t="s">
        <v>281</v>
      </c>
      <c r="M437" s="1" t="s">
        <v>32</v>
      </c>
      <c r="S437" s="1" t="str">
        <f t="shared" si="55"/>
        <v>42545ClICHY - BATIGNOLLES</v>
      </c>
      <c r="T437" s="1" t="str">
        <f t="shared" si="56"/>
        <v/>
      </c>
      <c r="U437" s="1" t="str">
        <f t="shared" si="57"/>
        <v/>
      </c>
      <c r="V437" s="1" t="str">
        <f t="shared" si="58"/>
        <v/>
      </c>
      <c r="W437" s="1" t="str">
        <f t="shared" si="59"/>
        <v/>
      </c>
      <c r="X437" s="1" t="str">
        <f t="shared" si="60"/>
        <v/>
      </c>
      <c r="Y437" s="1" t="str">
        <f t="shared" si="61"/>
        <v/>
      </c>
      <c r="Z437" s="1" t="str">
        <f t="shared" si="62"/>
        <v>FORCOMED pax en U</v>
      </c>
    </row>
    <row r="438" spans="3:26">
      <c r="C438" s="7">
        <v>42545</v>
      </c>
      <c r="D438" s="7">
        <v>42545</v>
      </c>
      <c r="E438" s="1">
        <f t="shared" si="54"/>
        <v>1</v>
      </c>
      <c r="I438" s="1" t="s">
        <v>282</v>
      </c>
      <c r="L438" s="1" t="s">
        <v>255</v>
      </c>
      <c r="S438" s="1" t="str">
        <f t="shared" si="55"/>
        <v>42545ORSAY + NIVEAU 1</v>
      </c>
      <c r="T438" s="1" t="str">
        <f t="shared" si="56"/>
        <v/>
      </c>
      <c r="U438" s="1" t="str">
        <f t="shared" si="57"/>
        <v/>
      </c>
      <c r="V438" s="1" t="str">
        <f t="shared" si="58"/>
        <v/>
      </c>
      <c r="W438" s="1" t="str">
        <f t="shared" si="59"/>
        <v/>
      </c>
      <c r="X438" s="1" t="str">
        <f t="shared" si="60"/>
        <v/>
      </c>
      <c r="Y438" s="1" t="str">
        <f t="shared" si="61"/>
        <v/>
      </c>
      <c r="Z438" s="1" t="str">
        <f t="shared" si="62"/>
        <v xml:space="preserve">PLAN AHEAD pax en </v>
      </c>
    </row>
    <row r="439" spans="3:26">
      <c r="C439" s="7">
        <v>42545</v>
      </c>
      <c r="D439" s="7">
        <v>42545</v>
      </c>
      <c r="E439" s="1">
        <f t="shared" si="54"/>
        <v>1</v>
      </c>
      <c r="I439" s="1" t="s">
        <v>105</v>
      </c>
      <c r="L439" s="1" t="s">
        <v>236</v>
      </c>
      <c r="M439" s="1" t="s">
        <v>32</v>
      </c>
      <c r="S439" s="1" t="str">
        <f t="shared" si="55"/>
        <v>42545PARIS 17</v>
      </c>
      <c r="T439" s="1" t="str">
        <f t="shared" si="56"/>
        <v/>
      </c>
      <c r="U439" s="1" t="str">
        <f t="shared" si="57"/>
        <v/>
      </c>
      <c r="V439" s="1" t="str">
        <f t="shared" si="58"/>
        <v/>
      </c>
      <c r="W439" s="1" t="str">
        <f t="shared" si="59"/>
        <v/>
      </c>
      <c r="X439" s="1" t="str">
        <f t="shared" si="60"/>
        <v/>
      </c>
      <c r="Y439" s="1" t="str">
        <f t="shared" si="61"/>
        <v/>
      </c>
      <c r="Z439" s="1" t="str">
        <f t="shared" si="62"/>
        <v>FORCOMED pax en U</v>
      </c>
    </row>
    <row r="440" spans="3:26">
      <c r="C440" s="7">
        <v>42545</v>
      </c>
      <c r="D440" s="7">
        <v>42545</v>
      </c>
      <c r="E440" s="1">
        <f t="shared" si="54"/>
        <v>1</v>
      </c>
      <c r="I440" s="1" t="s">
        <v>282</v>
      </c>
      <c r="L440" s="1" t="s">
        <v>283</v>
      </c>
      <c r="M440" s="1" t="s">
        <v>214</v>
      </c>
      <c r="N440" s="1">
        <v>40</v>
      </c>
      <c r="S440" s="1" t="str">
        <f t="shared" si="55"/>
        <v>42545PICASSO - GREVIN</v>
      </c>
      <c r="T440" s="1" t="str">
        <f t="shared" si="56"/>
        <v/>
      </c>
      <c r="U440" s="1" t="str">
        <f t="shared" si="57"/>
        <v/>
      </c>
      <c r="V440" s="1" t="str">
        <f t="shared" si="58"/>
        <v/>
      </c>
      <c r="W440" s="1" t="str">
        <f t="shared" si="59"/>
        <v/>
      </c>
      <c r="X440" s="1" t="str">
        <f t="shared" si="60"/>
        <v/>
      </c>
      <c r="Y440" s="1" t="str">
        <f t="shared" si="61"/>
        <v/>
      </c>
      <c r="Z440" s="1" t="str">
        <f t="shared" si="62"/>
        <v>PLAN AHEAD 40pax en CLASSE</v>
      </c>
    </row>
    <row r="441" spans="3:26">
      <c r="C441" s="7">
        <v>42546</v>
      </c>
      <c r="D441" s="7">
        <v>42547</v>
      </c>
      <c r="E441" s="1">
        <f t="shared" si="54"/>
        <v>2</v>
      </c>
      <c r="I441" s="1" t="s">
        <v>284</v>
      </c>
      <c r="L441" s="1" t="s">
        <v>232</v>
      </c>
      <c r="S441" s="1" t="str">
        <f t="shared" si="55"/>
        <v xml:space="preserve">42546MIRABEAU </v>
      </c>
      <c r="T441" s="1" t="str">
        <f t="shared" si="56"/>
        <v xml:space="preserve">42547MIRABEAU </v>
      </c>
      <c r="U441" s="1" t="str">
        <f t="shared" si="57"/>
        <v/>
      </c>
      <c r="V441" s="1" t="str">
        <f t="shared" si="58"/>
        <v/>
      </c>
      <c r="W441" s="1" t="str">
        <f t="shared" si="59"/>
        <v/>
      </c>
      <c r="X441" s="1" t="str">
        <f t="shared" si="60"/>
        <v/>
      </c>
      <c r="Y441" s="1" t="str">
        <f t="shared" si="61"/>
        <v/>
      </c>
      <c r="Z441" s="1" t="str">
        <f t="shared" si="62"/>
        <v xml:space="preserve">PAPILLON GUERISSEURS pax en </v>
      </c>
    </row>
    <row r="442" spans="3:26">
      <c r="C442" s="7">
        <v>42548</v>
      </c>
      <c r="D442" s="7">
        <v>42548</v>
      </c>
      <c r="E442" s="1">
        <f t="shared" si="54"/>
        <v>1</v>
      </c>
      <c r="I442" s="1" t="s">
        <v>63</v>
      </c>
      <c r="L442" s="1" t="s">
        <v>262</v>
      </c>
      <c r="M442" s="1" t="s">
        <v>32</v>
      </c>
      <c r="S442" s="1" t="str">
        <f t="shared" si="55"/>
        <v>42548CLICHY - BATIGNOLLES</v>
      </c>
      <c r="T442" s="1" t="str">
        <f t="shared" si="56"/>
        <v/>
      </c>
      <c r="U442" s="1" t="str">
        <f t="shared" si="57"/>
        <v/>
      </c>
      <c r="V442" s="1" t="str">
        <f t="shared" si="58"/>
        <v/>
      </c>
      <c r="W442" s="1" t="str">
        <f t="shared" si="59"/>
        <v/>
      </c>
      <c r="X442" s="1" t="str">
        <f t="shared" si="60"/>
        <v/>
      </c>
      <c r="Y442" s="1" t="str">
        <f t="shared" si="61"/>
        <v/>
      </c>
      <c r="Z442" s="1" t="str">
        <f t="shared" si="62"/>
        <v>INTERNE pax en U</v>
      </c>
    </row>
    <row r="443" spans="3:26">
      <c r="C443" s="7">
        <v>42548</v>
      </c>
      <c r="D443" s="7">
        <v>42548</v>
      </c>
      <c r="E443" s="1">
        <f t="shared" si="54"/>
        <v>1</v>
      </c>
      <c r="I443" s="1" t="s">
        <v>63</v>
      </c>
      <c r="L443" s="1" t="s">
        <v>55</v>
      </c>
      <c r="M443" s="1" t="s">
        <v>111</v>
      </c>
      <c r="S443" s="1" t="str">
        <f t="shared" si="55"/>
        <v>42548ETOILE</v>
      </c>
      <c r="T443" s="1" t="str">
        <f t="shared" si="56"/>
        <v/>
      </c>
      <c r="U443" s="1" t="str">
        <f t="shared" si="57"/>
        <v/>
      </c>
      <c r="V443" s="1" t="str">
        <f t="shared" si="58"/>
        <v/>
      </c>
      <c r="W443" s="1" t="str">
        <f t="shared" si="59"/>
        <v/>
      </c>
      <c r="X443" s="1" t="str">
        <f t="shared" si="60"/>
        <v/>
      </c>
      <c r="Y443" s="1" t="str">
        <f t="shared" si="61"/>
        <v/>
      </c>
      <c r="Z443" s="1" t="str">
        <f t="shared" si="62"/>
        <v>INTERNE pax en OVALE</v>
      </c>
    </row>
    <row r="444" spans="3:26">
      <c r="C444" s="7">
        <v>42548</v>
      </c>
      <c r="D444" s="7">
        <v>42550</v>
      </c>
      <c r="E444" s="1">
        <f t="shared" si="54"/>
        <v>3</v>
      </c>
      <c r="I444" s="1" t="s">
        <v>285</v>
      </c>
      <c r="L444" s="1" t="s">
        <v>252</v>
      </c>
      <c r="M444" s="1" t="s">
        <v>111</v>
      </c>
      <c r="S444" s="1" t="str">
        <f t="shared" si="55"/>
        <v>42548WAGRAM</v>
      </c>
      <c r="T444" s="1" t="str">
        <f t="shared" si="56"/>
        <v>42549WAGRAM</v>
      </c>
      <c r="U444" s="1" t="str">
        <f t="shared" si="57"/>
        <v>42550WAGRAM</v>
      </c>
      <c r="V444" s="1" t="str">
        <f t="shared" si="58"/>
        <v/>
      </c>
      <c r="W444" s="1" t="str">
        <f t="shared" si="59"/>
        <v/>
      </c>
      <c r="X444" s="1" t="str">
        <f t="shared" si="60"/>
        <v/>
      </c>
      <c r="Y444" s="1" t="str">
        <f t="shared" si="61"/>
        <v/>
      </c>
      <c r="Z444" s="1" t="str">
        <f t="shared" si="62"/>
        <v>ACP pax en OVALE</v>
      </c>
    </row>
    <row r="445" spans="3:26">
      <c r="C445" s="7">
        <v>42549</v>
      </c>
      <c r="D445" s="7">
        <v>42550</v>
      </c>
      <c r="E445" s="1">
        <f t="shared" si="54"/>
        <v>2</v>
      </c>
      <c r="I445" s="1" t="s">
        <v>285</v>
      </c>
      <c r="L445" s="1" t="s">
        <v>64</v>
      </c>
      <c r="M445" s="1" t="s">
        <v>111</v>
      </c>
      <c r="N445" s="1">
        <v>4</v>
      </c>
      <c r="S445" s="1" t="str">
        <f t="shared" si="55"/>
        <v>42549ABBESSES</v>
      </c>
      <c r="T445" s="1" t="str">
        <f t="shared" si="56"/>
        <v>42550ABBESSES</v>
      </c>
      <c r="U445" s="1" t="str">
        <f t="shared" si="57"/>
        <v/>
      </c>
      <c r="V445" s="1" t="str">
        <f t="shared" si="58"/>
        <v/>
      </c>
      <c r="W445" s="1" t="str">
        <f t="shared" si="59"/>
        <v/>
      </c>
      <c r="X445" s="1" t="str">
        <f t="shared" si="60"/>
        <v/>
      </c>
      <c r="Y445" s="1" t="str">
        <f t="shared" si="61"/>
        <v/>
      </c>
      <c r="Z445" s="1" t="str">
        <f t="shared" si="62"/>
        <v>ACP 4pax en OVALE</v>
      </c>
    </row>
    <row r="446" spans="3:26">
      <c r="C446" s="7">
        <v>42549</v>
      </c>
      <c r="D446" s="7">
        <v>42549</v>
      </c>
      <c r="E446" s="1">
        <f t="shared" si="54"/>
        <v>1</v>
      </c>
      <c r="I446" s="1" t="s">
        <v>58</v>
      </c>
      <c r="L446" s="1" t="s">
        <v>68</v>
      </c>
      <c r="S446" s="1" t="str">
        <f t="shared" si="55"/>
        <v>42549CARNAVALET</v>
      </c>
      <c r="T446" s="1" t="str">
        <f t="shared" si="56"/>
        <v/>
      </c>
      <c r="U446" s="1" t="str">
        <f t="shared" si="57"/>
        <v/>
      </c>
      <c r="V446" s="1" t="str">
        <f t="shared" si="58"/>
        <v/>
      </c>
      <c r="W446" s="1" t="str">
        <f t="shared" si="59"/>
        <v/>
      </c>
      <c r="X446" s="1" t="str">
        <f t="shared" si="60"/>
        <v/>
      </c>
      <c r="Y446" s="1" t="str">
        <f t="shared" si="61"/>
        <v/>
      </c>
      <c r="Z446" s="1" t="str">
        <f t="shared" si="62"/>
        <v xml:space="preserve">FNAC pax en </v>
      </c>
    </row>
    <row r="447" spans="3:26">
      <c r="C447" s="7">
        <v>42549</v>
      </c>
      <c r="D447" s="7">
        <v>42550</v>
      </c>
      <c r="E447" s="1">
        <f t="shared" si="54"/>
        <v>2</v>
      </c>
      <c r="I447" s="1" t="s">
        <v>286</v>
      </c>
      <c r="L447" s="1" t="s">
        <v>55</v>
      </c>
      <c r="M447" s="1" t="s">
        <v>111</v>
      </c>
      <c r="N447" s="1">
        <v>9</v>
      </c>
      <c r="S447" s="1" t="str">
        <f t="shared" si="55"/>
        <v>42549ETOILE</v>
      </c>
      <c r="T447" s="1" t="str">
        <f t="shared" si="56"/>
        <v>42550ETOILE</v>
      </c>
      <c r="U447" s="1" t="str">
        <f t="shared" si="57"/>
        <v/>
      </c>
      <c r="V447" s="1" t="str">
        <f t="shared" si="58"/>
        <v/>
      </c>
      <c r="W447" s="1" t="str">
        <f t="shared" si="59"/>
        <v/>
      </c>
      <c r="X447" s="1" t="str">
        <f t="shared" si="60"/>
        <v/>
      </c>
      <c r="Y447" s="1" t="str">
        <f t="shared" si="61"/>
        <v/>
      </c>
      <c r="Z447" s="1" t="str">
        <f t="shared" si="62"/>
        <v>LAFARGE BRETONS 9pax en OVALE</v>
      </c>
    </row>
    <row r="448" spans="3:26">
      <c r="C448" s="7">
        <v>42549</v>
      </c>
      <c r="D448" s="7">
        <v>42549</v>
      </c>
      <c r="E448" s="1">
        <f t="shared" si="54"/>
        <v>1</v>
      </c>
      <c r="I448" s="1" t="s">
        <v>81</v>
      </c>
      <c r="L448" s="1" t="s">
        <v>88</v>
      </c>
      <c r="S448" s="1" t="str">
        <f t="shared" si="55"/>
        <v>42549GREVIN</v>
      </c>
      <c r="T448" s="1" t="str">
        <f t="shared" si="56"/>
        <v/>
      </c>
      <c r="U448" s="1" t="str">
        <f t="shared" si="57"/>
        <v/>
      </c>
      <c r="V448" s="1" t="str">
        <f t="shared" si="58"/>
        <v/>
      </c>
      <c r="W448" s="1" t="str">
        <f t="shared" si="59"/>
        <v/>
      </c>
      <c r="X448" s="1" t="str">
        <f t="shared" si="60"/>
        <v/>
      </c>
      <c r="Y448" s="1" t="str">
        <f t="shared" si="61"/>
        <v/>
      </c>
      <c r="Z448" s="1" t="str">
        <f t="shared" si="62"/>
        <v xml:space="preserve">GEFCO pax en </v>
      </c>
    </row>
    <row r="449" spans="3:26">
      <c r="C449" s="7">
        <v>42549</v>
      </c>
      <c r="D449" s="7">
        <v>42549</v>
      </c>
      <c r="E449" s="1">
        <f t="shared" si="54"/>
        <v>1</v>
      </c>
      <c r="I449" s="1" t="s">
        <v>63</v>
      </c>
      <c r="L449" s="1" t="s">
        <v>232</v>
      </c>
      <c r="S449" s="1" t="str">
        <f t="shared" si="55"/>
        <v xml:space="preserve">42549MIRABEAU </v>
      </c>
      <c r="T449" s="1" t="str">
        <f t="shared" si="56"/>
        <v/>
      </c>
      <c r="U449" s="1" t="str">
        <f t="shared" si="57"/>
        <v/>
      </c>
      <c r="V449" s="1" t="str">
        <f t="shared" si="58"/>
        <v/>
      </c>
      <c r="W449" s="1" t="str">
        <f t="shared" si="59"/>
        <v/>
      </c>
      <c r="X449" s="1" t="str">
        <f t="shared" si="60"/>
        <v/>
      </c>
      <c r="Y449" s="1" t="str">
        <f t="shared" si="61"/>
        <v/>
      </c>
      <c r="Z449" s="1" t="str">
        <f t="shared" si="62"/>
        <v xml:space="preserve">INTERNE pax en </v>
      </c>
    </row>
    <row r="450" spans="3:26">
      <c r="C450" s="7">
        <v>42549</v>
      </c>
      <c r="D450" s="7">
        <v>42550</v>
      </c>
      <c r="E450" s="1">
        <f t="shared" ref="E450:E513" si="63">D450-C450+1</f>
        <v>2</v>
      </c>
      <c r="I450" s="1" t="s">
        <v>259</v>
      </c>
      <c r="L450" s="1" t="s">
        <v>77</v>
      </c>
      <c r="S450" s="1" t="str">
        <f t="shared" ref="S450:S513" si="64">IF($E450&gt;=S$1,CONCATENATE($C450,$L450),"")</f>
        <v>42549MONCEAU</v>
      </c>
      <c r="T450" s="1" t="str">
        <f t="shared" ref="T450:T513" si="65">IF($E450&gt;=T$1,CONCATENATE($C450+1,$L450),"")</f>
        <v>42550MONCEAU</v>
      </c>
      <c r="U450" s="1" t="str">
        <f t="shared" ref="U450:U513" si="66">IF($E450&gt;=U$1,CONCATENATE($C450+2,$L450),"")</f>
        <v/>
      </c>
      <c r="V450" s="1" t="str">
        <f t="shared" ref="V450:V513" si="67">IF($E450&gt;=V$1,CONCATENATE($C450+3,$L450),"")</f>
        <v/>
      </c>
      <c r="W450" s="1" t="str">
        <f t="shared" ref="W450:W513" si="68">IF($E450&gt;=W$1,CONCATENATE($C450+4,$L450),"")</f>
        <v/>
      </c>
      <c r="X450" s="1" t="str">
        <f t="shared" ref="X450:X513" si="69">IF($E450&gt;=X$1,CONCATENATE($C450+5,$L450),"")</f>
        <v/>
      </c>
      <c r="Y450" s="1" t="str">
        <f t="shared" ref="Y450:Y513" si="70">IF($E450&gt;=Y$1,CONCATENATE($C450+6,$L450),"")</f>
        <v/>
      </c>
      <c r="Z450" s="1" t="str">
        <f t="shared" ref="Z450:Z513" si="71">I450&amp;" "&amp;N450&amp;"pax"&amp;" "&amp;"en"&amp;" "&amp;M450</f>
        <v xml:space="preserve">SMURFIT KAPPA pax en </v>
      </c>
    </row>
    <row r="451" spans="3:26">
      <c r="C451" s="7">
        <v>42549</v>
      </c>
      <c r="D451" s="7">
        <v>42550</v>
      </c>
      <c r="E451" s="1">
        <f t="shared" si="63"/>
        <v>2</v>
      </c>
      <c r="I451" s="1" t="s">
        <v>258</v>
      </c>
      <c r="L451" s="1" t="s">
        <v>250</v>
      </c>
      <c r="M451" s="1" t="s">
        <v>32</v>
      </c>
      <c r="N451" s="1">
        <v>15</v>
      </c>
      <c r="S451" s="1" t="str">
        <f t="shared" si="64"/>
        <v>42549RODIN - PICASSO</v>
      </c>
      <c r="T451" s="1" t="str">
        <f t="shared" si="65"/>
        <v>42550RODIN - PICASSO</v>
      </c>
      <c r="U451" s="1" t="str">
        <f t="shared" si="66"/>
        <v/>
      </c>
      <c r="V451" s="1" t="str">
        <f t="shared" si="67"/>
        <v/>
      </c>
      <c r="W451" s="1" t="str">
        <f t="shared" si="68"/>
        <v/>
      </c>
      <c r="X451" s="1" t="str">
        <f t="shared" si="69"/>
        <v/>
      </c>
      <c r="Y451" s="1" t="str">
        <f t="shared" si="70"/>
        <v/>
      </c>
      <c r="Z451" s="1" t="str">
        <f t="shared" si="71"/>
        <v>SCA 15pax en U</v>
      </c>
    </row>
    <row r="452" spans="3:26">
      <c r="C452" s="7">
        <v>42549</v>
      </c>
      <c r="D452" s="7">
        <v>42549</v>
      </c>
      <c r="E452" s="1">
        <f t="shared" si="63"/>
        <v>1</v>
      </c>
      <c r="I452" s="1" t="s">
        <v>81</v>
      </c>
      <c r="L452" s="1" t="s">
        <v>79</v>
      </c>
      <c r="S452" s="1" t="str">
        <f t="shared" si="64"/>
        <v>42549SULLY</v>
      </c>
      <c r="T452" s="1" t="str">
        <f t="shared" si="65"/>
        <v/>
      </c>
      <c r="U452" s="1" t="str">
        <f t="shared" si="66"/>
        <v/>
      </c>
      <c r="V452" s="1" t="str">
        <f t="shared" si="67"/>
        <v/>
      </c>
      <c r="W452" s="1" t="str">
        <f t="shared" si="68"/>
        <v/>
      </c>
      <c r="X452" s="1" t="str">
        <f t="shared" si="69"/>
        <v/>
      </c>
      <c r="Y452" s="1" t="str">
        <f t="shared" si="70"/>
        <v/>
      </c>
      <c r="Z452" s="1" t="str">
        <f t="shared" si="71"/>
        <v xml:space="preserve">GEFCO pax en </v>
      </c>
    </row>
    <row r="453" spans="3:26">
      <c r="C453" s="7">
        <v>42549</v>
      </c>
      <c r="D453" s="7">
        <v>42550</v>
      </c>
      <c r="E453" s="1">
        <f t="shared" si="63"/>
        <v>2</v>
      </c>
      <c r="I453" s="1" t="s">
        <v>285</v>
      </c>
      <c r="L453" s="1" t="s">
        <v>241</v>
      </c>
      <c r="M453" s="1" t="s">
        <v>111</v>
      </c>
      <c r="N453" s="1">
        <v>8</v>
      </c>
      <c r="S453" s="1" t="str">
        <f t="shared" si="64"/>
        <v>42549VENDOME</v>
      </c>
      <c r="T453" s="1" t="str">
        <f t="shared" si="65"/>
        <v>42550VENDOME</v>
      </c>
      <c r="U453" s="1" t="str">
        <f t="shared" si="66"/>
        <v/>
      </c>
      <c r="V453" s="1" t="str">
        <f t="shared" si="67"/>
        <v/>
      </c>
      <c r="W453" s="1" t="str">
        <f t="shared" si="68"/>
        <v/>
      </c>
      <c r="X453" s="1" t="str">
        <f t="shared" si="69"/>
        <v/>
      </c>
      <c r="Y453" s="1" t="str">
        <f t="shared" si="70"/>
        <v/>
      </c>
      <c r="Z453" s="1" t="str">
        <f t="shared" si="71"/>
        <v>ACP 8pax en OVALE</v>
      </c>
    </row>
    <row r="454" spans="3:26">
      <c r="C454" s="7">
        <v>42550</v>
      </c>
      <c r="D454" s="7">
        <v>42550</v>
      </c>
      <c r="E454" s="1">
        <f t="shared" si="63"/>
        <v>1</v>
      </c>
      <c r="I454" s="1" t="s">
        <v>258</v>
      </c>
      <c r="L454" s="1" t="s">
        <v>287</v>
      </c>
      <c r="M454" s="1" t="s">
        <v>32</v>
      </c>
      <c r="N454" s="1">
        <v>45</v>
      </c>
      <c r="S454" s="1" t="str">
        <f t="shared" si="64"/>
        <v xml:space="preserve">42550CARNAVALET - RODIN - PICASSO </v>
      </c>
      <c r="T454" s="1" t="str">
        <f t="shared" si="65"/>
        <v/>
      </c>
      <c r="U454" s="1" t="str">
        <f t="shared" si="66"/>
        <v/>
      </c>
      <c r="V454" s="1" t="str">
        <f t="shared" si="67"/>
        <v/>
      </c>
      <c r="W454" s="1" t="str">
        <f t="shared" si="68"/>
        <v/>
      </c>
      <c r="X454" s="1" t="str">
        <f t="shared" si="69"/>
        <v/>
      </c>
      <c r="Y454" s="1" t="str">
        <f t="shared" si="70"/>
        <v/>
      </c>
      <c r="Z454" s="1" t="str">
        <f t="shared" si="71"/>
        <v>SCA 45pax en U</v>
      </c>
    </row>
    <row r="455" spans="3:26">
      <c r="C455" s="7">
        <v>42551</v>
      </c>
      <c r="D455" s="7">
        <v>42552</v>
      </c>
      <c r="E455" s="1">
        <f t="shared" si="63"/>
        <v>2</v>
      </c>
      <c r="I455" s="1" t="s">
        <v>288</v>
      </c>
      <c r="L455" s="1" t="s">
        <v>64</v>
      </c>
      <c r="M455" s="1" t="s">
        <v>111</v>
      </c>
      <c r="S455" s="1" t="str">
        <f t="shared" si="64"/>
        <v>42551ABBESSES</v>
      </c>
      <c r="T455" s="1" t="str">
        <f t="shared" si="65"/>
        <v>42552ABBESSES</v>
      </c>
      <c r="U455" s="1" t="str">
        <f t="shared" si="66"/>
        <v/>
      </c>
      <c r="V455" s="1" t="str">
        <f t="shared" si="67"/>
        <v/>
      </c>
      <c r="W455" s="1" t="str">
        <f t="shared" si="68"/>
        <v/>
      </c>
      <c r="X455" s="1" t="str">
        <f t="shared" si="69"/>
        <v/>
      </c>
      <c r="Y455" s="1" t="str">
        <f t="shared" si="70"/>
        <v/>
      </c>
      <c r="Z455" s="1" t="str">
        <f t="shared" si="71"/>
        <v>CEDH pax en OVALE</v>
      </c>
    </row>
    <row r="456" spans="3:26">
      <c r="C456" s="7">
        <v>42551</v>
      </c>
      <c r="D456" s="7">
        <v>42551</v>
      </c>
      <c r="E456" s="1">
        <f t="shared" si="63"/>
        <v>1</v>
      </c>
      <c r="I456" s="1" t="s">
        <v>289</v>
      </c>
      <c r="L456" s="1" t="s">
        <v>269</v>
      </c>
      <c r="S456" s="1" t="str">
        <f t="shared" si="64"/>
        <v>42551CARNAVALET - RODIN</v>
      </c>
      <c r="T456" s="1" t="str">
        <f t="shared" si="65"/>
        <v/>
      </c>
      <c r="U456" s="1" t="str">
        <f t="shared" si="66"/>
        <v/>
      </c>
      <c r="V456" s="1" t="str">
        <f t="shared" si="67"/>
        <v/>
      </c>
      <c r="W456" s="1" t="str">
        <f t="shared" si="68"/>
        <v/>
      </c>
      <c r="X456" s="1" t="str">
        <f t="shared" si="69"/>
        <v/>
      </c>
      <c r="Y456" s="1" t="str">
        <f t="shared" si="70"/>
        <v/>
      </c>
      <c r="Z456" s="1" t="str">
        <f t="shared" si="71"/>
        <v xml:space="preserve">ELIOR SERVICE pax en </v>
      </c>
    </row>
    <row r="457" spans="3:26">
      <c r="C457" s="7">
        <v>42551</v>
      </c>
      <c r="D457" s="7">
        <v>42552</v>
      </c>
      <c r="E457" s="1">
        <f t="shared" si="63"/>
        <v>2</v>
      </c>
      <c r="I457" s="1" t="s">
        <v>288</v>
      </c>
      <c r="L457" s="1" t="s">
        <v>73</v>
      </c>
      <c r="M457" s="1" t="s">
        <v>111</v>
      </c>
      <c r="S457" s="1" t="str">
        <f t="shared" si="64"/>
        <v>42551DAUPHINE</v>
      </c>
      <c r="T457" s="1" t="str">
        <f t="shared" si="65"/>
        <v>42552DAUPHINE</v>
      </c>
      <c r="U457" s="1" t="str">
        <f t="shared" si="66"/>
        <v/>
      </c>
      <c r="V457" s="1" t="str">
        <f t="shared" si="67"/>
        <v/>
      </c>
      <c r="W457" s="1" t="str">
        <f t="shared" si="68"/>
        <v/>
      </c>
      <c r="X457" s="1" t="str">
        <f t="shared" si="69"/>
        <v/>
      </c>
      <c r="Y457" s="1" t="str">
        <f t="shared" si="70"/>
        <v/>
      </c>
      <c r="Z457" s="1" t="str">
        <f t="shared" si="71"/>
        <v>CEDH pax en OVALE</v>
      </c>
    </row>
    <row r="458" spans="3:26">
      <c r="C458" s="7">
        <v>42551</v>
      </c>
      <c r="D458" s="7">
        <v>42552</v>
      </c>
      <c r="E458" s="1">
        <f t="shared" si="63"/>
        <v>2</v>
      </c>
      <c r="I458" s="1" t="s">
        <v>288</v>
      </c>
      <c r="L458" s="1" t="s">
        <v>55</v>
      </c>
      <c r="M458" s="1" t="s">
        <v>111</v>
      </c>
      <c r="S458" s="1" t="str">
        <f t="shared" si="64"/>
        <v>42551ETOILE</v>
      </c>
      <c r="T458" s="1" t="str">
        <f t="shared" si="65"/>
        <v>42552ETOILE</v>
      </c>
      <c r="U458" s="1" t="str">
        <f t="shared" si="66"/>
        <v/>
      </c>
      <c r="V458" s="1" t="str">
        <f t="shared" si="67"/>
        <v/>
      </c>
      <c r="W458" s="1" t="str">
        <f t="shared" si="68"/>
        <v/>
      </c>
      <c r="X458" s="1" t="str">
        <f t="shared" si="69"/>
        <v/>
      </c>
      <c r="Y458" s="1" t="str">
        <f t="shared" si="70"/>
        <v/>
      </c>
      <c r="Z458" s="1" t="str">
        <f t="shared" si="71"/>
        <v>CEDH pax en OVALE</v>
      </c>
    </row>
    <row r="459" spans="3:26">
      <c r="C459" s="7">
        <v>42551</v>
      </c>
      <c r="D459" s="7">
        <v>42551</v>
      </c>
      <c r="E459" s="1">
        <f t="shared" si="63"/>
        <v>1</v>
      </c>
      <c r="I459" s="1" t="s">
        <v>290</v>
      </c>
      <c r="L459" s="1" t="s">
        <v>60</v>
      </c>
      <c r="M459" s="1" t="s">
        <v>32</v>
      </c>
      <c r="N459" s="1">
        <v>20</v>
      </c>
      <c r="S459" s="1" t="str">
        <f t="shared" si="64"/>
        <v>42551GRENELLE</v>
      </c>
      <c r="T459" s="1" t="str">
        <f t="shared" si="65"/>
        <v/>
      </c>
      <c r="U459" s="1" t="str">
        <f t="shared" si="66"/>
        <v/>
      </c>
      <c r="V459" s="1" t="str">
        <f t="shared" si="67"/>
        <v/>
      </c>
      <c r="W459" s="1" t="str">
        <f t="shared" si="68"/>
        <v/>
      </c>
      <c r="X459" s="1" t="str">
        <f t="shared" si="69"/>
        <v/>
      </c>
      <c r="Y459" s="1" t="str">
        <f t="shared" si="70"/>
        <v/>
      </c>
      <c r="Z459" s="1" t="str">
        <f t="shared" si="71"/>
        <v>CMPC 20pax en U</v>
      </c>
    </row>
    <row r="460" spans="3:26">
      <c r="C460" s="7">
        <v>42551</v>
      </c>
      <c r="D460" s="7">
        <v>42552</v>
      </c>
      <c r="E460" s="1">
        <f t="shared" si="63"/>
        <v>2</v>
      </c>
      <c r="I460" s="1" t="s">
        <v>258</v>
      </c>
      <c r="L460" s="1" t="s">
        <v>88</v>
      </c>
      <c r="S460" s="1" t="str">
        <f t="shared" si="64"/>
        <v>42551GREVIN</v>
      </c>
      <c r="T460" s="1" t="str">
        <f t="shared" si="65"/>
        <v>42552GREVIN</v>
      </c>
      <c r="U460" s="1" t="str">
        <f t="shared" si="66"/>
        <v/>
      </c>
      <c r="V460" s="1" t="str">
        <f t="shared" si="67"/>
        <v/>
      </c>
      <c r="W460" s="1" t="str">
        <f t="shared" si="68"/>
        <v/>
      </c>
      <c r="X460" s="1" t="str">
        <f t="shared" si="69"/>
        <v/>
      </c>
      <c r="Y460" s="1" t="str">
        <f t="shared" si="70"/>
        <v/>
      </c>
      <c r="Z460" s="1" t="str">
        <f t="shared" si="71"/>
        <v xml:space="preserve">SCA pax en </v>
      </c>
    </row>
    <row r="461" spans="3:26">
      <c r="C461" s="7">
        <v>42551</v>
      </c>
      <c r="D461" s="7">
        <v>42552</v>
      </c>
      <c r="E461" s="1">
        <f t="shared" si="63"/>
        <v>2</v>
      </c>
      <c r="I461" s="1" t="s">
        <v>81</v>
      </c>
      <c r="L461" s="1" t="s">
        <v>57</v>
      </c>
      <c r="S461" s="1" t="str">
        <f t="shared" si="64"/>
        <v>42551LOUVRE</v>
      </c>
      <c r="T461" s="1" t="str">
        <f t="shared" si="65"/>
        <v>42552LOUVRE</v>
      </c>
      <c r="U461" s="1" t="str">
        <f t="shared" si="66"/>
        <v/>
      </c>
      <c r="V461" s="1" t="str">
        <f t="shared" si="67"/>
        <v/>
      </c>
      <c r="W461" s="1" t="str">
        <f t="shared" si="68"/>
        <v/>
      </c>
      <c r="X461" s="1" t="str">
        <f t="shared" si="69"/>
        <v/>
      </c>
      <c r="Y461" s="1" t="str">
        <f t="shared" si="70"/>
        <v/>
      </c>
      <c r="Z461" s="1" t="str">
        <f t="shared" si="71"/>
        <v xml:space="preserve">GEFCO pax en </v>
      </c>
    </row>
    <row r="462" spans="3:26">
      <c r="C462" s="7">
        <v>42551</v>
      </c>
      <c r="D462" s="7">
        <v>42552</v>
      </c>
      <c r="E462" s="1">
        <f t="shared" si="63"/>
        <v>2</v>
      </c>
      <c r="I462" s="1" t="s">
        <v>288</v>
      </c>
      <c r="L462" s="1" t="s">
        <v>191</v>
      </c>
      <c r="M462" s="1" t="s">
        <v>111</v>
      </c>
      <c r="S462" s="1" t="str">
        <f t="shared" si="64"/>
        <v>42551MADELEINE</v>
      </c>
      <c r="T462" s="1" t="str">
        <f t="shared" si="65"/>
        <v>42552MADELEINE</v>
      </c>
      <c r="U462" s="1" t="str">
        <f t="shared" si="66"/>
        <v/>
      </c>
      <c r="V462" s="1" t="str">
        <f t="shared" si="67"/>
        <v/>
      </c>
      <c r="W462" s="1" t="str">
        <f t="shared" si="68"/>
        <v/>
      </c>
      <c r="X462" s="1" t="str">
        <f t="shared" si="69"/>
        <v/>
      </c>
      <c r="Y462" s="1" t="str">
        <f t="shared" si="70"/>
        <v/>
      </c>
      <c r="Z462" s="1" t="str">
        <f t="shared" si="71"/>
        <v>CEDH pax en OVALE</v>
      </c>
    </row>
    <row r="463" spans="3:26">
      <c r="C463" s="7">
        <v>42551</v>
      </c>
      <c r="D463" s="7">
        <v>42551</v>
      </c>
      <c r="E463" s="1">
        <f t="shared" si="63"/>
        <v>1</v>
      </c>
      <c r="I463" s="1" t="s">
        <v>291</v>
      </c>
      <c r="L463" s="1" t="s">
        <v>232</v>
      </c>
      <c r="M463" s="1" t="s">
        <v>226</v>
      </c>
      <c r="N463" s="1">
        <v>26</v>
      </c>
      <c r="S463" s="1" t="str">
        <f t="shared" si="64"/>
        <v xml:space="preserve">42551MIRABEAU </v>
      </c>
      <c r="T463" s="1" t="str">
        <f t="shared" si="65"/>
        <v/>
      </c>
      <c r="U463" s="1" t="str">
        <f t="shared" si="66"/>
        <v/>
      </c>
      <c r="V463" s="1" t="str">
        <f t="shared" si="67"/>
        <v/>
      </c>
      <c r="W463" s="1" t="str">
        <f t="shared" si="68"/>
        <v/>
      </c>
      <c r="X463" s="1" t="str">
        <f t="shared" si="69"/>
        <v/>
      </c>
      <c r="Y463" s="1" t="str">
        <f t="shared" si="70"/>
        <v/>
      </c>
      <c r="Z463" s="1" t="str">
        <f t="shared" si="71"/>
        <v>France EXPRESSE 26pax en CARRE</v>
      </c>
    </row>
    <row r="464" spans="3:26">
      <c r="C464" s="7">
        <v>42551</v>
      </c>
      <c r="D464" s="7">
        <v>42551</v>
      </c>
      <c r="E464" s="1">
        <f t="shared" si="63"/>
        <v>1</v>
      </c>
      <c r="I464" s="1" t="s">
        <v>292</v>
      </c>
      <c r="L464" s="1" t="s">
        <v>77</v>
      </c>
      <c r="M464" s="1" t="s">
        <v>111</v>
      </c>
      <c r="S464" s="1" t="str">
        <f t="shared" si="64"/>
        <v>42551MONCEAU</v>
      </c>
      <c r="T464" s="1" t="str">
        <f t="shared" si="65"/>
        <v/>
      </c>
      <c r="U464" s="1" t="str">
        <f t="shared" si="66"/>
        <v/>
      </c>
      <c r="V464" s="1" t="str">
        <f t="shared" si="67"/>
        <v/>
      </c>
      <c r="W464" s="1" t="str">
        <f t="shared" si="68"/>
        <v/>
      </c>
      <c r="X464" s="1" t="str">
        <f t="shared" si="69"/>
        <v/>
      </c>
      <c r="Y464" s="1" t="str">
        <f t="shared" si="70"/>
        <v/>
      </c>
      <c r="Z464" s="1" t="str">
        <f t="shared" si="71"/>
        <v>UJCD pax en OVALE</v>
      </c>
    </row>
    <row r="465" spans="3:26">
      <c r="C465" s="7">
        <v>42551</v>
      </c>
      <c r="D465" s="7">
        <v>42552</v>
      </c>
      <c r="E465" s="1">
        <f t="shared" si="63"/>
        <v>2</v>
      </c>
      <c r="I465" s="1" t="s">
        <v>288</v>
      </c>
      <c r="L465" s="1" t="s">
        <v>95</v>
      </c>
      <c r="S465" s="1" t="str">
        <f t="shared" si="64"/>
        <v>42551PICASSO</v>
      </c>
      <c r="T465" s="1" t="str">
        <f t="shared" si="65"/>
        <v>42552PICASSO</v>
      </c>
      <c r="U465" s="1" t="str">
        <f t="shared" si="66"/>
        <v/>
      </c>
      <c r="V465" s="1" t="str">
        <f t="shared" si="67"/>
        <v/>
      </c>
      <c r="W465" s="1" t="str">
        <f t="shared" si="68"/>
        <v/>
      </c>
      <c r="X465" s="1" t="str">
        <f t="shared" si="69"/>
        <v/>
      </c>
      <c r="Y465" s="1" t="str">
        <f t="shared" si="70"/>
        <v/>
      </c>
      <c r="Z465" s="1" t="str">
        <f t="shared" si="71"/>
        <v xml:space="preserve">CEDH pax en </v>
      </c>
    </row>
    <row r="466" spans="3:26">
      <c r="C466" s="7">
        <v>42551</v>
      </c>
      <c r="D466" s="7">
        <v>42551</v>
      </c>
      <c r="E466" s="1">
        <f t="shared" si="63"/>
        <v>1</v>
      </c>
      <c r="I466" s="1" t="s">
        <v>290</v>
      </c>
      <c r="L466" s="1" t="s">
        <v>79</v>
      </c>
      <c r="M466" s="1" t="s">
        <v>32</v>
      </c>
      <c r="N466" s="1">
        <v>21</v>
      </c>
      <c r="S466" s="1" t="str">
        <f t="shared" si="64"/>
        <v>42551SULLY</v>
      </c>
      <c r="T466" s="1" t="str">
        <f t="shared" si="65"/>
        <v/>
      </c>
      <c r="U466" s="1" t="str">
        <f t="shared" si="66"/>
        <v/>
      </c>
      <c r="V466" s="1" t="str">
        <f t="shared" si="67"/>
        <v/>
      </c>
      <c r="W466" s="1" t="str">
        <f t="shared" si="68"/>
        <v/>
      </c>
      <c r="X466" s="1" t="str">
        <f t="shared" si="69"/>
        <v/>
      </c>
      <c r="Y466" s="1" t="str">
        <f t="shared" si="70"/>
        <v/>
      </c>
      <c r="Z466" s="1" t="str">
        <f t="shared" si="71"/>
        <v>CMPC 21pax en U</v>
      </c>
    </row>
    <row r="467" spans="3:26">
      <c r="C467" s="7">
        <v>42551</v>
      </c>
      <c r="D467" s="7">
        <v>42552</v>
      </c>
      <c r="E467" s="1">
        <f t="shared" si="63"/>
        <v>2</v>
      </c>
      <c r="I467" s="1" t="s">
        <v>288</v>
      </c>
      <c r="L467" s="1" t="s">
        <v>241</v>
      </c>
      <c r="M467" s="1" t="s">
        <v>111</v>
      </c>
      <c r="S467" s="1" t="str">
        <f t="shared" si="64"/>
        <v>42551VENDOME</v>
      </c>
      <c r="T467" s="1" t="str">
        <f t="shared" si="65"/>
        <v>42552VENDOME</v>
      </c>
      <c r="U467" s="1" t="str">
        <f t="shared" si="66"/>
        <v/>
      </c>
      <c r="V467" s="1" t="str">
        <f t="shared" si="67"/>
        <v/>
      </c>
      <c r="W467" s="1" t="str">
        <f t="shared" si="68"/>
        <v/>
      </c>
      <c r="X467" s="1" t="str">
        <f t="shared" si="69"/>
        <v/>
      </c>
      <c r="Y467" s="1" t="str">
        <f t="shared" si="70"/>
        <v/>
      </c>
      <c r="Z467" s="1" t="str">
        <f t="shared" si="71"/>
        <v>CEDH pax en OVALE</v>
      </c>
    </row>
    <row r="468" spans="3:26">
      <c r="C468" s="7">
        <v>42551</v>
      </c>
      <c r="D468" s="7">
        <v>42551</v>
      </c>
      <c r="E468" s="1">
        <f t="shared" si="63"/>
        <v>1</v>
      </c>
      <c r="I468" s="1" t="s">
        <v>266</v>
      </c>
      <c r="L468" s="1" t="s">
        <v>252</v>
      </c>
      <c r="M468" s="1" t="s">
        <v>111</v>
      </c>
      <c r="S468" s="1" t="str">
        <f t="shared" si="64"/>
        <v>42551WAGRAM</v>
      </c>
      <c r="T468" s="1" t="str">
        <f t="shared" si="65"/>
        <v/>
      </c>
      <c r="U468" s="1" t="str">
        <f t="shared" si="66"/>
        <v/>
      </c>
      <c r="V468" s="1" t="str">
        <f t="shared" si="67"/>
        <v/>
      </c>
      <c r="W468" s="1" t="str">
        <f t="shared" si="68"/>
        <v/>
      </c>
      <c r="X468" s="1" t="str">
        <f t="shared" si="69"/>
        <v/>
      </c>
      <c r="Y468" s="1" t="str">
        <f t="shared" si="70"/>
        <v/>
      </c>
      <c r="Z468" s="1" t="str">
        <f t="shared" si="71"/>
        <v>ID VERDE pax en OVALE</v>
      </c>
    </row>
    <row r="469" spans="3:26">
      <c r="C469" s="7">
        <v>42552</v>
      </c>
      <c r="D469" s="7">
        <v>42552</v>
      </c>
      <c r="E469" s="1">
        <f t="shared" si="63"/>
        <v>1</v>
      </c>
      <c r="I469" s="1" t="s">
        <v>288</v>
      </c>
      <c r="L469" s="1" t="s">
        <v>64</v>
      </c>
      <c r="M469" s="1" t="s">
        <v>111</v>
      </c>
      <c r="R469" s="1" t="s">
        <v>1</v>
      </c>
      <c r="S469" s="1" t="str">
        <f t="shared" si="64"/>
        <v>42552ABBESSES</v>
      </c>
      <c r="T469" s="1" t="str">
        <f t="shared" si="65"/>
        <v/>
      </c>
      <c r="U469" s="1" t="str">
        <f t="shared" si="66"/>
        <v/>
      </c>
      <c r="V469" s="1" t="str">
        <f t="shared" si="67"/>
        <v/>
      </c>
      <c r="W469" s="1" t="str">
        <f t="shared" si="68"/>
        <v/>
      </c>
      <c r="X469" s="1" t="str">
        <f t="shared" si="69"/>
        <v/>
      </c>
      <c r="Y469" s="1" t="str">
        <f t="shared" si="70"/>
        <v/>
      </c>
      <c r="Z469" s="1" t="str">
        <f t="shared" si="71"/>
        <v>CEDH pax en OVALE</v>
      </c>
    </row>
    <row r="470" spans="3:26">
      <c r="C470" s="7">
        <v>42552</v>
      </c>
      <c r="D470" s="7">
        <v>42552</v>
      </c>
      <c r="E470" s="1">
        <f t="shared" si="63"/>
        <v>1</v>
      </c>
      <c r="I470" s="1" t="s">
        <v>288</v>
      </c>
      <c r="L470" s="1" t="s">
        <v>73</v>
      </c>
      <c r="M470" s="1" t="s">
        <v>111</v>
      </c>
      <c r="R470" s="1" t="s">
        <v>2</v>
      </c>
      <c r="S470" s="1" t="str">
        <f t="shared" si="64"/>
        <v>42552DAUPHINE</v>
      </c>
      <c r="T470" s="1" t="str">
        <f t="shared" si="65"/>
        <v/>
      </c>
      <c r="U470" s="1" t="str">
        <f t="shared" si="66"/>
        <v/>
      </c>
      <c r="V470" s="1" t="str">
        <f t="shared" si="67"/>
        <v/>
      </c>
      <c r="W470" s="1" t="str">
        <f t="shared" si="68"/>
        <v/>
      </c>
      <c r="X470" s="1" t="str">
        <f t="shared" si="69"/>
        <v/>
      </c>
      <c r="Y470" s="1" t="str">
        <f t="shared" si="70"/>
        <v/>
      </c>
      <c r="Z470" s="1" t="str">
        <f t="shared" si="71"/>
        <v>CEDH pax en OVALE</v>
      </c>
    </row>
    <row r="471" spans="3:26">
      <c r="C471" s="7">
        <v>42552</v>
      </c>
      <c r="D471" s="7">
        <v>42552</v>
      </c>
      <c r="E471" s="1">
        <f t="shared" si="63"/>
        <v>1</v>
      </c>
      <c r="I471" s="1" t="s">
        <v>288</v>
      </c>
      <c r="L471" s="1" t="s">
        <v>55</v>
      </c>
      <c r="M471" s="1" t="s">
        <v>111</v>
      </c>
      <c r="R471" s="1" t="s">
        <v>3</v>
      </c>
      <c r="S471" s="1" t="str">
        <f t="shared" si="64"/>
        <v>42552ETOILE</v>
      </c>
      <c r="T471" s="1" t="str">
        <f t="shared" si="65"/>
        <v/>
      </c>
      <c r="U471" s="1" t="str">
        <f t="shared" si="66"/>
        <v/>
      </c>
      <c r="V471" s="1" t="str">
        <f t="shared" si="67"/>
        <v/>
      </c>
      <c r="W471" s="1" t="str">
        <f t="shared" si="68"/>
        <v/>
      </c>
      <c r="X471" s="1" t="str">
        <f t="shared" si="69"/>
        <v/>
      </c>
      <c r="Y471" s="1" t="str">
        <f t="shared" si="70"/>
        <v/>
      </c>
      <c r="Z471" s="1" t="str">
        <f t="shared" si="71"/>
        <v>CEDH pax en OVALE</v>
      </c>
    </row>
    <row r="472" spans="3:26">
      <c r="C472" s="7">
        <v>42552</v>
      </c>
      <c r="D472" s="7">
        <v>42552</v>
      </c>
      <c r="E472" s="1">
        <f t="shared" si="63"/>
        <v>1</v>
      </c>
      <c r="I472" s="1" t="s">
        <v>293</v>
      </c>
      <c r="L472" s="1" t="s">
        <v>88</v>
      </c>
      <c r="M472" s="1" t="s">
        <v>32</v>
      </c>
      <c r="N472" s="1">
        <v>15</v>
      </c>
      <c r="R472" s="1" t="s">
        <v>0</v>
      </c>
      <c r="S472" s="1" t="str">
        <f t="shared" si="64"/>
        <v>42552GREVIN</v>
      </c>
      <c r="T472" s="1" t="str">
        <f t="shared" si="65"/>
        <v/>
      </c>
      <c r="U472" s="1" t="str">
        <f t="shared" si="66"/>
        <v/>
      </c>
      <c r="V472" s="1" t="str">
        <f t="shared" si="67"/>
        <v/>
      </c>
      <c r="W472" s="1" t="str">
        <f t="shared" si="68"/>
        <v/>
      </c>
      <c r="X472" s="1" t="str">
        <f t="shared" si="69"/>
        <v/>
      </c>
      <c r="Y472" s="1" t="str">
        <f t="shared" si="70"/>
        <v/>
      </c>
      <c r="Z472" s="1" t="str">
        <f t="shared" si="71"/>
        <v>SCA HYGIENE 15pax en U</v>
      </c>
    </row>
    <row r="473" spans="3:26">
      <c r="C473" s="7">
        <v>42552</v>
      </c>
      <c r="D473" s="7">
        <v>42552</v>
      </c>
      <c r="E473" s="1">
        <f t="shared" si="63"/>
        <v>1</v>
      </c>
      <c r="I473" s="1" t="s">
        <v>288</v>
      </c>
      <c r="L473" s="1" t="s">
        <v>191</v>
      </c>
      <c r="M473" s="1" t="s">
        <v>111</v>
      </c>
      <c r="R473" s="1" t="s">
        <v>4</v>
      </c>
      <c r="S473" s="1" t="str">
        <f t="shared" si="64"/>
        <v>42552MADELEINE</v>
      </c>
      <c r="T473" s="1" t="str">
        <f t="shared" si="65"/>
        <v/>
      </c>
      <c r="U473" s="1" t="str">
        <f t="shared" si="66"/>
        <v/>
      </c>
      <c r="V473" s="1" t="str">
        <f t="shared" si="67"/>
        <v/>
      </c>
      <c r="W473" s="1" t="str">
        <f t="shared" si="68"/>
        <v/>
      </c>
      <c r="X473" s="1" t="str">
        <f t="shared" si="69"/>
        <v/>
      </c>
      <c r="Y473" s="1" t="str">
        <f t="shared" si="70"/>
        <v/>
      </c>
      <c r="Z473" s="1" t="str">
        <f t="shared" si="71"/>
        <v>CEDH pax en OVALE</v>
      </c>
    </row>
    <row r="474" spans="3:26">
      <c r="C474" s="7">
        <v>42552</v>
      </c>
      <c r="D474" s="7">
        <v>42552</v>
      </c>
      <c r="E474" s="1">
        <f t="shared" si="63"/>
        <v>1</v>
      </c>
      <c r="I474" s="1" t="s">
        <v>288</v>
      </c>
      <c r="L474" s="1" t="s">
        <v>95</v>
      </c>
      <c r="R474" s="1" t="s">
        <v>294</v>
      </c>
      <c r="S474" s="1" t="str">
        <f t="shared" si="64"/>
        <v>42552PICASSO</v>
      </c>
      <c r="T474" s="1" t="str">
        <f t="shared" si="65"/>
        <v/>
      </c>
      <c r="U474" s="1" t="str">
        <f t="shared" si="66"/>
        <v/>
      </c>
      <c r="V474" s="1" t="str">
        <f t="shared" si="67"/>
        <v/>
      </c>
      <c r="W474" s="1" t="str">
        <f t="shared" si="68"/>
        <v/>
      </c>
      <c r="X474" s="1" t="str">
        <f t="shared" si="69"/>
        <v/>
      </c>
      <c r="Y474" s="1" t="str">
        <f t="shared" si="70"/>
        <v/>
      </c>
      <c r="Z474" s="1" t="str">
        <f t="shared" si="71"/>
        <v xml:space="preserve">CEDH pax en </v>
      </c>
    </row>
    <row r="475" spans="3:26">
      <c r="C475" s="7">
        <v>42552</v>
      </c>
      <c r="D475" s="7">
        <v>42552</v>
      </c>
      <c r="E475" s="1">
        <f t="shared" si="63"/>
        <v>1</v>
      </c>
      <c r="I475" s="1" t="s">
        <v>288</v>
      </c>
      <c r="L475" s="1" t="s">
        <v>241</v>
      </c>
      <c r="M475" s="1" t="s">
        <v>111</v>
      </c>
      <c r="R475" s="1" t="s">
        <v>5</v>
      </c>
      <c r="S475" s="1" t="str">
        <f t="shared" si="64"/>
        <v>42552VENDOME</v>
      </c>
      <c r="T475" s="1" t="str">
        <f t="shared" si="65"/>
        <v/>
      </c>
      <c r="U475" s="1" t="str">
        <f t="shared" si="66"/>
        <v/>
      </c>
      <c r="V475" s="1" t="str">
        <f t="shared" si="67"/>
        <v/>
      </c>
      <c r="W475" s="1" t="str">
        <f t="shared" si="68"/>
        <v/>
      </c>
      <c r="X475" s="1" t="str">
        <f t="shared" si="69"/>
        <v/>
      </c>
      <c r="Y475" s="1" t="str">
        <f t="shared" si="70"/>
        <v/>
      </c>
      <c r="Z475" s="1" t="str">
        <f t="shared" si="71"/>
        <v>CEDH pax en OVALE</v>
      </c>
    </row>
    <row r="476" spans="3:26">
      <c r="C476" s="7">
        <v>42555</v>
      </c>
      <c r="D476" s="7">
        <v>42558</v>
      </c>
      <c r="E476" s="1">
        <f t="shared" si="63"/>
        <v>4</v>
      </c>
      <c r="I476" s="1" t="s">
        <v>58</v>
      </c>
      <c r="L476" s="1" t="s">
        <v>77</v>
      </c>
      <c r="R476" s="1" t="s">
        <v>7</v>
      </c>
      <c r="S476" s="1" t="str">
        <f t="shared" si="64"/>
        <v>42555MONCEAU</v>
      </c>
      <c r="T476" s="1" t="str">
        <f t="shared" si="65"/>
        <v>42556MONCEAU</v>
      </c>
      <c r="U476" s="1" t="str">
        <f t="shared" si="66"/>
        <v>42557MONCEAU</v>
      </c>
      <c r="V476" s="1" t="str">
        <f t="shared" si="67"/>
        <v>42558MONCEAU</v>
      </c>
      <c r="W476" s="1" t="str">
        <f t="shared" si="68"/>
        <v/>
      </c>
      <c r="X476" s="1" t="str">
        <f t="shared" si="69"/>
        <v/>
      </c>
      <c r="Y476" s="1" t="str">
        <f t="shared" si="70"/>
        <v/>
      </c>
      <c r="Z476" s="1" t="str">
        <f t="shared" si="71"/>
        <v xml:space="preserve">FNAC pax en </v>
      </c>
    </row>
    <row r="477" spans="3:26">
      <c r="C477" s="7">
        <v>42555</v>
      </c>
      <c r="D477" s="7">
        <v>42556</v>
      </c>
      <c r="E477" s="1">
        <f t="shared" si="63"/>
        <v>2</v>
      </c>
      <c r="I477" s="1" t="s">
        <v>65</v>
      </c>
      <c r="L477" s="1" t="s">
        <v>79</v>
      </c>
      <c r="R477" s="1" t="s">
        <v>6</v>
      </c>
      <c r="S477" s="1" t="str">
        <f t="shared" si="64"/>
        <v>42555SULLY</v>
      </c>
      <c r="T477" s="1" t="str">
        <f t="shared" si="65"/>
        <v>42556SULLY</v>
      </c>
      <c r="U477" s="1" t="str">
        <f t="shared" si="66"/>
        <v/>
      </c>
      <c r="V477" s="1" t="str">
        <f t="shared" si="67"/>
        <v/>
      </c>
      <c r="W477" s="1" t="str">
        <f t="shared" si="68"/>
        <v/>
      </c>
      <c r="X477" s="1" t="str">
        <f t="shared" si="69"/>
        <v/>
      </c>
      <c r="Y477" s="1" t="str">
        <f t="shared" si="70"/>
        <v/>
      </c>
      <c r="Z477" s="1" t="str">
        <f t="shared" si="71"/>
        <v xml:space="preserve">PLASTIC OMNIUM pax en </v>
      </c>
    </row>
    <row r="478" spans="3:26">
      <c r="C478" s="7">
        <v>42556</v>
      </c>
      <c r="D478" s="7">
        <v>42556</v>
      </c>
      <c r="E478" s="1">
        <f t="shared" si="63"/>
        <v>1</v>
      </c>
      <c r="I478" s="1" t="s">
        <v>63</v>
      </c>
      <c r="L478" s="1" t="s">
        <v>64</v>
      </c>
      <c r="M478" s="1" t="s">
        <v>111</v>
      </c>
      <c r="R478" s="1" t="s">
        <v>9</v>
      </c>
      <c r="S478" s="1" t="str">
        <f t="shared" si="64"/>
        <v>42556ABBESSES</v>
      </c>
      <c r="T478" s="1" t="str">
        <f t="shared" si="65"/>
        <v/>
      </c>
      <c r="U478" s="1" t="str">
        <f t="shared" si="66"/>
        <v/>
      </c>
      <c r="V478" s="1" t="str">
        <f t="shared" si="67"/>
        <v/>
      </c>
      <c r="W478" s="1" t="str">
        <f t="shared" si="68"/>
        <v/>
      </c>
      <c r="X478" s="1" t="str">
        <f t="shared" si="69"/>
        <v/>
      </c>
      <c r="Y478" s="1" t="str">
        <f t="shared" si="70"/>
        <v/>
      </c>
      <c r="Z478" s="1" t="str">
        <f t="shared" si="71"/>
        <v>INTERNE pax en OVALE</v>
      </c>
    </row>
    <row r="479" spans="3:26">
      <c r="C479" s="7">
        <v>42556</v>
      </c>
      <c r="D479" s="7">
        <v>42558</v>
      </c>
      <c r="E479" s="1">
        <f t="shared" si="63"/>
        <v>3</v>
      </c>
      <c r="I479" s="1" t="s">
        <v>63</v>
      </c>
      <c r="L479" s="1" t="s">
        <v>55</v>
      </c>
      <c r="M479" s="1" t="s">
        <v>111</v>
      </c>
      <c r="R479" s="1" t="s">
        <v>295</v>
      </c>
      <c r="S479" s="1" t="str">
        <f t="shared" si="64"/>
        <v>42556ETOILE</v>
      </c>
      <c r="T479" s="1" t="str">
        <f t="shared" si="65"/>
        <v>42557ETOILE</v>
      </c>
      <c r="U479" s="1" t="str">
        <f t="shared" si="66"/>
        <v>42558ETOILE</v>
      </c>
      <c r="V479" s="1" t="str">
        <f t="shared" si="67"/>
        <v/>
      </c>
      <c r="W479" s="1" t="str">
        <f t="shared" si="68"/>
        <v/>
      </c>
      <c r="X479" s="1" t="str">
        <f t="shared" si="69"/>
        <v/>
      </c>
      <c r="Y479" s="1" t="str">
        <f t="shared" si="70"/>
        <v/>
      </c>
      <c r="Z479" s="1" t="str">
        <f t="shared" si="71"/>
        <v>INTERNE pax en OVALE</v>
      </c>
    </row>
    <row r="480" spans="3:26">
      <c r="C480" s="7">
        <v>42556</v>
      </c>
      <c r="D480" s="7">
        <v>42558</v>
      </c>
      <c r="E480" s="1">
        <f t="shared" si="63"/>
        <v>3</v>
      </c>
      <c r="I480" s="1" t="s">
        <v>296</v>
      </c>
      <c r="L480" s="1" t="s">
        <v>60</v>
      </c>
      <c r="R480" s="1" t="s">
        <v>8</v>
      </c>
      <c r="S480" s="1" t="str">
        <f t="shared" si="64"/>
        <v>42556GRENELLE</v>
      </c>
      <c r="T480" s="1" t="str">
        <f t="shared" si="65"/>
        <v>42557GRENELLE</v>
      </c>
      <c r="U480" s="1" t="str">
        <f t="shared" si="66"/>
        <v>42558GRENELLE</v>
      </c>
      <c r="V480" s="1" t="str">
        <f t="shared" si="67"/>
        <v/>
      </c>
      <c r="W480" s="1" t="str">
        <f t="shared" si="68"/>
        <v/>
      </c>
      <c r="X480" s="1" t="str">
        <f t="shared" si="69"/>
        <v/>
      </c>
      <c r="Y480" s="1" t="str">
        <f t="shared" si="70"/>
        <v/>
      </c>
      <c r="Z480" s="1" t="str">
        <f t="shared" si="71"/>
        <v xml:space="preserve">SCA TISSUE pax en </v>
      </c>
    </row>
    <row r="481" spans="3:26">
      <c r="C481" s="7">
        <v>42557</v>
      </c>
      <c r="D481" s="7">
        <v>42558</v>
      </c>
      <c r="E481" s="1">
        <f t="shared" si="63"/>
        <v>2</v>
      </c>
      <c r="I481" s="1" t="s">
        <v>296</v>
      </c>
      <c r="L481" s="1" t="s">
        <v>60</v>
      </c>
      <c r="R481" s="1" t="s">
        <v>13</v>
      </c>
      <c r="S481" s="1" t="str">
        <f t="shared" si="64"/>
        <v>42557GRENELLE</v>
      </c>
      <c r="T481" s="1" t="str">
        <f t="shared" si="65"/>
        <v>42558GRENELLE</v>
      </c>
      <c r="U481" s="1" t="str">
        <f t="shared" si="66"/>
        <v/>
      </c>
      <c r="V481" s="1" t="str">
        <f t="shared" si="67"/>
        <v/>
      </c>
      <c r="W481" s="1" t="str">
        <f t="shared" si="68"/>
        <v/>
      </c>
      <c r="X481" s="1" t="str">
        <f t="shared" si="69"/>
        <v/>
      </c>
      <c r="Y481" s="1" t="str">
        <f t="shared" si="70"/>
        <v/>
      </c>
      <c r="Z481" s="1" t="str">
        <f t="shared" si="71"/>
        <v xml:space="preserve">SCA TISSUE pax en </v>
      </c>
    </row>
    <row r="482" spans="3:26">
      <c r="C482" s="7">
        <v>42557</v>
      </c>
      <c r="D482" s="7">
        <v>42558</v>
      </c>
      <c r="E482" s="1">
        <f t="shared" si="63"/>
        <v>2</v>
      </c>
      <c r="I482" s="1" t="s">
        <v>81</v>
      </c>
      <c r="L482" s="1" t="s">
        <v>57</v>
      </c>
      <c r="R482" s="1" t="s">
        <v>10</v>
      </c>
      <c r="S482" s="1" t="str">
        <f t="shared" si="64"/>
        <v>42557LOUVRE</v>
      </c>
      <c r="T482" s="1" t="str">
        <f t="shared" si="65"/>
        <v>42558LOUVRE</v>
      </c>
      <c r="U482" s="1" t="str">
        <f t="shared" si="66"/>
        <v/>
      </c>
      <c r="V482" s="1" t="str">
        <f t="shared" si="67"/>
        <v/>
      </c>
      <c r="W482" s="1" t="str">
        <f t="shared" si="68"/>
        <v/>
      </c>
      <c r="X482" s="1" t="str">
        <f t="shared" si="69"/>
        <v/>
      </c>
      <c r="Y482" s="1" t="str">
        <f t="shared" si="70"/>
        <v/>
      </c>
      <c r="Z482" s="1" t="str">
        <f t="shared" si="71"/>
        <v xml:space="preserve">GEFCO pax en </v>
      </c>
    </row>
    <row r="483" spans="3:26">
      <c r="C483" s="7">
        <v>42557</v>
      </c>
      <c r="D483" s="7">
        <v>42557</v>
      </c>
      <c r="E483" s="1">
        <f t="shared" si="63"/>
        <v>1</v>
      </c>
      <c r="I483" s="1" t="s">
        <v>63</v>
      </c>
      <c r="L483" s="1" t="s">
        <v>83</v>
      </c>
      <c r="M483" s="1" t="s">
        <v>214</v>
      </c>
      <c r="N483" s="1">
        <v>30</v>
      </c>
      <c r="R483" s="1" t="s">
        <v>12</v>
      </c>
      <c r="S483" s="1" t="str">
        <f t="shared" si="64"/>
        <v>42557MIRABEAU-IENA</v>
      </c>
      <c r="T483" s="1" t="str">
        <f t="shared" si="65"/>
        <v/>
      </c>
      <c r="U483" s="1" t="str">
        <f t="shared" si="66"/>
        <v/>
      </c>
      <c r="V483" s="1" t="str">
        <f t="shared" si="67"/>
        <v/>
      </c>
      <c r="W483" s="1" t="str">
        <f t="shared" si="68"/>
        <v/>
      </c>
      <c r="X483" s="1" t="str">
        <f t="shared" si="69"/>
        <v/>
      </c>
      <c r="Y483" s="1" t="str">
        <f t="shared" si="70"/>
        <v/>
      </c>
      <c r="Z483" s="1" t="str">
        <f t="shared" si="71"/>
        <v>INTERNE 30pax en CLASSE</v>
      </c>
    </row>
    <row r="484" spans="3:26">
      <c r="C484" s="7">
        <v>42557</v>
      </c>
      <c r="D484" s="7">
        <v>42558</v>
      </c>
      <c r="E484" s="1">
        <f t="shared" si="63"/>
        <v>2</v>
      </c>
      <c r="I484" s="1" t="s">
        <v>297</v>
      </c>
      <c r="L484" s="1" t="s">
        <v>78</v>
      </c>
      <c r="M484" s="1" t="s">
        <v>214</v>
      </c>
      <c r="N484" s="1">
        <v>75</v>
      </c>
      <c r="R484" s="1" t="s">
        <v>11</v>
      </c>
      <c r="S484" s="1" t="str">
        <f t="shared" si="64"/>
        <v>42557RODIN-PICASSO-GREVIN</v>
      </c>
      <c r="T484" s="1" t="str">
        <f t="shared" si="65"/>
        <v>42558RODIN-PICASSO-GREVIN</v>
      </c>
      <c r="U484" s="1" t="str">
        <f t="shared" si="66"/>
        <v/>
      </c>
      <c r="V484" s="1" t="str">
        <f t="shared" si="67"/>
        <v/>
      </c>
      <c r="W484" s="1" t="str">
        <f t="shared" si="68"/>
        <v/>
      </c>
      <c r="X484" s="1" t="str">
        <f t="shared" si="69"/>
        <v/>
      </c>
      <c r="Y484" s="1" t="str">
        <f t="shared" si="70"/>
        <v/>
      </c>
      <c r="Z484" s="1" t="str">
        <f t="shared" si="71"/>
        <v>TRANSDEV 75pax en CLASSE</v>
      </c>
    </row>
    <row r="485" spans="3:26">
      <c r="C485" s="7">
        <v>42558</v>
      </c>
      <c r="D485" s="7">
        <v>42558</v>
      </c>
      <c r="E485" s="1">
        <f t="shared" si="63"/>
        <v>1</v>
      </c>
      <c r="I485" s="1" t="s">
        <v>96</v>
      </c>
      <c r="L485" s="1" t="s">
        <v>67</v>
      </c>
      <c r="M485" s="1" t="s">
        <v>214</v>
      </c>
      <c r="N485" s="1">
        <v>30</v>
      </c>
      <c r="R485" s="1" t="s">
        <v>14</v>
      </c>
      <c r="S485" s="1" t="str">
        <f t="shared" si="64"/>
        <v>42558MIRABEAU</v>
      </c>
      <c r="T485" s="1" t="str">
        <f t="shared" si="65"/>
        <v/>
      </c>
      <c r="U485" s="1" t="str">
        <f t="shared" si="66"/>
        <v/>
      </c>
      <c r="V485" s="1" t="str">
        <f t="shared" si="67"/>
        <v/>
      </c>
      <c r="W485" s="1" t="str">
        <f t="shared" si="68"/>
        <v/>
      </c>
      <c r="X485" s="1" t="str">
        <f t="shared" si="69"/>
        <v/>
      </c>
      <c r="Y485" s="1" t="str">
        <f t="shared" si="70"/>
        <v/>
      </c>
      <c r="Z485" s="1" t="str">
        <f t="shared" si="71"/>
        <v>SOGEPARK 30pax en CLASSE</v>
      </c>
    </row>
    <row r="486" spans="3:26">
      <c r="C486" s="7">
        <v>42558</v>
      </c>
      <c r="D486" s="7">
        <v>42558</v>
      </c>
      <c r="E486" s="1">
        <f t="shared" si="63"/>
        <v>1</v>
      </c>
      <c r="I486" s="1" t="s">
        <v>63</v>
      </c>
      <c r="L486" s="1" t="s">
        <v>79</v>
      </c>
      <c r="R486" s="1" t="s">
        <v>15</v>
      </c>
      <c r="S486" s="1" t="str">
        <f t="shared" si="64"/>
        <v>42558SULLY</v>
      </c>
      <c r="T486" s="1" t="str">
        <f t="shared" si="65"/>
        <v/>
      </c>
      <c r="U486" s="1" t="str">
        <f t="shared" si="66"/>
        <v/>
      </c>
      <c r="V486" s="1" t="str">
        <f t="shared" si="67"/>
        <v/>
      </c>
      <c r="W486" s="1" t="str">
        <f t="shared" si="68"/>
        <v/>
      </c>
      <c r="X486" s="1" t="str">
        <f t="shared" si="69"/>
        <v/>
      </c>
      <c r="Y486" s="1" t="str">
        <f t="shared" si="70"/>
        <v/>
      </c>
      <c r="Z486" s="1" t="str">
        <f t="shared" si="71"/>
        <v xml:space="preserve">INTERNE pax en </v>
      </c>
    </row>
    <row r="487" spans="3:26">
      <c r="C487" s="7">
        <v>42558</v>
      </c>
      <c r="D487" s="7">
        <v>42558</v>
      </c>
      <c r="E487" s="1">
        <f t="shared" si="63"/>
        <v>1</v>
      </c>
      <c r="I487" s="1" t="s">
        <v>298</v>
      </c>
      <c r="L487" s="1" t="s">
        <v>241</v>
      </c>
      <c r="M487" s="1" t="s">
        <v>111</v>
      </c>
      <c r="N487" s="1">
        <v>12</v>
      </c>
      <c r="R487" s="1" t="s">
        <v>16</v>
      </c>
      <c r="S487" s="1" t="str">
        <f t="shared" si="64"/>
        <v>42558VENDOME</v>
      </c>
      <c r="T487" s="1" t="str">
        <f t="shared" si="65"/>
        <v/>
      </c>
      <c r="U487" s="1" t="str">
        <f t="shared" si="66"/>
        <v/>
      </c>
      <c r="V487" s="1" t="str">
        <f t="shared" si="67"/>
        <v/>
      </c>
      <c r="W487" s="1" t="str">
        <f t="shared" si="68"/>
        <v/>
      </c>
      <c r="X487" s="1" t="str">
        <f t="shared" si="69"/>
        <v/>
      </c>
      <c r="Y487" s="1" t="str">
        <f t="shared" si="70"/>
        <v/>
      </c>
      <c r="Z487" s="1" t="str">
        <f t="shared" si="71"/>
        <v>STRAUMANN 12pax en OVALE</v>
      </c>
    </row>
    <row r="488" spans="3:26">
      <c r="C488" s="7">
        <v>42559</v>
      </c>
      <c r="D488" s="7">
        <v>42559</v>
      </c>
      <c r="E488" s="1">
        <f t="shared" si="63"/>
        <v>1</v>
      </c>
      <c r="I488" s="1" t="s">
        <v>81</v>
      </c>
      <c r="L488" s="1" t="s">
        <v>79</v>
      </c>
      <c r="R488" s="1" t="s">
        <v>17</v>
      </c>
      <c r="S488" s="1" t="str">
        <f t="shared" si="64"/>
        <v>42559SULLY</v>
      </c>
      <c r="T488" s="1" t="str">
        <f t="shared" si="65"/>
        <v/>
      </c>
      <c r="U488" s="1" t="str">
        <f t="shared" si="66"/>
        <v/>
      </c>
      <c r="V488" s="1" t="str">
        <f t="shared" si="67"/>
        <v/>
      </c>
      <c r="W488" s="1" t="str">
        <f t="shared" si="68"/>
        <v/>
      </c>
      <c r="X488" s="1" t="str">
        <f t="shared" si="69"/>
        <v/>
      </c>
      <c r="Y488" s="1" t="str">
        <f t="shared" si="70"/>
        <v/>
      </c>
      <c r="Z488" s="1" t="str">
        <f t="shared" si="71"/>
        <v xml:space="preserve">GEFCO pax en </v>
      </c>
    </row>
    <row r="489" spans="3:26">
      <c r="C489" s="7">
        <v>42563</v>
      </c>
      <c r="D489" s="7">
        <v>42563</v>
      </c>
      <c r="E489" s="1">
        <f t="shared" si="63"/>
        <v>1</v>
      </c>
      <c r="I489" s="1" t="s">
        <v>299</v>
      </c>
      <c r="L489" s="1" t="s">
        <v>77</v>
      </c>
      <c r="N489" s="1">
        <v>17</v>
      </c>
      <c r="R489" s="1" t="s">
        <v>18</v>
      </c>
      <c r="S489" s="1" t="str">
        <f t="shared" si="64"/>
        <v>42563MONCEAU</v>
      </c>
      <c r="T489" s="1" t="str">
        <f t="shared" si="65"/>
        <v/>
      </c>
      <c r="U489" s="1" t="str">
        <f t="shared" si="66"/>
        <v/>
      </c>
      <c r="V489" s="1" t="str">
        <f t="shared" si="67"/>
        <v/>
      </c>
      <c r="W489" s="1" t="str">
        <f t="shared" si="68"/>
        <v/>
      </c>
      <c r="X489" s="1" t="str">
        <f t="shared" si="69"/>
        <v/>
      </c>
      <c r="Y489" s="1" t="str">
        <f t="shared" si="70"/>
        <v/>
      </c>
      <c r="Z489" s="1" t="str">
        <f t="shared" si="71"/>
        <v xml:space="preserve">AFFELOU 17pax en </v>
      </c>
    </row>
    <row r="490" spans="3:26">
      <c r="C490" s="7">
        <v>42563</v>
      </c>
      <c r="D490" s="7">
        <v>42563</v>
      </c>
      <c r="E490" s="1">
        <f t="shared" si="63"/>
        <v>1</v>
      </c>
      <c r="I490" s="1" t="s">
        <v>266</v>
      </c>
      <c r="L490" s="1" t="s">
        <v>241</v>
      </c>
      <c r="M490" s="1" t="s">
        <v>111</v>
      </c>
      <c r="R490" s="1" t="s">
        <v>19</v>
      </c>
      <c r="S490" s="1" t="str">
        <f t="shared" si="64"/>
        <v>42563VENDOME</v>
      </c>
      <c r="T490" s="1" t="str">
        <f t="shared" si="65"/>
        <v/>
      </c>
      <c r="U490" s="1" t="str">
        <f t="shared" si="66"/>
        <v/>
      </c>
      <c r="V490" s="1" t="str">
        <f t="shared" si="67"/>
        <v/>
      </c>
      <c r="W490" s="1" t="str">
        <f t="shared" si="68"/>
        <v/>
      </c>
      <c r="X490" s="1" t="str">
        <f t="shared" si="69"/>
        <v/>
      </c>
      <c r="Y490" s="1" t="str">
        <f t="shared" si="70"/>
        <v/>
      </c>
      <c r="Z490" s="1" t="str">
        <f t="shared" si="71"/>
        <v>ID VERDE pax en OVALE</v>
      </c>
    </row>
    <row r="491" spans="3:26">
      <c r="C491" s="7">
        <v>42567</v>
      </c>
      <c r="D491" s="7">
        <v>42567</v>
      </c>
      <c r="E491" s="1">
        <f t="shared" si="63"/>
        <v>1</v>
      </c>
      <c r="I491" s="1" t="s">
        <v>186</v>
      </c>
      <c r="L491" s="1" t="s">
        <v>55</v>
      </c>
      <c r="M491" s="1" t="s">
        <v>111</v>
      </c>
      <c r="R491" s="1" t="s">
        <v>20</v>
      </c>
      <c r="S491" s="1" t="str">
        <f t="shared" si="64"/>
        <v>42567ETOILE</v>
      </c>
      <c r="T491" s="1" t="str">
        <f t="shared" si="65"/>
        <v/>
      </c>
      <c r="U491" s="1" t="str">
        <f t="shared" si="66"/>
        <v/>
      </c>
      <c r="V491" s="1" t="str">
        <f t="shared" si="67"/>
        <v/>
      </c>
      <c r="W491" s="1" t="str">
        <f t="shared" si="68"/>
        <v/>
      </c>
      <c r="X491" s="1" t="str">
        <f t="shared" si="69"/>
        <v/>
      </c>
      <c r="Y491" s="1" t="str">
        <f t="shared" si="70"/>
        <v/>
      </c>
      <c r="Z491" s="1" t="str">
        <f t="shared" si="71"/>
        <v>EFLEVA pax en OVALE</v>
      </c>
    </row>
    <row r="492" spans="3:26">
      <c r="C492" s="7">
        <v>42569</v>
      </c>
      <c r="D492" s="7">
        <v>42570</v>
      </c>
      <c r="E492" s="1">
        <f t="shared" si="63"/>
        <v>2</v>
      </c>
      <c r="I492" s="1" t="s">
        <v>143</v>
      </c>
      <c r="L492" s="1" t="s">
        <v>57</v>
      </c>
      <c r="N492" s="1">
        <v>10</v>
      </c>
      <c r="R492" s="1" t="s">
        <v>21</v>
      </c>
      <c r="S492" s="1" t="str">
        <f t="shared" si="64"/>
        <v>42569LOUVRE</v>
      </c>
      <c r="T492" s="1" t="str">
        <f t="shared" si="65"/>
        <v>42570LOUVRE</v>
      </c>
      <c r="U492" s="1" t="str">
        <f t="shared" si="66"/>
        <v/>
      </c>
      <c r="V492" s="1" t="str">
        <f t="shared" si="67"/>
        <v/>
      </c>
      <c r="W492" s="1" t="str">
        <f t="shared" si="68"/>
        <v/>
      </c>
      <c r="X492" s="1" t="str">
        <f t="shared" si="69"/>
        <v/>
      </c>
      <c r="Y492" s="1" t="str">
        <f t="shared" si="70"/>
        <v/>
      </c>
      <c r="Z492" s="1" t="str">
        <f t="shared" si="71"/>
        <v xml:space="preserve">SARSTEDT 10pax en </v>
      </c>
    </row>
    <row r="493" spans="3:26">
      <c r="C493" s="7">
        <v>42569</v>
      </c>
      <c r="D493" s="7">
        <v>42571</v>
      </c>
      <c r="E493" s="1">
        <f t="shared" si="63"/>
        <v>3</v>
      </c>
      <c r="I493" s="1" t="s">
        <v>296</v>
      </c>
      <c r="L493" s="1" t="s">
        <v>67</v>
      </c>
      <c r="N493" s="1">
        <v>20</v>
      </c>
      <c r="R493" s="1" t="s">
        <v>22</v>
      </c>
      <c r="S493" s="1" t="str">
        <f t="shared" si="64"/>
        <v>42569MIRABEAU</v>
      </c>
      <c r="T493" s="1" t="str">
        <f t="shared" si="65"/>
        <v>42570MIRABEAU</v>
      </c>
      <c r="U493" s="1" t="str">
        <f t="shared" si="66"/>
        <v>42571MIRABEAU</v>
      </c>
      <c r="V493" s="1" t="str">
        <f t="shared" si="67"/>
        <v/>
      </c>
      <c r="W493" s="1" t="str">
        <f t="shared" si="68"/>
        <v/>
      </c>
      <c r="X493" s="1" t="str">
        <f t="shared" si="69"/>
        <v/>
      </c>
      <c r="Y493" s="1" t="str">
        <f t="shared" si="70"/>
        <v/>
      </c>
      <c r="Z493" s="1" t="str">
        <f t="shared" si="71"/>
        <v xml:space="preserve">SCA TISSUE 20pax en </v>
      </c>
    </row>
    <row r="494" spans="3:26">
      <c r="C494" s="7">
        <v>42571</v>
      </c>
      <c r="D494" s="7">
        <v>42571</v>
      </c>
      <c r="E494" s="1">
        <f t="shared" si="63"/>
        <v>1</v>
      </c>
      <c r="I494" s="1" t="s">
        <v>300</v>
      </c>
      <c r="L494" s="1" t="s">
        <v>68</v>
      </c>
      <c r="M494" s="1" t="s">
        <v>32</v>
      </c>
      <c r="N494" s="1">
        <v>25</v>
      </c>
      <c r="R494" s="1" t="s">
        <v>23</v>
      </c>
      <c r="S494" s="1" t="str">
        <f t="shared" si="64"/>
        <v>42571CARNAVALET</v>
      </c>
      <c r="T494" s="1" t="str">
        <f t="shared" si="65"/>
        <v/>
      </c>
      <c r="U494" s="1" t="str">
        <f t="shared" si="66"/>
        <v/>
      </c>
      <c r="V494" s="1" t="str">
        <f t="shared" si="67"/>
        <v/>
      </c>
      <c r="W494" s="1" t="str">
        <f t="shared" si="68"/>
        <v/>
      </c>
      <c r="X494" s="1" t="str">
        <f t="shared" si="69"/>
        <v/>
      </c>
      <c r="Y494" s="1" t="str">
        <f t="shared" si="70"/>
        <v/>
      </c>
      <c r="Z494" s="1" t="str">
        <f t="shared" si="71"/>
        <v>EIFFAGE 25pax en U</v>
      </c>
    </row>
    <row r="495" spans="3:26">
      <c r="C495" s="7">
        <v>42574</v>
      </c>
      <c r="D495" s="7">
        <v>42574</v>
      </c>
      <c r="E495" s="1">
        <f t="shared" si="63"/>
        <v>1</v>
      </c>
      <c r="I495" s="1" t="s">
        <v>301</v>
      </c>
      <c r="L495" s="1" t="s">
        <v>78</v>
      </c>
      <c r="M495" s="1" t="s">
        <v>203</v>
      </c>
      <c r="N495" s="1">
        <v>138</v>
      </c>
      <c r="R495" s="1" t="s">
        <v>24</v>
      </c>
      <c r="S495" s="1" t="str">
        <f t="shared" si="64"/>
        <v>42574RODIN-PICASSO-GREVIN</v>
      </c>
      <c r="T495" s="1" t="str">
        <f t="shared" si="65"/>
        <v/>
      </c>
      <c r="U495" s="1" t="str">
        <f t="shared" si="66"/>
        <v/>
      </c>
      <c r="V495" s="1" t="str">
        <f t="shared" si="67"/>
        <v/>
      </c>
      <c r="W495" s="1" t="str">
        <f t="shared" si="68"/>
        <v/>
      </c>
      <c r="X495" s="1" t="str">
        <f t="shared" si="69"/>
        <v/>
      </c>
      <c r="Y495" s="1" t="str">
        <f t="shared" si="70"/>
        <v/>
      </c>
      <c r="Z495" s="1" t="str">
        <f t="shared" si="71"/>
        <v>DISCOVER ADVENTURE 138pax en COCKTAIL</v>
      </c>
    </row>
    <row r="496" spans="3:26">
      <c r="C496" s="7">
        <v>42576</v>
      </c>
      <c r="D496" s="7">
        <v>42584</v>
      </c>
      <c r="E496" s="1">
        <f t="shared" si="63"/>
        <v>9</v>
      </c>
      <c r="I496" s="1" t="s">
        <v>190</v>
      </c>
      <c r="L496" s="1" t="s">
        <v>55</v>
      </c>
      <c r="N496" s="1">
        <v>1</v>
      </c>
      <c r="R496" s="1" t="s">
        <v>30</v>
      </c>
      <c r="S496" s="1" t="str">
        <f t="shared" si="64"/>
        <v>42576ETOILE</v>
      </c>
      <c r="T496" s="1" t="str">
        <f t="shared" si="65"/>
        <v>42577ETOILE</v>
      </c>
      <c r="U496" s="1" t="str">
        <f t="shared" si="66"/>
        <v>42578ETOILE</v>
      </c>
      <c r="V496" s="1" t="str">
        <f t="shared" si="67"/>
        <v>42579ETOILE</v>
      </c>
      <c r="W496" s="1" t="str">
        <f t="shared" si="68"/>
        <v>42580ETOILE</v>
      </c>
      <c r="X496" s="1" t="str">
        <f t="shared" si="69"/>
        <v>42581ETOILE</v>
      </c>
      <c r="Y496" s="1" t="str">
        <f t="shared" si="70"/>
        <v>42582ETOILE</v>
      </c>
      <c r="Z496" s="1" t="str">
        <f t="shared" si="71"/>
        <v xml:space="preserve">TEMOINS DE JEHOVAH 1pax en </v>
      </c>
    </row>
    <row r="497" spans="3:26">
      <c r="C497" s="7">
        <v>42576</v>
      </c>
      <c r="D497" s="7">
        <v>42578</v>
      </c>
      <c r="E497" s="1">
        <f t="shared" si="63"/>
        <v>3</v>
      </c>
      <c r="I497" s="1" t="s">
        <v>190</v>
      </c>
      <c r="L497" s="1" t="s">
        <v>128</v>
      </c>
      <c r="N497" s="1">
        <v>1</v>
      </c>
      <c r="R497" s="1" t="s">
        <v>27</v>
      </c>
      <c r="S497" s="1" t="str">
        <f t="shared" si="64"/>
        <v>42576MIRABEAU-IENA-GRENELLE</v>
      </c>
      <c r="T497" s="1" t="str">
        <f t="shared" si="65"/>
        <v>42577MIRABEAU-IENA-GRENELLE</v>
      </c>
      <c r="U497" s="1" t="str">
        <f t="shared" si="66"/>
        <v>42578MIRABEAU-IENA-GRENELLE</v>
      </c>
      <c r="V497" s="1" t="str">
        <f t="shared" si="67"/>
        <v/>
      </c>
      <c r="W497" s="1" t="str">
        <f t="shared" si="68"/>
        <v/>
      </c>
      <c r="X497" s="1" t="str">
        <f t="shared" si="69"/>
        <v/>
      </c>
      <c r="Y497" s="1" t="str">
        <f t="shared" si="70"/>
        <v/>
      </c>
      <c r="Z497" s="1" t="str">
        <f t="shared" si="71"/>
        <v xml:space="preserve">TEMOINS DE JEHOVAH 1pax en </v>
      </c>
    </row>
    <row r="498" spans="3:26">
      <c r="C498" s="7">
        <v>42576</v>
      </c>
      <c r="D498" s="7">
        <v>42577</v>
      </c>
      <c r="E498" s="1">
        <f t="shared" si="63"/>
        <v>2</v>
      </c>
      <c r="I498" s="1" t="s">
        <v>245</v>
      </c>
      <c r="L498" s="1" t="s">
        <v>77</v>
      </c>
      <c r="M498" s="1" t="s">
        <v>32</v>
      </c>
      <c r="N498" s="1">
        <v>50</v>
      </c>
      <c r="R498" s="1" t="s">
        <v>29</v>
      </c>
      <c r="S498" s="1" t="str">
        <f t="shared" si="64"/>
        <v>42576MONCEAU</v>
      </c>
      <c r="T498" s="1" t="str">
        <f t="shared" si="65"/>
        <v>42577MONCEAU</v>
      </c>
      <c r="U498" s="1" t="str">
        <f t="shared" si="66"/>
        <v/>
      </c>
      <c r="V498" s="1" t="str">
        <f t="shared" si="67"/>
        <v/>
      </c>
      <c r="W498" s="1" t="str">
        <f t="shared" si="68"/>
        <v/>
      </c>
      <c r="X498" s="1" t="str">
        <f t="shared" si="69"/>
        <v/>
      </c>
      <c r="Y498" s="1" t="str">
        <f t="shared" si="70"/>
        <v/>
      </c>
      <c r="Z498" s="1" t="str">
        <f t="shared" si="71"/>
        <v>OTIS 50pax en U</v>
      </c>
    </row>
    <row r="499" spans="3:26">
      <c r="C499" s="7">
        <v>42576</v>
      </c>
      <c r="D499" s="7">
        <v>42578</v>
      </c>
      <c r="E499" s="1">
        <f t="shared" si="63"/>
        <v>3</v>
      </c>
      <c r="I499" s="1" t="s">
        <v>190</v>
      </c>
      <c r="L499" s="1" t="s">
        <v>78</v>
      </c>
      <c r="N499" s="1">
        <v>400</v>
      </c>
      <c r="R499" s="1" t="s">
        <v>25</v>
      </c>
      <c r="S499" s="1" t="str">
        <f t="shared" si="64"/>
        <v>42576RODIN-PICASSO-GREVIN</v>
      </c>
      <c r="T499" s="1" t="str">
        <f t="shared" si="65"/>
        <v>42577RODIN-PICASSO-GREVIN</v>
      </c>
      <c r="U499" s="1" t="str">
        <f t="shared" si="66"/>
        <v>42578RODIN-PICASSO-GREVIN</v>
      </c>
      <c r="V499" s="1" t="str">
        <f t="shared" si="67"/>
        <v/>
      </c>
      <c r="W499" s="1" t="str">
        <f t="shared" si="68"/>
        <v/>
      </c>
      <c r="X499" s="1" t="str">
        <f t="shared" si="69"/>
        <v/>
      </c>
      <c r="Y499" s="1" t="str">
        <f t="shared" si="70"/>
        <v/>
      </c>
      <c r="Z499" s="1" t="str">
        <f t="shared" si="71"/>
        <v xml:space="preserve">TEMOINS DE JEHOVAH 400pax en </v>
      </c>
    </row>
    <row r="500" spans="3:26">
      <c r="C500" s="7">
        <v>42576</v>
      </c>
      <c r="D500" s="7">
        <v>42578</v>
      </c>
      <c r="E500" s="1">
        <f t="shared" si="63"/>
        <v>3</v>
      </c>
      <c r="I500" s="1" t="s">
        <v>190</v>
      </c>
      <c r="L500" s="1" t="s">
        <v>79</v>
      </c>
      <c r="N500" s="1">
        <v>1</v>
      </c>
      <c r="R500" s="1" t="s">
        <v>28</v>
      </c>
      <c r="S500" s="1" t="str">
        <f t="shared" si="64"/>
        <v>42576SULLY</v>
      </c>
      <c r="T500" s="1" t="str">
        <f t="shared" si="65"/>
        <v>42577SULLY</v>
      </c>
      <c r="U500" s="1" t="str">
        <f t="shared" si="66"/>
        <v>42578SULLY</v>
      </c>
      <c r="V500" s="1" t="str">
        <f t="shared" si="67"/>
        <v/>
      </c>
      <c r="W500" s="1" t="str">
        <f t="shared" si="68"/>
        <v/>
      </c>
      <c r="X500" s="1" t="str">
        <f t="shared" si="69"/>
        <v/>
      </c>
      <c r="Y500" s="1" t="str">
        <f t="shared" si="70"/>
        <v/>
      </c>
      <c r="Z500" s="1" t="str">
        <f t="shared" si="71"/>
        <v xml:space="preserve">TEMOINS DE JEHOVAH 1pax en </v>
      </c>
    </row>
    <row r="501" spans="3:26">
      <c r="C501" s="7">
        <v>42577</v>
      </c>
      <c r="D501" s="7">
        <v>42577</v>
      </c>
      <c r="E501" s="1">
        <f t="shared" si="63"/>
        <v>1</v>
      </c>
      <c r="I501" s="1" t="s">
        <v>245</v>
      </c>
      <c r="L501" s="1" t="s">
        <v>64</v>
      </c>
      <c r="N501" s="1">
        <v>6</v>
      </c>
      <c r="S501" s="1" t="str">
        <f t="shared" si="64"/>
        <v>42577ABBESSES</v>
      </c>
      <c r="T501" s="1" t="str">
        <f t="shared" si="65"/>
        <v/>
      </c>
      <c r="U501" s="1" t="str">
        <f t="shared" si="66"/>
        <v/>
      </c>
      <c r="V501" s="1" t="str">
        <f t="shared" si="67"/>
        <v/>
      </c>
      <c r="W501" s="1" t="str">
        <f t="shared" si="68"/>
        <v/>
      </c>
      <c r="X501" s="1" t="str">
        <f t="shared" si="69"/>
        <v/>
      </c>
      <c r="Y501" s="1" t="str">
        <f t="shared" si="70"/>
        <v/>
      </c>
      <c r="Z501" s="1" t="str">
        <f t="shared" si="71"/>
        <v xml:space="preserve">OTIS 6pax en </v>
      </c>
    </row>
    <row r="502" spans="3:26">
      <c r="C502" s="7">
        <v>42577</v>
      </c>
      <c r="D502" s="7">
        <v>42578</v>
      </c>
      <c r="E502" s="1">
        <f t="shared" si="63"/>
        <v>2</v>
      </c>
      <c r="I502" s="1" t="s">
        <v>190</v>
      </c>
      <c r="L502" s="1" t="s">
        <v>103</v>
      </c>
      <c r="N502" s="1">
        <v>1</v>
      </c>
      <c r="R502" s="1" t="s">
        <v>26</v>
      </c>
      <c r="S502" s="1" t="str">
        <f t="shared" si="64"/>
        <v>42577ORSAY</v>
      </c>
      <c r="T502" s="1" t="str">
        <f t="shared" si="65"/>
        <v>42578ORSAY</v>
      </c>
      <c r="U502" s="1" t="str">
        <f t="shared" si="66"/>
        <v/>
      </c>
      <c r="V502" s="1" t="str">
        <f t="shared" si="67"/>
        <v/>
      </c>
      <c r="W502" s="1" t="str">
        <f t="shared" si="68"/>
        <v/>
      </c>
      <c r="X502" s="1" t="str">
        <f t="shared" si="69"/>
        <v/>
      </c>
      <c r="Y502" s="1" t="str">
        <f t="shared" si="70"/>
        <v/>
      </c>
      <c r="Z502" s="1" t="str">
        <f t="shared" si="71"/>
        <v xml:space="preserve">TEMOINS DE JEHOVAH 1pax en </v>
      </c>
    </row>
    <row r="503" spans="3:26">
      <c r="C503" s="7">
        <v>42583</v>
      </c>
      <c r="D503" s="7">
        <v>42583</v>
      </c>
      <c r="E503" s="1">
        <f t="shared" si="63"/>
        <v>1</v>
      </c>
      <c r="I503" s="1" t="s">
        <v>190</v>
      </c>
      <c r="L503" s="1" t="s">
        <v>128</v>
      </c>
      <c r="N503" s="1">
        <v>1</v>
      </c>
      <c r="S503" s="1" t="str">
        <f t="shared" si="64"/>
        <v>42583MIRABEAU-IENA-GRENELLE</v>
      </c>
      <c r="T503" s="1" t="str">
        <f t="shared" si="65"/>
        <v/>
      </c>
      <c r="U503" s="1" t="str">
        <f t="shared" si="66"/>
        <v/>
      </c>
      <c r="V503" s="1" t="str">
        <f t="shared" si="67"/>
        <v/>
      </c>
      <c r="W503" s="1" t="str">
        <f t="shared" si="68"/>
        <v/>
      </c>
      <c r="X503" s="1" t="str">
        <f t="shared" si="69"/>
        <v/>
      </c>
      <c r="Y503" s="1" t="str">
        <f t="shared" si="70"/>
        <v/>
      </c>
      <c r="Z503" s="1" t="str">
        <f t="shared" si="71"/>
        <v xml:space="preserve">TEMOINS DE JEHOVAH 1pax en </v>
      </c>
    </row>
    <row r="504" spans="3:26">
      <c r="C504" s="7">
        <v>42583</v>
      </c>
      <c r="D504" s="7">
        <v>42583</v>
      </c>
      <c r="E504" s="1">
        <f t="shared" si="63"/>
        <v>1</v>
      </c>
      <c r="I504" s="1" t="s">
        <v>190</v>
      </c>
      <c r="L504" s="1" t="s">
        <v>103</v>
      </c>
      <c r="N504" s="1">
        <v>1</v>
      </c>
      <c r="S504" s="1" t="str">
        <f t="shared" si="64"/>
        <v>42583ORSAY</v>
      </c>
      <c r="T504" s="1" t="str">
        <f t="shared" si="65"/>
        <v/>
      </c>
      <c r="U504" s="1" t="str">
        <f t="shared" si="66"/>
        <v/>
      </c>
      <c r="V504" s="1" t="str">
        <f t="shared" si="67"/>
        <v/>
      </c>
      <c r="W504" s="1" t="str">
        <f t="shared" si="68"/>
        <v/>
      </c>
      <c r="X504" s="1" t="str">
        <f t="shared" si="69"/>
        <v/>
      </c>
      <c r="Y504" s="1" t="str">
        <f t="shared" si="70"/>
        <v/>
      </c>
      <c r="Z504" s="1" t="str">
        <f t="shared" si="71"/>
        <v xml:space="preserve">TEMOINS DE JEHOVAH 1pax en </v>
      </c>
    </row>
    <row r="505" spans="3:26">
      <c r="C505" s="7">
        <v>42583</v>
      </c>
      <c r="D505" s="7">
        <v>42583</v>
      </c>
      <c r="E505" s="1">
        <f t="shared" si="63"/>
        <v>1</v>
      </c>
      <c r="I505" s="1" t="s">
        <v>190</v>
      </c>
      <c r="L505" s="1" t="s">
        <v>78</v>
      </c>
      <c r="N505" s="1">
        <v>400</v>
      </c>
      <c r="S505" s="1" t="str">
        <f t="shared" si="64"/>
        <v>42583RODIN-PICASSO-GREVIN</v>
      </c>
      <c r="T505" s="1" t="str">
        <f t="shared" si="65"/>
        <v/>
      </c>
      <c r="U505" s="1" t="str">
        <f t="shared" si="66"/>
        <v/>
      </c>
      <c r="V505" s="1" t="str">
        <f t="shared" si="67"/>
        <v/>
      </c>
      <c r="W505" s="1" t="str">
        <f t="shared" si="68"/>
        <v/>
      </c>
      <c r="X505" s="1" t="str">
        <f t="shared" si="69"/>
        <v/>
      </c>
      <c r="Y505" s="1" t="str">
        <f t="shared" si="70"/>
        <v/>
      </c>
      <c r="Z505" s="1" t="str">
        <f t="shared" si="71"/>
        <v xml:space="preserve">TEMOINS DE JEHOVAH 400pax en </v>
      </c>
    </row>
    <row r="506" spans="3:26">
      <c r="C506" s="7">
        <v>42583</v>
      </c>
      <c r="D506" s="7">
        <v>42583</v>
      </c>
      <c r="E506" s="1">
        <f t="shared" si="63"/>
        <v>1</v>
      </c>
      <c r="I506" s="1" t="s">
        <v>190</v>
      </c>
      <c r="L506" s="1" t="s">
        <v>79</v>
      </c>
      <c r="N506" s="1">
        <v>1</v>
      </c>
      <c r="S506" s="1" t="str">
        <f t="shared" si="64"/>
        <v>42583SULLY</v>
      </c>
      <c r="T506" s="1" t="str">
        <f t="shared" si="65"/>
        <v/>
      </c>
      <c r="U506" s="1" t="str">
        <f t="shared" si="66"/>
        <v/>
      </c>
      <c r="V506" s="1" t="str">
        <f t="shared" si="67"/>
        <v/>
      </c>
      <c r="W506" s="1" t="str">
        <f t="shared" si="68"/>
        <v/>
      </c>
      <c r="X506" s="1" t="str">
        <f t="shared" si="69"/>
        <v/>
      </c>
      <c r="Y506" s="1" t="str">
        <f t="shared" si="70"/>
        <v/>
      </c>
      <c r="Z506" s="1" t="str">
        <f t="shared" si="71"/>
        <v xml:space="preserve">TEMOINS DE JEHOVAH 1pax en </v>
      </c>
    </row>
    <row r="507" spans="3:26">
      <c r="C507" s="7">
        <v>42590</v>
      </c>
      <c r="D507" s="7">
        <v>42590</v>
      </c>
      <c r="E507" s="1">
        <f t="shared" si="63"/>
        <v>1</v>
      </c>
      <c r="I507" s="1" t="s">
        <v>302</v>
      </c>
      <c r="L507" s="1" t="s">
        <v>68</v>
      </c>
      <c r="M507" s="1" t="s">
        <v>214</v>
      </c>
      <c r="N507" s="1">
        <v>31</v>
      </c>
      <c r="S507" s="1" t="str">
        <f t="shared" si="64"/>
        <v>42590CARNAVALET</v>
      </c>
      <c r="T507" s="1" t="str">
        <f t="shared" si="65"/>
        <v/>
      </c>
      <c r="U507" s="1" t="str">
        <f t="shared" si="66"/>
        <v/>
      </c>
      <c r="V507" s="1" t="str">
        <f t="shared" si="67"/>
        <v/>
      </c>
      <c r="W507" s="1" t="str">
        <f t="shared" si="68"/>
        <v/>
      </c>
      <c r="X507" s="1" t="str">
        <f t="shared" si="69"/>
        <v/>
      </c>
      <c r="Y507" s="1" t="str">
        <f t="shared" si="70"/>
        <v/>
      </c>
      <c r="Z507" s="1" t="str">
        <f t="shared" si="71"/>
        <v>MALATESTA 31pax en CLASSE</v>
      </c>
    </row>
    <row r="508" spans="3:26">
      <c r="C508" s="7">
        <v>42590</v>
      </c>
      <c r="D508" s="7">
        <v>42590</v>
      </c>
      <c r="E508" s="1">
        <f t="shared" si="63"/>
        <v>1</v>
      </c>
      <c r="I508" s="1" t="s">
        <v>63</v>
      </c>
      <c r="L508" s="1" t="s">
        <v>55</v>
      </c>
      <c r="S508" s="1" t="str">
        <f t="shared" si="64"/>
        <v>42590ETOILE</v>
      </c>
      <c r="T508" s="1" t="str">
        <f t="shared" si="65"/>
        <v/>
      </c>
      <c r="U508" s="1" t="str">
        <f t="shared" si="66"/>
        <v/>
      </c>
      <c r="V508" s="1" t="str">
        <f t="shared" si="67"/>
        <v/>
      </c>
      <c r="W508" s="1" t="str">
        <f t="shared" si="68"/>
        <v/>
      </c>
      <c r="X508" s="1" t="str">
        <f t="shared" si="69"/>
        <v/>
      </c>
      <c r="Y508" s="1" t="str">
        <f t="shared" si="70"/>
        <v/>
      </c>
      <c r="Z508" s="1" t="str">
        <f t="shared" si="71"/>
        <v xml:space="preserve">INTERNE pax en </v>
      </c>
    </row>
    <row r="509" spans="3:26">
      <c r="C509" s="7">
        <v>42597</v>
      </c>
      <c r="D509" s="7">
        <v>42597</v>
      </c>
      <c r="E509" s="1">
        <f t="shared" si="63"/>
        <v>1</v>
      </c>
      <c r="I509" s="1" t="s">
        <v>302</v>
      </c>
      <c r="L509" s="1" t="s">
        <v>67</v>
      </c>
      <c r="N509" s="1">
        <v>31</v>
      </c>
      <c r="S509" s="1" t="str">
        <f t="shared" si="64"/>
        <v>42597MIRABEAU</v>
      </c>
      <c r="T509" s="1" t="str">
        <f t="shared" si="65"/>
        <v/>
      </c>
      <c r="U509" s="1" t="str">
        <f t="shared" si="66"/>
        <v/>
      </c>
      <c r="V509" s="1" t="str">
        <f t="shared" si="67"/>
        <v/>
      </c>
      <c r="W509" s="1" t="str">
        <f t="shared" si="68"/>
        <v/>
      </c>
      <c r="X509" s="1" t="str">
        <f t="shared" si="69"/>
        <v/>
      </c>
      <c r="Y509" s="1" t="str">
        <f t="shared" si="70"/>
        <v/>
      </c>
      <c r="Z509" s="1" t="str">
        <f t="shared" si="71"/>
        <v xml:space="preserve">MALATESTA 31pax en </v>
      </c>
    </row>
    <row r="510" spans="3:26">
      <c r="C510" s="7">
        <v>42604</v>
      </c>
      <c r="D510" s="7">
        <v>42604</v>
      </c>
      <c r="E510" s="1">
        <f t="shared" si="63"/>
        <v>1</v>
      </c>
      <c r="I510" s="1" t="s">
        <v>63</v>
      </c>
      <c r="L510" s="1" t="s">
        <v>79</v>
      </c>
      <c r="S510" s="1" t="str">
        <f t="shared" si="64"/>
        <v>42604SULLY</v>
      </c>
      <c r="T510" s="1" t="str">
        <f t="shared" si="65"/>
        <v/>
      </c>
      <c r="U510" s="1" t="str">
        <f t="shared" si="66"/>
        <v/>
      </c>
      <c r="V510" s="1" t="str">
        <f t="shared" si="67"/>
        <v/>
      </c>
      <c r="W510" s="1" t="str">
        <f t="shared" si="68"/>
        <v/>
      </c>
      <c r="X510" s="1" t="str">
        <f t="shared" si="69"/>
        <v/>
      </c>
      <c r="Y510" s="1" t="str">
        <f t="shared" si="70"/>
        <v/>
      </c>
      <c r="Z510" s="1" t="str">
        <f t="shared" si="71"/>
        <v xml:space="preserve">INTERNE pax en </v>
      </c>
    </row>
    <row r="511" spans="3:26">
      <c r="C511" s="7">
        <v>42612</v>
      </c>
      <c r="D511" s="7">
        <v>42612</v>
      </c>
      <c r="E511" s="1">
        <f t="shared" si="63"/>
        <v>1</v>
      </c>
      <c r="I511" s="8" t="s">
        <v>303</v>
      </c>
      <c r="L511" s="1" t="s">
        <v>55</v>
      </c>
      <c r="S511" s="1" t="str">
        <f t="shared" si="64"/>
        <v>42612ETOILE</v>
      </c>
      <c r="T511" s="1" t="str">
        <f t="shared" si="65"/>
        <v/>
      </c>
      <c r="U511" s="1" t="str">
        <f t="shared" si="66"/>
        <v/>
      </c>
      <c r="V511" s="1" t="str">
        <f t="shared" si="67"/>
        <v/>
      </c>
      <c r="W511" s="1" t="str">
        <f t="shared" si="68"/>
        <v/>
      </c>
      <c r="X511" s="1" t="str">
        <f t="shared" si="69"/>
        <v/>
      </c>
      <c r="Y511" s="1" t="str">
        <f t="shared" si="70"/>
        <v/>
      </c>
      <c r="Z511" s="1" t="str">
        <f t="shared" si="71"/>
        <v xml:space="preserve">LES GRANDS CHAIS DE France pax en </v>
      </c>
    </row>
    <row r="512" spans="3:26">
      <c r="C512" s="7">
        <v>42614</v>
      </c>
      <c r="D512" s="7">
        <v>42614</v>
      </c>
      <c r="E512" s="1">
        <f t="shared" si="63"/>
        <v>1</v>
      </c>
      <c r="I512" s="1" t="s">
        <v>304</v>
      </c>
      <c r="L512" s="1" t="s">
        <v>77</v>
      </c>
      <c r="S512" s="1" t="str">
        <f t="shared" si="64"/>
        <v>42614MONCEAU</v>
      </c>
      <c r="T512" s="1" t="str">
        <f t="shared" si="65"/>
        <v/>
      </c>
      <c r="U512" s="1" t="str">
        <f t="shared" si="66"/>
        <v/>
      </c>
      <c r="V512" s="1" t="str">
        <f t="shared" si="67"/>
        <v/>
      </c>
      <c r="W512" s="1" t="str">
        <f t="shared" si="68"/>
        <v/>
      </c>
      <c r="X512" s="1" t="str">
        <f t="shared" si="69"/>
        <v/>
      </c>
      <c r="Y512" s="1" t="str">
        <f t="shared" si="70"/>
        <v/>
      </c>
      <c r="Z512" s="1" t="str">
        <f t="shared" si="71"/>
        <v xml:space="preserve">AL NADA TRAVEL pax en </v>
      </c>
    </row>
    <row r="513" spans="3:26">
      <c r="C513" s="7">
        <v>42616</v>
      </c>
      <c r="D513" s="7">
        <v>42617</v>
      </c>
      <c r="E513" s="1">
        <f t="shared" si="63"/>
        <v>2</v>
      </c>
      <c r="I513" s="1" t="s">
        <v>305</v>
      </c>
      <c r="L513" s="1" t="s">
        <v>68</v>
      </c>
      <c r="S513" s="1" t="str">
        <f t="shared" si="64"/>
        <v>42616CARNAVALET</v>
      </c>
      <c r="T513" s="1" t="str">
        <f t="shared" si="65"/>
        <v>42617CARNAVALET</v>
      </c>
      <c r="U513" s="1" t="str">
        <f t="shared" si="66"/>
        <v/>
      </c>
      <c r="V513" s="1" t="str">
        <f t="shared" si="67"/>
        <v/>
      </c>
      <c r="W513" s="1" t="str">
        <f t="shared" si="68"/>
        <v/>
      </c>
      <c r="X513" s="1" t="str">
        <f t="shared" si="69"/>
        <v/>
      </c>
      <c r="Y513" s="1" t="str">
        <f t="shared" si="70"/>
        <v/>
      </c>
      <c r="Z513" s="1" t="str">
        <f t="shared" si="71"/>
        <v xml:space="preserve">OBJECTIF KINE pax en </v>
      </c>
    </row>
    <row r="514" spans="3:26">
      <c r="C514" s="7">
        <v>42618</v>
      </c>
      <c r="D514" s="7">
        <v>42618</v>
      </c>
      <c r="E514" s="1">
        <f t="shared" ref="E514:E577" si="72">D514-C514+1</f>
        <v>1</v>
      </c>
      <c r="I514" s="1" t="s">
        <v>231</v>
      </c>
      <c r="L514" s="1" t="s">
        <v>57</v>
      </c>
      <c r="S514" s="1" t="str">
        <f t="shared" ref="S514:S577" si="73">IF($E514&gt;=S$1,CONCATENATE($C514,$L514),"")</f>
        <v>42618LOUVRE</v>
      </c>
      <c r="T514" s="1" t="str">
        <f t="shared" ref="T514:T577" si="74">IF($E514&gt;=T$1,CONCATENATE($C514+1,$L514),"")</f>
        <v/>
      </c>
      <c r="U514" s="1" t="str">
        <f t="shared" ref="U514:U577" si="75">IF($E514&gt;=U$1,CONCATENATE($C514+2,$L514),"")</f>
        <v/>
      </c>
      <c r="V514" s="1" t="str">
        <f t="shared" ref="V514:V577" si="76">IF($E514&gt;=V$1,CONCATENATE($C514+3,$L514),"")</f>
        <v/>
      </c>
      <c r="W514" s="1" t="str">
        <f t="shared" ref="W514:W577" si="77">IF($E514&gt;=W$1,CONCATENATE($C514+4,$L514),"")</f>
        <v/>
      </c>
      <c r="X514" s="1" t="str">
        <f t="shared" ref="X514:X577" si="78">IF($E514&gt;=X$1,CONCATENATE($C514+5,$L514),"")</f>
        <v/>
      </c>
      <c r="Y514" s="1" t="str">
        <f t="shared" ref="Y514:Y577" si="79">IF($E514&gt;=Y$1,CONCATENATE($C514+6,$L514),"")</f>
        <v/>
      </c>
      <c r="Z514" s="1" t="str">
        <f t="shared" ref="Z514:Z577" si="80">I514&amp;" "&amp;N514&amp;"pax"&amp;" "&amp;"en"&amp;" "&amp;M514</f>
        <v xml:space="preserve">CAMAIEU pax en </v>
      </c>
    </row>
    <row r="515" spans="3:26">
      <c r="C515" s="7">
        <v>42618</v>
      </c>
      <c r="D515" s="7">
        <v>42619</v>
      </c>
      <c r="E515" s="1">
        <f t="shared" si="72"/>
        <v>2</v>
      </c>
      <c r="I515" s="1" t="s">
        <v>231</v>
      </c>
      <c r="L515" s="1" t="s">
        <v>128</v>
      </c>
      <c r="M515" s="1" t="s">
        <v>100</v>
      </c>
      <c r="N515" s="1">
        <v>80</v>
      </c>
      <c r="S515" s="1" t="str">
        <f t="shared" si="73"/>
        <v>42618MIRABEAU-IENA-GRENELLE</v>
      </c>
      <c r="T515" s="1" t="str">
        <f t="shared" si="74"/>
        <v>42619MIRABEAU-IENA-GRENELLE</v>
      </c>
      <c r="U515" s="1" t="str">
        <f t="shared" si="75"/>
        <v/>
      </c>
      <c r="V515" s="1" t="str">
        <f t="shared" si="76"/>
        <v/>
      </c>
      <c r="W515" s="1" t="str">
        <f t="shared" si="77"/>
        <v/>
      </c>
      <c r="X515" s="1" t="str">
        <f t="shared" si="78"/>
        <v/>
      </c>
      <c r="Y515" s="1" t="str">
        <f t="shared" si="79"/>
        <v/>
      </c>
      <c r="Z515" s="1" t="str">
        <f t="shared" si="80"/>
        <v>CAMAIEU 80pax en CABARET</v>
      </c>
    </row>
    <row r="516" spans="3:26">
      <c r="C516" s="7">
        <v>42618</v>
      </c>
      <c r="D516" s="7">
        <v>42619</v>
      </c>
      <c r="E516" s="1">
        <f t="shared" si="72"/>
        <v>2</v>
      </c>
      <c r="I516" s="1" t="s">
        <v>231</v>
      </c>
      <c r="L516" s="1" t="s">
        <v>77</v>
      </c>
      <c r="S516" s="1" t="str">
        <f t="shared" si="73"/>
        <v>42618MONCEAU</v>
      </c>
      <c r="T516" s="1" t="str">
        <f t="shared" si="74"/>
        <v>42619MONCEAU</v>
      </c>
      <c r="U516" s="1" t="str">
        <f t="shared" si="75"/>
        <v/>
      </c>
      <c r="V516" s="1" t="str">
        <f t="shared" si="76"/>
        <v/>
      </c>
      <c r="W516" s="1" t="str">
        <f t="shared" si="77"/>
        <v/>
      </c>
      <c r="X516" s="1" t="str">
        <f t="shared" si="78"/>
        <v/>
      </c>
      <c r="Y516" s="1" t="str">
        <f t="shared" si="79"/>
        <v/>
      </c>
      <c r="Z516" s="1" t="str">
        <f t="shared" si="80"/>
        <v xml:space="preserve">CAMAIEU pax en </v>
      </c>
    </row>
    <row r="517" spans="3:26">
      <c r="C517" s="7">
        <v>42618</v>
      </c>
      <c r="D517" s="7">
        <v>42619</v>
      </c>
      <c r="E517" s="1">
        <f t="shared" si="72"/>
        <v>2</v>
      </c>
      <c r="I517" s="1" t="s">
        <v>231</v>
      </c>
      <c r="L517" s="1" t="s">
        <v>78</v>
      </c>
      <c r="M517" s="1" t="s">
        <v>214</v>
      </c>
      <c r="N517" s="1">
        <v>160</v>
      </c>
      <c r="S517" s="1" t="str">
        <f t="shared" si="73"/>
        <v>42618RODIN-PICASSO-GREVIN</v>
      </c>
      <c r="T517" s="1" t="str">
        <f t="shared" si="74"/>
        <v>42619RODIN-PICASSO-GREVIN</v>
      </c>
      <c r="U517" s="1" t="str">
        <f t="shared" si="75"/>
        <v/>
      </c>
      <c r="V517" s="1" t="str">
        <f t="shared" si="76"/>
        <v/>
      </c>
      <c r="W517" s="1" t="str">
        <f t="shared" si="77"/>
        <v/>
      </c>
      <c r="X517" s="1" t="str">
        <f t="shared" si="78"/>
        <v/>
      </c>
      <c r="Y517" s="1" t="str">
        <f t="shared" si="79"/>
        <v/>
      </c>
      <c r="Z517" s="1" t="str">
        <f t="shared" si="80"/>
        <v>CAMAIEU 160pax en CLASSE</v>
      </c>
    </row>
    <row r="518" spans="3:26">
      <c r="C518" s="7">
        <v>42618</v>
      </c>
      <c r="D518" s="7">
        <v>42619</v>
      </c>
      <c r="E518" s="1">
        <f t="shared" si="72"/>
        <v>2</v>
      </c>
      <c r="I518" s="1" t="s">
        <v>231</v>
      </c>
      <c r="L518" s="1" t="s">
        <v>79</v>
      </c>
      <c r="M518" s="1" t="s">
        <v>100</v>
      </c>
      <c r="N518" s="1">
        <v>80</v>
      </c>
      <c r="S518" s="1" t="str">
        <f t="shared" si="73"/>
        <v>42618SULLY</v>
      </c>
      <c r="T518" s="1" t="str">
        <f t="shared" si="74"/>
        <v>42619SULLY</v>
      </c>
      <c r="U518" s="1" t="str">
        <f t="shared" si="75"/>
        <v/>
      </c>
      <c r="V518" s="1" t="str">
        <f t="shared" si="76"/>
        <v/>
      </c>
      <c r="W518" s="1" t="str">
        <f t="shared" si="77"/>
        <v/>
      </c>
      <c r="X518" s="1" t="str">
        <f t="shared" si="78"/>
        <v/>
      </c>
      <c r="Y518" s="1" t="str">
        <f t="shared" si="79"/>
        <v/>
      </c>
      <c r="Z518" s="1" t="str">
        <f t="shared" si="80"/>
        <v>CAMAIEU 80pax en CABARET</v>
      </c>
    </row>
    <row r="519" spans="3:26">
      <c r="C519" s="7">
        <v>42619</v>
      </c>
      <c r="D519" s="7">
        <v>42620</v>
      </c>
      <c r="E519" s="1">
        <f t="shared" si="72"/>
        <v>2</v>
      </c>
      <c r="I519" s="1" t="s">
        <v>306</v>
      </c>
      <c r="L519" s="1" t="s">
        <v>68</v>
      </c>
      <c r="S519" s="1" t="str">
        <f t="shared" si="73"/>
        <v>42619CARNAVALET</v>
      </c>
      <c r="T519" s="1" t="str">
        <f t="shared" si="74"/>
        <v>42620CARNAVALET</v>
      </c>
      <c r="U519" s="1" t="str">
        <f t="shared" si="75"/>
        <v/>
      </c>
      <c r="V519" s="1" t="str">
        <f t="shared" si="76"/>
        <v/>
      </c>
      <c r="W519" s="1" t="str">
        <f t="shared" si="77"/>
        <v/>
      </c>
      <c r="X519" s="1" t="str">
        <f t="shared" si="78"/>
        <v/>
      </c>
      <c r="Y519" s="1" t="str">
        <f t="shared" si="79"/>
        <v/>
      </c>
      <c r="Z519" s="1" t="str">
        <f t="shared" si="80"/>
        <v xml:space="preserve">VKF pax en </v>
      </c>
    </row>
    <row r="520" spans="3:26">
      <c r="C520" s="7">
        <v>42619</v>
      </c>
      <c r="D520" s="7">
        <v>42619</v>
      </c>
      <c r="E520" s="1">
        <f t="shared" si="72"/>
        <v>1</v>
      </c>
      <c r="I520" s="1" t="s">
        <v>63</v>
      </c>
      <c r="L520" s="1" t="s">
        <v>57</v>
      </c>
      <c r="S520" s="1" t="str">
        <f t="shared" si="73"/>
        <v>42619LOUVRE</v>
      </c>
      <c r="T520" s="1" t="str">
        <f t="shared" si="74"/>
        <v/>
      </c>
      <c r="U520" s="1" t="str">
        <f t="shared" si="75"/>
        <v/>
      </c>
      <c r="V520" s="1" t="str">
        <f t="shared" si="76"/>
        <v/>
      </c>
      <c r="W520" s="1" t="str">
        <f t="shared" si="77"/>
        <v/>
      </c>
      <c r="X520" s="1" t="str">
        <f t="shared" si="78"/>
        <v/>
      </c>
      <c r="Y520" s="1" t="str">
        <f t="shared" si="79"/>
        <v/>
      </c>
      <c r="Z520" s="1" t="str">
        <f t="shared" si="80"/>
        <v xml:space="preserve">INTERNE pax en </v>
      </c>
    </row>
    <row r="521" spans="3:26">
      <c r="C521" s="7">
        <v>42620</v>
      </c>
      <c r="D521" s="7">
        <v>42620</v>
      </c>
      <c r="E521" s="1">
        <f t="shared" si="72"/>
        <v>1</v>
      </c>
      <c r="I521" s="1" t="s">
        <v>63</v>
      </c>
      <c r="L521" s="1" t="s">
        <v>57</v>
      </c>
      <c r="M521" s="1" t="s">
        <v>32</v>
      </c>
      <c r="N521" s="1">
        <v>10</v>
      </c>
      <c r="S521" s="1" t="str">
        <f t="shared" si="73"/>
        <v>42620LOUVRE</v>
      </c>
      <c r="T521" s="1" t="str">
        <f t="shared" si="74"/>
        <v/>
      </c>
      <c r="U521" s="1" t="str">
        <f t="shared" si="75"/>
        <v/>
      </c>
      <c r="V521" s="1" t="str">
        <f t="shared" si="76"/>
        <v/>
      </c>
      <c r="W521" s="1" t="str">
        <f t="shared" si="77"/>
        <v/>
      </c>
      <c r="X521" s="1" t="str">
        <f t="shared" si="78"/>
        <v/>
      </c>
      <c r="Y521" s="1" t="str">
        <f t="shared" si="79"/>
        <v/>
      </c>
      <c r="Z521" s="1" t="str">
        <f t="shared" si="80"/>
        <v>INTERNE 10pax en U</v>
      </c>
    </row>
    <row r="522" spans="3:26">
      <c r="C522" s="7">
        <v>42620</v>
      </c>
      <c r="D522" s="7">
        <v>42622</v>
      </c>
      <c r="E522" s="1">
        <f t="shared" si="72"/>
        <v>3</v>
      </c>
      <c r="I522" s="1" t="s">
        <v>58</v>
      </c>
      <c r="L522" s="1" t="s">
        <v>83</v>
      </c>
      <c r="S522" s="1" t="str">
        <f t="shared" si="73"/>
        <v>42620MIRABEAU-IENA</v>
      </c>
      <c r="T522" s="1" t="str">
        <f t="shared" si="74"/>
        <v>42621MIRABEAU-IENA</v>
      </c>
      <c r="U522" s="1" t="str">
        <f t="shared" si="75"/>
        <v>42622MIRABEAU-IENA</v>
      </c>
      <c r="V522" s="1" t="str">
        <f t="shared" si="76"/>
        <v/>
      </c>
      <c r="W522" s="1" t="str">
        <f t="shared" si="77"/>
        <v/>
      </c>
      <c r="X522" s="1" t="str">
        <f t="shared" si="78"/>
        <v/>
      </c>
      <c r="Y522" s="1" t="str">
        <f t="shared" si="79"/>
        <v/>
      </c>
      <c r="Z522" s="1" t="str">
        <f t="shared" si="80"/>
        <v xml:space="preserve">FNAC pax en </v>
      </c>
    </row>
    <row r="523" spans="3:26">
      <c r="C523" s="7">
        <v>42620</v>
      </c>
      <c r="D523" s="7">
        <v>42621</v>
      </c>
      <c r="E523" s="1">
        <f t="shared" si="72"/>
        <v>2</v>
      </c>
      <c r="I523" s="1" t="s">
        <v>59</v>
      </c>
      <c r="L523" s="1" t="s">
        <v>79</v>
      </c>
      <c r="S523" s="1" t="str">
        <f t="shared" si="73"/>
        <v>42620SULLY</v>
      </c>
      <c r="T523" s="1" t="str">
        <f t="shared" si="74"/>
        <v>42621SULLY</v>
      </c>
      <c r="U523" s="1" t="str">
        <f t="shared" si="75"/>
        <v/>
      </c>
      <c r="V523" s="1" t="str">
        <f t="shared" si="76"/>
        <v/>
      </c>
      <c r="W523" s="1" t="str">
        <f t="shared" si="77"/>
        <v/>
      </c>
      <c r="X523" s="1" t="str">
        <f t="shared" si="78"/>
        <v/>
      </c>
      <c r="Y523" s="1" t="str">
        <f t="shared" si="79"/>
        <v/>
      </c>
      <c r="Z523" s="1" t="str">
        <f t="shared" si="80"/>
        <v xml:space="preserve">BURALISTES pax en </v>
      </c>
    </row>
    <row r="524" spans="3:26">
      <c r="C524" s="7">
        <v>42621</v>
      </c>
      <c r="D524" s="7">
        <v>42621</v>
      </c>
      <c r="E524" s="1">
        <f t="shared" si="72"/>
        <v>1</v>
      </c>
      <c r="I524" s="1" t="s">
        <v>63</v>
      </c>
      <c r="L524" s="1" t="s">
        <v>68</v>
      </c>
      <c r="S524" s="1" t="str">
        <f t="shared" si="73"/>
        <v>42621CARNAVALET</v>
      </c>
      <c r="T524" s="1" t="str">
        <f t="shared" si="74"/>
        <v/>
      </c>
      <c r="U524" s="1" t="str">
        <f t="shared" si="75"/>
        <v/>
      </c>
      <c r="V524" s="1" t="str">
        <f t="shared" si="76"/>
        <v/>
      </c>
      <c r="W524" s="1" t="str">
        <f t="shared" si="77"/>
        <v/>
      </c>
      <c r="X524" s="1" t="str">
        <f t="shared" si="78"/>
        <v/>
      </c>
      <c r="Y524" s="1" t="str">
        <f t="shared" si="79"/>
        <v/>
      </c>
      <c r="Z524" s="1" t="str">
        <f t="shared" si="80"/>
        <v xml:space="preserve">INTERNE pax en </v>
      </c>
    </row>
    <row r="525" spans="3:26">
      <c r="C525" s="7">
        <v>42621</v>
      </c>
      <c r="D525" s="7">
        <v>42621</v>
      </c>
      <c r="E525" s="1">
        <f t="shared" si="72"/>
        <v>1</v>
      </c>
      <c r="I525" s="1" t="s">
        <v>81</v>
      </c>
      <c r="L525" s="1" t="s">
        <v>57</v>
      </c>
      <c r="S525" s="1" t="str">
        <f t="shared" si="73"/>
        <v>42621LOUVRE</v>
      </c>
      <c r="T525" s="1" t="str">
        <f t="shared" si="74"/>
        <v/>
      </c>
      <c r="U525" s="1" t="str">
        <f t="shared" si="75"/>
        <v/>
      </c>
      <c r="V525" s="1" t="str">
        <f t="shared" si="76"/>
        <v/>
      </c>
      <c r="W525" s="1" t="str">
        <f t="shared" si="77"/>
        <v/>
      </c>
      <c r="X525" s="1" t="str">
        <f t="shared" si="78"/>
        <v/>
      </c>
      <c r="Y525" s="1" t="str">
        <f t="shared" si="79"/>
        <v/>
      </c>
      <c r="Z525" s="1" t="str">
        <f t="shared" si="80"/>
        <v xml:space="preserve">GEFCO pax en </v>
      </c>
    </row>
    <row r="526" spans="3:26">
      <c r="C526" s="7">
        <v>42621</v>
      </c>
      <c r="D526" s="7">
        <v>42622</v>
      </c>
      <c r="E526" s="1">
        <f t="shared" si="72"/>
        <v>2</v>
      </c>
      <c r="I526" s="1" t="s">
        <v>307</v>
      </c>
      <c r="L526" s="1" t="s">
        <v>62</v>
      </c>
      <c r="M526" s="1" t="s">
        <v>214</v>
      </c>
      <c r="N526" s="1">
        <v>50</v>
      </c>
      <c r="S526" s="1" t="str">
        <f t="shared" si="73"/>
        <v>42621PICASSO-GREVIN</v>
      </c>
      <c r="T526" s="1" t="str">
        <f t="shared" si="74"/>
        <v>42622PICASSO-GREVIN</v>
      </c>
      <c r="U526" s="1" t="str">
        <f t="shared" si="75"/>
        <v/>
      </c>
      <c r="V526" s="1" t="str">
        <f t="shared" si="76"/>
        <v/>
      </c>
      <c r="W526" s="1" t="str">
        <f t="shared" si="77"/>
        <v/>
      </c>
      <c r="X526" s="1" t="str">
        <f t="shared" si="78"/>
        <v/>
      </c>
      <c r="Y526" s="1" t="str">
        <f t="shared" si="79"/>
        <v/>
      </c>
      <c r="Z526" s="1" t="str">
        <f t="shared" si="80"/>
        <v>FNTR 50pax en CLASSE</v>
      </c>
    </row>
    <row r="527" spans="3:26">
      <c r="C527" s="7">
        <v>42625</v>
      </c>
      <c r="D527" s="7">
        <v>42625</v>
      </c>
      <c r="E527" s="1">
        <f t="shared" si="72"/>
        <v>1</v>
      </c>
      <c r="I527" s="1" t="s">
        <v>63</v>
      </c>
      <c r="L527" s="1" t="s">
        <v>68</v>
      </c>
      <c r="S527" s="1" t="str">
        <f t="shared" si="73"/>
        <v>42625CARNAVALET</v>
      </c>
      <c r="T527" s="1" t="str">
        <f t="shared" si="74"/>
        <v/>
      </c>
      <c r="U527" s="1" t="str">
        <f t="shared" si="75"/>
        <v/>
      </c>
      <c r="V527" s="1" t="str">
        <f t="shared" si="76"/>
        <v/>
      </c>
      <c r="W527" s="1" t="str">
        <f t="shared" si="77"/>
        <v/>
      </c>
      <c r="X527" s="1" t="str">
        <f t="shared" si="78"/>
        <v/>
      </c>
      <c r="Y527" s="1" t="str">
        <f t="shared" si="79"/>
        <v/>
      </c>
      <c r="Z527" s="1" t="str">
        <f t="shared" si="80"/>
        <v xml:space="preserve">INTERNE pax en </v>
      </c>
    </row>
    <row r="528" spans="3:26">
      <c r="C528" s="7">
        <v>42625</v>
      </c>
      <c r="D528" s="7">
        <v>42625</v>
      </c>
      <c r="E528" s="1">
        <f t="shared" si="72"/>
        <v>1</v>
      </c>
      <c r="I528" s="1" t="s">
        <v>63</v>
      </c>
      <c r="L528" s="1" t="s">
        <v>55</v>
      </c>
      <c r="M528" s="1" t="s">
        <v>32</v>
      </c>
      <c r="N528" s="1">
        <v>5</v>
      </c>
      <c r="S528" s="1" t="str">
        <f t="shared" si="73"/>
        <v>42625ETOILE</v>
      </c>
      <c r="T528" s="1" t="str">
        <f t="shared" si="74"/>
        <v/>
      </c>
      <c r="U528" s="1" t="str">
        <f t="shared" si="75"/>
        <v/>
      </c>
      <c r="V528" s="1" t="str">
        <f t="shared" si="76"/>
        <v/>
      </c>
      <c r="W528" s="1" t="str">
        <f t="shared" si="77"/>
        <v/>
      </c>
      <c r="X528" s="1" t="str">
        <f t="shared" si="78"/>
        <v/>
      </c>
      <c r="Y528" s="1" t="str">
        <f t="shared" si="79"/>
        <v/>
      </c>
      <c r="Z528" s="1" t="str">
        <f t="shared" si="80"/>
        <v>INTERNE 5pax en U</v>
      </c>
    </row>
    <row r="529" spans="3:26">
      <c r="C529" s="7">
        <v>42625</v>
      </c>
      <c r="D529" s="7">
        <v>42625</v>
      </c>
      <c r="E529" s="1">
        <f t="shared" si="72"/>
        <v>1</v>
      </c>
      <c r="I529" s="1" t="s">
        <v>105</v>
      </c>
      <c r="L529" s="1" t="s">
        <v>76</v>
      </c>
      <c r="M529" s="1" t="s">
        <v>100</v>
      </c>
      <c r="N529" s="1">
        <v>20</v>
      </c>
      <c r="S529" s="1" t="str">
        <f t="shared" si="73"/>
        <v>42625IENA</v>
      </c>
      <c r="T529" s="1" t="str">
        <f t="shared" si="74"/>
        <v/>
      </c>
      <c r="U529" s="1" t="str">
        <f t="shared" si="75"/>
        <v/>
      </c>
      <c r="V529" s="1" t="str">
        <f t="shared" si="76"/>
        <v/>
      </c>
      <c r="W529" s="1" t="str">
        <f t="shared" si="77"/>
        <v/>
      </c>
      <c r="X529" s="1" t="str">
        <f t="shared" si="78"/>
        <v/>
      </c>
      <c r="Y529" s="1" t="str">
        <f t="shared" si="79"/>
        <v/>
      </c>
      <c r="Z529" s="1" t="str">
        <f t="shared" si="80"/>
        <v>FORCOMED 20pax en CABARET</v>
      </c>
    </row>
    <row r="530" spans="3:26">
      <c r="C530" s="7">
        <v>42625</v>
      </c>
      <c r="D530" s="7">
        <v>42625</v>
      </c>
      <c r="E530" s="1">
        <f t="shared" si="72"/>
        <v>1</v>
      </c>
      <c r="I530" s="1" t="s">
        <v>308</v>
      </c>
      <c r="L530" s="1" t="s">
        <v>77</v>
      </c>
      <c r="M530" s="1" t="s">
        <v>214</v>
      </c>
      <c r="N530" s="1">
        <v>80</v>
      </c>
      <c r="S530" s="1" t="str">
        <f t="shared" si="73"/>
        <v>42625MONCEAU</v>
      </c>
      <c r="T530" s="1" t="str">
        <f t="shared" si="74"/>
        <v/>
      </c>
      <c r="U530" s="1" t="str">
        <f t="shared" si="75"/>
        <v/>
      </c>
      <c r="V530" s="1" t="str">
        <f t="shared" si="76"/>
        <v/>
      </c>
      <c r="W530" s="1" t="str">
        <f t="shared" si="77"/>
        <v/>
      </c>
      <c r="X530" s="1" t="str">
        <f t="shared" si="78"/>
        <v/>
      </c>
      <c r="Y530" s="1" t="str">
        <f t="shared" si="79"/>
        <v/>
      </c>
      <c r="Z530" s="1" t="str">
        <f t="shared" si="80"/>
        <v>RYVIA 80pax en CLASSE</v>
      </c>
    </row>
    <row r="531" spans="3:26">
      <c r="C531" s="7">
        <v>42626</v>
      </c>
      <c r="D531" s="7">
        <v>42626</v>
      </c>
      <c r="E531" s="1">
        <f t="shared" si="72"/>
        <v>1</v>
      </c>
      <c r="I531" s="1" t="s">
        <v>309</v>
      </c>
      <c r="L531" s="1" t="s">
        <v>202</v>
      </c>
      <c r="S531" s="1" t="str">
        <f t="shared" si="73"/>
        <v>42626ANCIEN BAR</v>
      </c>
      <c r="T531" s="1" t="str">
        <f t="shared" si="74"/>
        <v/>
      </c>
      <c r="U531" s="1" t="str">
        <f t="shared" si="75"/>
        <v/>
      </c>
      <c r="V531" s="1" t="str">
        <f t="shared" si="76"/>
        <v/>
      </c>
      <c r="W531" s="1" t="str">
        <f t="shared" si="77"/>
        <v/>
      </c>
      <c r="X531" s="1" t="str">
        <f t="shared" si="78"/>
        <v/>
      </c>
      <c r="Y531" s="1" t="str">
        <f t="shared" si="79"/>
        <v/>
      </c>
      <c r="Z531" s="1" t="str">
        <f t="shared" si="80"/>
        <v xml:space="preserve">LA POSTE pax en </v>
      </c>
    </row>
    <row r="532" spans="3:26">
      <c r="C532" s="7">
        <v>42626</v>
      </c>
      <c r="D532" s="7">
        <v>42626</v>
      </c>
      <c r="E532" s="1">
        <f t="shared" si="72"/>
        <v>1</v>
      </c>
      <c r="I532" s="8" t="s">
        <v>310</v>
      </c>
      <c r="L532" s="1" t="s">
        <v>57</v>
      </c>
      <c r="S532" s="1" t="str">
        <f t="shared" si="73"/>
        <v>42626LOUVRE</v>
      </c>
      <c r="T532" s="1" t="str">
        <f t="shared" si="74"/>
        <v/>
      </c>
      <c r="U532" s="1" t="str">
        <f t="shared" si="75"/>
        <v/>
      </c>
      <c r="V532" s="1" t="str">
        <f t="shared" si="76"/>
        <v/>
      </c>
      <c r="W532" s="1" t="str">
        <f t="shared" si="77"/>
        <v/>
      </c>
      <c r="X532" s="1" t="str">
        <f t="shared" si="78"/>
        <v/>
      </c>
      <c r="Y532" s="1" t="str">
        <f t="shared" si="79"/>
        <v/>
      </c>
      <c r="Z532" s="1" t="str">
        <f t="shared" si="80"/>
        <v xml:space="preserve">France EXPRESS pax en </v>
      </c>
    </row>
    <row r="533" spans="3:26">
      <c r="C533" s="7">
        <v>42626</v>
      </c>
      <c r="D533" s="7">
        <v>42627</v>
      </c>
      <c r="E533" s="1">
        <f t="shared" si="72"/>
        <v>2</v>
      </c>
      <c r="I533" s="1" t="s">
        <v>311</v>
      </c>
      <c r="L533" s="1" t="s">
        <v>191</v>
      </c>
      <c r="S533" s="1" t="str">
        <f t="shared" si="73"/>
        <v>42626MADELEINE</v>
      </c>
      <c r="T533" s="1" t="str">
        <f t="shared" si="74"/>
        <v>42627MADELEINE</v>
      </c>
      <c r="U533" s="1" t="str">
        <f t="shared" si="75"/>
        <v/>
      </c>
      <c r="V533" s="1" t="str">
        <f t="shared" si="76"/>
        <v/>
      </c>
      <c r="W533" s="1" t="str">
        <f t="shared" si="77"/>
        <v/>
      </c>
      <c r="X533" s="1" t="str">
        <f t="shared" si="78"/>
        <v/>
      </c>
      <c r="Y533" s="1" t="str">
        <f t="shared" si="79"/>
        <v/>
      </c>
      <c r="Z533" s="1" t="str">
        <f t="shared" si="80"/>
        <v xml:space="preserve">MR SAKATA pax en </v>
      </c>
    </row>
    <row r="534" spans="3:26">
      <c r="C534" s="7">
        <v>42626</v>
      </c>
      <c r="D534" s="7">
        <v>42627</v>
      </c>
      <c r="E534" s="1">
        <f t="shared" si="72"/>
        <v>2</v>
      </c>
      <c r="I534" s="1" t="s">
        <v>105</v>
      </c>
      <c r="L534" s="1" t="s">
        <v>83</v>
      </c>
      <c r="M534" s="1" t="s">
        <v>100</v>
      </c>
      <c r="N534" s="1">
        <v>40</v>
      </c>
      <c r="S534" s="1" t="str">
        <f t="shared" si="73"/>
        <v>42626MIRABEAU-IENA</v>
      </c>
      <c r="T534" s="1" t="str">
        <f t="shared" si="74"/>
        <v>42627MIRABEAU-IENA</v>
      </c>
      <c r="U534" s="1" t="str">
        <f t="shared" si="75"/>
        <v/>
      </c>
      <c r="V534" s="1" t="str">
        <f t="shared" si="76"/>
        <v/>
      </c>
      <c r="W534" s="1" t="str">
        <f t="shared" si="77"/>
        <v/>
      </c>
      <c r="X534" s="1" t="str">
        <f t="shared" si="78"/>
        <v/>
      </c>
      <c r="Y534" s="1" t="str">
        <f t="shared" si="79"/>
        <v/>
      </c>
      <c r="Z534" s="1" t="str">
        <f t="shared" si="80"/>
        <v>FORCOMED 40pax en CABARET</v>
      </c>
    </row>
    <row r="535" spans="3:26">
      <c r="C535" s="7">
        <v>42626</v>
      </c>
      <c r="D535" s="7">
        <v>42626</v>
      </c>
      <c r="E535" s="1">
        <f t="shared" si="72"/>
        <v>1</v>
      </c>
      <c r="I535" s="1" t="s">
        <v>299</v>
      </c>
      <c r="L535" s="1" t="s">
        <v>62</v>
      </c>
      <c r="M535" s="1" t="s">
        <v>32</v>
      </c>
      <c r="N535" s="1">
        <v>26</v>
      </c>
      <c r="S535" s="1" t="str">
        <f t="shared" si="73"/>
        <v>42626PICASSO-GREVIN</v>
      </c>
      <c r="T535" s="1" t="str">
        <f t="shared" si="74"/>
        <v/>
      </c>
      <c r="U535" s="1" t="str">
        <f t="shared" si="75"/>
        <v/>
      </c>
      <c r="V535" s="1" t="str">
        <f t="shared" si="76"/>
        <v/>
      </c>
      <c r="W535" s="1" t="str">
        <f t="shared" si="77"/>
        <v/>
      </c>
      <c r="X535" s="1" t="str">
        <f t="shared" si="78"/>
        <v/>
      </c>
      <c r="Y535" s="1" t="str">
        <f t="shared" si="79"/>
        <v/>
      </c>
      <c r="Z535" s="1" t="str">
        <f t="shared" si="80"/>
        <v>AFFELOU 26pax en U</v>
      </c>
    </row>
    <row r="536" spans="3:26">
      <c r="C536" s="7">
        <v>42626</v>
      </c>
      <c r="D536" s="7">
        <v>42626</v>
      </c>
      <c r="E536" s="1">
        <f t="shared" si="72"/>
        <v>1</v>
      </c>
      <c r="I536" s="1" t="s">
        <v>81</v>
      </c>
      <c r="L536" s="1" t="s">
        <v>97</v>
      </c>
      <c r="S536" s="1" t="str">
        <f t="shared" si="73"/>
        <v>42626RODIN</v>
      </c>
      <c r="T536" s="1" t="str">
        <f t="shared" si="74"/>
        <v/>
      </c>
      <c r="U536" s="1" t="str">
        <f t="shared" si="75"/>
        <v/>
      </c>
      <c r="V536" s="1" t="str">
        <f t="shared" si="76"/>
        <v/>
      </c>
      <c r="W536" s="1" t="str">
        <f t="shared" si="77"/>
        <v/>
      </c>
      <c r="X536" s="1" t="str">
        <f t="shared" si="78"/>
        <v/>
      </c>
      <c r="Y536" s="1" t="str">
        <f t="shared" si="79"/>
        <v/>
      </c>
      <c r="Z536" s="1" t="str">
        <f t="shared" si="80"/>
        <v xml:space="preserve">GEFCO pax en </v>
      </c>
    </row>
    <row r="537" spans="3:26">
      <c r="C537" s="7">
        <v>42627</v>
      </c>
      <c r="D537" s="7">
        <v>42627</v>
      </c>
      <c r="E537" s="1">
        <f t="shared" si="72"/>
        <v>1</v>
      </c>
      <c r="I537" s="1" t="s">
        <v>63</v>
      </c>
      <c r="L537" s="1" t="s">
        <v>68</v>
      </c>
      <c r="M537" s="1" t="s">
        <v>75</v>
      </c>
      <c r="S537" s="1" t="str">
        <f t="shared" si="73"/>
        <v>42627CARNAVALET</v>
      </c>
      <c r="T537" s="1" t="str">
        <f t="shared" si="74"/>
        <v/>
      </c>
      <c r="U537" s="1" t="str">
        <f t="shared" si="75"/>
        <v/>
      </c>
      <c r="V537" s="1" t="str">
        <f t="shared" si="76"/>
        <v/>
      </c>
      <c r="W537" s="1" t="str">
        <f t="shared" si="77"/>
        <v/>
      </c>
      <c r="X537" s="1" t="str">
        <f t="shared" si="78"/>
        <v/>
      </c>
      <c r="Y537" s="1" t="str">
        <f t="shared" si="79"/>
        <v/>
      </c>
      <c r="Z537" s="1" t="str">
        <f t="shared" si="80"/>
        <v>INTERNE pax en THEATRE</v>
      </c>
    </row>
    <row r="538" spans="3:26">
      <c r="C538" s="7">
        <v>42627</v>
      </c>
      <c r="D538" s="7">
        <v>42629</v>
      </c>
      <c r="E538" s="1">
        <f t="shared" si="72"/>
        <v>3</v>
      </c>
      <c r="I538" s="1" t="s">
        <v>297</v>
      </c>
      <c r="L538" s="1" t="s">
        <v>77</v>
      </c>
      <c r="S538" s="1" t="str">
        <f t="shared" si="73"/>
        <v>42627MONCEAU</v>
      </c>
      <c r="T538" s="1" t="str">
        <f t="shared" si="74"/>
        <v>42628MONCEAU</v>
      </c>
      <c r="U538" s="1" t="str">
        <f t="shared" si="75"/>
        <v>42629MONCEAU</v>
      </c>
      <c r="V538" s="1" t="str">
        <f t="shared" si="76"/>
        <v/>
      </c>
      <c r="W538" s="1" t="str">
        <f t="shared" si="77"/>
        <v/>
      </c>
      <c r="X538" s="1" t="str">
        <f t="shared" si="78"/>
        <v/>
      </c>
      <c r="Y538" s="1" t="str">
        <f t="shared" si="79"/>
        <v/>
      </c>
      <c r="Z538" s="1" t="str">
        <f t="shared" si="80"/>
        <v xml:space="preserve">TRANSDEV pax en </v>
      </c>
    </row>
    <row r="539" spans="3:26">
      <c r="C539" s="7">
        <v>42627</v>
      </c>
      <c r="D539" s="7">
        <v>42628</v>
      </c>
      <c r="E539" s="1">
        <f t="shared" si="72"/>
        <v>2</v>
      </c>
      <c r="I539" s="1" t="s">
        <v>309</v>
      </c>
      <c r="L539" s="1" t="s">
        <v>78</v>
      </c>
      <c r="S539" s="1" t="str">
        <f t="shared" si="73"/>
        <v>42627RODIN-PICASSO-GREVIN</v>
      </c>
      <c r="T539" s="1" t="str">
        <f t="shared" si="74"/>
        <v>42628RODIN-PICASSO-GREVIN</v>
      </c>
      <c r="U539" s="1" t="str">
        <f t="shared" si="75"/>
        <v/>
      </c>
      <c r="V539" s="1" t="str">
        <f t="shared" si="76"/>
        <v/>
      </c>
      <c r="W539" s="1" t="str">
        <f t="shared" si="77"/>
        <v/>
      </c>
      <c r="X539" s="1" t="str">
        <f t="shared" si="78"/>
        <v/>
      </c>
      <c r="Y539" s="1" t="str">
        <f t="shared" si="79"/>
        <v/>
      </c>
      <c r="Z539" s="1" t="str">
        <f t="shared" si="80"/>
        <v xml:space="preserve">LA POSTE pax en </v>
      </c>
    </row>
    <row r="540" spans="3:26">
      <c r="C540" s="7">
        <v>42627</v>
      </c>
      <c r="D540" s="7">
        <v>42627</v>
      </c>
      <c r="E540" s="1">
        <f t="shared" si="72"/>
        <v>1</v>
      </c>
      <c r="I540" s="1" t="s">
        <v>245</v>
      </c>
      <c r="L540" s="1" t="s">
        <v>241</v>
      </c>
      <c r="S540" s="1" t="str">
        <f t="shared" si="73"/>
        <v>42627VENDOME</v>
      </c>
      <c r="T540" s="1" t="str">
        <f t="shared" si="74"/>
        <v/>
      </c>
      <c r="U540" s="1" t="str">
        <f t="shared" si="75"/>
        <v/>
      </c>
      <c r="V540" s="1" t="str">
        <f t="shared" si="76"/>
        <v/>
      </c>
      <c r="W540" s="1" t="str">
        <f t="shared" si="77"/>
        <v/>
      </c>
      <c r="X540" s="1" t="str">
        <f t="shared" si="78"/>
        <v/>
      </c>
      <c r="Y540" s="1" t="str">
        <f t="shared" si="79"/>
        <v/>
      </c>
      <c r="Z540" s="1" t="str">
        <f t="shared" si="80"/>
        <v xml:space="preserve">OTIS pax en </v>
      </c>
    </row>
    <row r="541" spans="3:26">
      <c r="C541" s="7">
        <v>42628</v>
      </c>
      <c r="D541" s="7">
        <v>42628</v>
      </c>
      <c r="E541" s="1">
        <f t="shared" si="72"/>
        <v>1</v>
      </c>
      <c r="I541" s="1" t="s">
        <v>245</v>
      </c>
      <c r="L541" s="1" t="s">
        <v>64</v>
      </c>
      <c r="S541" s="1" t="str">
        <f t="shared" si="73"/>
        <v>42628ABBESSES</v>
      </c>
      <c r="T541" s="1" t="str">
        <f t="shared" si="74"/>
        <v/>
      </c>
      <c r="U541" s="1" t="str">
        <f t="shared" si="75"/>
        <v/>
      </c>
      <c r="V541" s="1" t="str">
        <f t="shared" si="76"/>
        <v/>
      </c>
      <c r="W541" s="1" t="str">
        <f t="shared" si="77"/>
        <v/>
      </c>
      <c r="X541" s="1" t="str">
        <f t="shared" si="78"/>
        <v/>
      </c>
      <c r="Y541" s="1" t="str">
        <f t="shared" si="79"/>
        <v/>
      </c>
      <c r="Z541" s="1" t="str">
        <f t="shared" si="80"/>
        <v xml:space="preserve">OTIS pax en </v>
      </c>
    </row>
    <row r="542" spans="3:26">
      <c r="C542" s="7">
        <v>42628</v>
      </c>
      <c r="D542" s="7">
        <v>42629</v>
      </c>
      <c r="E542" s="1">
        <f t="shared" si="72"/>
        <v>2</v>
      </c>
      <c r="I542" s="1" t="s">
        <v>259</v>
      </c>
      <c r="L542" s="1" t="s">
        <v>55</v>
      </c>
      <c r="N542" s="1">
        <v>10</v>
      </c>
      <c r="S542" s="1" t="str">
        <f t="shared" si="73"/>
        <v>42628ETOILE</v>
      </c>
      <c r="T542" s="1" t="str">
        <f t="shared" si="74"/>
        <v>42629ETOILE</v>
      </c>
      <c r="U542" s="1" t="str">
        <f t="shared" si="75"/>
        <v/>
      </c>
      <c r="V542" s="1" t="str">
        <f t="shared" si="76"/>
        <v/>
      </c>
      <c r="W542" s="1" t="str">
        <f t="shared" si="77"/>
        <v/>
      </c>
      <c r="X542" s="1" t="str">
        <f t="shared" si="78"/>
        <v/>
      </c>
      <c r="Y542" s="1" t="str">
        <f t="shared" si="79"/>
        <v/>
      </c>
      <c r="Z542" s="1" t="str">
        <f t="shared" si="80"/>
        <v xml:space="preserve">SMURFIT KAPPA 10pax en </v>
      </c>
    </row>
    <row r="543" spans="3:26">
      <c r="C543" s="7">
        <v>42628</v>
      </c>
      <c r="D543" s="7">
        <v>42628</v>
      </c>
      <c r="E543" s="1">
        <f t="shared" si="72"/>
        <v>1</v>
      </c>
      <c r="I543" s="1" t="s">
        <v>63</v>
      </c>
      <c r="L543" s="1" t="s">
        <v>236</v>
      </c>
      <c r="M543" s="1" t="s">
        <v>32</v>
      </c>
      <c r="N543" s="1">
        <v>30</v>
      </c>
      <c r="S543" s="1" t="str">
        <f t="shared" si="73"/>
        <v>42628PARIS 17</v>
      </c>
      <c r="T543" s="1" t="str">
        <f t="shared" si="74"/>
        <v/>
      </c>
      <c r="U543" s="1" t="str">
        <f t="shared" si="75"/>
        <v/>
      </c>
      <c r="V543" s="1" t="str">
        <f t="shared" si="76"/>
        <v/>
      </c>
      <c r="W543" s="1" t="str">
        <f t="shared" si="77"/>
        <v/>
      </c>
      <c r="X543" s="1" t="str">
        <f t="shared" si="78"/>
        <v/>
      </c>
      <c r="Y543" s="1" t="str">
        <f t="shared" si="79"/>
        <v/>
      </c>
      <c r="Z543" s="1" t="str">
        <f t="shared" si="80"/>
        <v>INTERNE 30pax en U</v>
      </c>
    </row>
    <row r="544" spans="3:26">
      <c r="C544" s="7">
        <v>42629</v>
      </c>
      <c r="D544" s="7">
        <v>42537</v>
      </c>
      <c r="E544" s="1">
        <f t="shared" si="72"/>
        <v>-91</v>
      </c>
      <c r="I544" s="1" t="s">
        <v>312</v>
      </c>
      <c r="L544" s="1" t="s">
        <v>202</v>
      </c>
      <c r="S544" s="1" t="str">
        <f t="shared" si="73"/>
        <v/>
      </c>
      <c r="T544" s="1" t="str">
        <f t="shared" si="74"/>
        <v/>
      </c>
      <c r="U544" s="1" t="str">
        <f t="shared" si="75"/>
        <v/>
      </c>
      <c r="V544" s="1" t="str">
        <f t="shared" si="76"/>
        <v/>
      </c>
      <c r="W544" s="1" t="str">
        <f t="shared" si="77"/>
        <v/>
      </c>
      <c r="X544" s="1" t="str">
        <f t="shared" si="78"/>
        <v/>
      </c>
      <c r="Y544" s="1" t="str">
        <f t="shared" si="79"/>
        <v/>
      </c>
      <c r="Z544" s="1" t="str">
        <f t="shared" si="80"/>
        <v xml:space="preserve">LINKCITY pax en </v>
      </c>
    </row>
    <row r="545" spans="3:26">
      <c r="C545" s="7">
        <v>42629</v>
      </c>
      <c r="D545" s="7">
        <v>42629</v>
      </c>
      <c r="E545" s="1">
        <f t="shared" si="72"/>
        <v>1</v>
      </c>
      <c r="I545" s="1" t="s">
        <v>312</v>
      </c>
      <c r="L545" s="1" t="s">
        <v>80</v>
      </c>
      <c r="M545" s="1" t="s">
        <v>100</v>
      </c>
      <c r="N545" s="1">
        <v>40</v>
      </c>
      <c r="S545" s="1" t="str">
        <f t="shared" si="73"/>
        <v>42629CARNAVALET-RODIN</v>
      </c>
      <c r="T545" s="1" t="str">
        <f t="shared" si="74"/>
        <v/>
      </c>
      <c r="U545" s="1" t="str">
        <f t="shared" si="75"/>
        <v/>
      </c>
      <c r="V545" s="1" t="str">
        <f t="shared" si="76"/>
        <v/>
      </c>
      <c r="W545" s="1" t="str">
        <f t="shared" si="77"/>
        <v/>
      </c>
      <c r="X545" s="1" t="str">
        <f t="shared" si="78"/>
        <v/>
      </c>
      <c r="Y545" s="1" t="str">
        <f t="shared" si="79"/>
        <v/>
      </c>
      <c r="Z545" s="1" t="str">
        <f t="shared" si="80"/>
        <v>LINKCITY 40pax en CABARET</v>
      </c>
    </row>
    <row r="546" spans="3:26">
      <c r="C546" s="7">
        <v>42629</v>
      </c>
      <c r="D546" s="7">
        <v>42629</v>
      </c>
      <c r="E546" s="1">
        <f t="shared" si="72"/>
        <v>1</v>
      </c>
      <c r="I546" s="1" t="s">
        <v>63</v>
      </c>
      <c r="L546" s="1" t="s">
        <v>67</v>
      </c>
      <c r="S546" s="1" t="str">
        <f t="shared" si="73"/>
        <v>42629MIRABEAU</v>
      </c>
      <c r="T546" s="1" t="str">
        <f t="shared" si="74"/>
        <v/>
      </c>
      <c r="U546" s="1" t="str">
        <f t="shared" si="75"/>
        <v/>
      </c>
      <c r="V546" s="1" t="str">
        <f t="shared" si="76"/>
        <v/>
      </c>
      <c r="W546" s="1" t="str">
        <f t="shared" si="77"/>
        <v/>
      </c>
      <c r="X546" s="1" t="str">
        <f t="shared" si="78"/>
        <v/>
      </c>
      <c r="Y546" s="1" t="str">
        <f t="shared" si="79"/>
        <v/>
      </c>
      <c r="Z546" s="1" t="str">
        <f t="shared" si="80"/>
        <v xml:space="preserve">INTERNE pax en </v>
      </c>
    </row>
    <row r="547" spans="3:26">
      <c r="C547" s="7">
        <v>42630</v>
      </c>
      <c r="D547" s="7">
        <v>42631</v>
      </c>
      <c r="E547" s="1">
        <f t="shared" si="72"/>
        <v>2</v>
      </c>
      <c r="I547" s="1" t="s">
        <v>156</v>
      </c>
      <c r="L547" s="1" t="s">
        <v>60</v>
      </c>
      <c r="S547" s="1" t="str">
        <f t="shared" si="73"/>
        <v>42630GRENELLE</v>
      </c>
      <c r="T547" s="1" t="str">
        <f t="shared" si="74"/>
        <v>42631GRENELLE</v>
      </c>
      <c r="U547" s="1" t="str">
        <f t="shared" si="75"/>
        <v/>
      </c>
      <c r="V547" s="1" t="str">
        <f t="shared" si="76"/>
        <v/>
      </c>
      <c r="W547" s="1" t="str">
        <f t="shared" si="77"/>
        <v/>
      </c>
      <c r="X547" s="1" t="str">
        <f t="shared" si="78"/>
        <v/>
      </c>
      <c r="Y547" s="1" t="str">
        <f t="shared" si="79"/>
        <v/>
      </c>
      <c r="Z547" s="1" t="str">
        <f t="shared" si="80"/>
        <v xml:space="preserve">CORPS MÉMOIRE pax en </v>
      </c>
    </row>
    <row r="548" spans="3:26">
      <c r="C548" s="7">
        <v>42632</v>
      </c>
      <c r="D548" s="7">
        <v>42633</v>
      </c>
      <c r="E548" s="1">
        <f t="shared" si="72"/>
        <v>2</v>
      </c>
      <c r="I548" s="1" t="s">
        <v>257</v>
      </c>
      <c r="L548" s="1" t="s">
        <v>68</v>
      </c>
      <c r="S548" s="1" t="str">
        <f t="shared" si="73"/>
        <v>42632CARNAVALET</v>
      </c>
      <c r="T548" s="1" t="str">
        <f t="shared" si="74"/>
        <v>42633CARNAVALET</v>
      </c>
      <c r="U548" s="1" t="str">
        <f t="shared" si="75"/>
        <v/>
      </c>
      <c r="V548" s="1" t="str">
        <f t="shared" si="76"/>
        <v/>
      </c>
      <c r="W548" s="1" t="str">
        <f t="shared" si="77"/>
        <v/>
      </c>
      <c r="X548" s="1" t="str">
        <f t="shared" si="78"/>
        <v/>
      </c>
      <c r="Y548" s="1" t="str">
        <f t="shared" si="79"/>
        <v/>
      </c>
      <c r="Z548" s="1" t="str">
        <f t="shared" si="80"/>
        <v xml:space="preserve">MANPOWER pax en </v>
      </c>
    </row>
    <row r="549" spans="3:26">
      <c r="C549" s="7">
        <v>42632</v>
      </c>
      <c r="D549" s="7">
        <v>42632</v>
      </c>
      <c r="E549" s="1">
        <f t="shared" si="72"/>
        <v>1</v>
      </c>
      <c r="I549" s="1" t="s">
        <v>313</v>
      </c>
      <c r="L549" s="1" t="s">
        <v>77</v>
      </c>
      <c r="S549" s="1" t="str">
        <f t="shared" si="73"/>
        <v>42632MONCEAU</v>
      </c>
      <c r="T549" s="1" t="str">
        <f t="shared" si="74"/>
        <v/>
      </c>
      <c r="U549" s="1" t="str">
        <f t="shared" si="75"/>
        <v/>
      </c>
      <c r="V549" s="1" t="str">
        <f t="shared" si="76"/>
        <v/>
      </c>
      <c r="W549" s="1" t="str">
        <f t="shared" si="77"/>
        <v/>
      </c>
      <c r="X549" s="1" t="str">
        <f t="shared" si="78"/>
        <v/>
      </c>
      <c r="Y549" s="1" t="str">
        <f t="shared" si="79"/>
        <v/>
      </c>
      <c r="Z549" s="1" t="str">
        <f t="shared" si="80"/>
        <v xml:space="preserve">IBIS FAMILY pax en </v>
      </c>
    </row>
    <row r="550" spans="3:26">
      <c r="C550" s="7">
        <v>42632</v>
      </c>
      <c r="D550" s="7">
        <v>42633</v>
      </c>
      <c r="E550" s="1">
        <f t="shared" si="72"/>
        <v>2</v>
      </c>
      <c r="I550" s="1" t="s">
        <v>313</v>
      </c>
      <c r="L550" s="1" t="s">
        <v>78</v>
      </c>
      <c r="S550" s="1" t="str">
        <f t="shared" si="73"/>
        <v>42632RODIN-PICASSO-GREVIN</v>
      </c>
      <c r="T550" s="1" t="str">
        <f t="shared" si="74"/>
        <v>42633RODIN-PICASSO-GREVIN</v>
      </c>
      <c r="U550" s="1" t="str">
        <f t="shared" si="75"/>
        <v/>
      </c>
      <c r="V550" s="1" t="str">
        <f t="shared" si="76"/>
        <v/>
      </c>
      <c r="W550" s="1" t="str">
        <f t="shared" si="77"/>
        <v/>
      </c>
      <c r="X550" s="1" t="str">
        <f t="shared" si="78"/>
        <v/>
      </c>
      <c r="Y550" s="1" t="str">
        <f t="shared" si="79"/>
        <v/>
      </c>
      <c r="Z550" s="1" t="str">
        <f t="shared" si="80"/>
        <v xml:space="preserve">IBIS FAMILY pax en </v>
      </c>
    </row>
    <row r="551" spans="3:26">
      <c r="C551" s="7">
        <v>42632</v>
      </c>
      <c r="D551" s="7">
        <v>42632</v>
      </c>
      <c r="E551" s="1">
        <f t="shared" si="72"/>
        <v>1</v>
      </c>
      <c r="I551" s="1" t="s">
        <v>63</v>
      </c>
      <c r="L551" s="1" t="s">
        <v>241</v>
      </c>
      <c r="S551" s="1" t="str">
        <f t="shared" si="73"/>
        <v>42632VENDOME</v>
      </c>
      <c r="T551" s="1" t="str">
        <f t="shared" si="74"/>
        <v/>
      </c>
      <c r="U551" s="1" t="str">
        <f t="shared" si="75"/>
        <v/>
      </c>
      <c r="V551" s="1" t="str">
        <f t="shared" si="76"/>
        <v/>
      </c>
      <c r="W551" s="1" t="str">
        <f t="shared" si="77"/>
        <v/>
      </c>
      <c r="X551" s="1" t="str">
        <f t="shared" si="78"/>
        <v/>
      </c>
      <c r="Y551" s="1" t="str">
        <f t="shared" si="79"/>
        <v/>
      </c>
      <c r="Z551" s="1" t="str">
        <f t="shared" si="80"/>
        <v xml:space="preserve">INTERNE pax en </v>
      </c>
    </row>
    <row r="552" spans="3:26">
      <c r="C552" s="7">
        <v>42633</v>
      </c>
      <c r="D552" s="7">
        <v>42633</v>
      </c>
      <c r="E552" s="1">
        <f t="shared" si="72"/>
        <v>1</v>
      </c>
      <c r="I552" s="1" t="s">
        <v>313</v>
      </c>
      <c r="L552" s="1" t="s">
        <v>55</v>
      </c>
      <c r="S552" s="1" t="str">
        <f t="shared" si="73"/>
        <v>42633ETOILE</v>
      </c>
      <c r="T552" s="1" t="str">
        <f t="shared" si="74"/>
        <v/>
      </c>
      <c r="U552" s="1" t="str">
        <f t="shared" si="75"/>
        <v/>
      </c>
      <c r="V552" s="1" t="str">
        <f t="shared" si="76"/>
        <v/>
      </c>
      <c r="W552" s="1" t="str">
        <f t="shared" si="77"/>
        <v/>
      </c>
      <c r="X552" s="1" t="str">
        <f t="shared" si="78"/>
        <v/>
      </c>
      <c r="Y552" s="1" t="str">
        <f t="shared" si="79"/>
        <v/>
      </c>
      <c r="Z552" s="1" t="str">
        <f t="shared" si="80"/>
        <v xml:space="preserve">IBIS FAMILY pax en </v>
      </c>
    </row>
    <row r="553" spans="3:26">
      <c r="C553" s="7">
        <v>42633</v>
      </c>
      <c r="D553" s="7">
        <v>42633</v>
      </c>
      <c r="E553" s="1">
        <f t="shared" si="72"/>
        <v>1</v>
      </c>
      <c r="I553" s="1" t="s">
        <v>313</v>
      </c>
      <c r="L553" s="1" t="s">
        <v>191</v>
      </c>
      <c r="S553" s="1" t="str">
        <f t="shared" si="73"/>
        <v>42633MADELEINE</v>
      </c>
      <c r="T553" s="1" t="str">
        <f t="shared" si="74"/>
        <v/>
      </c>
      <c r="U553" s="1" t="str">
        <f t="shared" si="75"/>
        <v/>
      </c>
      <c r="V553" s="1" t="str">
        <f t="shared" si="76"/>
        <v/>
      </c>
      <c r="W553" s="1" t="str">
        <f t="shared" si="77"/>
        <v/>
      </c>
      <c r="X553" s="1" t="str">
        <f t="shared" si="78"/>
        <v/>
      </c>
      <c r="Y553" s="1" t="str">
        <f t="shared" si="79"/>
        <v/>
      </c>
      <c r="Z553" s="1" t="str">
        <f t="shared" si="80"/>
        <v xml:space="preserve">IBIS FAMILY pax en </v>
      </c>
    </row>
    <row r="554" spans="3:26">
      <c r="C554" s="7">
        <v>42633</v>
      </c>
      <c r="D554" s="7">
        <v>42634</v>
      </c>
      <c r="E554" s="1">
        <f t="shared" si="72"/>
        <v>2</v>
      </c>
      <c r="I554" s="1" t="s">
        <v>105</v>
      </c>
      <c r="L554" s="1" t="s">
        <v>128</v>
      </c>
      <c r="N554" s="1">
        <v>45</v>
      </c>
      <c r="S554" s="1" t="str">
        <f t="shared" si="73"/>
        <v>42633MIRABEAU-IENA-GRENELLE</v>
      </c>
      <c r="T554" s="1" t="str">
        <f t="shared" si="74"/>
        <v>42634MIRABEAU-IENA-GRENELLE</v>
      </c>
      <c r="U554" s="1" t="str">
        <f t="shared" si="75"/>
        <v/>
      </c>
      <c r="V554" s="1" t="str">
        <f t="shared" si="76"/>
        <v/>
      </c>
      <c r="W554" s="1" t="str">
        <f t="shared" si="77"/>
        <v/>
      </c>
      <c r="X554" s="1" t="str">
        <f t="shared" si="78"/>
        <v/>
      </c>
      <c r="Y554" s="1" t="str">
        <f t="shared" si="79"/>
        <v/>
      </c>
      <c r="Z554" s="1" t="str">
        <f t="shared" si="80"/>
        <v xml:space="preserve">FORCOMED 45pax en </v>
      </c>
    </row>
    <row r="555" spans="3:26">
      <c r="C555" s="7">
        <v>42633</v>
      </c>
      <c r="D555" s="7">
        <v>42634</v>
      </c>
      <c r="E555" s="1">
        <f t="shared" si="72"/>
        <v>2</v>
      </c>
      <c r="I555" s="1" t="s">
        <v>81</v>
      </c>
      <c r="L555" s="1" t="s">
        <v>79</v>
      </c>
      <c r="S555" s="1" t="str">
        <f t="shared" si="73"/>
        <v>42633SULLY</v>
      </c>
      <c r="T555" s="1" t="str">
        <f t="shared" si="74"/>
        <v>42634SULLY</v>
      </c>
      <c r="U555" s="1" t="str">
        <f t="shared" si="75"/>
        <v/>
      </c>
      <c r="V555" s="1" t="str">
        <f t="shared" si="76"/>
        <v/>
      </c>
      <c r="W555" s="1" t="str">
        <f t="shared" si="77"/>
        <v/>
      </c>
      <c r="X555" s="1" t="str">
        <f t="shared" si="78"/>
        <v/>
      </c>
      <c r="Y555" s="1" t="str">
        <f t="shared" si="79"/>
        <v/>
      </c>
      <c r="Z555" s="1" t="str">
        <f t="shared" si="80"/>
        <v xml:space="preserve">GEFCO pax en </v>
      </c>
    </row>
    <row r="556" spans="3:26">
      <c r="C556" s="7">
        <v>42633</v>
      </c>
      <c r="D556" s="7">
        <v>42633</v>
      </c>
      <c r="E556" s="1">
        <f t="shared" si="72"/>
        <v>1</v>
      </c>
      <c r="I556" s="1" t="s">
        <v>313</v>
      </c>
      <c r="L556" s="1" t="s">
        <v>252</v>
      </c>
      <c r="S556" s="1" t="str">
        <f t="shared" si="73"/>
        <v>42633WAGRAM</v>
      </c>
      <c r="T556" s="1" t="str">
        <f t="shared" si="74"/>
        <v/>
      </c>
      <c r="U556" s="1" t="str">
        <f t="shared" si="75"/>
        <v/>
      </c>
      <c r="V556" s="1" t="str">
        <f t="shared" si="76"/>
        <v/>
      </c>
      <c r="W556" s="1" t="str">
        <f t="shared" si="77"/>
        <v/>
      </c>
      <c r="X556" s="1" t="str">
        <f t="shared" si="78"/>
        <v/>
      </c>
      <c r="Y556" s="1" t="str">
        <f t="shared" si="79"/>
        <v/>
      </c>
      <c r="Z556" s="1" t="str">
        <f t="shared" si="80"/>
        <v xml:space="preserve">IBIS FAMILY pax en </v>
      </c>
    </row>
    <row r="557" spans="3:26">
      <c r="C557" s="7">
        <v>42634</v>
      </c>
      <c r="D557" s="7">
        <v>42634</v>
      </c>
      <c r="E557" s="1">
        <f t="shared" si="72"/>
        <v>1</v>
      </c>
      <c r="I557" s="1" t="s">
        <v>63</v>
      </c>
      <c r="L557" s="1" t="s">
        <v>314</v>
      </c>
      <c r="N557" s="1">
        <v>16</v>
      </c>
      <c r="S557" s="1" t="str">
        <f t="shared" si="73"/>
        <v>42634BATIGNOLLES</v>
      </c>
      <c r="T557" s="1" t="str">
        <f t="shared" si="74"/>
        <v/>
      </c>
      <c r="U557" s="1" t="str">
        <f t="shared" si="75"/>
        <v/>
      </c>
      <c r="V557" s="1" t="str">
        <f t="shared" si="76"/>
        <v/>
      </c>
      <c r="W557" s="1" t="str">
        <f t="shared" si="77"/>
        <v/>
      </c>
      <c r="X557" s="1" t="str">
        <f t="shared" si="78"/>
        <v/>
      </c>
      <c r="Y557" s="1" t="str">
        <f t="shared" si="79"/>
        <v/>
      </c>
      <c r="Z557" s="1" t="str">
        <f t="shared" si="80"/>
        <v xml:space="preserve">INTERNE 16pax en </v>
      </c>
    </row>
    <row r="558" spans="3:26">
      <c r="C558" s="7">
        <v>42634</v>
      </c>
      <c r="D558" s="7">
        <v>42634</v>
      </c>
      <c r="E558" s="1">
        <f t="shared" si="72"/>
        <v>1</v>
      </c>
      <c r="I558" s="1" t="s">
        <v>63</v>
      </c>
      <c r="L558" s="1" t="s">
        <v>315</v>
      </c>
      <c r="N558" s="1">
        <v>16</v>
      </c>
      <c r="S558" s="1" t="str">
        <f t="shared" si="73"/>
        <v>42634CLICHY</v>
      </c>
      <c r="T558" s="1" t="str">
        <f t="shared" si="74"/>
        <v/>
      </c>
      <c r="U558" s="1" t="str">
        <f t="shared" si="75"/>
        <v/>
      </c>
      <c r="V558" s="1" t="str">
        <f t="shared" si="76"/>
        <v/>
      </c>
      <c r="W558" s="1" t="str">
        <f t="shared" si="77"/>
        <v/>
      </c>
      <c r="X558" s="1" t="str">
        <f t="shared" si="78"/>
        <v/>
      </c>
      <c r="Y558" s="1" t="str">
        <f t="shared" si="79"/>
        <v/>
      </c>
      <c r="Z558" s="1" t="str">
        <f t="shared" si="80"/>
        <v xml:space="preserve">INTERNE 16pax en </v>
      </c>
    </row>
    <row r="559" spans="3:26">
      <c r="C559" s="7">
        <v>42634</v>
      </c>
      <c r="D559" s="7">
        <v>42634</v>
      </c>
      <c r="E559" s="1">
        <f t="shared" si="72"/>
        <v>1</v>
      </c>
      <c r="I559" s="1" t="s">
        <v>63</v>
      </c>
      <c r="L559" s="1" t="s">
        <v>55</v>
      </c>
      <c r="N559" s="1">
        <v>6</v>
      </c>
      <c r="S559" s="1" t="str">
        <f t="shared" si="73"/>
        <v>42634ETOILE</v>
      </c>
      <c r="T559" s="1" t="str">
        <f t="shared" si="74"/>
        <v/>
      </c>
      <c r="U559" s="1" t="str">
        <f t="shared" si="75"/>
        <v/>
      </c>
      <c r="V559" s="1" t="str">
        <f t="shared" si="76"/>
        <v/>
      </c>
      <c r="W559" s="1" t="str">
        <f t="shared" si="77"/>
        <v/>
      </c>
      <c r="X559" s="1" t="str">
        <f t="shared" si="78"/>
        <v/>
      </c>
      <c r="Y559" s="1" t="str">
        <f t="shared" si="79"/>
        <v/>
      </c>
      <c r="Z559" s="1" t="str">
        <f t="shared" si="80"/>
        <v xml:space="preserve">INTERNE 6pax en </v>
      </c>
    </row>
    <row r="560" spans="3:26">
      <c r="C560" s="7">
        <v>42634</v>
      </c>
      <c r="D560" s="7">
        <v>42635</v>
      </c>
      <c r="E560" s="1">
        <f t="shared" si="72"/>
        <v>2</v>
      </c>
      <c r="I560" s="1" t="s">
        <v>316</v>
      </c>
      <c r="L560" s="1" t="s">
        <v>88</v>
      </c>
      <c r="N560" s="1">
        <v>13</v>
      </c>
      <c r="S560" s="1" t="str">
        <f t="shared" si="73"/>
        <v>42634GREVIN</v>
      </c>
      <c r="T560" s="1" t="str">
        <f t="shared" si="74"/>
        <v>42635GREVIN</v>
      </c>
      <c r="U560" s="1" t="str">
        <f t="shared" si="75"/>
        <v/>
      </c>
      <c r="V560" s="1" t="str">
        <f t="shared" si="76"/>
        <v/>
      </c>
      <c r="W560" s="1" t="str">
        <f t="shared" si="77"/>
        <v/>
      </c>
      <c r="X560" s="1" t="str">
        <f t="shared" si="78"/>
        <v/>
      </c>
      <c r="Y560" s="1" t="str">
        <f t="shared" si="79"/>
        <v/>
      </c>
      <c r="Z560" s="1" t="str">
        <f t="shared" si="80"/>
        <v xml:space="preserve">STEF LOGISTIQUE 13pax en </v>
      </c>
    </row>
    <row r="561" spans="3:26">
      <c r="C561" s="7">
        <v>42634</v>
      </c>
      <c r="D561" s="7">
        <v>42634</v>
      </c>
      <c r="E561" s="1">
        <f t="shared" si="72"/>
        <v>1</v>
      </c>
      <c r="I561" s="8" t="s">
        <v>310</v>
      </c>
      <c r="L561" s="1" t="s">
        <v>57</v>
      </c>
      <c r="S561" s="1" t="str">
        <f t="shared" si="73"/>
        <v>42634LOUVRE</v>
      </c>
      <c r="T561" s="1" t="str">
        <f t="shared" si="74"/>
        <v/>
      </c>
      <c r="U561" s="1" t="str">
        <f t="shared" si="75"/>
        <v/>
      </c>
      <c r="V561" s="1" t="str">
        <f t="shared" si="76"/>
        <v/>
      </c>
      <c r="W561" s="1" t="str">
        <f t="shared" si="77"/>
        <v/>
      </c>
      <c r="X561" s="1" t="str">
        <f t="shared" si="78"/>
        <v/>
      </c>
      <c r="Y561" s="1" t="str">
        <f t="shared" si="79"/>
        <v/>
      </c>
      <c r="Z561" s="1" t="str">
        <f t="shared" si="80"/>
        <v xml:space="preserve">France EXPRESS pax en </v>
      </c>
    </row>
    <row r="562" spans="3:26">
      <c r="C562" s="7">
        <v>42634</v>
      </c>
      <c r="D562" s="7">
        <v>42634</v>
      </c>
      <c r="E562" s="1">
        <f t="shared" si="72"/>
        <v>1</v>
      </c>
      <c r="I562" s="1" t="s">
        <v>63</v>
      </c>
      <c r="L562" s="1" t="s">
        <v>236</v>
      </c>
      <c r="N562" s="1">
        <v>20</v>
      </c>
      <c r="S562" s="1" t="str">
        <f t="shared" si="73"/>
        <v>42634PARIS 17</v>
      </c>
      <c r="T562" s="1" t="str">
        <f t="shared" si="74"/>
        <v/>
      </c>
      <c r="U562" s="1" t="str">
        <f t="shared" si="75"/>
        <v/>
      </c>
      <c r="V562" s="1" t="str">
        <f t="shared" si="76"/>
        <v/>
      </c>
      <c r="W562" s="1" t="str">
        <f t="shared" si="77"/>
        <v/>
      </c>
      <c r="X562" s="1" t="str">
        <f t="shared" si="78"/>
        <v/>
      </c>
      <c r="Y562" s="1" t="str">
        <f t="shared" si="79"/>
        <v/>
      </c>
      <c r="Z562" s="1" t="str">
        <f t="shared" si="80"/>
        <v xml:space="preserve">INTERNE 20pax en </v>
      </c>
    </row>
    <row r="563" spans="3:26">
      <c r="C563" s="7">
        <v>42635</v>
      </c>
      <c r="D563" s="7">
        <v>42635</v>
      </c>
      <c r="E563" s="1">
        <f t="shared" si="72"/>
        <v>1</v>
      </c>
      <c r="I563" s="1" t="s">
        <v>317</v>
      </c>
      <c r="L563" s="1" t="s">
        <v>64</v>
      </c>
      <c r="N563" s="1">
        <v>2</v>
      </c>
      <c r="S563" s="1" t="str">
        <f t="shared" si="73"/>
        <v>42635ABBESSES</v>
      </c>
      <c r="T563" s="1" t="str">
        <f t="shared" si="74"/>
        <v/>
      </c>
      <c r="U563" s="1" t="str">
        <f t="shared" si="75"/>
        <v/>
      </c>
      <c r="V563" s="1" t="str">
        <f t="shared" si="76"/>
        <v/>
      </c>
      <c r="W563" s="1" t="str">
        <f t="shared" si="77"/>
        <v/>
      </c>
      <c r="X563" s="1" t="str">
        <f t="shared" si="78"/>
        <v/>
      </c>
      <c r="Y563" s="1" t="str">
        <f t="shared" si="79"/>
        <v/>
      </c>
      <c r="Z563" s="1" t="str">
        <f t="shared" si="80"/>
        <v xml:space="preserve">TAKTIK TRAJECTOIRE 2pax en </v>
      </c>
    </row>
    <row r="564" spans="3:26">
      <c r="C564" s="7">
        <v>42635</v>
      </c>
      <c r="D564" s="7">
        <v>42635</v>
      </c>
      <c r="E564" s="1">
        <f t="shared" si="72"/>
        <v>1</v>
      </c>
      <c r="I564" s="1" t="s">
        <v>93</v>
      </c>
      <c r="L564" s="1" t="s">
        <v>202</v>
      </c>
      <c r="S564" s="1" t="str">
        <f t="shared" si="73"/>
        <v>42635ANCIEN BAR</v>
      </c>
      <c r="T564" s="1" t="str">
        <f t="shared" si="74"/>
        <v/>
      </c>
      <c r="U564" s="1" t="str">
        <f t="shared" si="75"/>
        <v/>
      </c>
      <c r="V564" s="1" t="str">
        <f t="shared" si="76"/>
        <v/>
      </c>
      <c r="W564" s="1" t="str">
        <f t="shared" si="77"/>
        <v/>
      </c>
      <c r="X564" s="1" t="str">
        <f t="shared" si="78"/>
        <v/>
      </c>
      <c r="Y564" s="1" t="str">
        <f t="shared" si="79"/>
        <v/>
      </c>
      <c r="Z564" s="1" t="str">
        <f t="shared" si="80"/>
        <v xml:space="preserve">RM CLUB pax en </v>
      </c>
    </row>
    <row r="565" spans="3:26">
      <c r="C565" s="7">
        <v>42635</v>
      </c>
      <c r="D565" s="7">
        <v>42635</v>
      </c>
      <c r="E565" s="1">
        <f t="shared" si="72"/>
        <v>1</v>
      </c>
      <c r="I565" s="1" t="s">
        <v>63</v>
      </c>
      <c r="L565" s="1" t="s">
        <v>241</v>
      </c>
      <c r="S565" s="1" t="str">
        <f t="shared" si="73"/>
        <v>42635VENDOME</v>
      </c>
      <c r="T565" s="1" t="str">
        <f t="shared" si="74"/>
        <v/>
      </c>
      <c r="U565" s="1" t="str">
        <f t="shared" si="75"/>
        <v/>
      </c>
      <c r="V565" s="1" t="str">
        <f t="shared" si="76"/>
        <v/>
      </c>
      <c r="W565" s="1" t="str">
        <f t="shared" si="77"/>
        <v/>
      </c>
      <c r="X565" s="1" t="str">
        <f t="shared" si="78"/>
        <v/>
      </c>
      <c r="Y565" s="1" t="str">
        <f t="shared" si="79"/>
        <v/>
      </c>
      <c r="Z565" s="1" t="str">
        <f t="shared" si="80"/>
        <v xml:space="preserve">INTERNE pax en </v>
      </c>
    </row>
    <row r="566" spans="3:26">
      <c r="C566" s="7">
        <v>42636</v>
      </c>
      <c r="D566" s="7">
        <v>42636</v>
      </c>
      <c r="E566" s="1">
        <f t="shared" si="72"/>
        <v>1</v>
      </c>
      <c r="I566" s="1" t="s">
        <v>318</v>
      </c>
      <c r="L566" s="1" t="s">
        <v>82</v>
      </c>
      <c r="N566" s="1">
        <v>50</v>
      </c>
      <c r="S566" s="1" t="str">
        <f t="shared" si="73"/>
        <v>42636GRENELLE-SULLY</v>
      </c>
      <c r="T566" s="1" t="str">
        <f t="shared" si="74"/>
        <v/>
      </c>
      <c r="U566" s="1" t="str">
        <f t="shared" si="75"/>
        <v/>
      </c>
      <c r="V566" s="1" t="str">
        <f t="shared" si="76"/>
        <v/>
      </c>
      <c r="W566" s="1" t="str">
        <f t="shared" si="77"/>
        <v/>
      </c>
      <c r="X566" s="1" t="str">
        <f t="shared" si="78"/>
        <v/>
      </c>
      <c r="Y566" s="1" t="str">
        <f t="shared" si="79"/>
        <v/>
      </c>
      <c r="Z566" s="1" t="str">
        <f t="shared" si="80"/>
        <v xml:space="preserve">FREQUENT FLYER TRAVEL 50pax en </v>
      </c>
    </row>
    <row r="567" spans="3:26">
      <c r="C567" s="7">
        <v>42636</v>
      </c>
      <c r="D567" s="7">
        <v>42637</v>
      </c>
      <c r="E567" s="1">
        <f t="shared" si="72"/>
        <v>2</v>
      </c>
      <c r="I567" s="1" t="s">
        <v>319</v>
      </c>
      <c r="L567" s="1" t="s">
        <v>57</v>
      </c>
      <c r="S567" s="1" t="str">
        <f t="shared" si="73"/>
        <v>42636LOUVRE</v>
      </c>
      <c r="T567" s="1" t="str">
        <f t="shared" si="74"/>
        <v>42637LOUVRE</v>
      </c>
      <c r="U567" s="1" t="str">
        <f t="shared" si="75"/>
        <v/>
      </c>
      <c r="V567" s="1" t="str">
        <f t="shared" si="76"/>
        <v/>
      </c>
      <c r="W567" s="1" t="str">
        <f t="shared" si="77"/>
        <v/>
      </c>
      <c r="X567" s="1" t="str">
        <f t="shared" si="78"/>
        <v/>
      </c>
      <c r="Y567" s="1" t="str">
        <f t="shared" si="79"/>
        <v/>
      </c>
      <c r="Z567" s="1" t="str">
        <f t="shared" si="80"/>
        <v xml:space="preserve">COMCO pax en </v>
      </c>
    </row>
    <row r="568" spans="3:26">
      <c r="C568" s="7">
        <v>42636</v>
      </c>
      <c r="D568" s="7">
        <v>42637</v>
      </c>
      <c r="E568" s="1">
        <f t="shared" si="72"/>
        <v>2</v>
      </c>
      <c r="I568" s="1" t="s">
        <v>319</v>
      </c>
      <c r="L568" s="1" t="s">
        <v>57</v>
      </c>
      <c r="S568" s="1" t="str">
        <f t="shared" si="73"/>
        <v>42636LOUVRE</v>
      </c>
      <c r="T568" s="1" t="str">
        <f t="shared" si="74"/>
        <v>42637LOUVRE</v>
      </c>
      <c r="U568" s="1" t="str">
        <f t="shared" si="75"/>
        <v/>
      </c>
      <c r="V568" s="1" t="str">
        <f t="shared" si="76"/>
        <v/>
      </c>
      <c r="W568" s="1" t="str">
        <f t="shared" si="77"/>
        <v/>
      </c>
      <c r="X568" s="1" t="str">
        <f t="shared" si="78"/>
        <v/>
      </c>
      <c r="Y568" s="1" t="str">
        <f t="shared" si="79"/>
        <v/>
      </c>
      <c r="Z568" s="1" t="str">
        <f t="shared" si="80"/>
        <v xml:space="preserve">COMCO pax en </v>
      </c>
    </row>
    <row r="569" spans="3:26">
      <c r="C569" s="7">
        <v>42636</v>
      </c>
      <c r="D569" s="7">
        <v>42636</v>
      </c>
      <c r="E569" s="1">
        <f t="shared" si="72"/>
        <v>1</v>
      </c>
      <c r="I569" s="1" t="s">
        <v>320</v>
      </c>
      <c r="L569" s="1" t="s">
        <v>321</v>
      </c>
      <c r="N569" s="1">
        <v>61</v>
      </c>
      <c r="S569" s="1" t="str">
        <f t="shared" si="73"/>
        <v xml:space="preserve">42636MIRABEAU-IENA </v>
      </c>
      <c r="T569" s="1" t="str">
        <f t="shared" si="74"/>
        <v/>
      </c>
      <c r="U569" s="1" t="str">
        <f t="shared" si="75"/>
        <v/>
      </c>
      <c r="V569" s="1" t="str">
        <f t="shared" si="76"/>
        <v/>
      </c>
      <c r="W569" s="1" t="str">
        <f t="shared" si="77"/>
        <v/>
      </c>
      <c r="X569" s="1" t="str">
        <f t="shared" si="78"/>
        <v/>
      </c>
      <c r="Y569" s="1" t="str">
        <f t="shared" si="79"/>
        <v/>
      </c>
      <c r="Z569" s="1" t="str">
        <f t="shared" si="80"/>
        <v xml:space="preserve">VOYEL INCENTIVE 61pax en </v>
      </c>
    </row>
    <row r="570" spans="3:26">
      <c r="C570" s="7">
        <v>42636</v>
      </c>
      <c r="D570" s="7">
        <v>42637</v>
      </c>
      <c r="E570" s="1">
        <f t="shared" si="72"/>
        <v>2</v>
      </c>
      <c r="I570" s="1" t="s">
        <v>319</v>
      </c>
      <c r="L570" s="1" t="s">
        <v>77</v>
      </c>
      <c r="S570" s="1" t="str">
        <f t="shared" si="73"/>
        <v>42636MONCEAU</v>
      </c>
      <c r="T570" s="1" t="str">
        <f t="shared" si="74"/>
        <v>42637MONCEAU</v>
      </c>
      <c r="U570" s="1" t="str">
        <f t="shared" si="75"/>
        <v/>
      </c>
      <c r="V570" s="1" t="str">
        <f t="shared" si="76"/>
        <v/>
      </c>
      <c r="W570" s="1" t="str">
        <f t="shared" si="77"/>
        <v/>
      </c>
      <c r="X570" s="1" t="str">
        <f t="shared" si="78"/>
        <v/>
      </c>
      <c r="Y570" s="1" t="str">
        <f t="shared" si="79"/>
        <v/>
      </c>
      <c r="Z570" s="1" t="str">
        <f t="shared" si="80"/>
        <v xml:space="preserve">COMCO pax en </v>
      </c>
    </row>
    <row r="571" spans="3:26">
      <c r="C571" s="7">
        <v>42636</v>
      </c>
      <c r="D571" s="7">
        <v>42637</v>
      </c>
      <c r="E571" s="1">
        <f t="shared" si="72"/>
        <v>2</v>
      </c>
      <c r="I571" s="1" t="s">
        <v>319</v>
      </c>
      <c r="L571" s="1" t="s">
        <v>322</v>
      </c>
      <c r="S571" s="1" t="str">
        <f t="shared" si="73"/>
        <v>42636RODIN-PICASSO-GREVIN-CARNAVALET</v>
      </c>
      <c r="T571" s="1" t="str">
        <f t="shared" si="74"/>
        <v>42637RODIN-PICASSO-GREVIN-CARNAVALET</v>
      </c>
      <c r="U571" s="1" t="str">
        <f t="shared" si="75"/>
        <v/>
      </c>
      <c r="V571" s="1" t="str">
        <f t="shared" si="76"/>
        <v/>
      </c>
      <c r="W571" s="1" t="str">
        <f t="shared" si="77"/>
        <v/>
      </c>
      <c r="X571" s="1" t="str">
        <f t="shared" si="78"/>
        <v/>
      </c>
      <c r="Y571" s="1" t="str">
        <f t="shared" si="79"/>
        <v/>
      </c>
      <c r="Z571" s="1" t="str">
        <f t="shared" si="80"/>
        <v xml:space="preserve">COMCO pax en </v>
      </c>
    </row>
    <row r="572" spans="3:26">
      <c r="C572" s="7">
        <v>42637</v>
      </c>
      <c r="D572" s="7">
        <v>42618</v>
      </c>
      <c r="E572" s="1">
        <f t="shared" si="72"/>
        <v>-18</v>
      </c>
      <c r="I572" s="1" t="s">
        <v>323</v>
      </c>
      <c r="L572" s="1" t="s">
        <v>67</v>
      </c>
      <c r="S572" s="1" t="str">
        <f t="shared" si="73"/>
        <v/>
      </c>
      <c r="T572" s="1" t="str">
        <f t="shared" si="74"/>
        <v/>
      </c>
      <c r="U572" s="1" t="str">
        <f t="shared" si="75"/>
        <v/>
      </c>
      <c r="V572" s="1" t="str">
        <f t="shared" si="76"/>
        <v/>
      </c>
      <c r="W572" s="1" t="str">
        <f t="shared" si="77"/>
        <v/>
      </c>
      <c r="X572" s="1" t="str">
        <f t="shared" si="78"/>
        <v/>
      </c>
      <c r="Y572" s="1" t="str">
        <f t="shared" si="79"/>
        <v/>
      </c>
      <c r="Z572" s="1" t="str">
        <f t="shared" si="80"/>
        <v xml:space="preserve">PAPILLONS GUERISSEURS pax en </v>
      </c>
    </row>
    <row r="573" spans="3:26">
      <c r="C573" s="7">
        <v>42638</v>
      </c>
      <c r="D573" s="7">
        <v>42638</v>
      </c>
      <c r="E573" s="1">
        <f t="shared" si="72"/>
        <v>1</v>
      </c>
      <c r="I573" s="1" t="s">
        <v>70</v>
      </c>
      <c r="L573" s="1" t="s">
        <v>57</v>
      </c>
      <c r="S573" s="1" t="str">
        <f t="shared" si="73"/>
        <v>42638LOUVRE</v>
      </c>
      <c r="T573" s="1" t="str">
        <f t="shared" si="74"/>
        <v/>
      </c>
      <c r="U573" s="1" t="str">
        <f t="shared" si="75"/>
        <v/>
      </c>
      <c r="V573" s="1" t="str">
        <f t="shared" si="76"/>
        <v/>
      </c>
      <c r="W573" s="1" t="str">
        <f t="shared" si="77"/>
        <v/>
      </c>
      <c r="X573" s="1" t="str">
        <f t="shared" si="78"/>
        <v/>
      </c>
      <c r="Y573" s="1" t="str">
        <f t="shared" si="79"/>
        <v/>
      </c>
      <c r="Z573" s="1" t="str">
        <f t="shared" si="80"/>
        <v xml:space="preserve">JJ BOUCHET pax en </v>
      </c>
    </row>
    <row r="574" spans="3:26">
      <c r="C574" s="7">
        <v>42639</v>
      </c>
      <c r="D574" s="7">
        <v>42641</v>
      </c>
      <c r="E574" s="1">
        <f t="shared" si="72"/>
        <v>3</v>
      </c>
      <c r="I574" s="1" t="s">
        <v>81</v>
      </c>
      <c r="L574" s="1" t="s">
        <v>55</v>
      </c>
      <c r="S574" s="1" t="str">
        <f t="shared" si="73"/>
        <v>42639ETOILE</v>
      </c>
      <c r="T574" s="1" t="str">
        <f t="shared" si="74"/>
        <v>42640ETOILE</v>
      </c>
      <c r="U574" s="1" t="str">
        <f t="shared" si="75"/>
        <v>42641ETOILE</v>
      </c>
      <c r="V574" s="1" t="str">
        <f t="shared" si="76"/>
        <v/>
      </c>
      <c r="W574" s="1" t="str">
        <f t="shared" si="77"/>
        <v/>
      </c>
      <c r="X574" s="1" t="str">
        <f t="shared" si="78"/>
        <v/>
      </c>
      <c r="Y574" s="1" t="str">
        <f t="shared" si="79"/>
        <v/>
      </c>
      <c r="Z574" s="1" t="str">
        <f t="shared" si="80"/>
        <v xml:space="preserve">GEFCO pax en </v>
      </c>
    </row>
    <row r="575" spans="3:26">
      <c r="C575" s="7">
        <v>42639</v>
      </c>
      <c r="D575" s="7">
        <v>42639</v>
      </c>
      <c r="E575" s="1">
        <f t="shared" si="72"/>
        <v>1</v>
      </c>
      <c r="I575" s="1" t="s">
        <v>324</v>
      </c>
      <c r="L575" s="1" t="s">
        <v>83</v>
      </c>
      <c r="S575" s="1" t="str">
        <f t="shared" si="73"/>
        <v>42639MIRABEAU-IENA</v>
      </c>
      <c r="T575" s="1" t="str">
        <f t="shared" si="74"/>
        <v/>
      </c>
      <c r="U575" s="1" t="str">
        <f t="shared" si="75"/>
        <v/>
      </c>
      <c r="V575" s="1" t="str">
        <f t="shared" si="76"/>
        <v/>
      </c>
      <c r="W575" s="1" t="str">
        <f t="shared" si="77"/>
        <v/>
      </c>
      <c r="X575" s="1" t="str">
        <f t="shared" si="78"/>
        <v/>
      </c>
      <c r="Y575" s="1" t="str">
        <f t="shared" si="79"/>
        <v/>
      </c>
      <c r="Z575" s="1" t="str">
        <f t="shared" si="80"/>
        <v xml:space="preserve">POINT P pax en </v>
      </c>
    </row>
    <row r="576" spans="3:26">
      <c r="C576" s="7">
        <v>42639</v>
      </c>
      <c r="D576" s="7">
        <v>42642</v>
      </c>
      <c r="E576" s="1">
        <f t="shared" si="72"/>
        <v>4</v>
      </c>
      <c r="I576" s="1" t="s">
        <v>225</v>
      </c>
      <c r="L576" s="1" t="s">
        <v>77</v>
      </c>
      <c r="S576" s="1" t="str">
        <f t="shared" si="73"/>
        <v>42639MONCEAU</v>
      </c>
      <c r="T576" s="1" t="str">
        <f t="shared" si="74"/>
        <v>42640MONCEAU</v>
      </c>
      <c r="U576" s="1" t="str">
        <f t="shared" si="75"/>
        <v>42641MONCEAU</v>
      </c>
      <c r="V576" s="1" t="str">
        <f t="shared" si="76"/>
        <v>42642MONCEAU</v>
      </c>
      <c r="W576" s="1" t="str">
        <f t="shared" si="77"/>
        <v/>
      </c>
      <c r="X576" s="1" t="str">
        <f t="shared" si="78"/>
        <v/>
      </c>
      <c r="Y576" s="1" t="str">
        <f t="shared" si="79"/>
        <v/>
      </c>
      <c r="Z576" s="1" t="str">
        <f t="shared" si="80"/>
        <v xml:space="preserve">LES RESTOS DU CŒUR pax en </v>
      </c>
    </row>
    <row r="577" spans="3:26">
      <c r="C577" s="7">
        <v>42639</v>
      </c>
      <c r="D577" s="7">
        <v>42643</v>
      </c>
      <c r="E577" s="1">
        <f t="shared" si="72"/>
        <v>5</v>
      </c>
      <c r="I577" s="1" t="s">
        <v>325</v>
      </c>
      <c r="L577" s="1" t="s">
        <v>241</v>
      </c>
      <c r="N577" s="1">
        <v>12</v>
      </c>
      <c r="S577" s="1" t="str">
        <f t="shared" si="73"/>
        <v>42639VENDOME</v>
      </c>
      <c r="T577" s="1" t="str">
        <f t="shared" si="74"/>
        <v>42640VENDOME</v>
      </c>
      <c r="U577" s="1" t="str">
        <f t="shared" si="75"/>
        <v>42641VENDOME</v>
      </c>
      <c r="V577" s="1" t="str">
        <f t="shared" si="76"/>
        <v>42642VENDOME</v>
      </c>
      <c r="W577" s="1" t="str">
        <f t="shared" si="77"/>
        <v>42643VENDOME</v>
      </c>
      <c r="X577" s="1" t="str">
        <f t="shared" si="78"/>
        <v/>
      </c>
      <c r="Y577" s="1" t="str">
        <f t="shared" si="79"/>
        <v/>
      </c>
      <c r="Z577" s="1" t="str">
        <f t="shared" si="80"/>
        <v xml:space="preserve">MPF 12pax en </v>
      </c>
    </row>
    <row r="578" spans="3:26">
      <c r="C578" s="7">
        <v>42639</v>
      </c>
      <c r="D578" s="7">
        <v>42639</v>
      </c>
      <c r="E578" s="1">
        <f t="shared" ref="E578:E585" si="81">D578-C578+1</f>
        <v>1</v>
      </c>
      <c r="I578" s="1" t="s">
        <v>63</v>
      </c>
      <c r="L578" s="1" t="s">
        <v>252</v>
      </c>
      <c r="N578" s="1">
        <v>5</v>
      </c>
      <c r="S578" s="1" t="str">
        <f t="shared" ref="S578:S600" si="82">IF($E578&gt;=S$1,CONCATENATE($C578,$L578),"")</f>
        <v>42639WAGRAM</v>
      </c>
      <c r="T578" s="1" t="str">
        <f t="shared" ref="T578:T600" si="83">IF($E578&gt;=T$1,CONCATENATE($C578+1,$L578),"")</f>
        <v/>
      </c>
      <c r="U578" s="1" t="str">
        <f t="shared" ref="U578:U600" si="84">IF($E578&gt;=U$1,CONCATENATE($C578+2,$L578),"")</f>
        <v/>
      </c>
      <c r="V578" s="1" t="str">
        <f t="shared" ref="V578:V600" si="85">IF($E578&gt;=V$1,CONCATENATE($C578+3,$L578),"")</f>
        <v/>
      </c>
      <c r="W578" s="1" t="str">
        <f t="shared" ref="W578:W600" si="86">IF($E578&gt;=W$1,CONCATENATE($C578+4,$L578),"")</f>
        <v/>
      </c>
      <c r="X578" s="1" t="str">
        <f t="shared" ref="X578:X600" si="87">IF($E578&gt;=X$1,CONCATENATE($C578+5,$L578),"")</f>
        <v/>
      </c>
      <c r="Y578" s="1" t="str">
        <f t="shared" ref="Y578:Y600" si="88">IF($E578&gt;=Y$1,CONCATENATE($C578+6,$L578),"")</f>
        <v/>
      </c>
      <c r="Z578" s="1" t="str">
        <f t="shared" ref="Z578:Z600" si="89">I578&amp;" "&amp;N578&amp;"pax"&amp;" "&amp;"en"&amp;" "&amp;M578</f>
        <v xml:space="preserve">INTERNE 5pax en </v>
      </c>
    </row>
    <row r="579" spans="3:26">
      <c r="C579" s="7">
        <v>42640</v>
      </c>
      <c r="D579" s="7">
        <v>42641</v>
      </c>
      <c r="E579" s="1">
        <f t="shared" si="81"/>
        <v>2</v>
      </c>
      <c r="I579" s="1" t="s">
        <v>310</v>
      </c>
      <c r="L579" s="1" t="s">
        <v>326</v>
      </c>
      <c r="M579" s="1" t="s">
        <v>32</v>
      </c>
      <c r="N579" s="1">
        <v>20</v>
      </c>
      <c r="S579" s="1" t="str">
        <f t="shared" si="82"/>
        <v>42640CLICHY-BATIGNOLLES</v>
      </c>
      <c r="T579" s="1" t="str">
        <f t="shared" si="83"/>
        <v>42641CLICHY-BATIGNOLLES</v>
      </c>
      <c r="U579" s="1" t="str">
        <f t="shared" si="84"/>
        <v/>
      </c>
      <c r="V579" s="1" t="str">
        <f t="shared" si="85"/>
        <v/>
      </c>
      <c r="W579" s="1" t="str">
        <f t="shared" si="86"/>
        <v/>
      </c>
      <c r="X579" s="1" t="str">
        <f t="shared" si="87"/>
        <v/>
      </c>
      <c r="Y579" s="1" t="str">
        <f t="shared" si="88"/>
        <v/>
      </c>
      <c r="Z579" s="1" t="str">
        <f t="shared" si="89"/>
        <v>France EXPRESS 20pax en U</v>
      </c>
    </row>
    <row r="580" spans="3:26">
      <c r="C580" s="7">
        <v>42640</v>
      </c>
      <c r="D580" s="7">
        <v>42642</v>
      </c>
      <c r="E580" s="1">
        <f t="shared" si="81"/>
        <v>3</v>
      </c>
      <c r="I580" s="1" t="s">
        <v>225</v>
      </c>
      <c r="L580" s="1" t="s">
        <v>327</v>
      </c>
      <c r="S580" s="1" t="str">
        <f t="shared" si="82"/>
        <v>42640IENA-GRENELLE-SULLY-MIRABEAU</v>
      </c>
      <c r="T580" s="1" t="str">
        <f t="shared" si="83"/>
        <v>42641IENA-GRENELLE-SULLY-MIRABEAU</v>
      </c>
      <c r="U580" s="1" t="str">
        <f t="shared" si="84"/>
        <v>42642IENA-GRENELLE-SULLY-MIRABEAU</v>
      </c>
      <c r="V580" s="1" t="str">
        <f t="shared" si="85"/>
        <v/>
      </c>
      <c r="W580" s="1" t="str">
        <f t="shared" si="86"/>
        <v/>
      </c>
      <c r="X580" s="1" t="str">
        <f t="shared" si="87"/>
        <v/>
      </c>
      <c r="Y580" s="1" t="str">
        <f t="shared" si="88"/>
        <v/>
      </c>
      <c r="Z580" s="1" t="str">
        <f t="shared" si="89"/>
        <v xml:space="preserve">LES RESTOS DU CŒUR pax en </v>
      </c>
    </row>
    <row r="581" spans="3:26">
      <c r="C581" s="7">
        <v>42640</v>
      </c>
      <c r="D581" s="7">
        <v>42642</v>
      </c>
      <c r="E581" s="1">
        <f t="shared" si="81"/>
        <v>3</v>
      </c>
      <c r="I581" s="1" t="s">
        <v>225</v>
      </c>
      <c r="L581" s="1" t="s">
        <v>77</v>
      </c>
      <c r="S581" s="1" t="str">
        <f t="shared" si="82"/>
        <v>42640MONCEAU</v>
      </c>
      <c r="T581" s="1" t="str">
        <f t="shared" si="83"/>
        <v>42641MONCEAU</v>
      </c>
      <c r="U581" s="1" t="str">
        <f t="shared" si="84"/>
        <v>42642MONCEAU</v>
      </c>
      <c r="V581" s="1" t="str">
        <f t="shared" si="85"/>
        <v/>
      </c>
      <c r="W581" s="1" t="str">
        <f t="shared" si="86"/>
        <v/>
      </c>
      <c r="X581" s="1" t="str">
        <f t="shared" si="87"/>
        <v/>
      </c>
      <c r="Y581" s="1" t="str">
        <f t="shared" si="88"/>
        <v/>
      </c>
      <c r="Z581" s="1" t="str">
        <f t="shared" si="89"/>
        <v xml:space="preserve">LES RESTOS DU CŒUR pax en </v>
      </c>
    </row>
    <row r="582" spans="3:26">
      <c r="C582" s="7">
        <v>42640</v>
      </c>
      <c r="D582" s="7">
        <v>42642</v>
      </c>
      <c r="E582" s="1">
        <f t="shared" si="81"/>
        <v>3</v>
      </c>
      <c r="I582" s="1" t="s">
        <v>225</v>
      </c>
      <c r="L582" s="1" t="s">
        <v>322</v>
      </c>
      <c r="S582" s="1" t="str">
        <f t="shared" si="82"/>
        <v>42640RODIN-PICASSO-GREVIN-CARNAVALET</v>
      </c>
      <c r="T582" s="1" t="str">
        <f t="shared" si="83"/>
        <v>42641RODIN-PICASSO-GREVIN-CARNAVALET</v>
      </c>
      <c r="U582" s="1" t="str">
        <f t="shared" si="84"/>
        <v>42642RODIN-PICASSO-GREVIN-CARNAVALET</v>
      </c>
      <c r="V582" s="1" t="str">
        <f t="shared" si="85"/>
        <v/>
      </c>
      <c r="W582" s="1" t="str">
        <f t="shared" si="86"/>
        <v/>
      </c>
      <c r="X582" s="1" t="str">
        <f t="shared" si="87"/>
        <v/>
      </c>
      <c r="Y582" s="1" t="str">
        <f t="shared" si="88"/>
        <v/>
      </c>
      <c r="Z582" s="1" t="str">
        <f t="shared" si="89"/>
        <v xml:space="preserve">LES RESTOS DU CŒUR pax en </v>
      </c>
    </row>
    <row r="583" spans="3:26">
      <c r="C583" s="7">
        <v>42641</v>
      </c>
      <c r="D583" s="7">
        <v>42641</v>
      </c>
      <c r="E583" s="1">
        <f t="shared" si="81"/>
        <v>1</v>
      </c>
      <c r="I583" s="1" t="s">
        <v>328</v>
      </c>
      <c r="L583" s="1" t="s">
        <v>191</v>
      </c>
      <c r="S583" s="1" t="str">
        <f t="shared" si="82"/>
        <v>42641MADELEINE</v>
      </c>
      <c r="T583" s="1" t="str">
        <f t="shared" si="83"/>
        <v/>
      </c>
      <c r="U583" s="1" t="str">
        <f t="shared" si="84"/>
        <v/>
      </c>
      <c r="V583" s="1" t="str">
        <f t="shared" si="85"/>
        <v/>
      </c>
      <c r="W583" s="1" t="str">
        <f t="shared" si="86"/>
        <v/>
      </c>
      <c r="X583" s="1" t="str">
        <f t="shared" si="87"/>
        <v/>
      </c>
      <c r="Y583" s="1" t="str">
        <f t="shared" si="88"/>
        <v/>
      </c>
      <c r="Z583" s="1" t="str">
        <f t="shared" si="89"/>
        <v xml:space="preserve">CODEX pax en </v>
      </c>
    </row>
    <row r="584" spans="3:26">
      <c r="C584" s="7">
        <v>42641</v>
      </c>
      <c r="D584" s="7">
        <v>42643</v>
      </c>
      <c r="E584" s="1">
        <f t="shared" si="81"/>
        <v>3</v>
      </c>
      <c r="I584" s="1" t="s">
        <v>329</v>
      </c>
      <c r="L584" s="1" t="s">
        <v>236</v>
      </c>
      <c r="M584" s="1" t="s">
        <v>32</v>
      </c>
      <c r="N584" s="1">
        <v>30</v>
      </c>
      <c r="S584" s="1" t="str">
        <f t="shared" si="82"/>
        <v>42641PARIS 17</v>
      </c>
      <c r="T584" s="1" t="str">
        <f t="shared" si="83"/>
        <v>42642PARIS 17</v>
      </c>
      <c r="U584" s="1" t="str">
        <f t="shared" si="84"/>
        <v>42643PARIS 17</v>
      </c>
      <c r="V584" s="1" t="str">
        <f t="shared" si="85"/>
        <v/>
      </c>
      <c r="W584" s="1" t="str">
        <f t="shared" si="86"/>
        <v/>
      </c>
      <c r="X584" s="1" t="str">
        <f t="shared" si="87"/>
        <v/>
      </c>
      <c r="Y584" s="1" t="str">
        <f t="shared" si="88"/>
        <v/>
      </c>
      <c r="Z584" s="1" t="str">
        <f t="shared" si="89"/>
        <v>CHAMBRE AGRICULTURE 30pax en U</v>
      </c>
    </row>
    <row r="585" spans="3:26">
      <c r="C585" s="7">
        <v>42642</v>
      </c>
      <c r="D585" s="7">
        <v>42642</v>
      </c>
      <c r="E585" s="1">
        <f t="shared" si="81"/>
        <v>1</v>
      </c>
      <c r="I585" s="1" t="s">
        <v>63</v>
      </c>
      <c r="L585" s="1" t="s">
        <v>191</v>
      </c>
      <c r="S585" s="1" t="str">
        <f t="shared" si="82"/>
        <v>42642MADELEINE</v>
      </c>
      <c r="T585" s="1" t="str">
        <f t="shared" si="83"/>
        <v/>
      </c>
      <c r="U585" s="1" t="str">
        <f t="shared" si="84"/>
        <v/>
      </c>
      <c r="V585" s="1" t="str">
        <f t="shared" si="85"/>
        <v/>
      </c>
      <c r="W585" s="1" t="str">
        <f t="shared" si="86"/>
        <v/>
      </c>
      <c r="X585" s="1" t="str">
        <f t="shared" si="87"/>
        <v/>
      </c>
      <c r="Y585" s="1" t="str">
        <f t="shared" si="88"/>
        <v/>
      </c>
      <c r="Z585" s="1" t="str">
        <f t="shared" si="89"/>
        <v xml:space="preserve">INTERNE pax en </v>
      </c>
    </row>
    <row r="586" spans="3:26">
      <c r="S586" s="1" t="str">
        <f t="shared" si="82"/>
        <v/>
      </c>
      <c r="T586" s="1" t="str">
        <f t="shared" si="83"/>
        <v/>
      </c>
      <c r="U586" s="1" t="str">
        <f t="shared" si="84"/>
        <v/>
      </c>
      <c r="V586" s="1" t="str">
        <f t="shared" si="85"/>
        <v/>
      </c>
      <c r="W586" s="1" t="str">
        <f t="shared" si="86"/>
        <v/>
      </c>
      <c r="X586" s="1" t="str">
        <f t="shared" si="87"/>
        <v/>
      </c>
      <c r="Y586" s="1" t="str">
        <f t="shared" si="88"/>
        <v/>
      </c>
      <c r="Z586" s="1" t="str">
        <f t="shared" si="89"/>
        <v xml:space="preserve"> pax en </v>
      </c>
    </row>
    <row r="587" spans="3:26">
      <c r="S587" s="1" t="str">
        <f t="shared" si="82"/>
        <v/>
      </c>
      <c r="T587" s="1" t="str">
        <f t="shared" si="83"/>
        <v/>
      </c>
      <c r="U587" s="1" t="str">
        <f t="shared" si="84"/>
        <v/>
      </c>
      <c r="V587" s="1" t="str">
        <f t="shared" si="85"/>
        <v/>
      </c>
      <c r="W587" s="1" t="str">
        <f t="shared" si="86"/>
        <v/>
      </c>
      <c r="X587" s="1" t="str">
        <f t="shared" si="87"/>
        <v/>
      </c>
      <c r="Y587" s="1" t="str">
        <f t="shared" si="88"/>
        <v/>
      </c>
      <c r="Z587" s="1" t="str">
        <f t="shared" si="89"/>
        <v xml:space="preserve"> pax en </v>
      </c>
    </row>
    <row r="588" spans="3:26">
      <c r="S588" s="1" t="str">
        <f t="shared" si="82"/>
        <v/>
      </c>
      <c r="T588" s="1" t="str">
        <f t="shared" si="83"/>
        <v/>
      </c>
      <c r="U588" s="1" t="str">
        <f t="shared" si="84"/>
        <v/>
      </c>
      <c r="V588" s="1" t="str">
        <f t="shared" si="85"/>
        <v/>
      </c>
      <c r="W588" s="1" t="str">
        <f t="shared" si="86"/>
        <v/>
      </c>
      <c r="X588" s="1" t="str">
        <f t="shared" si="87"/>
        <v/>
      </c>
      <c r="Y588" s="1" t="str">
        <f t="shared" si="88"/>
        <v/>
      </c>
      <c r="Z588" s="1" t="str">
        <f t="shared" si="89"/>
        <v xml:space="preserve"> pax en </v>
      </c>
    </row>
    <row r="589" spans="3:26">
      <c r="S589" s="1" t="str">
        <f t="shared" si="82"/>
        <v/>
      </c>
      <c r="T589" s="1" t="str">
        <f t="shared" si="83"/>
        <v/>
      </c>
      <c r="U589" s="1" t="str">
        <f t="shared" si="84"/>
        <v/>
      </c>
      <c r="V589" s="1" t="str">
        <f t="shared" si="85"/>
        <v/>
      </c>
      <c r="W589" s="1" t="str">
        <f t="shared" si="86"/>
        <v/>
      </c>
      <c r="X589" s="1" t="str">
        <f t="shared" si="87"/>
        <v/>
      </c>
      <c r="Y589" s="1" t="str">
        <f t="shared" si="88"/>
        <v/>
      </c>
      <c r="Z589" s="1" t="str">
        <f t="shared" si="89"/>
        <v xml:space="preserve"> pax en </v>
      </c>
    </row>
    <row r="590" spans="3:26">
      <c r="S590" s="1" t="str">
        <f t="shared" si="82"/>
        <v/>
      </c>
      <c r="T590" s="1" t="str">
        <f t="shared" si="83"/>
        <v/>
      </c>
      <c r="U590" s="1" t="str">
        <f t="shared" si="84"/>
        <v/>
      </c>
      <c r="V590" s="1" t="str">
        <f t="shared" si="85"/>
        <v/>
      </c>
      <c r="W590" s="1" t="str">
        <f t="shared" si="86"/>
        <v/>
      </c>
      <c r="X590" s="1" t="str">
        <f t="shared" si="87"/>
        <v/>
      </c>
      <c r="Y590" s="1" t="str">
        <f t="shared" si="88"/>
        <v/>
      </c>
      <c r="Z590" s="1" t="str">
        <f t="shared" si="89"/>
        <v xml:space="preserve"> pax en </v>
      </c>
    </row>
    <row r="591" spans="3:26">
      <c r="S591" s="1" t="str">
        <f t="shared" si="82"/>
        <v/>
      </c>
      <c r="T591" s="1" t="str">
        <f t="shared" si="83"/>
        <v/>
      </c>
      <c r="U591" s="1" t="str">
        <f t="shared" si="84"/>
        <v/>
      </c>
      <c r="V591" s="1" t="str">
        <f t="shared" si="85"/>
        <v/>
      </c>
      <c r="W591" s="1" t="str">
        <f t="shared" si="86"/>
        <v/>
      </c>
      <c r="X591" s="1" t="str">
        <f t="shared" si="87"/>
        <v/>
      </c>
      <c r="Y591" s="1" t="str">
        <f t="shared" si="88"/>
        <v/>
      </c>
      <c r="Z591" s="1" t="str">
        <f t="shared" si="89"/>
        <v xml:space="preserve"> pax en </v>
      </c>
    </row>
    <row r="592" spans="3:26">
      <c r="S592" s="1" t="str">
        <f t="shared" si="82"/>
        <v/>
      </c>
      <c r="T592" s="1" t="str">
        <f t="shared" si="83"/>
        <v/>
      </c>
      <c r="U592" s="1" t="str">
        <f t="shared" si="84"/>
        <v/>
      </c>
      <c r="V592" s="1" t="str">
        <f t="shared" si="85"/>
        <v/>
      </c>
      <c r="W592" s="1" t="str">
        <f t="shared" si="86"/>
        <v/>
      </c>
      <c r="X592" s="1" t="str">
        <f t="shared" si="87"/>
        <v/>
      </c>
      <c r="Y592" s="1" t="str">
        <f t="shared" si="88"/>
        <v/>
      </c>
      <c r="Z592" s="1" t="str">
        <f t="shared" si="89"/>
        <v xml:space="preserve"> pax en </v>
      </c>
    </row>
    <row r="593" spans="19:26">
      <c r="S593" s="1" t="str">
        <f t="shared" si="82"/>
        <v/>
      </c>
      <c r="T593" s="1" t="str">
        <f t="shared" si="83"/>
        <v/>
      </c>
      <c r="U593" s="1" t="str">
        <f t="shared" si="84"/>
        <v/>
      </c>
      <c r="V593" s="1" t="str">
        <f t="shared" si="85"/>
        <v/>
      </c>
      <c r="W593" s="1" t="str">
        <f t="shared" si="86"/>
        <v/>
      </c>
      <c r="X593" s="1" t="str">
        <f t="shared" si="87"/>
        <v/>
      </c>
      <c r="Y593" s="1" t="str">
        <f t="shared" si="88"/>
        <v/>
      </c>
      <c r="Z593" s="1" t="str">
        <f t="shared" si="89"/>
        <v xml:space="preserve"> pax en </v>
      </c>
    </row>
    <row r="594" spans="19:26">
      <c r="S594" s="1" t="str">
        <f t="shared" si="82"/>
        <v/>
      </c>
      <c r="T594" s="1" t="str">
        <f t="shared" si="83"/>
        <v/>
      </c>
      <c r="U594" s="1" t="str">
        <f t="shared" si="84"/>
        <v/>
      </c>
      <c r="V594" s="1" t="str">
        <f t="shared" si="85"/>
        <v/>
      </c>
      <c r="W594" s="1" t="str">
        <f t="shared" si="86"/>
        <v/>
      </c>
      <c r="X594" s="1" t="str">
        <f t="shared" si="87"/>
        <v/>
      </c>
      <c r="Y594" s="1" t="str">
        <f t="shared" si="88"/>
        <v/>
      </c>
      <c r="Z594" s="1" t="str">
        <f t="shared" si="89"/>
        <v xml:space="preserve"> pax en </v>
      </c>
    </row>
    <row r="595" spans="19:26">
      <c r="S595" s="1" t="str">
        <f t="shared" si="82"/>
        <v/>
      </c>
      <c r="T595" s="1" t="str">
        <f t="shared" si="83"/>
        <v/>
      </c>
      <c r="U595" s="1" t="str">
        <f t="shared" si="84"/>
        <v/>
      </c>
      <c r="V595" s="1" t="str">
        <f t="shared" si="85"/>
        <v/>
      </c>
      <c r="W595" s="1" t="str">
        <f t="shared" si="86"/>
        <v/>
      </c>
      <c r="X595" s="1" t="str">
        <f t="shared" si="87"/>
        <v/>
      </c>
      <c r="Y595" s="1" t="str">
        <f t="shared" si="88"/>
        <v/>
      </c>
      <c r="Z595" s="1" t="str">
        <f t="shared" si="89"/>
        <v xml:space="preserve"> pax en </v>
      </c>
    </row>
    <row r="596" spans="19:26">
      <c r="S596" s="1" t="str">
        <f t="shared" si="82"/>
        <v/>
      </c>
      <c r="T596" s="1" t="str">
        <f t="shared" si="83"/>
        <v/>
      </c>
      <c r="U596" s="1" t="str">
        <f t="shared" si="84"/>
        <v/>
      </c>
      <c r="V596" s="1" t="str">
        <f t="shared" si="85"/>
        <v/>
      </c>
      <c r="W596" s="1" t="str">
        <f t="shared" si="86"/>
        <v/>
      </c>
      <c r="X596" s="1" t="str">
        <f t="shared" si="87"/>
        <v/>
      </c>
      <c r="Y596" s="1" t="str">
        <f t="shared" si="88"/>
        <v/>
      </c>
      <c r="Z596" s="1" t="str">
        <f t="shared" si="89"/>
        <v xml:space="preserve"> pax en </v>
      </c>
    </row>
    <row r="597" spans="19:26">
      <c r="S597" s="1" t="str">
        <f t="shared" si="82"/>
        <v/>
      </c>
      <c r="T597" s="1" t="str">
        <f t="shared" si="83"/>
        <v/>
      </c>
      <c r="U597" s="1" t="str">
        <f t="shared" si="84"/>
        <v/>
      </c>
      <c r="V597" s="1" t="str">
        <f t="shared" si="85"/>
        <v/>
      </c>
      <c r="W597" s="1" t="str">
        <f t="shared" si="86"/>
        <v/>
      </c>
      <c r="X597" s="1" t="str">
        <f t="shared" si="87"/>
        <v/>
      </c>
      <c r="Y597" s="1" t="str">
        <f t="shared" si="88"/>
        <v/>
      </c>
      <c r="Z597" s="1" t="str">
        <f t="shared" si="89"/>
        <v xml:space="preserve"> pax en </v>
      </c>
    </row>
    <row r="598" spans="19:26">
      <c r="S598" s="1" t="str">
        <f t="shared" si="82"/>
        <v/>
      </c>
      <c r="T598" s="1" t="str">
        <f t="shared" si="83"/>
        <v/>
      </c>
      <c r="U598" s="1" t="str">
        <f t="shared" si="84"/>
        <v/>
      </c>
      <c r="V598" s="1" t="str">
        <f t="shared" si="85"/>
        <v/>
      </c>
      <c r="W598" s="1" t="str">
        <f t="shared" si="86"/>
        <v/>
      </c>
      <c r="X598" s="1" t="str">
        <f t="shared" si="87"/>
        <v/>
      </c>
      <c r="Y598" s="1" t="str">
        <f t="shared" si="88"/>
        <v/>
      </c>
      <c r="Z598" s="1" t="str">
        <f t="shared" si="89"/>
        <v xml:space="preserve"> pax en </v>
      </c>
    </row>
    <row r="599" spans="19:26">
      <c r="S599" s="1" t="str">
        <f t="shared" si="82"/>
        <v/>
      </c>
      <c r="T599" s="1" t="str">
        <f t="shared" si="83"/>
        <v/>
      </c>
      <c r="U599" s="1" t="str">
        <f t="shared" si="84"/>
        <v/>
      </c>
      <c r="V599" s="1" t="str">
        <f t="shared" si="85"/>
        <v/>
      </c>
      <c r="W599" s="1" t="str">
        <f t="shared" si="86"/>
        <v/>
      </c>
      <c r="X599" s="1" t="str">
        <f t="shared" si="87"/>
        <v/>
      </c>
      <c r="Y599" s="1" t="str">
        <f t="shared" si="88"/>
        <v/>
      </c>
      <c r="Z599" s="1" t="str">
        <f t="shared" si="89"/>
        <v xml:space="preserve"> pax en </v>
      </c>
    </row>
    <row r="600" spans="19:26">
      <c r="S600" s="1" t="str">
        <f t="shared" si="82"/>
        <v/>
      </c>
      <c r="T600" s="1" t="str">
        <f t="shared" si="83"/>
        <v/>
      </c>
      <c r="U600" s="1" t="str">
        <f t="shared" si="84"/>
        <v/>
      </c>
      <c r="V600" s="1" t="str">
        <f t="shared" si="85"/>
        <v/>
      </c>
      <c r="W600" s="1" t="str">
        <f t="shared" si="86"/>
        <v/>
      </c>
      <c r="X600" s="1" t="str">
        <f t="shared" si="87"/>
        <v/>
      </c>
      <c r="Y600" s="1" t="str">
        <f t="shared" si="88"/>
        <v/>
      </c>
      <c r="Z600" s="1" t="str">
        <f t="shared" si="89"/>
        <v xml:space="preserve"> pax en </v>
      </c>
    </row>
    <row r="619" spans="19:20">
      <c r="S619" s="1" t="str">
        <f t="shared" ref="S619:S624" si="90">IF($E619&gt;=S$1,CONCATENATE($C619,$L619),"")</f>
        <v/>
      </c>
      <c r="T619" s="1" t="str">
        <f t="shared" ref="T619:T624" si="91">IF($E619&gt;=T$1,CONCATENATE($C619+1,$L619),"")</f>
        <v/>
      </c>
    </row>
    <row r="620" spans="19:20">
      <c r="S620" s="1" t="str">
        <f t="shared" si="90"/>
        <v/>
      </c>
      <c r="T620" s="1" t="str">
        <f t="shared" si="91"/>
        <v/>
      </c>
    </row>
    <row r="621" spans="19:20">
      <c r="S621" s="1" t="str">
        <f t="shared" si="90"/>
        <v/>
      </c>
      <c r="T621" s="1" t="str">
        <f t="shared" si="91"/>
        <v/>
      </c>
    </row>
    <row r="622" spans="19:20">
      <c r="S622" s="1" t="str">
        <f t="shared" si="90"/>
        <v/>
      </c>
      <c r="T622" s="1" t="str">
        <f t="shared" si="91"/>
        <v/>
      </c>
    </row>
    <row r="623" spans="19:20">
      <c r="S623" s="1" t="str">
        <f t="shared" si="90"/>
        <v/>
      </c>
      <c r="T623" s="1" t="str">
        <f t="shared" si="91"/>
        <v/>
      </c>
    </row>
    <row r="624" spans="19:20">
      <c r="S624" s="1" t="str">
        <f t="shared" si="90"/>
        <v/>
      </c>
      <c r="T624" s="1" t="str">
        <f t="shared" si="91"/>
        <v/>
      </c>
    </row>
  </sheetData>
  <autoFilter ref="A1:Z600">
    <sortState ref="A2:Z600">
      <sortCondition ref="C1:C600"/>
    </sortState>
  </autoFilter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679"/>
  <sheetViews>
    <sheetView topLeftCell="D1" zoomScale="80" zoomScaleNormal="80" workbookViewId="0">
      <pane ySplit="1" topLeftCell="A518" activePane="bottomLeft" state="frozen"/>
      <selection pane="bottomLeft" activeCell="L596" activeCellId="2" sqref="L557 L580:L581 L596"/>
    </sheetView>
  </sheetViews>
  <sheetFormatPr baseColWidth="10" defaultColWidth="11.42578125" defaultRowHeight="15"/>
  <cols>
    <col min="1" max="1" width="10.85546875" style="27" customWidth="1"/>
    <col min="2" max="2" width="13.42578125" style="27" customWidth="1"/>
    <col min="3" max="4" width="12" style="27" customWidth="1"/>
    <col min="5" max="5" width="12.28515625" style="29" customWidth="1"/>
    <col min="6" max="6" width="8.28515625" style="27" customWidth="1"/>
    <col min="7" max="7" width="10.140625" style="27" customWidth="1"/>
    <col min="8" max="8" width="7.28515625" style="27" customWidth="1"/>
    <col min="9" max="9" width="53.7109375" style="27" customWidth="1"/>
    <col min="10" max="10" width="27.7109375" style="27" customWidth="1"/>
    <col min="11" max="11" width="38.7109375" style="27" customWidth="1"/>
    <col min="12" max="12" width="55.5703125" style="27" customWidth="1"/>
    <col min="13" max="13" width="14" style="27" customWidth="1"/>
    <col min="14" max="14" width="10.5703125" style="27" customWidth="1"/>
    <col min="15" max="15" width="14.140625" style="27" customWidth="1"/>
    <col min="16" max="16" width="21.5703125" style="27" customWidth="1"/>
    <col min="17" max="17" width="9" style="27" customWidth="1"/>
    <col min="18" max="18" width="12" style="27" customWidth="1"/>
    <col min="19" max="19" width="11.140625" style="27" customWidth="1"/>
    <col min="20" max="16384" width="11.42578125" style="27"/>
  </cols>
  <sheetData>
    <row r="1" spans="1:20" s="26" customFormat="1">
      <c r="A1" s="23" t="s">
        <v>36</v>
      </c>
      <c r="B1" s="23" t="s">
        <v>37</v>
      </c>
      <c r="C1" s="23" t="s">
        <v>38</v>
      </c>
      <c r="D1" s="23" t="s">
        <v>39</v>
      </c>
      <c r="E1" s="24" t="s">
        <v>40</v>
      </c>
      <c r="F1" s="23" t="s">
        <v>41</v>
      </c>
      <c r="G1" s="23" t="s">
        <v>42</v>
      </c>
      <c r="H1" s="23" t="s">
        <v>43</v>
      </c>
      <c r="I1" s="23" t="s">
        <v>44</v>
      </c>
      <c r="J1" s="23" t="s">
        <v>45</v>
      </c>
      <c r="K1" s="23" t="s">
        <v>46</v>
      </c>
      <c r="L1" s="23" t="s">
        <v>47</v>
      </c>
      <c r="M1" s="23" t="s">
        <v>48</v>
      </c>
      <c r="N1" s="23" t="s">
        <v>49</v>
      </c>
      <c r="O1" s="23" t="s">
        <v>50</v>
      </c>
      <c r="P1" s="23" t="s">
        <v>51</v>
      </c>
      <c r="Q1" s="23" t="s">
        <v>52</v>
      </c>
      <c r="R1" s="25" t="s">
        <v>330</v>
      </c>
      <c r="S1" s="25" t="s">
        <v>331</v>
      </c>
      <c r="T1" s="25" t="s">
        <v>332</v>
      </c>
    </row>
    <row r="2" spans="1:20">
      <c r="C2" s="28">
        <v>42376</v>
      </c>
      <c r="D2" s="28">
        <v>42376</v>
      </c>
      <c r="E2" s="29">
        <f t="shared" ref="E2:E65" si="0">_xlfn.DAYS(D2,C2)+1</f>
        <v>1</v>
      </c>
      <c r="I2" s="27" t="s">
        <v>63</v>
      </c>
      <c r="L2" s="27" t="s">
        <v>64</v>
      </c>
    </row>
    <row r="3" spans="1:20">
      <c r="C3" s="28">
        <v>42380</v>
      </c>
      <c r="D3" s="28">
        <v>42380</v>
      </c>
      <c r="E3" s="29">
        <f t="shared" si="0"/>
        <v>1</v>
      </c>
      <c r="I3" s="27" t="s">
        <v>71</v>
      </c>
      <c r="L3" s="27" t="s">
        <v>64</v>
      </c>
    </row>
    <row r="4" spans="1:20">
      <c r="C4" s="28">
        <v>42381</v>
      </c>
      <c r="D4" s="28">
        <v>42382</v>
      </c>
      <c r="E4" s="29">
        <f t="shared" si="0"/>
        <v>2</v>
      </c>
      <c r="I4" s="27" t="s">
        <v>63</v>
      </c>
      <c r="L4" s="27" t="s">
        <v>64</v>
      </c>
    </row>
    <row r="5" spans="1:20">
      <c r="C5" s="28">
        <v>42383</v>
      </c>
      <c r="D5" s="28">
        <v>42383</v>
      </c>
      <c r="E5" s="29">
        <f t="shared" si="0"/>
        <v>1</v>
      </c>
      <c r="I5" s="27" t="s">
        <v>81</v>
      </c>
      <c r="L5" s="27" t="s">
        <v>64</v>
      </c>
    </row>
    <row r="6" spans="1:20">
      <c r="C6" s="28">
        <v>42384</v>
      </c>
      <c r="D6" s="28">
        <v>42384</v>
      </c>
      <c r="E6" s="29">
        <f t="shared" si="0"/>
        <v>1</v>
      </c>
      <c r="I6" s="27" t="s">
        <v>86</v>
      </c>
      <c r="L6" s="27" t="s">
        <v>64</v>
      </c>
    </row>
    <row r="7" spans="1:20">
      <c r="C7" s="28">
        <v>42388</v>
      </c>
      <c r="D7" s="28">
        <v>42388</v>
      </c>
      <c r="E7" s="29">
        <f t="shared" si="0"/>
        <v>1</v>
      </c>
      <c r="I7" s="27" t="s">
        <v>63</v>
      </c>
      <c r="L7" s="27" t="s">
        <v>64</v>
      </c>
    </row>
    <row r="8" spans="1:20">
      <c r="C8" s="28">
        <v>42390</v>
      </c>
      <c r="D8" s="28">
        <v>42390</v>
      </c>
      <c r="E8" s="29">
        <f t="shared" si="0"/>
        <v>1</v>
      </c>
      <c r="I8" s="27" t="s">
        <v>63</v>
      </c>
      <c r="L8" s="27" t="s">
        <v>64</v>
      </c>
    </row>
    <row r="9" spans="1:20">
      <c r="C9" s="28">
        <v>42395</v>
      </c>
      <c r="D9" s="28">
        <v>42395</v>
      </c>
      <c r="E9" s="29">
        <f t="shared" si="0"/>
        <v>1</v>
      </c>
      <c r="I9" s="27" t="s">
        <v>63</v>
      </c>
      <c r="L9" s="27" t="s">
        <v>64</v>
      </c>
    </row>
    <row r="10" spans="1:20">
      <c r="C10" s="28">
        <v>42397</v>
      </c>
      <c r="D10" s="28">
        <v>42397</v>
      </c>
      <c r="E10" s="29">
        <f t="shared" si="0"/>
        <v>1</v>
      </c>
      <c r="I10" s="27" t="s">
        <v>63</v>
      </c>
      <c r="L10" s="27" t="s">
        <v>64</v>
      </c>
    </row>
    <row r="11" spans="1:20">
      <c r="C11" s="28">
        <v>42402</v>
      </c>
      <c r="D11" s="28">
        <v>42402</v>
      </c>
      <c r="E11" s="29">
        <f t="shared" si="0"/>
        <v>1</v>
      </c>
      <c r="I11" s="30" t="s">
        <v>63</v>
      </c>
      <c r="L11" s="27" t="s">
        <v>64</v>
      </c>
      <c r="M11" s="27" t="s">
        <v>111</v>
      </c>
      <c r="R11" s="30" t="s">
        <v>109</v>
      </c>
    </row>
    <row r="12" spans="1:20">
      <c r="C12" s="28">
        <v>42403</v>
      </c>
      <c r="D12" s="28">
        <v>42403</v>
      </c>
      <c r="E12" s="29">
        <f t="shared" si="0"/>
        <v>1</v>
      </c>
      <c r="I12" s="30" t="s">
        <v>119</v>
      </c>
      <c r="L12" s="27" t="s">
        <v>64</v>
      </c>
      <c r="M12" s="27" t="s">
        <v>111</v>
      </c>
      <c r="N12" s="27">
        <v>8</v>
      </c>
      <c r="R12" s="30" t="s">
        <v>109</v>
      </c>
    </row>
    <row r="13" spans="1:20">
      <c r="C13" s="28">
        <v>42404</v>
      </c>
      <c r="D13" s="28">
        <v>42404</v>
      </c>
      <c r="E13" s="29">
        <f t="shared" si="0"/>
        <v>1</v>
      </c>
      <c r="I13" s="30" t="s">
        <v>63</v>
      </c>
      <c r="L13" s="27" t="s">
        <v>64</v>
      </c>
    </row>
    <row r="14" spans="1:20">
      <c r="C14" s="28">
        <v>42405</v>
      </c>
      <c r="D14" s="28">
        <v>42405</v>
      </c>
      <c r="E14" s="29">
        <f t="shared" si="0"/>
        <v>1</v>
      </c>
      <c r="I14" s="30" t="s">
        <v>119</v>
      </c>
      <c r="L14" s="27" t="s">
        <v>64</v>
      </c>
      <c r="M14" s="27" t="s">
        <v>111</v>
      </c>
      <c r="N14" s="27">
        <v>10</v>
      </c>
      <c r="R14" s="30" t="s">
        <v>109</v>
      </c>
    </row>
    <row r="15" spans="1:20">
      <c r="C15" s="28">
        <v>42408</v>
      </c>
      <c r="D15" s="28">
        <v>42408</v>
      </c>
      <c r="E15" s="29">
        <f t="shared" si="0"/>
        <v>1</v>
      </c>
      <c r="I15" s="30" t="s">
        <v>63</v>
      </c>
      <c r="L15" s="27" t="s">
        <v>64</v>
      </c>
    </row>
    <row r="16" spans="1:20">
      <c r="C16" s="28">
        <v>42409</v>
      </c>
      <c r="D16" s="28">
        <v>42409</v>
      </c>
      <c r="E16" s="29">
        <f t="shared" si="0"/>
        <v>1</v>
      </c>
      <c r="I16" s="30" t="s">
        <v>63</v>
      </c>
      <c r="L16" s="27" t="s">
        <v>64</v>
      </c>
    </row>
    <row r="17" spans="2:19">
      <c r="C17" s="28">
        <v>42410</v>
      </c>
      <c r="D17" s="28">
        <v>42410</v>
      </c>
      <c r="E17" s="29">
        <f t="shared" si="0"/>
        <v>1</v>
      </c>
      <c r="I17" s="30" t="s">
        <v>63</v>
      </c>
      <c r="L17" s="27" t="s">
        <v>64</v>
      </c>
    </row>
    <row r="18" spans="2:19">
      <c r="C18" s="28">
        <v>42416</v>
      </c>
      <c r="D18" s="28">
        <v>42416</v>
      </c>
      <c r="E18" s="29">
        <f t="shared" si="0"/>
        <v>1</v>
      </c>
      <c r="I18" s="30" t="s">
        <v>63</v>
      </c>
      <c r="L18" s="27" t="s">
        <v>64</v>
      </c>
    </row>
    <row r="19" spans="2:19">
      <c r="C19" s="28">
        <v>42418</v>
      </c>
      <c r="D19" s="28">
        <v>42418</v>
      </c>
      <c r="E19" s="29">
        <f t="shared" si="0"/>
        <v>1</v>
      </c>
      <c r="I19" s="30" t="s">
        <v>63</v>
      </c>
      <c r="L19" s="27" t="s">
        <v>64</v>
      </c>
    </row>
    <row r="20" spans="2:19">
      <c r="B20" s="30" t="s">
        <v>142</v>
      </c>
      <c r="C20" s="31">
        <v>42419</v>
      </c>
      <c r="D20" s="31">
        <v>42419</v>
      </c>
      <c r="E20" s="29">
        <f t="shared" si="0"/>
        <v>1</v>
      </c>
      <c r="I20" s="30" t="s">
        <v>183</v>
      </c>
      <c r="J20" s="30" t="s">
        <v>184</v>
      </c>
      <c r="K20" s="30" t="s">
        <v>185</v>
      </c>
      <c r="L20" s="30" t="s">
        <v>64</v>
      </c>
      <c r="N20" s="30">
        <v>4</v>
      </c>
      <c r="O20" s="30" t="s">
        <v>139</v>
      </c>
      <c r="P20" s="30" t="s">
        <v>117</v>
      </c>
      <c r="Q20" s="30" t="s">
        <v>123</v>
      </c>
      <c r="R20" s="30" t="s">
        <v>109</v>
      </c>
      <c r="S20" s="32">
        <v>228</v>
      </c>
    </row>
    <row r="21" spans="2:19">
      <c r="C21" s="28">
        <v>42425</v>
      </c>
      <c r="D21" s="28">
        <v>42425</v>
      </c>
      <c r="E21" s="29">
        <f t="shared" si="0"/>
        <v>1</v>
      </c>
      <c r="I21" s="30" t="s">
        <v>63</v>
      </c>
      <c r="L21" s="27" t="s">
        <v>64</v>
      </c>
    </row>
    <row r="22" spans="2:19">
      <c r="C22" s="28">
        <v>42426</v>
      </c>
      <c r="D22" s="28">
        <v>42426</v>
      </c>
      <c r="E22" s="29">
        <f t="shared" si="0"/>
        <v>1</v>
      </c>
      <c r="I22" s="30" t="s">
        <v>63</v>
      </c>
      <c r="L22" s="27" t="s">
        <v>64</v>
      </c>
    </row>
    <row r="23" spans="2:19">
      <c r="C23" s="28">
        <v>42430</v>
      </c>
      <c r="D23" s="28">
        <v>42431</v>
      </c>
      <c r="E23" s="29">
        <f t="shared" si="0"/>
        <v>2</v>
      </c>
      <c r="I23" s="27" t="s">
        <v>193</v>
      </c>
      <c r="L23" s="27" t="s">
        <v>64</v>
      </c>
    </row>
    <row r="24" spans="2:19">
      <c r="C24" s="28">
        <v>42443</v>
      </c>
      <c r="D24" s="28">
        <v>42443</v>
      </c>
      <c r="E24" s="29">
        <f t="shared" si="0"/>
        <v>1</v>
      </c>
      <c r="I24" s="27" t="s">
        <v>207</v>
      </c>
      <c r="L24" s="27" t="s">
        <v>64</v>
      </c>
    </row>
    <row r="25" spans="2:19">
      <c r="C25" s="28">
        <v>42444</v>
      </c>
      <c r="D25" s="28">
        <v>42444</v>
      </c>
      <c r="E25" s="29">
        <f t="shared" si="0"/>
        <v>1</v>
      </c>
      <c r="I25" s="27" t="s">
        <v>63</v>
      </c>
      <c r="L25" s="27" t="s">
        <v>64</v>
      </c>
    </row>
    <row r="26" spans="2:19">
      <c r="C26" s="28">
        <v>42445</v>
      </c>
      <c r="D26" s="28">
        <v>42445</v>
      </c>
      <c r="E26" s="29">
        <f t="shared" si="0"/>
        <v>1</v>
      </c>
      <c r="I26" s="27" t="s">
        <v>208</v>
      </c>
      <c r="L26" s="27" t="s">
        <v>64</v>
      </c>
      <c r="N26" s="27">
        <v>8</v>
      </c>
    </row>
    <row r="27" spans="2:19">
      <c r="C27" s="28">
        <v>42446</v>
      </c>
      <c r="D27" s="28">
        <v>42447</v>
      </c>
      <c r="E27" s="29">
        <f t="shared" si="0"/>
        <v>2</v>
      </c>
      <c r="I27" s="27" t="s">
        <v>211</v>
      </c>
      <c r="L27" s="27" t="s">
        <v>64</v>
      </c>
      <c r="M27" s="27" t="s">
        <v>74</v>
      </c>
    </row>
    <row r="28" spans="2:19">
      <c r="C28" s="28">
        <v>42450</v>
      </c>
      <c r="D28" s="28">
        <v>42452</v>
      </c>
      <c r="E28" s="29">
        <f t="shared" si="0"/>
        <v>3</v>
      </c>
      <c r="I28" s="27" t="s">
        <v>63</v>
      </c>
      <c r="L28" s="27" t="s">
        <v>64</v>
      </c>
    </row>
    <row r="29" spans="2:19">
      <c r="C29" s="28">
        <v>42453</v>
      </c>
      <c r="D29" s="28">
        <v>42453</v>
      </c>
      <c r="E29" s="29">
        <f t="shared" si="0"/>
        <v>1</v>
      </c>
      <c r="I29" s="27" t="s">
        <v>219</v>
      </c>
      <c r="L29" s="27" t="s">
        <v>64</v>
      </c>
    </row>
    <row r="30" spans="2:19">
      <c r="C30" s="28">
        <v>42454</v>
      </c>
      <c r="D30" s="28">
        <v>42454</v>
      </c>
      <c r="E30" s="29">
        <f t="shared" si="0"/>
        <v>1</v>
      </c>
      <c r="I30" s="27" t="s">
        <v>63</v>
      </c>
      <c r="L30" s="27" t="s">
        <v>64</v>
      </c>
    </row>
    <row r="31" spans="2:19">
      <c r="C31" s="28">
        <v>42458</v>
      </c>
      <c r="D31" s="28">
        <v>42458</v>
      </c>
      <c r="E31" s="29">
        <f t="shared" si="0"/>
        <v>1</v>
      </c>
      <c r="I31" s="27" t="s">
        <v>63</v>
      </c>
      <c r="L31" s="27" t="s">
        <v>64</v>
      </c>
    </row>
    <row r="32" spans="2:19">
      <c r="C32" s="28">
        <v>42464</v>
      </c>
      <c r="D32" s="28">
        <v>42464</v>
      </c>
      <c r="E32" s="29">
        <f t="shared" si="0"/>
        <v>1</v>
      </c>
      <c r="I32" s="30" t="s">
        <v>96</v>
      </c>
      <c r="L32" s="27" t="s">
        <v>64</v>
      </c>
    </row>
    <row r="33" spans="2:19">
      <c r="C33" s="28">
        <v>42465</v>
      </c>
      <c r="D33" s="28">
        <v>42465</v>
      </c>
      <c r="E33" s="29">
        <f t="shared" si="0"/>
        <v>1</v>
      </c>
      <c r="I33" s="30" t="s">
        <v>63</v>
      </c>
      <c r="L33" s="27" t="s">
        <v>64</v>
      </c>
    </row>
    <row r="34" spans="2:19">
      <c r="C34" s="28">
        <v>42467</v>
      </c>
      <c r="D34" s="28">
        <v>42467</v>
      </c>
      <c r="E34" s="29">
        <f t="shared" si="0"/>
        <v>1</v>
      </c>
      <c r="I34" s="30" t="s">
        <v>63</v>
      </c>
      <c r="L34" s="27" t="s">
        <v>64</v>
      </c>
    </row>
    <row r="35" spans="2:19">
      <c r="C35" s="28">
        <v>42471</v>
      </c>
      <c r="D35" s="28">
        <v>42471</v>
      </c>
      <c r="E35" s="29">
        <f t="shared" si="0"/>
        <v>1</v>
      </c>
      <c r="I35" s="30" t="s">
        <v>63</v>
      </c>
      <c r="L35" s="27" t="s">
        <v>64</v>
      </c>
    </row>
    <row r="36" spans="2:19">
      <c r="C36" s="28">
        <v>42472</v>
      </c>
      <c r="D36" s="28">
        <v>42472</v>
      </c>
      <c r="E36" s="29">
        <f t="shared" si="0"/>
        <v>1</v>
      </c>
      <c r="I36" s="30" t="s">
        <v>63</v>
      </c>
      <c r="L36" s="27" t="s">
        <v>64</v>
      </c>
    </row>
    <row r="37" spans="2:19">
      <c r="B37" s="30" t="s">
        <v>333</v>
      </c>
      <c r="C37" s="31">
        <v>42474</v>
      </c>
      <c r="D37" s="31">
        <v>42475</v>
      </c>
      <c r="E37" s="29">
        <f t="shared" si="0"/>
        <v>2</v>
      </c>
      <c r="I37" s="30" t="s">
        <v>334</v>
      </c>
      <c r="J37" s="30" t="s">
        <v>335</v>
      </c>
      <c r="K37" s="30" t="s">
        <v>336</v>
      </c>
      <c r="L37" s="30" t="s">
        <v>64</v>
      </c>
      <c r="N37" s="30">
        <v>3</v>
      </c>
      <c r="O37" s="30" t="s">
        <v>124</v>
      </c>
      <c r="P37" s="30" t="s">
        <v>117</v>
      </c>
      <c r="Q37" s="30" t="s">
        <v>129</v>
      </c>
      <c r="R37" s="30" t="s">
        <v>109</v>
      </c>
      <c r="S37" s="32">
        <v>621.45000000000005</v>
      </c>
    </row>
    <row r="38" spans="2:19">
      <c r="C38" s="28">
        <v>42479</v>
      </c>
      <c r="D38" s="28">
        <v>42479</v>
      </c>
      <c r="E38" s="29">
        <f t="shared" si="0"/>
        <v>1</v>
      </c>
      <c r="I38" s="30" t="s">
        <v>63</v>
      </c>
      <c r="L38" s="27" t="s">
        <v>64</v>
      </c>
    </row>
    <row r="39" spans="2:19">
      <c r="C39" s="28">
        <v>42486</v>
      </c>
      <c r="D39" s="28">
        <v>42486</v>
      </c>
      <c r="E39" s="29">
        <f t="shared" si="0"/>
        <v>1</v>
      </c>
      <c r="I39" s="30" t="s">
        <v>63</v>
      </c>
      <c r="L39" s="27" t="s">
        <v>64</v>
      </c>
    </row>
    <row r="40" spans="2:19">
      <c r="C40" s="28">
        <v>42487</v>
      </c>
      <c r="D40" s="28">
        <v>42487</v>
      </c>
      <c r="E40" s="29">
        <f t="shared" si="0"/>
        <v>1</v>
      </c>
      <c r="I40" s="30" t="s">
        <v>337</v>
      </c>
      <c r="L40" s="27" t="s">
        <v>64</v>
      </c>
    </row>
    <row r="41" spans="2:19">
      <c r="C41" s="28">
        <v>42500</v>
      </c>
      <c r="D41" s="28">
        <v>42500</v>
      </c>
      <c r="E41" s="29">
        <f t="shared" si="0"/>
        <v>1</v>
      </c>
      <c r="I41" s="27" t="s">
        <v>63</v>
      </c>
      <c r="L41" s="27" t="s">
        <v>64</v>
      </c>
      <c r="M41" s="27" t="s">
        <v>111</v>
      </c>
    </row>
    <row r="42" spans="2:19">
      <c r="C42" s="28">
        <v>42501</v>
      </c>
      <c r="D42" s="28">
        <v>42501</v>
      </c>
      <c r="E42" s="29">
        <f t="shared" si="0"/>
        <v>1</v>
      </c>
      <c r="I42" s="27" t="s">
        <v>234</v>
      </c>
      <c r="L42" s="27" t="s">
        <v>64</v>
      </c>
      <c r="M42" s="27" t="s">
        <v>111</v>
      </c>
    </row>
    <row r="43" spans="2:19">
      <c r="C43" s="28">
        <v>42515</v>
      </c>
      <c r="D43" s="28">
        <v>42516</v>
      </c>
      <c r="E43" s="29">
        <f t="shared" si="0"/>
        <v>2</v>
      </c>
      <c r="I43" s="27" t="s">
        <v>245</v>
      </c>
      <c r="L43" s="27" t="s">
        <v>64</v>
      </c>
      <c r="M43" s="27" t="s">
        <v>111</v>
      </c>
    </row>
    <row r="44" spans="2:19">
      <c r="C44" s="28">
        <v>42522</v>
      </c>
      <c r="D44" s="28">
        <v>42524</v>
      </c>
      <c r="E44" s="29">
        <f t="shared" si="0"/>
        <v>3</v>
      </c>
      <c r="I44" s="27" t="s">
        <v>63</v>
      </c>
      <c r="L44" s="27" t="s">
        <v>64</v>
      </c>
    </row>
    <row r="45" spans="2:19">
      <c r="C45" s="28">
        <v>42530</v>
      </c>
      <c r="D45" s="28">
        <v>42530</v>
      </c>
      <c r="E45" s="29">
        <f t="shared" si="0"/>
        <v>1</v>
      </c>
      <c r="I45" s="27" t="s">
        <v>266</v>
      </c>
      <c r="L45" s="27" t="s">
        <v>64</v>
      </c>
      <c r="M45" s="27" t="s">
        <v>111</v>
      </c>
    </row>
    <row r="46" spans="2:19">
      <c r="C46" s="28">
        <v>42549</v>
      </c>
      <c r="D46" s="28">
        <v>42550</v>
      </c>
      <c r="E46" s="29">
        <f t="shared" si="0"/>
        <v>2</v>
      </c>
      <c r="I46" s="27" t="s">
        <v>285</v>
      </c>
      <c r="L46" s="27" t="s">
        <v>64</v>
      </c>
      <c r="M46" s="27" t="s">
        <v>111</v>
      </c>
      <c r="N46" s="27">
        <v>4</v>
      </c>
    </row>
    <row r="47" spans="2:19">
      <c r="C47" s="28">
        <v>42551</v>
      </c>
      <c r="D47" s="28">
        <v>42552</v>
      </c>
      <c r="E47" s="29">
        <f t="shared" si="0"/>
        <v>2</v>
      </c>
      <c r="I47" s="27" t="s">
        <v>288</v>
      </c>
      <c r="L47" s="27" t="s">
        <v>64</v>
      </c>
      <c r="M47" s="27" t="s">
        <v>111</v>
      </c>
    </row>
    <row r="48" spans="2:19">
      <c r="C48" s="28">
        <v>42552</v>
      </c>
      <c r="D48" s="28">
        <v>42552</v>
      </c>
      <c r="E48" s="29">
        <f t="shared" si="0"/>
        <v>1</v>
      </c>
      <c r="I48" s="27" t="s">
        <v>288</v>
      </c>
      <c r="L48" s="27" t="s">
        <v>64</v>
      </c>
      <c r="M48" s="27" t="s">
        <v>111</v>
      </c>
    </row>
    <row r="49" spans="3:14">
      <c r="C49" s="28">
        <v>42556</v>
      </c>
      <c r="D49" s="28">
        <v>42556</v>
      </c>
      <c r="E49" s="29">
        <f t="shared" si="0"/>
        <v>1</v>
      </c>
      <c r="I49" s="27" t="s">
        <v>63</v>
      </c>
      <c r="L49" s="27" t="s">
        <v>64</v>
      </c>
      <c r="M49" s="27" t="s">
        <v>111</v>
      </c>
    </row>
    <row r="50" spans="3:14">
      <c r="C50" s="28">
        <v>42577</v>
      </c>
      <c r="D50" s="28">
        <v>42577</v>
      </c>
      <c r="E50" s="29">
        <f t="shared" si="0"/>
        <v>1</v>
      </c>
      <c r="I50" s="27" t="s">
        <v>245</v>
      </c>
      <c r="L50" s="27" t="s">
        <v>64</v>
      </c>
      <c r="N50" s="27">
        <v>6</v>
      </c>
    </row>
    <row r="51" spans="3:14">
      <c r="C51" s="28">
        <v>42628</v>
      </c>
      <c r="D51" s="28">
        <v>42628</v>
      </c>
      <c r="E51" s="29">
        <f t="shared" si="0"/>
        <v>1</v>
      </c>
      <c r="I51" s="27" t="s">
        <v>245</v>
      </c>
      <c r="L51" s="27" t="s">
        <v>64</v>
      </c>
    </row>
    <row r="52" spans="3:14">
      <c r="C52" s="28">
        <v>42635</v>
      </c>
      <c r="D52" s="28">
        <v>42635</v>
      </c>
      <c r="E52" s="29">
        <f t="shared" si="0"/>
        <v>1</v>
      </c>
      <c r="I52" s="27" t="s">
        <v>317</v>
      </c>
      <c r="L52" s="27" t="s">
        <v>64</v>
      </c>
      <c r="N52" s="27">
        <v>2</v>
      </c>
    </row>
    <row r="53" spans="3:14">
      <c r="C53" s="28">
        <v>42439</v>
      </c>
      <c r="D53" s="28">
        <v>42439</v>
      </c>
      <c r="E53" s="29">
        <f t="shared" si="0"/>
        <v>1</v>
      </c>
      <c r="I53" s="27" t="s">
        <v>201</v>
      </c>
      <c r="L53" s="27" t="s">
        <v>202</v>
      </c>
      <c r="M53" s="27" t="s">
        <v>203</v>
      </c>
      <c r="N53" s="27">
        <v>20</v>
      </c>
    </row>
    <row r="54" spans="3:14">
      <c r="C54" s="28">
        <v>42446</v>
      </c>
      <c r="D54" s="28">
        <v>42447</v>
      </c>
      <c r="E54" s="29">
        <f t="shared" si="0"/>
        <v>2</v>
      </c>
      <c r="I54" s="27" t="s">
        <v>211</v>
      </c>
      <c r="L54" s="27" t="s">
        <v>202</v>
      </c>
    </row>
    <row r="55" spans="3:14">
      <c r="C55" s="28">
        <v>42453</v>
      </c>
      <c r="D55" s="28">
        <v>42453</v>
      </c>
      <c r="E55" s="29">
        <f t="shared" si="0"/>
        <v>1</v>
      </c>
      <c r="I55" s="27" t="s">
        <v>220</v>
      </c>
      <c r="L55" s="27" t="s">
        <v>202</v>
      </c>
      <c r="M55" s="27" t="s">
        <v>203</v>
      </c>
      <c r="N55" s="27">
        <v>10</v>
      </c>
    </row>
    <row r="56" spans="3:14">
      <c r="C56" s="28">
        <v>42458</v>
      </c>
      <c r="D56" s="28">
        <v>42458</v>
      </c>
      <c r="E56" s="29">
        <f t="shared" si="0"/>
        <v>1</v>
      </c>
      <c r="I56" s="27" t="s">
        <v>221</v>
      </c>
      <c r="L56" s="27" t="s">
        <v>202</v>
      </c>
    </row>
    <row r="57" spans="3:14">
      <c r="C57" s="28">
        <v>42468</v>
      </c>
      <c r="D57" s="28">
        <v>42468</v>
      </c>
      <c r="E57" s="29">
        <f t="shared" si="0"/>
        <v>1</v>
      </c>
      <c r="I57" s="30" t="s">
        <v>237</v>
      </c>
      <c r="L57" s="27" t="s">
        <v>202</v>
      </c>
    </row>
    <row r="58" spans="3:14">
      <c r="C58" s="28">
        <v>42539</v>
      </c>
      <c r="D58" s="28">
        <v>42539</v>
      </c>
      <c r="E58" s="29">
        <f t="shared" si="0"/>
        <v>1</v>
      </c>
      <c r="I58" s="27" t="s">
        <v>273</v>
      </c>
      <c r="L58" s="27" t="s">
        <v>202</v>
      </c>
    </row>
    <row r="59" spans="3:14">
      <c r="C59" s="28">
        <v>42626</v>
      </c>
      <c r="D59" s="28">
        <v>42626</v>
      </c>
      <c r="E59" s="29">
        <f t="shared" si="0"/>
        <v>1</v>
      </c>
      <c r="I59" s="27" t="s">
        <v>309</v>
      </c>
      <c r="L59" s="27" t="s">
        <v>202</v>
      </c>
    </row>
    <row r="60" spans="3:14">
      <c r="C60" s="28">
        <v>42629</v>
      </c>
      <c r="D60" s="28">
        <v>42629</v>
      </c>
      <c r="E60" s="29">
        <f t="shared" si="0"/>
        <v>1</v>
      </c>
      <c r="I60" s="27" t="s">
        <v>312</v>
      </c>
      <c r="L60" s="27" t="s">
        <v>202</v>
      </c>
    </row>
    <row r="61" spans="3:14">
      <c r="C61" s="28">
        <v>42635</v>
      </c>
      <c r="D61" s="28">
        <v>42635</v>
      </c>
      <c r="E61" s="29">
        <f t="shared" si="0"/>
        <v>1</v>
      </c>
      <c r="I61" s="27" t="s">
        <v>93</v>
      </c>
      <c r="L61" s="27" t="s">
        <v>202</v>
      </c>
    </row>
    <row r="62" spans="3:14">
      <c r="C62" s="28">
        <v>42634</v>
      </c>
      <c r="D62" s="28">
        <v>42634</v>
      </c>
      <c r="E62" s="29">
        <f t="shared" si="0"/>
        <v>1</v>
      </c>
      <c r="I62" s="27" t="s">
        <v>63</v>
      </c>
      <c r="L62" s="27" t="s">
        <v>314</v>
      </c>
      <c r="N62" s="27">
        <v>16</v>
      </c>
    </row>
    <row r="63" spans="3:14">
      <c r="C63" s="28">
        <v>42377</v>
      </c>
      <c r="D63" s="28">
        <v>42377</v>
      </c>
      <c r="E63" s="29">
        <f t="shared" si="0"/>
        <v>1</v>
      </c>
      <c r="I63" s="27" t="s">
        <v>63</v>
      </c>
      <c r="L63" s="27" t="s">
        <v>68</v>
      </c>
    </row>
    <row r="64" spans="3:14">
      <c r="C64" s="28">
        <v>42381</v>
      </c>
      <c r="D64" s="28">
        <v>42381</v>
      </c>
      <c r="E64" s="29">
        <f t="shared" si="0"/>
        <v>1</v>
      </c>
      <c r="I64" s="27" t="s">
        <v>53</v>
      </c>
      <c r="L64" s="27" t="s">
        <v>68</v>
      </c>
      <c r="M64" s="27" t="s">
        <v>75</v>
      </c>
      <c r="N64" s="27">
        <v>25</v>
      </c>
    </row>
    <row r="65" spans="2:19">
      <c r="C65" s="28">
        <v>42387</v>
      </c>
      <c r="D65" s="28">
        <v>42387</v>
      </c>
      <c r="E65" s="29">
        <f t="shared" si="0"/>
        <v>1</v>
      </c>
      <c r="I65" s="27" t="s">
        <v>65</v>
      </c>
      <c r="L65" s="27" t="s">
        <v>68</v>
      </c>
    </row>
    <row r="66" spans="2:19">
      <c r="C66" s="28">
        <v>42388</v>
      </c>
      <c r="D66" s="28">
        <v>42389</v>
      </c>
      <c r="E66" s="29">
        <f t="shared" ref="E66:E129" si="1">_xlfn.DAYS(D66,C66)+1</f>
        <v>2</v>
      </c>
      <c r="I66" s="27" t="s">
        <v>89</v>
      </c>
      <c r="L66" s="27" t="s">
        <v>68</v>
      </c>
      <c r="M66" s="27" t="s">
        <v>32</v>
      </c>
      <c r="N66" s="27">
        <v>25</v>
      </c>
    </row>
    <row r="67" spans="2:19">
      <c r="C67" s="28">
        <v>42389</v>
      </c>
      <c r="D67" s="28">
        <v>42389</v>
      </c>
      <c r="E67" s="29">
        <f t="shared" si="1"/>
        <v>1</v>
      </c>
      <c r="I67" s="27" t="s">
        <v>89</v>
      </c>
      <c r="L67" s="27" t="s">
        <v>68</v>
      </c>
      <c r="M67" s="27" t="s">
        <v>32</v>
      </c>
      <c r="N67" s="27">
        <v>25</v>
      </c>
    </row>
    <row r="68" spans="2:19">
      <c r="C68" s="28">
        <v>42391</v>
      </c>
      <c r="D68" s="28">
        <v>42391</v>
      </c>
      <c r="E68" s="29">
        <f t="shared" si="1"/>
        <v>1</v>
      </c>
      <c r="I68" s="27" t="s">
        <v>99</v>
      </c>
      <c r="L68" s="27" t="s">
        <v>68</v>
      </c>
      <c r="M68" s="27" t="s">
        <v>75</v>
      </c>
      <c r="N68" s="27">
        <v>40</v>
      </c>
    </row>
    <row r="69" spans="2:19">
      <c r="C69" s="28">
        <v>42395</v>
      </c>
      <c r="D69" s="28">
        <v>42395</v>
      </c>
      <c r="E69" s="29">
        <f t="shared" si="1"/>
        <v>1</v>
      </c>
      <c r="I69" s="27" t="s">
        <v>63</v>
      </c>
      <c r="L69" s="27" t="s">
        <v>68</v>
      </c>
    </row>
    <row r="70" spans="2:19">
      <c r="B70" s="30" t="s">
        <v>112</v>
      </c>
      <c r="C70" s="31">
        <v>42415</v>
      </c>
      <c r="D70" s="31">
        <v>42416</v>
      </c>
      <c r="E70" s="29">
        <f t="shared" si="1"/>
        <v>2</v>
      </c>
      <c r="I70" s="30" t="s">
        <v>65</v>
      </c>
      <c r="J70" s="30" t="s">
        <v>148</v>
      </c>
      <c r="K70" s="30" t="s">
        <v>149</v>
      </c>
      <c r="L70" s="30" t="s">
        <v>68</v>
      </c>
      <c r="M70" s="30" t="s">
        <v>32</v>
      </c>
      <c r="N70" s="30">
        <v>18</v>
      </c>
      <c r="O70" s="30" t="s">
        <v>124</v>
      </c>
      <c r="P70" s="30" t="s">
        <v>117</v>
      </c>
      <c r="Q70" s="30" t="s">
        <v>123</v>
      </c>
      <c r="R70" s="30" t="s">
        <v>109</v>
      </c>
      <c r="S70" s="32">
        <v>4132.5</v>
      </c>
    </row>
    <row r="71" spans="2:19">
      <c r="C71" s="28">
        <v>42424</v>
      </c>
      <c r="D71" s="28">
        <v>42424</v>
      </c>
      <c r="E71" s="29">
        <f t="shared" si="1"/>
        <v>1</v>
      </c>
      <c r="I71" s="30" t="s">
        <v>189</v>
      </c>
      <c r="L71" s="27" t="s">
        <v>68</v>
      </c>
    </row>
    <row r="72" spans="2:19">
      <c r="C72" s="28">
        <v>42425</v>
      </c>
      <c r="D72" s="28">
        <v>42425</v>
      </c>
      <c r="E72" s="29">
        <f t="shared" si="1"/>
        <v>1</v>
      </c>
      <c r="I72" s="30" t="s">
        <v>63</v>
      </c>
      <c r="L72" s="27" t="s">
        <v>68</v>
      </c>
    </row>
    <row r="73" spans="2:19">
      <c r="C73" s="28">
        <v>42445</v>
      </c>
      <c r="D73" s="28">
        <v>42445</v>
      </c>
      <c r="E73" s="29">
        <f t="shared" si="1"/>
        <v>1</v>
      </c>
      <c r="I73" s="27" t="s">
        <v>211</v>
      </c>
      <c r="L73" s="27" t="s">
        <v>68</v>
      </c>
    </row>
    <row r="74" spans="2:19">
      <c r="C74" s="28">
        <v>42461</v>
      </c>
      <c r="D74" s="28">
        <v>42462</v>
      </c>
      <c r="E74" s="29">
        <f t="shared" si="1"/>
        <v>2</v>
      </c>
      <c r="I74" s="30" t="s">
        <v>338</v>
      </c>
      <c r="L74" s="27" t="s">
        <v>68</v>
      </c>
    </row>
    <row r="75" spans="2:19">
      <c r="C75" s="28">
        <v>42500</v>
      </c>
      <c r="D75" s="28">
        <v>42500</v>
      </c>
      <c r="E75" s="29">
        <f t="shared" si="1"/>
        <v>1</v>
      </c>
      <c r="I75" s="27" t="s">
        <v>231</v>
      </c>
      <c r="L75" s="27" t="s">
        <v>68</v>
      </c>
      <c r="M75" s="27" t="s">
        <v>32</v>
      </c>
      <c r="N75" s="27">
        <v>17</v>
      </c>
    </row>
    <row r="76" spans="2:19">
      <c r="C76" s="28">
        <v>42501</v>
      </c>
      <c r="D76" s="28">
        <v>42501</v>
      </c>
      <c r="E76" s="29">
        <f t="shared" si="1"/>
        <v>1</v>
      </c>
      <c r="I76" s="27" t="s">
        <v>231</v>
      </c>
      <c r="L76" s="27" t="s">
        <v>68</v>
      </c>
      <c r="M76" s="27" t="s">
        <v>32</v>
      </c>
      <c r="N76" s="27">
        <v>10</v>
      </c>
    </row>
    <row r="77" spans="2:19">
      <c r="C77" s="28">
        <v>42503</v>
      </c>
      <c r="D77" s="28">
        <v>42503</v>
      </c>
      <c r="E77" s="29">
        <f t="shared" si="1"/>
        <v>1</v>
      </c>
      <c r="I77" s="27" t="s">
        <v>231</v>
      </c>
      <c r="L77" s="27" t="s">
        <v>68</v>
      </c>
      <c r="M77" s="27" t="s">
        <v>32</v>
      </c>
      <c r="N77" s="27">
        <v>10</v>
      </c>
    </row>
    <row r="78" spans="2:19">
      <c r="C78" s="28">
        <v>42514</v>
      </c>
      <c r="D78" s="28">
        <v>42514</v>
      </c>
      <c r="E78" s="29">
        <f t="shared" si="1"/>
        <v>1</v>
      </c>
      <c r="I78" s="27" t="s">
        <v>63</v>
      </c>
      <c r="L78" s="27" t="s">
        <v>68</v>
      </c>
      <c r="M78" s="27" t="s">
        <v>226</v>
      </c>
    </row>
    <row r="79" spans="2:19">
      <c r="C79" s="28">
        <v>42515</v>
      </c>
      <c r="D79" s="28">
        <v>42516</v>
      </c>
      <c r="E79" s="29">
        <f t="shared" si="1"/>
        <v>2</v>
      </c>
      <c r="I79" s="27" t="s">
        <v>248</v>
      </c>
      <c r="L79" s="27" t="s">
        <v>68</v>
      </c>
      <c r="M79" s="27" t="s">
        <v>32</v>
      </c>
      <c r="N79" s="27">
        <v>20</v>
      </c>
    </row>
    <row r="80" spans="2:19">
      <c r="C80" s="28">
        <v>42528</v>
      </c>
      <c r="D80" s="28">
        <v>42528</v>
      </c>
      <c r="E80" s="29">
        <f t="shared" si="1"/>
        <v>1</v>
      </c>
      <c r="I80" s="27" t="s">
        <v>223</v>
      </c>
      <c r="L80" s="27" t="s">
        <v>68</v>
      </c>
      <c r="M80" s="27" t="s">
        <v>226</v>
      </c>
    </row>
    <row r="81" spans="3:14">
      <c r="C81" s="28">
        <v>42530</v>
      </c>
      <c r="D81" s="28">
        <v>42530</v>
      </c>
      <c r="E81" s="29">
        <f t="shared" si="1"/>
        <v>1</v>
      </c>
      <c r="I81" s="27" t="s">
        <v>267</v>
      </c>
      <c r="L81" s="27" t="s">
        <v>68</v>
      </c>
    </row>
    <row r="82" spans="3:14">
      <c r="C82" s="28">
        <v>42536</v>
      </c>
      <c r="D82" s="28">
        <v>42536</v>
      </c>
      <c r="E82" s="29">
        <f t="shared" si="1"/>
        <v>1</v>
      </c>
      <c r="I82" s="27" t="s">
        <v>271</v>
      </c>
      <c r="L82" s="27" t="s">
        <v>68</v>
      </c>
      <c r="M82" s="27" t="s">
        <v>32</v>
      </c>
      <c r="N82" s="27">
        <v>20</v>
      </c>
    </row>
    <row r="83" spans="3:14">
      <c r="C83" s="28">
        <v>42537</v>
      </c>
      <c r="D83" s="28">
        <v>42537</v>
      </c>
      <c r="E83" s="29">
        <f t="shared" si="1"/>
        <v>1</v>
      </c>
      <c r="I83" s="27" t="s">
        <v>251</v>
      </c>
      <c r="L83" s="27" t="s">
        <v>68</v>
      </c>
      <c r="M83" s="27" t="s">
        <v>226</v>
      </c>
    </row>
    <row r="84" spans="3:14">
      <c r="C84" s="28">
        <v>42538</v>
      </c>
      <c r="D84" s="28">
        <v>42538</v>
      </c>
      <c r="E84" s="29">
        <f t="shared" si="1"/>
        <v>1</v>
      </c>
      <c r="I84" s="27" t="s">
        <v>272</v>
      </c>
      <c r="L84" s="27" t="s">
        <v>68</v>
      </c>
    </row>
    <row r="85" spans="3:14">
      <c r="C85" s="28">
        <v>42541</v>
      </c>
      <c r="D85" s="28">
        <v>42541</v>
      </c>
      <c r="E85" s="29">
        <f t="shared" si="1"/>
        <v>1</v>
      </c>
      <c r="I85" s="27" t="s">
        <v>59</v>
      </c>
      <c r="L85" s="27" t="s">
        <v>68</v>
      </c>
    </row>
    <row r="86" spans="3:14">
      <c r="C86" s="28">
        <v>42545</v>
      </c>
      <c r="D86" s="28">
        <v>42545</v>
      </c>
      <c r="E86" s="29">
        <f t="shared" si="1"/>
        <v>1</v>
      </c>
      <c r="I86" s="27" t="s">
        <v>280</v>
      </c>
      <c r="L86" s="27" t="s">
        <v>68</v>
      </c>
    </row>
    <row r="87" spans="3:14">
      <c r="C87" s="28">
        <v>42549</v>
      </c>
      <c r="D87" s="28">
        <v>42549</v>
      </c>
      <c r="E87" s="29">
        <f t="shared" si="1"/>
        <v>1</v>
      </c>
      <c r="I87" s="27" t="s">
        <v>58</v>
      </c>
      <c r="L87" s="27" t="s">
        <v>68</v>
      </c>
    </row>
    <row r="88" spans="3:14">
      <c r="C88" s="28">
        <v>42571</v>
      </c>
      <c r="D88" s="28">
        <v>42571</v>
      </c>
      <c r="E88" s="29">
        <f t="shared" si="1"/>
        <v>1</v>
      </c>
      <c r="I88" s="27" t="s">
        <v>300</v>
      </c>
      <c r="L88" s="27" t="s">
        <v>68</v>
      </c>
      <c r="M88" s="27" t="s">
        <v>32</v>
      </c>
      <c r="N88" s="27">
        <v>25</v>
      </c>
    </row>
    <row r="89" spans="3:14">
      <c r="C89" s="28">
        <v>42590</v>
      </c>
      <c r="D89" s="28">
        <v>42590</v>
      </c>
      <c r="E89" s="29">
        <f t="shared" si="1"/>
        <v>1</v>
      </c>
      <c r="I89" s="27" t="s">
        <v>302</v>
      </c>
      <c r="L89" s="27" t="s">
        <v>68</v>
      </c>
      <c r="M89" s="27" t="s">
        <v>214</v>
      </c>
      <c r="N89" s="27">
        <v>31</v>
      </c>
    </row>
    <row r="90" spans="3:14">
      <c r="C90" s="28">
        <v>42616</v>
      </c>
      <c r="D90" s="28">
        <v>42617</v>
      </c>
      <c r="E90" s="29">
        <f t="shared" si="1"/>
        <v>2</v>
      </c>
      <c r="I90" s="27" t="s">
        <v>305</v>
      </c>
      <c r="L90" s="27" t="s">
        <v>68</v>
      </c>
    </row>
    <row r="91" spans="3:14">
      <c r="C91" s="28">
        <v>42619</v>
      </c>
      <c r="D91" s="28">
        <v>42620</v>
      </c>
      <c r="E91" s="29">
        <f t="shared" si="1"/>
        <v>2</v>
      </c>
      <c r="I91" s="27" t="s">
        <v>306</v>
      </c>
      <c r="L91" s="27" t="s">
        <v>68</v>
      </c>
    </row>
    <row r="92" spans="3:14">
      <c r="C92" s="28">
        <v>42621</v>
      </c>
      <c r="D92" s="28">
        <v>42621</v>
      </c>
      <c r="E92" s="29">
        <f t="shared" si="1"/>
        <v>1</v>
      </c>
      <c r="I92" s="27" t="s">
        <v>63</v>
      </c>
      <c r="L92" s="27" t="s">
        <v>68</v>
      </c>
    </row>
    <row r="93" spans="3:14">
      <c r="C93" s="28">
        <v>42625</v>
      </c>
      <c r="D93" s="28">
        <v>42625</v>
      </c>
      <c r="E93" s="29">
        <f t="shared" si="1"/>
        <v>1</v>
      </c>
      <c r="I93" s="27" t="s">
        <v>63</v>
      </c>
      <c r="L93" s="27" t="s">
        <v>68</v>
      </c>
    </row>
    <row r="94" spans="3:14">
      <c r="C94" s="28">
        <v>42627</v>
      </c>
      <c r="D94" s="28">
        <v>42627</v>
      </c>
      <c r="E94" s="29">
        <f t="shared" si="1"/>
        <v>1</v>
      </c>
      <c r="I94" s="27" t="s">
        <v>63</v>
      </c>
      <c r="L94" s="27" t="s">
        <v>68</v>
      </c>
      <c r="M94" s="27" t="s">
        <v>75</v>
      </c>
    </row>
    <row r="95" spans="3:14">
      <c r="C95" s="28">
        <v>42632</v>
      </c>
      <c r="D95" s="28">
        <v>42633</v>
      </c>
      <c r="E95" s="29">
        <f t="shared" si="1"/>
        <v>2</v>
      </c>
      <c r="I95" s="27" t="s">
        <v>257</v>
      </c>
      <c r="L95" s="27" t="s">
        <v>68</v>
      </c>
    </row>
    <row r="96" spans="3:14">
      <c r="C96" s="28">
        <v>42382</v>
      </c>
      <c r="D96" s="28">
        <v>42384</v>
      </c>
      <c r="E96" s="29">
        <f t="shared" si="1"/>
        <v>3</v>
      </c>
      <c r="I96" s="27" t="s">
        <v>53</v>
      </c>
      <c r="L96" s="27" t="s">
        <v>80</v>
      </c>
      <c r="M96" s="27" t="s">
        <v>32</v>
      </c>
      <c r="N96" s="27">
        <v>35</v>
      </c>
    </row>
    <row r="97" spans="2:19">
      <c r="C97" s="28">
        <v>42403</v>
      </c>
      <c r="D97" s="28">
        <v>42404</v>
      </c>
      <c r="E97" s="29">
        <f t="shared" si="1"/>
        <v>2</v>
      </c>
      <c r="I97" s="30" t="s">
        <v>120</v>
      </c>
      <c r="L97" s="27" t="s">
        <v>80</v>
      </c>
      <c r="M97" s="27" t="s">
        <v>75</v>
      </c>
      <c r="N97" s="27">
        <v>90</v>
      </c>
      <c r="R97" s="30" t="s">
        <v>109</v>
      </c>
    </row>
    <row r="98" spans="2:19">
      <c r="C98" s="28">
        <v>42413</v>
      </c>
      <c r="D98" s="28">
        <v>42413</v>
      </c>
      <c r="E98" s="29">
        <f t="shared" si="1"/>
        <v>1</v>
      </c>
      <c r="I98" s="30" t="s">
        <v>339</v>
      </c>
      <c r="L98" s="27" t="s">
        <v>80</v>
      </c>
    </row>
    <row r="99" spans="2:19">
      <c r="C99" s="28">
        <v>42437</v>
      </c>
      <c r="D99" s="28">
        <v>42439</v>
      </c>
      <c r="E99" s="29">
        <f t="shared" si="1"/>
        <v>3</v>
      </c>
      <c r="I99" s="27" t="s">
        <v>340</v>
      </c>
      <c r="L99" s="27" t="s">
        <v>80</v>
      </c>
      <c r="M99" s="27" t="s">
        <v>75</v>
      </c>
      <c r="N99" s="27">
        <v>73</v>
      </c>
    </row>
    <row r="100" spans="2:19">
      <c r="C100" s="28">
        <v>42451</v>
      </c>
      <c r="D100" s="28">
        <v>42452</v>
      </c>
      <c r="E100" s="29">
        <f t="shared" si="1"/>
        <v>2</v>
      </c>
      <c r="I100" s="27" t="s">
        <v>58</v>
      </c>
      <c r="L100" s="27" t="s">
        <v>80</v>
      </c>
    </row>
    <row r="101" spans="2:19">
      <c r="C101" s="28">
        <v>42465</v>
      </c>
      <c r="D101" s="28">
        <v>42466</v>
      </c>
      <c r="E101" s="29">
        <f t="shared" si="1"/>
        <v>2</v>
      </c>
      <c r="I101" s="30" t="s">
        <v>341</v>
      </c>
      <c r="L101" s="27" t="s">
        <v>80</v>
      </c>
      <c r="M101" s="27" t="s">
        <v>32</v>
      </c>
      <c r="N101" s="27">
        <v>40</v>
      </c>
    </row>
    <row r="102" spans="2:19">
      <c r="B102" s="30" t="s">
        <v>112</v>
      </c>
      <c r="C102" s="31">
        <v>42485</v>
      </c>
      <c r="D102" s="31">
        <v>42486</v>
      </c>
      <c r="E102" s="29">
        <f t="shared" si="1"/>
        <v>2</v>
      </c>
      <c r="I102" s="30" t="s">
        <v>91</v>
      </c>
      <c r="J102" s="30" t="s">
        <v>342</v>
      </c>
      <c r="K102" s="30" t="s">
        <v>343</v>
      </c>
      <c r="L102" s="30" t="s">
        <v>80</v>
      </c>
      <c r="M102" s="30" t="s">
        <v>75</v>
      </c>
      <c r="N102" s="30">
        <v>120</v>
      </c>
      <c r="O102" s="30" t="s">
        <v>116</v>
      </c>
      <c r="P102" s="30" t="s">
        <v>117</v>
      </c>
      <c r="Q102" s="30" t="s">
        <v>118</v>
      </c>
      <c r="R102" s="30" t="s">
        <v>109</v>
      </c>
      <c r="S102" s="32">
        <v>13379</v>
      </c>
    </row>
    <row r="103" spans="2:19">
      <c r="C103" s="28">
        <v>42531</v>
      </c>
      <c r="D103" s="28">
        <v>42531</v>
      </c>
      <c r="E103" s="29">
        <f t="shared" si="1"/>
        <v>1</v>
      </c>
      <c r="I103" s="27" t="s">
        <v>201</v>
      </c>
      <c r="L103" s="27" t="s">
        <v>80</v>
      </c>
      <c r="M103" s="27" t="s">
        <v>32</v>
      </c>
      <c r="N103" s="27">
        <v>27</v>
      </c>
    </row>
    <row r="104" spans="2:19">
      <c r="C104" s="28">
        <v>42542</v>
      </c>
      <c r="D104" s="28">
        <v>42542</v>
      </c>
      <c r="E104" s="29">
        <f t="shared" si="1"/>
        <v>1</v>
      </c>
      <c r="I104" s="27" t="s">
        <v>237</v>
      </c>
      <c r="L104" s="27" t="s">
        <v>80</v>
      </c>
      <c r="M104" s="27" t="s">
        <v>32</v>
      </c>
      <c r="N104" s="27">
        <v>33</v>
      </c>
    </row>
    <row r="105" spans="2:19">
      <c r="C105" s="28">
        <v>42543</v>
      </c>
      <c r="D105" s="28">
        <v>42544</v>
      </c>
      <c r="E105" s="29">
        <f t="shared" si="1"/>
        <v>2</v>
      </c>
      <c r="I105" s="27" t="s">
        <v>258</v>
      </c>
      <c r="L105" s="27" t="s">
        <v>80</v>
      </c>
    </row>
    <row r="106" spans="2:19">
      <c r="C106" s="28">
        <v>42551</v>
      </c>
      <c r="D106" s="28">
        <v>42551</v>
      </c>
      <c r="E106" s="29">
        <f t="shared" si="1"/>
        <v>1</v>
      </c>
      <c r="I106" s="27" t="s">
        <v>289</v>
      </c>
      <c r="L106" s="27" t="s">
        <v>80</v>
      </c>
    </row>
    <row r="107" spans="2:19">
      <c r="C107" s="28">
        <v>42629</v>
      </c>
      <c r="D107" s="28">
        <v>42629</v>
      </c>
      <c r="E107" s="29">
        <f t="shared" si="1"/>
        <v>1</v>
      </c>
      <c r="I107" s="27" t="s">
        <v>312</v>
      </c>
      <c r="L107" s="27" t="s">
        <v>80</v>
      </c>
      <c r="M107" s="27" t="s">
        <v>100</v>
      </c>
      <c r="N107" s="27">
        <v>40</v>
      </c>
    </row>
    <row r="108" spans="2:19">
      <c r="C108" s="28">
        <v>42441</v>
      </c>
      <c r="D108" s="28">
        <v>42441</v>
      </c>
      <c r="E108" s="29">
        <f t="shared" si="1"/>
        <v>1</v>
      </c>
      <c r="I108" s="27" t="s">
        <v>204</v>
      </c>
      <c r="L108" s="27" t="s">
        <v>215</v>
      </c>
      <c r="M108" s="27" t="s">
        <v>75</v>
      </c>
      <c r="N108" s="27">
        <v>120</v>
      </c>
    </row>
    <row r="109" spans="2:19">
      <c r="C109" s="28">
        <v>42447</v>
      </c>
      <c r="D109" s="28">
        <v>42447</v>
      </c>
      <c r="E109" s="29">
        <f t="shared" si="1"/>
        <v>1</v>
      </c>
      <c r="I109" s="27" t="s">
        <v>211</v>
      </c>
      <c r="L109" s="27" t="s">
        <v>215</v>
      </c>
      <c r="M109" s="27" t="s">
        <v>75</v>
      </c>
      <c r="N109" s="27">
        <v>35</v>
      </c>
    </row>
    <row r="110" spans="2:19">
      <c r="C110" s="28">
        <v>42550</v>
      </c>
      <c r="D110" s="28">
        <v>42550</v>
      </c>
      <c r="E110" s="29">
        <f t="shared" si="1"/>
        <v>1</v>
      </c>
      <c r="I110" s="27" t="s">
        <v>258</v>
      </c>
      <c r="L110" s="27" t="s">
        <v>344</v>
      </c>
      <c r="M110" s="27" t="s">
        <v>32</v>
      </c>
      <c r="N110" s="27">
        <v>45</v>
      </c>
    </row>
    <row r="111" spans="2:19">
      <c r="C111" s="28">
        <v>42401</v>
      </c>
      <c r="D111" s="28">
        <v>42402</v>
      </c>
      <c r="E111" s="29">
        <f t="shared" si="1"/>
        <v>2</v>
      </c>
      <c r="I111" s="30" t="s">
        <v>107</v>
      </c>
      <c r="L111" s="27" t="s">
        <v>108</v>
      </c>
      <c r="M111" s="27" t="s">
        <v>75</v>
      </c>
      <c r="N111" s="30">
        <v>250</v>
      </c>
      <c r="R111" s="30" t="s">
        <v>109</v>
      </c>
    </row>
    <row r="112" spans="2:19">
      <c r="C112" s="28">
        <v>42443</v>
      </c>
      <c r="D112" s="28">
        <v>42444</v>
      </c>
      <c r="E112" s="29">
        <f t="shared" si="1"/>
        <v>2</v>
      </c>
      <c r="I112" s="27" t="s">
        <v>208</v>
      </c>
      <c r="L112" s="27" t="s">
        <v>108</v>
      </c>
    </row>
    <row r="113" spans="3:18">
      <c r="C113" s="28">
        <v>42464</v>
      </c>
      <c r="D113" s="28">
        <v>42464</v>
      </c>
      <c r="E113" s="29">
        <f t="shared" si="1"/>
        <v>1</v>
      </c>
      <c r="I113" s="30" t="s">
        <v>345</v>
      </c>
      <c r="L113" s="27" t="s">
        <v>108</v>
      </c>
    </row>
    <row r="114" spans="3:18">
      <c r="C114" s="28">
        <v>42471</v>
      </c>
      <c r="D114" s="28">
        <v>42471</v>
      </c>
      <c r="E114" s="29">
        <f t="shared" si="1"/>
        <v>1</v>
      </c>
      <c r="I114" s="30" t="s">
        <v>345</v>
      </c>
      <c r="L114" s="27" t="s">
        <v>108</v>
      </c>
    </row>
    <row r="115" spans="3:18">
      <c r="C115" s="28">
        <v>42509</v>
      </c>
      <c r="D115" s="28">
        <v>42509</v>
      </c>
      <c r="E115" s="29">
        <f t="shared" si="1"/>
        <v>1</v>
      </c>
      <c r="I115" s="27" t="s">
        <v>237</v>
      </c>
      <c r="L115" s="27" t="s">
        <v>108</v>
      </c>
      <c r="M115" s="27" t="s">
        <v>75</v>
      </c>
      <c r="N115" s="27">
        <v>59</v>
      </c>
    </row>
    <row r="116" spans="3:18">
      <c r="C116" s="28">
        <v>42518</v>
      </c>
      <c r="D116" s="28">
        <v>42518</v>
      </c>
      <c r="E116" s="29">
        <f t="shared" si="1"/>
        <v>1</v>
      </c>
      <c r="I116" s="27" t="s">
        <v>254</v>
      </c>
      <c r="L116" s="27" t="s">
        <v>108</v>
      </c>
      <c r="M116" s="27" t="s">
        <v>214</v>
      </c>
    </row>
    <row r="117" spans="3:18">
      <c r="C117" s="28">
        <v>42634</v>
      </c>
      <c r="D117" s="28">
        <v>42634</v>
      </c>
      <c r="E117" s="29">
        <f t="shared" si="1"/>
        <v>1</v>
      </c>
      <c r="I117" s="27" t="s">
        <v>63</v>
      </c>
      <c r="L117" s="27" t="s">
        <v>315</v>
      </c>
      <c r="N117" s="27">
        <v>16</v>
      </c>
    </row>
    <row r="118" spans="3:18">
      <c r="C118" s="28">
        <v>42523</v>
      </c>
      <c r="D118" s="28">
        <v>42523</v>
      </c>
      <c r="E118" s="29">
        <f t="shared" si="1"/>
        <v>1</v>
      </c>
      <c r="I118" s="27" t="s">
        <v>251</v>
      </c>
      <c r="L118" s="27" t="s">
        <v>326</v>
      </c>
      <c r="M118" s="27" t="s">
        <v>32</v>
      </c>
    </row>
    <row r="119" spans="3:18">
      <c r="C119" s="28">
        <v>42537</v>
      </c>
      <c r="D119" s="28">
        <v>42538</v>
      </c>
      <c r="E119" s="29">
        <f t="shared" si="1"/>
        <v>2</v>
      </c>
      <c r="I119" s="27" t="s">
        <v>58</v>
      </c>
      <c r="L119" s="27" t="s">
        <v>326</v>
      </c>
      <c r="M119" s="27" t="s">
        <v>32</v>
      </c>
    </row>
    <row r="120" spans="3:18">
      <c r="C120" s="28">
        <v>42545</v>
      </c>
      <c r="D120" s="28">
        <v>42545</v>
      </c>
      <c r="E120" s="29">
        <f t="shared" si="1"/>
        <v>1</v>
      </c>
      <c r="I120" s="27" t="s">
        <v>105</v>
      </c>
      <c r="L120" s="27" t="s">
        <v>326</v>
      </c>
      <c r="M120" s="27" t="s">
        <v>32</v>
      </c>
    </row>
    <row r="121" spans="3:18">
      <c r="C121" s="28">
        <v>42548</v>
      </c>
      <c r="D121" s="28">
        <v>42548</v>
      </c>
      <c r="E121" s="29">
        <f t="shared" si="1"/>
        <v>1</v>
      </c>
      <c r="I121" s="27" t="s">
        <v>63</v>
      </c>
      <c r="L121" s="27" t="s">
        <v>326</v>
      </c>
      <c r="M121" s="27" t="s">
        <v>32</v>
      </c>
    </row>
    <row r="122" spans="3:18">
      <c r="C122" s="28">
        <v>42640</v>
      </c>
      <c r="D122" s="28">
        <v>42641</v>
      </c>
      <c r="E122" s="29">
        <f t="shared" si="1"/>
        <v>2</v>
      </c>
      <c r="I122" s="27" t="s">
        <v>199</v>
      </c>
      <c r="L122" s="27" t="s">
        <v>326</v>
      </c>
      <c r="M122" s="27" t="s">
        <v>32</v>
      </c>
      <c r="N122" s="27">
        <v>20</v>
      </c>
    </row>
    <row r="123" spans="3:18">
      <c r="C123" s="28">
        <v>42380</v>
      </c>
      <c r="D123" s="28">
        <v>42384</v>
      </c>
      <c r="E123" s="29">
        <f t="shared" si="1"/>
        <v>5</v>
      </c>
      <c r="I123" s="27" t="s">
        <v>53</v>
      </c>
      <c r="L123" s="27" t="s">
        <v>73</v>
      </c>
      <c r="M123" s="27" t="s">
        <v>74</v>
      </c>
    </row>
    <row r="124" spans="3:18">
      <c r="C124" s="28">
        <v>42389</v>
      </c>
      <c r="D124" s="28">
        <v>42389</v>
      </c>
      <c r="E124" s="29">
        <f t="shared" si="1"/>
        <v>1</v>
      </c>
      <c r="I124" s="27" t="s">
        <v>63</v>
      </c>
      <c r="L124" s="27" t="s">
        <v>73</v>
      </c>
    </row>
    <row r="125" spans="3:18">
      <c r="C125" s="28">
        <v>42391</v>
      </c>
      <c r="D125" s="28">
        <v>42391</v>
      </c>
      <c r="E125" s="29">
        <f t="shared" si="1"/>
        <v>1</v>
      </c>
      <c r="I125" s="27" t="s">
        <v>63</v>
      </c>
      <c r="L125" s="27" t="s">
        <v>73</v>
      </c>
    </row>
    <row r="126" spans="3:18">
      <c r="C126" s="28">
        <v>42395</v>
      </c>
      <c r="D126" s="28">
        <v>42395</v>
      </c>
      <c r="E126" s="29">
        <f t="shared" si="1"/>
        <v>1</v>
      </c>
      <c r="I126" s="27" t="s">
        <v>63</v>
      </c>
      <c r="L126" s="27" t="s">
        <v>73</v>
      </c>
    </row>
    <row r="127" spans="3:18">
      <c r="C127" s="28">
        <v>42397</v>
      </c>
      <c r="D127" s="28">
        <v>42397</v>
      </c>
      <c r="E127" s="29">
        <f t="shared" si="1"/>
        <v>1</v>
      </c>
      <c r="I127" s="27" t="s">
        <v>63</v>
      </c>
      <c r="L127" s="27" t="s">
        <v>73</v>
      </c>
    </row>
    <row r="128" spans="3:18">
      <c r="C128" s="28">
        <v>42402</v>
      </c>
      <c r="D128" s="28">
        <v>42402</v>
      </c>
      <c r="E128" s="29">
        <f t="shared" si="1"/>
        <v>1</v>
      </c>
      <c r="I128" s="30" t="s">
        <v>63</v>
      </c>
      <c r="L128" s="27" t="s">
        <v>73</v>
      </c>
      <c r="M128" s="27" t="s">
        <v>111</v>
      </c>
      <c r="R128" s="30" t="s">
        <v>109</v>
      </c>
    </row>
    <row r="129" spans="2:19">
      <c r="C129" s="28">
        <v>42403</v>
      </c>
      <c r="D129" s="28">
        <v>42403</v>
      </c>
      <c r="E129" s="29">
        <f t="shared" si="1"/>
        <v>1</v>
      </c>
      <c r="I129" s="30" t="s">
        <v>119</v>
      </c>
      <c r="L129" s="27" t="s">
        <v>73</v>
      </c>
      <c r="M129" s="27" t="s">
        <v>111</v>
      </c>
      <c r="N129" s="27">
        <v>8</v>
      </c>
      <c r="R129" s="30" t="s">
        <v>109</v>
      </c>
    </row>
    <row r="130" spans="2:19">
      <c r="C130" s="28">
        <v>42405</v>
      </c>
      <c r="D130" s="28">
        <v>42405</v>
      </c>
      <c r="E130" s="29">
        <f t="shared" ref="E130:E193" si="2">_xlfn.DAYS(D130,C130)+1</f>
        <v>1</v>
      </c>
      <c r="I130" s="30" t="s">
        <v>119</v>
      </c>
      <c r="L130" s="27" t="s">
        <v>73</v>
      </c>
      <c r="M130" s="27" t="s">
        <v>111</v>
      </c>
      <c r="N130" s="27">
        <v>10</v>
      </c>
      <c r="R130" s="30" t="s">
        <v>109</v>
      </c>
    </row>
    <row r="131" spans="2:19">
      <c r="C131" s="28">
        <v>42408</v>
      </c>
      <c r="D131" s="28">
        <v>42408</v>
      </c>
      <c r="E131" s="29">
        <f t="shared" si="2"/>
        <v>1</v>
      </c>
      <c r="I131" s="30" t="s">
        <v>63</v>
      </c>
      <c r="L131" s="27" t="s">
        <v>73</v>
      </c>
    </row>
    <row r="132" spans="2:19">
      <c r="B132" s="30" t="s">
        <v>142</v>
      </c>
      <c r="C132" s="31">
        <v>42410</v>
      </c>
      <c r="D132" s="31">
        <v>42410</v>
      </c>
      <c r="E132" s="29">
        <f t="shared" si="2"/>
        <v>1</v>
      </c>
      <c r="I132" s="30" t="s">
        <v>143</v>
      </c>
      <c r="J132" s="30" t="s">
        <v>144</v>
      </c>
      <c r="K132" s="30" t="s">
        <v>145</v>
      </c>
      <c r="L132" s="30" t="s">
        <v>73</v>
      </c>
      <c r="M132" s="30" t="s">
        <v>111</v>
      </c>
      <c r="N132" s="30">
        <v>5</v>
      </c>
      <c r="O132" s="30" t="s">
        <v>139</v>
      </c>
      <c r="P132" s="30" t="s">
        <v>117</v>
      </c>
      <c r="Q132" s="30" t="s">
        <v>140</v>
      </c>
      <c r="R132" s="30" t="s">
        <v>109</v>
      </c>
      <c r="S132" s="32">
        <v>228</v>
      </c>
    </row>
    <row r="133" spans="2:19">
      <c r="C133" s="28">
        <v>42415</v>
      </c>
      <c r="D133" s="28">
        <v>42415</v>
      </c>
      <c r="E133" s="29">
        <f t="shared" si="2"/>
        <v>1</v>
      </c>
      <c r="I133" s="30" t="s">
        <v>63</v>
      </c>
      <c r="L133" s="27" t="s">
        <v>73</v>
      </c>
    </row>
    <row r="134" spans="2:19">
      <c r="C134" s="28">
        <v>42416</v>
      </c>
      <c r="D134" s="28">
        <v>42416</v>
      </c>
      <c r="E134" s="29">
        <f t="shared" si="2"/>
        <v>1</v>
      </c>
      <c r="I134" s="30" t="s">
        <v>63</v>
      </c>
      <c r="L134" s="27" t="s">
        <v>73</v>
      </c>
    </row>
    <row r="135" spans="2:19">
      <c r="C135" s="28">
        <v>42418</v>
      </c>
      <c r="D135" s="28">
        <v>42418</v>
      </c>
      <c r="E135" s="29">
        <f t="shared" si="2"/>
        <v>1</v>
      </c>
      <c r="I135" s="30" t="s">
        <v>63</v>
      </c>
      <c r="L135" s="27" t="s">
        <v>73</v>
      </c>
    </row>
    <row r="136" spans="2:19">
      <c r="C136" s="28">
        <v>42423</v>
      </c>
      <c r="D136" s="28">
        <v>42423</v>
      </c>
      <c r="E136" s="29">
        <f t="shared" si="2"/>
        <v>1</v>
      </c>
      <c r="I136" s="30" t="s">
        <v>63</v>
      </c>
      <c r="L136" s="27" t="s">
        <v>73</v>
      </c>
    </row>
    <row r="137" spans="2:19">
      <c r="C137" s="28">
        <v>42424</v>
      </c>
      <c r="D137" s="28">
        <v>42424</v>
      </c>
      <c r="E137" s="29">
        <f t="shared" si="2"/>
        <v>1</v>
      </c>
      <c r="I137" s="30" t="s">
        <v>63</v>
      </c>
      <c r="L137" s="27" t="s">
        <v>73</v>
      </c>
    </row>
    <row r="138" spans="2:19">
      <c r="C138" s="28">
        <v>42426</v>
      </c>
      <c r="D138" s="28">
        <v>42426</v>
      </c>
      <c r="E138" s="29">
        <f t="shared" si="2"/>
        <v>1</v>
      </c>
      <c r="I138" s="30" t="s">
        <v>63</v>
      </c>
      <c r="L138" s="27" t="s">
        <v>73</v>
      </c>
    </row>
    <row r="139" spans="2:19">
      <c r="C139" s="28">
        <v>42430</v>
      </c>
      <c r="D139" s="28">
        <v>42430</v>
      </c>
      <c r="E139" s="29">
        <f t="shared" si="2"/>
        <v>1</v>
      </c>
      <c r="I139" s="27" t="s">
        <v>63</v>
      </c>
      <c r="L139" s="27" t="s">
        <v>73</v>
      </c>
    </row>
    <row r="140" spans="2:19">
      <c r="C140" s="28">
        <v>42439</v>
      </c>
      <c r="D140" s="28">
        <v>42439</v>
      </c>
      <c r="E140" s="29">
        <f t="shared" si="2"/>
        <v>1</v>
      </c>
      <c r="I140" s="27" t="s">
        <v>63</v>
      </c>
      <c r="L140" s="27" t="s">
        <v>73</v>
      </c>
    </row>
    <row r="141" spans="2:19">
      <c r="C141" s="28">
        <v>42444</v>
      </c>
      <c r="D141" s="28">
        <v>42444</v>
      </c>
      <c r="E141" s="29">
        <f t="shared" si="2"/>
        <v>1</v>
      </c>
      <c r="I141" s="27" t="s">
        <v>63</v>
      </c>
      <c r="L141" s="27" t="s">
        <v>73</v>
      </c>
    </row>
    <row r="142" spans="2:19">
      <c r="C142" s="28">
        <v>42445</v>
      </c>
      <c r="D142" s="28">
        <v>42445</v>
      </c>
      <c r="E142" s="29">
        <f t="shared" si="2"/>
        <v>1</v>
      </c>
      <c r="I142" s="27" t="s">
        <v>208</v>
      </c>
      <c r="L142" s="27" t="s">
        <v>73</v>
      </c>
      <c r="N142" s="27">
        <v>10</v>
      </c>
    </row>
    <row r="143" spans="2:19">
      <c r="C143" s="28">
        <v>42453</v>
      </c>
      <c r="D143" s="28">
        <v>42453</v>
      </c>
      <c r="E143" s="29">
        <f t="shared" si="2"/>
        <v>1</v>
      </c>
      <c r="I143" s="27" t="s">
        <v>63</v>
      </c>
      <c r="L143" s="27" t="s">
        <v>73</v>
      </c>
    </row>
    <row r="144" spans="2:19">
      <c r="C144" s="28">
        <v>42464</v>
      </c>
      <c r="D144" s="28">
        <v>42468</v>
      </c>
      <c r="E144" s="29">
        <f t="shared" si="2"/>
        <v>5</v>
      </c>
      <c r="I144" s="30" t="s">
        <v>346</v>
      </c>
      <c r="L144" s="27" t="s">
        <v>73</v>
      </c>
    </row>
    <row r="145" spans="2:19">
      <c r="C145" s="28">
        <v>42472</v>
      </c>
      <c r="D145" s="28">
        <v>42472</v>
      </c>
      <c r="E145" s="29">
        <f t="shared" si="2"/>
        <v>1</v>
      </c>
      <c r="I145" s="30" t="s">
        <v>63</v>
      </c>
      <c r="L145" s="27" t="s">
        <v>73</v>
      </c>
    </row>
    <row r="146" spans="2:19">
      <c r="B146" s="30" t="s">
        <v>333</v>
      </c>
      <c r="C146" s="31">
        <v>42474</v>
      </c>
      <c r="D146" s="31">
        <v>42478</v>
      </c>
      <c r="E146" s="29">
        <f t="shared" si="2"/>
        <v>5</v>
      </c>
      <c r="I146" s="30" t="s">
        <v>143</v>
      </c>
      <c r="J146" s="30" t="s">
        <v>144</v>
      </c>
      <c r="K146" s="30" t="s">
        <v>145</v>
      </c>
      <c r="L146" s="30" t="s">
        <v>73</v>
      </c>
      <c r="N146" s="30">
        <v>4</v>
      </c>
      <c r="O146" s="30" t="s">
        <v>139</v>
      </c>
      <c r="P146" s="30" t="s">
        <v>117</v>
      </c>
      <c r="Q146" s="30" t="s">
        <v>140</v>
      </c>
      <c r="R146" s="30" t="s">
        <v>109</v>
      </c>
      <c r="S146" s="32">
        <v>1162.8</v>
      </c>
    </row>
    <row r="147" spans="2:19">
      <c r="C147" s="28">
        <v>42482</v>
      </c>
      <c r="D147" s="28">
        <v>42482</v>
      </c>
      <c r="E147" s="29">
        <f t="shared" si="2"/>
        <v>1</v>
      </c>
      <c r="I147" s="30" t="s">
        <v>63</v>
      </c>
      <c r="L147" s="27" t="s">
        <v>73</v>
      </c>
    </row>
    <row r="148" spans="2:19">
      <c r="C148" s="28">
        <v>42487</v>
      </c>
      <c r="D148" s="28">
        <v>42487</v>
      </c>
      <c r="E148" s="29">
        <f t="shared" si="2"/>
        <v>1</v>
      </c>
      <c r="I148" s="30" t="s">
        <v>63</v>
      </c>
      <c r="L148" s="27" t="s">
        <v>73</v>
      </c>
    </row>
    <row r="149" spans="2:19">
      <c r="C149" s="28">
        <v>42492</v>
      </c>
      <c r="D149" s="28">
        <v>42492</v>
      </c>
      <c r="E149" s="29">
        <f t="shared" si="2"/>
        <v>1</v>
      </c>
      <c r="I149" s="27" t="s">
        <v>63</v>
      </c>
      <c r="L149" s="27" t="s">
        <v>73</v>
      </c>
      <c r="M149" s="27" t="s">
        <v>111</v>
      </c>
    </row>
    <row r="150" spans="2:19">
      <c r="C150" s="28">
        <v>42500</v>
      </c>
      <c r="D150" s="28">
        <v>42500</v>
      </c>
      <c r="E150" s="29">
        <f t="shared" si="2"/>
        <v>1</v>
      </c>
      <c r="I150" s="27" t="s">
        <v>63</v>
      </c>
      <c r="L150" s="27" t="s">
        <v>73</v>
      </c>
      <c r="M150" s="27" t="s">
        <v>111</v>
      </c>
    </row>
    <row r="151" spans="2:19">
      <c r="C151" s="28">
        <v>42507</v>
      </c>
      <c r="D151" s="28">
        <v>42507</v>
      </c>
      <c r="E151" s="29">
        <f t="shared" si="2"/>
        <v>1</v>
      </c>
      <c r="I151" s="27" t="s">
        <v>63</v>
      </c>
      <c r="L151" s="27" t="s">
        <v>73</v>
      </c>
      <c r="M151" s="27" t="s">
        <v>111</v>
      </c>
    </row>
    <row r="152" spans="2:19">
      <c r="C152" s="28">
        <v>42515</v>
      </c>
      <c r="D152" s="28">
        <v>42516</v>
      </c>
      <c r="E152" s="29">
        <f t="shared" si="2"/>
        <v>2</v>
      </c>
      <c r="I152" s="27" t="s">
        <v>63</v>
      </c>
      <c r="L152" s="27" t="s">
        <v>73</v>
      </c>
      <c r="M152" s="27" t="s">
        <v>111</v>
      </c>
    </row>
    <row r="153" spans="2:19">
      <c r="C153" s="28">
        <v>42521</v>
      </c>
      <c r="D153" s="28">
        <v>42521</v>
      </c>
      <c r="E153" s="29">
        <f t="shared" si="2"/>
        <v>1</v>
      </c>
      <c r="I153" s="27" t="s">
        <v>256</v>
      </c>
      <c r="L153" s="27" t="s">
        <v>73</v>
      </c>
      <c r="M153" s="27" t="s">
        <v>111</v>
      </c>
    </row>
    <row r="154" spans="2:19">
      <c r="C154" s="28">
        <v>42522</v>
      </c>
      <c r="D154" s="28">
        <v>42524</v>
      </c>
      <c r="E154" s="29">
        <f t="shared" si="2"/>
        <v>3</v>
      </c>
      <c r="I154" s="27" t="s">
        <v>63</v>
      </c>
      <c r="L154" s="27" t="s">
        <v>73</v>
      </c>
    </row>
    <row r="155" spans="2:19">
      <c r="C155" s="28">
        <v>42543</v>
      </c>
      <c r="D155" s="28">
        <v>42543</v>
      </c>
      <c r="E155" s="29">
        <f t="shared" si="2"/>
        <v>1</v>
      </c>
      <c r="I155" s="27" t="s">
        <v>275</v>
      </c>
      <c r="L155" s="27" t="s">
        <v>73</v>
      </c>
      <c r="M155" s="27" t="s">
        <v>111</v>
      </c>
      <c r="N155" s="27">
        <v>2</v>
      </c>
    </row>
    <row r="156" spans="2:19">
      <c r="C156" s="28">
        <v>42551</v>
      </c>
      <c r="D156" s="28">
        <v>42552</v>
      </c>
      <c r="E156" s="29">
        <f t="shared" si="2"/>
        <v>2</v>
      </c>
      <c r="I156" s="27" t="s">
        <v>288</v>
      </c>
      <c r="L156" s="27" t="s">
        <v>73</v>
      </c>
      <c r="M156" s="27" t="s">
        <v>111</v>
      </c>
    </row>
    <row r="157" spans="2:19">
      <c r="C157" s="28">
        <v>42552</v>
      </c>
      <c r="D157" s="28">
        <v>42552</v>
      </c>
      <c r="E157" s="29">
        <f t="shared" si="2"/>
        <v>1</v>
      </c>
      <c r="I157" s="27" t="s">
        <v>288</v>
      </c>
      <c r="L157" s="27" t="s">
        <v>73</v>
      </c>
      <c r="M157" s="27" t="s">
        <v>111</v>
      </c>
    </row>
    <row r="158" spans="2:19">
      <c r="C158" s="28">
        <v>42432</v>
      </c>
      <c r="D158" s="28">
        <v>42432</v>
      </c>
      <c r="E158" s="29">
        <f t="shared" si="2"/>
        <v>1</v>
      </c>
      <c r="I158" s="27" t="s">
        <v>63</v>
      </c>
      <c r="L158" s="27" t="s">
        <v>195</v>
      </c>
    </row>
    <row r="159" spans="2:19">
      <c r="C159" s="28">
        <v>42438</v>
      </c>
      <c r="D159" s="28">
        <v>42438</v>
      </c>
      <c r="E159" s="29">
        <f t="shared" si="2"/>
        <v>1</v>
      </c>
      <c r="I159" s="27" t="s">
        <v>63</v>
      </c>
      <c r="L159" s="27" t="s">
        <v>195</v>
      </c>
    </row>
    <row r="160" spans="2:19">
      <c r="C160" s="28">
        <v>42446</v>
      </c>
      <c r="D160" s="28">
        <v>42446</v>
      </c>
      <c r="E160" s="29">
        <f t="shared" si="2"/>
        <v>1</v>
      </c>
      <c r="I160" s="27" t="s">
        <v>211</v>
      </c>
      <c r="L160" s="27" t="s">
        <v>212</v>
      </c>
    </row>
    <row r="161" spans="2:19">
      <c r="C161" s="28">
        <v>42450</v>
      </c>
      <c r="D161" s="28">
        <v>42451</v>
      </c>
      <c r="E161" s="29">
        <f t="shared" si="2"/>
        <v>2</v>
      </c>
      <c r="I161" s="27" t="s">
        <v>217</v>
      </c>
      <c r="L161" s="27" t="s">
        <v>212</v>
      </c>
    </row>
    <row r="162" spans="2:19">
      <c r="C162" s="28">
        <v>42451</v>
      </c>
      <c r="D162" s="28">
        <v>42451</v>
      </c>
      <c r="E162" s="29">
        <f t="shared" si="2"/>
        <v>1</v>
      </c>
      <c r="I162" s="27" t="s">
        <v>217</v>
      </c>
      <c r="L162" s="27" t="s">
        <v>212</v>
      </c>
    </row>
    <row r="163" spans="2:19">
      <c r="C163" s="28">
        <v>42374</v>
      </c>
      <c r="D163" s="28">
        <v>42374</v>
      </c>
      <c r="E163" s="29">
        <f t="shared" si="2"/>
        <v>1</v>
      </c>
      <c r="I163" s="27" t="s">
        <v>53</v>
      </c>
      <c r="J163" s="27" t="s">
        <v>54</v>
      </c>
      <c r="L163" s="27" t="s">
        <v>55</v>
      </c>
    </row>
    <row r="164" spans="2:19">
      <c r="C164" s="28">
        <v>42375</v>
      </c>
      <c r="D164" s="28">
        <v>42376</v>
      </c>
      <c r="E164" s="29">
        <f t="shared" si="2"/>
        <v>2</v>
      </c>
      <c r="I164" s="27" t="s">
        <v>58</v>
      </c>
      <c r="L164" s="27" t="s">
        <v>55</v>
      </c>
    </row>
    <row r="165" spans="2:19">
      <c r="C165" s="28">
        <v>42380</v>
      </c>
      <c r="D165" s="28">
        <v>42380</v>
      </c>
      <c r="E165" s="29">
        <f t="shared" si="2"/>
        <v>1</v>
      </c>
      <c r="I165" s="27" t="s">
        <v>63</v>
      </c>
      <c r="L165" s="27" t="s">
        <v>55</v>
      </c>
    </row>
    <row r="166" spans="2:19">
      <c r="C166" s="28">
        <v>42381</v>
      </c>
      <c r="D166" s="28">
        <v>42381</v>
      </c>
      <c r="E166" s="29">
        <f t="shared" si="2"/>
        <v>1</v>
      </c>
      <c r="I166" s="27" t="s">
        <v>65</v>
      </c>
      <c r="L166" s="27" t="s">
        <v>55</v>
      </c>
    </row>
    <row r="167" spans="2:19">
      <c r="C167" s="28">
        <v>42382</v>
      </c>
      <c r="D167" s="28">
        <v>42382</v>
      </c>
      <c r="E167" s="29">
        <f t="shared" si="2"/>
        <v>1</v>
      </c>
      <c r="I167" s="27" t="s">
        <v>81</v>
      </c>
      <c r="L167" s="27" t="s">
        <v>55</v>
      </c>
    </row>
    <row r="168" spans="2:19">
      <c r="C168" s="28">
        <v>42383</v>
      </c>
      <c r="D168" s="28">
        <v>42383</v>
      </c>
      <c r="E168" s="29">
        <f t="shared" si="2"/>
        <v>1</v>
      </c>
      <c r="I168" s="27" t="s">
        <v>84</v>
      </c>
      <c r="L168" s="27" t="s">
        <v>55</v>
      </c>
    </row>
    <row r="169" spans="2:19">
      <c r="C169" s="28">
        <v>42384</v>
      </c>
      <c r="D169" s="28">
        <v>42384</v>
      </c>
      <c r="E169" s="29">
        <f t="shared" si="2"/>
        <v>1</v>
      </c>
      <c r="I169" s="27" t="s">
        <v>81</v>
      </c>
      <c r="L169" s="27" t="s">
        <v>55</v>
      </c>
    </row>
    <row r="170" spans="2:19">
      <c r="C170" s="28">
        <v>42388</v>
      </c>
      <c r="D170" s="28">
        <v>42388</v>
      </c>
      <c r="E170" s="29">
        <f t="shared" si="2"/>
        <v>1</v>
      </c>
      <c r="I170" s="27" t="s">
        <v>63</v>
      </c>
      <c r="L170" s="27" t="s">
        <v>55</v>
      </c>
    </row>
    <row r="171" spans="2:19">
      <c r="C171" s="28">
        <v>42389</v>
      </c>
      <c r="D171" s="28">
        <v>42389</v>
      </c>
      <c r="E171" s="29">
        <f t="shared" si="2"/>
        <v>1</v>
      </c>
      <c r="I171" s="27" t="s">
        <v>63</v>
      </c>
      <c r="L171" s="27" t="s">
        <v>55</v>
      </c>
    </row>
    <row r="172" spans="2:19">
      <c r="C172" s="28">
        <v>42390</v>
      </c>
      <c r="D172" s="28">
        <v>42390</v>
      </c>
      <c r="E172" s="29">
        <f t="shared" si="2"/>
        <v>1</v>
      </c>
      <c r="I172" s="27" t="s">
        <v>63</v>
      </c>
      <c r="L172" s="27" t="s">
        <v>55</v>
      </c>
    </row>
    <row r="173" spans="2:19">
      <c r="C173" s="28">
        <v>42395</v>
      </c>
      <c r="D173" s="28">
        <v>42395</v>
      </c>
      <c r="E173" s="29">
        <f t="shared" si="2"/>
        <v>1</v>
      </c>
      <c r="I173" s="27" t="s">
        <v>63</v>
      </c>
      <c r="L173" s="27" t="s">
        <v>55</v>
      </c>
    </row>
    <row r="174" spans="2:19">
      <c r="C174" s="28">
        <v>42396</v>
      </c>
      <c r="D174" s="28">
        <v>42397</v>
      </c>
      <c r="E174" s="29">
        <f t="shared" si="2"/>
        <v>2</v>
      </c>
      <c r="I174" s="27" t="s">
        <v>63</v>
      </c>
      <c r="L174" s="27" t="s">
        <v>55</v>
      </c>
    </row>
    <row r="175" spans="2:19">
      <c r="C175" s="28">
        <v>42401</v>
      </c>
      <c r="D175" s="28">
        <v>42401</v>
      </c>
      <c r="E175" s="29">
        <f t="shared" si="2"/>
        <v>1</v>
      </c>
      <c r="I175" s="30" t="s">
        <v>110</v>
      </c>
      <c r="L175" s="27" t="s">
        <v>55</v>
      </c>
      <c r="M175" s="27" t="s">
        <v>111</v>
      </c>
      <c r="R175" s="30" t="s">
        <v>109</v>
      </c>
    </row>
    <row r="176" spans="2:19">
      <c r="B176" s="30" t="s">
        <v>112</v>
      </c>
      <c r="C176" s="31">
        <v>42402</v>
      </c>
      <c r="D176" s="31">
        <v>42404</v>
      </c>
      <c r="E176" s="29">
        <f t="shared" si="2"/>
        <v>3</v>
      </c>
      <c r="I176" s="30" t="s">
        <v>113</v>
      </c>
      <c r="J176" s="30" t="s">
        <v>114</v>
      </c>
      <c r="K176" s="30" t="s">
        <v>115</v>
      </c>
      <c r="L176" s="30" t="s">
        <v>55</v>
      </c>
      <c r="M176" s="30" t="s">
        <v>111</v>
      </c>
      <c r="N176" s="30">
        <v>9</v>
      </c>
      <c r="O176" s="30" t="s">
        <v>116</v>
      </c>
      <c r="P176" s="30" t="s">
        <v>117</v>
      </c>
      <c r="Q176" s="30" t="s">
        <v>118</v>
      </c>
      <c r="R176" s="30" t="s">
        <v>109</v>
      </c>
      <c r="S176" s="32">
        <v>2686</v>
      </c>
    </row>
    <row r="177" spans="2:19">
      <c r="C177" s="28">
        <v>42405</v>
      </c>
      <c r="D177" s="28">
        <v>42405</v>
      </c>
      <c r="E177" s="29">
        <f t="shared" si="2"/>
        <v>1</v>
      </c>
      <c r="I177" s="30" t="s">
        <v>136</v>
      </c>
      <c r="L177" s="27" t="s">
        <v>55</v>
      </c>
      <c r="M177" s="27" t="s">
        <v>111</v>
      </c>
      <c r="N177" s="27">
        <v>12</v>
      </c>
      <c r="R177" s="30" t="s">
        <v>109</v>
      </c>
    </row>
    <row r="178" spans="2:19">
      <c r="C178" s="28">
        <v>42409</v>
      </c>
      <c r="D178" s="28">
        <v>42409</v>
      </c>
      <c r="E178" s="29">
        <f t="shared" si="2"/>
        <v>1</v>
      </c>
      <c r="I178" s="30" t="s">
        <v>63</v>
      </c>
      <c r="L178" s="27" t="s">
        <v>55</v>
      </c>
    </row>
    <row r="179" spans="2:19">
      <c r="C179" s="28">
        <v>42410</v>
      </c>
      <c r="D179" s="28">
        <v>42410</v>
      </c>
      <c r="E179" s="29">
        <f t="shared" si="2"/>
        <v>1</v>
      </c>
      <c r="I179" s="30" t="s">
        <v>63</v>
      </c>
      <c r="L179" s="27" t="s">
        <v>55</v>
      </c>
    </row>
    <row r="180" spans="2:19">
      <c r="B180" s="30" t="s">
        <v>112</v>
      </c>
      <c r="C180" s="31">
        <v>42415</v>
      </c>
      <c r="D180" s="31">
        <v>42416</v>
      </c>
      <c r="E180" s="29">
        <f t="shared" si="2"/>
        <v>2</v>
      </c>
      <c r="I180" s="30" t="s">
        <v>81</v>
      </c>
      <c r="J180" s="30" t="s">
        <v>159</v>
      </c>
      <c r="K180" s="30" t="s">
        <v>160</v>
      </c>
      <c r="L180" s="30" t="s">
        <v>55</v>
      </c>
      <c r="M180" s="30" t="s">
        <v>111</v>
      </c>
      <c r="N180" s="30">
        <v>9</v>
      </c>
      <c r="O180" s="30" t="s">
        <v>124</v>
      </c>
      <c r="P180" s="30" t="s">
        <v>117</v>
      </c>
      <c r="Q180" s="30" t="s">
        <v>123</v>
      </c>
      <c r="R180" s="30" t="s">
        <v>109</v>
      </c>
      <c r="S180" s="32">
        <v>3200.68</v>
      </c>
    </row>
    <row r="181" spans="2:19">
      <c r="C181" s="28">
        <v>42417</v>
      </c>
      <c r="D181" s="28">
        <v>42417</v>
      </c>
      <c r="E181" s="29">
        <f t="shared" si="2"/>
        <v>1</v>
      </c>
      <c r="I181" s="30" t="s">
        <v>63</v>
      </c>
      <c r="L181" s="27" t="s">
        <v>55</v>
      </c>
    </row>
    <row r="182" spans="2:19">
      <c r="B182" s="30" t="s">
        <v>112</v>
      </c>
      <c r="C182" s="31">
        <v>42420</v>
      </c>
      <c r="D182" s="31">
        <v>42420</v>
      </c>
      <c r="E182" s="29">
        <f t="shared" si="2"/>
        <v>1</v>
      </c>
      <c r="I182" s="30" t="s">
        <v>186</v>
      </c>
      <c r="J182" s="30" t="s">
        <v>187</v>
      </c>
      <c r="K182" s="30" t="s">
        <v>188</v>
      </c>
      <c r="L182" s="30" t="s">
        <v>55</v>
      </c>
      <c r="M182" s="30" t="s">
        <v>111</v>
      </c>
      <c r="N182" s="30">
        <v>8</v>
      </c>
      <c r="O182" s="30" t="s">
        <v>124</v>
      </c>
      <c r="P182" s="30" t="s">
        <v>117</v>
      </c>
      <c r="Q182" s="30" t="s">
        <v>118</v>
      </c>
      <c r="R182" s="30" t="s">
        <v>109</v>
      </c>
      <c r="S182" s="32">
        <v>1469.2</v>
      </c>
    </row>
    <row r="183" spans="2:19">
      <c r="C183" s="28">
        <v>42422</v>
      </c>
      <c r="D183" s="28">
        <v>42424</v>
      </c>
      <c r="E183" s="29">
        <f t="shared" si="2"/>
        <v>3</v>
      </c>
      <c r="I183" s="30" t="s">
        <v>63</v>
      </c>
      <c r="L183" s="27" t="s">
        <v>55</v>
      </c>
    </row>
    <row r="184" spans="2:19">
      <c r="C184" s="28">
        <v>42429</v>
      </c>
      <c r="D184" s="28">
        <v>42429</v>
      </c>
      <c r="E184" s="29">
        <f t="shared" si="2"/>
        <v>1</v>
      </c>
      <c r="I184" s="30" t="s">
        <v>63</v>
      </c>
      <c r="L184" s="27" t="s">
        <v>55</v>
      </c>
    </row>
    <row r="185" spans="2:19">
      <c r="C185" s="28">
        <v>42430</v>
      </c>
      <c r="D185" s="28">
        <v>42430</v>
      </c>
      <c r="E185" s="29">
        <f t="shared" si="2"/>
        <v>1</v>
      </c>
      <c r="I185" s="27" t="s">
        <v>63</v>
      </c>
      <c r="L185" s="27" t="s">
        <v>55</v>
      </c>
    </row>
    <row r="186" spans="2:19">
      <c r="C186" s="28">
        <v>42431</v>
      </c>
      <c r="D186" s="28">
        <v>42431</v>
      </c>
      <c r="E186" s="29">
        <f t="shared" si="2"/>
        <v>1</v>
      </c>
      <c r="I186" s="27" t="s">
        <v>63</v>
      </c>
      <c r="L186" s="27" t="s">
        <v>55</v>
      </c>
    </row>
    <row r="187" spans="2:19">
      <c r="C187" s="28">
        <v>42437</v>
      </c>
      <c r="D187" s="28">
        <v>42438</v>
      </c>
      <c r="E187" s="29">
        <f t="shared" si="2"/>
        <v>2</v>
      </c>
      <c r="I187" s="27" t="s">
        <v>113</v>
      </c>
      <c r="L187" s="27" t="s">
        <v>55</v>
      </c>
    </row>
    <row r="188" spans="2:19">
      <c r="C188" s="28">
        <v>42439</v>
      </c>
      <c r="D188" s="28">
        <v>42440</v>
      </c>
      <c r="E188" s="29">
        <f t="shared" si="2"/>
        <v>2</v>
      </c>
      <c r="I188" s="27" t="s">
        <v>81</v>
      </c>
      <c r="L188" s="27" t="s">
        <v>55</v>
      </c>
    </row>
    <row r="189" spans="2:19">
      <c r="C189" s="28">
        <v>42444</v>
      </c>
      <c r="D189" s="28">
        <v>42444</v>
      </c>
      <c r="E189" s="29">
        <f t="shared" si="2"/>
        <v>1</v>
      </c>
      <c r="I189" s="27" t="s">
        <v>207</v>
      </c>
      <c r="L189" s="27" t="s">
        <v>55</v>
      </c>
    </row>
    <row r="190" spans="2:19">
      <c r="C190" s="28">
        <v>42445</v>
      </c>
      <c r="D190" s="28">
        <v>42445</v>
      </c>
      <c r="E190" s="29">
        <f t="shared" si="2"/>
        <v>1</v>
      </c>
      <c r="I190" s="27" t="s">
        <v>208</v>
      </c>
      <c r="L190" s="27" t="s">
        <v>55</v>
      </c>
      <c r="N190" s="27">
        <v>13</v>
      </c>
    </row>
    <row r="191" spans="2:19">
      <c r="C191" s="28">
        <v>42447</v>
      </c>
      <c r="D191" s="28">
        <v>42447</v>
      </c>
      <c r="E191" s="29">
        <f t="shared" si="2"/>
        <v>1</v>
      </c>
      <c r="I191" s="27" t="s">
        <v>86</v>
      </c>
      <c r="L191" s="27" t="s">
        <v>55</v>
      </c>
    </row>
    <row r="192" spans="2:19">
      <c r="C192" s="28">
        <v>42452</v>
      </c>
      <c r="D192" s="28">
        <v>42452</v>
      </c>
      <c r="E192" s="29">
        <f t="shared" si="2"/>
        <v>1</v>
      </c>
      <c r="I192" s="27" t="s">
        <v>63</v>
      </c>
      <c r="L192" s="27" t="s">
        <v>55</v>
      </c>
    </row>
    <row r="193" spans="3:14">
      <c r="C193" s="28">
        <v>42453</v>
      </c>
      <c r="D193" s="28">
        <v>42453</v>
      </c>
      <c r="E193" s="29">
        <f t="shared" si="2"/>
        <v>1</v>
      </c>
      <c r="I193" s="27" t="s">
        <v>84</v>
      </c>
      <c r="L193" s="27" t="s">
        <v>55</v>
      </c>
      <c r="N193" s="27">
        <v>12</v>
      </c>
    </row>
    <row r="194" spans="3:14">
      <c r="C194" s="28">
        <v>42459</v>
      </c>
      <c r="D194" s="28">
        <v>42459</v>
      </c>
      <c r="E194" s="29">
        <f t="shared" ref="E194:E257" si="3">_xlfn.DAYS(D194,C194)+1</f>
        <v>1</v>
      </c>
      <c r="I194" s="27" t="s">
        <v>221</v>
      </c>
      <c r="L194" s="27" t="s">
        <v>55</v>
      </c>
      <c r="M194" s="27" t="s">
        <v>32</v>
      </c>
      <c r="N194" s="27">
        <v>9</v>
      </c>
    </row>
    <row r="195" spans="3:14">
      <c r="C195" s="28">
        <v>42460</v>
      </c>
      <c r="D195" s="28">
        <v>42460</v>
      </c>
      <c r="E195" s="29">
        <f t="shared" si="3"/>
        <v>1</v>
      </c>
      <c r="I195" s="27" t="s">
        <v>63</v>
      </c>
      <c r="L195" s="27" t="s">
        <v>55</v>
      </c>
    </row>
    <row r="196" spans="3:14">
      <c r="C196" s="28">
        <v>42464</v>
      </c>
      <c r="D196" s="28">
        <v>42464</v>
      </c>
      <c r="E196" s="29">
        <f t="shared" si="3"/>
        <v>1</v>
      </c>
      <c r="I196" s="30" t="s">
        <v>143</v>
      </c>
      <c r="L196" s="27" t="s">
        <v>55</v>
      </c>
    </row>
    <row r="197" spans="3:14">
      <c r="C197" s="28">
        <v>42472</v>
      </c>
      <c r="D197" s="28">
        <v>42472</v>
      </c>
      <c r="E197" s="29">
        <f t="shared" si="3"/>
        <v>1</v>
      </c>
      <c r="I197" s="30" t="s">
        <v>63</v>
      </c>
      <c r="L197" s="27" t="s">
        <v>55</v>
      </c>
    </row>
    <row r="198" spans="3:14">
      <c r="C198" s="28">
        <v>42473</v>
      </c>
      <c r="D198" s="28">
        <v>42473</v>
      </c>
      <c r="E198" s="29">
        <f t="shared" si="3"/>
        <v>1</v>
      </c>
      <c r="I198" s="30" t="s">
        <v>63</v>
      </c>
      <c r="L198" s="27" t="s">
        <v>55</v>
      </c>
    </row>
    <row r="199" spans="3:14">
      <c r="C199" s="28">
        <v>42479</v>
      </c>
      <c r="D199" s="28">
        <v>42479</v>
      </c>
      <c r="E199" s="29">
        <f t="shared" si="3"/>
        <v>1</v>
      </c>
      <c r="I199" s="30" t="s">
        <v>63</v>
      </c>
      <c r="L199" s="27" t="s">
        <v>55</v>
      </c>
    </row>
    <row r="200" spans="3:14">
      <c r="C200" s="28">
        <v>42480</v>
      </c>
      <c r="D200" s="28">
        <v>42480</v>
      </c>
      <c r="E200" s="29">
        <f t="shared" si="3"/>
        <v>1</v>
      </c>
      <c r="I200" s="30" t="s">
        <v>63</v>
      </c>
      <c r="L200" s="27" t="s">
        <v>55</v>
      </c>
    </row>
    <row r="201" spans="3:14">
      <c r="C201" s="28">
        <v>42487</v>
      </c>
      <c r="D201" s="28">
        <v>42487</v>
      </c>
      <c r="E201" s="29">
        <f t="shared" si="3"/>
        <v>1</v>
      </c>
      <c r="I201" s="30" t="s">
        <v>63</v>
      </c>
      <c r="L201" s="27" t="s">
        <v>55</v>
      </c>
    </row>
    <row r="202" spans="3:14">
      <c r="C202" s="28">
        <v>42489</v>
      </c>
      <c r="D202" s="28">
        <v>42489</v>
      </c>
      <c r="E202" s="29">
        <f t="shared" si="3"/>
        <v>1</v>
      </c>
      <c r="I202" s="30" t="s">
        <v>63</v>
      </c>
      <c r="L202" s="27" t="s">
        <v>55</v>
      </c>
    </row>
    <row r="203" spans="3:14">
      <c r="C203" s="28">
        <v>42493</v>
      </c>
      <c r="D203" s="28">
        <v>42493</v>
      </c>
      <c r="E203" s="29">
        <f t="shared" si="3"/>
        <v>1</v>
      </c>
      <c r="I203" s="27" t="s">
        <v>63</v>
      </c>
      <c r="L203" s="27" t="s">
        <v>55</v>
      </c>
      <c r="M203" s="27" t="s">
        <v>111</v>
      </c>
    </row>
    <row r="204" spans="3:14">
      <c r="C204" s="28">
        <v>42494</v>
      </c>
      <c r="D204" s="28">
        <v>42494</v>
      </c>
      <c r="E204" s="29">
        <f t="shared" si="3"/>
        <v>1</v>
      </c>
      <c r="I204" s="27" t="s">
        <v>63</v>
      </c>
      <c r="L204" s="27" t="s">
        <v>55</v>
      </c>
      <c r="M204" s="27" t="s">
        <v>111</v>
      </c>
    </row>
    <row r="205" spans="3:14">
      <c r="C205" s="28">
        <v>42499</v>
      </c>
      <c r="D205" s="28">
        <v>42499</v>
      </c>
      <c r="E205" s="29">
        <f t="shared" si="3"/>
        <v>1</v>
      </c>
      <c r="I205" s="27" t="s">
        <v>96</v>
      </c>
      <c r="L205" s="27" t="s">
        <v>55</v>
      </c>
      <c r="M205" s="27" t="s">
        <v>111</v>
      </c>
    </row>
    <row r="206" spans="3:14">
      <c r="C206" s="28">
        <v>42500</v>
      </c>
      <c r="D206" s="28">
        <v>42500</v>
      </c>
      <c r="E206" s="29">
        <f t="shared" si="3"/>
        <v>1</v>
      </c>
      <c r="I206" s="27" t="s">
        <v>81</v>
      </c>
      <c r="L206" s="27" t="s">
        <v>55</v>
      </c>
      <c r="M206" s="27" t="s">
        <v>111</v>
      </c>
      <c r="N206" s="27">
        <v>10</v>
      </c>
    </row>
    <row r="207" spans="3:14">
      <c r="C207" s="28">
        <v>42501</v>
      </c>
      <c r="D207" s="28">
        <v>42501</v>
      </c>
      <c r="E207" s="29">
        <f t="shared" si="3"/>
        <v>1</v>
      </c>
      <c r="I207" s="27" t="s">
        <v>174</v>
      </c>
      <c r="L207" s="27" t="s">
        <v>55</v>
      </c>
      <c r="M207" s="27" t="s">
        <v>111</v>
      </c>
      <c r="N207" s="27">
        <v>15</v>
      </c>
    </row>
    <row r="208" spans="3:14">
      <c r="C208" s="28">
        <v>42507</v>
      </c>
      <c r="D208" s="28">
        <v>42507</v>
      </c>
      <c r="E208" s="29">
        <f t="shared" si="3"/>
        <v>1</v>
      </c>
      <c r="I208" s="27" t="s">
        <v>63</v>
      </c>
      <c r="L208" s="27" t="s">
        <v>55</v>
      </c>
      <c r="M208" s="27" t="s">
        <v>111</v>
      </c>
    </row>
    <row r="209" spans="3:14">
      <c r="C209" s="28">
        <v>42513</v>
      </c>
      <c r="D209" s="28">
        <v>42513</v>
      </c>
      <c r="E209" s="29">
        <f t="shared" si="3"/>
        <v>1</v>
      </c>
      <c r="I209" s="27" t="s">
        <v>58</v>
      </c>
      <c r="L209" s="27" t="s">
        <v>55</v>
      </c>
      <c r="M209" s="27" t="s">
        <v>111</v>
      </c>
    </row>
    <row r="210" spans="3:14">
      <c r="C210" s="28">
        <v>42514</v>
      </c>
      <c r="D210" s="28">
        <v>42517</v>
      </c>
      <c r="E210" s="29">
        <f t="shared" si="3"/>
        <v>4</v>
      </c>
      <c r="I210" s="27" t="s">
        <v>81</v>
      </c>
      <c r="L210" s="27" t="s">
        <v>55</v>
      </c>
      <c r="M210" s="27" t="s">
        <v>111</v>
      </c>
    </row>
    <row r="211" spans="3:14">
      <c r="C211" s="28">
        <v>42523</v>
      </c>
      <c r="D211" s="28">
        <v>42523</v>
      </c>
      <c r="E211" s="29">
        <f t="shared" si="3"/>
        <v>1</v>
      </c>
      <c r="I211" s="27" t="s">
        <v>63</v>
      </c>
      <c r="L211" s="27" t="s">
        <v>55</v>
      </c>
    </row>
    <row r="212" spans="3:14">
      <c r="C212" s="28">
        <v>42528</v>
      </c>
      <c r="D212" s="28">
        <v>42528</v>
      </c>
      <c r="E212" s="29">
        <f t="shared" si="3"/>
        <v>1</v>
      </c>
      <c r="I212" s="27" t="s">
        <v>63</v>
      </c>
      <c r="L212" s="27" t="s">
        <v>55</v>
      </c>
      <c r="M212" s="27" t="s">
        <v>111</v>
      </c>
    </row>
    <row r="213" spans="3:14">
      <c r="C213" s="28">
        <v>42534</v>
      </c>
      <c r="D213" s="28">
        <v>42534</v>
      </c>
      <c r="E213" s="29">
        <f t="shared" si="3"/>
        <v>1</v>
      </c>
      <c r="I213" s="27" t="s">
        <v>58</v>
      </c>
      <c r="L213" s="27" t="s">
        <v>55</v>
      </c>
      <c r="M213" s="27" t="s">
        <v>32</v>
      </c>
    </row>
    <row r="214" spans="3:14">
      <c r="C214" s="28">
        <v>42535</v>
      </c>
      <c r="D214" s="28">
        <v>42535</v>
      </c>
      <c r="E214" s="29">
        <f t="shared" si="3"/>
        <v>1</v>
      </c>
      <c r="I214" s="27" t="s">
        <v>63</v>
      </c>
      <c r="L214" s="27" t="s">
        <v>55</v>
      </c>
      <c r="M214" s="27" t="s">
        <v>111</v>
      </c>
    </row>
    <row r="215" spans="3:14">
      <c r="C215" s="28">
        <v>42544</v>
      </c>
      <c r="D215" s="28">
        <v>42544</v>
      </c>
      <c r="E215" s="29">
        <f t="shared" si="3"/>
        <v>1</v>
      </c>
      <c r="I215" s="27" t="s">
        <v>174</v>
      </c>
      <c r="L215" s="27" t="s">
        <v>55</v>
      </c>
      <c r="M215" s="27" t="s">
        <v>111</v>
      </c>
      <c r="N215" s="27">
        <v>15</v>
      </c>
    </row>
    <row r="216" spans="3:14">
      <c r="C216" s="28">
        <v>42548</v>
      </c>
      <c r="D216" s="28">
        <v>42548</v>
      </c>
      <c r="E216" s="29">
        <f t="shared" si="3"/>
        <v>1</v>
      </c>
      <c r="I216" s="27" t="s">
        <v>63</v>
      </c>
      <c r="L216" s="27" t="s">
        <v>55</v>
      </c>
      <c r="M216" s="27" t="s">
        <v>111</v>
      </c>
    </row>
    <row r="217" spans="3:14">
      <c r="C217" s="28">
        <v>42549</v>
      </c>
      <c r="D217" s="28">
        <v>42550</v>
      </c>
      <c r="E217" s="29">
        <f t="shared" si="3"/>
        <v>2</v>
      </c>
      <c r="I217" s="27" t="s">
        <v>286</v>
      </c>
      <c r="L217" s="27" t="s">
        <v>55</v>
      </c>
      <c r="M217" s="27" t="s">
        <v>111</v>
      </c>
      <c r="N217" s="27">
        <v>9</v>
      </c>
    </row>
    <row r="218" spans="3:14">
      <c r="C218" s="28">
        <v>42551</v>
      </c>
      <c r="D218" s="28">
        <v>42552</v>
      </c>
      <c r="E218" s="29">
        <f t="shared" si="3"/>
        <v>2</v>
      </c>
      <c r="I218" s="27" t="s">
        <v>288</v>
      </c>
      <c r="L218" s="27" t="s">
        <v>55</v>
      </c>
      <c r="M218" s="27" t="s">
        <v>111</v>
      </c>
    </row>
    <row r="219" spans="3:14">
      <c r="C219" s="28">
        <v>42552</v>
      </c>
      <c r="D219" s="28">
        <v>42552</v>
      </c>
      <c r="E219" s="29">
        <f t="shared" si="3"/>
        <v>1</v>
      </c>
      <c r="I219" s="27" t="s">
        <v>288</v>
      </c>
      <c r="L219" s="27" t="s">
        <v>55</v>
      </c>
      <c r="M219" s="27" t="s">
        <v>111</v>
      </c>
    </row>
    <row r="220" spans="3:14">
      <c r="C220" s="28">
        <v>42556</v>
      </c>
      <c r="D220" s="28">
        <v>42558</v>
      </c>
      <c r="E220" s="29">
        <f t="shared" si="3"/>
        <v>3</v>
      </c>
      <c r="I220" s="27" t="s">
        <v>63</v>
      </c>
      <c r="L220" s="27" t="s">
        <v>55</v>
      </c>
      <c r="M220" s="27" t="s">
        <v>111</v>
      </c>
    </row>
    <row r="221" spans="3:14">
      <c r="C221" s="28">
        <v>42567</v>
      </c>
      <c r="D221" s="28">
        <v>42567</v>
      </c>
      <c r="E221" s="29">
        <f t="shared" si="3"/>
        <v>1</v>
      </c>
      <c r="I221" s="27" t="s">
        <v>186</v>
      </c>
      <c r="L221" s="27" t="s">
        <v>55</v>
      </c>
      <c r="M221" s="27" t="s">
        <v>111</v>
      </c>
    </row>
    <row r="222" spans="3:14">
      <c r="C222" s="28">
        <v>42576</v>
      </c>
      <c r="D222" s="28">
        <v>42584</v>
      </c>
      <c r="E222" s="29">
        <f t="shared" si="3"/>
        <v>9</v>
      </c>
      <c r="I222" s="27" t="s">
        <v>190</v>
      </c>
      <c r="L222" s="27" t="s">
        <v>55</v>
      </c>
      <c r="N222" s="27">
        <v>1</v>
      </c>
    </row>
    <row r="223" spans="3:14">
      <c r="C223" s="28">
        <v>42590</v>
      </c>
      <c r="D223" s="28">
        <v>42590</v>
      </c>
      <c r="E223" s="29">
        <f t="shared" si="3"/>
        <v>1</v>
      </c>
      <c r="I223" s="27" t="s">
        <v>63</v>
      </c>
      <c r="L223" s="27" t="s">
        <v>55</v>
      </c>
    </row>
    <row r="224" spans="3:14">
      <c r="C224" s="28">
        <v>42612</v>
      </c>
      <c r="D224" s="28">
        <v>42612</v>
      </c>
      <c r="E224" s="29">
        <f t="shared" si="3"/>
        <v>1</v>
      </c>
      <c r="I224" s="8" t="s">
        <v>303</v>
      </c>
      <c r="L224" s="27" t="s">
        <v>55</v>
      </c>
    </row>
    <row r="225" spans="2:19">
      <c r="C225" s="28">
        <v>42625</v>
      </c>
      <c r="D225" s="28">
        <v>42625</v>
      </c>
      <c r="E225" s="29">
        <f t="shared" si="3"/>
        <v>1</v>
      </c>
      <c r="I225" s="27" t="s">
        <v>63</v>
      </c>
      <c r="L225" s="27" t="s">
        <v>55</v>
      </c>
      <c r="M225" s="27" t="s">
        <v>32</v>
      </c>
      <c r="N225" s="27">
        <v>5</v>
      </c>
    </row>
    <row r="226" spans="2:19">
      <c r="C226" s="28">
        <v>42628</v>
      </c>
      <c r="D226" s="28">
        <v>42629</v>
      </c>
      <c r="E226" s="29">
        <f t="shared" si="3"/>
        <v>2</v>
      </c>
      <c r="I226" s="27" t="s">
        <v>259</v>
      </c>
      <c r="L226" s="27" t="s">
        <v>55</v>
      </c>
      <c r="N226" s="27">
        <v>10</v>
      </c>
    </row>
    <row r="227" spans="2:19">
      <c r="C227" s="28">
        <v>42633</v>
      </c>
      <c r="D227" s="28">
        <v>42633</v>
      </c>
      <c r="E227" s="29">
        <f t="shared" si="3"/>
        <v>1</v>
      </c>
      <c r="I227" s="27" t="s">
        <v>313</v>
      </c>
      <c r="L227" s="27" t="s">
        <v>55</v>
      </c>
    </row>
    <row r="228" spans="2:19">
      <c r="C228" s="28">
        <v>42634</v>
      </c>
      <c r="D228" s="28">
        <v>42634</v>
      </c>
      <c r="E228" s="29">
        <f t="shared" si="3"/>
        <v>1</v>
      </c>
      <c r="I228" s="27" t="s">
        <v>63</v>
      </c>
      <c r="L228" s="27" t="s">
        <v>55</v>
      </c>
      <c r="N228" s="27">
        <v>6</v>
      </c>
    </row>
    <row r="229" spans="2:19">
      <c r="C229" s="28">
        <v>42639</v>
      </c>
      <c r="D229" s="28">
        <v>42641</v>
      </c>
      <c r="E229" s="29">
        <f t="shared" si="3"/>
        <v>3</v>
      </c>
      <c r="I229" s="27" t="s">
        <v>81</v>
      </c>
      <c r="L229" s="27" t="s">
        <v>55</v>
      </c>
    </row>
    <row r="230" spans="2:19">
      <c r="C230" s="28">
        <v>42375</v>
      </c>
      <c r="D230" s="28">
        <v>42375</v>
      </c>
      <c r="E230" s="29">
        <f t="shared" si="3"/>
        <v>1</v>
      </c>
      <c r="I230" s="27" t="s">
        <v>59</v>
      </c>
      <c r="L230" s="27" t="s">
        <v>60</v>
      </c>
    </row>
    <row r="231" spans="2:19">
      <c r="C231" s="28">
        <v>42376</v>
      </c>
      <c r="D231" s="28">
        <v>42377</v>
      </c>
      <c r="E231" s="29">
        <f t="shared" si="3"/>
        <v>2</v>
      </c>
      <c r="I231" s="27" t="s">
        <v>65</v>
      </c>
      <c r="L231" s="27" t="s">
        <v>60</v>
      </c>
    </row>
    <row r="232" spans="2:19">
      <c r="C232" s="28">
        <v>42381</v>
      </c>
      <c r="D232" s="28">
        <v>42381</v>
      </c>
      <c r="E232" s="29">
        <f t="shared" si="3"/>
        <v>1</v>
      </c>
      <c r="I232" s="27" t="s">
        <v>53</v>
      </c>
      <c r="L232" s="27" t="s">
        <v>60</v>
      </c>
      <c r="M232" s="27" t="s">
        <v>75</v>
      </c>
      <c r="N232" s="27">
        <v>25</v>
      </c>
    </row>
    <row r="233" spans="2:19">
      <c r="C233" s="28">
        <v>42385</v>
      </c>
      <c r="D233" s="28">
        <v>42385</v>
      </c>
      <c r="E233" s="29">
        <f t="shared" si="3"/>
        <v>1</v>
      </c>
      <c r="I233" s="27" t="s">
        <v>86</v>
      </c>
      <c r="L233" s="27" t="s">
        <v>60</v>
      </c>
    </row>
    <row r="234" spans="2:19">
      <c r="C234" s="28">
        <v>42389</v>
      </c>
      <c r="D234" s="28">
        <v>42392</v>
      </c>
      <c r="E234" s="29">
        <f t="shared" si="3"/>
        <v>4</v>
      </c>
      <c r="I234" s="27" t="s">
        <v>92</v>
      </c>
      <c r="L234" s="27" t="s">
        <v>60</v>
      </c>
    </row>
    <row r="235" spans="2:19">
      <c r="C235" s="28">
        <v>42395</v>
      </c>
      <c r="D235" s="28">
        <v>42397</v>
      </c>
      <c r="E235" s="29">
        <f t="shared" si="3"/>
        <v>3</v>
      </c>
      <c r="I235" s="27" t="s">
        <v>92</v>
      </c>
      <c r="L235" s="27" t="s">
        <v>60</v>
      </c>
    </row>
    <row r="236" spans="2:19">
      <c r="C236" s="28">
        <v>42404</v>
      </c>
      <c r="D236" s="28">
        <v>42404</v>
      </c>
      <c r="E236" s="29">
        <f t="shared" si="3"/>
        <v>1</v>
      </c>
      <c r="I236" s="30" t="s">
        <v>119</v>
      </c>
      <c r="L236" s="27" t="s">
        <v>60</v>
      </c>
      <c r="M236" s="27" t="s">
        <v>75</v>
      </c>
      <c r="N236" s="27">
        <v>20</v>
      </c>
      <c r="R236" s="30" t="s">
        <v>109</v>
      </c>
    </row>
    <row r="237" spans="2:19">
      <c r="C237" s="28">
        <v>42405</v>
      </c>
      <c r="D237" s="28">
        <v>42405</v>
      </c>
      <c r="E237" s="29">
        <f t="shared" si="3"/>
        <v>1</v>
      </c>
      <c r="I237" s="30" t="s">
        <v>119</v>
      </c>
      <c r="L237" s="27" t="s">
        <v>60</v>
      </c>
      <c r="M237" s="27" t="s">
        <v>32</v>
      </c>
      <c r="N237" s="27">
        <v>10</v>
      </c>
      <c r="R237" s="30" t="s">
        <v>109</v>
      </c>
    </row>
    <row r="238" spans="2:19">
      <c r="C238" s="28">
        <v>42415</v>
      </c>
      <c r="D238" s="28">
        <v>42415</v>
      </c>
      <c r="E238" s="29">
        <f t="shared" si="3"/>
        <v>1</v>
      </c>
      <c r="I238" s="30" t="s">
        <v>63</v>
      </c>
      <c r="L238" s="27" t="s">
        <v>60</v>
      </c>
    </row>
    <row r="239" spans="2:19">
      <c r="C239" s="28">
        <v>42416</v>
      </c>
      <c r="D239" s="28">
        <v>42416</v>
      </c>
      <c r="E239" s="29">
        <f t="shared" si="3"/>
        <v>1</v>
      </c>
      <c r="I239" s="30" t="s">
        <v>154</v>
      </c>
      <c r="L239" s="27" t="s">
        <v>60</v>
      </c>
    </row>
    <row r="240" spans="2:19">
      <c r="B240" s="30" t="s">
        <v>142</v>
      </c>
      <c r="C240" s="31">
        <v>42417</v>
      </c>
      <c r="D240" s="31">
        <v>42417</v>
      </c>
      <c r="E240" s="29">
        <f t="shared" si="3"/>
        <v>1</v>
      </c>
      <c r="I240" s="30" t="s">
        <v>170</v>
      </c>
      <c r="J240" s="30" t="s">
        <v>171</v>
      </c>
      <c r="K240" s="30" t="s">
        <v>172</v>
      </c>
      <c r="L240" s="30" t="s">
        <v>60</v>
      </c>
      <c r="M240" s="30" t="s">
        <v>32</v>
      </c>
      <c r="N240" s="30">
        <v>12</v>
      </c>
      <c r="O240" s="30" t="s">
        <v>139</v>
      </c>
      <c r="P240" s="30" t="s">
        <v>173</v>
      </c>
      <c r="Q240" s="30" t="s">
        <v>140</v>
      </c>
      <c r="R240" s="30" t="s">
        <v>109</v>
      </c>
      <c r="S240" s="32">
        <v>852.15</v>
      </c>
    </row>
    <row r="241" spans="2:19">
      <c r="C241" s="28">
        <v>42437</v>
      </c>
      <c r="D241" s="28">
        <v>42438</v>
      </c>
      <c r="E241" s="29">
        <f t="shared" si="3"/>
        <v>2</v>
      </c>
      <c r="I241" s="27" t="s">
        <v>306</v>
      </c>
      <c r="L241" s="27" t="s">
        <v>60</v>
      </c>
    </row>
    <row r="242" spans="2:19">
      <c r="C242" s="28">
        <v>42444</v>
      </c>
      <c r="D242" s="28">
        <v>42446</v>
      </c>
      <c r="E242" s="29">
        <f t="shared" si="3"/>
        <v>3</v>
      </c>
      <c r="I242" s="27" t="s">
        <v>113</v>
      </c>
      <c r="L242" s="27" t="s">
        <v>60</v>
      </c>
    </row>
    <row r="243" spans="2:19">
      <c r="B243" s="30" t="s">
        <v>333</v>
      </c>
      <c r="C243" s="31">
        <v>42471</v>
      </c>
      <c r="D243" s="31">
        <v>42471</v>
      </c>
      <c r="E243" s="29">
        <f t="shared" si="3"/>
        <v>1</v>
      </c>
      <c r="I243" s="30" t="s">
        <v>81</v>
      </c>
      <c r="J243" s="30" t="s">
        <v>347</v>
      </c>
      <c r="K243" s="30" t="s">
        <v>348</v>
      </c>
      <c r="L243" s="30" t="s">
        <v>60</v>
      </c>
      <c r="M243" s="30" t="s">
        <v>32</v>
      </c>
      <c r="N243" s="30">
        <v>11</v>
      </c>
      <c r="O243" s="30" t="s">
        <v>124</v>
      </c>
      <c r="P243" s="30" t="s">
        <v>117</v>
      </c>
      <c r="Q243" s="30" t="s">
        <v>123</v>
      </c>
      <c r="R243" s="30" t="s">
        <v>109</v>
      </c>
      <c r="S243" s="32">
        <v>1189</v>
      </c>
    </row>
    <row r="244" spans="2:19">
      <c r="B244" s="30" t="s">
        <v>333</v>
      </c>
      <c r="C244" s="31">
        <v>42472</v>
      </c>
      <c r="D244" s="31">
        <v>42472</v>
      </c>
      <c r="E244" s="29">
        <f t="shared" si="3"/>
        <v>1</v>
      </c>
      <c r="I244" s="30" t="s">
        <v>81</v>
      </c>
      <c r="J244" s="30" t="s">
        <v>347</v>
      </c>
      <c r="K244" s="30" t="s">
        <v>348</v>
      </c>
      <c r="L244" s="30" t="s">
        <v>60</v>
      </c>
      <c r="M244" s="30" t="s">
        <v>32</v>
      </c>
      <c r="N244" s="30">
        <v>10</v>
      </c>
      <c r="O244" s="30" t="s">
        <v>124</v>
      </c>
      <c r="P244" s="30" t="s">
        <v>117</v>
      </c>
      <c r="Q244" s="30" t="s">
        <v>123</v>
      </c>
      <c r="R244" s="30" t="s">
        <v>109</v>
      </c>
      <c r="S244" s="32">
        <v>972.08</v>
      </c>
    </row>
    <row r="245" spans="2:19">
      <c r="B245" s="30" t="s">
        <v>349</v>
      </c>
      <c r="C245" s="31">
        <v>42473</v>
      </c>
      <c r="D245" s="31">
        <v>42474</v>
      </c>
      <c r="E245" s="29">
        <f t="shared" si="3"/>
        <v>2</v>
      </c>
      <c r="I245" s="30" t="s">
        <v>81</v>
      </c>
      <c r="J245" s="30" t="s">
        <v>159</v>
      </c>
      <c r="K245" s="30" t="s">
        <v>160</v>
      </c>
      <c r="L245" s="30" t="s">
        <v>60</v>
      </c>
      <c r="M245" s="30" t="s">
        <v>32</v>
      </c>
      <c r="N245" s="30">
        <v>10</v>
      </c>
      <c r="O245" s="30" t="s">
        <v>116</v>
      </c>
      <c r="P245" s="30" t="s">
        <v>117</v>
      </c>
      <c r="Q245" s="30" t="s">
        <v>123</v>
      </c>
      <c r="R245" s="30" t="s">
        <v>109</v>
      </c>
      <c r="S245" s="32">
        <v>1400</v>
      </c>
    </row>
    <row r="246" spans="2:19">
      <c r="C246" s="28">
        <v>42500</v>
      </c>
      <c r="D246" s="28">
        <v>42500</v>
      </c>
      <c r="E246" s="29">
        <f t="shared" si="3"/>
        <v>1</v>
      </c>
      <c r="I246" s="27" t="s">
        <v>231</v>
      </c>
      <c r="L246" s="27" t="s">
        <v>60</v>
      </c>
      <c r="M246" s="27" t="s">
        <v>32</v>
      </c>
      <c r="N246" s="27">
        <v>15</v>
      </c>
    </row>
    <row r="247" spans="2:19">
      <c r="C247" s="28">
        <v>42501</v>
      </c>
      <c r="D247" s="28">
        <v>42502</v>
      </c>
      <c r="E247" s="29">
        <f t="shared" si="3"/>
        <v>2</v>
      </c>
      <c r="I247" s="27" t="s">
        <v>234</v>
      </c>
      <c r="L247" s="27" t="s">
        <v>60</v>
      </c>
      <c r="M247" s="27" t="s">
        <v>32</v>
      </c>
      <c r="N247" s="27">
        <v>20</v>
      </c>
    </row>
    <row r="248" spans="2:19">
      <c r="C248" s="28">
        <v>42508</v>
      </c>
      <c r="D248" s="28">
        <v>42508</v>
      </c>
      <c r="E248" s="29">
        <f t="shared" si="3"/>
        <v>1</v>
      </c>
      <c r="I248" s="27" t="s">
        <v>63</v>
      </c>
      <c r="L248" s="27" t="s">
        <v>60</v>
      </c>
      <c r="M248" s="27" t="s">
        <v>32</v>
      </c>
      <c r="N248" s="27">
        <v>11</v>
      </c>
    </row>
    <row r="249" spans="2:19">
      <c r="C249" s="28">
        <v>42509</v>
      </c>
      <c r="D249" s="28">
        <v>42510</v>
      </c>
      <c r="E249" s="29">
        <f t="shared" si="3"/>
        <v>2</v>
      </c>
      <c r="I249" s="27" t="s">
        <v>239</v>
      </c>
      <c r="L249" s="27" t="s">
        <v>60</v>
      </c>
      <c r="M249" s="27" t="s">
        <v>226</v>
      </c>
    </row>
    <row r="250" spans="2:19">
      <c r="C250" s="28">
        <v>42514</v>
      </c>
      <c r="D250" s="28">
        <v>42516</v>
      </c>
      <c r="E250" s="29">
        <f t="shared" si="3"/>
        <v>3</v>
      </c>
      <c r="I250" s="27" t="s">
        <v>105</v>
      </c>
      <c r="L250" s="27" t="s">
        <v>60</v>
      </c>
      <c r="M250" s="27" t="s">
        <v>32</v>
      </c>
      <c r="N250" s="27">
        <v>20</v>
      </c>
    </row>
    <row r="251" spans="2:19">
      <c r="C251" s="28">
        <v>42521</v>
      </c>
      <c r="D251" s="28">
        <v>42523</v>
      </c>
      <c r="E251" s="29">
        <f t="shared" si="3"/>
        <v>3</v>
      </c>
      <c r="I251" s="27" t="s">
        <v>63</v>
      </c>
      <c r="L251" s="27" t="s">
        <v>60</v>
      </c>
    </row>
    <row r="252" spans="2:19">
      <c r="C252" s="28">
        <v>42532</v>
      </c>
      <c r="D252" s="28">
        <v>42533</v>
      </c>
      <c r="E252" s="29">
        <f t="shared" si="3"/>
        <v>2</v>
      </c>
      <c r="I252" s="27" t="s">
        <v>87</v>
      </c>
      <c r="L252" s="27" t="s">
        <v>60</v>
      </c>
      <c r="M252" s="27" t="s">
        <v>32</v>
      </c>
    </row>
    <row r="253" spans="2:19">
      <c r="C253" s="28">
        <v>42551</v>
      </c>
      <c r="D253" s="28">
        <v>42551</v>
      </c>
      <c r="E253" s="29">
        <f t="shared" si="3"/>
        <v>1</v>
      </c>
      <c r="I253" s="27" t="s">
        <v>290</v>
      </c>
      <c r="L253" s="27" t="s">
        <v>60</v>
      </c>
      <c r="M253" s="27" t="s">
        <v>32</v>
      </c>
      <c r="N253" s="27">
        <v>20</v>
      </c>
    </row>
    <row r="254" spans="2:19">
      <c r="C254" s="28">
        <v>42556</v>
      </c>
      <c r="D254" s="28">
        <v>42558</v>
      </c>
      <c r="E254" s="29">
        <f t="shared" si="3"/>
        <v>3</v>
      </c>
      <c r="I254" s="27" t="s">
        <v>350</v>
      </c>
      <c r="L254" s="27" t="s">
        <v>60</v>
      </c>
    </row>
    <row r="255" spans="2:19">
      <c r="C255" s="28">
        <v>42557</v>
      </c>
      <c r="D255" s="28">
        <v>42558</v>
      </c>
      <c r="E255" s="29">
        <f t="shared" si="3"/>
        <v>2</v>
      </c>
      <c r="I255" s="27" t="s">
        <v>350</v>
      </c>
      <c r="L255" s="27" t="s">
        <v>60</v>
      </c>
    </row>
    <row r="256" spans="2:19">
      <c r="C256" s="28">
        <v>42630</v>
      </c>
      <c r="D256" s="28">
        <v>42631</v>
      </c>
      <c r="E256" s="29">
        <f t="shared" si="3"/>
        <v>2</v>
      </c>
      <c r="I256" s="27" t="s">
        <v>156</v>
      </c>
      <c r="L256" s="27" t="s">
        <v>60</v>
      </c>
    </row>
    <row r="257" spans="2:19">
      <c r="C257" s="28">
        <v>42382</v>
      </c>
      <c r="D257" s="28">
        <v>42384</v>
      </c>
      <c r="E257" s="29">
        <f t="shared" si="3"/>
        <v>3</v>
      </c>
      <c r="I257" s="27" t="s">
        <v>53</v>
      </c>
      <c r="L257" s="27" t="s">
        <v>82</v>
      </c>
      <c r="M257" s="27" t="s">
        <v>32</v>
      </c>
      <c r="N257" s="27">
        <v>30</v>
      </c>
    </row>
    <row r="258" spans="2:19">
      <c r="C258" s="28">
        <v>42398</v>
      </c>
      <c r="D258" s="28">
        <v>42398</v>
      </c>
      <c r="E258" s="29">
        <f t="shared" ref="E258:E321" si="4">_xlfn.DAYS(D258,C258)+1</f>
        <v>1</v>
      </c>
      <c r="I258" s="27" t="s">
        <v>104</v>
      </c>
      <c r="L258" s="27" t="s">
        <v>82</v>
      </c>
      <c r="M258" s="27" t="s">
        <v>32</v>
      </c>
      <c r="N258" s="27">
        <v>30</v>
      </c>
    </row>
    <row r="259" spans="2:19">
      <c r="C259" s="28">
        <v>42448</v>
      </c>
      <c r="D259" s="28">
        <v>42449</v>
      </c>
      <c r="E259" s="29">
        <f t="shared" si="4"/>
        <v>2</v>
      </c>
      <c r="I259" s="27" t="s">
        <v>87</v>
      </c>
      <c r="L259" s="27" t="s">
        <v>82</v>
      </c>
    </row>
    <row r="260" spans="2:19">
      <c r="C260" s="28">
        <v>42451</v>
      </c>
      <c r="D260" s="28">
        <v>42453</v>
      </c>
      <c r="E260" s="29">
        <f t="shared" si="4"/>
        <v>3</v>
      </c>
      <c r="I260" s="27" t="s">
        <v>105</v>
      </c>
      <c r="L260" s="27" t="s">
        <v>82</v>
      </c>
    </row>
    <row r="261" spans="2:19">
      <c r="B261" s="30" t="s">
        <v>142</v>
      </c>
      <c r="C261" s="31">
        <v>42462</v>
      </c>
      <c r="D261" s="31">
        <v>42462</v>
      </c>
      <c r="E261" s="29">
        <f t="shared" si="4"/>
        <v>1</v>
      </c>
      <c r="I261" s="30" t="s">
        <v>351</v>
      </c>
      <c r="J261" s="30" t="s">
        <v>352</v>
      </c>
      <c r="K261" s="30" t="s">
        <v>353</v>
      </c>
      <c r="L261" s="30" t="s">
        <v>82</v>
      </c>
      <c r="M261" s="30" t="s">
        <v>32</v>
      </c>
      <c r="N261" s="30">
        <v>25</v>
      </c>
      <c r="O261" s="30" t="s">
        <v>116</v>
      </c>
      <c r="P261" s="30" t="s">
        <v>117</v>
      </c>
      <c r="Q261" s="30" t="s">
        <v>140</v>
      </c>
      <c r="R261" s="30" t="s">
        <v>109</v>
      </c>
      <c r="S261" s="32">
        <v>1350</v>
      </c>
    </row>
    <row r="262" spans="2:19">
      <c r="C262" s="28">
        <v>42530</v>
      </c>
      <c r="D262" s="28">
        <v>42530</v>
      </c>
      <c r="E262" s="29">
        <f t="shared" si="4"/>
        <v>1</v>
      </c>
      <c r="I262" s="27" t="s">
        <v>63</v>
      </c>
      <c r="L262" s="27" t="s">
        <v>82</v>
      </c>
      <c r="M262" s="27" t="s">
        <v>32</v>
      </c>
      <c r="N262" s="27">
        <v>30</v>
      </c>
    </row>
    <row r="263" spans="2:19">
      <c r="C263" s="28">
        <v>42539</v>
      </c>
      <c r="D263" s="28">
        <v>42539</v>
      </c>
      <c r="E263" s="29">
        <f t="shared" si="4"/>
        <v>1</v>
      </c>
      <c r="I263" s="27" t="s">
        <v>101</v>
      </c>
      <c r="L263" s="27" t="s">
        <v>82</v>
      </c>
    </row>
    <row r="264" spans="2:19">
      <c r="C264" s="28">
        <v>42636</v>
      </c>
      <c r="D264" s="28">
        <v>42636</v>
      </c>
      <c r="E264" s="29">
        <f t="shared" si="4"/>
        <v>1</v>
      </c>
      <c r="I264" s="27" t="s">
        <v>318</v>
      </c>
      <c r="L264" s="27" t="s">
        <v>82</v>
      </c>
      <c r="N264" s="27">
        <v>50</v>
      </c>
    </row>
    <row r="265" spans="2:19">
      <c r="C265" s="28">
        <v>42387</v>
      </c>
      <c r="D265" s="28">
        <v>42387</v>
      </c>
      <c r="E265" s="29">
        <f t="shared" si="4"/>
        <v>1</v>
      </c>
      <c r="I265" s="27" t="s">
        <v>81</v>
      </c>
      <c r="L265" s="27" t="s">
        <v>88</v>
      </c>
    </row>
    <row r="266" spans="2:19">
      <c r="C266" s="28">
        <v>42388</v>
      </c>
      <c r="D266" s="28">
        <v>42390</v>
      </c>
      <c r="E266" s="29">
        <f t="shared" si="4"/>
        <v>3</v>
      </c>
      <c r="I266" s="27" t="s">
        <v>90</v>
      </c>
      <c r="L266" s="27" t="s">
        <v>88</v>
      </c>
      <c r="M266" s="27" t="s">
        <v>32</v>
      </c>
      <c r="N266" s="27">
        <v>22</v>
      </c>
    </row>
    <row r="267" spans="2:19">
      <c r="C267" s="28">
        <v>42389</v>
      </c>
      <c r="D267" s="28">
        <v>42390</v>
      </c>
      <c r="E267" s="29">
        <f t="shared" si="4"/>
        <v>2</v>
      </c>
      <c r="I267" s="27" t="s">
        <v>90</v>
      </c>
      <c r="L267" s="27" t="s">
        <v>88</v>
      </c>
      <c r="M267" s="27" t="s">
        <v>32</v>
      </c>
      <c r="N267" s="27">
        <v>22</v>
      </c>
    </row>
    <row r="268" spans="2:19">
      <c r="C268" s="28">
        <v>42399</v>
      </c>
      <c r="D268" s="28">
        <v>42400</v>
      </c>
      <c r="E268" s="29">
        <f t="shared" si="4"/>
        <v>2</v>
      </c>
      <c r="I268" s="27" t="s">
        <v>87</v>
      </c>
      <c r="L268" s="27" t="s">
        <v>88</v>
      </c>
    </row>
    <row r="269" spans="2:19">
      <c r="B269" s="30" t="s">
        <v>112</v>
      </c>
      <c r="C269" s="31">
        <v>42403</v>
      </c>
      <c r="D269" s="31">
        <v>42403</v>
      </c>
      <c r="E269" s="29">
        <f t="shared" si="4"/>
        <v>1</v>
      </c>
      <c r="I269" s="30" t="s">
        <v>81</v>
      </c>
      <c r="J269" s="30" t="s">
        <v>121</v>
      </c>
      <c r="K269" s="30" t="s">
        <v>122</v>
      </c>
      <c r="L269" s="30" t="s">
        <v>88</v>
      </c>
      <c r="M269" s="30" t="s">
        <v>32</v>
      </c>
      <c r="N269" s="30"/>
      <c r="O269" s="30"/>
      <c r="P269" s="30" t="s">
        <v>117</v>
      </c>
      <c r="Q269" s="30" t="s">
        <v>123</v>
      </c>
      <c r="R269" s="30" t="s">
        <v>109</v>
      </c>
      <c r="S269" s="32"/>
    </row>
    <row r="270" spans="2:19">
      <c r="C270" s="28">
        <v>42404</v>
      </c>
      <c r="D270" s="28">
        <v>42404</v>
      </c>
      <c r="E270" s="29">
        <f t="shared" si="4"/>
        <v>1</v>
      </c>
      <c r="I270" s="30" t="s">
        <v>134</v>
      </c>
      <c r="L270" s="27" t="s">
        <v>88</v>
      </c>
      <c r="M270" s="27" t="s">
        <v>32</v>
      </c>
      <c r="N270" s="27">
        <v>20</v>
      </c>
      <c r="R270" s="30" t="s">
        <v>109</v>
      </c>
    </row>
    <row r="271" spans="2:19">
      <c r="C271" s="28">
        <v>42412</v>
      </c>
      <c r="D271" s="28">
        <v>42413</v>
      </c>
      <c r="E271" s="29">
        <f t="shared" si="4"/>
        <v>2</v>
      </c>
      <c r="I271" s="30" t="s">
        <v>154</v>
      </c>
      <c r="L271" s="27" t="s">
        <v>88</v>
      </c>
    </row>
    <row r="272" spans="2:19">
      <c r="B272" s="30" t="s">
        <v>142</v>
      </c>
      <c r="C272" s="31">
        <v>42418</v>
      </c>
      <c r="D272" s="31">
        <v>42418</v>
      </c>
      <c r="E272" s="29">
        <f t="shared" si="4"/>
        <v>1</v>
      </c>
      <c r="I272" s="30" t="s">
        <v>58</v>
      </c>
      <c r="J272" s="30" t="s">
        <v>181</v>
      </c>
      <c r="K272" s="30" t="s">
        <v>162</v>
      </c>
      <c r="L272" s="30" t="s">
        <v>88</v>
      </c>
      <c r="M272" s="30" t="s">
        <v>32</v>
      </c>
      <c r="N272" s="30">
        <v>18</v>
      </c>
      <c r="O272" s="30" t="s">
        <v>139</v>
      </c>
      <c r="P272" s="30" t="s">
        <v>117</v>
      </c>
      <c r="Q272" s="30" t="s">
        <v>123</v>
      </c>
      <c r="R272" s="30" t="s">
        <v>109</v>
      </c>
      <c r="S272" s="32">
        <v>672</v>
      </c>
    </row>
    <row r="273" spans="2:19">
      <c r="C273" s="28">
        <v>42419</v>
      </c>
      <c r="D273" s="28">
        <v>42419</v>
      </c>
      <c r="E273" s="29">
        <f t="shared" si="4"/>
        <v>1</v>
      </c>
      <c r="I273" s="30" t="s">
        <v>63</v>
      </c>
      <c r="L273" s="27" t="s">
        <v>88</v>
      </c>
    </row>
    <row r="274" spans="2:19">
      <c r="B274" s="30" t="s">
        <v>142</v>
      </c>
      <c r="C274" s="31">
        <v>42422</v>
      </c>
      <c r="D274" s="31">
        <v>42424</v>
      </c>
      <c r="E274" s="29">
        <f t="shared" si="4"/>
        <v>3</v>
      </c>
      <c r="I274" s="30" t="s">
        <v>65</v>
      </c>
      <c r="J274" s="30" t="s">
        <v>148</v>
      </c>
      <c r="K274" s="30" t="s">
        <v>149</v>
      </c>
      <c r="L274" s="30" t="s">
        <v>88</v>
      </c>
      <c r="M274" s="30" t="s">
        <v>32</v>
      </c>
      <c r="N274" s="30">
        <v>14</v>
      </c>
      <c r="O274" s="30" t="s">
        <v>124</v>
      </c>
      <c r="P274" s="30" t="s">
        <v>117</v>
      </c>
      <c r="Q274" s="30" t="s">
        <v>123</v>
      </c>
      <c r="R274" s="30" t="s">
        <v>109</v>
      </c>
      <c r="S274" s="32">
        <v>3682.5</v>
      </c>
    </row>
    <row r="275" spans="2:19">
      <c r="C275" s="28">
        <v>42430</v>
      </c>
      <c r="D275" s="28">
        <v>42432</v>
      </c>
      <c r="E275" s="29">
        <f t="shared" si="4"/>
        <v>3</v>
      </c>
      <c r="I275" s="27" t="s">
        <v>65</v>
      </c>
      <c r="L275" s="27" t="s">
        <v>88</v>
      </c>
    </row>
    <row r="276" spans="2:19">
      <c r="C276" s="28">
        <v>42437</v>
      </c>
      <c r="D276" s="28">
        <v>42439</v>
      </c>
      <c r="E276" s="29">
        <f t="shared" si="4"/>
        <v>3</v>
      </c>
      <c r="I276" s="27" t="s">
        <v>340</v>
      </c>
      <c r="L276" s="27" t="s">
        <v>88</v>
      </c>
      <c r="M276" s="27" t="s">
        <v>74</v>
      </c>
    </row>
    <row r="277" spans="2:19">
      <c r="C277" s="28">
        <v>42447</v>
      </c>
      <c r="D277" s="28">
        <v>42448</v>
      </c>
      <c r="E277" s="29">
        <f t="shared" si="4"/>
        <v>2</v>
      </c>
      <c r="I277" s="27" t="s">
        <v>216</v>
      </c>
      <c r="L277" s="27" t="s">
        <v>88</v>
      </c>
      <c r="N277" s="27">
        <v>50</v>
      </c>
    </row>
    <row r="278" spans="2:19">
      <c r="C278" s="28">
        <v>42448</v>
      </c>
      <c r="D278" s="28">
        <v>42448</v>
      </c>
      <c r="E278" s="29">
        <f t="shared" si="4"/>
        <v>1</v>
      </c>
      <c r="I278" s="27" t="s">
        <v>216</v>
      </c>
      <c r="L278" s="27" t="s">
        <v>88</v>
      </c>
      <c r="N278" s="27">
        <v>50</v>
      </c>
    </row>
    <row r="279" spans="2:19">
      <c r="C279" s="28">
        <v>42451</v>
      </c>
      <c r="D279" s="28">
        <v>42451</v>
      </c>
      <c r="E279" s="29">
        <f t="shared" si="4"/>
        <v>1</v>
      </c>
      <c r="I279" s="27" t="s">
        <v>170</v>
      </c>
      <c r="L279" s="27" t="s">
        <v>88</v>
      </c>
    </row>
    <row r="280" spans="2:19">
      <c r="C280" s="28">
        <v>42452</v>
      </c>
      <c r="D280" s="28">
        <v>42453</v>
      </c>
      <c r="E280" s="29">
        <f t="shared" si="4"/>
        <v>2</v>
      </c>
      <c r="I280" s="27" t="s">
        <v>219</v>
      </c>
      <c r="L280" s="27" t="s">
        <v>88</v>
      </c>
    </row>
    <row r="281" spans="2:19">
      <c r="C281" s="28">
        <v>42454</v>
      </c>
      <c r="D281" s="28">
        <v>42454</v>
      </c>
      <c r="E281" s="29">
        <f t="shared" si="4"/>
        <v>1</v>
      </c>
      <c r="I281" s="27" t="s">
        <v>58</v>
      </c>
      <c r="L281" s="27" t="s">
        <v>88</v>
      </c>
    </row>
    <row r="282" spans="2:19">
      <c r="B282" s="30" t="s">
        <v>349</v>
      </c>
      <c r="C282" s="31">
        <v>42465</v>
      </c>
      <c r="D282" s="31">
        <v>42466</v>
      </c>
      <c r="E282" s="29">
        <f t="shared" si="4"/>
        <v>2</v>
      </c>
      <c r="I282" s="30" t="s">
        <v>354</v>
      </c>
      <c r="J282" s="30" t="s">
        <v>347</v>
      </c>
      <c r="K282" s="30" t="s">
        <v>348</v>
      </c>
      <c r="L282" s="30" t="s">
        <v>88</v>
      </c>
      <c r="N282" s="30">
        <v>11</v>
      </c>
      <c r="O282" s="30" t="s">
        <v>124</v>
      </c>
      <c r="P282" s="30" t="s">
        <v>117</v>
      </c>
      <c r="Q282" s="30" t="s">
        <v>123</v>
      </c>
      <c r="R282" s="30" t="s">
        <v>109</v>
      </c>
      <c r="S282" s="32">
        <v>906.03</v>
      </c>
    </row>
    <row r="283" spans="2:19">
      <c r="B283" s="30" t="s">
        <v>333</v>
      </c>
      <c r="C283" s="31">
        <v>42481</v>
      </c>
      <c r="D283" s="31">
        <v>42482</v>
      </c>
      <c r="E283" s="29">
        <f t="shared" si="4"/>
        <v>2</v>
      </c>
      <c r="I283" s="30" t="s">
        <v>81</v>
      </c>
      <c r="J283" s="30" t="s">
        <v>347</v>
      </c>
      <c r="K283" s="30" t="s">
        <v>348</v>
      </c>
      <c r="L283" s="30" t="s">
        <v>88</v>
      </c>
      <c r="M283" s="30" t="s">
        <v>32</v>
      </c>
      <c r="N283" s="30">
        <v>9</v>
      </c>
      <c r="O283" s="30" t="s">
        <v>124</v>
      </c>
      <c r="P283" s="30" t="s">
        <v>117</v>
      </c>
      <c r="Q283" s="30" t="s">
        <v>123</v>
      </c>
      <c r="R283" s="30" t="s">
        <v>109</v>
      </c>
      <c r="S283" s="32">
        <v>2545.2399999999998</v>
      </c>
    </row>
    <row r="284" spans="2:19">
      <c r="C284" s="28">
        <v>42486</v>
      </c>
      <c r="D284" s="28">
        <v>42486</v>
      </c>
      <c r="E284" s="29">
        <f t="shared" si="4"/>
        <v>1</v>
      </c>
      <c r="I284" s="30" t="s">
        <v>63</v>
      </c>
      <c r="L284" s="27" t="s">
        <v>88</v>
      </c>
      <c r="N284" s="27">
        <v>12</v>
      </c>
    </row>
    <row r="285" spans="2:19">
      <c r="C285" s="28">
        <v>42489</v>
      </c>
      <c r="D285" s="28">
        <v>42489</v>
      </c>
      <c r="E285" s="29">
        <f t="shared" si="4"/>
        <v>1</v>
      </c>
      <c r="I285" s="30" t="s">
        <v>63</v>
      </c>
      <c r="L285" s="27" t="s">
        <v>88</v>
      </c>
    </row>
    <row r="286" spans="2:19">
      <c r="C286" s="28">
        <v>42493</v>
      </c>
      <c r="D286" s="28">
        <v>42493</v>
      </c>
      <c r="E286" s="29">
        <f t="shared" si="4"/>
        <v>1</v>
      </c>
      <c r="I286" s="27" t="s">
        <v>58</v>
      </c>
      <c r="L286" s="27" t="s">
        <v>88</v>
      </c>
      <c r="M286" s="27" t="s">
        <v>226</v>
      </c>
    </row>
    <row r="287" spans="2:19">
      <c r="C287" s="28">
        <v>42500</v>
      </c>
      <c r="D287" s="28">
        <v>42500</v>
      </c>
      <c r="E287" s="29">
        <f t="shared" si="4"/>
        <v>1</v>
      </c>
      <c r="I287" s="27" t="s">
        <v>231</v>
      </c>
      <c r="L287" s="27" t="s">
        <v>88</v>
      </c>
      <c r="M287" s="27" t="s">
        <v>32</v>
      </c>
      <c r="N287" s="27">
        <v>17</v>
      </c>
    </row>
    <row r="288" spans="2:19">
      <c r="C288" s="28">
        <v>42501</v>
      </c>
      <c r="D288" s="28">
        <v>42501</v>
      </c>
      <c r="E288" s="29">
        <f t="shared" si="4"/>
        <v>1</v>
      </c>
      <c r="I288" s="27" t="s">
        <v>231</v>
      </c>
      <c r="L288" s="27" t="s">
        <v>88</v>
      </c>
      <c r="M288" s="27" t="s">
        <v>32</v>
      </c>
      <c r="N288" s="27">
        <v>10</v>
      </c>
    </row>
    <row r="289" spans="2:19">
      <c r="C289" s="28">
        <v>42503</v>
      </c>
      <c r="D289" s="28">
        <v>42503</v>
      </c>
      <c r="E289" s="29">
        <f t="shared" si="4"/>
        <v>1</v>
      </c>
      <c r="I289" s="27" t="s">
        <v>231</v>
      </c>
      <c r="L289" s="27" t="s">
        <v>88</v>
      </c>
      <c r="M289" s="27" t="s">
        <v>32</v>
      </c>
      <c r="N289" s="27">
        <v>10</v>
      </c>
    </row>
    <row r="290" spans="2:19">
      <c r="C290" s="28">
        <v>42516</v>
      </c>
      <c r="D290" s="28">
        <v>42516</v>
      </c>
      <c r="E290" s="29">
        <f t="shared" si="4"/>
        <v>1</v>
      </c>
      <c r="I290" s="27" t="s">
        <v>249</v>
      </c>
      <c r="L290" s="27" t="s">
        <v>88</v>
      </c>
      <c r="M290" s="27" t="s">
        <v>226</v>
      </c>
    </row>
    <row r="291" spans="2:19">
      <c r="C291" s="28">
        <v>42528</v>
      </c>
      <c r="D291" s="28">
        <v>42530</v>
      </c>
      <c r="E291" s="29">
        <f t="shared" si="4"/>
        <v>3</v>
      </c>
      <c r="I291" s="27" t="s">
        <v>258</v>
      </c>
      <c r="L291" s="27" t="s">
        <v>88</v>
      </c>
      <c r="M291" s="27" t="s">
        <v>32</v>
      </c>
      <c r="N291" s="27">
        <v>17</v>
      </c>
    </row>
    <row r="292" spans="2:19">
      <c r="C292" s="28">
        <v>42530</v>
      </c>
      <c r="D292" s="28">
        <v>42530</v>
      </c>
      <c r="E292" s="29">
        <f t="shared" si="4"/>
        <v>1</v>
      </c>
      <c r="I292" s="27" t="s">
        <v>267</v>
      </c>
      <c r="L292" s="27" t="s">
        <v>88</v>
      </c>
    </row>
    <row r="293" spans="2:19">
      <c r="C293" s="28">
        <v>42544</v>
      </c>
      <c r="D293" s="28">
        <v>42544</v>
      </c>
      <c r="E293" s="29">
        <f t="shared" si="4"/>
        <v>1</v>
      </c>
      <c r="I293" s="27" t="s">
        <v>277</v>
      </c>
      <c r="L293" s="27" t="s">
        <v>88</v>
      </c>
      <c r="M293" s="27" t="s">
        <v>75</v>
      </c>
    </row>
    <row r="294" spans="2:19">
      <c r="C294" s="28">
        <v>42549</v>
      </c>
      <c r="D294" s="28">
        <v>42549</v>
      </c>
      <c r="E294" s="29">
        <f t="shared" si="4"/>
        <v>1</v>
      </c>
      <c r="I294" s="27" t="s">
        <v>81</v>
      </c>
      <c r="L294" s="27" t="s">
        <v>88</v>
      </c>
    </row>
    <row r="295" spans="2:19">
      <c r="C295" s="28">
        <v>42551</v>
      </c>
      <c r="D295" s="28">
        <v>42552</v>
      </c>
      <c r="E295" s="29">
        <f t="shared" si="4"/>
        <v>2</v>
      </c>
      <c r="I295" s="27" t="s">
        <v>258</v>
      </c>
      <c r="L295" s="27" t="s">
        <v>88</v>
      </c>
    </row>
    <row r="296" spans="2:19">
      <c r="C296" s="28">
        <v>42552</v>
      </c>
      <c r="D296" s="28">
        <v>42552</v>
      </c>
      <c r="E296" s="29">
        <f t="shared" si="4"/>
        <v>1</v>
      </c>
      <c r="I296" s="27" t="s">
        <v>350</v>
      </c>
      <c r="L296" s="27" t="s">
        <v>88</v>
      </c>
      <c r="M296" s="27" t="s">
        <v>32</v>
      </c>
      <c r="N296" s="27">
        <v>15</v>
      </c>
    </row>
    <row r="297" spans="2:19">
      <c r="C297" s="28">
        <v>42634</v>
      </c>
      <c r="D297" s="28">
        <v>42635</v>
      </c>
      <c r="E297" s="29">
        <f t="shared" si="4"/>
        <v>2</v>
      </c>
      <c r="I297" s="27" t="s">
        <v>316</v>
      </c>
      <c r="L297" s="27" t="s">
        <v>88</v>
      </c>
      <c r="N297" s="27">
        <v>13</v>
      </c>
    </row>
    <row r="298" spans="2:19">
      <c r="C298" s="28">
        <v>42381</v>
      </c>
      <c r="D298" s="28">
        <v>42381</v>
      </c>
      <c r="E298" s="29">
        <f t="shared" si="4"/>
        <v>1</v>
      </c>
      <c r="I298" s="27" t="s">
        <v>53</v>
      </c>
      <c r="L298" s="27" t="s">
        <v>76</v>
      </c>
      <c r="M298" s="27" t="s">
        <v>75</v>
      </c>
      <c r="N298" s="27">
        <v>25</v>
      </c>
    </row>
    <row r="299" spans="2:19">
      <c r="C299" s="28">
        <v>42388</v>
      </c>
      <c r="D299" s="28">
        <v>42388</v>
      </c>
      <c r="E299" s="29">
        <f t="shared" si="4"/>
        <v>1</v>
      </c>
      <c r="I299" s="27" t="s">
        <v>91</v>
      </c>
      <c r="L299" s="27" t="s">
        <v>76</v>
      </c>
    </row>
    <row r="300" spans="2:19">
      <c r="C300" s="28">
        <v>42395</v>
      </c>
      <c r="D300" s="28">
        <v>42398</v>
      </c>
      <c r="E300" s="29">
        <f t="shared" si="4"/>
        <v>4</v>
      </c>
      <c r="I300" s="27" t="s">
        <v>81</v>
      </c>
      <c r="L300" s="27" t="s">
        <v>76</v>
      </c>
    </row>
    <row r="301" spans="2:19">
      <c r="C301" s="28">
        <v>42405</v>
      </c>
      <c r="D301" s="28">
        <v>42405</v>
      </c>
      <c r="E301" s="29">
        <f t="shared" si="4"/>
        <v>1</v>
      </c>
      <c r="I301" s="30" t="s">
        <v>119</v>
      </c>
      <c r="L301" s="27" t="s">
        <v>76</v>
      </c>
      <c r="M301" s="27" t="s">
        <v>32</v>
      </c>
      <c r="N301" s="27">
        <v>10</v>
      </c>
      <c r="R301" s="30" t="s">
        <v>109</v>
      </c>
    </row>
    <row r="302" spans="2:19">
      <c r="B302" s="30" t="s">
        <v>112</v>
      </c>
      <c r="C302" s="31">
        <v>42410</v>
      </c>
      <c r="D302" s="31">
        <v>42410</v>
      </c>
      <c r="E302" s="29">
        <f t="shared" si="4"/>
        <v>1</v>
      </c>
      <c r="I302" s="30" t="s">
        <v>81</v>
      </c>
      <c r="J302" s="30" t="s">
        <v>121</v>
      </c>
      <c r="K302" s="30" t="s">
        <v>122</v>
      </c>
      <c r="L302" s="30" t="s">
        <v>76</v>
      </c>
      <c r="M302" s="30" t="s">
        <v>32</v>
      </c>
      <c r="N302" s="30">
        <v>10</v>
      </c>
      <c r="O302" s="30" t="s">
        <v>116</v>
      </c>
      <c r="P302" s="30" t="s">
        <v>117</v>
      </c>
      <c r="Q302" s="30" t="s">
        <v>123</v>
      </c>
      <c r="R302" s="30" t="s">
        <v>109</v>
      </c>
      <c r="S302" s="32">
        <v>1188.92</v>
      </c>
    </row>
    <row r="303" spans="2:19">
      <c r="B303" s="30" t="s">
        <v>112</v>
      </c>
      <c r="C303" s="31">
        <v>42412</v>
      </c>
      <c r="D303" s="31">
        <v>42412</v>
      </c>
      <c r="E303" s="29">
        <f t="shared" si="4"/>
        <v>1</v>
      </c>
      <c r="I303" s="30" t="s">
        <v>81</v>
      </c>
      <c r="J303" s="30" t="s">
        <v>121</v>
      </c>
      <c r="K303" s="30" t="s">
        <v>122</v>
      </c>
      <c r="L303" s="30" t="s">
        <v>76</v>
      </c>
      <c r="N303" s="30">
        <v>11</v>
      </c>
      <c r="O303" s="30" t="s">
        <v>116</v>
      </c>
      <c r="P303" s="30" t="s">
        <v>117</v>
      </c>
      <c r="Q303" s="30" t="s">
        <v>123</v>
      </c>
      <c r="R303" s="30" t="s">
        <v>109</v>
      </c>
      <c r="S303" s="32">
        <v>1381.15</v>
      </c>
    </row>
    <row r="304" spans="2:19">
      <c r="C304" s="28">
        <v>42431</v>
      </c>
      <c r="D304" s="28">
        <v>42431</v>
      </c>
      <c r="E304" s="29">
        <f t="shared" si="4"/>
        <v>1</v>
      </c>
      <c r="I304" s="27" t="s">
        <v>63</v>
      </c>
      <c r="L304" s="27" t="s">
        <v>76</v>
      </c>
    </row>
    <row r="305" spans="2:19">
      <c r="C305" s="28">
        <v>42437</v>
      </c>
      <c r="D305" s="28">
        <v>42438</v>
      </c>
      <c r="E305" s="29">
        <f t="shared" si="4"/>
        <v>2</v>
      </c>
      <c r="I305" s="27" t="s">
        <v>199</v>
      </c>
      <c r="L305" s="27" t="s">
        <v>76</v>
      </c>
    </row>
    <row r="306" spans="2:19">
      <c r="C306" s="28">
        <v>42443</v>
      </c>
      <c r="D306" s="28">
        <v>42443</v>
      </c>
      <c r="E306" s="29">
        <f t="shared" si="4"/>
        <v>1</v>
      </c>
      <c r="I306" s="27" t="s">
        <v>81</v>
      </c>
      <c r="L306" s="27" t="s">
        <v>76</v>
      </c>
    </row>
    <row r="307" spans="2:19">
      <c r="C307" s="28">
        <v>42446</v>
      </c>
      <c r="D307" s="28">
        <v>42447</v>
      </c>
      <c r="E307" s="29">
        <f t="shared" si="4"/>
        <v>2</v>
      </c>
      <c r="I307" s="27" t="s">
        <v>58</v>
      </c>
      <c r="L307" s="27" t="s">
        <v>76</v>
      </c>
    </row>
    <row r="308" spans="2:19">
      <c r="C308" s="28">
        <v>42464</v>
      </c>
      <c r="D308" s="28">
        <v>42464</v>
      </c>
      <c r="E308" s="29">
        <f t="shared" si="4"/>
        <v>1</v>
      </c>
      <c r="I308" s="30" t="s">
        <v>355</v>
      </c>
      <c r="L308" s="27" t="s">
        <v>76</v>
      </c>
    </row>
    <row r="309" spans="2:19">
      <c r="B309" s="30" t="s">
        <v>349</v>
      </c>
      <c r="C309" s="31">
        <v>42465</v>
      </c>
      <c r="D309" s="31">
        <v>42466</v>
      </c>
      <c r="E309" s="29">
        <f t="shared" si="4"/>
        <v>2</v>
      </c>
      <c r="I309" s="30" t="s">
        <v>354</v>
      </c>
      <c r="J309" s="30" t="s">
        <v>347</v>
      </c>
      <c r="K309" s="30" t="s">
        <v>348</v>
      </c>
      <c r="L309" s="30" t="s">
        <v>76</v>
      </c>
      <c r="N309" s="30">
        <v>12</v>
      </c>
      <c r="O309" s="30" t="s">
        <v>124</v>
      </c>
      <c r="P309" s="30" t="s">
        <v>117</v>
      </c>
      <c r="Q309" s="30" t="s">
        <v>123</v>
      </c>
      <c r="R309" s="30" t="s">
        <v>109</v>
      </c>
      <c r="S309" s="32">
        <v>3378.39</v>
      </c>
    </row>
    <row r="310" spans="2:19">
      <c r="B310" s="30" t="s">
        <v>349</v>
      </c>
      <c r="C310" s="31">
        <v>42467</v>
      </c>
      <c r="D310" s="31">
        <v>42467</v>
      </c>
      <c r="E310" s="29">
        <f t="shared" si="4"/>
        <v>1</v>
      </c>
      <c r="I310" s="30" t="s">
        <v>356</v>
      </c>
      <c r="J310" s="30" t="s">
        <v>357</v>
      </c>
      <c r="K310" s="30" t="s">
        <v>358</v>
      </c>
      <c r="L310" s="30" t="s">
        <v>76</v>
      </c>
      <c r="M310" s="30" t="s">
        <v>32</v>
      </c>
      <c r="N310" s="30">
        <v>17</v>
      </c>
      <c r="O310" s="30" t="s">
        <v>116</v>
      </c>
      <c r="P310" s="30" t="s">
        <v>117</v>
      </c>
      <c r="Q310" s="30" t="s">
        <v>118</v>
      </c>
      <c r="R310" s="30" t="s">
        <v>109</v>
      </c>
      <c r="S310" s="32">
        <v>3252.75</v>
      </c>
    </row>
    <row r="311" spans="2:19">
      <c r="B311" s="30" t="s">
        <v>142</v>
      </c>
      <c r="C311" s="31">
        <v>42469</v>
      </c>
      <c r="D311" s="31">
        <v>42469</v>
      </c>
      <c r="E311" s="29">
        <f t="shared" si="4"/>
        <v>1</v>
      </c>
      <c r="I311" s="30" t="s">
        <v>359</v>
      </c>
      <c r="J311" s="30" t="s">
        <v>360</v>
      </c>
      <c r="K311" s="30" t="s">
        <v>361</v>
      </c>
      <c r="L311" s="30" t="s">
        <v>76</v>
      </c>
      <c r="N311" s="30">
        <v>20</v>
      </c>
      <c r="O311" s="30" t="s">
        <v>124</v>
      </c>
      <c r="P311" s="30" t="s">
        <v>117</v>
      </c>
      <c r="Q311" s="30" t="s">
        <v>123</v>
      </c>
      <c r="R311" s="30" t="s">
        <v>109</v>
      </c>
      <c r="S311" s="32">
        <v>4205.1000000000004</v>
      </c>
    </row>
    <row r="312" spans="2:19">
      <c r="C312" s="28">
        <v>42483</v>
      </c>
      <c r="D312" s="28">
        <v>42483</v>
      </c>
      <c r="E312" s="29">
        <f t="shared" si="4"/>
        <v>1</v>
      </c>
      <c r="I312" s="30" t="s">
        <v>362</v>
      </c>
      <c r="L312" s="27" t="s">
        <v>76</v>
      </c>
      <c r="M312" s="27" t="s">
        <v>75</v>
      </c>
      <c r="N312" s="27">
        <v>49</v>
      </c>
    </row>
    <row r="313" spans="2:19">
      <c r="C313" s="28">
        <v>42499</v>
      </c>
      <c r="D313" s="28">
        <v>42502</v>
      </c>
      <c r="E313" s="29">
        <f t="shared" si="4"/>
        <v>4</v>
      </c>
      <c r="I313" s="27" t="s">
        <v>105</v>
      </c>
      <c r="L313" s="27" t="s">
        <v>76</v>
      </c>
      <c r="M313" s="27" t="s">
        <v>32</v>
      </c>
    </row>
    <row r="314" spans="2:19">
      <c r="C314" s="28">
        <v>42501</v>
      </c>
      <c r="D314" s="28">
        <v>42502</v>
      </c>
      <c r="E314" s="29">
        <f t="shared" si="4"/>
        <v>2</v>
      </c>
      <c r="I314" s="27" t="s">
        <v>234</v>
      </c>
      <c r="L314" s="27" t="s">
        <v>76</v>
      </c>
      <c r="M314" s="27" t="s">
        <v>32</v>
      </c>
      <c r="N314" s="27">
        <v>20</v>
      </c>
    </row>
    <row r="315" spans="2:19">
      <c r="C315" s="28">
        <v>42508</v>
      </c>
      <c r="D315" s="28">
        <v>42508</v>
      </c>
      <c r="E315" s="29">
        <f t="shared" si="4"/>
        <v>1</v>
      </c>
      <c r="I315" s="27" t="s">
        <v>91</v>
      </c>
      <c r="L315" s="27" t="s">
        <v>76</v>
      </c>
      <c r="M315" s="27" t="s">
        <v>226</v>
      </c>
      <c r="N315" s="27">
        <v>5</v>
      </c>
    </row>
    <row r="316" spans="2:19">
      <c r="C316" s="28">
        <v>42514</v>
      </c>
      <c r="D316" s="28">
        <v>42516</v>
      </c>
      <c r="E316" s="29">
        <f t="shared" si="4"/>
        <v>3</v>
      </c>
      <c r="I316" s="27" t="s">
        <v>105</v>
      </c>
      <c r="L316" s="27" t="s">
        <v>76</v>
      </c>
      <c r="M316" s="27" t="s">
        <v>32</v>
      </c>
      <c r="N316" s="27">
        <v>20</v>
      </c>
    </row>
    <row r="317" spans="2:19">
      <c r="C317" s="28">
        <v>42518</v>
      </c>
      <c r="D317" s="28">
        <v>42519</v>
      </c>
      <c r="E317" s="29">
        <f t="shared" si="4"/>
        <v>2</v>
      </c>
      <c r="I317" s="27" t="s">
        <v>63</v>
      </c>
      <c r="L317" s="27" t="s">
        <v>76</v>
      </c>
      <c r="M317" s="27" t="s">
        <v>226</v>
      </c>
    </row>
    <row r="318" spans="2:19">
      <c r="C318" s="28">
        <v>42521</v>
      </c>
      <c r="D318" s="28">
        <v>42522</v>
      </c>
      <c r="E318" s="29">
        <f t="shared" si="4"/>
        <v>2</v>
      </c>
      <c r="I318" s="27" t="s">
        <v>81</v>
      </c>
      <c r="L318" s="27" t="s">
        <v>76</v>
      </c>
      <c r="M318" s="27" t="s">
        <v>226</v>
      </c>
    </row>
    <row r="319" spans="2:19">
      <c r="C319" s="28">
        <v>42625</v>
      </c>
      <c r="D319" s="28">
        <v>42625</v>
      </c>
      <c r="E319" s="29">
        <f t="shared" si="4"/>
        <v>1</v>
      </c>
      <c r="I319" s="27" t="s">
        <v>105</v>
      </c>
      <c r="L319" s="27" t="s">
        <v>76</v>
      </c>
      <c r="M319" s="27" t="s">
        <v>100</v>
      </c>
      <c r="N319" s="27">
        <v>20</v>
      </c>
    </row>
    <row r="320" spans="2:19">
      <c r="C320" s="28">
        <v>42480</v>
      </c>
      <c r="D320" s="28">
        <v>42480</v>
      </c>
      <c r="E320" s="29">
        <f t="shared" si="4"/>
        <v>1</v>
      </c>
      <c r="I320" s="30" t="s">
        <v>363</v>
      </c>
      <c r="L320" s="27" t="s">
        <v>364</v>
      </c>
      <c r="M320" s="27" t="s">
        <v>32</v>
      </c>
      <c r="N320" s="27">
        <v>30</v>
      </c>
    </row>
    <row r="321" spans="2:19">
      <c r="C321" s="28">
        <v>42461</v>
      </c>
      <c r="D321" s="28">
        <v>42461</v>
      </c>
      <c r="E321" s="29">
        <f t="shared" si="4"/>
        <v>1</v>
      </c>
      <c r="I321" s="30" t="s">
        <v>338</v>
      </c>
      <c r="L321" s="27" t="s">
        <v>365</v>
      </c>
    </row>
    <row r="322" spans="2:19">
      <c r="C322" s="28">
        <v>42517</v>
      </c>
      <c r="D322" s="28">
        <v>42517</v>
      </c>
      <c r="E322" s="29">
        <f t="shared" ref="E322:E385" si="5">_xlfn.DAYS(D322,C322)+1</f>
        <v>1</v>
      </c>
      <c r="I322" s="27" t="s">
        <v>249</v>
      </c>
      <c r="L322" s="27" t="s">
        <v>365</v>
      </c>
      <c r="M322" s="27" t="s">
        <v>203</v>
      </c>
    </row>
    <row r="323" spans="2:19">
      <c r="C323" s="28">
        <v>42640</v>
      </c>
      <c r="D323" s="28">
        <v>42642</v>
      </c>
      <c r="E323" s="29">
        <f t="shared" si="5"/>
        <v>3</v>
      </c>
      <c r="I323" s="30" t="s">
        <v>107</v>
      </c>
      <c r="L323" s="27" t="s">
        <v>327</v>
      </c>
    </row>
    <row r="324" spans="2:19">
      <c r="C324" s="28">
        <v>42374</v>
      </c>
      <c r="D324" s="28">
        <v>42375</v>
      </c>
      <c r="E324" s="29">
        <f t="shared" si="5"/>
        <v>2</v>
      </c>
      <c r="I324" s="27" t="s">
        <v>56</v>
      </c>
      <c r="L324" s="27" t="s">
        <v>57</v>
      </c>
    </row>
    <row r="325" spans="2:19">
      <c r="C325" s="28">
        <v>42377</v>
      </c>
      <c r="D325" s="28">
        <v>42377</v>
      </c>
      <c r="E325" s="29">
        <f t="shared" si="5"/>
        <v>1</v>
      </c>
      <c r="I325" s="27" t="s">
        <v>69</v>
      </c>
      <c r="L325" s="27" t="s">
        <v>57</v>
      </c>
      <c r="N325" s="27">
        <v>6</v>
      </c>
    </row>
    <row r="326" spans="2:19">
      <c r="C326" s="28">
        <v>42379</v>
      </c>
      <c r="D326" s="28">
        <v>42379</v>
      </c>
      <c r="E326" s="29">
        <f t="shared" si="5"/>
        <v>1</v>
      </c>
      <c r="I326" s="27" t="s">
        <v>70</v>
      </c>
      <c r="L326" s="27" t="s">
        <v>57</v>
      </c>
    </row>
    <row r="327" spans="2:19">
      <c r="C327" s="28">
        <v>42381</v>
      </c>
      <c r="D327" s="28">
        <v>42381</v>
      </c>
      <c r="E327" s="29">
        <f t="shared" si="5"/>
        <v>1</v>
      </c>
      <c r="I327" s="27" t="s">
        <v>53</v>
      </c>
      <c r="L327" s="27" t="s">
        <v>57</v>
      </c>
      <c r="M327" s="27" t="s">
        <v>75</v>
      </c>
      <c r="N327" s="27">
        <v>25</v>
      </c>
    </row>
    <row r="328" spans="2:19">
      <c r="C328" s="28">
        <v>42384</v>
      </c>
      <c r="D328" s="28">
        <v>42384</v>
      </c>
      <c r="E328" s="29">
        <f t="shared" si="5"/>
        <v>1</v>
      </c>
      <c r="I328" s="27" t="s">
        <v>53</v>
      </c>
      <c r="L328" s="27" t="s">
        <v>57</v>
      </c>
      <c r="M328" s="27" t="s">
        <v>74</v>
      </c>
    </row>
    <row r="329" spans="2:19">
      <c r="C329" s="28">
        <v>42386</v>
      </c>
      <c r="D329" s="28">
        <v>42386</v>
      </c>
      <c r="E329" s="29">
        <f t="shared" si="5"/>
        <v>1</v>
      </c>
      <c r="I329" s="27" t="s">
        <v>70</v>
      </c>
      <c r="L329" s="27" t="s">
        <v>57</v>
      </c>
    </row>
    <row r="330" spans="2:19">
      <c r="C330" s="28">
        <v>42387</v>
      </c>
      <c r="D330" s="28">
        <v>42387</v>
      </c>
      <c r="E330" s="29">
        <f t="shared" si="5"/>
        <v>1</v>
      </c>
      <c r="I330" s="27" t="s">
        <v>63</v>
      </c>
      <c r="L330" s="27" t="s">
        <v>57</v>
      </c>
      <c r="N330" s="27">
        <v>18</v>
      </c>
    </row>
    <row r="331" spans="2:19">
      <c r="C331" s="28">
        <v>42387</v>
      </c>
      <c r="D331" s="28">
        <v>42387</v>
      </c>
      <c r="E331" s="29">
        <f t="shared" si="5"/>
        <v>1</v>
      </c>
      <c r="I331" s="27" t="s">
        <v>63</v>
      </c>
      <c r="L331" s="27" t="s">
        <v>57</v>
      </c>
    </row>
    <row r="332" spans="2:19">
      <c r="C332" s="28">
        <v>42388</v>
      </c>
      <c r="D332" s="28">
        <v>42390</v>
      </c>
      <c r="E332" s="29">
        <f t="shared" si="5"/>
        <v>3</v>
      </c>
      <c r="I332" s="27" t="s">
        <v>90</v>
      </c>
      <c r="L332" s="27" t="s">
        <v>57</v>
      </c>
      <c r="M332" s="27" t="s">
        <v>32</v>
      </c>
      <c r="N332" s="27">
        <v>6</v>
      </c>
    </row>
    <row r="333" spans="2:19">
      <c r="C333" s="28">
        <v>42389</v>
      </c>
      <c r="D333" s="28">
        <v>42390</v>
      </c>
      <c r="E333" s="29">
        <f t="shared" si="5"/>
        <v>2</v>
      </c>
      <c r="I333" s="27" t="s">
        <v>90</v>
      </c>
      <c r="L333" s="27" t="s">
        <v>57</v>
      </c>
      <c r="M333" s="27" t="s">
        <v>32</v>
      </c>
      <c r="N333" s="27">
        <v>10</v>
      </c>
    </row>
    <row r="334" spans="2:19">
      <c r="B334" s="30" t="s">
        <v>112</v>
      </c>
      <c r="C334" s="31">
        <v>42403</v>
      </c>
      <c r="D334" s="31">
        <v>42403</v>
      </c>
      <c r="E334" s="29">
        <f t="shared" si="5"/>
        <v>1</v>
      </c>
      <c r="I334" s="30" t="s">
        <v>81</v>
      </c>
      <c r="J334" s="30" t="s">
        <v>121</v>
      </c>
      <c r="K334" s="30" t="s">
        <v>122</v>
      </c>
      <c r="L334" s="30" t="s">
        <v>57</v>
      </c>
      <c r="M334" s="30" t="s">
        <v>32</v>
      </c>
      <c r="N334" s="30">
        <v>11</v>
      </c>
      <c r="O334" s="30" t="s">
        <v>124</v>
      </c>
      <c r="P334" s="30" t="s">
        <v>117</v>
      </c>
      <c r="Q334" s="30" t="s">
        <v>123</v>
      </c>
      <c r="R334" s="30" t="s">
        <v>109</v>
      </c>
      <c r="S334" s="32">
        <v>1450.15</v>
      </c>
    </row>
    <row r="335" spans="2:19">
      <c r="B335" s="30" t="s">
        <v>112</v>
      </c>
      <c r="C335" s="31">
        <v>42404</v>
      </c>
      <c r="D335" s="31">
        <v>42404</v>
      </c>
      <c r="E335" s="29">
        <f t="shared" si="5"/>
        <v>1</v>
      </c>
      <c r="I335" s="30" t="s">
        <v>81</v>
      </c>
      <c r="J335" s="30" t="s">
        <v>121</v>
      </c>
      <c r="K335" s="30" t="s">
        <v>122</v>
      </c>
      <c r="L335" s="30" t="s">
        <v>57</v>
      </c>
      <c r="M335" s="30" t="s">
        <v>32</v>
      </c>
      <c r="N335" s="30">
        <v>10</v>
      </c>
      <c r="O335" s="30" t="s">
        <v>124</v>
      </c>
      <c r="P335" s="30" t="s">
        <v>117</v>
      </c>
      <c r="Q335" s="30" t="s">
        <v>123</v>
      </c>
      <c r="R335" s="30" t="s">
        <v>109</v>
      </c>
      <c r="S335" s="32">
        <v>2498.71</v>
      </c>
    </row>
    <row r="336" spans="2:19">
      <c r="B336" s="30" t="s">
        <v>112</v>
      </c>
      <c r="C336" s="31">
        <v>42405</v>
      </c>
      <c r="D336" s="31">
        <v>42405</v>
      </c>
      <c r="E336" s="29">
        <f t="shared" si="5"/>
        <v>1</v>
      </c>
      <c r="I336" s="30" t="s">
        <v>366</v>
      </c>
      <c r="J336" s="30"/>
      <c r="K336" s="30" t="s">
        <v>367</v>
      </c>
      <c r="L336" s="30" t="s">
        <v>57</v>
      </c>
      <c r="N336" s="30">
        <v>2</v>
      </c>
      <c r="O336" s="30" t="s">
        <v>368</v>
      </c>
      <c r="P336" s="30" t="s">
        <v>117</v>
      </c>
      <c r="Q336" s="30" t="s">
        <v>118</v>
      </c>
      <c r="R336" s="30" t="s">
        <v>109</v>
      </c>
      <c r="S336" s="32">
        <v>368.6</v>
      </c>
    </row>
    <row r="337" spans="2:19">
      <c r="B337" s="30" t="s">
        <v>112</v>
      </c>
      <c r="C337" s="31">
        <v>42407</v>
      </c>
      <c r="D337" s="31">
        <v>42407</v>
      </c>
      <c r="E337" s="29">
        <f t="shared" si="5"/>
        <v>1</v>
      </c>
      <c r="I337" s="30" t="s">
        <v>137</v>
      </c>
      <c r="J337" s="30" t="s">
        <v>70</v>
      </c>
      <c r="K337" s="30" t="s">
        <v>138</v>
      </c>
      <c r="L337" s="30" t="s">
        <v>57</v>
      </c>
      <c r="N337" s="30">
        <v>25</v>
      </c>
      <c r="O337" s="30" t="s">
        <v>139</v>
      </c>
      <c r="P337" s="30" t="s">
        <v>117</v>
      </c>
      <c r="Q337" s="30" t="s">
        <v>140</v>
      </c>
      <c r="R337" s="30" t="s">
        <v>109</v>
      </c>
      <c r="S337" s="32">
        <v>250</v>
      </c>
    </row>
    <row r="338" spans="2:19">
      <c r="B338" s="30" t="s">
        <v>112</v>
      </c>
      <c r="C338" s="31">
        <v>42411</v>
      </c>
      <c r="D338" s="31">
        <v>42411</v>
      </c>
      <c r="E338" s="29">
        <f t="shared" si="5"/>
        <v>1</v>
      </c>
      <c r="I338" s="30" t="s">
        <v>81</v>
      </c>
      <c r="J338" s="30" t="s">
        <v>121</v>
      </c>
      <c r="K338" s="30" t="s">
        <v>122</v>
      </c>
      <c r="L338" s="30" t="s">
        <v>57</v>
      </c>
      <c r="M338" s="30" t="s">
        <v>32</v>
      </c>
      <c r="N338" s="30">
        <v>11</v>
      </c>
      <c r="O338" s="30" t="s">
        <v>116</v>
      </c>
      <c r="P338" s="30" t="s">
        <v>117</v>
      </c>
      <c r="Q338" s="30" t="s">
        <v>123</v>
      </c>
      <c r="R338" s="30" t="s">
        <v>109</v>
      </c>
      <c r="S338" s="32">
        <v>1431.15</v>
      </c>
    </row>
    <row r="339" spans="2:19">
      <c r="C339" s="28">
        <v>42412</v>
      </c>
      <c r="D339" s="28">
        <v>42413</v>
      </c>
      <c r="E339" s="29">
        <f t="shared" si="5"/>
        <v>2</v>
      </c>
      <c r="I339" s="30" t="s">
        <v>154</v>
      </c>
      <c r="L339" s="27" t="s">
        <v>57</v>
      </c>
    </row>
    <row r="340" spans="2:19">
      <c r="C340" s="28">
        <v>42416</v>
      </c>
      <c r="D340" s="28">
        <v>42417</v>
      </c>
      <c r="E340" s="29">
        <f t="shared" si="5"/>
        <v>2</v>
      </c>
      <c r="I340" s="30" t="s">
        <v>163</v>
      </c>
      <c r="L340" s="27" t="s">
        <v>57</v>
      </c>
    </row>
    <row r="341" spans="2:19">
      <c r="B341" s="30" t="s">
        <v>112</v>
      </c>
      <c r="C341" s="31">
        <v>42418</v>
      </c>
      <c r="D341" s="31">
        <v>42419</v>
      </c>
      <c r="E341" s="29">
        <f t="shared" si="5"/>
        <v>2</v>
      </c>
      <c r="I341" s="30" t="s">
        <v>81</v>
      </c>
      <c r="J341" s="30" t="s">
        <v>159</v>
      </c>
      <c r="K341" s="30" t="s">
        <v>160</v>
      </c>
      <c r="L341" s="30" t="s">
        <v>57</v>
      </c>
      <c r="M341" s="30" t="s">
        <v>32</v>
      </c>
      <c r="N341" s="30">
        <v>9</v>
      </c>
      <c r="O341" s="30" t="s">
        <v>124</v>
      </c>
      <c r="P341" s="30" t="s">
        <v>117</v>
      </c>
      <c r="Q341" s="30" t="s">
        <v>123</v>
      </c>
      <c r="R341" s="30" t="s">
        <v>109</v>
      </c>
      <c r="S341" s="32">
        <v>2547.1799999999998</v>
      </c>
    </row>
    <row r="342" spans="2:19">
      <c r="B342" s="30" t="s">
        <v>112</v>
      </c>
      <c r="C342" s="31">
        <v>42423</v>
      </c>
      <c r="D342" s="31">
        <v>42424</v>
      </c>
      <c r="E342" s="29">
        <f t="shared" si="5"/>
        <v>2</v>
      </c>
      <c r="I342" s="30" t="s">
        <v>81</v>
      </c>
      <c r="J342" s="30" t="s">
        <v>159</v>
      </c>
      <c r="K342" s="30" t="s">
        <v>160</v>
      </c>
      <c r="L342" s="30" t="s">
        <v>57</v>
      </c>
      <c r="M342" s="30" t="s">
        <v>32</v>
      </c>
      <c r="N342" s="30">
        <v>8</v>
      </c>
      <c r="O342" s="30" t="s">
        <v>124</v>
      </c>
      <c r="P342" s="30" t="s">
        <v>117</v>
      </c>
      <c r="Q342" s="30" t="s">
        <v>123</v>
      </c>
      <c r="R342" s="30" t="s">
        <v>109</v>
      </c>
      <c r="S342" s="32">
        <v>1648</v>
      </c>
    </row>
    <row r="343" spans="2:19">
      <c r="B343" s="30" t="s">
        <v>112</v>
      </c>
      <c r="C343" s="31">
        <v>42428</v>
      </c>
      <c r="D343" s="31">
        <v>42428</v>
      </c>
      <c r="E343" s="29">
        <f t="shared" si="5"/>
        <v>1</v>
      </c>
      <c r="I343" s="30" t="s">
        <v>137</v>
      </c>
      <c r="J343" s="30" t="s">
        <v>70</v>
      </c>
      <c r="K343" s="30" t="s">
        <v>138</v>
      </c>
      <c r="L343" s="30" t="s">
        <v>57</v>
      </c>
      <c r="N343" s="30">
        <v>25</v>
      </c>
      <c r="O343" s="30" t="s">
        <v>139</v>
      </c>
      <c r="P343" s="30" t="s">
        <v>117</v>
      </c>
      <c r="Q343" s="30" t="s">
        <v>140</v>
      </c>
      <c r="R343" s="30" t="s">
        <v>109</v>
      </c>
      <c r="S343" s="32">
        <v>250</v>
      </c>
    </row>
    <row r="344" spans="2:19">
      <c r="C344" s="28">
        <v>42432</v>
      </c>
      <c r="D344" s="28">
        <v>42433</v>
      </c>
      <c r="E344" s="29">
        <f t="shared" si="5"/>
        <v>2</v>
      </c>
      <c r="I344" s="27" t="s">
        <v>196</v>
      </c>
      <c r="L344" s="27" t="s">
        <v>57</v>
      </c>
      <c r="M344" s="27" t="s">
        <v>32</v>
      </c>
      <c r="N344" s="27">
        <v>8</v>
      </c>
    </row>
    <row r="345" spans="2:19">
      <c r="C345" s="28">
        <v>42437</v>
      </c>
      <c r="D345" s="28">
        <v>42439</v>
      </c>
      <c r="E345" s="29">
        <f t="shared" si="5"/>
        <v>3</v>
      </c>
      <c r="I345" s="27" t="s">
        <v>340</v>
      </c>
      <c r="L345" s="27" t="s">
        <v>57</v>
      </c>
      <c r="M345" s="27" t="s">
        <v>74</v>
      </c>
    </row>
    <row r="346" spans="2:19">
      <c r="C346" s="28">
        <v>42442</v>
      </c>
      <c r="D346" s="28">
        <v>42442</v>
      </c>
      <c r="E346" s="29">
        <f t="shared" si="5"/>
        <v>1</v>
      </c>
      <c r="I346" s="27" t="s">
        <v>70</v>
      </c>
      <c r="L346" s="27" t="s">
        <v>57</v>
      </c>
    </row>
    <row r="347" spans="2:19">
      <c r="C347" s="28">
        <v>42444</v>
      </c>
      <c r="D347" s="28">
        <v>42446</v>
      </c>
      <c r="E347" s="29">
        <f t="shared" si="5"/>
        <v>3</v>
      </c>
      <c r="I347" s="27" t="s">
        <v>81</v>
      </c>
      <c r="L347" s="27" t="s">
        <v>57</v>
      </c>
    </row>
    <row r="348" spans="2:19">
      <c r="C348" s="28">
        <v>42447</v>
      </c>
      <c r="D348" s="28">
        <v>42447</v>
      </c>
      <c r="E348" s="29">
        <f t="shared" si="5"/>
        <v>1</v>
      </c>
      <c r="I348" s="27" t="s">
        <v>63</v>
      </c>
      <c r="L348" s="27" t="s">
        <v>57</v>
      </c>
    </row>
    <row r="349" spans="2:19">
      <c r="C349" s="28">
        <v>42447</v>
      </c>
      <c r="D349" s="28">
        <v>42447</v>
      </c>
      <c r="E349" s="29">
        <f t="shared" si="5"/>
        <v>1</v>
      </c>
      <c r="I349" s="27" t="s">
        <v>120</v>
      </c>
      <c r="L349" s="27" t="s">
        <v>57</v>
      </c>
      <c r="M349" s="27" t="s">
        <v>32</v>
      </c>
      <c r="N349" s="27">
        <v>11</v>
      </c>
    </row>
    <row r="350" spans="2:19">
      <c r="C350" s="28">
        <v>42450</v>
      </c>
      <c r="D350" s="28">
        <v>42450</v>
      </c>
      <c r="E350" s="29">
        <f t="shared" si="5"/>
        <v>1</v>
      </c>
      <c r="I350" s="27" t="s">
        <v>96</v>
      </c>
      <c r="L350" s="27" t="s">
        <v>57</v>
      </c>
      <c r="N350" s="27">
        <v>5</v>
      </c>
    </row>
    <row r="351" spans="2:19">
      <c r="C351" s="28">
        <v>42451</v>
      </c>
      <c r="D351" s="28">
        <v>42451</v>
      </c>
      <c r="E351" s="29">
        <f t="shared" si="5"/>
        <v>1</v>
      </c>
      <c r="I351" s="27" t="s">
        <v>63</v>
      </c>
      <c r="L351" s="27" t="s">
        <v>57</v>
      </c>
    </row>
    <row r="352" spans="2:19">
      <c r="C352" s="28">
        <v>42452</v>
      </c>
      <c r="D352" s="28">
        <v>42452</v>
      </c>
      <c r="E352" s="29">
        <f t="shared" si="5"/>
        <v>1</v>
      </c>
      <c r="I352" s="27" t="s">
        <v>81</v>
      </c>
      <c r="L352" s="27" t="s">
        <v>57</v>
      </c>
    </row>
    <row r="353" spans="2:19">
      <c r="C353" s="28">
        <v>42453</v>
      </c>
      <c r="D353" s="28">
        <v>42453</v>
      </c>
      <c r="E353" s="29">
        <f t="shared" si="5"/>
        <v>1</v>
      </c>
      <c r="I353" s="27" t="s">
        <v>217</v>
      </c>
      <c r="L353" s="27" t="s">
        <v>57</v>
      </c>
      <c r="N353" s="27">
        <v>15</v>
      </c>
    </row>
    <row r="354" spans="2:19">
      <c r="C354" s="28">
        <v>42459</v>
      </c>
      <c r="D354" s="28">
        <v>42459</v>
      </c>
      <c r="E354" s="29">
        <f t="shared" si="5"/>
        <v>1</v>
      </c>
      <c r="I354" s="27" t="s">
        <v>199</v>
      </c>
      <c r="L354" s="27" t="s">
        <v>57</v>
      </c>
    </row>
    <row r="355" spans="2:19">
      <c r="C355" s="28">
        <v>42460</v>
      </c>
      <c r="D355" s="28">
        <v>42460</v>
      </c>
      <c r="E355" s="29">
        <f t="shared" si="5"/>
        <v>1</v>
      </c>
      <c r="I355" s="27" t="s">
        <v>81</v>
      </c>
      <c r="L355" s="27" t="s">
        <v>57</v>
      </c>
    </row>
    <row r="356" spans="2:19">
      <c r="C356" s="28">
        <v>42461</v>
      </c>
      <c r="D356" s="28">
        <v>42462</v>
      </c>
      <c r="E356" s="29">
        <f t="shared" si="5"/>
        <v>2</v>
      </c>
      <c r="I356" s="30" t="s">
        <v>338</v>
      </c>
      <c r="L356" s="27" t="s">
        <v>57</v>
      </c>
      <c r="M356" s="27" t="s">
        <v>369</v>
      </c>
      <c r="R356" s="30" t="s">
        <v>109</v>
      </c>
    </row>
    <row r="357" spans="2:19">
      <c r="C357" s="28">
        <v>42463</v>
      </c>
      <c r="D357" s="28">
        <v>42463</v>
      </c>
      <c r="E357" s="29">
        <f t="shared" si="5"/>
        <v>1</v>
      </c>
      <c r="I357" s="30" t="s">
        <v>70</v>
      </c>
      <c r="L357" s="27" t="s">
        <v>57</v>
      </c>
    </row>
    <row r="358" spans="2:19">
      <c r="C358" s="28">
        <v>42464</v>
      </c>
      <c r="D358" s="28">
        <v>42464</v>
      </c>
      <c r="E358" s="29">
        <f t="shared" si="5"/>
        <v>1</v>
      </c>
      <c r="I358" s="30" t="s">
        <v>63</v>
      </c>
      <c r="L358" s="27" t="s">
        <v>57</v>
      </c>
      <c r="M358" s="27" t="s">
        <v>32</v>
      </c>
      <c r="N358" s="27">
        <v>14</v>
      </c>
    </row>
    <row r="359" spans="2:19">
      <c r="C359" s="28">
        <v>42470</v>
      </c>
      <c r="D359" s="28">
        <v>42470</v>
      </c>
      <c r="E359" s="29">
        <f t="shared" si="5"/>
        <v>1</v>
      </c>
      <c r="I359" s="30" t="s">
        <v>70</v>
      </c>
      <c r="L359" s="27" t="s">
        <v>57</v>
      </c>
    </row>
    <row r="360" spans="2:19">
      <c r="B360" s="30" t="s">
        <v>142</v>
      </c>
      <c r="C360" s="31">
        <v>42474</v>
      </c>
      <c r="D360" s="31">
        <v>42474</v>
      </c>
      <c r="E360" s="29">
        <f t="shared" si="5"/>
        <v>1</v>
      </c>
      <c r="I360" s="30" t="s">
        <v>143</v>
      </c>
      <c r="J360" s="30" t="s">
        <v>144</v>
      </c>
      <c r="K360" s="30" t="s">
        <v>145</v>
      </c>
      <c r="L360" s="30" t="s">
        <v>57</v>
      </c>
      <c r="M360" s="30" t="s">
        <v>32</v>
      </c>
      <c r="N360" s="30">
        <v>13</v>
      </c>
      <c r="O360" s="30" t="s">
        <v>116</v>
      </c>
      <c r="P360" s="30" t="s">
        <v>117</v>
      </c>
      <c r="Q360" s="30" t="s">
        <v>140</v>
      </c>
      <c r="R360" s="30" t="s">
        <v>109</v>
      </c>
      <c r="S360" s="32">
        <v>851</v>
      </c>
    </row>
    <row r="361" spans="2:19">
      <c r="B361" s="30" t="s">
        <v>142</v>
      </c>
      <c r="C361" s="31">
        <v>42481</v>
      </c>
      <c r="D361" s="31">
        <v>42482</v>
      </c>
      <c r="E361" s="29">
        <f t="shared" si="5"/>
        <v>2</v>
      </c>
      <c r="I361" s="30" t="s">
        <v>81</v>
      </c>
      <c r="J361" s="30" t="s">
        <v>159</v>
      </c>
      <c r="K361" s="30" t="s">
        <v>160</v>
      </c>
      <c r="L361" s="30" t="s">
        <v>57</v>
      </c>
      <c r="M361" s="30" t="s">
        <v>32</v>
      </c>
      <c r="N361" s="30">
        <v>10</v>
      </c>
      <c r="O361" s="30" t="s">
        <v>124</v>
      </c>
      <c r="P361" s="30" t="s">
        <v>117</v>
      </c>
      <c r="Q361" s="30" t="s">
        <v>123</v>
      </c>
      <c r="R361" s="30" t="s">
        <v>109</v>
      </c>
      <c r="S361" s="32">
        <v>1672.06</v>
      </c>
    </row>
    <row r="362" spans="2:19">
      <c r="B362" s="30" t="s">
        <v>333</v>
      </c>
      <c r="C362" s="31">
        <v>42485</v>
      </c>
      <c r="D362" s="31">
        <v>42486</v>
      </c>
      <c r="E362" s="29">
        <f t="shared" si="5"/>
        <v>2</v>
      </c>
      <c r="I362" s="30" t="s">
        <v>81</v>
      </c>
      <c r="J362" s="30" t="s">
        <v>347</v>
      </c>
      <c r="K362" s="30" t="s">
        <v>348</v>
      </c>
      <c r="L362" s="30" t="s">
        <v>57</v>
      </c>
      <c r="M362" s="30" t="s">
        <v>32</v>
      </c>
      <c r="N362" s="30">
        <v>10</v>
      </c>
      <c r="O362" s="30" t="s">
        <v>124</v>
      </c>
      <c r="P362" s="30" t="s">
        <v>117</v>
      </c>
      <c r="Q362" s="30" t="s">
        <v>123</v>
      </c>
      <c r="R362" s="30" t="s">
        <v>109</v>
      </c>
      <c r="S362" s="32">
        <v>2873.33</v>
      </c>
    </row>
    <row r="363" spans="2:19">
      <c r="B363" s="30" t="s">
        <v>333</v>
      </c>
      <c r="C363" s="31">
        <v>42487</v>
      </c>
      <c r="D363" s="31">
        <v>42488</v>
      </c>
      <c r="E363" s="29">
        <f t="shared" si="5"/>
        <v>2</v>
      </c>
      <c r="I363" s="30" t="s">
        <v>81</v>
      </c>
      <c r="J363" s="30" t="s">
        <v>347</v>
      </c>
      <c r="K363" s="30" t="s">
        <v>348</v>
      </c>
      <c r="L363" s="30" t="s">
        <v>57</v>
      </c>
      <c r="M363" s="30" t="s">
        <v>32</v>
      </c>
      <c r="N363" s="30">
        <v>11</v>
      </c>
      <c r="O363" s="30" t="s">
        <v>124</v>
      </c>
      <c r="P363" s="30" t="s">
        <v>117</v>
      </c>
      <c r="Q363" s="30" t="s">
        <v>123</v>
      </c>
      <c r="R363" s="30" t="s">
        <v>109</v>
      </c>
      <c r="S363" s="32">
        <v>3850.45</v>
      </c>
    </row>
    <row r="364" spans="2:19">
      <c r="C364" s="28">
        <v>42493</v>
      </c>
      <c r="D364" s="28">
        <v>42493</v>
      </c>
      <c r="E364" s="29">
        <f t="shared" si="5"/>
        <v>1</v>
      </c>
      <c r="I364" s="27" t="s">
        <v>81</v>
      </c>
      <c r="L364" s="27" t="s">
        <v>57</v>
      </c>
      <c r="M364" s="27" t="s">
        <v>226</v>
      </c>
    </row>
    <row r="365" spans="2:19">
      <c r="C365" s="28">
        <v>42498</v>
      </c>
      <c r="D365" s="28">
        <v>42498</v>
      </c>
      <c r="E365" s="29">
        <f t="shared" si="5"/>
        <v>1</v>
      </c>
      <c r="I365" s="27" t="s">
        <v>230</v>
      </c>
      <c r="L365" s="27" t="s">
        <v>57</v>
      </c>
      <c r="M365" s="27" t="s">
        <v>226</v>
      </c>
    </row>
    <row r="366" spans="2:19">
      <c r="C366" s="28">
        <v>42500</v>
      </c>
      <c r="D366" s="28">
        <v>42500</v>
      </c>
      <c r="E366" s="29">
        <f t="shared" si="5"/>
        <v>1</v>
      </c>
      <c r="I366" s="27" t="s">
        <v>231</v>
      </c>
      <c r="L366" s="27" t="s">
        <v>57</v>
      </c>
      <c r="M366" s="27" t="s">
        <v>32</v>
      </c>
      <c r="N366" s="27">
        <v>13</v>
      </c>
    </row>
    <row r="367" spans="2:19">
      <c r="C367" s="28">
        <v>42501</v>
      </c>
      <c r="D367" s="28">
        <v>42501</v>
      </c>
      <c r="E367" s="29">
        <f t="shared" si="5"/>
        <v>1</v>
      </c>
      <c r="I367" s="27" t="s">
        <v>231</v>
      </c>
      <c r="L367" s="27" t="s">
        <v>57</v>
      </c>
      <c r="M367" s="27" t="s">
        <v>32</v>
      </c>
      <c r="N367" s="27">
        <v>10</v>
      </c>
    </row>
    <row r="368" spans="2:19">
      <c r="C368" s="28">
        <v>42503</v>
      </c>
      <c r="D368" s="28">
        <v>42503</v>
      </c>
      <c r="E368" s="29">
        <f t="shared" si="5"/>
        <v>1</v>
      </c>
      <c r="I368" s="27" t="s">
        <v>231</v>
      </c>
      <c r="L368" s="27" t="s">
        <v>57</v>
      </c>
      <c r="M368" s="27" t="s">
        <v>32</v>
      </c>
      <c r="N368" s="27">
        <v>10</v>
      </c>
    </row>
    <row r="369" spans="3:14">
      <c r="C369" s="28">
        <v>42508</v>
      </c>
      <c r="D369" s="28">
        <v>42509</v>
      </c>
      <c r="E369" s="29">
        <f t="shared" si="5"/>
        <v>2</v>
      </c>
      <c r="I369" s="27" t="s">
        <v>81</v>
      </c>
      <c r="L369" s="27" t="s">
        <v>57</v>
      </c>
      <c r="M369" s="27" t="s">
        <v>111</v>
      </c>
    </row>
    <row r="370" spans="3:14">
      <c r="C370" s="28">
        <v>42510</v>
      </c>
      <c r="D370" s="28">
        <v>42510</v>
      </c>
      <c r="E370" s="29">
        <f t="shared" si="5"/>
        <v>1</v>
      </c>
      <c r="I370" s="27" t="s">
        <v>240</v>
      </c>
      <c r="L370" s="27" t="s">
        <v>57</v>
      </c>
      <c r="M370" s="27" t="s">
        <v>111</v>
      </c>
      <c r="N370" s="27">
        <v>12</v>
      </c>
    </row>
    <row r="371" spans="3:14">
      <c r="C371" s="28">
        <v>42514</v>
      </c>
      <c r="D371" s="28">
        <v>42516</v>
      </c>
      <c r="E371" s="29">
        <f t="shared" si="5"/>
        <v>3</v>
      </c>
      <c r="I371" s="27" t="s">
        <v>113</v>
      </c>
      <c r="L371" s="27" t="s">
        <v>57</v>
      </c>
      <c r="M371" s="27" t="s">
        <v>111</v>
      </c>
    </row>
    <row r="372" spans="3:14">
      <c r="C372" s="28">
        <v>42526</v>
      </c>
      <c r="D372" s="28">
        <v>42526</v>
      </c>
      <c r="E372" s="29">
        <f t="shared" si="5"/>
        <v>1</v>
      </c>
      <c r="I372" s="27" t="s">
        <v>230</v>
      </c>
      <c r="L372" s="27" t="s">
        <v>57</v>
      </c>
      <c r="M372" s="27" t="s">
        <v>226</v>
      </c>
    </row>
    <row r="373" spans="3:14">
      <c r="C373" s="28">
        <v>42530</v>
      </c>
      <c r="D373" s="28">
        <v>42530</v>
      </c>
      <c r="E373" s="29">
        <f t="shared" si="5"/>
        <v>1</v>
      </c>
      <c r="I373" s="27" t="s">
        <v>267</v>
      </c>
      <c r="L373" s="27" t="s">
        <v>57</v>
      </c>
    </row>
    <row r="374" spans="3:14">
      <c r="C374" s="28">
        <v>42534</v>
      </c>
      <c r="D374" s="28">
        <v>42535</v>
      </c>
      <c r="E374" s="29">
        <f t="shared" si="5"/>
        <v>2</v>
      </c>
      <c r="I374" s="27" t="s">
        <v>143</v>
      </c>
      <c r="L374" s="27" t="s">
        <v>57</v>
      </c>
      <c r="M374" s="27" t="s">
        <v>32</v>
      </c>
      <c r="N374" s="27">
        <v>14</v>
      </c>
    </row>
    <row r="375" spans="3:14">
      <c r="C375" s="28">
        <v>42537</v>
      </c>
      <c r="D375" s="28">
        <v>42537</v>
      </c>
      <c r="E375" s="29">
        <f t="shared" si="5"/>
        <v>1</v>
      </c>
      <c r="I375" s="27" t="s">
        <v>65</v>
      </c>
      <c r="L375" s="27" t="s">
        <v>57</v>
      </c>
      <c r="M375" s="27" t="s">
        <v>226</v>
      </c>
    </row>
    <row r="376" spans="3:14">
      <c r="C376" s="28">
        <v>42541</v>
      </c>
      <c r="D376" s="28">
        <v>42542</v>
      </c>
      <c r="E376" s="29">
        <f t="shared" si="5"/>
        <v>2</v>
      </c>
      <c r="I376" s="27" t="s">
        <v>81</v>
      </c>
      <c r="L376" s="27" t="s">
        <v>57</v>
      </c>
    </row>
    <row r="377" spans="3:14">
      <c r="C377" s="28">
        <v>42551</v>
      </c>
      <c r="D377" s="28">
        <v>42552</v>
      </c>
      <c r="E377" s="29">
        <f t="shared" si="5"/>
        <v>2</v>
      </c>
      <c r="I377" s="27" t="s">
        <v>81</v>
      </c>
      <c r="L377" s="27" t="s">
        <v>57</v>
      </c>
    </row>
    <row r="378" spans="3:14">
      <c r="C378" s="28">
        <v>42557</v>
      </c>
      <c r="D378" s="28">
        <v>42558</v>
      </c>
      <c r="E378" s="29">
        <f t="shared" si="5"/>
        <v>2</v>
      </c>
      <c r="I378" s="27" t="s">
        <v>81</v>
      </c>
      <c r="L378" s="27" t="s">
        <v>57</v>
      </c>
    </row>
    <row r="379" spans="3:14">
      <c r="C379" s="28">
        <v>42569</v>
      </c>
      <c r="D379" s="28">
        <v>42570</v>
      </c>
      <c r="E379" s="29">
        <f t="shared" si="5"/>
        <v>2</v>
      </c>
      <c r="I379" s="27" t="s">
        <v>143</v>
      </c>
      <c r="L379" s="27" t="s">
        <v>57</v>
      </c>
      <c r="N379" s="27">
        <v>10</v>
      </c>
    </row>
    <row r="380" spans="3:14">
      <c r="C380" s="28">
        <v>42618</v>
      </c>
      <c r="D380" s="28">
        <v>42618</v>
      </c>
      <c r="E380" s="29">
        <f t="shared" si="5"/>
        <v>1</v>
      </c>
      <c r="I380" s="27" t="s">
        <v>231</v>
      </c>
      <c r="L380" s="27" t="s">
        <v>57</v>
      </c>
    </row>
    <row r="381" spans="3:14">
      <c r="C381" s="28">
        <v>42619</v>
      </c>
      <c r="D381" s="28">
        <v>42619</v>
      </c>
      <c r="E381" s="29">
        <f t="shared" si="5"/>
        <v>1</v>
      </c>
      <c r="I381" s="27" t="s">
        <v>63</v>
      </c>
      <c r="L381" s="27" t="s">
        <v>57</v>
      </c>
    </row>
    <row r="382" spans="3:14">
      <c r="C382" s="28">
        <v>42620</v>
      </c>
      <c r="D382" s="28">
        <v>42620</v>
      </c>
      <c r="E382" s="29">
        <f t="shared" si="5"/>
        <v>1</v>
      </c>
      <c r="I382" s="27" t="s">
        <v>63</v>
      </c>
      <c r="L382" s="27" t="s">
        <v>57</v>
      </c>
      <c r="M382" s="27" t="s">
        <v>32</v>
      </c>
      <c r="N382" s="27">
        <v>10</v>
      </c>
    </row>
    <row r="383" spans="3:14">
      <c r="C383" s="28">
        <v>42621</v>
      </c>
      <c r="D383" s="28">
        <v>42621</v>
      </c>
      <c r="E383" s="29">
        <f t="shared" si="5"/>
        <v>1</v>
      </c>
      <c r="I383" s="27" t="s">
        <v>81</v>
      </c>
      <c r="L383" s="27" t="s">
        <v>57</v>
      </c>
    </row>
    <row r="384" spans="3:14">
      <c r="C384" s="28">
        <v>42626</v>
      </c>
      <c r="D384" s="28">
        <v>42626</v>
      </c>
      <c r="E384" s="29">
        <f t="shared" si="5"/>
        <v>1</v>
      </c>
      <c r="I384" s="27" t="s">
        <v>199</v>
      </c>
      <c r="L384" s="27" t="s">
        <v>57</v>
      </c>
    </row>
    <row r="385" spans="3:14">
      <c r="C385" s="28">
        <v>42634</v>
      </c>
      <c r="D385" s="28">
        <v>42634</v>
      </c>
      <c r="E385" s="29">
        <f t="shared" si="5"/>
        <v>1</v>
      </c>
      <c r="I385" s="27" t="s">
        <v>199</v>
      </c>
      <c r="L385" s="27" t="s">
        <v>57</v>
      </c>
    </row>
    <row r="386" spans="3:14">
      <c r="C386" s="28">
        <v>42636</v>
      </c>
      <c r="D386" s="28">
        <v>42637</v>
      </c>
      <c r="E386" s="29">
        <f t="shared" ref="E386:E449" si="6">_xlfn.DAYS(D386,C386)+1</f>
        <v>2</v>
      </c>
      <c r="I386" s="27" t="s">
        <v>319</v>
      </c>
      <c r="L386" s="27" t="s">
        <v>57</v>
      </c>
    </row>
    <row r="387" spans="3:14">
      <c r="C387" s="28">
        <v>42636</v>
      </c>
      <c r="D387" s="28">
        <v>42637</v>
      </c>
      <c r="E387" s="29">
        <f t="shared" si="6"/>
        <v>2</v>
      </c>
      <c r="I387" s="27" t="s">
        <v>319</v>
      </c>
      <c r="L387" s="27" t="s">
        <v>57</v>
      </c>
    </row>
    <row r="388" spans="3:14">
      <c r="C388" s="28">
        <v>42638</v>
      </c>
      <c r="D388" s="28">
        <v>42638</v>
      </c>
      <c r="E388" s="29">
        <f t="shared" si="6"/>
        <v>1</v>
      </c>
      <c r="I388" s="27" t="s">
        <v>70</v>
      </c>
      <c r="L388" s="27" t="s">
        <v>57</v>
      </c>
    </row>
    <row r="389" spans="3:14">
      <c r="C389" s="28">
        <v>42446</v>
      </c>
      <c r="D389" s="28">
        <v>42446</v>
      </c>
      <c r="E389" s="29">
        <f t="shared" si="6"/>
        <v>1</v>
      </c>
      <c r="I389" s="27" t="s">
        <v>211</v>
      </c>
      <c r="L389" s="27" t="s">
        <v>213</v>
      </c>
    </row>
    <row r="390" spans="3:14">
      <c r="C390" s="28">
        <v>42515</v>
      </c>
      <c r="D390" s="28">
        <v>42517</v>
      </c>
      <c r="E390" s="29">
        <f t="shared" si="6"/>
        <v>3</v>
      </c>
      <c r="I390" s="27" t="s">
        <v>239</v>
      </c>
      <c r="L390" s="27" t="s">
        <v>191</v>
      </c>
      <c r="M390" s="27" t="s">
        <v>111</v>
      </c>
    </row>
    <row r="391" spans="3:14">
      <c r="C391" s="28">
        <v>42517</v>
      </c>
      <c r="D391" s="28">
        <v>42517</v>
      </c>
      <c r="E391" s="29">
        <f t="shared" si="6"/>
        <v>1</v>
      </c>
      <c r="I391" s="27" t="s">
        <v>254</v>
      </c>
      <c r="L391" s="27" t="s">
        <v>191</v>
      </c>
      <c r="M391" s="27" t="s">
        <v>111</v>
      </c>
      <c r="N391" s="27">
        <v>10</v>
      </c>
    </row>
    <row r="392" spans="3:14">
      <c r="C392" s="28">
        <v>42521</v>
      </c>
      <c r="D392" s="28">
        <v>42522</v>
      </c>
      <c r="E392" s="29">
        <f t="shared" si="6"/>
        <v>2</v>
      </c>
      <c r="I392" s="27" t="s">
        <v>113</v>
      </c>
      <c r="L392" s="27" t="s">
        <v>191</v>
      </c>
      <c r="M392" s="27" t="s">
        <v>111</v>
      </c>
    </row>
    <row r="393" spans="3:14">
      <c r="C393" s="28">
        <v>42551</v>
      </c>
      <c r="D393" s="28">
        <v>42552</v>
      </c>
      <c r="E393" s="29">
        <f t="shared" si="6"/>
        <v>2</v>
      </c>
      <c r="I393" s="27" t="s">
        <v>288</v>
      </c>
      <c r="L393" s="27" t="s">
        <v>191</v>
      </c>
      <c r="M393" s="27" t="s">
        <v>111</v>
      </c>
    </row>
    <row r="394" spans="3:14">
      <c r="C394" s="28">
        <v>42552</v>
      </c>
      <c r="D394" s="28">
        <v>42552</v>
      </c>
      <c r="E394" s="29">
        <f t="shared" si="6"/>
        <v>1</v>
      </c>
      <c r="I394" s="27" t="s">
        <v>288</v>
      </c>
      <c r="L394" s="27" t="s">
        <v>191</v>
      </c>
      <c r="M394" s="27" t="s">
        <v>111</v>
      </c>
    </row>
    <row r="395" spans="3:14">
      <c r="C395" s="28">
        <v>42608</v>
      </c>
      <c r="D395" s="28">
        <v>42615</v>
      </c>
      <c r="E395" s="29">
        <f t="shared" si="6"/>
        <v>8</v>
      </c>
      <c r="I395" s="27" t="s">
        <v>190</v>
      </c>
      <c r="L395" s="27" t="s">
        <v>191</v>
      </c>
      <c r="N395" s="27">
        <v>1</v>
      </c>
    </row>
    <row r="396" spans="3:14">
      <c r="C396" s="28">
        <v>42626</v>
      </c>
      <c r="D396" s="28">
        <v>42627</v>
      </c>
      <c r="E396" s="29">
        <f t="shared" si="6"/>
        <v>2</v>
      </c>
      <c r="I396" s="27" t="s">
        <v>311</v>
      </c>
      <c r="L396" s="27" t="s">
        <v>191</v>
      </c>
    </row>
    <row r="397" spans="3:14">
      <c r="C397" s="28">
        <v>42633</v>
      </c>
      <c r="D397" s="28">
        <v>42633</v>
      </c>
      <c r="E397" s="29">
        <f t="shared" si="6"/>
        <v>1</v>
      </c>
      <c r="I397" s="27" t="s">
        <v>313</v>
      </c>
      <c r="L397" s="27" t="s">
        <v>191</v>
      </c>
    </row>
    <row r="398" spans="3:14">
      <c r="C398" s="28">
        <v>42641</v>
      </c>
      <c r="D398" s="28">
        <v>42641</v>
      </c>
      <c r="E398" s="29">
        <f t="shared" si="6"/>
        <v>1</v>
      </c>
      <c r="I398" s="27" t="s">
        <v>328</v>
      </c>
      <c r="L398" s="27" t="s">
        <v>191</v>
      </c>
    </row>
    <row r="399" spans="3:14">
      <c r="C399" s="28">
        <v>42642</v>
      </c>
      <c r="D399" s="28">
        <v>42642</v>
      </c>
      <c r="E399" s="29">
        <f t="shared" si="6"/>
        <v>1</v>
      </c>
      <c r="I399" s="27" t="s">
        <v>63</v>
      </c>
      <c r="L399" s="27" t="s">
        <v>191</v>
      </c>
    </row>
    <row r="400" spans="3:14">
      <c r="C400" s="28">
        <v>42376</v>
      </c>
      <c r="D400" s="28">
        <v>42376</v>
      </c>
      <c r="E400" s="29">
        <f t="shared" si="6"/>
        <v>1</v>
      </c>
      <c r="I400" s="27" t="s">
        <v>66</v>
      </c>
      <c r="L400" s="27" t="s">
        <v>67</v>
      </c>
      <c r="N400" s="27">
        <v>58</v>
      </c>
    </row>
    <row r="401" spans="2:19">
      <c r="C401" s="28">
        <v>42381</v>
      </c>
      <c r="D401" s="28">
        <v>42381</v>
      </c>
      <c r="E401" s="29">
        <f t="shared" si="6"/>
        <v>1</v>
      </c>
      <c r="I401" s="27" t="s">
        <v>53</v>
      </c>
      <c r="L401" s="27" t="s">
        <v>67</v>
      </c>
      <c r="M401" s="27" t="s">
        <v>75</v>
      </c>
      <c r="N401" s="27">
        <v>25</v>
      </c>
    </row>
    <row r="402" spans="2:19">
      <c r="C402" s="28">
        <v>42388</v>
      </c>
      <c r="D402" s="28">
        <v>42388</v>
      </c>
      <c r="E402" s="29">
        <f t="shared" si="6"/>
        <v>1</v>
      </c>
      <c r="I402" s="27" t="s">
        <v>91</v>
      </c>
      <c r="L402" s="27" t="s">
        <v>67</v>
      </c>
    </row>
    <row r="403" spans="2:19">
      <c r="C403" s="28">
        <v>42397</v>
      </c>
      <c r="D403" s="28">
        <v>42397</v>
      </c>
      <c r="E403" s="29">
        <f t="shared" si="6"/>
        <v>1</v>
      </c>
      <c r="I403" s="27" t="s">
        <v>99</v>
      </c>
      <c r="L403" s="27" t="s">
        <v>67</v>
      </c>
      <c r="M403" s="27" t="s">
        <v>75</v>
      </c>
      <c r="N403" s="27">
        <v>32</v>
      </c>
    </row>
    <row r="404" spans="2:19">
      <c r="C404" s="28">
        <v>42398</v>
      </c>
      <c r="D404" s="28">
        <v>42398</v>
      </c>
      <c r="E404" s="29">
        <f t="shared" si="6"/>
        <v>1</v>
      </c>
      <c r="I404" s="27" t="s">
        <v>105</v>
      </c>
      <c r="L404" s="27" t="s">
        <v>67</v>
      </c>
      <c r="M404" s="27" t="s">
        <v>75</v>
      </c>
      <c r="N404" s="27">
        <v>30</v>
      </c>
    </row>
    <row r="405" spans="2:19">
      <c r="C405" s="28">
        <v>42399</v>
      </c>
      <c r="D405" s="28">
        <v>42399</v>
      </c>
      <c r="E405" s="29">
        <f t="shared" si="6"/>
        <v>1</v>
      </c>
      <c r="I405" s="27" t="s">
        <v>106</v>
      </c>
      <c r="L405" s="27" t="s">
        <v>67</v>
      </c>
    </row>
    <row r="406" spans="2:19">
      <c r="C406" s="28">
        <v>42411</v>
      </c>
      <c r="D406" s="28">
        <v>42411</v>
      </c>
      <c r="E406" s="29">
        <f t="shared" si="6"/>
        <v>1</v>
      </c>
      <c r="I406" s="30" t="s">
        <v>150</v>
      </c>
      <c r="L406" s="27" t="s">
        <v>67</v>
      </c>
    </row>
    <row r="407" spans="2:19">
      <c r="B407" s="30" t="s">
        <v>142</v>
      </c>
      <c r="C407" s="31">
        <v>42413</v>
      </c>
      <c r="D407" s="31">
        <v>42414</v>
      </c>
      <c r="E407" s="29">
        <f t="shared" si="6"/>
        <v>2</v>
      </c>
      <c r="I407" s="30" t="s">
        <v>156</v>
      </c>
      <c r="J407" s="30" t="s">
        <v>157</v>
      </c>
      <c r="K407" s="30" t="s">
        <v>158</v>
      </c>
      <c r="L407" s="30" t="s">
        <v>67</v>
      </c>
      <c r="M407" s="30" t="s">
        <v>32</v>
      </c>
      <c r="N407" s="30">
        <v>22</v>
      </c>
      <c r="O407" s="30" t="s">
        <v>116</v>
      </c>
      <c r="P407" s="30" t="s">
        <v>117</v>
      </c>
      <c r="Q407" s="30" t="s">
        <v>123</v>
      </c>
      <c r="R407" s="30" t="s">
        <v>109</v>
      </c>
      <c r="S407" s="32">
        <v>1304</v>
      </c>
    </row>
    <row r="408" spans="2:19">
      <c r="C408" s="28">
        <v>42416</v>
      </c>
      <c r="D408" s="28">
        <v>42416</v>
      </c>
      <c r="E408" s="29">
        <f t="shared" si="6"/>
        <v>1</v>
      </c>
      <c r="I408" s="30" t="s">
        <v>58</v>
      </c>
      <c r="L408" s="27" t="s">
        <v>67</v>
      </c>
      <c r="M408" s="27" t="s">
        <v>32</v>
      </c>
      <c r="N408" s="27">
        <v>20</v>
      </c>
    </row>
    <row r="409" spans="2:19">
      <c r="B409" s="30" t="s">
        <v>112</v>
      </c>
      <c r="C409" s="31">
        <v>42417</v>
      </c>
      <c r="D409" s="31">
        <v>42417</v>
      </c>
      <c r="E409" s="29">
        <f t="shared" si="6"/>
        <v>1</v>
      </c>
      <c r="I409" s="30" t="s">
        <v>174</v>
      </c>
      <c r="J409" s="30" t="s">
        <v>175</v>
      </c>
      <c r="K409" s="30" t="s">
        <v>176</v>
      </c>
      <c r="L409" s="30" t="s">
        <v>67</v>
      </c>
      <c r="M409" s="30" t="s">
        <v>32</v>
      </c>
      <c r="N409" s="30">
        <v>15</v>
      </c>
      <c r="O409" s="30" t="s">
        <v>124</v>
      </c>
      <c r="P409" s="30" t="s">
        <v>117</v>
      </c>
      <c r="Q409" s="30" t="s">
        <v>140</v>
      </c>
      <c r="R409" s="30" t="s">
        <v>109</v>
      </c>
      <c r="S409" s="32">
        <v>1421.15</v>
      </c>
    </row>
    <row r="410" spans="2:19">
      <c r="B410" s="30" t="s">
        <v>112</v>
      </c>
      <c r="C410" s="31">
        <v>42418</v>
      </c>
      <c r="D410" s="31">
        <v>42419</v>
      </c>
      <c r="E410" s="29">
        <f t="shared" si="6"/>
        <v>2</v>
      </c>
      <c r="I410" s="30" t="s">
        <v>58</v>
      </c>
      <c r="J410" s="30" t="s">
        <v>161</v>
      </c>
      <c r="K410" s="30" t="s">
        <v>162</v>
      </c>
      <c r="L410" s="30" t="s">
        <v>67</v>
      </c>
      <c r="M410" s="30" t="s">
        <v>32</v>
      </c>
      <c r="N410" s="30">
        <v>21</v>
      </c>
      <c r="O410" s="30" t="s">
        <v>139</v>
      </c>
      <c r="P410" s="30" t="s">
        <v>117</v>
      </c>
      <c r="Q410" s="30" t="s">
        <v>123</v>
      </c>
      <c r="R410" s="30" t="s">
        <v>109</v>
      </c>
      <c r="S410" s="32">
        <v>3709.2</v>
      </c>
    </row>
    <row r="411" spans="2:19">
      <c r="C411" s="28">
        <v>42430</v>
      </c>
      <c r="D411" s="28">
        <v>42430</v>
      </c>
      <c r="E411" s="29">
        <f t="shared" si="6"/>
        <v>1</v>
      </c>
      <c r="I411" s="27" t="s">
        <v>340</v>
      </c>
      <c r="L411" s="27" t="s">
        <v>67</v>
      </c>
      <c r="M411" s="27" t="s">
        <v>32</v>
      </c>
      <c r="N411" s="27">
        <v>20</v>
      </c>
    </row>
    <row r="412" spans="2:19">
      <c r="C412" s="28">
        <v>42432</v>
      </c>
      <c r="D412" s="28">
        <v>42432</v>
      </c>
      <c r="E412" s="29">
        <f t="shared" si="6"/>
        <v>1</v>
      </c>
      <c r="I412" s="27" t="s">
        <v>197</v>
      </c>
      <c r="L412" s="27" t="s">
        <v>67</v>
      </c>
      <c r="M412" s="27" t="s">
        <v>32</v>
      </c>
      <c r="N412" s="27">
        <v>14</v>
      </c>
    </row>
    <row r="413" spans="2:19">
      <c r="C413" s="28">
        <v>42436</v>
      </c>
      <c r="D413" s="28">
        <v>42437</v>
      </c>
      <c r="E413" s="29">
        <f t="shared" si="6"/>
        <v>2</v>
      </c>
      <c r="I413" s="27" t="s">
        <v>59</v>
      </c>
      <c r="L413" s="27" t="s">
        <v>67</v>
      </c>
      <c r="M413" s="27" t="s">
        <v>32</v>
      </c>
      <c r="N413" s="27">
        <v>17</v>
      </c>
    </row>
    <row r="414" spans="2:19">
      <c r="C414" s="28">
        <v>42437</v>
      </c>
      <c r="D414" s="28">
        <v>42437</v>
      </c>
      <c r="E414" s="29">
        <f t="shared" si="6"/>
        <v>1</v>
      </c>
      <c r="I414" s="27" t="s">
        <v>81</v>
      </c>
      <c r="L414" s="27" t="s">
        <v>67</v>
      </c>
    </row>
    <row r="415" spans="2:19">
      <c r="C415" s="28">
        <v>42438</v>
      </c>
      <c r="D415" s="28">
        <v>42438</v>
      </c>
      <c r="E415" s="29">
        <f t="shared" si="6"/>
        <v>1</v>
      </c>
      <c r="I415" s="27" t="s">
        <v>340</v>
      </c>
      <c r="L415" s="27" t="s">
        <v>67</v>
      </c>
      <c r="M415" s="27" t="s">
        <v>74</v>
      </c>
    </row>
    <row r="416" spans="2:19">
      <c r="C416" s="28">
        <v>42442</v>
      </c>
      <c r="D416" s="28">
        <v>42442</v>
      </c>
      <c r="E416" s="29">
        <f t="shared" si="6"/>
        <v>1</v>
      </c>
      <c r="I416" s="27" t="s">
        <v>207</v>
      </c>
      <c r="L416" s="27" t="s">
        <v>67</v>
      </c>
    </row>
    <row r="417" spans="2:19">
      <c r="C417" s="28">
        <v>42442</v>
      </c>
      <c r="D417" s="28">
        <v>42442</v>
      </c>
      <c r="E417" s="29">
        <f t="shared" si="6"/>
        <v>1</v>
      </c>
      <c r="I417" s="27" t="s">
        <v>207</v>
      </c>
      <c r="L417" s="27" t="s">
        <v>67</v>
      </c>
    </row>
    <row r="418" spans="2:19">
      <c r="C418" s="28">
        <v>42444</v>
      </c>
      <c r="D418" s="28">
        <v>42445</v>
      </c>
      <c r="E418" s="29">
        <f t="shared" si="6"/>
        <v>2</v>
      </c>
      <c r="I418" s="27" t="s">
        <v>65</v>
      </c>
      <c r="L418" s="27" t="s">
        <v>67</v>
      </c>
    </row>
    <row r="419" spans="2:19">
      <c r="C419" s="28">
        <v>42446</v>
      </c>
      <c r="D419" s="28">
        <v>42447</v>
      </c>
      <c r="E419" s="29">
        <f t="shared" si="6"/>
        <v>2</v>
      </c>
      <c r="I419" s="27" t="s">
        <v>105</v>
      </c>
      <c r="L419" s="27" t="s">
        <v>67</v>
      </c>
      <c r="M419" s="27" t="s">
        <v>214</v>
      </c>
      <c r="N419" s="27">
        <v>35</v>
      </c>
    </row>
    <row r="420" spans="2:19">
      <c r="C420" s="28">
        <v>42458</v>
      </c>
      <c r="D420" s="28">
        <v>42458</v>
      </c>
      <c r="E420" s="29">
        <f t="shared" si="6"/>
        <v>1</v>
      </c>
      <c r="I420" s="27" t="s">
        <v>63</v>
      </c>
      <c r="L420" s="27" t="s">
        <v>67</v>
      </c>
    </row>
    <row r="421" spans="2:19">
      <c r="C421" s="28">
        <v>42460</v>
      </c>
      <c r="D421" s="28">
        <v>42460</v>
      </c>
      <c r="E421" s="29">
        <f t="shared" si="6"/>
        <v>1</v>
      </c>
      <c r="I421" s="27" t="s">
        <v>223</v>
      </c>
      <c r="L421" s="27" t="s">
        <v>67</v>
      </c>
    </row>
    <row r="422" spans="2:19">
      <c r="C422" s="28">
        <v>42477</v>
      </c>
      <c r="D422" s="28">
        <v>42477</v>
      </c>
      <c r="E422" s="29">
        <f t="shared" si="6"/>
        <v>1</v>
      </c>
      <c r="I422" s="30" t="s">
        <v>370</v>
      </c>
      <c r="L422" s="27" t="s">
        <v>67</v>
      </c>
      <c r="M422" s="27" t="s">
        <v>32</v>
      </c>
      <c r="N422" s="27">
        <v>20</v>
      </c>
    </row>
    <row r="423" spans="2:19">
      <c r="B423" s="30" t="s">
        <v>333</v>
      </c>
      <c r="C423" s="31">
        <v>42478</v>
      </c>
      <c r="D423" s="31">
        <v>42478</v>
      </c>
      <c r="E423" s="29">
        <f t="shared" si="6"/>
        <v>1</v>
      </c>
      <c r="I423" s="30" t="s">
        <v>58</v>
      </c>
      <c r="J423" s="30" t="s">
        <v>371</v>
      </c>
      <c r="K423" s="30" t="s">
        <v>162</v>
      </c>
      <c r="L423" s="30" t="s">
        <v>67</v>
      </c>
      <c r="N423" s="30">
        <v>18</v>
      </c>
      <c r="O423" s="30" t="s">
        <v>124</v>
      </c>
      <c r="P423" s="30" t="s">
        <v>117</v>
      </c>
      <c r="Q423" s="30" t="s">
        <v>123</v>
      </c>
      <c r="R423" s="30" t="s">
        <v>109</v>
      </c>
      <c r="S423" s="32">
        <v>2942.7</v>
      </c>
    </row>
    <row r="424" spans="2:19">
      <c r="C424" s="28">
        <v>42479</v>
      </c>
      <c r="D424" s="28">
        <v>42479</v>
      </c>
      <c r="E424" s="29">
        <f t="shared" si="6"/>
        <v>1</v>
      </c>
      <c r="I424" s="30" t="s">
        <v>65</v>
      </c>
      <c r="L424" s="27" t="s">
        <v>67</v>
      </c>
      <c r="M424" s="27" t="s">
        <v>32</v>
      </c>
      <c r="N424" s="27">
        <v>17</v>
      </c>
    </row>
    <row r="425" spans="2:19">
      <c r="B425" s="30" t="s">
        <v>349</v>
      </c>
      <c r="C425" s="31">
        <v>42481</v>
      </c>
      <c r="D425" s="31">
        <v>42481</v>
      </c>
      <c r="E425" s="29">
        <f t="shared" si="6"/>
        <v>1</v>
      </c>
      <c r="I425" s="30" t="s">
        <v>292</v>
      </c>
      <c r="J425" s="30" t="s">
        <v>372</v>
      </c>
      <c r="K425" s="30" t="s">
        <v>373</v>
      </c>
      <c r="L425" s="30" t="s">
        <v>67</v>
      </c>
      <c r="M425" s="30" t="s">
        <v>214</v>
      </c>
      <c r="N425" s="30">
        <v>20</v>
      </c>
      <c r="O425" s="30" t="s">
        <v>116</v>
      </c>
      <c r="P425" s="30" t="s">
        <v>117</v>
      </c>
      <c r="Q425" s="30" t="s">
        <v>123</v>
      </c>
      <c r="R425" s="30" t="s">
        <v>109</v>
      </c>
      <c r="S425" s="32">
        <v>1720</v>
      </c>
    </row>
    <row r="426" spans="2:19">
      <c r="B426" s="30" t="s">
        <v>333</v>
      </c>
      <c r="C426" s="31">
        <v>42483</v>
      </c>
      <c r="D426" s="31">
        <v>42484</v>
      </c>
      <c r="E426" s="29">
        <f t="shared" si="6"/>
        <v>2</v>
      </c>
      <c r="I426" s="30" t="s">
        <v>156</v>
      </c>
      <c r="J426" s="30" t="s">
        <v>157</v>
      </c>
      <c r="K426" s="30" t="s">
        <v>158</v>
      </c>
      <c r="L426" s="30" t="s">
        <v>67</v>
      </c>
      <c r="M426" s="30" t="s">
        <v>214</v>
      </c>
      <c r="N426" s="30">
        <v>31</v>
      </c>
      <c r="O426" s="30" t="s">
        <v>116</v>
      </c>
      <c r="P426" s="30" t="s">
        <v>117</v>
      </c>
      <c r="Q426" s="30" t="s">
        <v>123</v>
      </c>
      <c r="R426" s="30" t="s">
        <v>109</v>
      </c>
      <c r="S426" s="32">
        <v>1460</v>
      </c>
    </row>
    <row r="427" spans="2:19">
      <c r="C427" s="28">
        <v>42558</v>
      </c>
      <c r="D427" s="28">
        <v>42558</v>
      </c>
      <c r="E427" s="29">
        <f t="shared" si="6"/>
        <v>1</v>
      </c>
      <c r="I427" s="27" t="s">
        <v>96</v>
      </c>
      <c r="L427" s="27" t="s">
        <v>67</v>
      </c>
      <c r="M427" s="27" t="s">
        <v>214</v>
      </c>
      <c r="N427" s="27">
        <v>30</v>
      </c>
    </row>
    <row r="428" spans="2:19">
      <c r="C428" s="28">
        <v>42569</v>
      </c>
      <c r="D428" s="28">
        <v>42571</v>
      </c>
      <c r="E428" s="29">
        <f t="shared" si="6"/>
        <v>3</v>
      </c>
      <c r="I428" s="27" t="s">
        <v>350</v>
      </c>
      <c r="L428" s="27" t="s">
        <v>67</v>
      </c>
      <c r="N428" s="27">
        <v>20</v>
      </c>
    </row>
    <row r="429" spans="2:19">
      <c r="C429" s="28">
        <v>42597</v>
      </c>
      <c r="D429" s="28">
        <v>42597</v>
      </c>
      <c r="E429" s="29">
        <f t="shared" si="6"/>
        <v>1</v>
      </c>
      <c r="I429" s="27" t="s">
        <v>302</v>
      </c>
      <c r="L429" s="27" t="s">
        <v>67</v>
      </c>
      <c r="N429" s="27">
        <v>31</v>
      </c>
    </row>
    <row r="430" spans="2:19">
      <c r="C430" s="28">
        <v>42629</v>
      </c>
      <c r="D430" s="28">
        <v>42629</v>
      </c>
      <c r="E430" s="29">
        <f t="shared" si="6"/>
        <v>1</v>
      </c>
      <c r="I430" s="27" t="s">
        <v>63</v>
      </c>
      <c r="L430" s="27" t="s">
        <v>67</v>
      </c>
    </row>
    <row r="431" spans="2:19">
      <c r="C431" s="28">
        <v>42637</v>
      </c>
      <c r="D431" s="28">
        <v>42638</v>
      </c>
      <c r="E431" s="29">
        <f t="shared" si="6"/>
        <v>2</v>
      </c>
      <c r="I431" s="27" t="s">
        <v>323</v>
      </c>
      <c r="L431" s="27" t="s">
        <v>67</v>
      </c>
    </row>
    <row r="432" spans="2:19">
      <c r="C432" s="28">
        <v>42500</v>
      </c>
      <c r="D432" s="28">
        <v>42502</v>
      </c>
      <c r="E432" s="29">
        <f t="shared" si="6"/>
        <v>3</v>
      </c>
      <c r="I432" s="27" t="s">
        <v>105</v>
      </c>
      <c r="L432" s="27" t="s">
        <v>232</v>
      </c>
      <c r="M432" s="27" t="s">
        <v>32</v>
      </c>
      <c r="N432" s="27">
        <v>24</v>
      </c>
    </row>
    <row r="433" spans="3:18">
      <c r="C433" s="28">
        <v>42509</v>
      </c>
      <c r="D433" s="28">
        <v>42509</v>
      </c>
      <c r="E433" s="29">
        <f t="shared" si="6"/>
        <v>1</v>
      </c>
      <c r="I433" s="27" t="s">
        <v>218</v>
      </c>
      <c r="L433" s="27" t="s">
        <v>232</v>
      </c>
      <c r="M433" s="27" t="s">
        <v>226</v>
      </c>
      <c r="N433" s="27">
        <v>25</v>
      </c>
    </row>
    <row r="434" spans="3:18">
      <c r="C434" s="28">
        <v>42514</v>
      </c>
      <c r="D434" s="28">
        <v>42516</v>
      </c>
      <c r="E434" s="29">
        <f t="shared" si="6"/>
        <v>3</v>
      </c>
      <c r="I434" s="27" t="s">
        <v>105</v>
      </c>
      <c r="L434" s="27" t="s">
        <v>232</v>
      </c>
      <c r="M434" s="27" t="s">
        <v>32</v>
      </c>
      <c r="N434" s="27">
        <v>20</v>
      </c>
    </row>
    <row r="435" spans="3:18">
      <c r="C435" s="28">
        <v>42522</v>
      </c>
      <c r="D435" s="28">
        <v>42522</v>
      </c>
      <c r="E435" s="29">
        <f t="shared" si="6"/>
        <v>1</v>
      </c>
      <c r="I435" s="27" t="s">
        <v>259</v>
      </c>
      <c r="L435" s="27" t="s">
        <v>232</v>
      </c>
      <c r="M435" s="27" t="s">
        <v>226</v>
      </c>
    </row>
    <row r="436" spans="3:18">
      <c r="C436" s="28">
        <v>42538</v>
      </c>
      <c r="D436" s="28">
        <v>42538</v>
      </c>
      <c r="E436" s="29">
        <f t="shared" si="6"/>
        <v>1</v>
      </c>
      <c r="I436" s="30" t="s">
        <v>107</v>
      </c>
      <c r="L436" s="27" t="s">
        <v>232</v>
      </c>
      <c r="M436" s="27" t="s">
        <v>226</v>
      </c>
      <c r="N436" s="27">
        <v>30</v>
      </c>
    </row>
    <row r="437" spans="3:18">
      <c r="C437" s="28">
        <v>42539</v>
      </c>
      <c r="D437" s="28">
        <v>42540</v>
      </c>
      <c r="E437" s="29">
        <f t="shared" si="6"/>
        <v>2</v>
      </c>
      <c r="I437" s="27" t="s">
        <v>87</v>
      </c>
      <c r="L437" s="27" t="s">
        <v>232</v>
      </c>
    </row>
    <row r="438" spans="3:18">
      <c r="C438" s="28">
        <v>42546</v>
      </c>
      <c r="D438" s="28">
        <v>42547</v>
      </c>
      <c r="E438" s="29">
        <f t="shared" si="6"/>
        <v>2</v>
      </c>
      <c r="I438" s="27" t="s">
        <v>323</v>
      </c>
      <c r="L438" s="27" t="s">
        <v>232</v>
      </c>
    </row>
    <row r="439" spans="3:18">
      <c r="C439" s="28">
        <v>42549</v>
      </c>
      <c r="D439" s="28">
        <v>42549</v>
      </c>
      <c r="E439" s="29">
        <f t="shared" si="6"/>
        <v>1</v>
      </c>
      <c r="I439" s="27" t="s">
        <v>63</v>
      </c>
      <c r="L439" s="27" t="s">
        <v>232</v>
      </c>
    </row>
    <row r="440" spans="3:18">
      <c r="C440" s="28">
        <v>42551</v>
      </c>
      <c r="D440" s="28">
        <v>42551</v>
      </c>
      <c r="E440" s="29">
        <f t="shared" si="6"/>
        <v>1</v>
      </c>
      <c r="I440" s="27" t="s">
        <v>199</v>
      </c>
      <c r="L440" s="27" t="s">
        <v>232</v>
      </c>
      <c r="M440" s="27" t="s">
        <v>226</v>
      </c>
      <c r="N440" s="27">
        <v>26</v>
      </c>
    </row>
    <row r="441" spans="3:18">
      <c r="C441" s="28">
        <v>42382</v>
      </c>
      <c r="D441" s="28">
        <v>42384</v>
      </c>
      <c r="E441" s="29">
        <f t="shared" si="6"/>
        <v>3</v>
      </c>
      <c r="I441" s="27" t="s">
        <v>53</v>
      </c>
      <c r="L441" s="27" t="s">
        <v>83</v>
      </c>
      <c r="M441" s="27" t="s">
        <v>32</v>
      </c>
      <c r="N441" s="27">
        <v>35</v>
      </c>
    </row>
    <row r="442" spans="3:18">
      <c r="C442" s="28">
        <v>42389</v>
      </c>
      <c r="D442" s="28">
        <v>42389</v>
      </c>
      <c r="E442" s="29">
        <f t="shared" si="6"/>
        <v>1</v>
      </c>
      <c r="I442" s="27" t="s">
        <v>93</v>
      </c>
      <c r="L442" s="27" t="s">
        <v>83</v>
      </c>
      <c r="M442" s="27" t="s">
        <v>75</v>
      </c>
      <c r="N442" s="27">
        <v>40</v>
      </c>
    </row>
    <row r="443" spans="3:18">
      <c r="C443" s="28">
        <v>42390</v>
      </c>
      <c r="D443" s="28">
        <v>42391</v>
      </c>
      <c r="E443" s="29">
        <f t="shared" si="6"/>
        <v>2</v>
      </c>
      <c r="I443" s="27" t="s">
        <v>98</v>
      </c>
      <c r="L443" s="27" t="s">
        <v>83</v>
      </c>
      <c r="N443" s="27">
        <v>37</v>
      </c>
    </row>
    <row r="444" spans="3:18">
      <c r="C444" s="28">
        <v>42404</v>
      </c>
      <c r="D444" s="28">
        <v>42404</v>
      </c>
      <c r="E444" s="29">
        <f t="shared" si="6"/>
        <v>1</v>
      </c>
      <c r="I444" s="30" t="s">
        <v>119</v>
      </c>
      <c r="L444" s="27" t="s">
        <v>83</v>
      </c>
      <c r="M444" s="27" t="s">
        <v>75</v>
      </c>
      <c r="N444" s="27">
        <v>74</v>
      </c>
      <c r="R444" s="30" t="s">
        <v>109</v>
      </c>
    </row>
    <row r="445" spans="3:18">
      <c r="C445" s="28">
        <v>42440</v>
      </c>
      <c r="D445" s="28">
        <v>42440</v>
      </c>
      <c r="E445" s="29">
        <f t="shared" si="6"/>
        <v>1</v>
      </c>
      <c r="I445" s="27" t="s">
        <v>105</v>
      </c>
      <c r="L445" s="27" t="s">
        <v>83</v>
      </c>
      <c r="N445" s="27">
        <v>36</v>
      </c>
    </row>
    <row r="446" spans="3:18">
      <c r="C446" s="28">
        <v>42441</v>
      </c>
      <c r="D446" s="28">
        <v>42441</v>
      </c>
      <c r="E446" s="29">
        <f t="shared" si="6"/>
        <v>1</v>
      </c>
      <c r="I446" s="27" t="s">
        <v>101</v>
      </c>
      <c r="L446" s="27" t="s">
        <v>83</v>
      </c>
    </row>
    <row r="447" spans="3:18">
      <c r="C447" s="28">
        <v>42451</v>
      </c>
      <c r="D447" s="28">
        <v>42451</v>
      </c>
      <c r="E447" s="29">
        <f t="shared" si="6"/>
        <v>1</v>
      </c>
      <c r="I447" s="27" t="s">
        <v>105</v>
      </c>
      <c r="L447" s="27" t="s">
        <v>83</v>
      </c>
    </row>
    <row r="448" spans="3:18">
      <c r="C448" s="28">
        <v>42452</v>
      </c>
      <c r="D448" s="28">
        <v>42453</v>
      </c>
      <c r="E448" s="29">
        <f t="shared" si="6"/>
        <v>2</v>
      </c>
      <c r="I448" s="27" t="s">
        <v>63</v>
      </c>
      <c r="L448" s="27" t="s">
        <v>83</v>
      </c>
    </row>
    <row r="449" spans="2:19">
      <c r="B449" s="30" t="s">
        <v>349</v>
      </c>
      <c r="C449" s="31">
        <v>42474</v>
      </c>
      <c r="D449" s="31">
        <v>42474</v>
      </c>
      <c r="E449" s="29">
        <f t="shared" si="6"/>
        <v>1</v>
      </c>
      <c r="I449" s="30" t="s">
        <v>374</v>
      </c>
      <c r="J449" s="30" t="s">
        <v>375</v>
      </c>
      <c r="K449" s="30" t="s">
        <v>376</v>
      </c>
      <c r="L449" s="30" t="s">
        <v>83</v>
      </c>
      <c r="N449" s="30">
        <v>20</v>
      </c>
      <c r="O449" s="30" t="s">
        <v>116</v>
      </c>
      <c r="P449" s="30" t="s">
        <v>117</v>
      </c>
      <c r="Q449" s="30" t="s">
        <v>140</v>
      </c>
      <c r="R449" s="30" t="s">
        <v>109</v>
      </c>
      <c r="S449" s="32">
        <v>1320</v>
      </c>
    </row>
    <row r="450" spans="2:19">
      <c r="C450" s="28">
        <v>42493</v>
      </c>
      <c r="D450" s="28">
        <v>42493</v>
      </c>
      <c r="E450" s="29">
        <f t="shared" ref="E450:E513" si="7">_xlfn.DAYS(D450,C450)+1</f>
        <v>1</v>
      </c>
      <c r="I450" s="27" t="s">
        <v>227</v>
      </c>
      <c r="L450" s="27" t="s">
        <v>83</v>
      </c>
      <c r="M450" s="27" t="s">
        <v>75</v>
      </c>
      <c r="N450" s="27">
        <v>80</v>
      </c>
      <c r="O450" s="27" t="s">
        <v>124</v>
      </c>
    </row>
    <row r="451" spans="2:19">
      <c r="C451" s="28">
        <v>42510</v>
      </c>
      <c r="D451" s="28">
        <v>42511</v>
      </c>
      <c r="E451" s="29">
        <f t="shared" si="7"/>
        <v>2</v>
      </c>
      <c r="I451" s="27" t="s">
        <v>242</v>
      </c>
      <c r="L451" s="27" t="s">
        <v>83</v>
      </c>
    </row>
    <row r="452" spans="2:19">
      <c r="C452" s="28">
        <v>42530</v>
      </c>
      <c r="D452" s="28">
        <v>42531</v>
      </c>
      <c r="E452" s="29">
        <f t="shared" si="7"/>
        <v>2</v>
      </c>
      <c r="I452" s="27" t="s">
        <v>251</v>
      </c>
      <c r="L452" s="27" t="s">
        <v>83</v>
      </c>
      <c r="M452" s="27" t="s">
        <v>226</v>
      </c>
    </row>
    <row r="453" spans="2:19">
      <c r="C453" s="28">
        <v>42536</v>
      </c>
      <c r="D453" s="28">
        <v>42537</v>
      </c>
      <c r="E453" s="29">
        <f t="shared" si="7"/>
        <v>2</v>
      </c>
      <c r="I453" s="27" t="s">
        <v>58</v>
      </c>
      <c r="L453" s="27" t="s">
        <v>83</v>
      </c>
    </row>
    <row r="454" spans="2:19">
      <c r="C454" s="28">
        <v>42557</v>
      </c>
      <c r="D454" s="28">
        <v>42557</v>
      </c>
      <c r="E454" s="29">
        <f t="shared" si="7"/>
        <v>1</v>
      </c>
      <c r="I454" s="27" t="s">
        <v>63</v>
      </c>
      <c r="L454" s="27" t="s">
        <v>83</v>
      </c>
      <c r="M454" s="27" t="s">
        <v>214</v>
      </c>
      <c r="N454" s="27">
        <v>30</v>
      </c>
    </row>
    <row r="455" spans="2:19">
      <c r="C455" s="28">
        <v>42620</v>
      </c>
      <c r="D455" s="28">
        <v>42622</v>
      </c>
      <c r="E455" s="29">
        <f t="shared" si="7"/>
        <v>3</v>
      </c>
      <c r="I455" s="27" t="s">
        <v>58</v>
      </c>
      <c r="L455" s="27" t="s">
        <v>83</v>
      </c>
    </row>
    <row r="456" spans="2:19">
      <c r="C456" s="28">
        <v>42626</v>
      </c>
      <c r="D456" s="28">
        <v>42627</v>
      </c>
      <c r="E456" s="29">
        <f t="shared" si="7"/>
        <v>2</v>
      </c>
      <c r="I456" s="27" t="s">
        <v>105</v>
      </c>
      <c r="L456" s="27" t="s">
        <v>83</v>
      </c>
      <c r="M456" s="27" t="s">
        <v>100</v>
      </c>
      <c r="N456" s="27">
        <v>40</v>
      </c>
    </row>
    <row r="457" spans="2:19">
      <c r="C457" s="28">
        <v>42639</v>
      </c>
      <c r="D457" s="28">
        <v>42639</v>
      </c>
      <c r="E457" s="29">
        <f t="shared" si="7"/>
        <v>1</v>
      </c>
      <c r="I457" s="27" t="s">
        <v>324</v>
      </c>
      <c r="L457" s="27" t="s">
        <v>83</v>
      </c>
    </row>
    <row r="458" spans="2:19">
      <c r="C458" s="28">
        <v>42636</v>
      </c>
      <c r="D458" s="28">
        <v>42636</v>
      </c>
      <c r="E458" s="29">
        <f t="shared" si="7"/>
        <v>1</v>
      </c>
      <c r="I458" s="27" t="s">
        <v>320</v>
      </c>
      <c r="L458" s="27" t="s">
        <v>321</v>
      </c>
      <c r="N458" s="27">
        <v>61</v>
      </c>
    </row>
    <row r="459" spans="2:19">
      <c r="B459" s="30" t="s">
        <v>112</v>
      </c>
      <c r="C459" s="31">
        <v>42403</v>
      </c>
      <c r="D459" s="31">
        <v>42403</v>
      </c>
      <c r="E459" s="29">
        <f t="shared" si="7"/>
        <v>1</v>
      </c>
      <c r="I459" s="30" t="s">
        <v>125</v>
      </c>
      <c r="J459" s="30" t="s">
        <v>126</v>
      </c>
      <c r="K459" s="30" t="s">
        <v>127</v>
      </c>
      <c r="L459" s="30" t="s">
        <v>128</v>
      </c>
      <c r="N459" s="30">
        <v>50</v>
      </c>
      <c r="O459" s="30" t="s">
        <v>116</v>
      </c>
      <c r="P459" s="30" t="s">
        <v>117</v>
      </c>
      <c r="Q459" s="30" t="s">
        <v>129</v>
      </c>
      <c r="R459" s="30" t="s">
        <v>109</v>
      </c>
      <c r="S459" s="32">
        <v>5200</v>
      </c>
    </row>
    <row r="460" spans="2:19">
      <c r="C460" s="28">
        <v>42576</v>
      </c>
      <c r="D460" s="28">
        <v>42578</v>
      </c>
      <c r="E460" s="29">
        <f t="shared" si="7"/>
        <v>3</v>
      </c>
      <c r="I460" s="27" t="s">
        <v>190</v>
      </c>
      <c r="L460" s="27" t="s">
        <v>128</v>
      </c>
      <c r="N460" s="27">
        <v>1</v>
      </c>
    </row>
    <row r="461" spans="2:19">
      <c r="C461" s="28">
        <v>42583</v>
      </c>
      <c r="D461" s="28">
        <v>42583</v>
      </c>
      <c r="E461" s="29">
        <f t="shared" si="7"/>
        <v>1</v>
      </c>
      <c r="I461" s="27" t="s">
        <v>190</v>
      </c>
      <c r="L461" s="27" t="s">
        <v>128</v>
      </c>
      <c r="N461" s="27">
        <v>1</v>
      </c>
    </row>
    <row r="462" spans="2:19">
      <c r="C462" s="28">
        <v>42618</v>
      </c>
      <c r="D462" s="28">
        <v>42619</v>
      </c>
      <c r="E462" s="29">
        <f t="shared" si="7"/>
        <v>2</v>
      </c>
      <c r="I462" s="27" t="s">
        <v>231</v>
      </c>
      <c r="L462" s="27" t="s">
        <v>128</v>
      </c>
      <c r="M462" s="27" t="s">
        <v>100</v>
      </c>
      <c r="N462" s="27">
        <v>80</v>
      </c>
    </row>
    <row r="463" spans="2:19">
      <c r="C463" s="28">
        <v>42633</v>
      </c>
      <c r="D463" s="28">
        <v>42634</v>
      </c>
      <c r="E463" s="29">
        <f t="shared" si="7"/>
        <v>2</v>
      </c>
      <c r="I463" s="27" t="s">
        <v>105</v>
      </c>
      <c r="L463" s="27" t="s">
        <v>128</v>
      </c>
      <c r="N463" s="27">
        <v>45</v>
      </c>
    </row>
    <row r="464" spans="2:19">
      <c r="C464" s="28">
        <v>42544</v>
      </c>
      <c r="D464" s="28">
        <v>42545</v>
      </c>
      <c r="E464" s="29">
        <f t="shared" si="7"/>
        <v>2</v>
      </c>
      <c r="I464" s="27" t="s">
        <v>58</v>
      </c>
      <c r="L464" s="27" t="s">
        <v>377</v>
      </c>
    </row>
    <row r="465" spans="2:19">
      <c r="B465" s="30" t="s">
        <v>333</v>
      </c>
      <c r="C465" s="31">
        <v>42486</v>
      </c>
      <c r="D465" s="31">
        <v>42487</v>
      </c>
      <c r="E465" s="29">
        <f t="shared" si="7"/>
        <v>2</v>
      </c>
      <c r="I465" s="30" t="s">
        <v>337</v>
      </c>
      <c r="J465" s="30" t="s">
        <v>378</v>
      </c>
      <c r="K465" s="30" t="s">
        <v>379</v>
      </c>
      <c r="L465" s="30" t="s">
        <v>380</v>
      </c>
      <c r="N465" s="30">
        <v>40</v>
      </c>
      <c r="O465" s="30" t="s">
        <v>124</v>
      </c>
      <c r="P465" s="30" t="s">
        <v>117</v>
      </c>
      <c r="Q465" s="30" t="s">
        <v>123</v>
      </c>
      <c r="R465" s="30" t="s">
        <v>109</v>
      </c>
      <c r="S465" s="32">
        <v>14308.5</v>
      </c>
    </row>
    <row r="466" spans="2:19">
      <c r="C466" s="28">
        <v>42523</v>
      </c>
      <c r="D466" s="28">
        <v>42523</v>
      </c>
      <c r="E466" s="29">
        <f t="shared" si="7"/>
        <v>1</v>
      </c>
      <c r="I466" s="27" t="s">
        <v>63</v>
      </c>
      <c r="L466" s="27" t="s">
        <v>380</v>
      </c>
    </row>
    <row r="467" spans="2:19">
      <c r="C467" s="28">
        <v>42529</v>
      </c>
      <c r="D467" s="28">
        <v>42529</v>
      </c>
      <c r="E467" s="29">
        <f t="shared" si="7"/>
        <v>1</v>
      </c>
      <c r="I467" s="27" t="s">
        <v>265</v>
      </c>
      <c r="L467" s="27" t="s">
        <v>380</v>
      </c>
      <c r="M467" s="27" t="s">
        <v>226</v>
      </c>
    </row>
    <row r="468" spans="2:19">
      <c r="C468" s="28">
        <v>42543</v>
      </c>
      <c r="D468" s="28">
        <v>42543</v>
      </c>
      <c r="E468" s="29">
        <f t="shared" si="7"/>
        <v>1</v>
      </c>
      <c r="I468" s="27" t="s">
        <v>276</v>
      </c>
      <c r="L468" s="27" t="s">
        <v>380</v>
      </c>
    </row>
    <row r="469" spans="2:19">
      <c r="C469" s="28">
        <v>42381</v>
      </c>
      <c r="D469" s="28">
        <v>42384</v>
      </c>
      <c r="E469" s="29">
        <f t="shared" si="7"/>
        <v>4</v>
      </c>
      <c r="I469" s="27" t="s">
        <v>58</v>
      </c>
      <c r="L469" s="27" t="s">
        <v>77</v>
      </c>
    </row>
    <row r="470" spans="2:19">
      <c r="C470" s="28">
        <v>42385</v>
      </c>
      <c r="D470" s="28">
        <v>42385</v>
      </c>
      <c r="E470" s="29">
        <f t="shared" si="7"/>
        <v>1</v>
      </c>
      <c r="I470" s="27" t="s">
        <v>86</v>
      </c>
      <c r="L470" s="27" t="s">
        <v>77</v>
      </c>
    </row>
    <row r="471" spans="2:19">
      <c r="C471" s="28">
        <v>42389</v>
      </c>
      <c r="D471" s="28">
        <v>42389</v>
      </c>
      <c r="E471" s="29">
        <f t="shared" si="7"/>
        <v>1</v>
      </c>
      <c r="I471" s="30" t="s">
        <v>107</v>
      </c>
      <c r="L471" s="27" t="s">
        <v>77</v>
      </c>
      <c r="N471" s="27">
        <v>70</v>
      </c>
    </row>
    <row r="472" spans="2:19">
      <c r="C472" s="28">
        <v>42390</v>
      </c>
      <c r="D472" s="28">
        <v>42390</v>
      </c>
      <c r="E472" s="29">
        <f t="shared" si="7"/>
        <v>1</v>
      </c>
      <c r="I472" s="27" t="s">
        <v>66</v>
      </c>
      <c r="L472" s="27" t="s">
        <v>77</v>
      </c>
      <c r="N472" s="27">
        <v>35</v>
      </c>
    </row>
    <row r="473" spans="2:19">
      <c r="C473" s="28">
        <v>42391</v>
      </c>
      <c r="D473" s="28">
        <v>42391</v>
      </c>
      <c r="E473" s="29">
        <f t="shared" si="7"/>
        <v>1</v>
      </c>
      <c r="I473" s="27" t="s">
        <v>63</v>
      </c>
      <c r="L473" s="27" t="s">
        <v>77</v>
      </c>
      <c r="M473" s="27" t="s">
        <v>100</v>
      </c>
      <c r="N473" s="27">
        <v>65</v>
      </c>
    </row>
    <row r="474" spans="2:19">
      <c r="C474" s="28">
        <v>42397</v>
      </c>
      <c r="D474" s="28">
        <v>42398</v>
      </c>
      <c r="E474" s="29">
        <f t="shared" si="7"/>
        <v>2</v>
      </c>
      <c r="I474" s="27" t="s">
        <v>58</v>
      </c>
      <c r="L474" s="27" t="s">
        <v>77</v>
      </c>
    </row>
    <row r="475" spans="2:19">
      <c r="C475" s="28">
        <v>42401</v>
      </c>
      <c r="D475" s="28">
        <v>42402</v>
      </c>
      <c r="E475" s="29">
        <f t="shared" si="7"/>
        <v>2</v>
      </c>
      <c r="I475" s="30" t="s">
        <v>107</v>
      </c>
      <c r="L475" s="27" t="s">
        <v>77</v>
      </c>
      <c r="R475" s="30" t="s">
        <v>109</v>
      </c>
    </row>
    <row r="476" spans="2:19">
      <c r="B476" s="30" t="s">
        <v>112</v>
      </c>
      <c r="C476" s="31">
        <v>42403</v>
      </c>
      <c r="D476" s="31">
        <v>42403</v>
      </c>
      <c r="E476" s="29">
        <f t="shared" si="7"/>
        <v>1</v>
      </c>
      <c r="I476" s="30" t="s">
        <v>125</v>
      </c>
      <c r="J476" s="30" t="s">
        <v>126</v>
      </c>
      <c r="K476" s="30" t="s">
        <v>127</v>
      </c>
      <c r="L476" s="30" t="s">
        <v>77</v>
      </c>
      <c r="N476" s="30"/>
      <c r="O476" s="30" t="s">
        <v>116</v>
      </c>
      <c r="P476" s="30" t="s">
        <v>117</v>
      </c>
      <c r="Q476" s="30" t="s">
        <v>129</v>
      </c>
      <c r="R476" s="30" t="s">
        <v>109</v>
      </c>
      <c r="S476" s="32"/>
    </row>
    <row r="477" spans="2:19">
      <c r="C477" s="28">
        <v>42404</v>
      </c>
      <c r="D477" s="28">
        <v>42405</v>
      </c>
      <c r="E477" s="29">
        <f t="shared" si="7"/>
        <v>2</v>
      </c>
      <c r="I477" s="30" t="s">
        <v>135</v>
      </c>
      <c r="L477" s="27" t="s">
        <v>77</v>
      </c>
      <c r="R477" s="30" t="s">
        <v>109</v>
      </c>
    </row>
    <row r="478" spans="2:19">
      <c r="C478" s="28">
        <v>42408</v>
      </c>
      <c r="D478" s="28">
        <v>42408</v>
      </c>
      <c r="E478" s="29">
        <f t="shared" si="7"/>
        <v>1</v>
      </c>
      <c r="I478" s="27" t="s">
        <v>274</v>
      </c>
      <c r="L478" s="27" t="s">
        <v>77</v>
      </c>
      <c r="R478" s="30" t="s">
        <v>109</v>
      </c>
    </row>
    <row r="479" spans="2:19">
      <c r="B479" s="30" t="s">
        <v>112</v>
      </c>
      <c r="C479" s="31">
        <v>42410</v>
      </c>
      <c r="D479" s="31">
        <v>42411</v>
      </c>
      <c r="E479" s="29">
        <f t="shared" si="7"/>
        <v>2</v>
      </c>
      <c r="I479" s="30" t="s">
        <v>58</v>
      </c>
      <c r="J479" s="30" t="s">
        <v>146</v>
      </c>
      <c r="K479" s="30" t="s">
        <v>147</v>
      </c>
      <c r="L479" s="30" t="s">
        <v>77</v>
      </c>
      <c r="M479" s="30" t="s">
        <v>75</v>
      </c>
      <c r="N479" s="30">
        <v>15</v>
      </c>
      <c r="O479" s="30" t="s">
        <v>116</v>
      </c>
      <c r="P479" s="30" t="s">
        <v>117</v>
      </c>
      <c r="Q479" s="30" t="s">
        <v>123</v>
      </c>
      <c r="R479" s="30" t="s">
        <v>109</v>
      </c>
      <c r="S479" s="32">
        <v>7357</v>
      </c>
    </row>
    <row r="480" spans="2:19">
      <c r="B480" s="30" t="s">
        <v>112</v>
      </c>
      <c r="C480" s="31">
        <v>42417</v>
      </c>
      <c r="D480" s="31">
        <v>42417</v>
      </c>
      <c r="E480" s="29">
        <f t="shared" si="7"/>
        <v>1</v>
      </c>
      <c r="I480" s="30" t="s">
        <v>177</v>
      </c>
      <c r="L480" s="27" t="s">
        <v>77</v>
      </c>
      <c r="M480" s="27" t="s">
        <v>178</v>
      </c>
    </row>
    <row r="481" spans="2:19">
      <c r="C481" s="28">
        <v>42423</v>
      </c>
      <c r="D481" s="28">
        <v>42423</v>
      </c>
      <c r="E481" s="29">
        <f t="shared" si="7"/>
        <v>1</v>
      </c>
      <c r="I481" s="30" t="s">
        <v>58</v>
      </c>
      <c r="L481" s="27" t="s">
        <v>77</v>
      </c>
      <c r="M481" s="27" t="s">
        <v>32</v>
      </c>
      <c r="N481" s="27">
        <v>45</v>
      </c>
    </row>
    <row r="482" spans="2:19">
      <c r="C482" s="28">
        <v>42424</v>
      </c>
      <c r="D482" s="28">
        <v>42424</v>
      </c>
      <c r="E482" s="29">
        <f t="shared" si="7"/>
        <v>1</v>
      </c>
      <c r="I482" s="30" t="s">
        <v>189</v>
      </c>
      <c r="L482" s="27" t="s">
        <v>77</v>
      </c>
    </row>
    <row r="483" spans="2:19">
      <c r="C483" s="28">
        <v>42437</v>
      </c>
      <c r="D483" s="28">
        <v>42437</v>
      </c>
      <c r="E483" s="29">
        <f t="shared" si="7"/>
        <v>1</v>
      </c>
      <c r="I483" s="27" t="s">
        <v>200</v>
      </c>
      <c r="L483" s="27" t="s">
        <v>77</v>
      </c>
      <c r="M483" s="27" t="s">
        <v>32</v>
      </c>
      <c r="N483" s="27">
        <v>33</v>
      </c>
    </row>
    <row r="484" spans="2:19">
      <c r="C484" s="28">
        <v>42440</v>
      </c>
      <c r="D484" s="28">
        <v>42440</v>
      </c>
      <c r="E484" s="29">
        <f t="shared" si="7"/>
        <v>1</v>
      </c>
      <c r="I484" s="27" t="s">
        <v>201</v>
      </c>
      <c r="L484" s="27" t="s">
        <v>77</v>
      </c>
      <c r="M484" s="27" t="s">
        <v>32</v>
      </c>
      <c r="N484" s="27">
        <v>26</v>
      </c>
    </row>
    <row r="485" spans="2:19">
      <c r="C485" s="28">
        <v>42441</v>
      </c>
      <c r="D485" s="28">
        <v>42441</v>
      </c>
      <c r="E485" s="29">
        <f t="shared" si="7"/>
        <v>1</v>
      </c>
      <c r="I485" s="27" t="s">
        <v>206</v>
      </c>
      <c r="L485" s="27" t="s">
        <v>77</v>
      </c>
    </row>
    <row r="486" spans="2:19">
      <c r="C486" s="28">
        <v>42444</v>
      </c>
      <c r="D486" s="28">
        <v>42444</v>
      </c>
      <c r="E486" s="29">
        <f t="shared" si="7"/>
        <v>1</v>
      </c>
      <c r="I486" s="27" t="s">
        <v>210</v>
      </c>
      <c r="L486" s="27" t="s">
        <v>77</v>
      </c>
    </row>
    <row r="487" spans="2:19">
      <c r="C487" s="28">
        <v>42445</v>
      </c>
      <c r="D487" s="28">
        <v>42447</v>
      </c>
      <c r="E487" s="29">
        <f t="shared" si="7"/>
        <v>3</v>
      </c>
      <c r="I487" s="27" t="s">
        <v>211</v>
      </c>
      <c r="L487" s="27" t="s">
        <v>77</v>
      </c>
      <c r="N487" s="27">
        <v>168</v>
      </c>
    </row>
    <row r="488" spans="2:19">
      <c r="C488" s="28">
        <v>42448</v>
      </c>
      <c r="D488" s="28">
        <v>42448</v>
      </c>
      <c r="E488" s="29">
        <f t="shared" si="7"/>
        <v>1</v>
      </c>
      <c r="I488" s="27" t="s">
        <v>86</v>
      </c>
      <c r="L488" s="27" t="s">
        <v>77</v>
      </c>
    </row>
    <row r="489" spans="2:19">
      <c r="C489" s="28">
        <v>42450</v>
      </c>
      <c r="D489" s="28">
        <v>42450</v>
      </c>
      <c r="E489" s="29">
        <f t="shared" si="7"/>
        <v>1</v>
      </c>
      <c r="I489" s="27" t="s">
        <v>218</v>
      </c>
      <c r="L489" s="27" t="s">
        <v>77</v>
      </c>
      <c r="M489" s="27" t="s">
        <v>32</v>
      </c>
      <c r="N489" s="27">
        <v>30</v>
      </c>
    </row>
    <row r="490" spans="2:19">
      <c r="C490" s="28">
        <v>42451</v>
      </c>
      <c r="D490" s="28">
        <v>42453</v>
      </c>
      <c r="E490" s="29">
        <f t="shared" si="7"/>
        <v>3</v>
      </c>
      <c r="I490" s="27" t="s">
        <v>105</v>
      </c>
      <c r="L490" s="27" t="s">
        <v>77</v>
      </c>
    </row>
    <row r="491" spans="2:19">
      <c r="C491" s="28">
        <v>42458</v>
      </c>
      <c r="D491" s="28">
        <v>42458</v>
      </c>
      <c r="E491" s="29">
        <f t="shared" si="7"/>
        <v>1</v>
      </c>
      <c r="I491" s="27" t="s">
        <v>58</v>
      </c>
      <c r="L491" s="27" t="s">
        <v>77</v>
      </c>
    </row>
    <row r="492" spans="2:19">
      <c r="C492" s="28">
        <v>42459</v>
      </c>
      <c r="D492" s="28">
        <v>42459</v>
      </c>
      <c r="E492" s="29">
        <f t="shared" si="7"/>
        <v>1</v>
      </c>
      <c r="I492" s="27" t="s">
        <v>313</v>
      </c>
      <c r="L492" s="27" t="s">
        <v>77</v>
      </c>
    </row>
    <row r="493" spans="2:19">
      <c r="C493" s="28">
        <v>42463</v>
      </c>
      <c r="D493" s="28">
        <v>42463</v>
      </c>
      <c r="E493" s="29">
        <f t="shared" si="7"/>
        <v>1</v>
      </c>
      <c r="I493" s="30" t="s">
        <v>381</v>
      </c>
      <c r="L493" s="27" t="s">
        <v>77</v>
      </c>
    </row>
    <row r="494" spans="2:19">
      <c r="B494" s="30" t="s">
        <v>349</v>
      </c>
      <c r="C494" s="31">
        <v>42471</v>
      </c>
      <c r="D494" s="31">
        <v>42471</v>
      </c>
      <c r="E494" s="29">
        <f t="shared" si="7"/>
        <v>1</v>
      </c>
      <c r="I494" s="30" t="s">
        <v>141</v>
      </c>
      <c r="J494" s="30" t="s">
        <v>382</v>
      </c>
      <c r="K494" s="30" t="s">
        <v>383</v>
      </c>
      <c r="L494" s="30" t="s">
        <v>77</v>
      </c>
      <c r="M494" s="30" t="s">
        <v>203</v>
      </c>
      <c r="N494" s="30">
        <v>200</v>
      </c>
      <c r="O494" s="30" t="s">
        <v>139</v>
      </c>
      <c r="P494" s="30" t="s">
        <v>117</v>
      </c>
      <c r="Q494" s="30" t="s">
        <v>140</v>
      </c>
      <c r="R494" s="30" t="s">
        <v>109</v>
      </c>
      <c r="S494" s="32">
        <v>829</v>
      </c>
    </row>
    <row r="495" spans="2:19">
      <c r="B495" s="30" t="s">
        <v>333</v>
      </c>
      <c r="C495" s="31">
        <v>42472</v>
      </c>
      <c r="D495" s="31">
        <v>42472</v>
      </c>
      <c r="E495" s="29">
        <f t="shared" si="7"/>
        <v>1</v>
      </c>
      <c r="I495" s="30" t="s">
        <v>58</v>
      </c>
      <c r="J495" s="30" t="s">
        <v>384</v>
      </c>
      <c r="K495" s="30" t="s">
        <v>385</v>
      </c>
      <c r="L495" s="30" t="s">
        <v>77</v>
      </c>
      <c r="M495" s="30" t="s">
        <v>32</v>
      </c>
      <c r="N495" s="30">
        <v>45</v>
      </c>
      <c r="O495" s="30" t="s">
        <v>139</v>
      </c>
      <c r="P495" s="30" t="s">
        <v>117</v>
      </c>
      <c r="Q495" s="30" t="s">
        <v>123</v>
      </c>
      <c r="R495" s="30" t="s">
        <v>109</v>
      </c>
      <c r="S495" s="32">
        <v>2875.5</v>
      </c>
    </row>
    <row r="496" spans="2:19">
      <c r="C496" s="28">
        <v>42473</v>
      </c>
      <c r="D496" s="28">
        <v>42473</v>
      </c>
      <c r="E496" s="29">
        <f t="shared" si="7"/>
        <v>1</v>
      </c>
      <c r="I496" s="30" t="s">
        <v>63</v>
      </c>
      <c r="L496" s="27" t="s">
        <v>77</v>
      </c>
    </row>
    <row r="497" spans="2:19">
      <c r="C497" s="28">
        <v>42477</v>
      </c>
      <c r="D497" s="28">
        <v>42477</v>
      </c>
      <c r="E497" s="29">
        <f t="shared" si="7"/>
        <v>1</v>
      </c>
      <c r="I497" s="30" t="s">
        <v>386</v>
      </c>
      <c r="L497" s="27" t="s">
        <v>77</v>
      </c>
    </row>
    <row r="498" spans="2:19">
      <c r="B498" s="30" t="s">
        <v>349</v>
      </c>
      <c r="C498" s="31">
        <v>42480</v>
      </c>
      <c r="D498" s="31">
        <v>42480</v>
      </c>
      <c r="E498" s="29">
        <f t="shared" si="7"/>
        <v>1</v>
      </c>
      <c r="I498" s="30" t="s">
        <v>387</v>
      </c>
      <c r="J498" s="30" t="s">
        <v>388</v>
      </c>
      <c r="K498" s="33" t="s">
        <v>389</v>
      </c>
      <c r="L498" s="30" t="s">
        <v>77</v>
      </c>
      <c r="M498" s="30" t="s">
        <v>75</v>
      </c>
      <c r="N498" s="30">
        <v>30</v>
      </c>
      <c r="O498" s="30" t="s">
        <v>124</v>
      </c>
      <c r="P498" s="30" t="s">
        <v>117</v>
      </c>
      <c r="Q498" s="30" t="s">
        <v>118</v>
      </c>
      <c r="R498" s="30" t="s">
        <v>109</v>
      </c>
      <c r="S498" s="32">
        <v>6507</v>
      </c>
    </row>
    <row r="499" spans="2:19">
      <c r="B499" s="30" t="s">
        <v>333</v>
      </c>
      <c r="C499" s="31">
        <v>42481</v>
      </c>
      <c r="D499" s="31">
        <v>42481</v>
      </c>
      <c r="E499" s="29">
        <f t="shared" si="7"/>
        <v>1</v>
      </c>
      <c r="I499" s="30" t="s">
        <v>390</v>
      </c>
      <c r="J499" s="30" t="s">
        <v>391</v>
      </c>
      <c r="K499" s="30" t="s">
        <v>392</v>
      </c>
      <c r="L499" s="30" t="s">
        <v>77</v>
      </c>
      <c r="M499" s="30" t="s">
        <v>32</v>
      </c>
      <c r="N499" s="30">
        <v>50</v>
      </c>
      <c r="O499" s="30" t="s">
        <v>116</v>
      </c>
      <c r="P499" s="30" t="s">
        <v>117</v>
      </c>
      <c r="Q499" s="30" t="s">
        <v>140</v>
      </c>
      <c r="R499" s="30" t="s">
        <v>109</v>
      </c>
      <c r="S499" s="32">
        <v>4206</v>
      </c>
    </row>
    <row r="500" spans="2:19">
      <c r="B500" s="30" t="s">
        <v>333</v>
      </c>
      <c r="C500" s="31">
        <v>42486</v>
      </c>
      <c r="D500" s="31">
        <v>42487</v>
      </c>
      <c r="E500" s="29">
        <f t="shared" si="7"/>
        <v>2</v>
      </c>
      <c r="I500" s="30" t="s">
        <v>58</v>
      </c>
      <c r="J500" s="30" t="s">
        <v>393</v>
      </c>
      <c r="K500" s="30" t="s">
        <v>394</v>
      </c>
      <c r="L500" s="30" t="s">
        <v>77</v>
      </c>
      <c r="N500" s="30">
        <v>40</v>
      </c>
      <c r="O500" s="30" t="s">
        <v>124</v>
      </c>
      <c r="P500" s="30" t="s">
        <v>117</v>
      </c>
      <c r="Q500" s="30" t="s">
        <v>123</v>
      </c>
      <c r="R500" s="30" t="s">
        <v>109</v>
      </c>
      <c r="S500" s="32">
        <v>11117.4</v>
      </c>
    </row>
    <row r="501" spans="2:19">
      <c r="C501" s="28">
        <v>42493</v>
      </c>
      <c r="D501" s="28">
        <v>42493</v>
      </c>
      <c r="E501" s="29">
        <f t="shared" si="7"/>
        <v>1</v>
      </c>
      <c r="I501" s="27" t="s">
        <v>229</v>
      </c>
      <c r="L501" s="27" t="s">
        <v>77</v>
      </c>
      <c r="M501" s="27" t="s">
        <v>75</v>
      </c>
      <c r="N501" s="27">
        <v>120</v>
      </c>
      <c r="R501" s="27">
        <v>300</v>
      </c>
    </row>
    <row r="502" spans="2:19">
      <c r="C502" s="28">
        <v>42496</v>
      </c>
      <c r="D502" s="28">
        <v>42496</v>
      </c>
      <c r="E502" s="29">
        <f t="shared" si="7"/>
        <v>1</v>
      </c>
      <c r="I502" s="27" t="s">
        <v>229</v>
      </c>
      <c r="L502" s="27" t="s">
        <v>77</v>
      </c>
      <c r="M502" s="27" t="s">
        <v>75</v>
      </c>
      <c r="N502" s="27">
        <v>120</v>
      </c>
    </row>
    <row r="503" spans="2:19">
      <c r="C503" s="28">
        <v>42503</v>
      </c>
      <c r="D503" s="28">
        <v>42503</v>
      </c>
      <c r="E503" s="29">
        <f t="shared" si="7"/>
        <v>1</v>
      </c>
      <c r="I503" s="27" t="s">
        <v>231</v>
      </c>
      <c r="L503" s="27" t="s">
        <v>77</v>
      </c>
      <c r="M503" s="27" t="s">
        <v>203</v>
      </c>
      <c r="N503" s="27">
        <v>78</v>
      </c>
    </row>
    <row r="504" spans="2:19">
      <c r="C504" s="28">
        <v>42507</v>
      </c>
      <c r="D504" s="28">
        <v>42509</v>
      </c>
      <c r="E504" s="29">
        <f t="shared" si="7"/>
        <v>3</v>
      </c>
      <c r="I504" s="27" t="s">
        <v>58</v>
      </c>
      <c r="L504" s="27" t="s">
        <v>77</v>
      </c>
      <c r="M504" s="27" t="s">
        <v>32</v>
      </c>
    </row>
    <row r="505" spans="2:19">
      <c r="C505" s="28">
        <v>42511</v>
      </c>
      <c r="D505" s="28">
        <v>42511</v>
      </c>
      <c r="E505" s="29">
        <f t="shared" si="7"/>
        <v>1</v>
      </c>
      <c r="I505" s="27" t="s">
        <v>243</v>
      </c>
      <c r="L505" s="27" t="s">
        <v>77</v>
      </c>
      <c r="M505" s="27" t="s">
        <v>203</v>
      </c>
      <c r="N505" s="27">
        <v>100</v>
      </c>
    </row>
    <row r="506" spans="2:19">
      <c r="C506" s="28">
        <v>42514</v>
      </c>
      <c r="D506" s="28">
        <v>42516</v>
      </c>
      <c r="E506" s="29">
        <f t="shared" si="7"/>
        <v>3</v>
      </c>
      <c r="I506" s="27" t="s">
        <v>245</v>
      </c>
      <c r="L506" s="27" t="s">
        <v>77</v>
      </c>
      <c r="M506" s="27" t="s">
        <v>32</v>
      </c>
    </row>
    <row r="507" spans="2:19">
      <c r="C507" s="28">
        <v>42521</v>
      </c>
      <c r="D507" s="28">
        <v>42521</v>
      </c>
      <c r="E507" s="29">
        <f t="shared" si="7"/>
        <v>1</v>
      </c>
      <c r="I507" s="27" t="s">
        <v>257</v>
      </c>
      <c r="L507" s="27" t="s">
        <v>77</v>
      </c>
      <c r="M507" s="27" t="s">
        <v>214</v>
      </c>
    </row>
    <row r="508" spans="2:19">
      <c r="C508" s="28">
        <v>42522</v>
      </c>
      <c r="D508" s="28">
        <v>42524</v>
      </c>
      <c r="E508" s="29">
        <f t="shared" si="7"/>
        <v>3</v>
      </c>
      <c r="I508" s="27" t="s">
        <v>63</v>
      </c>
      <c r="L508" s="27" t="s">
        <v>77</v>
      </c>
    </row>
    <row r="509" spans="2:19">
      <c r="C509" s="28">
        <v>42525</v>
      </c>
      <c r="D509" s="28">
        <v>42525</v>
      </c>
      <c r="E509" s="29">
        <f t="shared" si="7"/>
        <v>1</v>
      </c>
      <c r="I509" s="27" t="s">
        <v>395</v>
      </c>
      <c r="L509" s="27" t="s">
        <v>77</v>
      </c>
      <c r="M509" s="27" t="s">
        <v>203</v>
      </c>
    </row>
    <row r="510" spans="2:19">
      <c r="C510" s="28">
        <v>42527</v>
      </c>
      <c r="D510" s="28">
        <v>42540</v>
      </c>
      <c r="E510" s="29">
        <f t="shared" si="7"/>
        <v>14</v>
      </c>
      <c r="I510" s="27" t="s">
        <v>265</v>
      </c>
      <c r="L510" s="27" t="s">
        <v>77</v>
      </c>
      <c r="M510" s="27" t="s">
        <v>32</v>
      </c>
    </row>
    <row r="511" spans="2:19">
      <c r="C511" s="28">
        <v>42541</v>
      </c>
      <c r="D511" s="28">
        <v>42541</v>
      </c>
      <c r="E511" s="29">
        <f t="shared" si="7"/>
        <v>1</v>
      </c>
      <c r="I511" s="27" t="s">
        <v>274</v>
      </c>
      <c r="L511" s="27" t="s">
        <v>77</v>
      </c>
      <c r="M511" s="27" t="s">
        <v>203</v>
      </c>
      <c r="N511" s="27">
        <v>200</v>
      </c>
    </row>
    <row r="512" spans="2:19">
      <c r="C512" s="28">
        <v>42544</v>
      </c>
      <c r="D512" s="28">
        <v>42545</v>
      </c>
      <c r="E512" s="29">
        <f t="shared" si="7"/>
        <v>2</v>
      </c>
      <c r="I512" s="27" t="s">
        <v>66</v>
      </c>
      <c r="L512" s="27" t="s">
        <v>77</v>
      </c>
      <c r="M512" s="27" t="s">
        <v>279</v>
      </c>
      <c r="N512" s="27">
        <v>27</v>
      </c>
    </row>
    <row r="513" spans="3:14">
      <c r="C513" s="28">
        <v>42549</v>
      </c>
      <c r="D513" s="28">
        <v>42550</v>
      </c>
      <c r="E513" s="29">
        <f t="shared" si="7"/>
        <v>2</v>
      </c>
      <c r="I513" s="27" t="s">
        <v>259</v>
      </c>
      <c r="L513" s="27" t="s">
        <v>77</v>
      </c>
    </row>
    <row r="514" spans="3:14">
      <c r="C514" s="28">
        <v>42551</v>
      </c>
      <c r="D514" s="28">
        <v>42551</v>
      </c>
      <c r="E514" s="29">
        <f t="shared" ref="E514:E577" si="8">_xlfn.DAYS(D514,C514)+1</f>
        <v>1</v>
      </c>
      <c r="I514" s="27" t="s">
        <v>292</v>
      </c>
      <c r="L514" s="27" t="s">
        <v>77</v>
      </c>
      <c r="M514" s="27" t="s">
        <v>111</v>
      </c>
    </row>
    <row r="515" spans="3:14">
      <c r="C515" s="28">
        <v>42555</v>
      </c>
      <c r="D515" s="28">
        <v>42558</v>
      </c>
      <c r="E515" s="29">
        <f t="shared" si="8"/>
        <v>4</v>
      </c>
      <c r="I515" s="27" t="s">
        <v>58</v>
      </c>
      <c r="L515" s="27" t="s">
        <v>77</v>
      </c>
    </row>
    <row r="516" spans="3:14">
      <c r="C516" s="28">
        <v>42563</v>
      </c>
      <c r="D516" s="28">
        <v>42563</v>
      </c>
      <c r="E516" s="29">
        <f t="shared" si="8"/>
        <v>1</v>
      </c>
      <c r="I516" s="27" t="s">
        <v>299</v>
      </c>
      <c r="L516" s="27" t="s">
        <v>77</v>
      </c>
      <c r="N516" s="27">
        <v>17</v>
      </c>
    </row>
    <row r="517" spans="3:14">
      <c r="C517" s="28">
        <v>42576</v>
      </c>
      <c r="D517" s="28">
        <v>42577</v>
      </c>
      <c r="E517" s="29">
        <f t="shared" si="8"/>
        <v>2</v>
      </c>
      <c r="I517" s="27" t="s">
        <v>245</v>
      </c>
      <c r="L517" s="27" t="s">
        <v>77</v>
      </c>
      <c r="M517" s="27" t="s">
        <v>32</v>
      </c>
      <c r="N517" s="27">
        <v>50</v>
      </c>
    </row>
    <row r="518" spans="3:14">
      <c r="C518" s="28">
        <v>42614</v>
      </c>
      <c r="D518" s="28">
        <v>42614</v>
      </c>
      <c r="E518" s="29">
        <f t="shared" si="8"/>
        <v>1</v>
      </c>
      <c r="I518" s="27" t="s">
        <v>304</v>
      </c>
      <c r="L518" s="27" t="s">
        <v>77</v>
      </c>
    </row>
    <row r="519" spans="3:14">
      <c r="C519" s="28">
        <v>42618</v>
      </c>
      <c r="D519" s="28">
        <v>42619</v>
      </c>
      <c r="E519" s="29">
        <f t="shared" si="8"/>
        <v>2</v>
      </c>
      <c r="I519" s="27" t="s">
        <v>231</v>
      </c>
      <c r="L519" s="27" t="s">
        <v>77</v>
      </c>
    </row>
    <row r="520" spans="3:14">
      <c r="C520" s="28">
        <v>42625</v>
      </c>
      <c r="D520" s="28">
        <v>42625</v>
      </c>
      <c r="E520" s="29">
        <f t="shared" si="8"/>
        <v>1</v>
      </c>
      <c r="I520" s="27" t="s">
        <v>308</v>
      </c>
      <c r="L520" s="27" t="s">
        <v>77</v>
      </c>
      <c r="M520" s="27" t="s">
        <v>214</v>
      </c>
      <c r="N520" s="27">
        <v>80</v>
      </c>
    </row>
    <row r="521" spans="3:14">
      <c r="C521" s="28">
        <v>42627</v>
      </c>
      <c r="D521" s="28">
        <v>42629</v>
      </c>
      <c r="E521" s="29">
        <f t="shared" si="8"/>
        <v>3</v>
      </c>
      <c r="I521" s="27" t="s">
        <v>297</v>
      </c>
      <c r="L521" s="27" t="s">
        <v>77</v>
      </c>
    </row>
    <row r="522" spans="3:14">
      <c r="C522" s="28">
        <v>42632</v>
      </c>
      <c r="D522" s="28">
        <v>42632</v>
      </c>
      <c r="E522" s="29">
        <f t="shared" si="8"/>
        <v>1</v>
      </c>
      <c r="I522" s="27" t="s">
        <v>313</v>
      </c>
      <c r="L522" s="27" t="s">
        <v>77</v>
      </c>
    </row>
    <row r="523" spans="3:14">
      <c r="C523" s="28">
        <v>42636</v>
      </c>
      <c r="D523" s="28">
        <v>42637</v>
      </c>
      <c r="E523" s="29">
        <f t="shared" si="8"/>
        <v>2</v>
      </c>
      <c r="I523" s="27" t="s">
        <v>319</v>
      </c>
      <c r="L523" s="27" t="s">
        <v>77</v>
      </c>
    </row>
    <row r="524" spans="3:14">
      <c r="C524" s="28">
        <v>42639</v>
      </c>
      <c r="D524" s="28">
        <v>42642</v>
      </c>
      <c r="E524" s="29">
        <f t="shared" si="8"/>
        <v>4</v>
      </c>
      <c r="I524" s="30" t="s">
        <v>107</v>
      </c>
      <c r="L524" s="27" t="s">
        <v>77</v>
      </c>
    </row>
    <row r="525" spans="3:14">
      <c r="C525" s="28">
        <v>42640</v>
      </c>
      <c r="D525" s="28">
        <v>42642</v>
      </c>
      <c r="E525" s="29">
        <f t="shared" si="8"/>
        <v>3</v>
      </c>
      <c r="I525" s="30" t="s">
        <v>107</v>
      </c>
      <c r="L525" s="27" t="s">
        <v>77</v>
      </c>
    </row>
    <row r="526" spans="3:14">
      <c r="C526" s="28">
        <v>42397</v>
      </c>
      <c r="D526" s="28">
        <v>42398</v>
      </c>
      <c r="E526" s="29">
        <f t="shared" si="8"/>
        <v>2</v>
      </c>
      <c r="I526" s="27" t="s">
        <v>102</v>
      </c>
      <c r="L526" s="27" t="s">
        <v>103</v>
      </c>
    </row>
    <row r="527" spans="3:14">
      <c r="C527" s="28">
        <v>42441</v>
      </c>
      <c r="D527" s="28">
        <v>42441</v>
      </c>
      <c r="E527" s="29">
        <f t="shared" si="8"/>
        <v>1</v>
      </c>
      <c r="I527" s="27" t="s">
        <v>204</v>
      </c>
      <c r="L527" s="27" t="s">
        <v>103</v>
      </c>
      <c r="M527" s="27" t="s">
        <v>203</v>
      </c>
      <c r="N527" s="27">
        <v>120</v>
      </c>
    </row>
    <row r="528" spans="3:14">
      <c r="C528" s="28">
        <v>42473</v>
      </c>
      <c r="D528" s="28">
        <v>42473</v>
      </c>
      <c r="E528" s="29">
        <f t="shared" si="8"/>
        <v>1</v>
      </c>
      <c r="I528" s="30" t="s">
        <v>396</v>
      </c>
      <c r="L528" s="27" t="s">
        <v>103</v>
      </c>
    </row>
    <row r="529" spans="3:14">
      <c r="C529" s="28">
        <v>42478</v>
      </c>
      <c r="D529" s="28">
        <v>42478</v>
      </c>
      <c r="E529" s="29">
        <f t="shared" si="8"/>
        <v>1</v>
      </c>
      <c r="I529" s="30" t="s">
        <v>345</v>
      </c>
      <c r="L529" s="27" t="s">
        <v>103</v>
      </c>
    </row>
    <row r="530" spans="3:14">
      <c r="C530" s="28">
        <v>42577</v>
      </c>
      <c r="D530" s="28">
        <v>42578</v>
      </c>
      <c r="E530" s="29">
        <f t="shared" si="8"/>
        <v>2</v>
      </c>
      <c r="I530" s="27" t="s">
        <v>190</v>
      </c>
      <c r="L530" s="27" t="s">
        <v>103</v>
      </c>
      <c r="N530" s="27">
        <v>1</v>
      </c>
    </row>
    <row r="531" spans="3:14">
      <c r="C531" s="28">
        <v>42583</v>
      </c>
      <c r="D531" s="28">
        <v>42583</v>
      </c>
      <c r="E531" s="29">
        <f t="shared" si="8"/>
        <v>1</v>
      </c>
      <c r="I531" s="27" t="s">
        <v>190</v>
      </c>
      <c r="L531" s="27" t="s">
        <v>103</v>
      </c>
      <c r="N531" s="27">
        <v>1</v>
      </c>
    </row>
    <row r="532" spans="3:14">
      <c r="C532" s="28">
        <v>42517</v>
      </c>
      <c r="D532" s="28">
        <v>42517</v>
      </c>
      <c r="E532" s="29">
        <f t="shared" si="8"/>
        <v>1</v>
      </c>
      <c r="I532" s="27" t="s">
        <v>249</v>
      </c>
      <c r="L532" s="27" t="s">
        <v>397</v>
      </c>
      <c r="M532" s="27" t="s">
        <v>203</v>
      </c>
    </row>
    <row r="533" spans="3:14">
      <c r="C533" s="28">
        <v>42522</v>
      </c>
      <c r="D533" s="28">
        <v>42524</v>
      </c>
      <c r="E533" s="29">
        <f t="shared" si="8"/>
        <v>3</v>
      </c>
      <c r="I533" s="27" t="s">
        <v>63</v>
      </c>
      <c r="L533" s="27" t="s">
        <v>397</v>
      </c>
    </row>
    <row r="534" spans="3:14">
      <c r="C534" s="28">
        <v>42539</v>
      </c>
      <c r="D534" s="28">
        <v>42539</v>
      </c>
      <c r="E534" s="29">
        <f t="shared" si="8"/>
        <v>1</v>
      </c>
      <c r="I534" s="27" t="s">
        <v>273</v>
      </c>
      <c r="L534" s="27" t="s">
        <v>397</v>
      </c>
      <c r="M534" s="27" t="s">
        <v>75</v>
      </c>
      <c r="N534" s="27">
        <v>130</v>
      </c>
    </row>
    <row r="535" spans="3:14">
      <c r="C535" s="28">
        <v>42545</v>
      </c>
      <c r="D535" s="28">
        <v>42545</v>
      </c>
      <c r="E535" s="29">
        <f t="shared" si="8"/>
        <v>1</v>
      </c>
      <c r="I535" s="27" t="s">
        <v>282</v>
      </c>
      <c r="L535" s="27" t="s">
        <v>397</v>
      </c>
    </row>
    <row r="536" spans="3:14">
      <c r="C536" s="28">
        <v>42501</v>
      </c>
      <c r="D536" s="28">
        <v>42501</v>
      </c>
      <c r="E536" s="29">
        <f t="shared" si="8"/>
        <v>1</v>
      </c>
      <c r="I536" s="27" t="s">
        <v>56</v>
      </c>
      <c r="L536" s="27" t="s">
        <v>236</v>
      </c>
      <c r="M536" s="27" t="s">
        <v>32</v>
      </c>
      <c r="N536" s="27">
        <v>34</v>
      </c>
    </row>
    <row r="537" spans="3:14">
      <c r="C537" s="28">
        <v>42521</v>
      </c>
      <c r="D537" s="28">
        <v>42522</v>
      </c>
      <c r="E537" s="29">
        <f t="shared" si="8"/>
        <v>2</v>
      </c>
      <c r="I537" s="27" t="s">
        <v>258</v>
      </c>
      <c r="L537" s="27" t="s">
        <v>236</v>
      </c>
      <c r="M537" s="27" t="s">
        <v>32</v>
      </c>
      <c r="N537" s="27">
        <v>26</v>
      </c>
    </row>
    <row r="538" spans="3:14">
      <c r="C538" s="28">
        <v>42537</v>
      </c>
      <c r="D538" s="28">
        <v>42537</v>
      </c>
      <c r="E538" s="29">
        <f t="shared" si="8"/>
        <v>1</v>
      </c>
      <c r="I538" s="27" t="s">
        <v>257</v>
      </c>
      <c r="L538" s="27" t="s">
        <v>236</v>
      </c>
      <c r="M538" s="27" t="s">
        <v>32</v>
      </c>
      <c r="N538" s="27">
        <v>25</v>
      </c>
    </row>
    <row r="539" spans="3:14">
      <c r="C539" s="28">
        <v>42545</v>
      </c>
      <c r="D539" s="28">
        <v>42545</v>
      </c>
      <c r="E539" s="29">
        <f t="shared" si="8"/>
        <v>1</v>
      </c>
      <c r="I539" s="27" t="s">
        <v>105</v>
      </c>
      <c r="L539" s="27" t="s">
        <v>236</v>
      </c>
      <c r="M539" s="27" t="s">
        <v>32</v>
      </c>
    </row>
    <row r="540" spans="3:14">
      <c r="C540" s="28">
        <v>42628</v>
      </c>
      <c r="D540" s="28">
        <v>42628</v>
      </c>
      <c r="E540" s="29">
        <f t="shared" si="8"/>
        <v>1</v>
      </c>
      <c r="I540" s="27" t="s">
        <v>63</v>
      </c>
      <c r="L540" s="27" t="s">
        <v>236</v>
      </c>
      <c r="M540" s="27" t="s">
        <v>32</v>
      </c>
      <c r="N540" s="27">
        <v>30</v>
      </c>
    </row>
    <row r="541" spans="3:14">
      <c r="C541" s="28">
        <v>42634</v>
      </c>
      <c r="D541" s="28">
        <v>42634</v>
      </c>
      <c r="E541" s="29">
        <f t="shared" si="8"/>
        <v>1</v>
      </c>
      <c r="I541" s="27" t="s">
        <v>63</v>
      </c>
      <c r="L541" s="27" t="s">
        <v>236</v>
      </c>
      <c r="N541" s="27">
        <v>20</v>
      </c>
    </row>
    <row r="542" spans="3:14">
      <c r="C542" s="28">
        <v>42641</v>
      </c>
      <c r="D542" s="28">
        <v>42643</v>
      </c>
      <c r="E542" s="29">
        <f t="shared" si="8"/>
        <v>3</v>
      </c>
      <c r="I542" s="27" t="s">
        <v>329</v>
      </c>
      <c r="L542" s="27" t="s">
        <v>236</v>
      </c>
      <c r="M542" s="27" t="s">
        <v>32</v>
      </c>
      <c r="N542" s="27">
        <v>30</v>
      </c>
    </row>
    <row r="543" spans="3:14">
      <c r="C543" s="28">
        <v>42389</v>
      </c>
      <c r="D543" s="28">
        <v>42389</v>
      </c>
      <c r="E543" s="29">
        <f t="shared" si="8"/>
        <v>1</v>
      </c>
      <c r="I543" s="27" t="s">
        <v>81</v>
      </c>
      <c r="L543" s="27" t="s">
        <v>95</v>
      </c>
    </row>
    <row r="544" spans="3:14">
      <c r="C544" s="28">
        <v>42390</v>
      </c>
      <c r="D544" s="28">
        <v>42390</v>
      </c>
      <c r="E544" s="29">
        <f t="shared" si="8"/>
        <v>1</v>
      </c>
      <c r="I544" s="27" t="s">
        <v>92</v>
      </c>
      <c r="L544" s="27" t="s">
        <v>95</v>
      </c>
    </row>
    <row r="545" spans="2:19">
      <c r="B545" s="30" t="s">
        <v>112</v>
      </c>
      <c r="C545" s="31">
        <v>42403</v>
      </c>
      <c r="D545" s="31">
        <v>42405</v>
      </c>
      <c r="E545" s="29">
        <f t="shared" si="8"/>
        <v>3</v>
      </c>
      <c r="I545" s="27" t="s">
        <v>92</v>
      </c>
      <c r="J545" s="30" t="s">
        <v>131</v>
      </c>
      <c r="K545" s="30" t="s">
        <v>132</v>
      </c>
      <c r="L545" s="30" t="s">
        <v>95</v>
      </c>
      <c r="M545" s="30" t="s">
        <v>32</v>
      </c>
      <c r="N545" s="30">
        <v>11</v>
      </c>
      <c r="O545" s="30" t="s">
        <v>124</v>
      </c>
      <c r="P545" s="30" t="s">
        <v>133</v>
      </c>
      <c r="Q545" s="30" t="s">
        <v>118</v>
      </c>
      <c r="R545" s="30" t="s">
        <v>109</v>
      </c>
      <c r="S545" s="32">
        <v>6408.6</v>
      </c>
    </row>
    <row r="546" spans="2:19">
      <c r="C546" s="28">
        <v>42412</v>
      </c>
      <c r="D546" s="28">
        <v>42413</v>
      </c>
      <c r="E546" s="29">
        <f t="shared" si="8"/>
        <v>2</v>
      </c>
      <c r="I546" s="30" t="s">
        <v>154</v>
      </c>
      <c r="L546" s="27" t="s">
        <v>95</v>
      </c>
    </row>
    <row r="547" spans="2:19">
      <c r="C547" s="28">
        <v>42437</v>
      </c>
      <c r="D547" s="28">
        <v>42439</v>
      </c>
      <c r="E547" s="29">
        <f t="shared" si="8"/>
        <v>3</v>
      </c>
      <c r="I547" s="27" t="s">
        <v>340</v>
      </c>
      <c r="L547" s="27" t="s">
        <v>95</v>
      </c>
      <c r="M547" s="27" t="s">
        <v>74</v>
      </c>
    </row>
    <row r="548" spans="2:19">
      <c r="C548" s="28">
        <v>42451</v>
      </c>
      <c r="D548" s="28">
        <v>42452</v>
      </c>
      <c r="E548" s="29">
        <f t="shared" si="8"/>
        <v>2</v>
      </c>
      <c r="I548" s="27" t="s">
        <v>81</v>
      </c>
      <c r="L548" s="27" t="s">
        <v>95</v>
      </c>
    </row>
    <row r="549" spans="2:19">
      <c r="C549" s="28">
        <v>42453</v>
      </c>
      <c r="D549" s="28">
        <v>42453</v>
      </c>
      <c r="E549" s="29">
        <f t="shared" si="8"/>
        <v>1</v>
      </c>
      <c r="I549" s="27" t="s">
        <v>219</v>
      </c>
      <c r="L549" s="27" t="s">
        <v>95</v>
      </c>
    </row>
    <row r="550" spans="2:19">
      <c r="C550" s="28">
        <v>42500</v>
      </c>
      <c r="D550" s="28">
        <v>42500</v>
      </c>
      <c r="E550" s="29">
        <f t="shared" si="8"/>
        <v>1</v>
      </c>
      <c r="I550" s="27" t="s">
        <v>231</v>
      </c>
      <c r="L550" s="27" t="s">
        <v>95</v>
      </c>
      <c r="M550" s="27" t="s">
        <v>32</v>
      </c>
      <c r="N550" s="27">
        <v>15</v>
      </c>
    </row>
    <row r="551" spans="2:19">
      <c r="C551" s="28">
        <v>42501</v>
      </c>
      <c r="D551" s="28">
        <v>42501</v>
      </c>
      <c r="E551" s="29">
        <f t="shared" si="8"/>
        <v>1</v>
      </c>
      <c r="I551" s="27" t="s">
        <v>231</v>
      </c>
      <c r="L551" s="27" t="s">
        <v>95</v>
      </c>
      <c r="M551" s="27" t="s">
        <v>32</v>
      </c>
      <c r="N551" s="27">
        <v>10</v>
      </c>
    </row>
    <row r="552" spans="2:19">
      <c r="C552" s="28">
        <v>42503</v>
      </c>
      <c r="D552" s="28">
        <v>42503</v>
      </c>
      <c r="E552" s="29">
        <f t="shared" si="8"/>
        <v>1</v>
      </c>
      <c r="I552" s="27" t="s">
        <v>231</v>
      </c>
      <c r="L552" s="27" t="s">
        <v>95</v>
      </c>
      <c r="M552" s="27" t="s">
        <v>32</v>
      </c>
      <c r="N552" s="27">
        <v>10</v>
      </c>
    </row>
    <row r="553" spans="2:19">
      <c r="C553" s="28">
        <v>42542</v>
      </c>
      <c r="D553" s="28">
        <v>42543</v>
      </c>
      <c r="E553" s="29">
        <f t="shared" si="8"/>
        <v>2</v>
      </c>
      <c r="I553" s="27" t="s">
        <v>81</v>
      </c>
      <c r="L553" s="27" t="s">
        <v>95</v>
      </c>
    </row>
    <row r="554" spans="2:19">
      <c r="C554" s="28">
        <v>42544</v>
      </c>
      <c r="D554" s="28">
        <v>42544</v>
      </c>
      <c r="E554" s="29">
        <f t="shared" si="8"/>
        <v>1</v>
      </c>
      <c r="I554" s="27" t="s">
        <v>277</v>
      </c>
      <c r="L554" s="27" t="s">
        <v>95</v>
      </c>
    </row>
    <row r="555" spans="2:19">
      <c r="C555" s="28">
        <v>42551</v>
      </c>
      <c r="D555" s="28">
        <v>42552</v>
      </c>
      <c r="E555" s="29">
        <f t="shared" si="8"/>
        <v>2</v>
      </c>
      <c r="I555" s="27" t="s">
        <v>288</v>
      </c>
      <c r="L555" s="27" t="s">
        <v>95</v>
      </c>
    </row>
    <row r="556" spans="2:19">
      <c r="C556" s="28">
        <v>42552</v>
      </c>
      <c r="D556" s="28">
        <v>42552</v>
      </c>
      <c r="E556" s="29">
        <f t="shared" si="8"/>
        <v>1</v>
      </c>
      <c r="I556" s="27" t="s">
        <v>288</v>
      </c>
      <c r="L556" s="27" t="s">
        <v>95</v>
      </c>
    </row>
    <row r="557" spans="2:19">
      <c r="C557" s="28">
        <v>42375</v>
      </c>
      <c r="D557" s="28">
        <v>42376</v>
      </c>
      <c r="E557" s="29">
        <f t="shared" si="8"/>
        <v>2</v>
      </c>
      <c r="I557" s="27" t="s">
        <v>61</v>
      </c>
      <c r="L557" s="27" t="s">
        <v>62</v>
      </c>
      <c r="M557" s="27" t="s">
        <v>32</v>
      </c>
      <c r="N557" s="27">
        <v>30</v>
      </c>
    </row>
    <row r="558" spans="2:19">
      <c r="C558" s="28">
        <v>42382</v>
      </c>
      <c r="D558" s="28">
        <v>42384</v>
      </c>
      <c r="E558" s="29">
        <f t="shared" si="8"/>
        <v>3</v>
      </c>
      <c r="I558" s="27" t="s">
        <v>53</v>
      </c>
      <c r="L558" s="27" t="s">
        <v>62</v>
      </c>
      <c r="M558" s="27" t="s">
        <v>32</v>
      </c>
      <c r="N558" s="27">
        <v>30</v>
      </c>
    </row>
    <row r="559" spans="2:19">
      <c r="C559" s="28">
        <v>42385</v>
      </c>
      <c r="D559" s="28">
        <v>42386</v>
      </c>
      <c r="E559" s="29">
        <f t="shared" si="8"/>
        <v>2</v>
      </c>
      <c r="I559" s="27" t="s">
        <v>87</v>
      </c>
      <c r="L559" s="27" t="s">
        <v>62</v>
      </c>
    </row>
    <row r="560" spans="2:19">
      <c r="C560" s="28">
        <v>42392</v>
      </c>
      <c r="D560" s="28">
        <v>42392</v>
      </c>
      <c r="E560" s="29">
        <f t="shared" si="8"/>
        <v>1</v>
      </c>
      <c r="I560" s="27" t="s">
        <v>101</v>
      </c>
      <c r="L560" s="27" t="s">
        <v>62</v>
      </c>
    </row>
    <row r="561" spans="2:19">
      <c r="C561" s="28">
        <v>42411</v>
      </c>
      <c r="D561" s="28">
        <v>42411</v>
      </c>
      <c r="E561" s="29">
        <f t="shared" si="8"/>
        <v>1</v>
      </c>
      <c r="I561" s="30" t="s">
        <v>58</v>
      </c>
      <c r="L561" s="27" t="s">
        <v>62</v>
      </c>
      <c r="M561" s="27" t="s">
        <v>32</v>
      </c>
      <c r="N561" s="27">
        <v>28</v>
      </c>
    </row>
    <row r="562" spans="2:19">
      <c r="B562" s="30" t="s">
        <v>112</v>
      </c>
      <c r="C562" s="31">
        <v>42415</v>
      </c>
      <c r="D562" s="31">
        <v>42415</v>
      </c>
      <c r="E562" s="29">
        <f t="shared" si="8"/>
        <v>1</v>
      </c>
      <c r="I562" s="30" t="s">
        <v>58</v>
      </c>
      <c r="J562" s="30" t="s">
        <v>161</v>
      </c>
      <c r="K562" s="30" t="s">
        <v>162</v>
      </c>
      <c r="L562" s="30" t="s">
        <v>62</v>
      </c>
      <c r="M562" s="30" t="s">
        <v>32</v>
      </c>
      <c r="N562" s="30">
        <v>21</v>
      </c>
      <c r="O562" s="30" t="s">
        <v>139</v>
      </c>
      <c r="P562" s="30" t="s">
        <v>117</v>
      </c>
      <c r="Q562" s="30" t="s">
        <v>123</v>
      </c>
      <c r="R562" s="30" t="s">
        <v>109</v>
      </c>
      <c r="S562" s="32">
        <v>3709.2</v>
      </c>
    </row>
    <row r="563" spans="2:19">
      <c r="C563" s="28">
        <v>42545</v>
      </c>
      <c r="D563" s="28">
        <v>42545</v>
      </c>
      <c r="E563" s="29">
        <f t="shared" si="8"/>
        <v>1</v>
      </c>
      <c r="I563" s="27" t="s">
        <v>282</v>
      </c>
      <c r="L563" s="27" t="s">
        <v>62</v>
      </c>
      <c r="M563" s="27" t="s">
        <v>214</v>
      </c>
      <c r="N563" s="27">
        <v>40</v>
      </c>
    </row>
    <row r="564" spans="2:19">
      <c r="C564" s="28">
        <v>42621</v>
      </c>
      <c r="D564" s="28">
        <v>42622</v>
      </c>
      <c r="E564" s="29">
        <f t="shared" si="8"/>
        <v>2</v>
      </c>
      <c r="I564" s="27" t="s">
        <v>307</v>
      </c>
      <c r="L564" s="27" t="s">
        <v>62</v>
      </c>
      <c r="M564" s="27" t="s">
        <v>214</v>
      </c>
      <c r="N564" s="27">
        <v>50</v>
      </c>
    </row>
    <row r="565" spans="2:19">
      <c r="C565" s="28">
        <v>42626</v>
      </c>
      <c r="D565" s="28">
        <v>42626</v>
      </c>
      <c r="E565" s="29">
        <f t="shared" si="8"/>
        <v>1</v>
      </c>
      <c r="I565" s="27" t="s">
        <v>299</v>
      </c>
      <c r="L565" s="27" t="s">
        <v>62</v>
      </c>
      <c r="M565" s="27" t="s">
        <v>32</v>
      </c>
      <c r="N565" s="27">
        <v>26</v>
      </c>
    </row>
    <row r="566" spans="2:19">
      <c r="C566" s="28">
        <v>42389</v>
      </c>
      <c r="D566" s="28">
        <v>42389</v>
      </c>
      <c r="E566" s="29">
        <f t="shared" si="8"/>
        <v>1</v>
      </c>
      <c r="I566" s="27" t="s">
        <v>96</v>
      </c>
      <c r="L566" s="27" t="s">
        <v>97</v>
      </c>
      <c r="M566" s="27" t="s">
        <v>75</v>
      </c>
      <c r="N566" s="27">
        <v>35</v>
      </c>
    </row>
    <row r="567" spans="2:19">
      <c r="B567" s="30" t="s">
        <v>112</v>
      </c>
      <c r="C567" s="31">
        <v>42405</v>
      </c>
      <c r="D567" s="31">
        <v>42405</v>
      </c>
      <c r="E567" s="29">
        <f t="shared" si="8"/>
        <v>1</v>
      </c>
      <c r="I567" s="30" t="s">
        <v>81</v>
      </c>
      <c r="J567" s="30" t="s">
        <v>121</v>
      </c>
      <c r="K567" s="30" t="s">
        <v>122</v>
      </c>
      <c r="L567" s="30" t="s">
        <v>97</v>
      </c>
      <c r="M567" s="30" t="s">
        <v>32</v>
      </c>
      <c r="N567" s="30">
        <v>10</v>
      </c>
      <c r="O567" s="30" t="s">
        <v>124</v>
      </c>
      <c r="P567" s="30" t="s">
        <v>117</v>
      </c>
      <c r="Q567" s="30" t="s">
        <v>123</v>
      </c>
      <c r="R567" s="30" t="s">
        <v>109</v>
      </c>
      <c r="S567" s="32">
        <v>2498.71</v>
      </c>
    </row>
    <row r="568" spans="2:19">
      <c r="B568" s="30" t="s">
        <v>112</v>
      </c>
      <c r="C568" s="31">
        <v>42409</v>
      </c>
      <c r="D568" s="31">
        <v>42412</v>
      </c>
      <c r="E568" s="29">
        <f t="shared" si="8"/>
        <v>4</v>
      </c>
      <c r="I568" s="27" t="s">
        <v>92</v>
      </c>
      <c r="J568" s="30" t="s">
        <v>131</v>
      </c>
      <c r="K568" s="30" t="s">
        <v>132</v>
      </c>
      <c r="L568" s="30" t="s">
        <v>97</v>
      </c>
      <c r="N568" s="30">
        <v>11</v>
      </c>
      <c r="O568" s="30" t="s">
        <v>124</v>
      </c>
      <c r="P568" s="30" t="s">
        <v>133</v>
      </c>
      <c r="Q568" s="30" t="s">
        <v>118</v>
      </c>
      <c r="R568" s="30" t="s">
        <v>109</v>
      </c>
      <c r="S568" s="32">
        <v>8798.1</v>
      </c>
    </row>
    <row r="569" spans="2:19">
      <c r="B569" s="30" t="s">
        <v>142</v>
      </c>
      <c r="C569" s="31">
        <v>42429</v>
      </c>
      <c r="D569" s="31">
        <v>42433</v>
      </c>
      <c r="E569" s="29">
        <f t="shared" si="8"/>
        <v>5</v>
      </c>
      <c r="I569" s="27" t="s">
        <v>92</v>
      </c>
      <c r="J569" s="30" t="s">
        <v>192</v>
      </c>
      <c r="K569" s="30" t="s">
        <v>132</v>
      </c>
      <c r="L569" s="30" t="s">
        <v>97</v>
      </c>
      <c r="N569" s="30">
        <v>12</v>
      </c>
      <c r="O569" s="30" t="s">
        <v>124</v>
      </c>
      <c r="P569" s="30" t="s">
        <v>133</v>
      </c>
      <c r="Q569" s="30" t="s">
        <v>118</v>
      </c>
      <c r="R569" s="30" t="s">
        <v>109</v>
      </c>
      <c r="S569" s="32">
        <v>10484.25</v>
      </c>
    </row>
    <row r="570" spans="2:19">
      <c r="B570" s="30" t="s">
        <v>333</v>
      </c>
      <c r="C570" s="31">
        <v>42474</v>
      </c>
      <c r="D570" s="31">
        <v>42475</v>
      </c>
      <c r="E570" s="29">
        <f t="shared" si="8"/>
        <v>2</v>
      </c>
      <c r="I570" s="30" t="s">
        <v>81</v>
      </c>
      <c r="J570" s="30" t="s">
        <v>347</v>
      </c>
      <c r="K570" s="30" t="s">
        <v>348</v>
      </c>
      <c r="L570" s="30" t="s">
        <v>97</v>
      </c>
      <c r="M570" s="30" t="s">
        <v>32</v>
      </c>
      <c r="N570" s="30">
        <v>10</v>
      </c>
      <c r="O570" s="30" t="s">
        <v>124</v>
      </c>
      <c r="P570" s="30" t="s">
        <v>117</v>
      </c>
      <c r="Q570" s="30" t="s">
        <v>123</v>
      </c>
      <c r="R570" s="30" t="s">
        <v>109</v>
      </c>
      <c r="S570" s="32">
        <v>2760.3</v>
      </c>
    </row>
    <row r="571" spans="2:19">
      <c r="B571" s="30" t="s">
        <v>142</v>
      </c>
      <c r="C571" s="31">
        <v>42481</v>
      </c>
      <c r="D571" s="31">
        <v>42482</v>
      </c>
      <c r="E571" s="29">
        <f t="shared" si="8"/>
        <v>2</v>
      </c>
      <c r="I571" s="30" t="s">
        <v>259</v>
      </c>
      <c r="J571" s="30" t="s">
        <v>398</v>
      </c>
      <c r="K571" s="30" t="s">
        <v>399</v>
      </c>
      <c r="L571" s="30" t="s">
        <v>97</v>
      </c>
      <c r="M571" s="30" t="s">
        <v>32</v>
      </c>
      <c r="N571" s="30">
        <v>13</v>
      </c>
      <c r="O571" s="30" t="s">
        <v>124</v>
      </c>
      <c r="P571" s="30" t="s">
        <v>117</v>
      </c>
      <c r="Q571" s="30" t="s">
        <v>123</v>
      </c>
      <c r="R571" s="30" t="s">
        <v>109</v>
      </c>
      <c r="S571" s="32">
        <v>2389.5</v>
      </c>
    </row>
    <row r="572" spans="2:19">
      <c r="C572" s="28">
        <v>42493</v>
      </c>
      <c r="D572" s="28">
        <v>42493</v>
      </c>
      <c r="E572" s="29">
        <f t="shared" si="8"/>
        <v>1</v>
      </c>
      <c r="I572" s="27" t="s">
        <v>81</v>
      </c>
      <c r="L572" s="27" t="s">
        <v>97</v>
      </c>
      <c r="M572" s="27" t="s">
        <v>226</v>
      </c>
    </row>
    <row r="573" spans="2:19">
      <c r="C573" s="28">
        <v>42500</v>
      </c>
      <c r="D573" s="28">
        <v>42500</v>
      </c>
      <c r="E573" s="29">
        <f t="shared" si="8"/>
        <v>1</v>
      </c>
      <c r="I573" s="27" t="s">
        <v>231</v>
      </c>
      <c r="L573" s="27" t="s">
        <v>97</v>
      </c>
      <c r="M573" s="27" t="s">
        <v>32</v>
      </c>
      <c r="N573" s="27">
        <v>14</v>
      </c>
    </row>
    <row r="574" spans="2:19">
      <c r="C574" s="28">
        <v>42501</v>
      </c>
      <c r="D574" s="28">
        <v>42501</v>
      </c>
      <c r="E574" s="29">
        <f t="shared" si="8"/>
        <v>1</v>
      </c>
      <c r="I574" s="27" t="s">
        <v>231</v>
      </c>
      <c r="L574" s="27" t="s">
        <v>97</v>
      </c>
      <c r="M574" s="27" t="s">
        <v>32</v>
      </c>
      <c r="N574" s="27">
        <v>10</v>
      </c>
    </row>
    <row r="575" spans="2:19">
      <c r="C575" s="28">
        <v>42503</v>
      </c>
      <c r="D575" s="28">
        <v>42503</v>
      </c>
      <c r="E575" s="29">
        <f t="shared" si="8"/>
        <v>1</v>
      </c>
      <c r="I575" s="27" t="s">
        <v>231</v>
      </c>
      <c r="L575" s="27" t="s">
        <v>97</v>
      </c>
      <c r="M575" s="27" t="s">
        <v>32</v>
      </c>
      <c r="N575" s="27">
        <v>10</v>
      </c>
    </row>
    <row r="576" spans="2:19">
      <c r="C576" s="28">
        <v>42527</v>
      </c>
      <c r="D576" s="28">
        <v>42529</v>
      </c>
      <c r="E576" s="29">
        <f t="shared" si="8"/>
        <v>3</v>
      </c>
      <c r="I576" s="27" t="s">
        <v>81</v>
      </c>
      <c r="L576" s="27" t="s">
        <v>97</v>
      </c>
      <c r="M576" s="27" t="s">
        <v>226</v>
      </c>
    </row>
    <row r="577" spans="2:19">
      <c r="C577" s="28">
        <v>42530</v>
      </c>
      <c r="D577" s="28">
        <v>42530</v>
      </c>
      <c r="E577" s="29">
        <f t="shared" si="8"/>
        <v>1</v>
      </c>
      <c r="I577" s="27" t="s">
        <v>267</v>
      </c>
      <c r="L577" s="27" t="s">
        <v>97</v>
      </c>
    </row>
    <row r="578" spans="2:19">
      <c r="C578" s="28">
        <v>42626</v>
      </c>
      <c r="D578" s="28">
        <v>42626</v>
      </c>
      <c r="E578" s="29">
        <f t="shared" ref="E578:E590" si="9">_xlfn.DAYS(D578,C578)+1</f>
        <v>1</v>
      </c>
      <c r="I578" s="27" t="s">
        <v>81</v>
      </c>
      <c r="L578" s="27" t="s">
        <v>97</v>
      </c>
    </row>
    <row r="579" spans="2:19">
      <c r="C579" s="28">
        <v>42516</v>
      </c>
      <c r="D579" s="28">
        <v>42516</v>
      </c>
      <c r="E579" s="29">
        <f t="shared" si="9"/>
        <v>1</v>
      </c>
      <c r="I579" s="27" t="s">
        <v>93</v>
      </c>
      <c r="L579" s="27" t="s">
        <v>400</v>
      </c>
      <c r="M579" s="27" t="s">
        <v>226</v>
      </c>
    </row>
    <row r="580" spans="2:19">
      <c r="C580" s="28">
        <v>42549</v>
      </c>
      <c r="D580" s="28">
        <v>42550</v>
      </c>
      <c r="E580" s="29">
        <f t="shared" si="9"/>
        <v>2</v>
      </c>
      <c r="I580" s="27" t="s">
        <v>258</v>
      </c>
      <c r="L580" s="27" t="s">
        <v>400</v>
      </c>
      <c r="M580" s="27" t="s">
        <v>32</v>
      </c>
      <c r="N580" s="27">
        <v>15</v>
      </c>
    </row>
    <row r="581" spans="2:19">
      <c r="C581" s="28">
        <v>42381</v>
      </c>
      <c r="D581" s="28">
        <v>42381</v>
      </c>
      <c r="E581" s="29">
        <f t="shared" si="9"/>
        <v>1</v>
      </c>
      <c r="I581" s="27" t="s">
        <v>53</v>
      </c>
      <c r="L581" s="27" t="s">
        <v>78</v>
      </c>
      <c r="M581" s="27" t="s">
        <v>75</v>
      </c>
      <c r="N581" s="27">
        <v>185</v>
      </c>
    </row>
    <row r="582" spans="2:19">
      <c r="B582" s="30" t="s">
        <v>112</v>
      </c>
      <c r="C582" s="31">
        <v>42417</v>
      </c>
      <c r="D582" s="31">
        <v>42417</v>
      </c>
      <c r="E582" s="29">
        <f t="shared" si="9"/>
        <v>1</v>
      </c>
      <c r="I582" s="30" t="s">
        <v>177</v>
      </c>
      <c r="J582" s="30" t="s">
        <v>179</v>
      </c>
      <c r="K582" s="30" t="s">
        <v>180</v>
      </c>
      <c r="L582" s="30" t="s">
        <v>78</v>
      </c>
      <c r="M582" s="30" t="s">
        <v>32</v>
      </c>
      <c r="N582" s="30">
        <v>45</v>
      </c>
      <c r="O582" s="30" t="s">
        <v>116</v>
      </c>
      <c r="P582" s="30" t="s">
        <v>117</v>
      </c>
      <c r="Q582" s="30" t="s">
        <v>129</v>
      </c>
      <c r="R582" s="30" t="s">
        <v>109</v>
      </c>
      <c r="S582" s="32">
        <v>3357</v>
      </c>
    </row>
    <row r="583" spans="2:19">
      <c r="C583" s="28">
        <v>42458</v>
      </c>
      <c r="D583" s="28">
        <v>42459</v>
      </c>
      <c r="E583" s="29">
        <f t="shared" si="9"/>
        <v>2</v>
      </c>
      <c r="I583" s="27" t="s">
        <v>221</v>
      </c>
      <c r="L583" s="27" t="s">
        <v>78</v>
      </c>
      <c r="M583" s="27" t="s">
        <v>32</v>
      </c>
      <c r="N583" s="27">
        <v>38</v>
      </c>
    </row>
    <row r="584" spans="2:19">
      <c r="C584" s="28">
        <v>42461</v>
      </c>
      <c r="D584" s="28">
        <v>42462</v>
      </c>
      <c r="E584" s="29">
        <f t="shared" si="9"/>
        <v>2</v>
      </c>
      <c r="I584" s="30" t="s">
        <v>338</v>
      </c>
      <c r="L584" s="27" t="s">
        <v>78</v>
      </c>
      <c r="M584" s="27" t="s">
        <v>75</v>
      </c>
      <c r="N584" s="30">
        <v>90</v>
      </c>
    </row>
    <row r="585" spans="2:19">
      <c r="C585" s="28">
        <v>42514</v>
      </c>
      <c r="D585" s="28">
        <v>42515</v>
      </c>
      <c r="E585" s="29">
        <f t="shared" si="9"/>
        <v>2</v>
      </c>
      <c r="I585" s="27" t="s">
        <v>246</v>
      </c>
      <c r="L585" s="27" t="s">
        <v>78</v>
      </c>
      <c r="M585" s="27" t="s">
        <v>75</v>
      </c>
      <c r="N585" s="27">
        <v>145</v>
      </c>
    </row>
    <row r="586" spans="2:19">
      <c r="C586" s="28">
        <v>42535</v>
      </c>
      <c r="D586" s="28">
        <v>42536</v>
      </c>
      <c r="E586" s="29">
        <f t="shared" si="9"/>
        <v>2</v>
      </c>
      <c r="I586" s="27" t="s">
        <v>270</v>
      </c>
      <c r="L586" s="27" t="s">
        <v>78</v>
      </c>
    </row>
    <row r="587" spans="2:19">
      <c r="C587" s="28">
        <v>42537</v>
      </c>
      <c r="D587" s="28">
        <v>42537</v>
      </c>
      <c r="E587" s="29">
        <f t="shared" si="9"/>
        <v>1</v>
      </c>
      <c r="I587" s="27" t="s">
        <v>271</v>
      </c>
      <c r="L587" s="27" t="s">
        <v>78</v>
      </c>
      <c r="M587" s="27" t="s">
        <v>214</v>
      </c>
      <c r="N587" s="27">
        <v>80</v>
      </c>
    </row>
    <row r="588" spans="2:19">
      <c r="C588" s="28">
        <v>42574</v>
      </c>
      <c r="D588" s="28">
        <v>42574</v>
      </c>
      <c r="E588" s="29">
        <f t="shared" si="9"/>
        <v>1</v>
      </c>
      <c r="I588" s="27" t="s">
        <v>301</v>
      </c>
      <c r="L588" s="27" t="s">
        <v>78</v>
      </c>
      <c r="M588" s="27" t="s">
        <v>203</v>
      </c>
      <c r="N588" s="27">
        <v>138</v>
      </c>
    </row>
    <row r="589" spans="2:19">
      <c r="C589" s="28">
        <v>42618</v>
      </c>
      <c r="D589" s="28">
        <v>42619</v>
      </c>
      <c r="E589" s="29">
        <f t="shared" si="9"/>
        <v>2</v>
      </c>
      <c r="I589" s="27" t="s">
        <v>231</v>
      </c>
      <c r="L589" s="27" t="s">
        <v>78</v>
      </c>
      <c r="M589" s="27" t="s">
        <v>214</v>
      </c>
      <c r="N589" s="27">
        <v>160</v>
      </c>
    </row>
    <row r="590" spans="2:19">
      <c r="C590" s="28">
        <v>42632</v>
      </c>
      <c r="D590" s="28">
        <v>42633</v>
      </c>
      <c r="E590" s="29">
        <f t="shared" si="9"/>
        <v>2</v>
      </c>
      <c r="I590" s="27" t="s">
        <v>313</v>
      </c>
      <c r="L590" s="27" t="s">
        <v>78</v>
      </c>
    </row>
    <row r="591" spans="2:19">
      <c r="C591" s="28">
        <v>42627</v>
      </c>
      <c r="D591" s="28">
        <v>42628</v>
      </c>
      <c r="E591" s="29">
        <f t="shared" ref="E591:E641" si="10">_xlfn.DAYS(D591,C591)+1</f>
        <v>2</v>
      </c>
      <c r="I591" s="27" t="s">
        <v>309</v>
      </c>
      <c r="L591" s="27" t="s">
        <v>78</v>
      </c>
    </row>
    <row r="592" spans="2:19">
      <c r="B592" s="30" t="s">
        <v>112</v>
      </c>
      <c r="C592" s="31">
        <v>42468</v>
      </c>
      <c r="D592" s="31">
        <v>42468</v>
      </c>
      <c r="E592" s="29">
        <f t="shared" si="10"/>
        <v>1</v>
      </c>
      <c r="I592" s="30" t="s">
        <v>237</v>
      </c>
      <c r="J592" s="30" t="s">
        <v>401</v>
      </c>
      <c r="K592" s="30" t="s">
        <v>402</v>
      </c>
      <c r="L592" s="30" t="s">
        <v>78</v>
      </c>
      <c r="M592" s="30" t="s">
        <v>214</v>
      </c>
      <c r="N592" s="30">
        <v>100</v>
      </c>
      <c r="O592" s="30" t="s">
        <v>116</v>
      </c>
      <c r="P592" s="30" t="s">
        <v>117</v>
      </c>
      <c r="Q592" s="30" t="s">
        <v>123</v>
      </c>
      <c r="R592" s="30" t="s">
        <v>109</v>
      </c>
      <c r="S592" s="32">
        <v>7660</v>
      </c>
    </row>
    <row r="593" spans="3:14">
      <c r="C593" s="28">
        <v>42576</v>
      </c>
      <c r="D593" s="28">
        <v>42578</v>
      </c>
      <c r="E593" s="29">
        <f t="shared" si="10"/>
        <v>3</v>
      </c>
      <c r="I593" s="27" t="s">
        <v>190</v>
      </c>
      <c r="L593" s="27" t="s">
        <v>78</v>
      </c>
      <c r="N593" s="27">
        <v>400</v>
      </c>
    </row>
    <row r="594" spans="3:14">
      <c r="C594" s="28">
        <v>42583</v>
      </c>
      <c r="D594" s="28">
        <v>42583</v>
      </c>
      <c r="E594" s="29">
        <f t="shared" si="10"/>
        <v>1</v>
      </c>
      <c r="I594" s="27" t="s">
        <v>190</v>
      </c>
      <c r="L594" s="27" t="s">
        <v>78</v>
      </c>
      <c r="N594" s="27">
        <v>400</v>
      </c>
    </row>
    <row r="595" spans="3:14">
      <c r="C595" s="28">
        <v>42557</v>
      </c>
      <c r="D595" s="28">
        <v>42558</v>
      </c>
      <c r="E595" s="29">
        <f t="shared" si="10"/>
        <v>2</v>
      </c>
      <c r="I595" s="27" t="s">
        <v>297</v>
      </c>
      <c r="L595" s="27" t="s">
        <v>78</v>
      </c>
      <c r="M595" s="27" t="s">
        <v>214</v>
      </c>
      <c r="N595" s="27">
        <v>75</v>
      </c>
    </row>
    <row r="596" spans="3:14">
      <c r="C596" s="28">
        <v>42636</v>
      </c>
      <c r="D596" s="28">
        <v>42637</v>
      </c>
      <c r="E596" s="29">
        <f t="shared" si="10"/>
        <v>2</v>
      </c>
      <c r="I596" s="27" t="s">
        <v>319</v>
      </c>
      <c r="L596" s="27" t="s">
        <v>322</v>
      </c>
    </row>
    <row r="597" spans="3:14">
      <c r="C597" s="28">
        <v>42640</v>
      </c>
      <c r="D597" s="28">
        <v>42642</v>
      </c>
      <c r="E597" s="29">
        <f t="shared" si="10"/>
        <v>3</v>
      </c>
      <c r="I597" s="30" t="s">
        <v>107</v>
      </c>
      <c r="L597" s="27" t="s">
        <v>322</v>
      </c>
    </row>
    <row r="598" spans="3:14">
      <c r="C598" s="28">
        <v>42441</v>
      </c>
      <c r="D598" s="28">
        <v>42443</v>
      </c>
      <c r="E598" s="29">
        <f t="shared" si="10"/>
        <v>3</v>
      </c>
      <c r="I598" s="27" t="s">
        <v>207</v>
      </c>
      <c r="L598" s="27" t="s">
        <v>79</v>
      </c>
    </row>
    <row r="599" spans="3:14">
      <c r="C599" s="28">
        <v>42500</v>
      </c>
      <c r="D599" s="28">
        <v>42500</v>
      </c>
      <c r="E599" s="29">
        <f t="shared" si="10"/>
        <v>1</v>
      </c>
      <c r="I599" s="27" t="s">
        <v>59</v>
      </c>
      <c r="L599" s="27" t="s">
        <v>79</v>
      </c>
      <c r="M599" s="27" t="s">
        <v>32</v>
      </c>
      <c r="N599" s="27">
        <v>22</v>
      </c>
    </row>
    <row r="600" spans="3:14">
      <c r="C600" s="28">
        <v>42620</v>
      </c>
      <c r="D600" s="28">
        <v>42621</v>
      </c>
      <c r="E600" s="29">
        <f t="shared" si="10"/>
        <v>2</v>
      </c>
      <c r="I600" s="27" t="s">
        <v>59</v>
      </c>
      <c r="L600" s="27" t="s">
        <v>79</v>
      </c>
    </row>
    <row r="601" spans="3:14">
      <c r="C601" s="28">
        <v>42618</v>
      </c>
      <c r="D601" s="28">
        <v>42619</v>
      </c>
      <c r="E601" s="29">
        <f t="shared" si="10"/>
        <v>2</v>
      </c>
      <c r="I601" s="27" t="s">
        <v>231</v>
      </c>
      <c r="L601" s="27" t="s">
        <v>79</v>
      </c>
      <c r="M601" s="27" t="s">
        <v>100</v>
      </c>
      <c r="N601" s="27">
        <v>80</v>
      </c>
    </row>
    <row r="602" spans="3:14">
      <c r="C602" s="28">
        <v>42503</v>
      </c>
      <c r="D602" s="28">
        <v>42503</v>
      </c>
      <c r="E602" s="29">
        <f t="shared" si="10"/>
        <v>1</v>
      </c>
      <c r="I602" s="27" t="s">
        <v>231</v>
      </c>
      <c r="L602" s="27" t="s">
        <v>79</v>
      </c>
      <c r="M602" s="27" t="s">
        <v>32</v>
      </c>
      <c r="N602" s="27">
        <v>10</v>
      </c>
    </row>
    <row r="603" spans="3:14">
      <c r="C603" s="28">
        <v>42509</v>
      </c>
      <c r="D603" s="28">
        <v>42509</v>
      </c>
      <c r="E603" s="29">
        <f t="shared" si="10"/>
        <v>1</v>
      </c>
      <c r="I603" s="27" t="s">
        <v>240</v>
      </c>
      <c r="L603" s="27" t="s">
        <v>79</v>
      </c>
      <c r="M603" s="27" t="s">
        <v>75</v>
      </c>
      <c r="N603" s="27">
        <v>35</v>
      </c>
    </row>
    <row r="604" spans="3:14">
      <c r="C604" s="28">
        <v>42551</v>
      </c>
      <c r="D604" s="28">
        <v>42551</v>
      </c>
      <c r="E604" s="29">
        <f t="shared" si="10"/>
        <v>1</v>
      </c>
      <c r="I604" s="27" t="s">
        <v>290</v>
      </c>
      <c r="L604" s="27" t="s">
        <v>79</v>
      </c>
      <c r="M604" s="27" t="s">
        <v>32</v>
      </c>
      <c r="N604" s="27">
        <v>21</v>
      </c>
    </row>
    <row r="605" spans="3:14">
      <c r="C605" s="28">
        <v>42480</v>
      </c>
      <c r="D605" s="28">
        <v>42482</v>
      </c>
      <c r="E605" s="29">
        <f t="shared" si="10"/>
        <v>3</v>
      </c>
      <c r="I605" s="30" t="s">
        <v>403</v>
      </c>
      <c r="L605" s="27" t="s">
        <v>79</v>
      </c>
      <c r="M605" s="27" t="s">
        <v>32</v>
      </c>
      <c r="N605" s="27">
        <v>10</v>
      </c>
    </row>
    <row r="606" spans="3:14">
      <c r="C606" s="28">
        <v>42389</v>
      </c>
      <c r="D606" s="28">
        <v>42392</v>
      </c>
      <c r="E606" s="29">
        <f t="shared" si="10"/>
        <v>4</v>
      </c>
      <c r="I606" s="27" t="s">
        <v>92</v>
      </c>
      <c r="L606" s="27" t="s">
        <v>79</v>
      </c>
    </row>
    <row r="607" spans="3:14">
      <c r="C607" s="28">
        <v>42395</v>
      </c>
      <c r="D607" s="28">
        <v>42397</v>
      </c>
      <c r="E607" s="29">
        <f t="shared" si="10"/>
        <v>3</v>
      </c>
      <c r="I607" s="27" t="s">
        <v>92</v>
      </c>
      <c r="L607" s="27" t="s">
        <v>79</v>
      </c>
    </row>
    <row r="608" spans="3:14">
      <c r="C608" s="28">
        <v>42444</v>
      </c>
      <c r="D608" s="28">
        <v>42447</v>
      </c>
      <c r="E608" s="29">
        <f t="shared" si="10"/>
        <v>4</v>
      </c>
      <c r="I608" s="27" t="s">
        <v>92</v>
      </c>
      <c r="L608" s="27" t="s">
        <v>79</v>
      </c>
    </row>
    <row r="609" spans="2:19">
      <c r="B609" s="30" t="s">
        <v>333</v>
      </c>
      <c r="C609" s="31">
        <v>42476</v>
      </c>
      <c r="D609" s="31">
        <v>42477</v>
      </c>
      <c r="E609" s="29">
        <f t="shared" si="10"/>
        <v>2</v>
      </c>
      <c r="I609" s="30" t="s">
        <v>156</v>
      </c>
      <c r="J609" s="30" t="s">
        <v>157</v>
      </c>
      <c r="K609" s="30" t="s">
        <v>158</v>
      </c>
      <c r="L609" s="30" t="s">
        <v>79</v>
      </c>
      <c r="N609" s="30">
        <v>24</v>
      </c>
      <c r="O609" s="30" t="s">
        <v>116</v>
      </c>
      <c r="P609" s="30" t="s">
        <v>117</v>
      </c>
      <c r="Q609" s="30" t="s">
        <v>123</v>
      </c>
      <c r="R609" s="30" t="s">
        <v>109</v>
      </c>
      <c r="S609" s="32">
        <v>11404</v>
      </c>
    </row>
    <row r="610" spans="2:19">
      <c r="C610" s="28">
        <v>42458</v>
      </c>
      <c r="D610" s="28">
        <v>42459</v>
      </c>
      <c r="E610" s="29">
        <f t="shared" si="10"/>
        <v>2</v>
      </c>
      <c r="I610" s="27" t="s">
        <v>174</v>
      </c>
      <c r="L610" s="27" t="s">
        <v>79</v>
      </c>
    </row>
    <row r="611" spans="2:19">
      <c r="C611" s="28">
        <v>42460</v>
      </c>
      <c r="D611" s="28">
        <v>42460</v>
      </c>
      <c r="E611" s="29">
        <f t="shared" si="10"/>
        <v>1</v>
      </c>
      <c r="I611" s="27" t="s">
        <v>224</v>
      </c>
      <c r="L611" s="27" t="s">
        <v>79</v>
      </c>
    </row>
    <row r="612" spans="2:19">
      <c r="C612" s="28">
        <v>42513</v>
      </c>
      <c r="D612" s="28">
        <v>42514</v>
      </c>
      <c r="E612" s="29">
        <f t="shared" si="10"/>
        <v>2</v>
      </c>
      <c r="I612" s="27" t="s">
        <v>58</v>
      </c>
      <c r="L612" s="27" t="s">
        <v>79</v>
      </c>
      <c r="M612" s="27" t="s">
        <v>226</v>
      </c>
    </row>
    <row r="613" spans="2:19">
      <c r="C613" s="28">
        <v>42436</v>
      </c>
      <c r="D613" s="28">
        <v>42436</v>
      </c>
      <c r="E613" s="29">
        <f t="shared" si="10"/>
        <v>1</v>
      </c>
      <c r="I613" s="27" t="s">
        <v>58</v>
      </c>
      <c r="L613" s="27" t="s">
        <v>79</v>
      </c>
    </row>
    <row r="614" spans="2:19">
      <c r="C614" s="28">
        <v>42437</v>
      </c>
      <c r="D614" s="28">
        <v>42437</v>
      </c>
      <c r="E614" s="29">
        <f t="shared" si="10"/>
        <v>1</v>
      </c>
      <c r="I614" s="27" t="s">
        <v>58</v>
      </c>
      <c r="L614" s="27" t="s">
        <v>79</v>
      </c>
    </row>
    <row r="615" spans="2:19">
      <c r="C615" s="28">
        <v>42439</v>
      </c>
      <c r="D615" s="28">
        <v>42440</v>
      </c>
      <c r="E615" s="29">
        <f t="shared" si="10"/>
        <v>2</v>
      </c>
      <c r="I615" s="27" t="s">
        <v>58</v>
      </c>
      <c r="L615" s="27" t="s">
        <v>79</v>
      </c>
    </row>
    <row r="616" spans="2:19">
      <c r="C616" s="28">
        <v>42416</v>
      </c>
      <c r="D616" s="28">
        <v>42416</v>
      </c>
      <c r="E616" s="29">
        <f t="shared" si="10"/>
        <v>1</v>
      </c>
      <c r="I616" s="30" t="s">
        <v>164</v>
      </c>
      <c r="L616" s="27" t="s">
        <v>79</v>
      </c>
      <c r="M616" s="27" t="s">
        <v>32</v>
      </c>
      <c r="N616" s="27">
        <v>15</v>
      </c>
    </row>
    <row r="617" spans="2:19">
      <c r="C617" s="28">
        <v>42544</v>
      </c>
      <c r="D617" s="28">
        <v>42545</v>
      </c>
      <c r="E617" s="29">
        <f t="shared" si="10"/>
        <v>2</v>
      </c>
      <c r="I617" s="27" t="s">
        <v>163</v>
      </c>
      <c r="L617" s="27" t="s">
        <v>79</v>
      </c>
    </row>
    <row r="618" spans="2:19">
      <c r="C618" s="28">
        <v>42520</v>
      </c>
      <c r="D618" s="28">
        <v>42521</v>
      </c>
      <c r="E618" s="29">
        <f t="shared" si="10"/>
        <v>2</v>
      </c>
      <c r="I618" s="27" t="s">
        <v>81</v>
      </c>
      <c r="L618" s="27" t="s">
        <v>79</v>
      </c>
      <c r="M618" s="27" t="s">
        <v>226</v>
      </c>
    </row>
    <row r="619" spans="2:19">
      <c r="C619" s="28">
        <v>42535</v>
      </c>
      <c r="D619" s="28">
        <v>42536</v>
      </c>
      <c r="E619" s="29">
        <f t="shared" si="10"/>
        <v>2</v>
      </c>
      <c r="I619" s="27" t="s">
        <v>81</v>
      </c>
      <c r="L619" s="27" t="s">
        <v>79</v>
      </c>
      <c r="M619" s="27" t="s">
        <v>226</v>
      </c>
    </row>
    <row r="620" spans="2:19">
      <c r="C620" s="28">
        <v>42559</v>
      </c>
      <c r="D620" s="28">
        <v>42559</v>
      </c>
      <c r="E620" s="29">
        <f t="shared" si="10"/>
        <v>1</v>
      </c>
      <c r="I620" s="27" t="s">
        <v>81</v>
      </c>
      <c r="L620" s="27" t="s">
        <v>79</v>
      </c>
    </row>
    <row r="621" spans="2:19">
      <c r="C621" s="28">
        <v>42633</v>
      </c>
      <c r="D621" s="28">
        <v>42634</v>
      </c>
      <c r="E621" s="29">
        <f t="shared" si="10"/>
        <v>2</v>
      </c>
      <c r="I621" s="27" t="s">
        <v>81</v>
      </c>
      <c r="L621" s="27" t="s">
        <v>79</v>
      </c>
    </row>
    <row r="622" spans="2:19">
      <c r="C622" s="28">
        <v>42549</v>
      </c>
      <c r="D622" s="28">
        <v>42549</v>
      </c>
      <c r="E622" s="29">
        <f t="shared" si="10"/>
        <v>1</v>
      </c>
      <c r="I622" s="27" t="s">
        <v>81</v>
      </c>
      <c r="L622" s="27" t="s">
        <v>79</v>
      </c>
    </row>
    <row r="623" spans="2:19">
      <c r="B623" s="30" t="s">
        <v>333</v>
      </c>
      <c r="C623" s="31">
        <v>42479</v>
      </c>
      <c r="D623" s="31">
        <v>42479</v>
      </c>
      <c r="E623" s="29">
        <f t="shared" si="10"/>
        <v>1</v>
      </c>
      <c r="I623" s="30" t="s">
        <v>81</v>
      </c>
      <c r="J623" s="30" t="s">
        <v>347</v>
      </c>
      <c r="K623" s="30" t="s">
        <v>348</v>
      </c>
      <c r="L623" s="30" t="s">
        <v>79</v>
      </c>
      <c r="N623" s="30">
        <v>7</v>
      </c>
      <c r="O623" s="30" t="s">
        <v>124</v>
      </c>
      <c r="P623" s="30" t="s">
        <v>117</v>
      </c>
      <c r="Q623" s="30" t="s">
        <v>123</v>
      </c>
      <c r="R623" s="30" t="s">
        <v>109</v>
      </c>
      <c r="S623" s="32">
        <v>1190.5899999999999</v>
      </c>
    </row>
    <row r="624" spans="2:19">
      <c r="C624" s="28">
        <v>42381</v>
      </c>
      <c r="D624" s="28">
        <v>42381</v>
      </c>
      <c r="E624" s="29">
        <f t="shared" si="10"/>
        <v>1</v>
      </c>
      <c r="I624" s="27" t="s">
        <v>53</v>
      </c>
      <c r="L624" s="27" t="s">
        <v>79</v>
      </c>
      <c r="M624" s="27" t="s">
        <v>75</v>
      </c>
      <c r="N624" s="27">
        <v>25</v>
      </c>
    </row>
    <row r="625" spans="2:19">
      <c r="C625" s="28">
        <v>42516</v>
      </c>
      <c r="D625" s="28">
        <v>42517</v>
      </c>
      <c r="E625" s="29">
        <f t="shared" si="10"/>
        <v>2</v>
      </c>
      <c r="I625" s="27" t="s">
        <v>251</v>
      </c>
      <c r="L625" s="27" t="s">
        <v>79</v>
      </c>
      <c r="M625" s="27" t="s">
        <v>226</v>
      </c>
    </row>
    <row r="626" spans="2:19">
      <c r="C626" s="28">
        <v>42558</v>
      </c>
      <c r="D626" s="28">
        <v>42558</v>
      </c>
      <c r="E626" s="29">
        <f t="shared" si="10"/>
        <v>1</v>
      </c>
      <c r="I626" s="27" t="s">
        <v>63</v>
      </c>
      <c r="L626" s="27" t="s">
        <v>79</v>
      </c>
    </row>
    <row r="627" spans="2:19">
      <c r="C627" s="28">
        <v>42604</v>
      </c>
      <c r="D627" s="28">
        <v>42604</v>
      </c>
      <c r="E627" s="29">
        <f t="shared" si="10"/>
        <v>1</v>
      </c>
      <c r="I627" s="27" t="s">
        <v>63</v>
      </c>
      <c r="L627" s="27" t="s">
        <v>79</v>
      </c>
    </row>
    <row r="628" spans="2:19">
      <c r="C628" s="28">
        <v>42542</v>
      </c>
      <c r="D628" s="28">
        <v>42542</v>
      </c>
      <c r="E628" s="29">
        <f t="shared" si="10"/>
        <v>1</v>
      </c>
      <c r="I628" s="27" t="s">
        <v>63</v>
      </c>
      <c r="L628" s="27" t="s">
        <v>79</v>
      </c>
    </row>
    <row r="629" spans="2:19">
      <c r="C629" s="28">
        <v>42465</v>
      </c>
      <c r="D629" s="28">
        <v>42465</v>
      </c>
      <c r="E629" s="29">
        <f t="shared" si="10"/>
        <v>1</v>
      </c>
      <c r="I629" s="30" t="s">
        <v>63</v>
      </c>
      <c r="L629" s="27" t="s">
        <v>79</v>
      </c>
      <c r="M629" s="27" t="s">
        <v>75</v>
      </c>
      <c r="N629" s="27">
        <v>20</v>
      </c>
    </row>
    <row r="630" spans="2:19">
      <c r="C630" s="28">
        <v>42468</v>
      </c>
      <c r="D630" s="28">
        <v>42468</v>
      </c>
      <c r="E630" s="29">
        <f t="shared" si="10"/>
        <v>1</v>
      </c>
      <c r="I630" s="30" t="s">
        <v>63</v>
      </c>
      <c r="L630" s="27" t="s">
        <v>79</v>
      </c>
      <c r="M630" s="27" t="s">
        <v>75</v>
      </c>
      <c r="N630" s="27">
        <v>20</v>
      </c>
    </row>
    <row r="631" spans="2:19">
      <c r="C631" s="28">
        <v>42473</v>
      </c>
      <c r="D631" s="28">
        <v>42473</v>
      </c>
      <c r="E631" s="29">
        <f t="shared" si="10"/>
        <v>1</v>
      </c>
      <c r="I631" s="30" t="s">
        <v>63</v>
      </c>
      <c r="L631" s="27" t="s">
        <v>79</v>
      </c>
    </row>
    <row r="632" spans="2:19">
      <c r="C632" s="28">
        <v>42474</v>
      </c>
      <c r="D632" s="28">
        <v>42474</v>
      </c>
      <c r="E632" s="29">
        <f t="shared" si="10"/>
        <v>1</v>
      </c>
      <c r="I632" s="30" t="s">
        <v>63</v>
      </c>
      <c r="L632" s="27" t="s">
        <v>79</v>
      </c>
      <c r="M632" s="27" t="s">
        <v>32</v>
      </c>
      <c r="N632" s="27">
        <v>15</v>
      </c>
    </row>
    <row r="633" spans="2:19">
      <c r="C633" s="28">
        <v>42488</v>
      </c>
      <c r="D633" s="28">
        <v>42488</v>
      </c>
      <c r="E633" s="29">
        <f t="shared" si="10"/>
        <v>1</v>
      </c>
      <c r="I633" s="30" t="s">
        <v>63</v>
      </c>
      <c r="L633" s="27" t="s">
        <v>79</v>
      </c>
    </row>
    <row r="634" spans="2:19">
      <c r="C634" s="28">
        <v>42403</v>
      </c>
      <c r="D634" s="28">
        <v>42404</v>
      </c>
      <c r="E634" s="29">
        <f t="shared" si="10"/>
        <v>2</v>
      </c>
      <c r="I634" s="30" t="s">
        <v>119</v>
      </c>
      <c r="L634" s="27" t="s">
        <v>79</v>
      </c>
      <c r="M634" s="27" t="s">
        <v>32</v>
      </c>
      <c r="N634" s="27">
        <v>20</v>
      </c>
      <c r="R634" s="30" t="s">
        <v>109</v>
      </c>
    </row>
    <row r="635" spans="2:19">
      <c r="C635" s="28">
        <v>42405</v>
      </c>
      <c r="D635" s="28">
        <v>42405</v>
      </c>
      <c r="E635" s="29">
        <f t="shared" si="10"/>
        <v>1</v>
      </c>
      <c r="I635" s="30" t="s">
        <v>119</v>
      </c>
      <c r="L635" s="27" t="s">
        <v>79</v>
      </c>
      <c r="M635" s="27" t="s">
        <v>32</v>
      </c>
      <c r="N635" s="27">
        <v>10</v>
      </c>
      <c r="R635" s="30" t="s">
        <v>109</v>
      </c>
    </row>
    <row r="636" spans="2:19">
      <c r="C636" s="28">
        <v>42511</v>
      </c>
      <c r="D636" s="28">
        <v>42511</v>
      </c>
      <c r="E636" s="29">
        <f t="shared" si="10"/>
        <v>1</v>
      </c>
      <c r="I636" s="27" t="s">
        <v>244</v>
      </c>
      <c r="L636" s="27" t="s">
        <v>79</v>
      </c>
      <c r="M636" s="27" t="s">
        <v>75</v>
      </c>
      <c r="N636" s="27">
        <v>35</v>
      </c>
    </row>
    <row r="637" spans="2:19">
      <c r="C637" s="28">
        <v>42522</v>
      </c>
      <c r="D637" s="28">
        <v>42522</v>
      </c>
      <c r="E637" s="29">
        <f t="shared" si="10"/>
        <v>1</v>
      </c>
      <c r="I637" s="27" t="s">
        <v>260</v>
      </c>
      <c r="L637" s="27" t="s">
        <v>79</v>
      </c>
      <c r="M637" s="27" t="s">
        <v>32</v>
      </c>
    </row>
    <row r="638" spans="2:19">
      <c r="B638" s="30" t="s">
        <v>112</v>
      </c>
      <c r="C638" s="31">
        <v>42410</v>
      </c>
      <c r="D638" s="31">
        <v>42411</v>
      </c>
      <c r="E638" s="29">
        <f t="shared" si="10"/>
        <v>2</v>
      </c>
      <c r="I638" s="30" t="s">
        <v>65</v>
      </c>
      <c r="J638" s="30" t="s">
        <v>148</v>
      </c>
      <c r="K638" s="30" t="s">
        <v>149</v>
      </c>
      <c r="L638" s="30" t="s">
        <v>79</v>
      </c>
      <c r="N638" s="30">
        <v>16</v>
      </c>
      <c r="O638" s="30" t="s">
        <v>124</v>
      </c>
      <c r="P638" s="30" t="s">
        <v>117</v>
      </c>
      <c r="Q638" s="30" t="s">
        <v>123</v>
      </c>
      <c r="R638" s="30" t="s">
        <v>109</v>
      </c>
      <c r="S638" s="32">
        <v>3703.5</v>
      </c>
    </row>
    <row r="639" spans="2:19">
      <c r="C639" s="28">
        <v>42555</v>
      </c>
      <c r="D639" s="28">
        <v>42556</v>
      </c>
      <c r="E639" s="29">
        <f t="shared" si="10"/>
        <v>2</v>
      </c>
      <c r="I639" s="27" t="s">
        <v>65</v>
      </c>
      <c r="L639" s="27" t="s">
        <v>79</v>
      </c>
    </row>
    <row r="640" spans="2:19">
      <c r="C640" s="28">
        <v>42576</v>
      </c>
      <c r="D640" s="28">
        <v>42578</v>
      </c>
      <c r="E640" s="29">
        <f t="shared" si="10"/>
        <v>3</v>
      </c>
      <c r="I640" s="27" t="s">
        <v>190</v>
      </c>
      <c r="L640" s="27" t="s">
        <v>79</v>
      </c>
      <c r="N640" s="27">
        <v>1</v>
      </c>
    </row>
    <row r="641" spans="3:14">
      <c r="C641" s="28">
        <v>42583</v>
      </c>
      <c r="D641" s="28">
        <v>42583</v>
      </c>
      <c r="E641" s="29">
        <f t="shared" si="10"/>
        <v>1</v>
      </c>
      <c r="I641" s="27" t="s">
        <v>190</v>
      </c>
      <c r="L641" s="27" t="s">
        <v>79</v>
      </c>
      <c r="N641" s="27">
        <v>1</v>
      </c>
    </row>
    <row r="642" spans="3:14">
      <c r="C642" s="28">
        <v>42385</v>
      </c>
      <c r="D642" s="28">
        <v>42385</v>
      </c>
      <c r="E642" s="29">
        <f t="shared" ref="E642:E679" si="11">_xlfn.DAYS(D642,C642)+1</f>
        <v>1</v>
      </c>
      <c r="I642" s="27" t="s">
        <v>86</v>
      </c>
      <c r="L642" s="27" t="s">
        <v>79</v>
      </c>
    </row>
    <row r="643" spans="3:14">
      <c r="C643" s="28">
        <v>42549</v>
      </c>
      <c r="D643" s="28">
        <v>42550</v>
      </c>
      <c r="E643" s="29">
        <f t="shared" si="11"/>
        <v>2</v>
      </c>
      <c r="I643" s="27" t="s">
        <v>285</v>
      </c>
      <c r="L643" s="27" t="s">
        <v>241</v>
      </c>
      <c r="M643" s="27" t="s">
        <v>111</v>
      </c>
      <c r="N643" s="27">
        <v>8</v>
      </c>
    </row>
    <row r="644" spans="3:14">
      <c r="C644" s="28">
        <v>42552</v>
      </c>
      <c r="D644" s="28">
        <v>42552</v>
      </c>
      <c r="E644" s="29">
        <f t="shared" si="11"/>
        <v>1</v>
      </c>
      <c r="I644" s="27" t="s">
        <v>288</v>
      </c>
      <c r="L644" s="27" t="s">
        <v>241</v>
      </c>
      <c r="M644" s="27" t="s">
        <v>111</v>
      </c>
    </row>
    <row r="645" spans="3:14">
      <c r="C645" s="28">
        <v>42551</v>
      </c>
      <c r="D645" s="28">
        <v>42552</v>
      </c>
      <c r="E645" s="29">
        <f t="shared" si="11"/>
        <v>2</v>
      </c>
      <c r="I645" s="27" t="s">
        <v>288</v>
      </c>
      <c r="L645" s="27" t="s">
        <v>241</v>
      </c>
      <c r="M645" s="27" t="s">
        <v>111</v>
      </c>
    </row>
    <row r="646" spans="3:14">
      <c r="C646" s="28">
        <v>42524</v>
      </c>
      <c r="D646" s="28">
        <v>42524</v>
      </c>
      <c r="E646" s="29">
        <f t="shared" si="11"/>
        <v>1</v>
      </c>
      <c r="I646" s="27" t="s">
        <v>134</v>
      </c>
      <c r="L646" s="27" t="s">
        <v>241</v>
      </c>
      <c r="M646" s="27" t="s">
        <v>111</v>
      </c>
      <c r="N646" s="27">
        <v>15</v>
      </c>
    </row>
    <row r="647" spans="3:14">
      <c r="C647" s="28">
        <v>42563</v>
      </c>
      <c r="D647" s="28">
        <v>42563</v>
      </c>
      <c r="E647" s="29">
        <f t="shared" si="11"/>
        <v>1</v>
      </c>
      <c r="I647" s="27" t="s">
        <v>266</v>
      </c>
      <c r="L647" s="27" t="s">
        <v>241</v>
      </c>
      <c r="M647" s="27" t="s">
        <v>111</v>
      </c>
    </row>
    <row r="648" spans="3:14">
      <c r="C648" s="28">
        <v>42509</v>
      </c>
      <c r="D648" s="28">
        <v>42509</v>
      </c>
      <c r="E648" s="29">
        <f t="shared" si="11"/>
        <v>1</v>
      </c>
      <c r="I648" s="27" t="s">
        <v>63</v>
      </c>
      <c r="L648" s="27" t="s">
        <v>241</v>
      </c>
      <c r="M648" s="27" t="s">
        <v>111</v>
      </c>
    </row>
    <row r="649" spans="3:14">
      <c r="C649" s="28">
        <v>42632</v>
      </c>
      <c r="D649" s="28">
        <v>42632</v>
      </c>
      <c r="E649" s="29">
        <f t="shared" si="11"/>
        <v>1</v>
      </c>
      <c r="I649" s="27" t="s">
        <v>63</v>
      </c>
      <c r="L649" s="27" t="s">
        <v>241</v>
      </c>
    </row>
    <row r="650" spans="3:14">
      <c r="C650" s="28">
        <v>42635</v>
      </c>
      <c r="D650" s="28">
        <v>42635</v>
      </c>
      <c r="E650" s="29">
        <f t="shared" si="11"/>
        <v>1</v>
      </c>
      <c r="I650" s="27" t="s">
        <v>63</v>
      </c>
      <c r="L650" s="27" t="s">
        <v>241</v>
      </c>
    </row>
    <row r="651" spans="3:14">
      <c r="C651" s="28">
        <v>42639</v>
      </c>
      <c r="D651" s="28">
        <v>42643</v>
      </c>
      <c r="E651" s="29">
        <f t="shared" si="11"/>
        <v>5</v>
      </c>
      <c r="I651" s="27" t="s">
        <v>325</v>
      </c>
      <c r="L651" s="27" t="s">
        <v>241</v>
      </c>
      <c r="N651" s="27">
        <v>12</v>
      </c>
    </row>
    <row r="652" spans="3:14">
      <c r="C652" s="28">
        <v>42627</v>
      </c>
      <c r="D652" s="28">
        <v>42627</v>
      </c>
      <c r="E652" s="29">
        <f t="shared" si="11"/>
        <v>1</v>
      </c>
      <c r="I652" s="27" t="s">
        <v>245</v>
      </c>
      <c r="L652" s="27" t="s">
        <v>241</v>
      </c>
    </row>
    <row r="653" spans="3:14">
      <c r="C653" s="28">
        <v>42522</v>
      </c>
      <c r="D653" s="28">
        <v>42522</v>
      </c>
      <c r="E653" s="29">
        <f t="shared" si="11"/>
        <v>1</v>
      </c>
      <c r="I653" s="27" t="s">
        <v>261</v>
      </c>
      <c r="L653" s="27" t="s">
        <v>241</v>
      </c>
      <c r="M653" s="27" t="s">
        <v>111</v>
      </c>
    </row>
    <row r="654" spans="3:14">
      <c r="C654" s="28">
        <v>42523</v>
      </c>
      <c r="D654" s="28">
        <v>42523</v>
      </c>
      <c r="E654" s="29">
        <f t="shared" si="11"/>
        <v>1</v>
      </c>
      <c r="I654" s="27" t="s">
        <v>259</v>
      </c>
      <c r="L654" s="27" t="s">
        <v>241</v>
      </c>
      <c r="M654" s="27" t="s">
        <v>111</v>
      </c>
      <c r="N654" s="27">
        <v>16</v>
      </c>
    </row>
    <row r="655" spans="3:14">
      <c r="C655" s="28">
        <v>42558</v>
      </c>
      <c r="D655" s="28">
        <v>42558</v>
      </c>
      <c r="E655" s="29">
        <f t="shared" si="11"/>
        <v>1</v>
      </c>
      <c r="I655" s="27" t="s">
        <v>298</v>
      </c>
      <c r="L655" s="27" t="s">
        <v>241</v>
      </c>
      <c r="M655" s="27" t="s">
        <v>111</v>
      </c>
      <c r="N655" s="27">
        <v>12</v>
      </c>
    </row>
    <row r="656" spans="3:14">
      <c r="C656" s="28">
        <v>42548</v>
      </c>
      <c r="D656" s="28">
        <v>42550</v>
      </c>
      <c r="E656" s="29">
        <f t="shared" si="11"/>
        <v>3</v>
      </c>
      <c r="I656" s="27" t="s">
        <v>285</v>
      </c>
      <c r="L656" s="27" t="s">
        <v>252</v>
      </c>
      <c r="M656" s="27" t="s">
        <v>111</v>
      </c>
    </row>
    <row r="657" spans="2:19">
      <c r="C657" s="28">
        <v>42516</v>
      </c>
      <c r="D657" s="28">
        <v>42517</v>
      </c>
      <c r="E657" s="29">
        <f t="shared" si="11"/>
        <v>2</v>
      </c>
      <c r="I657" s="27" t="s">
        <v>81</v>
      </c>
      <c r="L657" s="27" t="s">
        <v>252</v>
      </c>
      <c r="M657" s="27" t="s">
        <v>111</v>
      </c>
    </row>
    <row r="658" spans="2:19">
      <c r="C658" s="28">
        <v>42633</v>
      </c>
      <c r="D658" s="28">
        <v>42633</v>
      </c>
      <c r="E658" s="29">
        <f t="shared" si="11"/>
        <v>1</v>
      </c>
      <c r="I658" s="27" t="s">
        <v>313</v>
      </c>
      <c r="L658" s="27" t="s">
        <v>252</v>
      </c>
    </row>
    <row r="659" spans="2:19">
      <c r="C659" s="28">
        <v>42551</v>
      </c>
      <c r="D659" s="28">
        <v>42551</v>
      </c>
      <c r="E659" s="29">
        <f t="shared" si="11"/>
        <v>1</v>
      </c>
      <c r="I659" s="27" t="s">
        <v>266</v>
      </c>
      <c r="L659" s="27" t="s">
        <v>252</v>
      </c>
      <c r="M659" s="27" t="s">
        <v>111</v>
      </c>
    </row>
    <row r="660" spans="2:19">
      <c r="C660" s="28">
        <v>42639</v>
      </c>
      <c r="D660" s="28">
        <v>42639</v>
      </c>
      <c r="E660" s="29">
        <f t="shared" si="11"/>
        <v>1</v>
      </c>
      <c r="I660" s="27" t="s">
        <v>63</v>
      </c>
      <c r="L660" s="27" t="s">
        <v>252</v>
      </c>
      <c r="N660" s="27">
        <v>5</v>
      </c>
    </row>
    <row r="661" spans="2:19">
      <c r="C661" s="28">
        <v>42523</v>
      </c>
      <c r="D661" s="28">
        <v>42523</v>
      </c>
      <c r="E661" s="29">
        <f t="shared" si="11"/>
        <v>1</v>
      </c>
      <c r="I661" s="27" t="s">
        <v>63</v>
      </c>
      <c r="L661" s="27" t="s">
        <v>252</v>
      </c>
    </row>
    <row r="662" spans="2:19">
      <c r="B662" s="30" t="s">
        <v>333</v>
      </c>
      <c r="C662" s="31">
        <v>42473</v>
      </c>
      <c r="D662" s="31">
        <v>42475</v>
      </c>
      <c r="E662" s="29">
        <f t="shared" si="11"/>
        <v>3</v>
      </c>
      <c r="I662" s="30" t="s">
        <v>404</v>
      </c>
      <c r="J662" s="30" t="s">
        <v>405</v>
      </c>
      <c r="K662" s="30" t="s">
        <v>406</v>
      </c>
      <c r="N662" s="30">
        <v>15</v>
      </c>
      <c r="O662" s="30" t="s">
        <v>368</v>
      </c>
      <c r="P662" s="30" t="s">
        <v>117</v>
      </c>
      <c r="Q662" s="30" t="s">
        <v>140</v>
      </c>
      <c r="R662" s="30" t="s">
        <v>109</v>
      </c>
      <c r="S662" s="32">
        <v>3658.35</v>
      </c>
    </row>
    <row r="663" spans="2:19">
      <c r="B663" s="30" t="s">
        <v>142</v>
      </c>
      <c r="C663" s="31">
        <v>42415</v>
      </c>
      <c r="D663" s="31">
        <v>42416</v>
      </c>
      <c r="E663" s="29">
        <f t="shared" si="11"/>
        <v>2</v>
      </c>
      <c r="I663" s="30" t="s">
        <v>407</v>
      </c>
      <c r="J663" s="30" t="s">
        <v>408</v>
      </c>
      <c r="K663" s="30" t="s">
        <v>409</v>
      </c>
      <c r="N663" s="30">
        <v>19</v>
      </c>
      <c r="O663" s="30" t="s">
        <v>368</v>
      </c>
      <c r="P663" s="30" t="s">
        <v>173</v>
      </c>
      <c r="Q663" s="30" t="s">
        <v>129</v>
      </c>
      <c r="R663" s="30" t="s">
        <v>109</v>
      </c>
      <c r="S663" s="32">
        <v>2396.85</v>
      </c>
    </row>
    <row r="664" spans="2:19">
      <c r="B664" s="30" t="s">
        <v>142</v>
      </c>
      <c r="C664" s="31">
        <v>42422</v>
      </c>
      <c r="D664" s="31">
        <v>42424</v>
      </c>
      <c r="E664" s="29">
        <f t="shared" si="11"/>
        <v>3</v>
      </c>
      <c r="I664" s="30" t="s">
        <v>407</v>
      </c>
      <c r="J664" s="30" t="s">
        <v>408</v>
      </c>
      <c r="K664" s="30" t="s">
        <v>409</v>
      </c>
      <c r="N664" s="30">
        <v>36</v>
      </c>
      <c r="O664" s="30" t="s">
        <v>368</v>
      </c>
      <c r="P664" s="30" t="s">
        <v>173</v>
      </c>
      <c r="Q664" s="30" t="s">
        <v>129</v>
      </c>
      <c r="R664" s="30" t="s">
        <v>109</v>
      </c>
      <c r="S664" s="32">
        <v>4001.4</v>
      </c>
    </row>
    <row r="665" spans="2:19">
      <c r="B665" s="30" t="s">
        <v>142</v>
      </c>
      <c r="C665" s="31">
        <v>42465</v>
      </c>
      <c r="D665" s="31">
        <v>42466</v>
      </c>
      <c r="E665" s="29">
        <f t="shared" si="11"/>
        <v>2</v>
      </c>
      <c r="I665" s="30" t="s">
        <v>410</v>
      </c>
      <c r="J665" s="34" t="s">
        <v>411</v>
      </c>
      <c r="K665" s="34" t="s">
        <v>412</v>
      </c>
      <c r="N665" s="30">
        <v>20</v>
      </c>
      <c r="O665" s="30" t="s">
        <v>368</v>
      </c>
      <c r="P665" s="30" t="s">
        <v>117</v>
      </c>
      <c r="Q665" s="30" t="s">
        <v>118</v>
      </c>
      <c r="R665" s="30" t="s">
        <v>109</v>
      </c>
      <c r="S665" s="32">
        <v>2523</v>
      </c>
    </row>
    <row r="666" spans="2:19">
      <c r="B666" s="30" t="s">
        <v>142</v>
      </c>
      <c r="C666" s="31">
        <v>42465</v>
      </c>
      <c r="D666" s="31">
        <v>42467</v>
      </c>
      <c r="E666" s="29">
        <f t="shared" si="11"/>
        <v>3</v>
      </c>
      <c r="I666" s="30" t="s">
        <v>413</v>
      </c>
      <c r="J666" s="30" t="s">
        <v>414</v>
      </c>
      <c r="K666" s="30" t="s">
        <v>415</v>
      </c>
      <c r="N666" s="30">
        <v>80</v>
      </c>
      <c r="O666" s="30" t="s">
        <v>368</v>
      </c>
      <c r="P666" s="30" t="s">
        <v>133</v>
      </c>
      <c r="Q666" s="30" t="s">
        <v>129</v>
      </c>
      <c r="R666" s="30" t="s">
        <v>109</v>
      </c>
      <c r="S666" s="32">
        <v>6938.25</v>
      </c>
    </row>
    <row r="667" spans="2:19">
      <c r="B667" s="30" t="s">
        <v>349</v>
      </c>
      <c r="C667" s="31">
        <v>42417</v>
      </c>
      <c r="D667" s="31">
        <v>42417</v>
      </c>
      <c r="E667" s="29">
        <f t="shared" si="11"/>
        <v>1</v>
      </c>
      <c r="I667" s="30" t="s">
        <v>416</v>
      </c>
      <c r="J667" s="30" t="s">
        <v>417</v>
      </c>
      <c r="K667" s="30" t="s">
        <v>418</v>
      </c>
      <c r="N667" s="30">
        <v>250</v>
      </c>
      <c r="O667" s="30" t="s">
        <v>168</v>
      </c>
      <c r="P667" s="30" t="s">
        <v>173</v>
      </c>
      <c r="Q667" s="30" t="s">
        <v>123</v>
      </c>
      <c r="R667" s="30" t="s">
        <v>169</v>
      </c>
      <c r="S667" s="32">
        <v>15354</v>
      </c>
    </row>
    <row r="668" spans="2:19">
      <c r="B668" s="30" t="s">
        <v>142</v>
      </c>
      <c r="C668" s="31">
        <v>42417</v>
      </c>
      <c r="D668" s="31">
        <v>42418</v>
      </c>
      <c r="E668" s="29">
        <f t="shared" si="11"/>
        <v>2</v>
      </c>
      <c r="I668" s="30" t="s">
        <v>58</v>
      </c>
      <c r="J668" s="30" t="s">
        <v>181</v>
      </c>
      <c r="K668" s="30" t="s">
        <v>162</v>
      </c>
      <c r="L668" s="30"/>
      <c r="M668" s="30"/>
      <c r="N668" s="30">
        <v>45</v>
      </c>
      <c r="O668" s="30" t="s">
        <v>124</v>
      </c>
      <c r="P668" s="30" t="s">
        <v>117</v>
      </c>
      <c r="Q668" s="30" t="s">
        <v>123</v>
      </c>
      <c r="R668" s="30" t="s">
        <v>182</v>
      </c>
      <c r="S668" s="32">
        <v>8925.75</v>
      </c>
    </row>
    <row r="669" spans="2:19">
      <c r="B669" s="30" t="s">
        <v>112</v>
      </c>
      <c r="C669" s="31">
        <v>42411</v>
      </c>
      <c r="D669" s="31">
        <v>42411</v>
      </c>
      <c r="E669" s="29">
        <f t="shared" si="11"/>
        <v>1</v>
      </c>
      <c r="I669" s="27" t="s">
        <v>81</v>
      </c>
      <c r="J669" s="30" t="s">
        <v>152</v>
      </c>
      <c r="K669" s="30" t="s">
        <v>153</v>
      </c>
      <c r="N669" s="30">
        <v>40</v>
      </c>
      <c r="O669" s="30" t="s">
        <v>116</v>
      </c>
      <c r="P669" s="30" t="s">
        <v>133</v>
      </c>
      <c r="Q669" s="30" t="s">
        <v>118</v>
      </c>
      <c r="R669" s="30" t="s">
        <v>109</v>
      </c>
      <c r="S669" s="32">
        <v>1215</v>
      </c>
    </row>
    <row r="670" spans="2:19">
      <c r="B670" s="30" t="s">
        <v>349</v>
      </c>
      <c r="C670" s="31">
        <v>42465</v>
      </c>
      <c r="D670" s="31">
        <v>42466</v>
      </c>
      <c r="E670" s="29">
        <f t="shared" si="11"/>
        <v>2</v>
      </c>
      <c r="I670" s="30" t="s">
        <v>81</v>
      </c>
      <c r="J670" s="30" t="s">
        <v>347</v>
      </c>
      <c r="K670" s="30" t="s">
        <v>348</v>
      </c>
      <c r="N670" s="30">
        <v>11</v>
      </c>
      <c r="O670" s="30" t="s">
        <v>124</v>
      </c>
      <c r="P670" s="30" t="s">
        <v>117</v>
      </c>
      <c r="Q670" s="30" t="s">
        <v>123</v>
      </c>
      <c r="R670" s="30" t="s">
        <v>109</v>
      </c>
      <c r="S670" s="32">
        <v>1178.0899999999999</v>
      </c>
    </row>
    <row r="671" spans="2:19">
      <c r="B671" s="30" t="s">
        <v>349</v>
      </c>
      <c r="C671" s="31">
        <v>42474</v>
      </c>
      <c r="D671" s="31">
        <v>42474</v>
      </c>
      <c r="E671" s="29">
        <f t="shared" si="11"/>
        <v>1</v>
      </c>
      <c r="I671" s="30" t="s">
        <v>419</v>
      </c>
      <c r="J671" s="30" t="s">
        <v>375</v>
      </c>
      <c r="K671" s="30" t="s">
        <v>376</v>
      </c>
      <c r="N671" s="30">
        <v>45</v>
      </c>
      <c r="O671" s="30" t="s">
        <v>116</v>
      </c>
      <c r="P671" s="30" t="s">
        <v>117</v>
      </c>
      <c r="Q671" s="30" t="s">
        <v>123</v>
      </c>
      <c r="R671" s="30" t="s">
        <v>109</v>
      </c>
      <c r="S671" s="32">
        <v>2625.5</v>
      </c>
    </row>
    <row r="672" spans="2:19">
      <c r="B672" s="30" t="s">
        <v>142</v>
      </c>
      <c r="C672" s="31">
        <v>42416</v>
      </c>
      <c r="D672" s="31">
        <v>42416</v>
      </c>
      <c r="E672" s="29">
        <f t="shared" si="11"/>
        <v>1</v>
      </c>
      <c r="I672" s="30" t="s">
        <v>165</v>
      </c>
      <c r="J672" s="30" t="s">
        <v>166</v>
      </c>
      <c r="K672" s="30" t="s">
        <v>167</v>
      </c>
      <c r="N672" s="30">
        <v>30</v>
      </c>
      <c r="O672" s="30" t="s">
        <v>168</v>
      </c>
      <c r="P672" s="30" t="s">
        <v>117</v>
      </c>
      <c r="Q672" s="30" t="s">
        <v>140</v>
      </c>
      <c r="R672" s="30" t="s">
        <v>169</v>
      </c>
      <c r="S672" s="32">
        <v>1758</v>
      </c>
    </row>
    <row r="673" spans="2:19">
      <c r="C673" s="28">
        <v>42491</v>
      </c>
      <c r="D673" s="28">
        <v>42492</v>
      </c>
      <c r="E673" s="29">
        <f t="shared" si="11"/>
        <v>2</v>
      </c>
      <c r="I673" s="30" t="s">
        <v>107</v>
      </c>
    </row>
    <row r="674" spans="2:19">
      <c r="B674" s="30" t="s">
        <v>142</v>
      </c>
      <c r="C674" s="31">
        <v>42484</v>
      </c>
      <c r="D674" s="31">
        <v>42485</v>
      </c>
      <c r="E674" s="29">
        <f t="shared" si="11"/>
        <v>2</v>
      </c>
      <c r="I674" s="30" t="s">
        <v>225</v>
      </c>
      <c r="J674" s="30" t="s">
        <v>420</v>
      </c>
      <c r="K674" s="30" t="s">
        <v>421</v>
      </c>
      <c r="N674" s="30">
        <v>45</v>
      </c>
      <c r="O674" s="30" t="s">
        <v>368</v>
      </c>
      <c r="P674" s="30" t="s">
        <v>117</v>
      </c>
      <c r="Q674" s="30" t="s">
        <v>140</v>
      </c>
      <c r="R674" s="30" t="s">
        <v>109</v>
      </c>
      <c r="S674" s="32">
        <v>4146.75</v>
      </c>
    </row>
    <row r="675" spans="2:19">
      <c r="B675" s="30" t="s">
        <v>112</v>
      </c>
      <c r="C675" s="31">
        <v>42402</v>
      </c>
      <c r="D675" s="31">
        <v>42403</v>
      </c>
      <c r="E675" s="29">
        <f t="shared" si="11"/>
        <v>2</v>
      </c>
      <c r="I675" s="30" t="s">
        <v>422</v>
      </c>
      <c r="J675" s="30" t="s">
        <v>423</v>
      </c>
      <c r="K675" s="30" t="s">
        <v>424</v>
      </c>
      <c r="N675" s="30">
        <v>30</v>
      </c>
      <c r="O675" s="30" t="s">
        <v>368</v>
      </c>
      <c r="P675" s="30" t="s">
        <v>117</v>
      </c>
      <c r="Q675" s="30" t="s">
        <v>129</v>
      </c>
      <c r="R675" s="30" t="s">
        <v>169</v>
      </c>
      <c r="S675" s="32">
        <v>3784.5</v>
      </c>
    </row>
    <row r="676" spans="2:19">
      <c r="B676" s="30" t="s">
        <v>142</v>
      </c>
      <c r="C676" s="31">
        <v>42472</v>
      </c>
      <c r="D676" s="31">
        <v>42475</v>
      </c>
      <c r="E676" s="29">
        <f t="shared" si="11"/>
        <v>4</v>
      </c>
      <c r="I676" s="30" t="s">
        <v>425</v>
      </c>
      <c r="J676" s="30" t="s">
        <v>426</v>
      </c>
      <c r="K676" s="30"/>
      <c r="N676" s="30">
        <v>200</v>
      </c>
      <c r="O676" s="30" t="s">
        <v>368</v>
      </c>
      <c r="P676" s="30" t="s">
        <v>133</v>
      </c>
      <c r="Q676" s="30" t="s">
        <v>129</v>
      </c>
      <c r="R676" s="30" t="s">
        <v>109</v>
      </c>
      <c r="S676" s="32">
        <v>74200</v>
      </c>
    </row>
    <row r="677" spans="2:19">
      <c r="B677" s="30" t="s">
        <v>142</v>
      </c>
      <c r="C677" s="31">
        <v>42466</v>
      </c>
      <c r="D677" s="31">
        <v>42467</v>
      </c>
      <c r="E677" s="29">
        <f t="shared" si="11"/>
        <v>2</v>
      </c>
      <c r="I677" s="30" t="s">
        <v>427</v>
      </c>
      <c r="J677" s="30" t="s">
        <v>428</v>
      </c>
      <c r="K677" s="30" t="s">
        <v>429</v>
      </c>
      <c r="N677" s="30">
        <v>20</v>
      </c>
      <c r="O677" s="30" t="s">
        <v>368</v>
      </c>
      <c r="P677" s="30" t="s">
        <v>117</v>
      </c>
      <c r="Q677" s="30" t="s">
        <v>129</v>
      </c>
      <c r="R677" s="30" t="s">
        <v>109</v>
      </c>
      <c r="S677" s="32">
        <v>2523</v>
      </c>
    </row>
    <row r="678" spans="2:19">
      <c r="B678" s="30" t="s">
        <v>142</v>
      </c>
      <c r="C678" s="31">
        <v>42475</v>
      </c>
      <c r="D678" s="31">
        <v>42477</v>
      </c>
      <c r="E678" s="29">
        <f t="shared" si="11"/>
        <v>3</v>
      </c>
      <c r="I678" s="30" t="s">
        <v>430</v>
      </c>
      <c r="J678" s="30" t="s">
        <v>431</v>
      </c>
      <c r="K678" s="30" t="s">
        <v>432</v>
      </c>
      <c r="N678" s="30">
        <v>85</v>
      </c>
      <c r="O678" s="30" t="s">
        <v>368</v>
      </c>
      <c r="P678" s="30" t="s">
        <v>117</v>
      </c>
      <c r="Q678" s="30" t="s">
        <v>123</v>
      </c>
      <c r="R678" s="30" t="s">
        <v>109</v>
      </c>
      <c r="S678" s="32">
        <v>17561</v>
      </c>
    </row>
    <row r="679" spans="2:19">
      <c r="B679" s="30" t="s">
        <v>349</v>
      </c>
      <c r="C679" s="31">
        <v>42464</v>
      </c>
      <c r="D679" s="31">
        <v>42465</v>
      </c>
      <c r="E679" s="29">
        <f t="shared" si="11"/>
        <v>2</v>
      </c>
      <c r="I679" s="30" t="s">
        <v>433</v>
      </c>
      <c r="J679" s="30" t="s">
        <v>434</v>
      </c>
      <c r="K679" s="30" t="s">
        <v>435</v>
      </c>
      <c r="N679" s="30">
        <v>3</v>
      </c>
      <c r="O679" s="30" t="s">
        <v>139</v>
      </c>
      <c r="P679" s="30" t="s">
        <v>117</v>
      </c>
      <c r="Q679" s="30" t="s">
        <v>140</v>
      </c>
      <c r="R679" s="30" t="s">
        <v>109</v>
      </c>
      <c r="S679" s="32">
        <v>341.7</v>
      </c>
    </row>
  </sheetData>
  <autoFilter ref="A1:S590">
    <sortState ref="A2:S590">
      <sortCondition ref="L1:L590"/>
    </sortState>
  </autoFilter>
  <dataValidations count="5">
    <dataValidation type="list" allowBlank="1" showInputMessage="1" showErrorMessage="1" sqref="B591:B631">
      <formula1>$S$2:$S$13</formula1>
    </dataValidation>
    <dataValidation type="list" allowBlank="1" showInputMessage="1" showErrorMessage="1" sqref="P591:P631">
      <formula1>$R$15:$R$21</formula1>
    </dataValidation>
    <dataValidation type="list" allowBlank="1" showInputMessage="1" showErrorMessage="1" sqref="Q591:Q631">
      <formula1>$R$2:$R$9</formula1>
    </dataValidation>
    <dataValidation type="list" allowBlank="1" showInputMessage="1" showErrorMessage="1" sqref="R591:R631">
      <formula1>$R$23:$R$26</formula1>
    </dataValidation>
    <dataValidation type="list" allowBlank="1" showInputMessage="1" showErrorMessage="1" sqref="O591:O631">
      <formula1>$T$15:$T$20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XFC128"/>
  <sheetViews>
    <sheetView showGridLines="0" tabSelected="1" topLeftCell="A2" workbookViewId="0">
      <selection activeCell="S9" sqref="S9"/>
    </sheetView>
  </sheetViews>
  <sheetFormatPr baseColWidth="10" defaultColWidth="11" defaultRowHeight="12" customHeight="1"/>
  <cols>
    <col min="1" max="2" width="11" style="40"/>
    <col min="3" max="6" width="11" style="37"/>
    <col min="7" max="7" width="12" style="37" bestFit="1" customWidth="1"/>
    <col min="8" max="9" width="11" style="37"/>
    <col min="10" max="16384" width="11" style="40"/>
  </cols>
  <sheetData>
    <row r="1" spans="1:17" ht="12" customHeight="1">
      <c r="A1" s="45"/>
      <c r="B1" s="45"/>
      <c r="C1" s="44"/>
      <c r="D1" s="44"/>
      <c r="E1" s="44"/>
      <c r="F1" s="44"/>
      <c r="G1" s="46"/>
      <c r="H1" s="46" t="str">
        <f>CONCATENATE(H2)</f>
        <v>42379</v>
      </c>
      <c r="I1" s="46" t="str">
        <f t="shared" ref="I1:N1" si="0">CONCATENATE(I2)</f>
        <v>42380</v>
      </c>
      <c r="J1" s="46" t="str">
        <f t="shared" si="0"/>
        <v>42381</v>
      </c>
      <c r="K1" s="46" t="str">
        <f t="shared" si="0"/>
        <v>42382</v>
      </c>
      <c r="L1" s="44" t="str">
        <f t="shared" si="0"/>
        <v>42383</v>
      </c>
      <c r="M1" s="44" t="str">
        <f t="shared" si="0"/>
        <v>42384</v>
      </c>
      <c r="N1" s="44" t="str">
        <f t="shared" si="0"/>
        <v>42385</v>
      </c>
      <c r="O1" s="45"/>
    </row>
    <row r="2" spans="1:17" s="37" customFormat="1" ht="12" customHeight="1">
      <c r="A2" s="50"/>
      <c r="B2" s="51" t="s">
        <v>38</v>
      </c>
      <c r="C2" s="51" t="s">
        <v>40</v>
      </c>
      <c r="D2" s="51" t="s">
        <v>49</v>
      </c>
      <c r="E2" s="51" t="s">
        <v>436</v>
      </c>
      <c r="F2" s="51"/>
      <c r="G2" s="75" t="s">
        <v>437</v>
      </c>
      <c r="H2" s="47">
        <f>B3</f>
        <v>42379</v>
      </c>
      <c r="I2" s="47">
        <f>IF(C3&gt;=2,H2+1," ")</f>
        <v>42380</v>
      </c>
      <c r="J2" s="47">
        <f>IF(C3&gt;=3,I2+1," ")</f>
        <v>42381</v>
      </c>
      <c r="K2" s="47">
        <f>IF(C3&gt;=4,J2+1," ")</f>
        <v>42382</v>
      </c>
      <c r="L2" s="43">
        <f>IF(C3&gt;=5,K2+1," ")</f>
        <v>42383</v>
      </c>
      <c r="M2" s="43">
        <f>IF(C3&gt;=6,L2+1," ")</f>
        <v>42384</v>
      </c>
      <c r="N2" s="43">
        <f>IF(C3&gt;=7,M2+1," ")</f>
        <v>42385</v>
      </c>
      <c r="O2" s="44"/>
    </row>
    <row r="3" spans="1:17" ht="12" customHeight="1">
      <c r="A3" s="52" t="str">
        <f>TEXT(B3,"mmmmmmmm")</f>
        <v>janvier</v>
      </c>
      <c r="B3" s="53">
        <v>42379</v>
      </c>
      <c r="C3" s="73">
        <v>7</v>
      </c>
      <c r="D3" s="73">
        <v>10</v>
      </c>
      <c r="E3" s="73" t="s">
        <v>32</v>
      </c>
      <c r="F3" s="51"/>
      <c r="G3" s="41" t="str">
        <f ca="1">IF(AND($I$2&lt;&gt;" ",H3=B29,I3=B29),B29,(IF(AND($J$2&lt;&gt;" ",H3=B29,I3=B29,J3=B29),B29,(IF(AND($K$2&lt;&gt;" ",H3=B29,I3=B29,J3=B29,K3=B29),B29,(IF(AND($L$2&lt;&gt;" ",H3=B29,I3=B29,J3=B29,K3=B29,L3=B29),B29,(IF(AND($M$2&lt;&gt;" ",H3=B29,I3=B29,J3=B29,K3=B29,L3=B29,M3=B29),B29,"NON")))))))))</f>
        <v>ABBESSES</v>
      </c>
      <c r="H3" s="46" t="str">
        <f t="shared" ref="H3:H22" ca="1" si="1">F29</f>
        <v>ABBESSES</v>
      </c>
      <c r="I3" s="46" t="str">
        <f ca="1">IFERROR(I29," ")</f>
        <v>ABBESSES</v>
      </c>
      <c r="J3" s="48" t="str">
        <f ca="1">IFERROR(L29," ")</f>
        <v>ABBESSES</v>
      </c>
      <c r="K3" s="48" t="str">
        <f ca="1">IFERROR(O29," ")</f>
        <v>ABBESSES</v>
      </c>
      <c r="L3" s="48" t="str">
        <f ca="1">IFERROR(R29," ")</f>
        <v>ABBESSES</v>
      </c>
      <c r="M3" s="48" t="str">
        <f t="shared" ref="M3:M22" ca="1" si="2">IFERROR(U29," ")</f>
        <v xml:space="preserve">  </v>
      </c>
      <c r="N3" s="48" t="str">
        <f ca="1">IFERROR(X29," ")</f>
        <v>ABBESSES</v>
      </c>
      <c r="O3" s="45"/>
      <c r="P3" s="82"/>
      <c r="Q3" s="81" t="str">
        <f ca="1">IF(COUNTIF(H3:N3,"  ")=0,B29,"")</f>
        <v/>
      </c>
    </row>
    <row r="4" spans="1:17" ht="12" customHeight="1">
      <c r="A4" s="52"/>
      <c r="B4" s="50"/>
      <c r="C4" s="51"/>
      <c r="D4" s="51"/>
      <c r="E4" s="74"/>
      <c r="F4" s="51"/>
      <c r="G4" s="41" t="str">
        <f t="shared" ref="G4:G22" ca="1" si="3">IF(OR(AND($I$2&lt;&gt;" ",H4=B30,I4=B30),AND($J$2&lt;&gt;" ",H4=B30,I4=B30,J4=B30),AND($K$2&lt;&gt;" ",H4=B30,I4=B30,J4=B30,K4=B30),AND($L$2&lt;&gt;" ",H4=B30,I4=B30,J4=B30,K4=B30,L4=B30),AND($M$2&lt;&gt;" ",H4=B30,I4=B30,J4=B30,K4=B30,L4=B30,M4=B30),AND($N$2&lt;&gt;" ",H4=B30,I4=B30,J4=B30,K4=B30,L4=B30,M4=B30,N4=B30)),B30,"NON")</f>
        <v>BATIGNOLLES</v>
      </c>
      <c r="H4" s="46" t="str">
        <f t="shared" ca="1" si="1"/>
        <v>BATIGNOLLES</v>
      </c>
      <c r="I4" s="46" t="str">
        <f t="shared" ref="I4:I22" ca="1" si="4">IFERROR(I30," ")</f>
        <v>BATIGNOLLES</v>
      </c>
      <c r="J4" s="48" t="str">
        <f t="shared" ref="J4:J22" ca="1" si="5">IFERROR(L30," ")</f>
        <v>BATIGNOLLES</v>
      </c>
      <c r="K4" s="48" t="str">
        <f t="shared" ref="K4:K22" ca="1" si="6">IFERROR(O30," ")</f>
        <v>BATIGNOLLES</v>
      </c>
      <c r="L4" s="48" t="str">
        <f t="shared" ref="L4:L22" ca="1" si="7">IFERROR(R30," ")</f>
        <v>BATIGNOLLES</v>
      </c>
      <c r="M4" s="48" t="str">
        <f t="shared" ca="1" si="2"/>
        <v>BATIGNOLLES</v>
      </c>
      <c r="N4" s="48" t="str">
        <f t="shared" ref="N4:N10" ca="1" si="8">IFERROR(X30," ")</f>
        <v>BATIGNOLLES</v>
      </c>
      <c r="O4" s="45"/>
      <c r="P4" s="82"/>
      <c r="Q4" s="81" t="str">
        <f t="shared" ref="Q4:Q22" ca="1" si="9">IF(COUNTIF(H4:N4,"  ")=0,B30,"")</f>
        <v>BATIGNOLLES</v>
      </c>
    </row>
    <row r="5" spans="1:17" ht="12" customHeight="1">
      <c r="A5" s="49"/>
      <c r="B5" s="45"/>
      <c r="C5" s="44"/>
      <c r="D5" s="44"/>
      <c r="E5" s="44"/>
      <c r="F5" s="44"/>
      <c r="G5" s="41" t="str">
        <f t="shared" ca="1" si="3"/>
        <v>CARNAVALET</v>
      </c>
      <c r="H5" s="46" t="str">
        <f t="shared" ca="1" si="1"/>
        <v>CARNAVALET</v>
      </c>
      <c r="I5" s="46" t="str">
        <f t="shared" ca="1" si="4"/>
        <v>CARNAVALET</v>
      </c>
      <c r="J5" s="48" t="str">
        <f t="shared" ca="1" si="5"/>
        <v xml:space="preserve">  </v>
      </c>
      <c r="K5" s="48" t="str">
        <f t="shared" ca="1" si="6"/>
        <v xml:space="preserve">  </v>
      </c>
      <c r="L5" s="48" t="str">
        <f t="shared" ca="1" si="7"/>
        <v xml:space="preserve">  </v>
      </c>
      <c r="M5" s="48" t="str">
        <f t="shared" ca="1" si="2"/>
        <v xml:space="preserve">  </v>
      </c>
      <c r="N5" s="48" t="str">
        <f t="shared" ca="1" si="8"/>
        <v>CARNAVALET</v>
      </c>
      <c r="O5" s="45"/>
      <c r="P5" s="82"/>
      <c r="Q5" s="81" t="str">
        <f t="shared" ca="1" si="9"/>
        <v/>
      </c>
    </row>
    <row r="6" spans="1:17" ht="12" customHeight="1">
      <c r="A6" s="49"/>
      <c r="B6" s="45"/>
      <c r="C6" s="44"/>
      <c r="D6" s="44"/>
      <c r="E6" s="44"/>
      <c r="G6" s="41" t="str">
        <f t="shared" ca="1" si="3"/>
        <v>CLICHY</v>
      </c>
      <c r="H6" s="46" t="str">
        <f t="shared" ca="1" si="1"/>
        <v>CLICHY</v>
      </c>
      <c r="I6" s="46" t="str">
        <f t="shared" ca="1" si="4"/>
        <v>CLICHY</v>
      </c>
      <c r="J6" s="48" t="str">
        <f t="shared" ca="1" si="5"/>
        <v>CLICHY</v>
      </c>
      <c r="K6" s="48" t="str">
        <f t="shared" ca="1" si="6"/>
        <v>CLICHY</v>
      </c>
      <c r="L6" s="48" t="str">
        <f t="shared" ca="1" si="7"/>
        <v>CLICHY</v>
      </c>
      <c r="M6" s="48" t="str">
        <f t="shared" ca="1" si="2"/>
        <v>CLICHY</v>
      </c>
      <c r="N6" s="48" t="str">
        <f t="shared" ca="1" si="8"/>
        <v>CLICHY</v>
      </c>
      <c r="O6" s="45"/>
      <c r="P6" s="82"/>
      <c r="Q6" s="81" t="str">
        <f t="shared" ca="1" si="9"/>
        <v>CLICHY</v>
      </c>
    </row>
    <row r="7" spans="1:17" ht="12" customHeight="1">
      <c r="A7" s="49"/>
      <c r="B7" s="45"/>
      <c r="C7" s="44"/>
      <c r="D7" s="44"/>
      <c r="F7" s="44"/>
      <c r="G7" s="41" t="str">
        <f t="shared" ca="1" si="3"/>
        <v>NON</v>
      </c>
      <c r="H7" s="46" t="str">
        <f t="shared" ca="1" si="1"/>
        <v>DAUPHINE</v>
      </c>
      <c r="I7" s="46" t="str">
        <f t="shared" ca="1" si="4"/>
        <v xml:space="preserve">  </v>
      </c>
      <c r="J7" s="48" t="str">
        <f t="shared" ca="1" si="5"/>
        <v xml:space="preserve">  </v>
      </c>
      <c r="K7" s="48" t="str">
        <f t="shared" ca="1" si="6"/>
        <v xml:space="preserve">  </v>
      </c>
      <c r="L7" s="48" t="str">
        <f t="shared" ca="1" si="7"/>
        <v xml:space="preserve">  </v>
      </c>
      <c r="M7" s="48" t="str">
        <f t="shared" ca="1" si="2"/>
        <v xml:space="preserve">  </v>
      </c>
      <c r="N7" s="48" t="str">
        <f t="shared" ca="1" si="8"/>
        <v>DAUPHINE</v>
      </c>
      <c r="O7" s="45"/>
      <c r="P7" s="82"/>
      <c r="Q7" s="81" t="str">
        <f t="shared" ca="1" si="9"/>
        <v/>
      </c>
    </row>
    <row r="8" spans="1:17" ht="12" customHeight="1">
      <c r="A8" s="49"/>
      <c r="B8" s="45"/>
      <c r="C8" s="55"/>
      <c r="D8" s="44"/>
      <c r="E8" s="44"/>
      <c r="F8" s="44"/>
      <c r="G8" s="41" t="str">
        <f t="shared" ca="1" si="3"/>
        <v>NON</v>
      </c>
      <c r="H8" s="46" t="str">
        <f t="shared" ca="1" si="1"/>
        <v>ETOILE</v>
      </c>
      <c r="I8" s="46" t="str">
        <f t="shared" ca="1" si="4"/>
        <v xml:space="preserve">  </v>
      </c>
      <c r="J8" s="48" t="str">
        <f t="shared" ca="1" si="5"/>
        <v xml:space="preserve">  </v>
      </c>
      <c r="K8" s="48" t="str">
        <f t="shared" ca="1" si="6"/>
        <v xml:space="preserve">  </v>
      </c>
      <c r="L8" s="48" t="str">
        <f t="shared" ca="1" si="7"/>
        <v xml:space="preserve">  </v>
      </c>
      <c r="M8" s="48" t="str">
        <f t="shared" ca="1" si="2"/>
        <v xml:space="preserve">  </v>
      </c>
      <c r="N8" s="48" t="str">
        <f t="shared" ca="1" si="8"/>
        <v>ETOILE</v>
      </c>
      <c r="O8" s="45"/>
      <c r="P8" s="82"/>
      <c r="Q8" s="81" t="str">
        <f t="shared" ca="1" si="9"/>
        <v/>
      </c>
    </row>
    <row r="9" spans="1:17" ht="12" customHeight="1">
      <c r="A9" s="49"/>
      <c r="B9" s="45"/>
      <c r="C9" s="44"/>
      <c r="D9" s="44"/>
      <c r="E9" s="44"/>
      <c r="F9" s="44"/>
      <c r="G9" s="41" t="str">
        <f t="shared" ca="1" si="3"/>
        <v>GRENELLE</v>
      </c>
      <c r="H9" s="46" t="str">
        <f t="shared" ca="1" si="1"/>
        <v>GRENELLE</v>
      </c>
      <c r="I9" s="46" t="str">
        <f t="shared" ca="1" si="4"/>
        <v>GRENELLE</v>
      </c>
      <c r="J9" s="48" t="str">
        <f t="shared" ca="1" si="5"/>
        <v xml:space="preserve">  </v>
      </c>
      <c r="K9" s="48" t="str">
        <f t="shared" ca="1" si="6"/>
        <v xml:space="preserve">  </v>
      </c>
      <c r="L9" s="48" t="str">
        <f t="shared" ca="1" si="7"/>
        <v xml:space="preserve">  </v>
      </c>
      <c r="M9" s="48" t="str">
        <f t="shared" ca="1" si="2"/>
        <v xml:space="preserve">  </v>
      </c>
      <c r="N9" s="48" t="str">
        <f t="shared" ca="1" si="8"/>
        <v xml:space="preserve">  </v>
      </c>
      <c r="O9" s="45"/>
      <c r="P9" s="82"/>
      <c r="Q9" s="81" t="str">
        <f t="shared" ca="1" si="9"/>
        <v/>
      </c>
    </row>
    <row r="10" spans="1:17" ht="12" customHeight="1">
      <c r="A10" s="49"/>
      <c r="B10" s="45"/>
      <c r="C10" s="44"/>
      <c r="D10" s="44"/>
      <c r="E10" s="44"/>
      <c r="F10" s="44"/>
      <c r="G10" s="41" t="str">
        <f t="shared" ca="1" si="3"/>
        <v>GREVIN</v>
      </c>
      <c r="H10" s="46" t="str">
        <f t="shared" ca="1" si="1"/>
        <v>GREVIN</v>
      </c>
      <c r="I10" s="46" t="str">
        <f t="shared" ca="1" si="4"/>
        <v>GREVIN</v>
      </c>
      <c r="J10" s="48" t="str">
        <f t="shared" ca="1" si="5"/>
        <v xml:space="preserve">  </v>
      </c>
      <c r="K10" s="48" t="str">
        <f t="shared" ca="1" si="6"/>
        <v xml:space="preserve">  </v>
      </c>
      <c r="L10" s="48" t="str">
        <f t="shared" ca="1" si="7"/>
        <v xml:space="preserve">  </v>
      </c>
      <c r="M10" s="48" t="str">
        <f t="shared" ca="1" si="2"/>
        <v xml:space="preserve">  </v>
      </c>
      <c r="N10" s="48" t="str">
        <f t="shared" ca="1" si="8"/>
        <v xml:space="preserve">  </v>
      </c>
      <c r="O10" s="45"/>
      <c r="P10" s="82"/>
      <c r="Q10" s="81" t="str">
        <f t="shared" ca="1" si="9"/>
        <v/>
      </c>
    </row>
    <row r="11" spans="1:17" ht="12" customHeight="1">
      <c r="A11" s="44"/>
      <c r="D11" s="44"/>
      <c r="E11" s="44"/>
      <c r="F11" s="44"/>
      <c r="G11" s="41" t="str">
        <f t="shared" ca="1" si="3"/>
        <v>IENA</v>
      </c>
      <c r="H11" s="46" t="str">
        <f t="shared" ca="1" si="1"/>
        <v>IENA</v>
      </c>
      <c r="I11" s="46" t="str">
        <f t="shared" ca="1" si="4"/>
        <v>IENA</v>
      </c>
      <c r="J11" s="48" t="str">
        <f t="shared" ca="1" si="5"/>
        <v xml:space="preserve">  </v>
      </c>
      <c r="K11" s="48" t="str">
        <f t="shared" ca="1" si="6"/>
        <v xml:space="preserve">  </v>
      </c>
      <c r="L11" s="48" t="str">
        <f t="shared" ca="1" si="7"/>
        <v xml:space="preserve">  </v>
      </c>
      <c r="M11" s="48" t="str">
        <f t="shared" ca="1" si="2"/>
        <v xml:space="preserve">  </v>
      </c>
      <c r="N11" s="48" t="str">
        <f ca="1">IFERROR(X37," ")</f>
        <v>IENA</v>
      </c>
      <c r="O11" s="45"/>
      <c r="P11" s="82"/>
      <c r="Q11" s="81" t="str">
        <f t="shared" ca="1" si="9"/>
        <v/>
      </c>
    </row>
    <row r="12" spans="1:17" ht="12" customHeight="1">
      <c r="A12" s="49"/>
      <c r="B12" s="45"/>
      <c r="C12" s="44"/>
      <c r="D12" s="44"/>
      <c r="E12" s="44"/>
      <c r="F12" s="44"/>
      <c r="G12" s="41" t="str">
        <f t="shared" ca="1" si="3"/>
        <v>NON</v>
      </c>
      <c r="H12" s="46" t="str">
        <f t="shared" ca="1" si="1"/>
        <v xml:space="preserve">  </v>
      </c>
      <c r="I12" s="46" t="str">
        <f t="shared" ca="1" si="4"/>
        <v>LOUVRE</v>
      </c>
      <c r="J12" s="48" t="str">
        <f t="shared" ca="1" si="5"/>
        <v xml:space="preserve">  </v>
      </c>
      <c r="K12" s="48" t="str">
        <f t="shared" ca="1" si="6"/>
        <v xml:space="preserve">  </v>
      </c>
      <c r="L12" s="48" t="str">
        <f t="shared" ca="1" si="7"/>
        <v xml:space="preserve">  </v>
      </c>
      <c r="M12" s="48" t="str">
        <f t="shared" ca="1" si="2"/>
        <v xml:space="preserve">  </v>
      </c>
      <c r="N12" s="48" t="str">
        <f t="shared" ref="N12:N22" ca="1" si="10">IFERROR(X38," ")</f>
        <v xml:space="preserve">  </v>
      </c>
      <c r="O12" s="45"/>
      <c r="P12" s="82"/>
      <c r="Q12" s="81" t="str">
        <f t="shared" ca="1" si="9"/>
        <v/>
      </c>
    </row>
    <row r="13" spans="1:17" ht="12" customHeight="1">
      <c r="A13" s="49"/>
      <c r="B13" s="45"/>
      <c r="C13" s="44"/>
      <c r="D13" s="44"/>
      <c r="E13" s="44"/>
      <c r="F13" s="44"/>
      <c r="G13" s="41" t="str">
        <f t="shared" ca="1" si="3"/>
        <v>MADELEINE</v>
      </c>
      <c r="H13" s="46" t="str">
        <f t="shared" ca="1" si="1"/>
        <v>MADELEINE</v>
      </c>
      <c r="I13" s="46" t="str">
        <f t="shared" ca="1" si="4"/>
        <v>MADELEINE</v>
      </c>
      <c r="J13" s="48" t="str">
        <f t="shared" ca="1" si="5"/>
        <v>MADELEINE</v>
      </c>
      <c r="K13" s="48" t="str">
        <f t="shared" ca="1" si="6"/>
        <v>MADELEINE</v>
      </c>
      <c r="L13" s="48" t="str">
        <f t="shared" ca="1" si="7"/>
        <v>MADELEINE</v>
      </c>
      <c r="M13" s="48" t="str">
        <f t="shared" ca="1" si="2"/>
        <v>MADELEINE</v>
      </c>
      <c r="N13" s="48" t="str">
        <f t="shared" ca="1" si="10"/>
        <v>MADELEINE</v>
      </c>
      <c r="O13" s="45"/>
      <c r="P13" s="82"/>
      <c r="Q13" s="81" t="str">
        <f t="shared" ca="1" si="9"/>
        <v>MADELEINE</v>
      </c>
    </row>
    <row r="14" spans="1:17" ht="12" customHeight="1">
      <c r="A14" s="49"/>
      <c r="B14" s="45"/>
      <c r="C14" s="44"/>
      <c r="D14" s="44"/>
      <c r="E14" s="44"/>
      <c r="F14" s="44"/>
      <c r="G14" s="41" t="str">
        <f t="shared" ca="1" si="3"/>
        <v>MIRABEAU</v>
      </c>
      <c r="H14" s="46" t="str">
        <f t="shared" ca="1" si="1"/>
        <v>MIRABEAU</v>
      </c>
      <c r="I14" s="46" t="str">
        <f t="shared" ca="1" si="4"/>
        <v>MIRABEAU</v>
      </c>
      <c r="J14" s="48" t="str">
        <f t="shared" ca="1" si="5"/>
        <v xml:space="preserve">  </v>
      </c>
      <c r="K14" s="48" t="str">
        <f t="shared" ca="1" si="6"/>
        <v xml:space="preserve">  </v>
      </c>
      <c r="L14" s="48" t="str">
        <f t="shared" ca="1" si="7"/>
        <v xml:space="preserve">  </v>
      </c>
      <c r="M14" s="48" t="str">
        <f t="shared" ca="1" si="2"/>
        <v xml:space="preserve">  </v>
      </c>
      <c r="N14" s="48" t="str">
        <f t="shared" ca="1" si="10"/>
        <v xml:space="preserve">  </v>
      </c>
      <c r="O14" s="45"/>
      <c r="P14" s="82"/>
      <c r="Q14" s="81" t="str">
        <f t="shared" ca="1" si="9"/>
        <v/>
      </c>
    </row>
    <row r="15" spans="1:17" ht="12" customHeight="1">
      <c r="A15" s="49"/>
      <c r="B15" s="45"/>
      <c r="C15" s="44"/>
      <c r="D15" s="44"/>
      <c r="E15" s="44"/>
      <c r="F15" s="44"/>
      <c r="G15" s="41" t="str">
        <f t="shared" ca="1" si="3"/>
        <v>MONCEAU</v>
      </c>
      <c r="H15" s="46" t="str">
        <f t="shared" ca="1" si="1"/>
        <v>MONCEAU</v>
      </c>
      <c r="I15" s="46" t="str">
        <f t="shared" ca="1" si="4"/>
        <v>MONCEAU</v>
      </c>
      <c r="J15" s="48" t="str">
        <f t="shared" ca="1" si="5"/>
        <v xml:space="preserve">  </v>
      </c>
      <c r="K15" s="48" t="str">
        <f t="shared" ca="1" si="6"/>
        <v xml:space="preserve">  </v>
      </c>
      <c r="L15" s="48" t="str">
        <f t="shared" ca="1" si="7"/>
        <v xml:space="preserve">  </v>
      </c>
      <c r="M15" s="48" t="str">
        <f t="shared" ca="1" si="2"/>
        <v xml:space="preserve">  </v>
      </c>
      <c r="N15" s="48" t="str">
        <f t="shared" ca="1" si="10"/>
        <v xml:space="preserve">  </v>
      </c>
      <c r="O15" s="45"/>
      <c r="P15" s="82"/>
      <c r="Q15" s="81" t="str">
        <f t="shared" ca="1" si="9"/>
        <v/>
      </c>
    </row>
    <row r="16" spans="1:17" ht="12" customHeight="1">
      <c r="A16" s="49"/>
      <c r="B16" s="45"/>
      <c r="C16" s="44"/>
      <c r="D16" s="44"/>
      <c r="E16" s="44"/>
      <c r="F16" s="44"/>
      <c r="G16" s="41" t="str">
        <f t="shared" ca="1" si="3"/>
        <v>PARIS</v>
      </c>
      <c r="H16" s="46" t="str">
        <f t="shared" ca="1" si="1"/>
        <v>PARIS</v>
      </c>
      <c r="I16" s="46" t="str">
        <f t="shared" ca="1" si="4"/>
        <v>PARIS</v>
      </c>
      <c r="J16" s="48" t="str">
        <f t="shared" ca="1" si="5"/>
        <v>PARIS</v>
      </c>
      <c r="K16" s="48" t="str">
        <f t="shared" ca="1" si="6"/>
        <v>PARIS</v>
      </c>
      <c r="L16" s="48" t="str">
        <f t="shared" ca="1" si="7"/>
        <v>PARIS</v>
      </c>
      <c r="M16" s="48" t="str">
        <f t="shared" ca="1" si="2"/>
        <v>PARIS</v>
      </c>
      <c r="N16" s="48" t="str">
        <f t="shared" ca="1" si="10"/>
        <v>PARIS</v>
      </c>
      <c r="O16" s="45"/>
      <c r="P16" s="82"/>
      <c r="Q16" s="81" t="str">
        <f t="shared" ca="1" si="9"/>
        <v>PARIS</v>
      </c>
    </row>
    <row r="17" spans="1:24" ht="12" customHeight="1">
      <c r="A17" s="49"/>
      <c r="B17" s="45"/>
      <c r="C17" s="44"/>
      <c r="D17" s="44"/>
      <c r="E17" s="44"/>
      <c r="F17" s="44"/>
      <c r="G17" s="41" t="str">
        <f t="shared" ca="1" si="3"/>
        <v>PICASSO</v>
      </c>
      <c r="H17" s="46" t="str">
        <f t="shared" ca="1" si="1"/>
        <v>PICASSO</v>
      </c>
      <c r="I17" s="46" t="str">
        <f t="shared" ca="1" si="4"/>
        <v>PICASSO</v>
      </c>
      <c r="J17" s="48" t="str">
        <f t="shared" ca="1" si="5"/>
        <v xml:space="preserve">  </v>
      </c>
      <c r="K17" s="48" t="str">
        <f t="shared" ca="1" si="6"/>
        <v xml:space="preserve">  </v>
      </c>
      <c r="L17" s="48" t="str">
        <f t="shared" ca="1" si="7"/>
        <v xml:space="preserve">  </v>
      </c>
      <c r="M17" s="48" t="str">
        <f t="shared" ca="1" si="2"/>
        <v xml:space="preserve">  </v>
      </c>
      <c r="N17" s="48" t="str">
        <f t="shared" ca="1" si="10"/>
        <v xml:space="preserve">  </v>
      </c>
      <c r="O17" s="45"/>
      <c r="P17" s="82"/>
      <c r="Q17" s="81" t="str">
        <f t="shared" ca="1" si="9"/>
        <v/>
      </c>
    </row>
    <row r="18" spans="1:24" ht="12" customHeight="1">
      <c r="A18" s="49"/>
      <c r="B18" s="45"/>
      <c r="C18" s="44"/>
      <c r="D18" s="44"/>
      <c r="E18" s="44"/>
      <c r="F18" s="44"/>
      <c r="G18" s="41" t="str">
        <f t="shared" ca="1" si="3"/>
        <v>RODIN</v>
      </c>
      <c r="H18" s="46" t="str">
        <f t="shared" ca="1" si="1"/>
        <v>RODIN</v>
      </c>
      <c r="I18" s="46" t="str">
        <f t="shared" ca="1" si="4"/>
        <v>RODIN</v>
      </c>
      <c r="J18" s="48" t="str">
        <f t="shared" ca="1" si="5"/>
        <v xml:space="preserve">  </v>
      </c>
      <c r="K18" s="48" t="str">
        <f t="shared" ca="1" si="6"/>
        <v xml:space="preserve">  </v>
      </c>
      <c r="L18" s="48" t="str">
        <f t="shared" ca="1" si="7"/>
        <v xml:space="preserve">  </v>
      </c>
      <c r="M18" s="48" t="str">
        <f t="shared" ca="1" si="2"/>
        <v xml:space="preserve">  </v>
      </c>
      <c r="N18" s="48" t="str">
        <f t="shared" ca="1" si="10"/>
        <v>RODIN</v>
      </c>
      <c r="O18" s="45"/>
      <c r="P18" s="82"/>
      <c r="Q18" s="81" t="str">
        <f t="shared" ca="1" si="9"/>
        <v/>
      </c>
    </row>
    <row r="19" spans="1:24" ht="12" customHeight="1">
      <c r="A19" s="49"/>
      <c r="B19" s="45"/>
      <c r="C19" s="44"/>
      <c r="D19" s="44"/>
      <c r="E19" s="44"/>
      <c r="F19" s="44"/>
      <c r="G19" s="41" t="str">
        <f t="shared" ca="1" si="3"/>
        <v>SULLY</v>
      </c>
      <c r="H19" s="46" t="str">
        <f t="shared" ca="1" si="1"/>
        <v>SULLY</v>
      </c>
      <c r="I19" s="46" t="str">
        <f t="shared" ca="1" si="4"/>
        <v>SULLY</v>
      </c>
      <c r="J19" s="48" t="str">
        <f t="shared" ca="1" si="5"/>
        <v xml:space="preserve">  </v>
      </c>
      <c r="K19" s="48" t="str">
        <f t="shared" ca="1" si="6"/>
        <v xml:space="preserve">  </v>
      </c>
      <c r="L19" s="48" t="str">
        <f t="shared" ca="1" si="7"/>
        <v xml:space="preserve">  </v>
      </c>
      <c r="M19" s="48" t="str">
        <f t="shared" ca="1" si="2"/>
        <v xml:space="preserve">  </v>
      </c>
      <c r="N19" s="48" t="str">
        <f t="shared" ca="1" si="10"/>
        <v xml:space="preserve">  </v>
      </c>
      <c r="O19" s="45"/>
      <c r="P19" s="82"/>
      <c r="Q19" s="81" t="str">
        <f t="shared" ca="1" si="9"/>
        <v/>
      </c>
    </row>
    <row r="20" spans="1:24" ht="12" customHeight="1">
      <c r="A20" s="49"/>
      <c r="B20" s="45"/>
      <c r="C20" s="44"/>
      <c r="D20" s="44"/>
      <c r="E20" s="44"/>
      <c r="F20" s="44"/>
      <c r="G20" s="41" t="str">
        <f t="shared" ca="1" si="3"/>
        <v>VENDOME</v>
      </c>
      <c r="H20" s="46" t="str">
        <f t="shared" ca="1" si="1"/>
        <v>VENDOME</v>
      </c>
      <c r="I20" s="46" t="str">
        <f t="shared" ca="1" si="4"/>
        <v>VENDOME</v>
      </c>
      <c r="J20" s="48" t="str">
        <f t="shared" ca="1" si="5"/>
        <v>VENDOME</v>
      </c>
      <c r="K20" s="48" t="str">
        <f t="shared" ca="1" si="6"/>
        <v>VENDOME</v>
      </c>
      <c r="L20" s="48" t="str">
        <f t="shared" ca="1" si="7"/>
        <v>VENDOME</v>
      </c>
      <c r="M20" s="48" t="str">
        <f t="shared" ca="1" si="2"/>
        <v>VENDOME</v>
      </c>
      <c r="N20" s="48" t="str">
        <f t="shared" ca="1" si="10"/>
        <v>VENDOME</v>
      </c>
      <c r="O20" s="45"/>
      <c r="P20" s="82"/>
      <c r="Q20" s="81" t="str">
        <f t="shared" ca="1" si="9"/>
        <v>VENDOME</v>
      </c>
    </row>
    <row r="21" spans="1:24" ht="12" customHeight="1">
      <c r="A21" s="49"/>
      <c r="B21" s="45"/>
      <c r="C21" s="44"/>
      <c r="D21" s="44"/>
      <c r="E21" s="44"/>
      <c r="F21" s="44"/>
      <c r="G21" s="41" t="str">
        <f t="shared" ca="1" si="3"/>
        <v>WAGRAM</v>
      </c>
      <c r="H21" s="46" t="str">
        <f t="shared" ca="1" si="1"/>
        <v>WAGRAM</v>
      </c>
      <c r="I21" s="46" t="str">
        <f t="shared" ca="1" si="4"/>
        <v>WAGRAM</v>
      </c>
      <c r="J21" s="48" t="str">
        <f t="shared" ca="1" si="5"/>
        <v>WAGRAM</v>
      </c>
      <c r="K21" s="48" t="str">
        <f t="shared" ca="1" si="6"/>
        <v>WAGRAM</v>
      </c>
      <c r="L21" s="48" t="str">
        <f t="shared" ca="1" si="7"/>
        <v>WAGRAM</v>
      </c>
      <c r="M21" s="48" t="str">
        <f t="shared" ca="1" si="2"/>
        <v>WAGRAM</v>
      </c>
      <c r="N21" s="48" t="str">
        <f t="shared" ca="1" si="10"/>
        <v>WAGRAM</v>
      </c>
      <c r="O21" s="45"/>
      <c r="P21" s="82"/>
      <c r="Q21" s="81" t="str">
        <f t="shared" ca="1" si="9"/>
        <v>WAGRAM</v>
      </c>
    </row>
    <row r="22" spans="1:24" ht="12" customHeight="1">
      <c r="A22" s="45"/>
      <c r="B22" s="45"/>
      <c r="C22" s="44"/>
      <c r="D22" s="44"/>
      <c r="E22" s="44"/>
      <c r="F22" s="44"/>
      <c r="G22" s="41" t="str">
        <f t="shared" ca="1" si="3"/>
        <v>MADELEINE</v>
      </c>
      <c r="H22" s="46" t="str">
        <f t="shared" ca="1" si="1"/>
        <v>MADELEINE</v>
      </c>
      <c r="I22" s="46" t="str">
        <f t="shared" ca="1" si="4"/>
        <v>MADELEINE</v>
      </c>
      <c r="J22" s="48" t="str">
        <f t="shared" ca="1" si="5"/>
        <v>MADELEINE</v>
      </c>
      <c r="K22" s="48" t="str">
        <f t="shared" ca="1" si="6"/>
        <v>MADELEINE</v>
      </c>
      <c r="L22" s="48" t="str">
        <f t="shared" ca="1" si="7"/>
        <v>MADELEINE</v>
      </c>
      <c r="M22" s="48" t="str">
        <f t="shared" ca="1" si="2"/>
        <v>MADELEINE</v>
      </c>
      <c r="N22" s="48" t="str">
        <f t="shared" ca="1" si="10"/>
        <v>MADELEINE</v>
      </c>
      <c r="O22" s="45"/>
      <c r="P22" s="82"/>
      <c r="Q22" s="81" t="str">
        <f t="shared" ca="1" si="9"/>
        <v>MADELEINE</v>
      </c>
    </row>
    <row r="23" spans="1:24" ht="12" customHeight="1">
      <c r="A23" s="45"/>
      <c r="B23" s="45"/>
      <c r="C23" s="44"/>
      <c r="D23" s="44"/>
      <c r="E23" s="44"/>
      <c r="F23" s="44"/>
      <c r="G23" s="44"/>
      <c r="H23" s="44"/>
      <c r="I23" s="44"/>
      <c r="J23" s="45"/>
      <c r="K23" s="45"/>
      <c r="L23" s="45"/>
      <c r="M23" s="45"/>
      <c r="N23" s="45"/>
      <c r="O23" s="45"/>
    </row>
    <row r="24" spans="1:24" ht="12" customHeight="1">
      <c r="A24" s="46" t="s">
        <v>32</v>
      </c>
      <c r="B24" s="40" t="s">
        <v>438</v>
      </c>
    </row>
    <row r="25" spans="1:24" ht="12" customHeight="1">
      <c r="A25" s="46" t="s">
        <v>33</v>
      </c>
      <c r="B25" s="40" t="s">
        <v>439</v>
      </c>
    </row>
    <row r="26" spans="1:24" ht="12" customHeight="1">
      <c r="A26" s="46" t="s">
        <v>34</v>
      </c>
      <c r="B26" s="40" t="s">
        <v>440</v>
      </c>
    </row>
    <row r="27" spans="1:24" ht="12" customHeight="1" thickBot="1">
      <c r="A27" s="46" t="s">
        <v>31</v>
      </c>
      <c r="B27" s="45" t="s">
        <v>441</v>
      </c>
      <c r="C27" s="44"/>
      <c r="D27" s="56"/>
      <c r="E27" s="56">
        <v>1</v>
      </c>
      <c r="F27" s="56"/>
      <c r="G27" s="59"/>
      <c r="H27" s="59">
        <v>2</v>
      </c>
      <c r="I27" s="59"/>
      <c r="J27" s="57"/>
      <c r="K27" s="57">
        <v>3</v>
      </c>
      <c r="L27" s="57"/>
      <c r="M27" s="58"/>
      <c r="N27" s="58">
        <v>4</v>
      </c>
      <c r="O27" s="58"/>
      <c r="P27" s="57"/>
      <c r="Q27" s="57">
        <v>5</v>
      </c>
      <c r="R27" s="57"/>
      <c r="S27" s="58"/>
      <c r="T27" s="58">
        <v>6</v>
      </c>
      <c r="U27" s="58"/>
      <c r="V27" s="57"/>
      <c r="W27" s="57">
        <v>7</v>
      </c>
      <c r="X27" s="57"/>
    </row>
    <row r="28" spans="1:24" ht="12" customHeight="1">
      <c r="A28" s="46" t="s">
        <v>35</v>
      </c>
      <c r="B28" s="62" t="s">
        <v>442</v>
      </c>
      <c r="C28" s="61" t="s">
        <v>443</v>
      </c>
      <c r="D28" s="69" t="str">
        <f>CONCATENATE("libre le ",TEXT(H2,"jj/mm/aa"))</f>
        <v>libre le 10/01/16</v>
      </c>
      <c r="E28" s="60" t="s">
        <v>444</v>
      </c>
      <c r="F28" s="60" t="s">
        <v>445</v>
      </c>
      <c r="G28" s="70" t="str">
        <f>CONCATENATE("libre le ",TEXT(I2,"jj/mm/aa"))</f>
        <v>libre le 11/01/16</v>
      </c>
      <c r="H28" s="67" t="s">
        <v>444</v>
      </c>
      <c r="I28" s="68" t="s">
        <v>445</v>
      </c>
      <c r="J28" s="71" t="str">
        <f>CONCATENATE("libre le ",TEXT(J2,"jj/mm/aa"))</f>
        <v>libre le 12/01/16</v>
      </c>
      <c r="K28" s="60" t="s">
        <v>444</v>
      </c>
      <c r="L28" s="60" t="s">
        <v>445</v>
      </c>
      <c r="M28" s="70" t="str">
        <f>CONCATENATE("libre le ",TEXT(K2,"jj/mm/aa"))</f>
        <v>libre le 13/01/16</v>
      </c>
      <c r="N28" s="67" t="s">
        <v>444</v>
      </c>
      <c r="O28" s="68" t="s">
        <v>445</v>
      </c>
      <c r="P28" s="71" t="str">
        <f>CONCATENATE("libre le ",TEXT(L2,"jj/mm/aa"))</f>
        <v>libre le 14/01/16</v>
      </c>
      <c r="Q28" s="60" t="s">
        <v>444</v>
      </c>
      <c r="R28" s="60" t="s">
        <v>445</v>
      </c>
      <c r="S28" s="70" t="str">
        <f>CONCATENATE("libre le ",TEXT(M2,"jj/mm/aa"))</f>
        <v>libre le 15/01/16</v>
      </c>
      <c r="T28" s="67" t="s">
        <v>444</v>
      </c>
      <c r="U28" s="68" t="s">
        <v>445</v>
      </c>
      <c r="V28" s="71" t="str">
        <f>CONCATENATE("libre le ",TEXT(N2,"jj/mm/aa"))</f>
        <v>libre le 16/01/16</v>
      </c>
      <c r="W28" s="60" t="s">
        <v>444</v>
      </c>
      <c r="X28" s="60" t="s">
        <v>445</v>
      </c>
    </row>
    <row r="29" spans="1:24" ht="12" customHeight="1">
      <c r="A29" s="40">
        <v>1</v>
      </c>
      <c r="B29" s="63" t="s">
        <v>64</v>
      </c>
      <c r="C29" s="61" t="str">
        <f>IF($D$3&lt;=(VLOOKUP($B29,'capacité salles'!$A$1:$G$40,2,FALSE)),"O","N")</f>
        <v>O</v>
      </c>
      <c r="D29" s="56" t="str">
        <f t="shared" ref="D29:D68" ca="1" si="11">IF(VLOOKUP($B29,INDIRECT(""&amp;$A$3&amp;"!$AJ$4:$BO$23"),MATCH($H$2,INDIRECT(""&amp;$A$3&amp;"!$AJ$4:$BO$4"),0),FALSE)=$H$1,"L","O")</f>
        <v>L</v>
      </c>
      <c r="E29" s="56" t="str">
        <f ca="1">CONCATENATE(C29,D29)</f>
        <v>OL</v>
      </c>
      <c r="F29" s="56" t="str">
        <f ca="1">IF(E29="OL",B29,"  " )</f>
        <v>ABBESSES</v>
      </c>
      <c r="G29" s="59" t="str">
        <f ca="1">IF(VLOOKUP($B29,INDIRECT(""&amp;$A$3&amp;"!$AJ$4:$BO$23"),MATCH($I$2,INDIRECT(""&amp;$A$3&amp;"!$AJ$4:$BO$4"),0),FALSE)=$I$1,"L","O")</f>
        <v>L</v>
      </c>
      <c r="H29" s="59" t="str">
        <f ca="1">CONCATENATE($C29,G29)</f>
        <v>OL</v>
      </c>
      <c r="I29" s="59" t="str">
        <f ca="1">IF(H29="OL",$B29,"  " )</f>
        <v>ABBESSES</v>
      </c>
      <c r="J29" s="56" t="str">
        <f t="shared" ref="J29:J37" ca="1" si="12">IF(VLOOKUP($B29,INDIRECT(""&amp;$A$3&amp;"!$AJ$4:$BO$23"),MATCH($J$2,INDIRECT(""&amp;$A$3&amp;"!$AJ$4:$BO$4"),0),FALSE)=$J$1,"L","O")</f>
        <v>L</v>
      </c>
      <c r="K29" s="56" t="str">
        <f ca="1">CONCATENATE($C$29,J29)</f>
        <v>OL</v>
      </c>
      <c r="L29" s="56" t="str">
        <f t="shared" ref="L29:L48" ca="1" si="13">IF(K29="OL",B29,"  " )</f>
        <v>ABBESSES</v>
      </c>
      <c r="M29" s="72" t="str">
        <f ca="1">IF(VLOOKUP($B29,INDIRECT(""&amp;$A$3&amp;"!$AJ$4:$BO$23"),MATCH($K$2,INDIRECT(""&amp;$A$3&amp;"!$AJ$4:$BO$4"),0),FALSE)=$K$1,"L","O")</f>
        <v>L</v>
      </c>
      <c r="N29" s="59" t="str">
        <f t="shared" ref="N29:N48" ca="1" si="14">CONCATENATE(C29,M29)</f>
        <v>OL</v>
      </c>
      <c r="O29" s="59" t="str">
        <f t="shared" ref="O29:O48" ca="1" si="15">IF(N29="OL",B29,"  " )</f>
        <v>ABBESSES</v>
      </c>
      <c r="P29" s="56" t="str">
        <f ca="1">IF(VLOOKUP($B29,INDIRECT(""&amp;$A$3&amp;"!$AJ$4:$BO$23"),MATCH($L$2,INDIRECT(""&amp;$A$3&amp;"!$AJ$4:$BO$4"),0),FALSE)=$L$1,"L","O")</f>
        <v>L</v>
      </c>
      <c r="Q29" s="56" t="str">
        <f ca="1">CONCATENATE(C29,P29)</f>
        <v>OL</v>
      </c>
      <c r="R29" s="56" t="str">
        <f ca="1">IF(Q29="OL",B29,"  " )</f>
        <v>ABBESSES</v>
      </c>
      <c r="S29" s="59" t="str">
        <f ca="1">IF(VLOOKUP($B29,INDIRECT(""&amp;$A$3&amp;"!$AJ$4:$BO$23"),MATCH($M$2,INDIRECT(""&amp;$A$3&amp;"!$AJ$4:$BO$4"),0),FALSE)=$M$1,"L","O")</f>
        <v>O</v>
      </c>
      <c r="T29" s="59" t="str">
        <f t="shared" ref="T29:T48" ca="1" si="16">CONCATENATE(C29,S29)</f>
        <v>OO</v>
      </c>
      <c r="U29" s="59" t="str">
        <f ca="1">IF(T29="OL",B29,"  " )</f>
        <v xml:space="preserve">  </v>
      </c>
      <c r="V29" s="56" t="str">
        <f ca="1">IF(VLOOKUP($B29,INDIRECT(""&amp;$A$3&amp;"!$AJ$4:$BO$23"),MATCH($N$2,INDIRECT(""&amp;$A$3&amp;"!$AJ$4:$BO$4"),0),FALSE)=$N$1,"L","O")</f>
        <v>L</v>
      </c>
      <c r="W29" s="56" t="str">
        <f t="shared" ref="W29:W48" ca="1" si="17">CONCATENATE(C29,V29)</f>
        <v>OL</v>
      </c>
      <c r="X29" s="56" t="str">
        <f t="shared" ref="X29:X48" ca="1" si="18">IF(W29="OL",B29,"  " )</f>
        <v>ABBESSES</v>
      </c>
    </row>
    <row r="30" spans="1:24" ht="12" customHeight="1">
      <c r="A30" s="40">
        <v>2</v>
      </c>
      <c r="B30" s="63" t="s">
        <v>314</v>
      </c>
      <c r="C30" s="61" t="str">
        <f>IF($D$3&lt;=(VLOOKUP($B30,'capacité salles'!$A$1:$G$40,2,FALSE)),"O","N")</f>
        <v>O</v>
      </c>
      <c r="D30" s="56" t="str">
        <f t="shared" ca="1" si="11"/>
        <v>L</v>
      </c>
      <c r="E30" s="56" t="str">
        <f t="shared" ref="E30:E47" ca="1" si="19">CONCATENATE(C30,D30)</f>
        <v>OL</v>
      </c>
      <c r="F30" s="56" t="str">
        <f t="shared" ref="F30:F48" ca="1" si="20">IF(E30="OL",B30,"  " )</f>
        <v>BATIGNOLLES</v>
      </c>
      <c r="G30" s="59" t="str">
        <f t="shared" ref="G30:G68" ca="1" si="21">IF(VLOOKUP($B30,INDIRECT(""&amp;$A$3&amp;"!$AJ$4:$BO$23"),MATCH($I$2,INDIRECT(""&amp;$A$3&amp;"!$AJ$4:$BO$4"),0),FALSE)=$I$1,"L","O")</f>
        <v>L</v>
      </c>
      <c r="H30" s="59" t="str">
        <f t="shared" ref="H30:H48" ca="1" si="22">CONCATENATE($C30,G30)</f>
        <v>OL</v>
      </c>
      <c r="I30" s="59" t="str">
        <f t="shared" ref="I30:I48" ca="1" si="23">IF(H30="OL",$B30,"  " )</f>
        <v>BATIGNOLLES</v>
      </c>
      <c r="J30" s="56" t="str">
        <f t="shared" ca="1" si="12"/>
        <v>L</v>
      </c>
      <c r="K30" s="56" t="str">
        <f t="shared" ref="K30:K48" ca="1" si="24">CONCATENATE($C$29,J30)</f>
        <v>OL</v>
      </c>
      <c r="L30" s="56" t="str">
        <f t="shared" ca="1" si="13"/>
        <v>BATIGNOLLES</v>
      </c>
      <c r="M30" s="72" t="str">
        <f t="shared" ref="M30:M68" ca="1" si="25">IF(VLOOKUP($B30,INDIRECT(""&amp;$A$3&amp;"!$AJ$4:$BO$23"),MATCH($K$2,INDIRECT(""&amp;$A$3&amp;"!$AJ$4:$BO$4"),0),FALSE)=$K$1,"L","O")</f>
        <v>L</v>
      </c>
      <c r="N30" s="59" t="str">
        <f t="shared" ca="1" si="14"/>
        <v>OL</v>
      </c>
      <c r="O30" s="59" t="str">
        <f t="shared" ca="1" si="15"/>
        <v>BATIGNOLLES</v>
      </c>
      <c r="P30" s="56" t="str">
        <f t="shared" ref="P30:P68" ca="1" si="26">IF(VLOOKUP($B30,INDIRECT(""&amp;$A$3&amp;"!$AJ$4:$BO$23"),MATCH($L$2,INDIRECT(""&amp;$A$3&amp;"!$AJ$4:$BO$4"),0),FALSE)=$L$1,"L","O")</f>
        <v>L</v>
      </c>
      <c r="Q30" s="56" t="str">
        <f t="shared" ref="Q30:Q68" ca="1" si="27">CONCATENATE(C30,P30)</f>
        <v>OL</v>
      </c>
      <c r="R30" s="56" t="str">
        <f t="shared" ref="R30:R68" ca="1" si="28">IF(Q30="OL",B30,"  " )</f>
        <v>BATIGNOLLES</v>
      </c>
      <c r="S30" s="59" t="str">
        <f t="shared" ref="S30:S68" ca="1" si="29">IF(VLOOKUP($B30,INDIRECT(""&amp;$A$3&amp;"!$AJ$4:$BO$23"),MATCH($M$2,INDIRECT(""&amp;$A$3&amp;"!$AJ$4:$BO$4"),0),FALSE)=$M$1,"L","O")</f>
        <v>L</v>
      </c>
      <c r="T30" s="59" t="str">
        <f t="shared" ca="1" si="16"/>
        <v>OL</v>
      </c>
      <c r="U30" s="59" t="str">
        <f t="shared" ref="U30:U68" ca="1" si="30">IF(T30="OL",B30,"  " )</f>
        <v>BATIGNOLLES</v>
      </c>
      <c r="V30" s="56" t="str">
        <f t="shared" ref="V30:V68" ca="1" si="31">IF(VLOOKUP($B30,INDIRECT(""&amp;$A$3&amp;"!$AJ$4:$BO$23"),MATCH($N$2,INDIRECT(""&amp;$A$3&amp;"!$AJ$4:$BO$4"),0),FALSE)=$N$1,"L","O")</f>
        <v>L</v>
      </c>
      <c r="W30" s="56" t="str">
        <f t="shared" ca="1" si="17"/>
        <v>OL</v>
      </c>
      <c r="X30" s="56" t="str">
        <f t="shared" ca="1" si="18"/>
        <v>BATIGNOLLES</v>
      </c>
    </row>
    <row r="31" spans="1:24" ht="12" customHeight="1">
      <c r="A31" s="40">
        <v>3</v>
      </c>
      <c r="B31" s="63" t="s">
        <v>68</v>
      </c>
      <c r="C31" s="61" t="str">
        <f>IF($D$3&lt;=(VLOOKUP($B31,'capacité salles'!$A$1:$G$40,2,FALSE)),"O","N")</f>
        <v>O</v>
      </c>
      <c r="D31" s="56" t="str">
        <f t="shared" ca="1" si="11"/>
        <v>L</v>
      </c>
      <c r="E31" s="56" t="str">
        <f t="shared" ca="1" si="19"/>
        <v>OL</v>
      </c>
      <c r="F31" s="56" t="str">
        <f t="shared" ca="1" si="20"/>
        <v>CARNAVALET</v>
      </c>
      <c r="G31" s="59" t="str">
        <f t="shared" ca="1" si="21"/>
        <v>L</v>
      </c>
      <c r="H31" s="59" t="str">
        <f t="shared" ca="1" si="22"/>
        <v>OL</v>
      </c>
      <c r="I31" s="59" t="str">
        <f t="shared" ca="1" si="23"/>
        <v>CARNAVALET</v>
      </c>
      <c r="J31" s="56" t="str">
        <f t="shared" ca="1" si="12"/>
        <v>O</v>
      </c>
      <c r="K31" s="56" t="str">
        <f t="shared" ca="1" si="24"/>
        <v>OO</v>
      </c>
      <c r="L31" s="56" t="str">
        <f t="shared" ca="1" si="13"/>
        <v xml:space="preserve">  </v>
      </c>
      <c r="M31" s="72" t="str">
        <f t="shared" ca="1" si="25"/>
        <v>O</v>
      </c>
      <c r="N31" s="59" t="str">
        <f t="shared" ca="1" si="14"/>
        <v>OO</v>
      </c>
      <c r="O31" s="59" t="str">
        <f t="shared" ca="1" si="15"/>
        <v xml:space="preserve">  </v>
      </c>
      <c r="P31" s="56" t="str">
        <f t="shared" ca="1" si="26"/>
        <v>O</v>
      </c>
      <c r="Q31" s="56" t="str">
        <f t="shared" ca="1" si="27"/>
        <v>OO</v>
      </c>
      <c r="R31" s="56" t="str">
        <f t="shared" ca="1" si="28"/>
        <v xml:space="preserve">  </v>
      </c>
      <c r="S31" s="59" t="str">
        <f t="shared" ca="1" si="29"/>
        <v>O</v>
      </c>
      <c r="T31" s="59" t="str">
        <f t="shared" ca="1" si="16"/>
        <v>OO</v>
      </c>
      <c r="U31" s="59" t="str">
        <f t="shared" ca="1" si="30"/>
        <v xml:space="preserve">  </v>
      </c>
      <c r="V31" s="56" t="str">
        <f t="shared" ca="1" si="31"/>
        <v>L</v>
      </c>
      <c r="W31" s="56" t="str">
        <f t="shared" ca="1" si="17"/>
        <v>OL</v>
      </c>
      <c r="X31" s="56" t="str">
        <f t="shared" ca="1" si="18"/>
        <v>CARNAVALET</v>
      </c>
    </row>
    <row r="32" spans="1:24" ht="12" customHeight="1">
      <c r="A32" s="40">
        <v>4</v>
      </c>
      <c r="B32" s="63" t="s">
        <v>315</v>
      </c>
      <c r="C32" s="61" t="str">
        <f>IF($D$3&lt;=(VLOOKUP($B32,'capacité salles'!$A$1:$G$40,2,FALSE)),"O","N")</f>
        <v>O</v>
      </c>
      <c r="D32" s="56" t="str">
        <f t="shared" ca="1" si="11"/>
        <v>L</v>
      </c>
      <c r="E32" s="56" t="str">
        <f t="shared" ca="1" si="19"/>
        <v>OL</v>
      </c>
      <c r="F32" s="56" t="str">
        <f t="shared" ca="1" si="20"/>
        <v>CLICHY</v>
      </c>
      <c r="G32" s="59" t="str">
        <f t="shared" ca="1" si="21"/>
        <v>L</v>
      </c>
      <c r="H32" s="59" t="str">
        <f t="shared" ca="1" si="22"/>
        <v>OL</v>
      </c>
      <c r="I32" s="59" t="str">
        <f t="shared" ca="1" si="23"/>
        <v>CLICHY</v>
      </c>
      <c r="J32" s="56" t="str">
        <f t="shared" ca="1" si="12"/>
        <v>L</v>
      </c>
      <c r="K32" s="56" t="str">
        <f ca="1">CONCATENATE($C$29,J32)</f>
        <v>OL</v>
      </c>
      <c r="L32" s="56" t="str">
        <f t="shared" ca="1" si="13"/>
        <v>CLICHY</v>
      </c>
      <c r="M32" s="72" t="str">
        <f t="shared" ca="1" si="25"/>
        <v>L</v>
      </c>
      <c r="N32" s="59" t="str">
        <f t="shared" ca="1" si="14"/>
        <v>OL</v>
      </c>
      <c r="O32" s="59" t="str">
        <f t="shared" ca="1" si="15"/>
        <v>CLICHY</v>
      </c>
      <c r="P32" s="56" t="str">
        <f t="shared" ca="1" si="26"/>
        <v>L</v>
      </c>
      <c r="Q32" s="56" t="str">
        <f t="shared" ca="1" si="27"/>
        <v>OL</v>
      </c>
      <c r="R32" s="56" t="str">
        <f t="shared" ca="1" si="28"/>
        <v>CLICHY</v>
      </c>
      <c r="S32" s="59" t="str">
        <f t="shared" ca="1" si="29"/>
        <v>L</v>
      </c>
      <c r="T32" s="59" t="str">
        <f t="shared" ca="1" si="16"/>
        <v>OL</v>
      </c>
      <c r="U32" s="59" t="str">
        <f t="shared" ca="1" si="30"/>
        <v>CLICHY</v>
      </c>
      <c r="V32" s="56" t="str">
        <f t="shared" ca="1" si="31"/>
        <v>L</v>
      </c>
      <c r="W32" s="56" t="str">
        <f t="shared" ca="1" si="17"/>
        <v>OL</v>
      </c>
      <c r="X32" s="56" t="str">
        <f t="shared" ca="1" si="18"/>
        <v>CLICHY</v>
      </c>
    </row>
    <row r="33" spans="1:24" ht="12" customHeight="1">
      <c r="A33" s="40">
        <v>5</v>
      </c>
      <c r="B33" s="63" t="s">
        <v>73</v>
      </c>
      <c r="C33" s="61" t="str">
        <f>IF($D$3&lt;=(VLOOKUP($B33,'capacité salles'!$A$1:$G$40,2,FALSE)),"O","N")</f>
        <v>O</v>
      </c>
      <c r="D33" s="56" t="str">
        <f t="shared" ca="1" si="11"/>
        <v>L</v>
      </c>
      <c r="E33" s="56" t="str">
        <f t="shared" ca="1" si="19"/>
        <v>OL</v>
      </c>
      <c r="F33" s="56" t="str">
        <f t="shared" ca="1" si="20"/>
        <v>DAUPHINE</v>
      </c>
      <c r="G33" s="59" t="str">
        <f t="shared" ca="1" si="21"/>
        <v>O</v>
      </c>
      <c r="H33" s="59" t="str">
        <f t="shared" ca="1" si="22"/>
        <v>OO</v>
      </c>
      <c r="I33" s="59" t="str">
        <f t="shared" ca="1" si="23"/>
        <v xml:space="preserve">  </v>
      </c>
      <c r="J33" s="56" t="str">
        <f t="shared" ca="1" si="12"/>
        <v>O</v>
      </c>
      <c r="K33" s="56" t="str">
        <f t="shared" ca="1" si="24"/>
        <v>OO</v>
      </c>
      <c r="L33" s="56" t="str">
        <f t="shared" ca="1" si="13"/>
        <v xml:space="preserve">  </v>
      </c>
      <c r="M33" s="72" t="str">
        <f t="shared" ca="1" si="25"/>
        <v>O</v>
      </c>
      <c r="N33" s="59" t="str">
        <f t="shared" ca="1" si="14"/>
        <v>OO</v>
      </c>
      <c r="O33" s="59" t="str">
        <f t="shared" ca="1" si="15"/>
        <v xml:space="preserve">  </v>
      </c>
      <c r="P33" s="56" t="str">
        <f t="shared" ca="1" si="26"/>
        <v>O</v>
      </c>
      <c r="Q33" s="56" t="str">
        <f t="shared" ca="1" si="27"/>
        <v>OO</v>
      </c>
      <c r="R33" s="56" t="str">
        <f t="shared" ca="1" si="28"/>
        <v xml:space="preserve">  </v>
      </c>
      <c r="S33" s="59" t="str">
        <f t="shared" ca="1" si="29"/>
        <v>O</v>
      </c>
      <c r="T33" s="59" t="str">
        <f t="shared" ca="1" si="16"/>
        <v>OO</v>
      </c>
      <c r="U33" s="59" t="str">
        <f t="shared" ca="1" si="30"/>
        <v xml:space="preserve">  </v>
      </c>
      <c r="V33" s="56" t="str">
        <f t="shared" ca="1" si="31"/>
        <v>L</v>
      </c>
      <c r="W33" s="56" t="str">
        <f t="shared" ca="1" si="17"/>
        <v>OL</v>
      </c>
      <c r="X33" s="56" t="str">
        <f t="shared" ca="1" si="18"/>
        <v>DAUPHINE</v>
      </c>
    </row>
    <row r="34" spans="1:24" ht="12" customHeight="1">
      <c r="A34" s="40">
        <v>6</v>
      </c>
      <c r="B34" s="63" t="s">
        <v>55</v>
      </c>
      <c r="C34" s="61" t="str">
        <f>IF($D$3&lt;=(VLOOKUP($B34,'capacité salles'!$A$1:$G$40,2,FALSE)),"O","N")</f>
        <v>O</v>
      </c>
      <c r="D34" s="56" t="str">
        <f t="shared" ca="1" si="11"/>
        <v>L</v>
      </c>
      <c r="E34" s="56" t="str">
        <f t="shared" ca="1" si="19"/>
        <v>OL</v>
      </c>
      <c r="F34" s="56" t="str">
        <f t="shared" ca="1" si="20"/>
        <v>ETOILE</v>
      </c>
      <c r="G34" s="59" t="str">
        <f t="shared" ca="1" si="21"/>
        <v>O</v>
      </c>
      <c r="H34" s="59" t="str">
        <f t="shared" ca="1" si="22"/>
        <v>OO</v>
      </c>
      <c r="I34" s="59" t="str">
        <f t="shared" ca="1" si="23"/>
        <v xml:space="preserve">  </v>
      </c>
      <c r="J34" s="56" t="str">
        <f t="shared" ca="1" si="12"/>
        <v>O</v>
      </c>
      <c r="K34" s="56" t="str">
        <f t="shared" ca="1" si="24"/>
        <v>OO</v>
      </c>
      <c r="L34" s="56" t="str">
        <f t="shared" ca="1" si="13"/>
        <v xml:space="preserve">  </v>
      </c>
      <c r="M34" s="72" t="str">
        <f t="shared" ca="1" si="25"/>
        <v>O</v>
      </c>
      <c r="N34" s="59" t="str">
        <f t="shared" ca="1" si="14"/>
        <v>OO</v>
      </c>
      <c r="O34" s="59" t="str">
        <f t="shared" ca="1" si="15"/>
        <v xml:space="preserve">  </v>
      </c>
      <c r="P34" s="56" t="str">
        <f t="shared" ca="1" si="26"/>
        <v>O</v>
      </c>
      <c r="Q34" s="56" t="str">
        <f t="shared" ca="1" si="27"/>
        <v>OO</v>
      </c>
      <c r="R34" s="56" t="str">
        <f t="shared" ca="1" si="28"/>
        <v xml:space="preserve">  </v>
      </c>
      <c r="S34" s="59" t="str">
        <f t="shared" ca="1" si="29"/>
        <v>O</v>
      </c>
      <c r="T34" s="59" t="str">
        <f t="shared" ca="1" si="16"/>
        <v>OO</v>
      </c>
      <c r="U34" s="59" t="str">
        <f t="shared" ca="1" si="30"/>
        <v xml:space="preserve">  </v>
      </c>
      <c r="V34" s="56" t="str">
        <f t="shared" ca="1" si="31"/>
        <v>L</v>
      </c>
      <c r="W34" s="56" t="str">
        <f t="shared" ca="1" si="17"/>
        <v>OL</v>
      </c>
      <c r="X34" s="56" t="str">
        <f t="shared" ca="1" si="18"/>
        <v>ETOILE</v>
      </c>
    </row>
    <row r="35" spans="1:24" ht="12" customHeight="1">
      <c r="A35" s="40">
        <v>7</v>
      </c>
      <c r="B35" s="63" t="s">
        <v>60</v>
      </c>
      <c r="C35" s="61" t="str">
        <f>IF($D$3&lt;=(VLOOKUP($B35,'capacité salles'!$A$1:$G$40,2,FALSE)),"O","N")</f>
        <v>O</v>
      </c>
      <c r="D35" s="56" t="str">
        <f t="shared" ca="1" si="11"/>
        <v>L</v>
      </c>
      <c r="E35" s="56" t="str">
        <f t="shared" ca="1" si="19"/>
        <v>OL</v>
      </c>
      <c r="F35" s="56" t="str">
        <f t="shared" ca="1" si="20"/>
        <v>GRENELLE</v>
      </c>
      <c r="G35" s="59" t="str">
        <f t="shared" ca="1" si="21"/>
        <v>L</v>
      </c>
      <c r="H35" s="59" t="str">
        <f t="shared" ca="1" si="22"/>
        <v>OL</v>
      </c>
      <c r="I35" s="59" t="str">
        <f t="shared" ca="1" si="23"/>
        <v>GRENELLE</v>
      </c>
      <c r="J35" s="56" t="str">
        <f t="shared" ca="1" si="12"/>
        <v>O</v>
      </c>
      <c r="K35" s="56" t="str">
        <f t="shared" ca="1" si="24"/>
        <v>OO</v>
      </c>
      <c r="L35" s="56" t="str">
        <f t="shared" ca="1" si="13"/>
        <v xml:space="preserve">  </v>
      </c>
      <c r="M35" s="72" t="str">
        <f t="shared" ca="1" si="25"/>
        <v>O</v>
      </c>
      <c r="N35" s="59" t="str">
        <f t="shared" ca="1" si="14"/>
        <v>OO</v>
      </c>
      <c r="O35" s="59" t="str">
        <f t="shared" ca="1" si="15"/>
        <v xml:space="preserve">  </v>
      </c>
      <c r="P35" s="56" t="str">
        <f t="shared" ca="1" si="26"/>
        <v>O</v>
      </c>
      <c r="Q35" s="56" t="str">
        <f t="shared" ca="1" si="27"/>
        <v>OO</v>
      </c>
      <c r="R35" s="56" t="str">
        <f t="shared" ca="1" si="28"/>
        <v xml:space="preserve">  </v>
      </c>
      <c r="S35" s="59" t="str">
        <f t="shared" ca="1" si="29"/>
        <v>O</v>
      </c>
      <c r="T35" s="59" t="str">
        <f t="shared" ca="1" si="16"/>
        <v>OO</v>
      </c>
      <c r="U35" s="59" t="str">
        <f t="shared" ca="1" si="30"/>
        <v xml:space="preserve">  </v>
      </c>
      <c r="V35" s="56" t="str">
        <f t="shared" ca="1" si="31"/>
        <v>O</v>
      </c>
      <c r="W35" s="56" t="str">
        <f t="shared" ca="1" si="17"/>
        <v>OO</v>
      </c>
      <c r="X35" s="56" t="str">
        <f t="shared" ca="1" si="18"/>
        <v xml:space="preserve">  </v>
      </c>
    </row>
    <row r="36" spans="1:24" ht="12" customHeight="1">
      <c r="A36" s="40">
        <v>8</v>
      </c>
      <c r="B36" s="63" t="s">
        <v>88</v>
      </c>
      <c r="C36" s="61" t="str">
        <f>IF($D$3&lt;=(VLOOKUP($B36,'capacité salles'!$A$1:$G$40,2,FALSE)),"O","N")</f>
        <v>O</v>
      </c>
      <c r="D36" s="56" t="str">
        <f t="shared" ca="1" si="11"/>
        <v>L</v>
      </c>
      <c r="E36" s="56" t="str">
        <f t="shared" ca="1" si="19"/>
        <v>OL</v>
      </c>
      <c r="F36" s="56" t="str">
        <f t="shared" ca="1" si="20"/>
        <v>GREVIN</v>
      </c>
      <c r="G36" s="59" t="str">
        <f t="shared" ca="1" si="21"/>
        <v>L</v>
      </c>
      <c r="H36" s="59" t="str">
        <f t="shared" ca="1" si="22"/>
        <v>OL</v>
      </c>
      <c r="I36" s="59" t="str">
        <f t="shared" ca="1" si="23"/>
        <v>GREVIN</v>
      </c>
      <c r="J36" s="56" t="str">
        <f t="shared" ca="1" si="12"/>
        <v>O</v>
      </c>
      <c r="K36" s="56" t="str">
        <f t="shared" ca="1" si="24"/>
        <v>OO</v>
      </c>
      <c r="L36" s="56" t="str">
        <f t="shared" ca="1" si="13"/>
        <v xml:space="preserve">  </v>
      </c>
      <c r="M36" s="72" t="str">
        <f t="shared" ca="1" si="25"/>
        <v>O</v>
      </c>
      <c r="N36" s="59" t="str">
        <f t="shared" ca="1" si="14"/>
        <v>OO</v>
      </c>
      <c r="O36" s="59" t="str">
        <f t="shared" ca="1" si="15"/>
        <v xml:space="preserve">  </v>
      </c>
      <c r="P36" s="56" t="str">
        <f t="shared" ca="1" si="26"/>
        <v>O</v>
      </c>
      <c r="Q36" s="56" t="str">
        <f t="shared" ca="1" si="27"/>
        <v>OO</v>
      </c>
      <c r="R36" s="56" t="str">
        <f t="shared" ca="1" si="28"/>
        <v xml:space="preserve">  </v>
      </c>
      <c r="S36" s="59" t="str">
        <f t="shared" ca="1" si="29"/>
        <v>O</v>
      </c>
      <c r="T36" s="59" t="str">
        <f t="shared" ca="1" si="16"/>
        <v>OO</v>
      </c>
      <c r="U36" s="59" t="str">
        <f t="shared" ca="1" si="30"/>
        <v xml:space="preserve">  </v>
      </c>
      <c r="V36" s="56" t="str">
        <f t="shared" ca="1" si="31"/>
        <v>O</v>
      </c>
      <c r="W36" s="56" t="str">
        <f t="shared" ca="1" si="17"/>
        <v>OO</v>
      </c>
      <c r="X36" s="56" t="str">
        <f t="shared" ca="1" si="18"/>
        <v xml:space="preserve">  </v>
      </c>
    </row>
    <row r="37" spans="1:24" ht="12" customHeight="1">
      <c r="A37" s="40">
        <v>9</v>
      </c>
      <c r="B37" s="63" t="s">
        <v>76</v>
      </c>
      <c r="C37" s="61" t="str">
        <f>IF($D$3&lt;=(VLOOKUP($B37,'capacité salles'!$A$1:$G$40,2,FALSE)),"O","N")</f>
        <v>O</v>
      </c>
      <c r="D37" s="56" t="str">
        <f t="shared" ca="1" si="11"/>
        <v>L</v>
      </c>
      <c r="E37" s="56" t="str">
        <f t="shared" ca="1" si="19"/>
        <v>OL</v>
      </c>
      <c r="F37" s="56" t="str">
        <f t="shared" ca="1" si="20"/>
        <v>IENA</v>
      </c>
      <c r="G37" s="59" t="str">
        <f t="shared" ca="1" si="21"/>
        <v>L</v>
      </c>
      <c r="H37" s="59" t="str">
        <f t="shared" ca="1" si="22"/>
        <v>OL</v>
      </c>
      <c r="I37" s="59" t="str">
        <f t="shared" ca="1" si="23"/>
        <v>IENA</v>
      </c>
      <c r="J37" s="56" t="str">
        <f t="shared" ca="1" si="12"/>
        <v>O</v>
      </c>
      <c r="K37" s="56" t="str">
        <f t="shared" ca="1" si="24"/>
        <v>OO</v>
      </c>
      <c r="L37" s="56" t="str">
        <f t="shared" ca="1" si="13"/>
        <v xml:space="preserve">  </v>
      </c>
      <c r="M37" s="72" t="str">
        <f t="shared" ca="1" si="25"/>
        <v>O</v>
      </c>
      <c r="N37" s="59" t="str">
        <f t="shared" ca="1" si="14"/>
        <v>OO</v>
      </c>
      <c r="O37" s="59" t="str">
        <f t="shared" ca="1" si="15"/>
        <v xml:space="preserve">  </v>
      </c>
      <c r="P37" s="56" t="str">
        <f t="shared" ca="1" si="26"/>
        <v>O</v>
      </c>
      <c r="Q37" s="56" t="str">
        <f t="shared" ca="1" si="27"/>
        <v>OO</v>
      </c>
      <c r="R37" s="56" t="str">
        <f t="shared" ca="1" si="28"/>
        <v xml:space="preserve">  </v>
      </c>
      <c r="S37" s="59" t="str">
        <f t="shared" ca="1" si="29"/>
        <v>O</v>
      </c>
      <c r="T37" s="59" t="str">
        <f t="shared" ca="1" si="16"/>
        <v>OO</v>
      </c>
      <c r="U37" s="59" t="str">
        <f t="shared" ca="1" si="30"/>
        <v xml:space="preserve">  </v>
      </c>
      <c r="V37" s="56" t="str">
        <f t="shared" ca="1" si="31"/>
        <v>L</v>
      </c>
      <c r="W37" s="56" t="str">
        <f t="shared" ca="1" si="17"/>
        <v>OL</v>
      </c>
      <c r="X37" s="56" t="str">
        <f t="shared" ca="1" si="18"/>
        <v>IENA</v>
      </c>
    </row>
    <row r="38" spans="1:24" ht="12" customHeight="1">
      <c r="A38" s="40">
        <v>10</v>
      </c>
      <c r="B38" s="63" t="s">
        <v>57</v>
      </c>
      <c r="C38" s="61" t="str">
        <f>IF($D$3&lt;=(VLOOKUP($B38,'capacité salles'!$A$1:$G$40,2,FALSE)),"O","N")</f>
        <v>O</v>
      </c>
      <c r="D38" s="56" t="str">
        <f t="shared" ca="1" si="11"/>
        <v>O</v>
      </c>
      <c r="E38" s="56" t="str">
        <f t="shared" ca="1" si="19"/>
        <v>OO</v>
      </c>
      <c r="F38" s="56" t="str">
        <f t="shared" ca="1" si="20"/>
        <v xml:space="preserve">  </v>
      </c>
      <c r="G38" s="59" t="str">
        <f t="shared" ca="1" si="21"/>
        <v>L</v>
      </c>
      <c r="H38" s="59" t="str">
        <f t="shared" ca="1" si="22"/>
        <v>OL</v>
      </c>
      <c r="I38" s="59" t="str">
        <f t="shared" ca="1" si="23"/>
        <v>LOUVRE</v>
      </c>
      <c r="J38" s="56" t="str">
        <f ca="1">IF(VLOOKUP($B38,INDIRECT(""&amp;$A$3&amp;"!$AJ$4:$BO$23"),MATCH($J$2,INDIRECT(""&amp;$A$3&amp;"!$AJ$4:$BO$4"),0),FALSE)=$J$1,"L","O")</f>
        <v>O</v>
      </c>
      <c r="K38" s="56" t="str">
        <f t="shared" ca="1" si="24"/>
        <v>OO</v>
      </c>
      <c r="L38" s="56" t="str">
        <f t="shared" ca="1" si="13"/>
        <v xml:space="preserve">  </v>
      </c>
      <c r="M38" s="72" t="str">
        <f t="shared" ca="1" si="25"/>
        <v>O</v>
      </c>
      <c r="N38" s="59" t="str">
        <f t="shared" ca="1" si="14"/>
        <v>OO</v>
      </c>
      <c r="O38" s="59" t="str">
        <f t="shared" ca="1" si="15"/>
        <v xml:space="preserve">  </v>
      </c>
      <c r="P38" s="56" t="str">
        <f t="shared" ca="1" si="26"/>
        <v>O</v>
      </c>
      <c r="Q38" s="56" t="str">
        <f t="shared" ca="1" si="27"/>
        <v>OO</v>
      </c>
      <c r="R38" s="56" t="str">
        <f t="shared" ca="1" si="28"/>
        <v xml:space="preserve">  </v>
      </c>
      <c r="S38" s="59" t="str">
        <f t="shared" ca="1" si="29"/>
        <v>O</v>
      </c>
      <c r="T38" s="59" t="str">
        <f t="shared" ca="1" si="16"/>
        <v>OO</v>
      </c>
      <c r="U38" s="59" t="str">
        <f t="shared" ca="1" si="30"/>
        <v xml:space="preserve">  </v>
      </c>
      <c r="V38" s="56" t="str">
        <f t="shared" ca="1" si="31"/>
        <v>O</v>
      </c>
      <c r="W38" s="56" t="str">
        <f t="shared" ca="1" si="17"/>
        <v>OO</v>
      </c>
      <c r="X38" s="56" t="str">
        <f t="shared" ca="1" si="18"/>
        <v xml:space="preserve">  </v>
      </c>
    </row>
    <row r="39" spans="1:24" ht="12" customHeight="1">
      <c r="A39" s="40">
        <v>11</v>
      </c>
      <c r="B39" s="63" t="s">
        <v>191</v>
      </c>
      <c r="C39" s="61" t="str">
        <f>IF($D$3&lt;=(VLOOKUP($B39,'capacité salles'!$A$1:$G$40,2,FALSE)),"O","N")</f>
        <v>O</v>
      </c>
      <c r="D39" s="56" t="str">
        <f t="shared" ca="1" si="11"/>
        <v>L</v>
      </c>
      <c r="E39" s="56" t="str">
        <f t="shared" ca="1" si="19"/>
        <v>OL</v>
      </c>
      <c r="F39" s="56" t="str">
        <f t="shared" ca="1" si="20"/>
        <v>MADELEINE</v>
      </c>
      <c r="G39" s="59" t="str">
        <f t="shared" ca="1" si="21"/>
        <v>L</v>
      </c>
      <c r="H39" s="59" t="str">
        <f t="shared" ca="1" si="22"/>
        <v>OL</v>
      </c>
      <c r="I39" s="59" t="str">
        <f t="shared" ca="1" si="23"/>
        <v>MADELEINE</v>
      </c>
      <c r="J39" s="56" t="str">
        <f t="shared" ref="J39:J68" ca="1" si="32">IF(VLOOKUP($B39,INDIRECT(""&amp;$A$3&amp;"!$AJ$4:$BO$23"),MATCH($J$2,INDIRECT(""&amp;$A$3&amp;"!$AJ$4:$BO$4"),0),FALSE)=$J$1,"L","O")</f>
        <v>L</v>
      </c>
      <c r="K39" s="56" t="str">
        <f t="shared" ca="1" si="24"/>
        <v>OL</v>
      </c>
      <c r="L39" s="56" t="str">
        <f t="shared" ca="1" si="13"/>
        <v>MADELEINE</v>
      </c>
      <c r="M39" s="72" t="str">
        <f t="shared" ca="1" si="25"/>
        <v>L</v>
      </c>
      <c r="N39" s="59" t="str">
        <f t="shared" ca="1" si="14"/>
        <v>OL</v>
      </c>
      <c r="O39" s="59" t="str">
        <f t="shared" ca="1" si="15"/>
        <v>MADELEINE</v>
      </c>
      <c r="P39" s="56" t="str">
        <f t="shared" ca="1" si="26"/>
        <v>L</v>
      </c>
      <c r="Q39" s="56" t="str">
        <f t="shared" ca="1" si="27"/>
        <v>OL</v>
      </c>
      <c r="R39" s="56" t="str">
        <f t="shared" ca="1" si="28"/>
        <v>MADELEINE</v>
      </c>
      <c r="S39" s="59" t="str">
        <f t="shared" ca="1" si="29"/>
        <v>L</v>
      </c>
      <c r="T39" s="59" t="str">
        <f t="shared" ca="1" si="16"/>
        <v>OL</v>
      </c>
      <c r="U39" s="59" t="str">
        <f t="shared" ca="1" si="30"/>
        <v>MADELEINE</v>
      </c>
      <c r="V39" s="56" t="str">
        <f t="shared" ca="1" si="31"/>
        <v>L</v>
      </c>
      <c r="W39" s="56" t="str">
        <f t="shared" ca="1" si="17"/>
        <v>OL</v>
      </c>
      <c r="X39" s="56" t="str">
        <f t="shared" ca="1" si="18"/>
        <v>MADELEINE</v>
      </c>
    </row>
    <row r="40" spans="1:24" ht="12" customHeight="1">
      <c r="A40" s="40">
        <v>12</v>
      </c>
      <c r="B40" s="63" t="s">
        <v>67</v>
      </c>
      <c r="C40" s="61" t="str">
        <f>IF($D$3&lt;=(VLOOKUP($B40,'capacité salles'!$A$1:$G$40,2,FALSE)),"O","N")</f>
        <v>O</v>
      </c>
      <c r="D40" s="56" t="str">
        <f t="shared" ca="1" si="11"/>
        <v>L</v>
      </c>
      <c r="E40" s="56" t="str">
        <f t="shared" ca="1" si="19"/>
        <v>OL</v>
      </c>
      <c r="F40" s="56" t="str">
        <f t="shared" ca="1" si="20"/>
        <v>MIRABEAU</v>
      </c>
      <c r="G40" s="59" t="str">
        <f t="shared" ca="1" si="21"/>
        <v>L</v>
      </c>
      <c r="H40" s="59" t="str">
        <f t="shared" ca="1" si="22"/>
        <v>OL</v>
      </c>
      <c r="I40" s="59" t="str">
        <f t="shared" ca="1" si="23"/>
        <v>MIRABEAU</v>
      </c>
      <c r="J40" s="56" t="str">
        <f t="shared" ca="1" si="32"/>
        <v>O</v>
      </c>
      <c r="K40" s="56" t="str">
        <f t="shared" ca="1" si="24"/>
        <v>OO</v>
      </c>
      <c r="L40" s="56" t="str">
        <f t="shared" ca="1" si="13"/>
        <v xml:space="preserve">  </v>
      </c>
      <c r="M40" s="72" t="str">
        <f t="shared" ca="1" si="25"/>
        <v>O</v>
      </c>
      <c r="N40" s="59" t="str">
        <f t="shared" ca="1" si="14"/>
        <v>OO</v>
      </c>
      <c r="O40" s="59" t="str">
        <f t="shared" ca="1" si="15"/>
        <v xml:space="preserve">  </v>
      </c>
      <c r="P40" s="56" t="str">
        <f t="shared" ca="1" si="26"/>
        <v>O</v>
      </c>
      <c r="Q40" s="56" t="str">
        <f t="shared" ca="1" si="27"/>
        <v>OO</v>
      </c>
      <c r="R40" s="56" t="str">
        <f t="shared" ca="1" si="28"/>
        <v xml:space="preserve">  </v>
      </c>
      <c r="S40" s="59" t="str">
        <f t="shared" ca="1" si="29"/>
        <v>O</v>
      </c>
      <c r="T40" s="59" t="str">
        <f t="shared" ca="1" si="16"/>
        <v>OO</v>
      </c>
      <c r="U40" s="59" t="str">
        <f t="shared" ca="1" si="30"/>
        <v xml:space="preserve">  </v>
      </c>
      <c r="V40" s="56" t="str">
        <f t="shared" ca="1" si="31"/>
        <v>O</v>
      </c>
      <c r="W40" s="56" t="str">
        <f t="shared" ca="1" si="17"/>
        <v>OO</v>
      </c>
      <c r="X40" s="56" t="str">
        <f t="shared" ca="1" si="18"/>
        <v xml:space="preserve">  </v>
      </c>
    </row>
    <row r="41" spans="1:24" ht="12" customHeight="1">
      <c r="A41" s="40">
        <v>13</v>
      </c>
      <c r="B41" s="63" t="s">
        <v>77</v>
      </c>
      <c r="C41" s="61" t="str">
        <f>IF($D$3&lt;=(VLOOKUP($B41,'capacité salles'!$A$1:$G$40,2,FALSE)),"O","N")</f>
        <v>O</v>
      </c>
      <c r="D41" s="56" t="str">
        <f t="shared" ca="1" si="11"/>
        <v>L</v>
      </c>
      <c r="E41" s="56" t="str">
        <f t="shared" ca="1" si="19"/>
        <v>OL</v>
      </c>
      <c r="F41" s="56" t="str">
        <f t="shared" ca="1" si="20"/>
        <v>MONCEAU</v>
      </c>
      <c r="G41" s="59" t="str">
        <f t="shared" ca="1" si="21"/>
        <v>L</v>
      </c>
      <c r="H41" s="59" t="str">
        <f t="shared" ca="1" si="22"/>
        <v>OL</v>
      </c>
      <c r="I41" s="59" t="str">
        <f t="shared" ca="1" si="23"/>
        <v>MONCEAU</v>
      </c>
      <c r="J41" s="56" t="str">
        <f t="shared" ca="1" si="32"/>
        <v>O</v>
      </c>
      <c r="K41" s="56" t="str">
        <f t="shared" ca="1" si="24"/>
        <v>OO</v>
      </c>
      <c r="L41" s="56" t="str">
        <f t="shared" ca="1" si="13"/>
        <v xml:space="preserve">  </v>
      </c>
      <c r="M41" s="72" t="str">
        <f t="shared" ca="1" si="25"/>
        <v>O</v>
      </c>
      <c r="N41" s="59" t="str">
        <f t="shared" ca="1" si="14"/>
        <v>OO</v>
      </c>
      <c r="O41" s="59" t="str">
        <f t="shared" ca="1" si="15"/>
        <v xml:space="preserve">  </v>
      </c>
      <c r="P41" s="56" t="str">
        <f t="shared" ca="1" si="26"/>
        <v>O</v>
      </c>
      <c r="Q41" s="56" t="str">
        <f t="shared" ca="1" si="27"/>
        <v>OO</v>
      </c>
      <c r="R41" s="56" t="str">
        <f t="shared" ca="1" si="28"/>
        <v xml:space="preserve">  </v>
      </c>
      <c r="S41" s="59" t="str">
        <f t="shared" ca="1" si="29"/>
        <v>O</v>
      </c>
      <c r="T41" s="59" t="str">
        <f t="shared" ca="1" si="16"/>
        <v>OO</v>
      </c>
      <c r="U41" s="59" t="str">
        <f t="shared" ca="1" si="30"/>
        <v xml:space="preserve">  </v>
      </c>
      <c r="V41" s="56" t="str">
        <f t="shared" ca="1" si="31"/>
        <v>O</v>
      </c>
      <c r="W41" s="56" t="str">
        <f t="shared" ca="1" si="17"/>
        <v>OO</v>
      </c>
      <c r="X41" s="56" t="str">
        <f t="shared" ca="1" si="18"/>
        <v xml:space="preserve">  </v>
      </c>
    </row>
    <row r="42" spans="1:24" ht="12" customHeight="1">
      <c r="A42" s="40">
        <v>14</v>
      </c>
      <c r="B42" s="63" t="s">
        <v>446</v>
      </c>
      <c r="C42" s="61" t="str">
        <f>IF($D$3&lt;=(VLOOKUP($B42,'capacité salles'!$A$1:$G$40,2,FALSE)),"O","N")</f>
        <v>O</v>
      </c>
      <c r="D42" s="56" t="str">
        <f t="shared" ca="1" si="11"/>
        <v>L</v>
      </c>
      <c r="E42" s="56" t="str">
        <f t="shared" ca="1" si="19"/>
        <v>OL</v>
      </c>
      <c r="F42" s="56" t="str">
        <f t="shared" ca="1" si="20"/>
        <v>PARIS</v>
      </c>
      <c r="G42" s="59" t="str">
        <f t="shared" ca="1" si="21"/>
        <v>L</v>
      </c>
      <c r="H42" s="59" t="str">
        <f t="shared" ca="1" si="22"/>
        <v>OL</v>
      </c>
      <c r="I42" s="59" t="str">
        <f t="shared" ca="1" si="23"/>
        <v>PARIS</v>
      </c>
      <c r="J42" s="56" t="str">
        <f t="shared" ca="1" si="32"/>
        <v>L</v>
      </c>
      <c r="K42" s="56" t="str">
        <f t="shared" ca="1" si="24"/>
        <v>OL</v>
      </c>
      <c r="L42" s="56" t="str">
        <f t="shared" ca="1" si="13"/>
        <v>PARIS</v>
      </c>
      <c r="M42" s="72" t="str">
        <f t="shared" ca="1" si="25"/>
        <v>L</v>
      </c>
      <c r="N42" s="59" t="str">
        <f t="shared" ca="1" si="14"/>
        <v>OL</v>
      </c>
      <c r="O42" s="59" t="str">
        <f t="shared" ca="1" si="15"/>
        <v>PARIS</v>
      </c>
      <c r="P42" s="56" t="str">
        <f t="shared" ca="1" si="26"/>
        <v>L</v>
      </c>
      <c r="Q42" s="56" t="str">
        <f t="shared" ca="1" si="27"/>
        <v>OL</v>
      </c>
      <c r="R42" s="56" t="str">
        <f t="shared" ca="1" si="28"/>
        <v>PARIS</v>
      </c>
      <c r="S42" s="59" t="str">
        <f t="shared" ca="1" si="29"/>
        <v>L</v>
      </c>
      <c r="T42" s="59" t="str">
        <f t="shared" ca="1" si="16"/>
        <v>OL</v>
      </c>
      <c r="U42" s="59" t="str">
        <f t="shared" ca="1" si="30"/>
        <v>PARIS</v>
      </c>
      <c r="V42" s="56" t="str">
        <f t="shared" ca="1" si="31"/>
        <v>L</v>
      </c>
      <c r="W42" s="56" t="str">
        <f t="shared" ca="1" si="17"/>
        <v>OL</v>
      </c>
      <c r="X42" s="56" t="str">
        <f t="shared" ca="1" si="18"/>
        <v>PARIS</v>
      </c>
    </row>
    <row r="43" spans="1:24" ht="12" customHeight="1">
      <c r="A43" s="40">
        <v>15</v>
      </c>
      <c r="B43" s="63" t="s">
        <v>95</v>
      </c>
      <c r="C43" s="61" t="str">
        <f>IF($D$3&lt;=(VLOOKUP($B43,'capacité salles'!$A$1:$G$40,2,FALSE)),"O","N")</f>
        <v>O</v>
      </c>
      <c r="D43" s="56" t="str">
        <f t="shared" ca="1" si="11"/>
        <v>L</v>
      </c>
      <c r="E43" s="56" t="str">
        <f t="shared" ca="1" si="19"/>
        <v>OL</v>
      </c>
      <c r="F43" s="56" t="str">
        <f t="shared" ca="1" si="20"/>
        <v>PICASSO</v>
      </c>
      <c r="G43" s="59" t="str">
        <f t="shared" ca="1" si="21"/>
        <v>L</v>
      </c>
      <c r="H43" s="59" t="str">
        <f t="shared" ca="1" si="22"/>
        <v>OL</v>
      </c>
      <c r="I43" s="59" t="str">
        <f t="shared" ca="1" si="23"/>
        <v>PICASSO</v>
      </c>
      <c r="J43" s="56" t="str">
        <f t="shared" ca="1" si="32"/>
        <v>O</v>
      </c>
      <c r="K43" s="56" t="str">
        <f t="shared" ca="1" si="24"/>
        <v>OO</v>
      </c>
      <c r="L43" s="56" t="str">
        <f t="shared" ca="1" si="13"/>
        <v xml:space="preserve">  </v>
      </c>
      <c r="M43" s="72" t="str">
        <f t="shared" ca="1" si="25"/>
        <v>O</v>
      </c>
      <c r="N43" s="59" t="str">
        <f t="shared" ca="1" si="14"/>
        <v>OO</v>
      </c>
      <c r="O43" s="59" t="str">
        <f t="shared" ca="1" si="15"/>
        <v xml:space="preserve">  </v>
      </c>
      <c r="P43" s="56" t="str">
        <f t="shared" ca="1" si="26"/>
        <v>O</v>
      </c>
      <c r="Q43" s="56" t="str">
        <f t="shared" ca="1" si="27"/>
        <v>OO</v>
      </c>
      <c r="R43" s="56" t="str">
        <f t="shared" ca="1" si="28"/>
        <v xml:space="preserve">  </v>
      </c>
      <c r="S43" s="59" t="str">
        <f t="shared" ca="1" si="29"/>
        <v>O</v>
      </c>
      <c r="T43" s="59" t="str">
        <f t="shared" ca="1" si="16"/>
        <v>OO</v>
      </c>
      <c r="U43" s="59" t="str">
        <f t="shared" ca="1" si="30"/>
        <v xml:space="preserve">  </v>
      </c>
      <c r="V43" s="56" t="str">
        <f t="shared" ca="1" si="31"/>
        <v>O</v>
      </c>
      <c r="W43" s="56" t="str">
        <f t="shared" ca="1" si="17"/>
        <v>OO</v>
      </c>
      <c r="X43" s="56" t="str">
        <f t="shared" ca="1" si="18"/>
        <v xml:space="preserve">  </v>
      </c>
    </row>
    <row r="44" spans="1:24" ht="12" customHeight="1">
      <c r="A44" s="40">
        <v>16</v>
      </c>
      <c r="B44" s="63" t="s">
        <v>97</v>
      </c>
      <c r="C44" s="61" t="str">
        <f>IF($D$3&lt;=(VLOOKUP($B44,'capacité salles'!$A$1:$G$40,2,FALSE)),"O","N")</f>
        <v>O</v>
      </c>
      <c r="D44" s="56" t="str">
        <f t="shared" ca="1" si="11"/>
        <v>L</v>
      </c>
      <c r="E44" s="56" t="str">
        <f t="shared" ca="1" si="19"/>
        <v>OL</v>
      </c>
      <c r="F44" s="56" t="str">
        <f t="shared" ca="1" si="20"/>
        <v>RODIN</v>
      </c>
      <c r="G44" s="59" t="str">
        <f t="shared" ca="1" si="21"/>
        <v>L</v>
      </c>
      <c r="H44" s="59" t="str">
        <f t="shared" ca="1" si="22"/>
        <v>OL</v>
      </c>
      <c r="I44" s="59" t="str">
        <f t="shared" ca="1" si="23"/>
        <v>RODIN</v>
      </c>
      <c r="J44" s="56" t="str">
        <f t="shared" ca="1" si="32"/>
        <v>O</v>
      </c>
      <c r="K44" s="56" t="str">
        <f t="shared" ca="1" si="24"/>
        <v>OO</v>
      </c>
      <c r="L44" s="56" t="str">
        <f t="shared" ca="1" si="13"/>
        <v xml:space="preserve">  </v>
      </c>
      <c r="M44" s="72" t="str">
        <f t="shared" ca="1" si="25"/>
        <v>O</v>
      </c>
      <c r="N44" s="59" t="str">
        <f t="shared" ca="1" si="14"/>
        <v>OO</v>
      </c>
      <c r="O44" s="59" t="str">
        <f t="shared" ca="1" si="15"/>
        <v xml:space="preserve">  </v>
      </c>
      <c r="P44" s="56" t="str">
        <f t="shared" ca="1" si="26"/>
        <v>O</v>
      </c>
      <c r="Q44" s="56" t="str">
        <f t="shared" ca="1" si="27"/>
        <v>OO</v>
      </c>
      <c r="R44" s="56" t="str">
        <f t="shared" ca="1" si="28"/>
        <v xml:space="preserve">  </v>
      </c>
      <c r="S44" s="59" t="str">
        <f t="shared" ca="1" si="29"/>
        <v>O</v>
      </c>
      <c r="T44" s="59" t="str">
        <f t="shared" ca="1" si="16"/>
        <v>OO</v>
      </c>
      <c r="U44" s="59" t="str">
        <f t="shared" ca="1" si="30"/>
        <v xml:space="preserve">  </v>
      </c>
      <c r="V44" s="56" t="str">
        <f t="shared" ca="1" si="31"/>
        <v>L</v>
      </c>
      <c r="W44" s="56" t="str">
        <f t="shared" ca="1" si="17"/>
        <v>OL</v>
      </c>
      <c r="X44" s="56" t="str">
        <f t="shared" ca="1" si="18"/>
        <v>RODIN</v>
      </c>
    </row>
    <row r="45" spans="1:24" ht="12" customHeight="1">
      <c r="A45" s="40">
        <v>17</v>
      </c>
      <c r="B45" s="63" t="s">
        <v>79</v>
      </c>
      <c r="C45" s="61" t="str">
        <f>IF($D$3&lt;=(VLOOKUP($B45,'capacité salles'!$A$1:$G$40,2,FALSE)),"O","N")</f>
        <v>O</v>
      </c>
      <c r="D45" s="56" t="str">
        <f t="shared" ca="1" si="11"/>
        <v>L</v>
      </c>
      <c r="E45" s="56" t="str">
        <f t="shared" ca="1" si="19"/>
        <v>OL</v>
      </c>
      <c r="F45" s="56" t="str">
        <f t="shared" ca="1" si="20"/>
        <v>SULLY</v>
      </c>
      <c r="G45" s="59" t="str">
        <f t="shared" ca="1" si="21"/>
        <v>L</v>
      </c>
      <c r="H45" s="59" t="str">
        <f t="shared" ca="1" si="22"/>
        <v>OL</v>
      </c>
      <c r="I45" s="59" t="str">
        <f t="shared" ca="1" si="23"/>
        <v>SULLY</v>
      </c>
      <c r="J45" s="56" t="str">
        <f t="shared" ca="1" si="32"/>
        <v>O</v>
      </c>
      <c r="K45" s="56" t="str">
        <f t="shared" ca="1" si="24"/>
        <v>OO</v>
      </c>
      <c r="L45" s="56" t="str">
        <f t="shared" ca="1" si="13"/>
        <v xml:space="preserve">  </v>
      </c>
      <c r="M45" s="72" t="str">
        <f t="shared" ca="1" si="25"/>
        <v>O</v>
      </c>
      <c r="N45" s="59" t="str">
        <f t="shared" ca="1" si="14"/>
        <v>OO</v>
      </c>
      <c r="O45" s="59" t="str">
        <f t="shared" ca="1" si="15"/>
        <v xml:space="preserve">  </v>
      </c>
      <c r="P45" s="56" t="str">
        <f t="shared" ca="1" si="26"/>
        <v>O</v>
      </c>
      <c r="Q45" s="56" t="str">
        <f t="shared" ca="1" si="27"/>
        <v>OO</v>
      </c>
      <c r="R45" s="56" t="str">
        <f t="shared" ca="1" si="28"/>
        <v xml:space="preserve">  </v>
      </c>
      <c r="S45" s="59" t="str">
        <f t="shared" ca="1" si="29"/>
        <v>O</v>
      </c>
      <c r="T45" s="59" t="str">
        <f t="shared" ca="1" si="16"/>
        <v>OO</v>
      </c>
      <c r="U45" s="59" t="str">
        <f t="shared" ca="1" si="30"/>
        <v xml:space="preserve">  </v>
      </c>
      <c r="V45" s="56" t="str">
        <f t="shared" ca="1" si="31"/>
        <v>O</v>
      </c>
      <c r="W45" s="56" t="str">
        <f t="shared" ca="1" si="17"/>
        <v>OO</v>
      </c>
      <c r="X45" s="56" t="str">
        <f t="shared" ca="1" si="18"/>
        <v xml:space="preserve">  </v>
      </c>
    </row>
    <row r="46" spans="1:24" ht="12" customHeight="1">
      <c r="A46" s="40">
        <v>18</v>
      </c>
      <c r="B46" s="63" t="s">
        <v>241</v>
      </c>
      <c r="C46" s="61" t="str">
        <f>IF($D$3&lt;=(VLOOKUP($B46,'capacité salles'!$A$1:$G$40,2,FALSE)),"O","N")</f>
        <v>O</v>
      </c>
      <c r="D46" s="56" t="str">
        <f t="shared" ca="1" si="11"/>
        <v>L</v>
      </c>
      <c r="E46" s="56" t="str">
        <f t="shared" ca="1" si="19"/>
        <v>OL</v>
      </c>
      <c r="F46" s="56" t="str">
        <f t="shared" ca="1" si="20"/>
        <v>VENDOME</v>
      </c>
      <c r="G46" s="59" t="str">
        <f t="shared" ca="1" si="21"/>
        <v>L</v>
      </c>
      <c r="H46" s="59" t="str">
        <f t="shared" ca="1" si="22"/>
        <v>OL</v>
      </c>
      <c r="I46" s="59" t="str">
        <f t="shared" ca="1" si="23"/>
        <v>VENDOME</v>
      </c>
      <c r="J46" s="56" t="str">
        <f t="shared" ca="1" si="32"/>
        <v>L</v>
      </c>
      <c r="K46" s="56" t="str">
        <f t="shared" ca="1" si="24"/>
        <v>OL</v>
      </c>
      <c r="L46" s="56" t="str">
        <f t="shared" ca="1" si="13"/>
        <v>VENDOME</v>
      </c>
      <c r="M46" s="72" t="str">
        <f t="shared" ca="1" si="25"/>
        <v>L</v>
      </c>
      <c r="N46" s="59" t="str">
        <f t="shared" ca="1" si="14"/>
        <v>OL</v>
      </c>
      <c r="O46" s="59" t="str">
        <f t="shared" ca="1" si="15"/>
        <v>VENDOME</v>
      </c>
      <c r="P46" s="56" t="str">
        <f t="shared" ca="1" si="26"/>
        <v>L</v>
      </c>
      <c r="Q46" s="56" t="str">
        <f t="shared" ca="1" si="27"/>
        <v>OL</v>
      </c>
      <c r="R46" s="56" t="str">
        <f t="shared" ca="1" si="28"/>
        <v>VENDOME</v>
      </c>
      <c r="S46" s="59" t="str">
        <f t="shared" ca="1" si="29"/>
        <v>L</v>
      </c>
      <c r="T46" s="59" t="str">
        <f t="shared" ca="1" si="16"/>
        <v>OL</v>
      </c>
      <c r="U46" s="59" t="str">
        <f t="shared" ca="1" si="30"/>
        <v>VENDOME</v>
      </c>
      <c r="V46" s="56" t="str">
        <f t="shared" ca="1" si="31"/>
        <v>L</v>
      </c>
      <c r="W46" s="56" t="str">
        <f t="shared" ca="1" si="17"/>
        <v>OL</v>
      </c>
      <c r="X46" s="56" t="str">
        <f t="shared" ca="1" si="18"/>
        <v>VENDOME</v>
      </c>
    </row>
    <row r="47" spans="1:24" ht="12" customHeight="1">
      <c r="A47" s="40">
        <v>19</v>
      </c>
      <c r="B47" s="63" t="s">
        <v>252</v>
      </c>
      <c r="C47" s="61" t="str">
        <f>IF($D$3&lt;=(VLOOKUP($B47,'capacité salles'!$A$1:$G$40,2,FALSE)),"O","N")</f>
        <v>O</v>
      </c>
      <c r="D47" s="56" t="str">
        <f t="shared" ca="1" si="11"/>
        <v>L</v>
      </c>
      <c r="E47" s="56" t="str">
        <f t="shared" ca="1" si="19"/>
        <v>OL</v>
      </c>
      <c r="F47" s="56" t="str">
        <f t="shared" ca="1" si="20"/>
        <v>WAGRAM</v>
      </c>
      <c r="G47" s="59" t="str">
        <f t="shared" ca="1" si="21"/>
        <v>L</v>
      </c>
      <c r="H47" s="59" t="str">
        <f t="shared" ca="1" si="22"/>
        <v>OL</v>
      </c>
      <c r="I47" s="59" t="str">
        <f t="shared" ca="1" si="23"/>
        <v>WAGRAM</v>
      </c>
      <c r="J47" s="56" t="str">
        <f t="shared" ca="1" si="32"/>
        <v>L</v>
      </c>
      <c r="K47" s="56" t="str">
        <f t="shared" ca="1" si="24"/>
        <v>OL</v>
      </c>
      <c r="L47" s="56" t="str">
        <f t="shared" ca="1" si="13"/>
        <v>WAGRAM</v>
      </c>
      <c r="M47" s="72" t="str">
        <f t="shared" ca="1" si="25"/>
        <v>L</v>
      </c>
      <c r="N47" s="59" t="str">
        <f t="shared" ca="1" si="14"/>
        <v>OL</v>
      </c>
      <c r="O47" s="59" t="str">
        <f t="shared" ca="1" si="15"/>
        <v>WAGRAM</v>
      </c>
      <c r="P47" s="56" t="str">
        <f t="shared" ca="1" si="26"/>
        <v>L</v>
      </c>
      <c r="Q47" s="56" t="str">
        <f t="shared" ca="1" si="27"/>
        <v>OL</v>
      </c>
      <c r="R47" s="56" t="str">
        <f t="shared" ca="1" si="28"/>
        <v>WAGRAM</v>
      </c>
      <c r="S47" s="59" t="str">
        <f t="shared" ca="1" si="29"/>
        <v>L</v>
      </c>
      <c r="T47" s="59" t="str">
        <f t="shared" ca="1" si="16"/>
        <v>OL</v>
      </c>
      <c r="U47" s="59" t="str">
        <f t="shared" ca="1" si="30"/>
        <v>WAGRAM</v>
      </c>
      <c r="V47" s="56" t="str">
        <f t="shared" ca="1" si="31"/>
        <v>L</v>
      </c>
      <c r="W47" s="56" t="str">
        <f t="shared" ca="1" si="17"/>
        <v>OL</v>
      </c>
      <c r="X47" s="56" t="str">
        <f t="shared" ca="1" si="18"/>
        <v>WAGRAM</v>
      </c>
    </row>
    <row r="48" spans="1:24" ht="12" customHeight="1">
      <c r="A48" s="40">
        <v>20</v>
      </c>
      <c r="B48" s="64" t="s">
        <v>191</v>
      </c>
      <c r="C48" s="61" t="str">
        <f>IF($D$3&lt;=(VLOOKUP($B48,'capacité salles'!$A$1:$G$40,2,FALSE)),"O","N")</f>
        <v>O</v>
      </c>
      <c r="D48" s="56" t="str">
        <f t="shared" ca="1" si="11"/>
        <v>L</v>
      </c>
      <c r="E48" s="56" t="str">
        <f ca="1">CONCATENATE(C48,D48)</f>
        <v>OL</v>
      </c>
      <c r="F48" s="56" t="str">
        <f t="shared" ca="1" si="20"/>
        <v>MADELEINE</v>
      </c>
      <c r="G48" s="59" t="str">
        <f t="shared" ca="1" si="21"/>
        <v>L</v>
      </c>
      <c r="H48" s="59" t="str">
        <f t="shared" ca="1" si="22"/>
        <v>OL</v>
      </c>
      <c r="I48" s="59" t="str">
        <f t="shared" ca="1" si="23"/>
        <v>MADELEINE</v>
      </c>
      <c r="J48" s="56" t="str">
        <f t="shared" ca="1" si="32"/>
        <v>L</v>
      </c>
      <c r="K48" s="56" t="str">
        <f t="shared" ca="1" si="24"/>
        <v>OL</v>
      </c>
      <c r="L48" s="56" t="str">
        <f t="shared" ca="1" si="13"/>
        <v>MADELEINE</v>
      </c>
      <c r="M48" s="72" t="str">
        <f t="shared" ca="1" si="25"/>
        <v>L</v>
      </c>
      <c r="N48" s="59" t="str">
        <f t="shared" ca="1" si="14"/>
        <v>OL</v>
      </c>
      <c r="O48" s="59" t="str">
        <f t="shared" ca="1" si="15"/>
        <v>MADELEINE</v>
      </c>
      <c r="P48" s="56" t="str">
        <f t="shared" ca="1" si="26"/>
        <v>L</v>
      </c>
      <c r="Q48" s="56" t="str">
        <f t="shared" ca="1" si="27"/>
        <v>OL</v>
      </c>
      <c r="R48" s="56" t="str">
        <f t="shared" ca="1" si="28"/>
        <v>MADELEINE</v>
      </c>
      <c r="S48" s="59" t="str">
        <f t="shared" ca="1" si="29"/>
        <v>L</v>
      </c>
      <c r="T48" s="59" t="str">
        <f t="shared" ca="1" si="16"/>
        <v>OL</v>
      </c>
      <c r="U48" s="59" t="str">
        <f t="shared" ca="1" si="30"/>
        <v>MADELEINE</v>
      </c>
      <c r="V48" s="56" t="str">
        <f t="shared" ca="1" si="31"/>
        <v>L</v>
      </c>
      <c r="W48" s="56" t="str">
        <f t="shared" ca="1" si="17"/>
        <v>OL</v>
      </c>
      <c r="X48" s="56" t="str">
        <f t="shared" ca="1" si="18"/>
        <v>MADELEINE</v>
      </c>
    </row>
    <row r="49" spans="1:16383" s="37" customFormat="1" ht="12" customHeight="1">
      <c r="A49" s="40">
        <v>21</v>
      </c>
      <c r="B49" s="64" t="s">
        <v>103</v>
      </c>
      <c r="C49" s="61" t="str">
        <f>IF($D$3&lt;=(VLOOKUP($B49,'capacité salles'!$A$1:$G$40,2,FALSE)),"O","N")</f>
        <v>N</v>
      </c>
      <c r="D49" s="56" t="e">
        <f t="shared" ca="1" si="11"/>
        <v>#N/A</v>
      </c>
      <c r="E49" s="56" t="e">
        <f t="shared" ref="E49:E68" ca="1" si="33">CONCATENATE(C49,D49)</f>
        <v>#N/A</v>
      </c>
      <c r="F49" s="56" t="e">
        <f t="shared" ref="F49:F68" ca="1" si="34">IF(E49="OO",B49,"  " )</f>
        <v>#N/A</v>
      </c>
      <c r="G49" s="59" t="e">
        <f t="shared" ca="1" si="21"/>
        <v>#N/A</v>
      </c>
      <c r="H49" s="59" t="e">
        <f t="shared" ref="H49:H68" ca="1" si="35">CONCATENATE(F49,G49)</f>
        <v>#N/A</v>
      </c>
      <c r="I49" s="59" t="e">
        <f t="shared" ref="I49:I68" ca="1" si="36">IF(H49="OO",E49,"  " )</f>
        <v>#N/A</v>
      </c>
      <c r="J49" s="56" t="e">
        <f t="shared" ca="1" si="32"/>
        <v>#N/A</v>
      </c>
      <c r="K49" s="56" t="e">
        <f ca="1">CONCATENATE(I49,J49)</f>
        <v>#N/A</v>
      </c>
      <c r="L49" s="56" t="e">
        <f t="shared" ref="L49:L68" ca="1" si="37">IF(K49="OO",H49,"  " )</f>
        <v>#N/A</v>
      </c>
      <c r="M49" s="72" t="e">
        <f t="shared" ca="1" si="25"/>
        <v>#N/A</v>
      </c>
      <c r="N49" s="59" t="e">
        <f ca="1">CONCATENATE(L49,M49)</f>
        <v>#N/A</v>
      </c>
      <c r="O49" s="59" t="e">
        <f t="shared" ref="O49:O68" ca="1" si="38">IF(N49="OO",K49,"  " )</f>
        <v>#N/A</v>
      </c>
      <c r="P49" s="56" t="e">
        <f t="shared" ca="1" si="26"/>
        <v>#N/A</v>
      </c>
      <c r="Q49" s="56" t="e">
        <f t="shared" ca="1" si="27"/>
        <v>#N/A</v>
      </c>
      <c r="R49" s="56" t="e">
        <f t="shared" ca="1" si="28"/>
        <v>#N/A</v>
      </c>
      <c r="S49" s="59" t="e">
        <f t="shared" ca="1" si="29"/>
        <v>#N/A</v>
      </c>
      <c r="T49" s="59" t="e">
        <f ca="1">CONCATENATE(R49,S49)</f>
        <v>#N/A</v>
      </c>
      <c r="U49" s="59" t="e">
        <f t="shared" ca="1" si="30"/>
        <v>#N/A</v>
      </c>
      <c r="V49" s="56" t="e">
        <f t="shared" ca="1" si="31"/>
        <v>#N/A</v>
      </c>
      <c r="W49" s="56" t="e">
        <f ca="1">CONCATENATE(U49,V49)</f>
        <v>#N/A</v>
      </c>
      <c r="X49" s="56" t="e">
        <f t="shared" ref="X49:X68" ca="1" si="39">IF(W49="OO",T49,"  " )</f>
        <v>#N/A</v>
      </c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E49" s="40"/>
      <c r="DF49" s="40"/>
      <c r="DG49" s="40"/>
      <c r="DH49" s="40"/>
      <c r="DI49" s="40"/>
      <c r="DJ49" s="40"/>
      <c r="DK49" s="40"/>
      <c r="DL49" s="40"/>
      <c r="DM49" s="40"/>
      <c r="DN49" s="40"/>
      <c r="DO49" s="40"/>
      <c r="DP49" s="40"/>
      <c r="DQ49" s="40"/>
      <c r="DR49" s="40"/>
      <c r="DS49" s="40"/>
      <c r="DT49" s="40"/>
      <c r="DU49" s="40"/>
      <c r="DV49" s="40"/>
      <c r="DW49" s="40"/>
      <c r="DX49" s="40"/>
      <c r="DY49" s="40"/>
      <c r="DZ49" s="40"/>
      <c r="EA49" s="40"/>
      <c r="EB49" s="40"/>
      <c r="EC49" s="40"/>
      <c r="ED49" s="40"/>
      <c r="EE49" s="40"/>
      <c r="EF49" s="40"/>
      <c r="EG49" s="40"/>
      <c r="EH49" s="40"/>
      <c r="EI49" s="40"/>
      <c r="EJ49" s="40"/>
      <c r="EK49" s="40"/>
      <c r="EL49" s="40"/>
      <c r="EM49" s="40"/>
      <c r="EN49" s="40"/>
      <c r="EO49" s="40"/>
      <c r="EP49" s="40"/>
      <c r="EQ49" s="40"/>
      <c r="ER49" s="40"/>
      <c r="ES49" s="40"/>
      <c r="ET49" s="40"/>
      <c r="EU49" s="40"/>
      <c r="EV49" s="40"/>
      <c r="EW49" s="40"/>
      <c r="EX49" s="40"/>
      <c r="EY49" s="40"/>
      <c r="EZ49" s="40"/>
      <c r="FA49" s="40"/>
      <c r="FB49" s="40"/>
      <c r="FC49" s="40"/>
      <c r="FD49" s="40"/>
      <c r="FE49" s="40"/>
      <c r="FF49" s="40"/>
      <c r="FG49" s="40"/>
      <c r="FH49" s="40"/>
      <c r="FI49" s="40"/>
      <c r="FJ49" s="40"/>
      <c r="FK49" s="40"/>
      <c r="FL49" s="40"/>
      <c r="FM49" s="40"/>
      <c r="FN49" s="40"/>
      <c r="FO49" s="40"/>
      <c r="FP49" s="40"/>
      <c r="FQ49" s="40"/>
      <c r="FR49" s="40"/>
      <c r="FS49" s="40"/>
      <c r="FT49" s="40"/>
      <c r="FU49" s="40"/>
      <c r="FV49" s="40"/>
      <c r="FW49" s="40"/>
      <c r="FX49" s="40"/>
      <c r="FY49" s="40"/>
      <c r="FZ49" s="40"/>
      <c r="GA49" s="40"/>
      <c r="GB49" s="40"/>
      <c r="GC49" s="40"/>
      <c r="GD49" s="40"/>
      <c r="GE49" s="40"/>
      <c r="GF49" s="40"/>
      <c r="GG49" s="40"/>
      <c r="GH49" s="40"/>
      <c r="GI49" s="40"/>
      <c r="GJ49" s="40"/>
      <c r="GK49" s="40"/>
      <c r="GL49" s="40"/>
      <c r="GM49" s="40"/>
      <c r="GN49" s="40"/>
      <c r="GO49" s="40"/>
      <c r="GP49" s="40"/>
      <c r="GQ49" s="40"/>
      <c r="GR49" s="40"/>
      <c r="GS49" s="40"/>
      <c r="GT49" s="40"/>
      <c r="GU49" s="40"/>
      <c r="GV49" s="40"/>
      <c r="GW49" s="40"/>
      <c r="GX49" s="40"/>
      <c r="GY49" s="40"/>
      <c r="GZ49" s="40"/>
      <c r="HA49" s="40"/>
      <c r="HB49" s="40"/>
      <c r="HC49" s="40"/>
      <c r="HD49" s="40"/>
      <c r="HE49" s="40"/>
      <c r="HF49" s="40"/>
      <c r="HG49" s="40"/>
      <c r="HH49" s="40"/>
      <c r="HI49" s="40"/>
      <c r="HJ49" s="40"/>
      <c r="HK49" s="40"/>
      <c r="HL49" s="40"/>
      <c r="HM49" s="40"/>
      <c r="HN49" s="40"/>
      <c r="HO49" s="40"/>
      <c r="HP49" s="40"/>
      <c r="HQ49" s="40"/>
      <c r="HR49" s="40"/>
      <c r="HS49" s="40"/>
      <c r="HT49" s="40"/>
      <c r="HU49" s="40"/>
      <c r="HV49" s="40"/>
      <c r="HW49" s="40"/>
      <c r="HX49" s="40"/>
      <c r="HY49" s="40"/>
      <c r="HZ49" s="40"/>
      <c r="IA49" s="40"/>
      <c r="IB49" s="40"/>
      <c r="IC49" s="40"/>
      <c r="ID49" s="40"/>
      <c r="IE49" s="40"/>
      <c r="IF49" s="40"/>
      <c r="IG49" s="40"/>
      <c r="IH49" s="40"/>
      <c r="II49" s="40"/>
      <c r="IJ49" s="40"/>
      <c r="IK49" s="40"/>
      <c r="IL49" s="40"/>
      <c r="IM49" s="40"/>
      <c r="IN49" s="40"/>
      <c r="IO49" s="40"/>
      <c r="IP49" s="40"/>
      <c r="IQ49" s="40"/>
      <c r="IR49" s="40"/>
      <c r="IS49" s="40"/>
      <c r="IT49" s="40"/>
      <c r="IU49" s="40"/>
      <c r="IV49" s="40"/>
      <c r="IW49" s="40"/>
      <c r="IX49" s="40"/>
      <c r="IY49" s="40"/>
      <c r="IZ49" s="40"/>
      <c r="JA49" s="40"/>
      <c r="JB49" s="40"/>
      <c r="JC49" s="40"/>
      <c r="JD49" s="40"/>
      <c r="JE49" s="40"/>
      <c r="JF49" s="40"/>
      <c r="JG49" s="40"/>
      <c r="JH49" s="40"/>
      <c r="JI49" s="40"/>
      <c r="JJ49" s="40"/>
      <c r="JK49" s="40"/>
      <c r="JL49" s="40"/>
      <c r="JM49" s="40"/>
      <c r="JN49" s="40"/>
      <c r="JO49" s="40"/>
      <c r="JP49" s="40"/>
      <c r="JQ49" s="40"/>
      <c r="JR49" s="40"/>
      <c r="JS49" s="40"/>
      <c r="JT49" s="40"/>
      <c r="JU49" s="40"/>
      <c r="JV49" s="40"/>
      <c r="JW49" s="40"/>
      <c r="JX49" s="40"/>
      <c r="JY49" s="40"/>
      <c r="JZ49" s="40"/>
      <c r="KA49" s="40"/>
      <c r="KB49" s="40"/>
      <c r="KC49" s="40"/>
      <c r="KD49" s="40"/>
      <c r="KE49" s="40"/>
      <c r="KF49" s="40"/>
      <c r="KG49" s="40"/>
      <c r="KH49" s="40"/>
      <c r="KI49" s="40"/>
      <c r="KJ49" s="40"/>
      <c r="KK49" s="40"/>
      <c r="KL49" s="40"/>
      <c r="KM49" s="40"/>
      <c r="KN49" s="40"/>
      <c r="KO49" s="40"/>
      <c r="KP49" s="40"/>
      <c r="KQ49" s="40"/>
      <c r="KR49" s="40"/>
      <c r="KS49" s="40"/>
      <c r="KT49" s="40"/>
      <c r="KU49" s="40"/>
      <c r="KV49" s="40"/>
      <c r="KW49" s="40"/>
      <c r="KX49" s="40"/>
      <c r="KY49" s="40"/>
      <c r="KZ49" s="40"/>
      <c r="LA49" s="40"/>
      <c r="LB49" s="40"/>
      <c r="LC49" s="40"/>
      <c r="LD49" s="40"/>
      <c r="LE49" s="40"/>
      <c r="LF49" s="40"/>
      <c r="LG49" s="40"/>
      <c r="LH49" s="40"/>
      <c r="LI49" s="40"/>
      <c r="LJ49" s="40"/>
      <c r="LK49" s="40"/>
      <c r="LL49" s="40"/>
      <c r="LM49" s="40"/>
      <c r="LN49" s="40"/>
      <c r="LO49" s="40"/>
      <c r="LP49" s="40"/>
      <c r="LQ49" s="40"/>
      <c r="LR49" s="40"/>
      <c r="LS49" s="40"/>
      <c r="LT49" s="40"/>
      <c r="LU49" s="40"/>
      <c r="LV49" s="40"/>
      <c r="LW49" s="40"/>
      <c r="LX49" s="40"/>
      <c r="LY49" s="40"/>
      <c r="LZ49" s="40"/>
      <c r="MA49" s="40"/>
      <c r="MB49" s="40"/>
      <c r="MC49" s="40"/>
      <c r="MD49" s="40"/>
      <c r="ME49" s="40"/>
      <c r="MF49" s="40"/>
      <c r="MG49" s="40"/>
      <c r="MH49" s="40"/>
      <c r="MI49" s="40"/>
      <c r="MJ49" s="40"/>
      <c r="MK49" s="40"/>
      <c r="ML49" s="40"/>
      <c r="MM49" s="40"/>
      <c r="MN49" s="40"/>
      <c r="MO49" s="40"/>
      <c r="MP49" s="40"/>
      <c r="MQ49" s="40"/>
      <c r="MR49" s="40"/>
      <c r="MS49" s="40"/>
      <c r="MT49" s="40"/>
      <c r="MU49" s="40"/>
      <c r="MV49" s="40"/>
      <c r="MW49" s="40"/>
      <c r="MX49" s="40"/>
      <c r="MY49" s="40"/>
      <c r="MZ49" s="40"/>
      <c r="NA49" s="40"/>
      <c r="NB49" s="40"/>
      <c r="NC49" s="40"/>
      <c r="ND49" s="40"/>
      <c r="NE49" s="40"/>
      <c r="NF49" s="40"/>
      <c r="NG49" s="40"/>
      <c r="NH49" s="40"/>
      <c r="NI49" s="40"/>
      <c r="NJ49" s="40"/>
      <c r="NK49" s="40"/>
      <c r="NL49" s="40"/>
      <c r="NM49" s="40"/>
      <c r="NN49" s="40"/>
      <c r="NO49" s="40"/>
      <c r="NP49" s="40"/>
      <c r="NQ49" s="40"/>
      <c r="NR49" s="40"/>
      <c r="NS49" s="40"/>
      <c r="NT49" s="40"/>
      <c r="NU49" s="40"/>
      <c r="NV49" s="40"/>
      <c r="NW49" s="40"/>
      <c r="NX49" s="40"/>
      <c r="NY49" s="40"/>
      <c r="NZ49" s="40"/>
      <c r="OA49" s="40"/>
      <c r="OB49" s="40"/>
      <c r="OC49" s="40"/>
      <c r="OD49" s="40"/>
      <c r="OE49" s="40"/>
      <c r="OF49" s="40"/>
      <c r="OG49" s="40"/>
      <c r="OH49" s="40"/>
      <c r="OI49" s="40"/>
      <c r="OJ49" s="40"/>
      <c r="OK49" s="40"/>
      <c r="OL49" s="40"/>
      <c r="OM49" s="40"/>
      <c r="ON49" s="40"/>
      <c r="OO49" s="40"/>
      <c r="OP49" s="40"/>
      <c r="OQ49" s="40"/>
      <c r="OR49" s="40"/>
      <c r="OS49" s="40"/>
      <c r="OT49" s="40"/>
      <c r="OU49" s="40"/>
      <c r="OV49" s="40"/>
      <c r="OW49" s="40"/>
      <c r="OX49" s="40"/>
      <c r="OY49" s="40"/>
      <c r="OZ49" s="40"/>
      <c r="PA49" s="40"/>
      <c r="PB49" s="40"/>
      <c r="PC49" s="40"/>
      <c r="PD49" s="40"/>
      <c r="PE49" s="40"/>
      <c r="PF49" s="40"/>
      <c r="PG49" s="40"/>
      <c r="PH49" s="40"/>
      <c r="PI49" s="40"/>
      <c r="PJ49" s="40"/>
      <c r="PK49" s="40"/>
      <c r="PL49" s="40"/>
      <c r="PM49" s="40"/>
      <c r="PN49" s="40"/>
      <c r="PO49" s="40"/>
      <c r="PP49" s="40"/>
      <c r="PQ49" s="40"/>
      <c r="PR49" s="40"/>
      <c r="PS49" s="40"/>
      <c r="PT49" s="40"/>
      <c r="PU49" s="40"/>
      <c r="PV49" s="40"/>
      <c r="PW49" s="40"/>
      <c r="PX49" s="40"/>
      <c r="PY49" s="40"/>
      <c r="PZ49" s="40"/>
      <c r="QA49" s="40"/>
      <c r="QB49" s="40"/>
      <c r="QC49" s="40"/>
      <c r="QD49" s="40"/>
      <c r="QE49" s="40"/>
      <c r="QF49" s="40"/>
      <c r="QG49" s="40"/>
      <c r="QH49" s="40"/>
      <c r="QI49" s="40"/>
      <c r="QJ49" s="40"/>
      <c r="QK49" s="40"/>
      <c r="QL49" s="40"/>
      <c r="QM49" s="40"/>
      <c r="QN49" s="40"/>
      <c r="QO49" s="40"/>
      <c r="QP49" s="40"/>
      <c r="QQ49" s="40"/>
      <c r="QR49" s="40"/>
      <c r="QS49" s="40"/>
      <c r="QT49" s="40"/>
      <c r="QU49" s="40"/>
      <c r="QV49" s="40"/>
      <c r="QW49" s="40"/>
      <c r="QX49" s="40"/>
      <c r="QY49" s="40"/>
      <c r="QZ49" s="40"/>
      <c r="RA49" s="40"/>
      <c r="RB49" s="40"/>
      <c r="RC49" s="40"/>
      <c r="RD49" s="40"/>
      <c r="RE49" s="40"/>
      <c r="RF49" s="40"/>
      <c r="RG49" s="40"/>
      <c r="RH49" s="40"/>
      <c r="RI49" s="40"/>
      <c r="RJ49" s="40"/>
      <c r="RK49" s="40"/>
      <c r="RL49" s="40"/>
      <c r="RM49" s="40"/>
      <c r="RN49" s="40"/>
      <c r="RO49" s="40"/>
      <c r="RP49" s="40"/>
      <c r="RQ49" s="40"/>
      <c r="RR49" s="40"/>
      <c r="RS49" s="40"/>
      <c r="RT49" s="40"/>
      <c r="RU49" s="40"/>
      <c r="RV49" s="40"/>
      <c r="RW49" s="40"/>
      <c r="RX49" s="40"/>
      <c r="RY49" s="40"/>
      <c r="RZ49" s="40"/>
      <c r="SA49" s="40"/>
      <c r="SB49" s="40"/>
      <c r="SC49" s="40"/>
      <c r="SD49" s="40"/>
      <c r="SE49" s="40"/>
      <c r="SF49" s="40"/>
      <c r="SG49" s="40"/>
      <c r="SH49" s="40"/>
      <c r="SI49" s="40"/>
      <c r="SJ49" s="40"/>
      <c r="SK49" s="40"/>
      <c r="SL49" s="40"/>
      <c r="SM49" s="40"/>
      <c r="SN49" s="40"/>
      <c r="SO49" s="40"/>
      <c r="SP49" s="40"/>
      <c r="SQ49" s="40"/>
      <c r="SR49" s="40"/>
      <c r="SS49" s="40"/>
      <c r="ST49" s="40"/>
      <c r="SU49" s="40"/>
      <c r="SV49" s="40"/>
      <c r="SW49" s="40"/>
      <c r="SX49" s="40"/>
      <c r="SY49" s="40"/>
      <c r="SZ49" s="40"/>
      <c r="TA49" s="40"/>
      <c r="TB49" s="40"/>
      <c r="TC49" s="40"/>
      <c r="TD49" s="40"/>
      <c r="TE49" s="40"/>
      <c r="TF49" s="40"/>
      <c r="TG49" s="40"/>
      <c r="TH49" s="40"/>
      <c r="TI49" s="40"/>
      <c r="TJ49" s="40"/>
      <c r="TK49" s="40"/>
      <c r="TL49" s="40"/>
      <c r="TM49" s="40"/>
      <c r="TN49" s="40"/>
      <c r="TO49" s="40"/>
      <c r="TP49" s="40"/>
      <c r="TQ49" s="40"/>
      <c r="TR49" s="40"/>
      <c r="TS49" s="40"/>
      <c r="TT49" s="40"/>
      <c r="TU49" s="40"/>
      <c r="TV49" s="40"/>
      <c r="TW49" s="40"/>
      <c r="TX49" s="40"/>
      <c r="TY49" s="40"/>
      <c r="TZ49" s="40"/>
      <c r="UA49" s="40"/>
      <c r="UB49" s="40"/>
      <c r="UC49" s="40"/>
      <c r="UD49" s="40"/>
      <c r="UE49" s="40"/>
      <c r="UF49" s="40"/>
      <c r="UG49" s="40"/>
      <c r="UH49" s="40"/>
      <c r="UI49" s="40"/>
      <c r="UJ49" s="40"/>
      <c r="UK49" s="40"/>
      <c r="UL49" s="40"/>
      <c r="UM49" s="40"/>
      <c r="UN49" s="40"/>
      <c r="UO49" s="40"/>
      <c r="UP49" s="40"/>
      <c r="UQ49" s="40"/>
      <c r="UR49" s="40"/>
      <c r="US49" s="40"/>
      <c r="UT49" s="40"/>
      <c r="UU49" s="40"/>
      <c r="UV49" s="40"/>
      <c r="UW49" s="40"/>
      <c r="UX49" s="40"/>
      <c r="UY49" s="40"/>
      <c r="UZ49" s="40"/>
      <c r="VA49" s="40"/>
      <c r="VB49" s="40"/>
      <c r="VC49" s="40"/>
      <c r="VD49" s="40"/>
      <c r="VE49" s="40"/>
      <c r="VF49" s="40"/>
      <c r="VG49" s="40"/>
      <c r="VH49" s="40"/>
      <c r="VI49" s="40"/>
      <c r="VJ49" s="40"/>
      <c r="VK49" s="40"/>
      <c r="VL49" s="40"/>
      <c r="VM49" s="40"/>
      <c r="VN49" s="40"/>
      <c r="VO49" s="40"/>
      <c r="VP49" s="40"/>
      <c r="VQ49" s="40"/>
      <c r="VR49" s="40"/>
      <c r="VS49" s="40"/>
      <c r="VT49" s="40"/>
      <c r="VU49" s="40"/>
      <c r="VV49" s="40"/>
      <c r="VW49" s="40"/>
      <c r="VX49" s="40"/>
      <c r="VY49" s="40"/>
      <c r="VZ49" s="40"/>
      <c r="WA49" s="40"/>
      <c r="WB49" s="40"/>
      <c r="WC49" s="40"/>
      <c r="WD49" s="40"/>
      <c r="WE49" s="40"/>
      <c r="WF49" s="40"/>
      <c r="WG49" s="40"/>
      <c r="WH49" s="40"/>
      <c r="WI49" s="40"/>
      <c r="WJ49" s="40"/>
      <c r="WK49" s="40"/>
      <c r="WL49" s="40"/>
      <c r="WM49" s="40"/>
      <c r="WN49" s="40"/>
      <c r="WO49" s="40"/>
      <c r="WP49" s="40"/>
      <c r="WQ49" s="40"/>
      <c r="WR49" s="40"/>
      <c r="WS49" s="40"/>
      <c r="WT49" s="40"/>
      <c r="WU49" s="40"/>
      <c r="WV49" s="40"/>
      <c r="WW49" s="40"/>
      <c r="WX49" s="40"/>
      <c r="WY49" s="40"/>
      <c r="WZ49" s="40"/>
      <c r="XA49" s="40"/>
      <c r="XB49" s="40"/>
      <c r="XC49" s="40"/>
      <c r="XD49" s="40"/>
      <c r="XE49" s="40"/>
      <c r="XF49" s="40"/>
      <c r="XG49" s="40"/>
      <c r="XH49" s="40"/>
      <c r="XI49" s="40"/>
      <c r="XJ49" s="40"/>
      <c r="XK49" s="40"/>
      <c r="XL49" s="40"/>
      <c r="XM49" s="40"/>
      <c r="XN49" s="40"/>
      <c r="XO49" s="40"/>
      <c r="XP49" s="40"/>
      <c r="XQ49" s="40"/>
      <c r="XR49" s="40"/>
      <c r="XS49" s="40"/>
      <c r="XT49" s="40"/>
      <c r="XU49" s="40"/>
      <c r="XV49" s="40"/>
      <c r="XW49" s="40"/>
      <c r="XX49" s="40"/>
      <c r="XY49" s="40"/>
      <c r="XZ49" s="40"/>
      <c r="YA49" s="40"/>
      <c r="YB49" s="40"/>
      <c r="YC49" s="40"/>
      <c r="YD49" s="40"/>
      <c r="YE49" s="40"/>
      <c r="YF49" s="40"/>
      <c r="YG49" s="40"/>
      <c r="YH49" s="40"/>
      <c r="YI49" s="40"/>
      <c r="YJ49" s="40"/>
      <c r="YK49" s="40"/>
      <c r="YL49" s="40"/>
      <c r="YM49" s="40"/>
      <c r="YN49" s="40"/>
      <c r="YO49" s="40"/>
      <c r="YP49" s="40"/>
      <c r="YQ49" s="40"/>
      <c r="YR49" s="40"/>
      <c r="YS49" s="40"/>
      <c r="YT49" s="40"/>
      <c r="YU49" s="40"/>
      <c r="YV49" s="40"/>
      <c r="YW49" s="40"/>
      <c r="YX49" s="40"/>
      <c r="YY49" s="40"/>
      <c r="YZ49" s="40"/>
      <c r="ZA49" s="40"/>
      <c r="ZB49" s="40"/>
      <c r="ZC49" s="40"/>
      <c r="ZD49" s="40"/>
      <c r="ZE49" s="40"/>
      <c r="ZF49" s="40"/>
      <c r="ZG49" s="40"/>
      <c r="ZH49" s="40"/>
      <c r="ZI49" s="40"/>
      <c r="ZJ49" s="40"/>
      <c r="ZK49" s="40"/>
      <c r="ZL49" s="40"/>
      <c r="ZM49" s="40"/>
      <c r="ZN49" s="40"/>
      <c r="ZO49" s="40"/>
      <c r="ZP49" s="40"/>
      <c r="ZQ49" s="40"/>
      <c r="ZR49" s="40"/>
      <c r="ZS49" s="40"/>
      <c r="ZT49" s="40"/>
      <c r="ZU49" s="40"/>
      <c r="ZV49" s="40"/>
      <c r="ZW49" s="40"/>
      <c r="ZX49" s="40"/>
      <c r="ZY49" s="40"/>
      <c r="ZZ49" s="40"/>
      <c r="AAA49" s="40"/>
      <c r="AAB49" s="40"/>
      <c r="AAC49" s="40"/>
      <c r="AAD49" s="40"/>
      <c r="AAE49" s="40"/>
      <c r="AAF49" s="40"/>
      <c r="AAG49" s="40"/>
      <c r="AAH49" s="40"/>
      <c r="AAI49" s="40"/>
      <c r="AAJ49" s="40"/>
      <c r="AAK49" s="40"/>
      <c r="AAL49" s="40"/>
      <c r="AAM49" s="40"/>
      <c r="AAN49" s="40"/>
      <c r="AAO49" s="40"/>
      <c r="AAP49" s="40"/>
      <c r="AAQ49" s="40"/>
      <c r="AAR49" s="40"/>
      <c r="AAS49" s="40"/>
      <c r="AAT49" s="40"/>
      <c r="AAU49" s="40"/>
      <c r="AAV49" s="40"/>
      <c r="AAW49" s="40"/>
      <c r="AAX49" s="40"/>
      <c r="AAY49" s="40"/>
      <c r="AAZ49" s="40"/>
      <c r="ABA49" s="40"/>
      <c r="ABB49" s="40"/>
      <c r="ABC49" s="40"/>
      <c r="ABD49" s="40"/>
      <c r="ABE49" s="40"/>
      <c r="ABF49" s="40"/>
      <c r="ABG49" s="40"/>
      <c r="ABH49" s="40"/>
      <c r="ABI49" s="40"/>
      <c r="ABJ49" s="40"/>
      <c r="ABK49" s="40"/>
      <c r="ABL49" s="40"/>
      <c r="ABM49" s="40"/>
      <c r="ABN49" s="40"/>
      <c r="ABO49" s="40"/>
      <c r="ABP49" s="40"/>
      <c r="ABQ49" s="40"/>
      <c r="ABR49" s="40"/>
      <c r="ABS49" s="40"/>
      <c r="ABT49" s="40"/>
      <c r="ABU49" s="40"/>
      <c r="ABV49" s="40"/>
      <c r="ABW49" s="40"/>
      <c r="ABX49" s="40"/>
      <c r="ABY49" s="40"/>
      <c r="ABZ49" s="40"/>
      <c r="ACA49" s="40"/>
      <c r="ACB49" s="40"/>
      <c r="ACC49" s="40"/>
      <c r="ACD49" s="40"/>
      <c r="ACE49" s="40"/>
      <c r="ACF49" s="40"/>
      <c r="ACG49" s="40"/>
      <c r="ACH49" s="40"/>
      <c r="ACI49" s="40"/>
      <c r="ACJ49" s="40"/>
      <c r="ACK49" s="40"/>
      <c r="ACL49" s="40"/>
      <c r="ACM49" s="40"/>
      <c r="ACN49" s="40"/>
      <c r="ACO49" s="40"/>
      <c r="ACP49" s="40"/>
      <c r="ACQ49" s="40"/>
      <c r="ACR49" s="40"/>
      <c r="ACS49" s="40"/>
      <c r="ACT49" s="40"/>
      <c r="ACU49" s="40"/>
      <c r="ACV49" s="40"/>
      <c r="ACW49" s="40"/>
      <c r="ACX49" s="40"/>
      <c r="ACY49" s="40"/>
      <c r="ACZ49" s="40"/>
      <c r="ADA49" s="40"/>
      <c r="ADB49" s="40"/>
      <c r="ADC49" s="40"/>
      <c r="ADD49" s="40"/>
      <c r="ADE49" s="40"/>
      <c r="ADF49" s="40"/>
      <c r="ADG49" s="40"/>
      <c r="ADH49" s="40"/>
      <c r="ADI49" s="40"/>
      <c r="ADJ49" s="40"/>
      <c r="ADK49" s="40"/>
      <c r="ADL49" s="40"/>
      <c r="ADM49" s="40"/>
      <c r="ADN49" s="40"/>
      <c r="ADO49" s="40"/>
      <c r="ADP49" s="40"/>
      <c r="ADQ49" s="40"/>
      <c r="ADR49" s="40"/>
      <c r="ADS49" s="40"/>
      <c r="ADT49" s="40"/>
      <c r="ADU49" s="40"/>
      <c r="ADV49" s="40"/>
      <c r="ADW49" s="40"/>
      <c r="ADX49" s="40"/>
      <c r="ADY49" s="40"/>
      <c r="ADZ49" s="40"/>
      <c r="AEA49" s="40"/>
      <c r="AEB49" s="40"/>
      <c r="AEC49" s="40"/>
      <c r="AED49" s="40"/>
      <c r="AEE49" s="40"/>
      <c r="AEF49" s="40"/>
      <c r="AEG49" s="40"/>
      <c r="AEH49" s="40"/>
      <c r="AEI49" s="40"/>
      <c r="AEJ49" s="40"/>
      <c r="AEK49" s="40"/>
      <c r="AEL49" s="40"/>
      <c r="AEM49" s="40"/>
      <c r="AEN49" s="40"/>
      <c r="AEO49" s="40"/>
      <c r="AEP49" s="40"/>
      <c r="AEQ49" s="40"/>
      <c r="AER49" s="40"/>
      <c r="AES49" s="40"/>
      <c r="AET49" s="40"/>
      <c r="AEU49" s="40"/>
      <c r="AEV49" s="40"/>
      <c r="AEW49" s="40"/>
      <c r="AEX49" s="40"/>
      <c r="AEY49" s="40"/>
      <c r="AEZ49" s="40"/>
      <c r="AFA49" s="40"/>
      <c r="AFB49" s="40"/>
      <c r="AFC49" s="40"/>
      <c r="AFD49" s="40"/>
      <c r="AFE49" s="40"/>
      <c r="AFF49" s="40"/>
      <c r="AFG49" s="40"/>
      <c r="AFH49" s="40"/>
      <c r="AFI49" s="40"/>
      <c r="AFJ49" s="40"/>
      <c r="AFK49" s="40"/>
      <c r="AFL49" s="40"/>
      <c r="AFM49" s="40"/>
      <c r="AFN49" s="40"/>
      <c r="AFO49" s="40"/>
      <c r="AFP49" s="40"/>
      <c r="AFQ49" s="40"/>
      <c r="AFR49" s="40"/>
      <c r="AFS49" s="40"/>
      <c r="AFT49" s="40"/>
      <c r="AFU49" s="40"/>
      <c r="AFV49" s="40"/>
      <c r="AFW49" s="40"/>
      <c r="AFX49" s="40"/>
      <c r="AFY49" s="40"/>
      <c r="AFZ49" s="40"/>
      <c r="AGA49" s="40"/>
      <c r="AGB49" s="40"/>
      <c r="AGC49" s="40"/>
      <c r="AGD49" s="40"/>
      <c r="AGE49" s="40"/>
      <c r="AGF49" s="40"/>
      <c r="AGG49" s="40"/>
      <c r="AGH49" s="40"/>
      <c r="AGI49" s="40"/>
      <c r="AGJ49" s="40"/>
      <c r="AGK49" s="40"/>
      <c r="AGL49" s="40"/>
      <c r="AGM49" s="40"/>
      <c r="AGN49" s="40"/>
      <c r="AGO49" s="40"/>
      <c r="AGP49" s="40"/>
      <c r="AGQ49" s="40"/>
      <c r="AGR49" s="40"/>
      <c r="AGS49" s="40"/>
      <c r="AGT49" s="40"/>
      <c r="AGU49" s="40"/>
      <c r="AGV49" s="40"/>
      <c r="AGW49" s="40"/>
      <c r="AGX49" s="40"/>
      <c r="AGY49" s="40"/>
      <c r="AGZ49" s="40"/>
      <c r="AHA49" s="40"/>
      <c r="AHB49" s="40"/>
      <c r="AHC49" s="40"/>
      <c r="AHD49" s="40"/>
      <c r="AHE49" s="40"/>
      <c r="AHF49" s="40"/>
      <c r="AHG49" s="40"/>
      <c r="AHH49" s="40"/>
      <c r="AHI49" s="40"/>
      <c r="AHJ49" s="40"/>
      <c r="AHK49" s="40"/>
      <c r="AHL49" s="40"/>
      <c r="AHM49" s="40"/>
      <c r="AHN49" s="40"/>
      <c r="AHO49" s="40"/>
      <c r="AHP49" s="40"/>
      <c r="AHQ49" s="40"/>
      <c r="AHR49" s="40"/>
      <c r="AHS49" s="40"/>
      <c r="AHT49" s="40"/>
      <c r="AHU49" s="40"/>
      <c r="AHV49" s="40"/>
      <c r="AHW49" s="40"/>
      <c r="AHX49" s="40"/>
      <c r="AHY49" s="40"/>
      <c r="AHZ49" s="40"/>
      <c r="AIA49" s="40"/>
      <c r="AIB49" s="40"/>
      <c r="AIC49" s="40"/>
      <c r="AID49" s="40"/>
      <c r="AIE49" s="40"/>
      <c r="AIF49" s="40"/>
      <c r="AIG49" s="40"/>
      <c r="AIH49" s="40"/>
      <c r="AII49" s="40"/>
      <c r="AIJ49" s="40"/>
      <c r="AIK49" s="40"/>
      <c r="AIL49" s="40"/>
      <c r="AIM49" s="40"/>
      <c r="AIN49" s="40"/>
      <c r="AIO49" s="40"/>
      <c r="AIP49" s="40"/>
      <c r="AIQ49" s="40"/>
      <c r="AIR49" s="40"/>
      <c r="AIS49" s="40"/>
      <c r="AIT49" s="40"/>
      <c r="AIU49" s="40"/>
      <c r="AIV49" s="40"/>
      <c r="AIW49" s="40"/>
      <c r="AIX49" s="40"/>
      <c r="AIY49" s="40"/>
      <c r="AIZ49" s="40"/>
      <c r="AJA49" s="40"/>
      <c r="AJB49" s="40"/>
      <c r="AJC49" s="40"/>
      <c r="AJD49" s="40"/>
      <c r="AJE49" s="40"/>
      <c r="AJF49" s="40"/>
      <c r="AJG49" s="40"/>
      <c r="AJH49" s="40"/>
      <c r="AJI49" s="40"/>
      <c r="AJJ49" s="40"/>
      <c r="AJK49" s="40"/>
      <c r="AJL49" s="40"/>
      <c r="AJM49" s="40"/>
      <c r="AJN49" s="40"/>
      <c r="AJO49" s="40"/>
      <c r="AJP49" s="40"/>
      <c r="AJQ49" s="40"/>
      <c r="AJR49" s="40"/>
      <c r="AJS49" s="40"/>
      <c r="AJT49" s="40"/>
      <c r="AJU49" s="40"/>
      <c r="AJV49" s="40"/>
      <c r="AJW49" s="40"/>
      <c r="AJX49" s="40"/>
      <c r="AJY49" s="40"/>
      <c r="AJZ49" s="40"/>
      <c r="AKA49" s="40"/>
      <c r="AKB49" s="40"/>
      <c r="AKC49" s="40"/>
      <c r="AKD49" s="40"/>
      <c r="AKE49" s="40"/>
      <c r="AKF49" s="40"/>
      <c r="AKG49" s="40"/>
      <c r="AKH49" s="40"/>
      <c r="AKI49" s="40"/>
      <c r="AKJ49" s="40"/>
      <c r="AKK49" s="40"/>
      <c r="AKL49" s="40"/>
      <c r="AKM49" s="40"/>
      <c r="AKN49" s="40"/>
      <c r="AKO49" s="40"/>
      <c r="AKP49" s="40"/>
      <c r="AKQ49" s="40"/>
      <c r="AKR49" s="40"/>
      <c r="AKS49" s="40"/>
      <c r="AKT49" s="40"/>
      <c r="AKU49" s="40"/>
      <c r="AKV49" s="40"/>
      <c r="AKW49" s="40"/>
      <c r="AKX49" s="40"/>
      <c r="AKY49" s="40"/>
      <c r="AKZ49" s="40"/>
      <c r="ALA49" s="40"/>
      <c r="ALB49" s="40"/>
      <c r="ALC49" s="40"/>
      <c r="ALD49" s="40"/>
      <c r="ALE49" s="40"/>
      <c r="ALF49" s="40"/>
      <c r="ALG49" s="40"/>
      <c r="ALH49" s="40"/>
      <c r="ALI49" s="40"/>
      <c r="ALJ49" s="40"/>
      <c r="ALK49" s="40"/>
      <c r="ALL49" s="40"/>
      <c r="ALM49" s="40"/>
      <c r="ALN49" s="40"/>
      <c r="ALO49" s="40"/>
      <c r="ALP49" s="40"/>
      <c r="ALQ49" s="40"/>
      <c r="ALR49" s="40"/>
      <c r="ALS49" s="40"/>
      <c r="ALT49" s="40"/>
      <c r="ALU49" s="40"/>
      <c r="ALV49" s="40"/>
      <c r="ALW49" s="40"/>
      <c r="ALX49" s="40"/>
      <c r="ALY49" s="40"/>
      <c r="ALZ49" s="40"/>
      <c r="AMA49" s="40"/>
      <c r="AMB49" s="40"/>
      <c r="AMC49" s="40"/>
      <c r="AMD49" s="40"/>
      <c r="AME49" s="40"/>
      <c r="AMF49" s="40"/>
      <c r="AMG49" s="40"/>
      <c r="AMH49" s="40"/>
      <c r="AMI49" s="40"/>
      <c r="AMJ49" s="40"/>
      <c r="AMK49" s="40"/>
      <c r="AML49" s="40"/>
      <c r="AMM49" s="40"/>
      <c r="AMN49" s="40"/>
      <c r="AMO49" s="40"/>
      <c r="AMP49" s="40"/>
      <c r="AMQ49" s="40"/>
      <c r="AMR49" s="40"/>
      <c r="AMS49" s="40"/>
      <c r="AMT49" s="40"/>
      <c r="AMU49" s="40"/>
      <c r="AMV49" s="40"/>
      <c r="AMW49" s="40"/>
      <c r="AMX49" s="40"/>
      <c r="AMY49" s="40"/>
      <c r="AMZ49" s="40"/>
      <c r="ANA49" s="40"/>
      <c r="ANB49" s="40"/>
      <c r="ANC49" s="40"/>
      <c r="AND49" s="40"/>
      <c r="ANE49" s="40"/>
      <c r="ANF49" s="40"/>
      <c r="ANG49" s="40"/>
      <c r="ANH49" s="40"/>
      <c r="ANI49" s="40"/>
      <c r="ANJ49" s="40"/>
      <c r="ANK49" s="40"/>
      <c r="ANL49" s="40"/>
      <c r="ANM49" s="40"/>
      <c r="ANN49" s="40"/>
      <c r="ANO49" s="40"/>
      <c r="ANP49" s="40"/>
      <c r="ANQ49" s="40"/>
      <c r="ANR49" s="40"/>
      <c r="ANS49" s="40"/>
      <c r="ANT49" s="40"/>
      <c r="ANU49" s="40"/>
      <c r="ANV49" s="40"/>
      <c r="ANW49" s="40"/>
      <c r="ANX49" s="40"/>
      <c r="ANY49" s="40"/>
      <c r="ANZ49" s="40"/>
      <c r="AOA49" s="40"/>
      <c r="AOB49" s="40"/>
      <c r="AOC49" s="40"/>
      <c r="AOD49" s="40"/>
      <c r="AOE49" s="40"/>
      <c r="AOF49" s="40"/>
      <c r="AOG49" s="40"/>
      <c r="AOH49" s="40"/>
      <c r="AOI49" s="40"/>
      <c r="AOJ49" s="40"/>
      <c r="AOK49" s="40"/>
      <c r="AOL49" s="40"/>
      <c r="AOM49" s="40"/>
      <c r="AON49" s="40"/>
      <c r="AOO49" s="40"/>
      <c r="AOP49" s="40"/>
      <c r="AOQ49" s="40"/>
      <c r="AOR49" s="40"/>
      <c r="AOS49" s="40"/>
      <c r="AOT49" s="40"/>
      <c r="AOU49" s="40"/>
      <c r="AOV49" s="40"/>
      <c r="AOW49" s="40"/>
      <c r="AOX49" s="40"/>
      <c r="AOY49" s="40"/>
      <c r="AOZ49" s="40"/>
      <c r="APA49" s="40"/>
      <c r="APB49" s="40"/>
      <c r="APC49" s="40"/>
      <c r="APD49" s="40"/>
      <c r="APE49" s="40"/>
      <c r="APF49" s="40"/>
      <c r="APG49" s="40"/>
      <c r="APH49" s="40"/>
      <c r="API49" s="40"/>
      <c r="APJ49" s="40"/>
      <c r="APK49" s="40"/>
      <c r="APL49" s="40"/>
      <c r="APM49" s="40"/>
      <c r="APN49" s="40"/>
      <c r="APO49" s="40"/>
      <c r="APP49" s="40"/>
      <c r="APQ49" s="40"/>
      <c r="APR49" s="40"/>
      <c r="APS49" s="40"/>
      <c r="APT49" s="40"/>
      <c r="APU49" s="40"/>
      <c r="APV49" s="40"/>
      <c r="APW49" s="40"/>
      <c r="APX49" s="40"/>
      <c r="APY49" s="40"/>
      <c r="APZ49" s="40"/>
      <c r="AQA49" s="40"/>
      <c r="AQB49" s="40"/>
      <c r="AQC49" s="40"/>
      <c r="AQD49" s="40"/>
      <c r="AQE49" s="40"/>
      <c r="AQF49" s="40"/>
      <c r="AQG49" s="40"/>
      <c r="AQH49" s="40"/>
      <c r="AQI49" s="40"/>
      <c r="AQJ49" s="40"/>
      <c r="AQK49" s="40"/>
      <c r="AQL49" s="40"/>
      <c r="AQM49" s="40"/>
      <c r="AQN49" s="40"/>
      <c r="AQO49" s="40"/>
      <c r="AQP49" s="40"/>
      <c r="AQQ49" s="40"/>
      <c r="AQR49" s="40"/>
      <c r="AQS49" s="40"/>
      <c r="AQT49" s="40"/>
      <c r="AQU49" s="40"/>
      <c r="AQV49" s="40"/>
      <c r="AQW49" s="40"/>
      <c r="AQX49" s="40"/>
      <c r="AQY49" s="40"/>
      <c r="AQZ49" s="40"/>
      <c r="ARA49" s="40"/>
      <c r="ARB49" s="40"/>
      <c r="ARC49" s="40"/>
      <c r="ARD49" s="40"/>
      <c r="ARE49" s="40"/>
      <c r="ARF49" s="40"/>
      <c r="ARG49" s="40"/>
      <c r="ARH49" s="40"/>
      <c r="ARI49" s="40"/>
      <c r="ARJ49" s="40"/>
      <c r="ARK49" s="40"/>
      <c r="ARL49" s="40"/>
      <c r="ARM49" s="40"/>
      <c r="ARN49" s="40"/>
      <c r="ARO49" s="40"/>
      <c r="ARP49" s="40"/>
      <c r="ARQ49" s="40"/>
      <c r="ARR49" s="40"/>
      <c r="ARS49" s="40"/>
      <c r="ART49" s="40"/>
      <c r="ARU49" s="40"/>
      <c r="ARV49" s="40"/>
      <c r="ARW49" s="40"/>
      <c r="ARX49" s="40"/>
      <c r="ARY49" s="40"/>
      <c r="ARZ49" s="40"/>
      <c r="ASA49" s="40"/>
      <c r="ASB49" s="40"/>
      <c r="ASC49" s="40"/>
      <c r="ASD49" s="40"/>
      <c r="ASE49" s="40"/>
      <c r="ASF49" s="40"/>
      <c r="ASG49" s="40"/>
      <c r="ASH49" s="40"/>
      <c r="ASI49" s="40"/>
      <c r="ASJ49" s="40"/>
      <c r="ASK49" s="40"/>
      <c r="ASL49" s="40"/>
      <c r="ASM49" s="40"/>
      <c r="ASN49" s="40"/>
      <c r="ASO49" s="40"/>
      <c r="ASP49" s="40"/>
      <c r="ASQ49" s="40"/>
      <c r="ASR49" s="40"/>
      <c r="ASS49" s="40"/>
      <c r="AST49" s="40"/>
      <c r="ASU49" s="40"/>
      <c r="ASV49" s="40"/>
      <c r="ASW49" s="40"/>
      <c r="ASX49" s="40"/>
      <c r="ASY49" s="40"/>
      <c r="ASZ49" s="40"/>
      <c r="ATA49" s="40"/>
      <c r="ATB49" s="40"/>
      <c r="ATC49" s="40"/>
      <c r="ATD49" s="40"/>
      <c r="ATE49" s="40"/>
      <c r="ATF49" s="40"/>
      <c r="ATG49" s="40"/>
      <c r="ATH49" s="40"/>
      <c r="ATI49" s="40"/>
      <c r="ATJ49" s="40"/>
      <c r="ATK49" s="40"/>
      <c r="ATL49" s="40"/>
      <c r="ATM49" s="40"/>
      <c r="ATN49" s="40"/>
      <c r="ATO49" s="40"/>
      <c r="ATP49" s="40"/>
      <c r="ATQ49" s="40"/>
      <c r="ATR49" s="40"/>
      <c r="ATS49" s="40"/>
      <c r="ATT49" s="40"/>
      <c r="ATU49" s="40"/>
      <c r="ATV49" s="40"/>
      <c r="ATW49" s="40"/>
      <c r="ATX49" s="40"/>
      <c r="ATY49" s="40"/>
      <c r="ATZ49" s="40"/>
      <c r="AUA49" s="40"/>
      <c r="AUB49" s="40"/>
      <c r="AUC49" s="40"/>
      <c r="AUD49" s="40"/>
      <c r="AUE49" s="40"/>
      <c r="AUF49" s="40"/>
      <c r="AUG49" s="40"/>
      <c r="AUH49" s="40"/>
      <c r="AUI49" s="40"/>
      <c r="AUJ49" s="40"/>
      <c r="AUK49" s="40"/>
      <c r="AUL49" s="40"/>
      <c r="AUM49" s="40"/>
      <c r="AUN49" s="40"/>
      <c r="AUO49" s="40"/>
      <c r="AUP49" s="40"/>
      <c r="AUQ49" s="40"/>
      <c r="AUR49" s="40"/>
      <c r="AUS49" s="40"/>
      <c r="AUT49" s="40"/>
      <c r="AUU49" s="40"/>
      <c r="AUV49" s="40"/>
      <c r="AUW49" s="40"/>
      <c r="AUX49" s="40"/>
      <c r="AUY49" s="40"/>
      <c r="AUZ49" s="40"/>
      <c r="AVA49" s="40"/>
      <c r="AVB49" s="40"/>
      <c r="AVC49" s="40"/>
      <c r="AVD49" s="40"/>
      <c r="AVE49" s="40"/>
      <c r="AVF49" s="40"/>
      <c r="AVG49" s="40"/>
      <c r="AVH49" s="40"/>
      <c r="AVI49" s="40"/>
      <c r="AVJ49" s="40"/>
      <c r="AVK49" s="40"/>
      <c r="AVL49" s="40"/>
      <c r="AVM49" s="40"/>
      <c r="AVN49" s="40"/>
      <c r="AVO49" s="40"/>
      <c r="AVP49" s="40"/>
      <c r="AVQ49" s="40"/>
      <c r="AVR49" s="40"/>
      <c r="AVS49" s="40"/>
      <c r="AVT49" s="40"/>
      <c r="AVU49" s="40"/>
      <c r="AVV49" s="40"/>
      <c r="AVW49" s="40"/>
      <c r="AVX49" s="40"/>
      <c r="AVY49" s="40"/>
      <c r="AVZ49" s="40"/>
      <c r="AWA49" s="40"/>
      <c r="AWB49" s="40"/>
      <c r="AWC49" s="40"/>
      <c r="AWD49" s="40"/>
      <c r="AWE49" s="40"/>
      <c r="AWF49" s="40"/>
      <c r="AWG49" s="40"/>
      <c r="AWH49" s="40"/>
      <c r="AWI49" s="40"/>
      <c r="AWJ49" s="40"/>
      <c r="AWK49" s="40"/>
      <c r="AWL49" s="40"/>
      <c r="AWM49" s="40"/>
      <c r="AWN49" s="40"/>
      <c r="AWO49" s="40"/>
      <c r="AWP49" s="40"/>
      <c r="AWQ49" s="40"/>
      <c r="AWR49" s="40"/>
      <c r="AWS49" s="40"/>
      <c r="AWT49" s="40"/>
      <c r="AWU49" s="40"/>
      <c r="AWV49" s="40"/>
      <c r="AWW49" s="40"/>
      <c r="AWX49" s="40"/>
      <c r="AWY49" s="40"/>
      <c r="AWZ49" s="40"/>
      <c r="AXA49" s="40"/>
      <c r="AXB49" s="40"/>
      <c r="AXC49" s="40"/>
      <c r="AXD49" s="40"/>
      <c r="AXE49" s="40"/>
      <c r="AXF49" s="40"/>
      <c r="AXG49" s="40"/>
      <c r="AXH49" s="40"/>
      <c r="AXI49" s="40"/>
      <c r="AXJ49" s="40"/>
      <c r="AXK49" s="40"/>
      <c r="AXL49" s="40"/>
      <c r="AXM49" s="40"/>
      <c r="AXN49" s="40"/>
      <c r="AXO49" s="40"/>
      <c r="AXP49" s="40"/>
      <c r="AXQ49" s="40"/>
      <c r="AXR49" s="40"/>
      <c r="AXS49" s="40"/>
      <c r="AXT49" s="40"/>
      <c r="AXU49" s="40"/>
      <c r="AXV49" s="40"/>
      <c r="AXW49" s="40"/>
      <c r="AXX49" s="40"/>
      <c r="AXY49" s="40"/>
      <c r="AXZ49" s="40"/>
      <c r="AYA49" s="40"/>
      <c r="AYB49" s="40"/>
      <c r="AYC49" s="40"/>
      <c r="AYD49" s="40"/>
      <c r="AYE49" s="40"/>
      <c r="AYF49" s="40"/>
      <c r="AYG49" s="40"/>
      <c r="AYH49" s="40"/>
      <c r="AYI49" s="40"/>
      <c r="AYJ49" s="40"/>
      <c r="AYK49" s="40"/>
      <c r="AYL49" s="40"/>
      <c r="AYM49" s="40"/>
      <c r="AYN49" s="40"/>
      <c r="AYO49" s="40"/>
      <c r="AYP49" s="40"/>
      <c r="AYQ49" s="40"/>
      <c r="AYR49" s="40"/>
      <c r="AYS49" s="40"/>
      <c r="AYT49" s="40"/>
      <c r="AYU49" s="40"/>
      <c r="AYV49" s="40"/>
      <c r="AYW49" s="40"/>
      <c r="AYX49" s="40"/>
      <c r="AYY49" s="40"/>
      <c r="AYZ49" s="40"/>
      <c r="AZA49" s="40"/>
      <c r="AZB49" s="40"/>
      <c r="AZC49" s="40"/>
      <c r="AZD49" s="40"/>
      <c r="AZE49" s="40"/>
      <c r="AZF49" s="40"/>
      <c r="AZG49" s="40"/>
      <c r="AZH49" s="40"/>
      <c r="AZI49" s="40"/>
      <c r="AZJ49" s="40"/>
      <c r="AZK49" s="40"/>
      <c r="AZL49" s="40"/>
      <c r="AZM49" s="40"/>
      <c r="AZN49" s="40"/>
      <c r="AZO49" s="40"/>
      <c r="AZP49" s="40"/>
      <c r="AZQ49" s="40"/>
      <c r="AZR49" s="40"/>
      <c r="AZS49" s="40"/>
      <c r="AZT49" s="40"/>
      <c r="AZU49" s="40"/>
      <c r="AZV49" s="40"/>
      <c r="AZW49" s="40"/>
      <c r="AZX49" s="40"/>
      <c r="AZY49" s="40"/>
      <c r="AZZ49" s="40"/>
      <c r="BAA49" s="40"/>
      <c r="BAB49" s="40"/>
      <c r="BAC49" s="40"/>
      <c r="BAD49" s="40"/>
      <c r="BAE49" s="40"/>
      <c r="BAF49" s="40"/>
      <c r="BAG49" s="40"/>
      <c r="BAH49" s="40"/>
      <c r="BAI49" s="40"/>
      <c r="BAJ49" s="40"/>
      <c r="BAK49" s="40"/>
      <c r="BAL49" s="40"/>
      <c r="BAM49" s="40"/>
      <c r="BAN49" s="40"/>
      <c r="BAO49" s="40"/>
      <c r="BAP49" s="40"/>
      <c r="BAQ49" s="40"/>
      <c r="BAR49" s="40"/>
      <c r="BAS49" s="40"/>
      <c r="BAT49" s="40"/>
      <c r="BAU49" s="40"/>
      <c r="BAV49" s="40"/>
      <c r="BAW49" s="40"/>
      <c r="BAX49" s="40"/>
      <c r="BAY49" s="40"/>
      <c r="BAZ49" s="40"/>
      <c r="BBA49" s="40"/>
      <c r="BBB49" s="40"/>
      <c r="BBC49" s="40"/>
      <c r="BBD49" s="40"/>
      <c r="BBE49" s="40"/>
      <c r="BBF49" s="40"/>
      <c r="BBG49" s="40"/>
      <c r="BBH49" s="40"/>
      <c r="BBI49" s="40"/>
      <c r="BBJ49" s="40"/>
      <c r="BBK49" s="40"/>
      <c r="BBL49" s="40"/>
      <c r="BBM49" s="40"/>
      <c r="BBN49" s="40"/>
      <c r="BBO49" s="40"/>
      <c r="BBP49" s="40"/>
      <c r="BBQ49" s="40"/>
      <c r="BBR49" s="40"/>
      <c r="BBS49" s="40"/>
      <c r="BBT49" s="40"/>
      <c r="BBU49" s="40"/>
      <c r="BBV49" s="40"/>
      <c r="BBW49" s="40"/>
      <c r="BBX49" s="40"/>
      <c r="BBY49" s="40"/>
      <c r="BBZ49" s="40"/>
      <c r="BCA49" s="40"/>
      <c r="BCB49" s="40"/>
      <c r="BCC49" s="40"/>
      <c r="BCD49" s="40"/>
      <c r="BCE49" s="40"/>
      <c r="BCF49" s="40"/>
      <c r="BCG49" s="40"/>
      <c r="BCH49" s="40"/>
      <c r="BCI49" s="40"/>
      <c r="BCJ49" s="40"/>
      <c r="BCK49" s="40"/>
      <c r="BCL49" s="40"/>
      <c r="BCM49" s="40"/>
      <c r="BCN49" s="40"/>
      <c r="BCO49" s="40"/>
      <c r="BCP49" s="40"/>
      <c r="BCQ49" s="40"/>
      <c r="BCR49" s="40"/>
      <c r="BCS49" s="40"/>
      <c r="BCT49" s="40"/>
      <c r="BCU49" s="40"/>
      <c r="BCV49" s="40"/>
      <c r="BCW49" s="40"/>
      <c r="BCX49" s="40"/>
      <c r="BCY49" s="40"/>
      <c r="BCZ49" s="40"/>
      <c r="BDA49" s="40"/>
      <c r="BDB49" s="40"/>
      <c r="BDC49" s="40"/>
      <c r="BDD49" s="40"/>
      <c r="BDE49" s="40"/>
      <c r="BDF49" s="40"/>
      <c r="BDG49" s="40"/>
      <c r="BDH49" s="40"/>
      <c r="BDI49" s="40"/>
      <c r="BDJ49" s="40"/>
      <c r="BDK49" s="40"/>
      <c r="BDL49" s="40"/>
      <c r="BDM49" s="40"/>
      <c r="BDN49" s="40"/>
      <c r="BDO49" s="40"/>
      <c r="BDP49" s="40"/>
      <c r="BDQ49" s="40"/>
      <c r="BDR49" s="40"/>
      <c r="BDS49" s="40"/>
      <c r="BDT49" s="40"/>
      <c r="BDU49" s="40"/>
      <c r="BDV49" s="40"/>
      <c r="BDW49" s="40"/>
      <c r="BDX49" s="40"/>
      <c r="BDY49" s="40"/>
      <c r="BDZ49" s="40"/>
      <c r="BEA49" s="40"/>
      <c r="BEB49" s="40"/>
      <c r="BEC49" s="40"/>
      <c r="BED49" s="40"/>
      <c r="BEE49" s="40"/>
      <c r="BEF49" s="40"/>
      <c r="BEG49" s="40"/>
      <c r="BEH49" s="40"/>
      <c r="BEI49" s="40"/>
      <c r="BEJ49" s="40"/>
      <c r="BEK49" s="40"/>
      <c r="BEL49" s="40"/>
      <c r="BEM49" s="40"/>
      <c r="BEN49" s="40"/>
      <c r="BEO49" s="40"/>
      <c r="BEP49" s="40"/>
      <c r="BEQ49" s="40"/>
      <c r="BER49" s="40"/>
      <c r="BES49" s="40"/>
      <c r="BET49" s="40"/>
      <c r="BEU49" s="40"/>
      <c r="BEV49" s="40"/>
      <c r="BEW49" s="40"/>
      <c r="BEX49" s="40"/>
      <c r="BEY49" s="40"/>
      <c r="BEZ49" s="40"/>
      <c r="BFA49" s="40"/>
      <c r="BFB49" s="40"/>
      <c r="BFC49" s="40"/>
      <c r="BFD49" s="40"/>
      <c r="BFE49" s="40"/>
      <c r="BFF49" s="40"/>
      <c r="BFG49" s="40"/>
      <c r="BFH49" s="40"/>
      <c r="BFI49" s="40"/>
      <c r="BFJ49" s="40"/>
      <c r="BFK49" s="40"/>
      <c r="BFL49" s="40"/>
      <c r="BFM49" s="40"/>
      <c r="BFN49" s="40"/>
      <c r="BFO49" s="40"/>
      <c r="BFP49" s="40"/>
      <c r="BFQ49" s="40"/>
      <c r="BFR49" s="40"/>
      <c r="BFS49" s="40"/>
      <c r="BFT49" s="40"/>
      <c r="BFU49" s="40"/>
      <c r="BFV49" s="40"/>
      <c r="BFW49" s="40"/>
      <c r="BFX49" s="40"/>
      <c r="BFY49" s="40"/>
      <c r="BFZ49" s="40"/>
      <c r="BGA49" s="40"/>
      <c r="BGB49" s="40"/>
      <c r="BGC49" s="40"/>
      <c r="BGD49" s="40"/>
      <c r="BGE49" s="40"/>
      <c r="BGF49" s="40"/>
      <c r="BGG49" s="40"/>
      <c r="BGH49" s="40"/>
      <c r="BGI49" s="40"/>
      <c r="BGJ49" s="40"/>
      <c r="BGK49" s="40"/>
      <c r="BGL49" s="40"/>
      <c r="BGM49" s="40"/>
      <c r="BGN49" s="40"/>
      <c r="BGO49" s="40"/>
      <c r="BGP49" s="40"/>
      <c r="BGQ49" s="40"/>
      <c r="BGR49" s="40"/>
      <c r="BGS49" s="40"/>
      <c r="BGT49" s="40"/>
      <c r="BGU49" s="40"/>
      <c r="BGV49" s="40"/>
      <c r="BGW49" s="40"/>
      <c r="BGX49" s="40"/>
      <c r="BGY49" s="40"/>
      <c r="BGZ49" s="40"/>
      <c r="BHA49" s="40"/>
      <c r="BHB49" s="40"/>
      <c r="BHC49" s="40"/>
      <c r="BHD49" s="40"/>
      <c r="BHE49" s="40"/>
      <c r="BHF49" s="40"/>
      <c r="BHG49" s="40"/>
      <c r="BHH49" s="40"/>
      <c r="BHI49" s="40"/>
      <c r="BHJ49" s="40"/>
      <c r="BHK49" s="40"/>
      <c r="BHL49" s="40"/>
      <c r="BHM49" s="40"/>
      <c r="BHN49" s="40"/>
      <c r="BHO49" s="40"/>
      <c r="BHP49" s="40"/>
      <c r="BHQ49" s="40"/>
      <c r="BHR49" s="40"/>
      <c r="BHS49" s="40"/>
      <c r="BHT49" s="40"/>
      <c r="BHU49" s="40"/>
      <c r="BHV49" s="40"/>
      <c r="BHW49" s="40"/>
      <c r="BHX49" s="40"/>
      <c r="BHY49" s="40"/>
      <c r="BHZ49" s="40"/>
      <c r="BIA49" s="40"/>
      <c r="BIB49" s="40"/>
      <c r="BIC49" s="40"/>
      <c r="BID49" s="40"/>
      <c r="BIE49" s="40"/>
      <c r="BIF49" s="40"/>
      <c r="BIG49" s="40"/>
      <c r="BIH49" s="40"/>
      <c r="BII49" s="40"/>
      <c r="BIJ49" s="40"/>
      <c r="BIK49" s="40"/>
      <c r="BIL49" s="40"/>
      <c r="BIM49" s="40"/>
      <c r="BIN49" s="40"/>
      <c r="BIO49" s="40"/>
      <c r="BIP49" s="40"/>
      <c r="BIQ49" s="40"/>
      <c r="BIR49" s="40"/>
      <c r="BIS49" s="40"/>
      <c r="BIT49" s="40"/>
      <c r="BIU49" s="40"/>
      <c r="BIV49" s="40"/>
      <c r="BIW49" s="40"/>
      <c r="BIX49" s="40"/>
      <c r="BIY49" s="40"/>
      <c r="BIZ49" s="40"/>
      <c r="BJA49" s="40"/>
      <c r="BJB49" s="40"/>
      <c r="BJC49" s="40"/>
      <c r="BJD49" s="40"/>
      <c r="BJE49" s="40"/>
      <c r="BJF49" s="40"/>
      <c r="BJG49" s="40"/>
      <c r="BJH49" s="40"/>
      <c r="BJI49" s="40"/>
      <c r="BJJ49" s="40"/>
      <c r="BJK49" s="40"/>
      <c r="BJL49" s="40"/>
      <c r="BJM49" s="40"/>
      <c r="BJN49" s="40"/>
      <c r="BJO49" s="40"/>
      <c r="BJP49" s="40"/>
      <c r="BJQ49" s="40"/>
      <c r="BJR49" s="40"/>
      <c r="BJS49" s="40"/>
      <c r="BJT49" s="40"/>
      <c r="BJU49" s="40"/>
      <c r="BJV49" s="40"/>
      <c r="BJW49" s="40"/>
      <c r="BJX49" s="40"/>
      <c r="BJY49" s="40"/>
      <c r="BJZ49" s="40"/>
      <c r="BKA49" s="40"/>
      <c r="BKB49" s="40"/>
      <c r="BKC49" s="40"/>
      <c r="BKD49" s="40"/>
      <c r="BKE49" s="40"/>
      <c r="BKF49" s="40"/>
      <c r="BKG49" s="40"/>
      <c r="BKH49" s="40"/>
      <c r="BKI49" s="40"/>
      <c r="BKJ49" s="40"/>
      <c r="BKK49" s="40"/>
      <c r="BKL49" s="40"/>
      <c r="BKM49" s="40"/>
      <c r="BKN49" s="40"/>
      <c r="BKO49" s="40"/>
      <c r="BKP49" s="40"/>
      <c r="BKQ49" s="40"/>
      <c r="BKR49" s="40"/>
      <c r="BKS49" s="40"/>
      <c r="BKT49" s="40"/>
      <c r="BKU49" s="40"/>
      <c r="BKV49" s="40"/>
      <c r="BKW49" s="40"/>
      <c r="BKX49" s="40"/>
      <c r="BKY49" s="40"/>
      <c r="BKZ49" s="40"/>
      <c r="BLA49" s="40"/>
      <c r="BLB49" s="40"/>
      <c r="BLC49" s="40"/>
      <c r="BLD49" s="40"/>
      <c r="BLE49" s="40"/>
      <c r="BLF49" s="40"/>
      <c r="BLG49" s="40"/>
      <c r="BLH49" s="40"/>
      <c r="BLI49" s="40"/>
      <c r="BLJ49" s="40"/>
      <c r="BLK49" s="40"/>
      <c r="BLL49" s="40"/>
      <c r="BLM49" s="40"/>
      <c r="BLN49" s="40"/>
      <c r="BLO49" s="40"/>
      <c r="BLP49" s="40"/>
      <c r="BLQ49" s="40"/>
      <c r="BLR49" s="40"/>
      <c r="BLS49" s="40"/>
      <c r="BLT49" s="40"/>
      <c r="BLU49" s="40"/>
      <c r="BLV49" s="40"/>
      <c r="BLW49" s="40"/>
      <c r="BLX49" s="40"/>
      <c r="BLY49" s="40"/>
      <c r="BLZ49" s="40"/>
      <c r="BMA49" s="40"/>
      <c r="BMB49" s="40"/>
      <c r="BMC49" s="40"/>
      <c r="BMD49" s="40"/>
      <c r="BME49" s="40"/>
      <c r="BMF49" s="40"/>
      <c r="BMG49" s="40"/>
      <c r="BMH49" s="40"/>
      <c r="BMI49" s="40"/>
      <c r="BMJ49" s="40"/>
      <c r="BMK49" s="40"/>
      <c r="BML49" s="40"/>
      <c r="BMM49" s="40"/>
      <c r="BMN49" s="40"/>
      <c r="BMO49" s="40"/>
      <c r="BMP49" s="40"/>
      <c r="BMQ49" s="40"/>
      <c r="BMR49" s="40"/>
      <c r="BMS49" s="40"/>
      <c r="BMT49" s="40"/>
      <c r="BMU49" s="40"/>
      <c r="BMV49" s="40"/>
      <c r="BMW49" s="40"/>
      <c r="BMX49" s="40"/>
      <c r="BMY49" s="40"/>
      <c r="BMZ49" s="40"/>
      <c r="BNA49" s="40"/>
      <c r="BNB49" s="40"/>
      <c r="BNC49" s="40"/>
      <c r="BND49" s="40"/>
      <c r="BNE49" s="40"/>
      <c r="BNF49" s="40"/>
      <c r="BNG49" s="40"/>
      <c r="BNH49" s="40"/>
      <c r="BNI49" s="40"/>
      <c r="BNJ49" s="40"/>
      <c r="BNK49" s="40"/>
      <c r="BNL49" s="40"/>
      <c r="BNM49" s="40"/>
      <c r="BNN49" s="40"/>
      <c r="BNO49" s="40"/>
      <c r="BNP49" s="40"/>
      <c r="BNQ49" s="40"/>
      <c r="BNR49" s="40"/>
      <c r="BNS49" s="40"/>
      <c r="BNT49" s="40"/>
      <c r="BNU49" s="40"/>
      <c r="BNV49" s="40"/>
      <c r="BNW49" s="40"/>
      <c r="BNX49" s="40"/>
      <c r="BNY49" s="40"/>
      <c r="BNZ49" s="40"/>
      <c r="BOA49" s="40"/>
      <c r="BOB49" s="40"/>
      <c r="BOC49" s="40"/>
      <c r="BOD49" s="40"/>
      <c r="BOE49" s="40"/>
      <c r="BOF49" s="40"/>
      <c r="BOG49" s="40"/>
      <c r="BOH49" s="40"/>
      <c r="BOI49" s="40"/>
      <c r="BOJ49" s="40"/>
      <c r="BOK49" s="40"/>
      <c r="BOL49" s="40"/>
      <c r="BOM49" s="40"/>
      <c r="BON49" s="40"/>
      <c r="BOO49" s="40"/>
      <c r="BOP49" s="40"/>
      <c r="BOQ49" s="40"/>
      <c r="BOR49" s="40"/>
      <c r="BOS49" s="40"/>
      <c r="BOT49" s="40"/>
      <c r="BOU49" s="40"/>
      <c r="BOV49" s="40"/>
      <c r="BOW49" s="40"/>
      <c r="BOX49" s="40"/>
      <c r="BOY49" s="40"/>
      <c r="BOZ49" s="40"/>
      <c r="BPA49" s="40"/>
      <c r="BPB49" s="40"/>
      <c r="BPC49" s="40"/>
      <c r="BPD49" s="40"/>
      <c r="BPE49" s="40"/>
      <c r="BPF49" s="40"/>
      <c r="BPG49" s="40"/>
      <c r="BPH49" s="40"/>
      <c r="BPI49" s="40"/>
      <c r="BPJ49" s="40"/>
      <c r="BPK49" s="40"/>
      <c r="BPL49" s="40"/>
      <c r="BPM49" s="40"/>
      <c r="BPN49" s="40"/>
      <c r="BPO49" s="40"/>
      <c r="BPP49" s="40"/>
      <c r="BPQ49" s="40"/>
      <c r="BPR49" s="40"/>
      <c r="BPS49" s="40"/>
      <c r="BPT49" s="40"/>
      <c r="BPU49" s="40"/>
      <c r="BPV49" s="40"/>
      <c r="BPW49" s="40"/>
      <c r="BPX49" s="40"/>
      <c r="BPY49" s="40"/>
      <c r="BPZ49" s="40"/>
      <c r="BQA49" s="40"/>
      <c r="BQB49" s="40"/>
      <c r="BQC49" s="40"/>
      <c r="BQD49" s="40"/>
      <c r="BQE49" s="40"/>
      <c r="BQF49" s="40"/>
      <c r="BQG49" s="40"/>
      <c r="BQH49" s="40"/>
      <c r="BQI49" s="40"/>
      <c r="BQJ49" s="40"/>
      <c r="BQK49" s="40"/>
      <c r="BQL49" s="40"/>
      <c r="BQM49" s="40"/>
      <c r="BQN49" s="40"/>
      <c r="BQO49" s="40"/>
      <c r="BQP49" s="40"/>
      <c r="BQQ49" s="40"/>
      <c r="BQR49" s="40"/>
      <c r="BQS49" s="40"/>
      <c r="BQT49" s="40"/>
      <c r="BQU49" s="40"/>
      <c r="BQV49" s="40"/>
      <c r="BQW49" s="40"/>
      <c r="BQX49" s="40"/>
      <c r="BQY49" s="40"/>
      <c r="BQZ49" s="40"/>
      <c r="BRA49" s="40"/>
      <c r="BRB49" s="40"/>
      <c r="BRC49" s="40"/>
      <c r="BRD49" s="40"/>
      <c r="BRE49" s="40"/>
      <c r="BRF49" s="40"/>
      <c r="BRG49" s="40"/>
      <c r="BRH49" s="40"/>
      <c r="BRI49" s="40"/>
      <c r="BRJ49" s="40"/>
      <c r="BRK49" s="40"/>
      <c r="BRL49" s="40"/>
      <c r="BRM49" s="40"/>
      <c r="BRN49" s="40"/>
      <c r="BRO49" s="40"/>
      <c r="BRP49" s="40"/>
      <c r="BRQ49" s="40"/>
      <c r="BRR49" s="40"/>
      <c r="BRS49" s="40"/>
      <c r="BRT49" s="40"/>
      <c r="BRU49" s="40"/>
      <c r="BRV49" s="40"/>
      <c r="BRW49" s="40"/>
      <c r="BRX49" s="40"/>
      <c r="BRY49" s="40"/>
      <c r="BRZ49" s="40"/>
      <c r="BSA49" s="40"/>
      <c r="BSB49" s="40"/>
      <c r="BSC49" s="40"/>
      <c r="BSD49" s="40"/>
      <c r="BSE49" s="40"/>
      <c r="BSF49" s="40"/>
      <c r="BSG49" s="40"/>
      <c r="BSH49" s="40"/>
      <c r="BSI49" s="40"/>
      <c r="BSJ49" s="40"/>
      <c r="BSK49" s="40"/>
      <c r="BSL49" s="40"/>
      <c r="BSM49" s="40"/>
      <c r="BSN49" s="40"/>
      <c r="BSO49" s="40"/>
      <c r="BSP49" s="40"/>
      <c r="BSQ49" s="40"/>
      <c r="BSR49" s="40"/>
      <c r="BSS49" s="40"/>
      <c r="BST49" s="40"/>
      <c r="BSU49" s="40"/>
      <c r="BSV49" s="40"/>
      <c r="BSW49" s="40"/>
      <c r="BSX49" s="40"/>
      <c r="BSY49" s="40"/>
      <c r="BSZ49" s="40"/>
      <c r="BTA49" s="40"/>
      <c r="BTB49" s="40"/>
      <c r="BTC49" s="40"/>
      <c r="BTD49" s="40"/>
      <c r="BTE49" s="40"/>
      <c r="BTF49" s="40"/>
      <c r="BTG49" s="40"/>
      <c r="BTH49" s="40"/>
      <c r="BTI49" s="40"/>
      <c r="BTJ49" s="40"/>
      <c r="BTK49" s="40"/>
      <c r="BTL49" s="40"/>
      <c r="BTM49" s="40"/>
      <c r="BTN49" s="40"/>
      <c r="BTO49" s="40"/>
      <c r="BTP49" s="40"/>
      <c r="BTQ49" s="40"/>
      <c r="BTR49" s="40"/>
      <c r="BTS49" s="40"/>
      <c r="BTT49" s="40"/>
      <c r="BTU49" s="40"/>
      <c r="BTV49" s="40"/>
      <c r="BTW49" s="40"/>
      <c r="BTX49" s="40"/>
      <c r="BTY49" s="40"/>
      <c r="BTZ49" s="40"/>
      <c r="BUA49" s="40"/>
      <c r="BUB49" s="40"/>
      <c r="BUC49" s="40"/>
      <c r="BUD49" s="40"/>
      <c r="BUE49" s="40"/>
      <c r="BUF49" s="40"/>
      <c r="BUG49" s="40"/>
      <c r="BUH49" s="40"/>
      <c r="BUI49" s="40"/>
      <c r="BUJ49" s="40"/>
      <c r="BUK49" s="40"/>
      <c r="BUL49" s="40"/>
      <c r="BUM49" s="40"/>
      <c r="BUN49" s="40"/>
      <c r="BUO49" s="40"/>
      <c r="BUP49" s="40"/>
      <c r="BUQ49" s="40"/>
      <c r="BUR49" s="40"/>
      <c r="BUS49" s="40"/>
      <c r="BUT49" s="40"/>
      <c r="BUU49" s="40"/>
      <c r="BUV49" s="40"/>
      <c r="BUW49" s="40"/>
      <c r="BUX49" s="40"/>
      <c r="BUY49" s="40"/>
      <c r="BUZ49" s="40"/>
      <c r="BVA49" s="40"/>
      <c r="BVB49" s="40"/>
      <c r="BVC49" s="40"/>
      <c r="BVD49" s="40"/>
      <c r="BVE49" s="40"/>
      <c r="BVF49" s="40"/>
      <c r="BVG49" s="40"/>
      <c r="BVH49" s="40"/>
      <c r="BVI49" s="40"/>
      <c r="BVJ49" s="40"/>
      <c r="BVK49" s="40"/>
      <c r="BVL49" s="40"/>
      <c r="BVM49" s="40"/>
      <c r="BVN49" s="40"/>
      <c r="BVO49" s="40"/>
      <c r="BVP49" s="40"/>
      <c r="BVQ49" s="40"/>
      <c r="BVR49" s="40"/>
      <c r="BVS49" s="40"/>
      <c r="BVT49" s="40"/>
      <c r="BVU49" s="40"/>
      <c r="BVV49" s="40"/>
      <c r="BVW49" s="40"/>
      <c r="BVX49" s="40"/>
      <c r="BVY49" s="40"/>
      <c r="BVZ49" s="40"/>
      <c r="BWA49" s="40"/>
      <c r="BWB49" s="40"/>
      <c r="BWC49" s="40"/>
      <c r="BWD49" s="40"/>
      <c r="BWE49" s="40"/>
      <c r="BWF49" s="40"/>
      <c r="BWG49" s="40"/>
      <c r="BWH49" s="40"/>
      <c r="BWI49" s="40"/>
      <c r="BWJ49" s="40"/>
      <c r="BWK49" s="40"/>
      <c r="BWL49" s="40"/>
      <c r="BWM49" s="40"/>
      <c r="BWN49" s="40"/>
      <c r="BWO49" s="40"/>
      <c r="BWP49" s="40"/>
      <c r="BWQ49" s="40"/>
      <c r="BWR49" s="40"/>
      <c r="BWS49" s="40"/>
      <c r="BWT49" s="40"/>
      <c r="BWU49" s="40"/>
      <c r="BWV49" s="40"/>
      <c r="BWW49" s="40"/>
      <c r="BWX49" s="40"/>
      <c r="BWY49" s="40"/>
      <c r="BWZ49" s="40"/>
      <c r="BXA49" s="40"/>
      <c r="BXB49" s="40"/>
      <c r="BXC49" s="40"/>
      <c r="BXD49" s="40"/>
      <c r="BXE49" s="40"/>
      <c r="BXF49" s="40"/>
      <c r="BXG49" s="40"/>
      <c r="BXH49" s="40"/>
      <c r="BXI49" s="40"/>
      <c r="BXJ49" s="40"/>
      <c r="BXK49" s="40"/>
      <c r="BXL49" s="40"/>
      <c r="BXM49" s="40"/>
      <c r="BXN49" s="40"/>
      <c r="BXO49" s="40"/>
      <c r="BXP49" s="40"/>
      <c r="BXQ49" s="40"/>
      <c r="BXR49" s="40"/>
      <c r="BXS49" s="40"/>
      <c r="BXT49" s="40"/>
      <c r="BXU49" s="40"/>
      <c r="BXV49" s="40"/>
      <c r="BXW49" s="40"/>
      <c r="BXX49" s="40"/>
      <c r="BXY49" s="40"/>
      <c r="BXZ49" s="40"/>
      <c r="BYA49" s="40"/>
      <c r="BYB49" s="40"/>
      <c r="BYC49" s="40"/>
      <c r="BYD49" s="40"/>
      <c r="BYE49" s="40"/>
      <c r="BYF49" s="40"/>
      <c r="BYG49" s="40"/>
      <c r="BYH49" s="40"/>
      <c r="BYI49" s="40"/>
      <c r="BYJ49" s="40"/>
      <c r="BYK49" s="40"/>
      <c r="BYL49" s="40"/>
      <c r="BYM49" s="40"/>
      <c r="BYN49" s="40"/>
      <c r="BYO49" s="40"/>
      <c r="BYP49" s="40"/>
      <c r="BYQ49" s="40"/>
      <c r="BYR49" s="40"/>
      <c r="BYS49" s="40"/>
      <c r="BYT49" s="40"/>
      <c r="BYU49" s="40"/>
      <c r="BYV49" s="40"/>
      <c r="BYW49" s="40"/>
      <c r="BYX49" s="40"/>
      <c r="BYY49" s="40"/>
      <c r="BYZ49" s="40"/>
      <c r="BZA49" s="40"/>
      <c r="BZB49" s="40"/>
      <c r="BZC49" s="40"/>
      <c r="BZD49" s="40"/>
      <c r="BZE49" s="40"/>
      <c r="BZF49" s="40"/>
      <c r="BZG49" s="40"/>
      <c r="BZH49" s="40"/>
      <c r="BZI49" s="40"/>
      <c r="BZJ49" s="40"/>
      <c r="BZK49" s="40"/>
      <c r="BZL49" s="40"/>
      <c r="BZM49" s="40"/>
      <c r="BZN49" s="40"/>
      <c r="BZO49" s="40"/>
      <c r="BZP49" s="40"/>
      <c r="BZQ49" s="40"/>
      <c r="BZR49" s="40"/>
      <c r="BZS49" s="40"/>
      <c r="BZT49" s="40"/>
      <c r="BZU49" s="40"/>
      <c r="BZV49" s="40"/>
      <c r="BZW49" s="40"/>
      <c r="BZX49" s="40"/>
      <c r="BZY49" s="40"/>
      <c r="BZZ49" s="40"/>
      <c r="CAA49" s="40"/>
      <c r="CAB49" s="40"/>
      <c r="CAC49" s="40"/>
      <c r="CAD49" s="40"/>
      <c r="CAE49" s="40"/>
      <c r="CAF49" s="40"/>
      <c r="CAG49" s="40"/>
      <c r="CAH49" s="40"/>
      <c r="CAI49" s="40"/>
      <c r="CAJ49" s="40"/>
      <c r="CAK49" s="40"/>
      <c r="CAL49" s="40"/>
      <c r="CAM49" s="40"/>
      <c r="CAN49" s="40"/>
      <c r="CAO49" s="40"/>
      <c r="CAP49" s="40"/>
      <c r="CAQ49" s="40"/>
      <c r="CAR49" s="40"/>
      <c r="CAS49" s="40"/>
      <c r="CAT49" s="40"/>
      <c r="CAU49" s="40"/>
      <c r="CAV49" s="40"/>
      <c r="CAW49" s="40"/>
      <c r="CAX49" s="40"/>
      <c r="CAY49" s="40"/>
      <c r="CAZ49" s="40"/>
      <c r="CBA49" s="40"/>
      <c r="CBB49" s="40"/>
      <c r="CBC49" s="40"/>
      <c r="CBD49" s="40"/>
      <c r="CBE49" s="40"/>
      <c r="CBF49" s="40"/>
      <c r="CBG49" s="40"/>
      <c r="CBH49" s="40"/>
      <c r="CBI49" s="40"/>
      <c r="CBJ49" s="40"/>
      <c r="CBK49" s="40"/>
      <c r="CBL49" s="40"/>
      <c r="CBM49" s="40"/>
      <c r="CBN49" s="40"/>
      <c r="CBO49" s="40"/>
      <c r="CBP49" s="40"/>
      <c r="CBQ49" s="40"/>
      <c r="CBR49" s="40"/>
      <c r="CBS49" s="40"/>
      <c r="CBT49" s="40"/>
      <c r="CBU49" s="40"/>
      <c r="CBV49" s="40"/>
      <c r="CBW49" s="40"/>
      <c r="CBX49" s="40"/>
      <c r="CBY49" s="40"/>
      <c r="CBZ49" s="40"/>
      <c r="CCA49" s="40"/>
      <c r="CCB49" s="40"/>
      <c r="CCC49" s="40"/>
      <c r="CCD49" s="40"/>
      <c r="CCE49" s="40"/>
      <c r="CCF49" s="40"/>
      <c r="CCG49" s="40"/>
      <c r="CCH49" s="40"/>
      <c r="CCI49" s="40"/>
      <c r="CCJ49" s="40"/>
      <c r="CCK49" s="40"/>
      <c r="CCL49" s="40"/>
      <c r="CCM49" s="40"/>
      <c r="CCN49" s="40"/>
      <c r="CCO49" s="40"/>
      <c r="CCP49" s="40"/>
      <c r="CCQ49" s="40"/>
      <c r="CCR49" s="40"/>
      <c r="CCS49" s="40"/>
      <c r="CCT49" s="40"/>
      <c r="CCU49" s="40"/>
      <c r="CCV49" s="40"/>
      <c r="CCW49" s="40"/>
      <c r="CCX49" s="40"/>
      <c r="CCY49" s="40"/>
      <c r="CCZ49" s="40"/>
      <c r="CDA49" s="40"/>
      <c r="CDB49" s="40"/>
      <c r="CDC49" s="40"/>
      <c r="CDD49" s="40"/>
      <c r="CDE49" s="40"/>
      <c r="CDF49" s="40"/>
      <c r="CDG49" s="40"/>
      <c r="CDH49" s="40"/>
      <c r="CDI49" s="40"/>
      <c r="CDJ49" s="40"/>
      <c r="CDK49" s="40"/>
      <c r="CDL49" s="40"/>
      <c r="CDM49" s="40"/>
      <c r="CDN49" s="40"/>
      <c r="CDO49" s="40"/>
      <c r="CDP49" s="40"/>
      <c r="CDQ49" s="40"/>
      <c r="CDR49" s="40"/>
      <c r="CDS49" s="40"/>
      <c r="CDT49" s="40"/>
      <c r="CDU49" s="40"/>
      <c r="CDV49" s="40"/>
      <c r="CDW49" s="40"/>
      <c r="CDX49" s="40"/>
      <c r="CDY49" s="40"/>
      <c r="CDZ49" s="40"/>
      <c r="CEA49" s="40"/>
      <c r="CEB49" s="40"/>
      <c r="CEC49" s="40"/>
      <c r="CED49" s="40"/>
      <c r="CEE49" s="40"/>
      <c r="CEF49" s="40"/>
      <c r="CEG49" s="40"/>
      <c r="CEH49" s="40"/>
      <c r="CEI49" s="40"/>
      <c r="CEJ49" s="40"/>
      <c r="CEK49" s="40"/>
      <c r="CEL49" s="40"/>
      <c r="CEM49" s="40"/>
      <c r="CEN49" s="40"/>
      <c r="CEO49" s="40"/>
      <c r="CEP49" s="40"/>
      <c r="CEQ49" s="40"/>
      <c r="CER49" s="40"/>
      <c r="CES49" s="40"/>
      <c r="CET49" s="40"/>
      <c r="CEU49" s="40"/>
      <c r="CEV49" s="40"/>
      <c r="CEW49" s="40"/>
      <c r="CEX49" s="40"/>
      <c r="CEY49" s="40"/>
      <c r="CEZ49" s="40"/>
      <c r="CFA49" s="40"/>
      <c r="CFB49" s="40"/>
      <c r="CFC49" s="40"/>
      <c r="CFD49" s="40"/>
      <c r="CFE49" s="40"/>
      <c r="CFF49" s="40"/>
      <c r="CFG49" s="40"/>
      <c r="CFH49" s="40"/>
      <c r="CFI49" s="40"/>
      <c r="CFJ49" s="40"/>
      <c r="CFK49" s="40"/>
      <c r="CFL49" s="40"/>
      <c r="CFM49" s="40"/>
      <c r="CFN49" s="40"/>
      <c r="CFO49" s="40"/>
      <c r="CFP49" s="40"/>
      <c r="CFQ49" s="40"/>
      <c r="CFR49" s="40"/>
      <c r="CFS49" s="40"/>
      <c r="CFT49" s="40"/>
      <c r="CFU49" s="40"/>
      <c r="CFV49" s="40"/>
      <c r="CFW49" s="40"/>
      <c r="CFX49" s="40"/>
      <c r="CFY49" s="40"/>
      <c r="CFZ49" s="40"/>
      <c r="CGA49" s="40"/>
      <c r="CGB49" s="40"/>
      <c r="CGC49" s="40"/>
      <c r="CGD49" s="40"/>
      <c r="CGE49" s="40"/>
      <c r="CGF49" s="40"/>
      <c r="CGG49" s="40"/>
      <c r="CGH49" s="40"/>
      <c r="CGI49" s="40"/>
      <c r="CGJ49" s="40"/>
      <c r="CGK49" s="40"/>
      <c r="CGL49" s="40"/>
      <c r="CGM49" s="40"/>
      <c r="CGN49" s="40"/>
      <c r="CGO49" s="40"/>
      <c r="CGP49" s="40"/>
      <c r="CGQ49" s="40"/>
      <c r="CGR49" s="40"/>
      <c r="CGS49" s="40"/>
      <c r="CGT49" s="40"/>
      <c r="CGU49" s="40"/>
      <c r="CGV49" s="40"/>
      <c r="CGW49" s="40"/>
      <c r="CGX49" s="40"/>
      <c r="CGY49" s="40"/>
      <c r="CGZ49" s="40"/>
      <c r="CHA49" s="40"/>
      <c r="CHB49" s="40"/>
      <c r="CHC49" s="40"/>
      <c r="CHD49" s="40"/>
      <c r="CHE49" s="40"/>
      <c r="CHF49" s="40"/>
      <c r="CHG49" s="40"/>
      <c r="CHH49" s="40"/>
      <c r="CHI49" s="40"/>
      <c r="CHJ49" s="40"/>
      <c r="CHK49" s="40"/>
      <c r="CHL49" s="40"/>
      <c r="CHM49" s="40"/>
      <c r="CHN49" s="40"/>
      <c r="CHO49" s="40"/>
      <c r="CHP49" s="40"/>
      <c r="CHQ49" s="40"/>
      <c r="CHR49" s="40"/>
      <c r="CHS49" s="40"/>
      <c r="CHT49" s="40"/>
      <c r="CHU49" s="40"/>
      <c r="CHV49" s="40"/>
      <c r="CHW49" s="40"/>
      <c r="CHX49" s="40"/>
      <c r="CHY49" s="40"/>
      <c r="CHZ49" s="40"/>
      <c r="CIA49" s="40"/>
      <c r="CIB49" s="40"/>
      <c r="CIC49" s="40"/>
      <c r="CID49" s="40"/>
      <c r="CIE49" s="40"/>
      <c r="CIF49" s="40"/>
      <c r="CIG49" s="40"/>
      <c r="CIH49" s="40"/>
      <c r="CII49" s="40"/>
      <c r="CIJ49" s="40"/>
      <c r="CIK49" s="40"/>
      <c r="CIL49" s="40"/>
      <c r="CIM49" s="40"/>
      <c r="CIN49" s="40"/>
      <c r="CIO49" s="40"/>
      <c r="CIP49" s="40"/>
      <c r="CIQ49" s="40"/>
      <c r="CIR49" s="40"/>
      <c r="CIS49" s="40"/>
      <c r="CIT49" s="40"/>
      <c r="CIU49" s="40"/>
      <c r="CIV49" s="40"/>
      <c r="CIW49" s="40"/>
      <c r="CIX49" s="40"/>
      <c r="CIY49" s="40"/>
      <c r="CIZ49" s="40"/>
      <c r="CJA49" s="40"/>
      <c r="CJB49" s="40"/>
      <c r="CJC49" s="40"/>
      <c r="CJD49" s="40"/>
      <c r="CJE49" s="40"/>
      <c r="CJF49" s="40"/>
      <c r="CJG49" s="40"/>
      <c r="CJH49" s="40"/>
      <c r="CJI49" s="40"/>
      <c r="CJJ49" s="40"/>
      <c r="CJK49" s="40"/>
      <c r="CJL49" s="40"/>
      <c r="CJM49" s="40"/>
      <c r="CJN49" s="40"/>
      <c r="CJO49" s="40"/>
      <c r="CJP49" s="40"/>
      <c r="CJQ49" s="40"/>
      <c r="CJR49" s="40"/>
      <c r="CJS49" s="40"/>
      <c r="CJT49" s="40"/>
      <c r="CJU49" s="40"/>
      <c r="CJV49" s="40"/>
      <c r="CJW49" s="40"/>
      <c r="CJX49" s="40"/>
      <c r="CJY49" s="40"/>
      <c r="CJZ49" s="40"/>
      <c r="CKA49" s="40"/>
      <c r="CKB49" s="40"/>
      <c r="CKC49" s="40"/>
      <c r="CKD49" s="40"/>
      <c r="CKE49" s="40"/>
      <c r="CKF49" s="40"/>
      <c r="CKG49" s="40"/>
      <c r="CKH49" s="40"/>
      <c r="CKI49" s="40"/>
      <c r="CKJ49" s="40"/>
      <c r="CKK49" s="40"/>
      <c r="CKL49" s="40"/>
      <c r="CKM49" s="40"/>
      <c r="CKN49" s="40"/>
      <c r="CKO49" s="40"/>
      <c r="CKP49" s="40"/>
      <c r="CKQ49" s="40"/>
      <c r="CKR49" s="40"/>
      <c r="CKS49" s="40"/>
      <c r="CKT49" s="40"/>
      <c r="CKU49" s="40"/>
      <c r="CKV49" s="40"/>
      <c r="CKW49" s="40"/>
      <c r="CKX49" s="40"/>
      <c r="CKY49" s="40"/>
      <c r="CKZ49" s="40"/>
      <c r="CLA49" s="40"/>
      <c r="CLB49" s="40"/>
      <c r="CLC49" s="40"/>
      <c r="CLD49" s="40"/>
      <c r="CLE49" s="40"/>
      <c r="CLF49" s="40"/>
      <c r="CLG49" s="40"/>
      <c r="CLH49" s="40"/>
      <c r="CLI49" s="40"/>
      <c r="CLJ49" s="40"/>
      <c r="CLK49" s="40"/>
      <c r="CLL49" s="40"/>
      <c r="CLM49" s="40"/>
      <c r="CLN49" s="40"/>
      <c r="CLO49" s="40"/>
      <c r="CLP49" s="40"/>
      <c r="CLQ49" s="40"/>
      <c r="CLR49" s="40"/>
      <c r="CLS49" s="40"/>
      <c r="CLT49" s="40"/>
      <c r="CLU49" s="40"/>
      <c r="CLV49" s="40"/>
      <c r="CLW49" s="40"/>
      <c r="CLX49" s="40"/>
      <c r="CLY49" s="40"/>
      <c r="CLZ49" s="40"/>
      <c r="CMA49" s="40"/>
      <c r="CMB49" s="40"/>
      <c r="CMC49" s="40"/>
      <c r="CMD49" s="40"/>
      <c r="CME49" s="40"/>
      <c r="CMF49" s="40"/>
      <c r="CMG49" s="40"/>
      <c r="CMH49" s="40"/>
      <c r="CMI49" s="40"/>
      <c r="CMJ49" s="40"/>
      <c r="CMK49" s="40"/>
      <c r="CML49" s="40"/>
      <c r="CMM49" s="40"/>
      <c r="CMN49" s="40"/>
      <c r="CMO49" s="40"/>
      <c r="CMP49" s="40"/>
      <c r="CMQ49" s="40"/>
      <c r="CMR49" s="40"/>
      <c r="CMS49" s="40"/>
      <c r="CMT49" s="40"/>
      <c r="CMU49" s="40"/>
      <c r="CMV49" s="40"/>
      <c r="CMW49" s="40"/>
      <c r="CMX49" s="40"/>
      <c r="CMY49" s="40"/>
      <c r="CMZ49" s="40"/>
      <c r="CNA49" s="40"/>
      <c r="CNB49" s="40"/>
      <c r="CNC49" s="40"/>
      <c r="CND49" s="40"/>
      <c r="CNE49" s="40"/>
      <c r="CNF49" s="40"/>
      <c r="CNG49" s="40"/>
      <c r="CNH49" s="40"/>
      <c r="CNI49" s="40"/>
      <c r="CNJ49" s="40"/>
      <c r="CNK49" s="40"/>
      <c r="CNL49" s="40"/>
      <c r="CNM49" s="40"/>
      <c r="CNN49" s="40"/>
      <c r="CNO49" s="40"/>
      <c r="CNP49" s="40"/>
      <c r="CNQ49" s="40"/>
      <c r="CNR49" s="40"/>
      <c r="CNS49" s="40"/>
      <c r="CNT49" s="40"/>
      <c r="CNU49" s="40"/>
      <c r="CNV49" s="40"/>
      <c r="CNW49" s="40"/>
      <c r="CNX49" s="40"/>
      <c r="CNY49" s="40"/>
      <c r="CNZ49" s="40"/>
      <c r="COA49" s="40"/>
      <c r="COB49" s="40"/>
      <c r="COC49" s="40"/>
      <c r="COD49" s="40"/>
      <c r="COE49" s="40"/>
      <c r="COF49" s="40"/>
      <c r="COG49" s="40"/>
      <c r="COH49" s="40"/>
      <c r="COI49" s="40"/>
      <c r="COJ49" s="40"/>
      <c r="COK49" s="40"/>
      <c r="COL49" s="40"/>
      <c r="COM49" s="40"/>
      <c r="CON49" s="40"/>
      <c r="COO49" s="40"/>
      <c r="COP49" s="40"/>
      <c r="COQ49" s="40"/>
      <c r="COR49" s="40"/>
      <c r="COS49" s="40"/>
      <c r="COT49" s="40"/>
      <c r="COU49" s="40"/>
      <c r="COV49" s="40"/>
      <c r="COW49" s="40"/>
      <c r="COX49" s="40"/>
      <c r="COY49" s="40"/>
      <c r="COZ49" s="40"/>
      <c r="CPA49" s="40"/>
      <c r="CPB49" s="40"/>
      <c r="CPC49" s="40"/>
      <c r="CPD49" s="40"/>
      <c r="CPE49" s="40"/>
      <c r="CPF49" s="40"/>
      <c r="CPG49" s="40"/>
      <c r="CPH49" s="40"/>
      <c r="CPI49" s="40"/>
      <c r="CPJ49" s="40"/>
      <c r="CPK49" s="40"/>
      <c r="CPL49" s="40"/>
      <c r="CPM49" s="40"/>
      <c r="CPN49" s="40"/>
      <c r="CPO49" s="40"/>
      <c r="CPP49" s="40"/>
      <c r="CPQ49" s="40"/>
      <c r="CPR49" s="40"/>
      <c r="CPS49" s="40"/>
      <c r="CPT49" s="40"/>
      <c r="CPU49" s="40"/>
      <c r="CPV49" s="40"/>
      <c r="CPW49" s="40"/>
      <c r="CPX49" s="40"/>
      <c r="CPY49" s="40"/>
      <c r="CPZ49" s="40"/>
      <c r="CQA49" s="40"/>
      <c r="CQB49" s="40"/>
      <c r="CQC49" s="40"/>
      <c r="CQD49" s="40"/>
      <c r="CQE49" s="40"/>
      <c r="CQF49" s="40"/>
      <c r="CQG49" s="40"/>
      <c r="CQH49" s="40"/>
      <c r="CQI49" s="40"/>
      <c r="CQJ49" s="40"/>
      <c r="CQK49" s="40"/>
      <c r="CQL49" s="40"/>
      <c r="CQM49" s="40"/>
      <c r="CQN49" s="40"/>
      <c r="CQO49" s="40"/>
      <c r="CQP49" s="40"/>
      <c r="CQQ49" s="40"/>
      <c r="CQR49" s="40"/>
      <c r="CQS49" s="40"/>
      <c r="CQT49" s="40"/>
      <c r="CQU49" s="40"/>
      <c r="CQV49" s="40"/>
      <c r="CQW49" s="40"/>
      <c r="CQX49" s="40"/>
      <c r="CQY49" s="40"/>
      <c r="CQZ49" s="40"/>
      <c r="CRA49" s="40"/>
      <c r="CRB49" s="40"/>
      <c r="CRC49" s="40"/>
      <c r="CRD49" s="40"/>
      <c r="CRE49" s="40"/>
      <c r="CRF49" s="40"/>
      <c r="CRG49" s="40"/>
      <c r="CRH49" s="40"/>
      <c r="CRI49" s="40"/>
      <c r="CRJ49" s="40"/>
      <c r="CRK49" s="40"/>
      <c r="CRL49" s="40"/>
      <c r="CRM49" s="40"/>
      <c r="CRN49" s="40"/>
      <c r="CRO49" s="40"/>
      <c r="CRP49" s="40"/>
      <c r="CRQ49" s="40"/>
      <c r="CRR49" s="40"/>
      <c r="CRS49" s="40"/>
      <c r="CRT49" s="40"/>
      <c r="CRU49" s="40"/>
      <c r="CRV49" s="40"/>
      <c r="CRW49" s="40"/>
      <c r="CRX49" s="40"/>
      <c r="CRY49" s="40"/>
      <c r="CRZ49" s="40"/>
      <c r="CSA49" s="40"/>
      <c r="CSB49" s="40"/>
      <c r="CSC49" s="40"/>
      <c r="CSD49" s="40"/>
      <c r="CSE49" s="40"/>
      <c r="CSF49" s="40"/>
      <c r="CSG49" s="40"/>
      <c r="CSH49" s="40"/>
      <c r="CSI49" s="40"/>
      <c r="CSJ49" s="40"/>
      <c r="CSK49" s="40"/>
      <c r="CSL49" s="40"/>
      <c r="CSM49" s="40"/>
      <c r="CSN49" s="40"/>
      <c r="CSO49" s="40"/>
      <c r="CSP49" s="40"/>
      <c r="CSQ49" s="40"/>
      <c r="CSR49" s="40"/>
      <c r="CSS49" s="40"/>
      <c r="CST49" s="40"/>
      <c r="CSU49" s="40"/>
      <c r="CSV49" s="40"/>
      <c r="CSW49" s="40"/>
      <c r="CSX49" s="40"/>
      <c r="CSY49" s="40"/>
      <c r="CSZ49" s="40"/>
      <c r="CTA49" s="40"/>
      <c r="CTB49" s="40"/>
      <c r="CTC49" s="40"/>
      <c r="CTD49" s="40"/>
      <c r="CTE49" s="40"/>
      <c r="CTF49" s="40"/>
      <c r="CTG49" s="40"/>
      <c r="CTH49" s="40"/>
      <c r="CTI49" s="40"/>
      <c r="CTJ49" s="40"/>
      <c r="CTK49" s="40"/>
      <c r="CTL49" s="40"/>
      <c r="CTM49" s="40"/>
      <c r="CTN49" s="40"/>
      <c r="CTO49" s="40"/>
      <c r="CTP49" s="40"/>
      <c r="CTQ49" s="40"/>
      <c r="CTR49" s="40"/>
      <c r="CTS49" s="40"/>
      <c r="CTT49" s="40"/>
      <c r="CTU49" s="40"/>
      <c r="CTV49" s="40"/>
      <c r="CTW49" s="40"/>
      <c r="CTX49" s="40"/>
      <c r="CTY49" s="40"/>
      <c r="CTZ49" s="40"/>
      <c r="CUA49" s="40"/>
      <c r="CUB49" s="40"/>
      <c r="CUC49" s="40"/>
      <c r="CUD49" s="40"/>
      <c r="CUE49" s="40"/>
      <c r="CUF49" s="40"/>
      <c r="CUG49" s="40"/>
      <c r="CUH49" s="40"/>
      <c r="CUI49" s="40"/>
      <c r="CUJ49" s="40"/>
      <c r="CUK49" s="40"/>
      <c r="CUL49" s="40"/>
      <c r="CUM49" s="40"/>
      <c r="CUN49" s="40"/>
      <c r="CUO49" s="40"/>
      <c r="CUP49" s="40"/>
      <c r="CUQ49" s="40"/>
      <c r="CUR49" s="40"/>
      <c r="CUS49" s="40"/>
      <c r="CUT49" s="40"/>
      <c r="CUU49" s="40"/>
      <c r="CUV49" s="40"/>
      <c r="CUW49" s="40"/>
      <c r="CUX49" s="40"/>
      <c r="CUY49" s="40"/>
      <c r="CUZ49" s="40"/>
      <c r="CVA49" s="40"/>
      <c r="CVB49" s="40"/>
      <c r="CVC49" s="40"/>
      <c r="CVD49" s="40"/>
      <c r="CVE49" s="40"/>
      <c r="CVF49" s="40"/>
      <c r="CVG49" s="40"/>
      <c r="CVH49" s="40"/>
      <c r="CVI49" s="40"/>
      <c r="CVJ49" s="40"/>
      <c r="CVK49" s="40"/>
      <c r="CVL49" s="40"/>
      <c r="CVM49" s="40"/>
      <c r="CVN49" s="40"/>
      <c r="CVO49" s="40"/>
      <c r="CVP49" s="40"/>
      <c r="CVQ49" s="40"/>
      <c r="CVR49" s="40"/>
      <c r="CVS49" s="40"/>
      <c r="CVT49" s="40"/>
      <c r="CVU49" s="40"/>
      <c r="CVV49" s="40"/>
      <c r="CVW49" s="40"/>
      <c r="CVX49" s="40"/>
      <c r="CVY49" s="40"/>
      <c r="CVZ49" s="40"/>
      <c r="CWA49" s="40"/>
      <c r="CWB49" s="40"/>
      <c r="CWC49" s="40"/>
      <c r="CWD49" s="40"/>
      <c r="CWE49" s="40"/>
      <c r="CWF49" s="40"/>
      <c r="CWG49" s="40"/>
      <c r="CWH49" s="40"/>
      <c r="CWI49" s="40"/>
      <c r="CWJ49" s="40"/>
      <c r="CWK49" s="40"/>
      <c r="CWL49" s="40"/>
      <c r="CWM49" s="40"/>
      <c r="CWN49" s="40"/>
      <c r="CWO49" s="40"/>
      <c r="CWP49" s="40"/>
      <c r="CWQ49" s="40"/>
      <c r="CWR49" s="40"/>
      <c r="CWS49" s="40"/>
      <c r="CWT49" s="40"/>
      <c r="CWU49" s="40"/>
      <c r="CWV49" s="40"/>
      <c r="CWW49" s="40"/>
      <c r="CWX49" s="40"/>
      <c r="CWY49" s="40"/>
      <c r="CWZ49" s="40"/>
      <c r="CXA49" s="40"/>
      <c r="CXB49" s="40"/>
      <c r="CXC49" s="40"/>
      <c r="CXD49" s="40"/>
      <c r="CXE49" s="40"/>
      <c r="CXF49" s="40"/>
      <c r="CXG49" s="40"/>
      <c r="CXH49" s="40"/>
      <c r="CXI49" s="40"/>
      <c r="CXJ49" s="40"/>
      <c r="CXK49" s="40"/>
      <c r="CXL49" s="40"/>
      <c r="CXM49" s="40"/>
      <c r="CXN49" s="40"/>
      <c r="CXO49" s="40"/>
      <c r="CXP49" s="40"/>
      <c r="CXQ49" s="40"/>
      <c r="CXR49" s="40"/>
      <c r="CXS49" s="40"/>
      <c r="CXT49" s="40"/>
      <c r="CXU49" s="40"/>
      <c r="CXV49" s="40"/>
      <c r="CXW49" s="40"/>
      <c r="CXX49" s="40"/>
      <c r="CXY49" s="40"/>
      <c r="CXZ49" s="40"/>
      <c r="CYA49" s="40"/>
      <c r="CYB49" s="40"/>
      <c r="CYC49" s="40"/>
      <c r="CYD49" s="40"/>
      <c r="CYE49" s="40"/>
      <c r="CYF49" s="40"/>
      <c r="CYG49" s="40"/>
      <c r="CYH49" s="40"/>
      <c r="CYI49" s="40"/>
      <c r="CYJ49" s="40"/>
      <c r="CYK49" s="40"/>
      <c r="CYL49" s="40"/>
      <c r="CYM49" s="40"/>
      <c r="CYN49" s="40"/>
      <c r="CYO49" s="40"/>
      <c r="CYP49" s="40"/>
      <c r="CYQ49" s="40"/>
      <c r="CYR49" s="40"/>
      <c r="CYS49" s="40"/>
      <c r="CYT49" s="40"/>
      <c r="CYU49" s="40"/>
      <c r="CYV49" s="40"/>
      <c r="CYW49" s="40"/>
      <c r="CYX49" s="40"/>
      <c r="CYY49" s="40"/>
      <c r="CYZ49" s="40"/>
      <c r="CZA49" s="40"/>
      <c r="CZB49" s="40"/>
      <c r="CZC49" s="40"/>
      <c r="CZD49" s="40"/>
      <c r="CZE49" s="40"/>
      <c r="CZF49" s="40"/>
      <c r="CZG49" s="40"/>
      <c r="CZH49" s="40"/>
      <c r="CZI49" s="40"/>
      <c r="CZJ49" s="40"/>
      <c r="CZK49" s="40"/>
      <c r="CZL49" s="40"/>
      <c r="CZM49" s="40"/>
      <c r="CZN49" s="40"/>
      <c r="CZO49" s="40"/>
      <c r="CZP49" s="40"/>
      <c r="CZQ49" s="40"/>
      <c r="CZR49" s="40"/>
      <c r="CZS49" s="40"/>
      <c r="CZT49" s="40"/>
      <c r="CZU49" s="40"/>
      <c r="CZV49" s="40"/>
      <c r="CZW49" s="40"/>
      <c r="CZX49" s="40"/>
      <c r="CZY49" s="40"/>
      <c r="CZZ49" s="40"/>
      <c r="DAA49" s="40"/>
      <c r="DAB49" s="40"/>
      <c r="DAC49" s="40"/>
      <c r="DAD49" s="40"/>
      <c r="DAE49" s="40"/>
      <c r="DAF49" s="40"/>
      <c r="DAG49" s="40"/>
      <c r="DAH49" s="40"/>
      <c r="DAI49" s="40"/>
      <c r="DAJ49" s="40"/>
      <c r="DAK49" s="40"/>
      <c r="DAL49" s="40"/>
      <c r="DAM49" s="40"/>
      <c r="DAN49" s="40"/>
      <c r="DAO49" s="40"/>
      <c r="DAP49" s="40"/>
      <c r="DAQ49" s="40"/>
      <c r="DAR49" s="40"/>
      <c r="DAS49" s="40"/>
      <c r="DAT49" s="40"/>
      <c r="DAU49" s="40"/>
      <c r="DAV49" s="40"/>
      <c r="DAW49" s="40"/>
      <c r="DAX49" s="40"/>
      <c r="DAY49" s="40"/>
      <c r="DAZ49" s="40"/>
      <c r="DBA49" s="40"/>
      <c r="DBB49" s="40"/>
      <c r="DBC49" s="40"/>
      <c r="DBD49" s="40"/>
      <c r="DBE49" s="40"/>
      <c r="DBF49" s="40"/>
      <c r="DBG49" s="40"/>
      <c r="DBH49" s="40"/>
      <c r="DBI49" s="40"/>
      <c r="DBJ49" s="40"/>
      <c r="DBK49" s="40"/>
      <c r="DBL49" s="40"/>
      <c r="DBM49" s="40"/>
      <c r="DBN49" s="40"/>
      <c r="DBO49" s="40"/>
      <c r="DBP49" s="40"/>
      <c r="DBQ49" s="40"/>
      <c r="DBR49" s="40"/>
      <c r="DBS49" s="40"/>
      <c r="DBT49" s="40"/>
      <c r="DBU49" s="40"/>
      <c r="DBV49" s="40"/>
      <c r="DBW49" s="40"/>
      <c r="DBX49" s="40"/>
      <c r="DBY49" s="40"/>
      <c r="DBZ49" s="40"/>
      <c r="DCA49" s="40"/>
      <c r="DCB49" s="40"/>
      <c r="DCC49" s="40"/>
      <c r="DCD49" s="40"/>
      <c r="DCE49" s="40"/>
      <c r="DCF49" s="40"/>
      <c r="DCG49" s="40"/>
      <c r="DCH49" s="40"/>
      <c r="DCI49" s="40"/>
      <c r="DCJ49" s="40"/>
      <c r="DCK49" s="40"/>
      <c r="DCL49" s="40"/>
      <c r="DCM49" s="40"/>
      <c r="DCN49" s="40"/>
      <c r="DCO49" s="40"/>
      <c r="DCP49" s="40"/>
      <c r="DCQ49" s="40"/>
      <c r="DCR49" s="40"/>
      <c r="DCS49" s="40"/>
      <c r="DCT49" s="40"/>
      <c r="DCU49" s="40"/>
      <c r="DCV49" s="40"/>
      <c r="DCW49" s="40"/>
      <c r="DCX49" s="40"/>
      <c r="DCY49" s="40"/>
      <c r="DCZ49" s="40"/>
      <c r="DDA49" s="40"/>
      <c r="DDB49" s="40"/>
      <c r="DDC49" s="40"/>
      <c r="DDD49" s="40"/>
      <c r="DDE49" s="40"/>
      <c r="DDF49" s="40"/>
      <c r="DDG49" s="40"/>
      <c r="DDH49" s="40"/>
      <c r="DDI49" s="40"/>
      <c r="DDJ49" s="40"/>
      <c r="DDK49" s="40"/>
      <c r="DDL49" s="40"/>
      <c r="DDM49" s="40"/>
      <c r="DDN49" s="40"/>
      <c r="DDO49" s="40"/>
      <c r="DDP49" s="40"/>
      <c r="DDQ49" s="40"/>
      <c r="DDR49" s="40"/>
      <c r="DDS49" s="40"/>
      <c r="DDT49" s="40"/>
      <c r="DDU49" s="40"/>
      <c r="DDV49" s="40"/>
      <c r="DDW49" s="40"/>
      <c r="DDX49" s="40"/>
      <c r="DDY49" s="40"/>
      <c r="DDZ49" s="40"/>
      <c r="DEA49" s="40"/>
      <c r="DEB49" s="40"/>
      <c r="DEC49" s="40"/>
      <c r="DED49" s="40"/>
      <c r="DEE49" s="40"/>
      <c r="DEF49" s="40"/>
      <c r="DEG49" s="40"/>
      <c r="DEH49" s="40"/>
      <c r="DEI49" s="40"/>
      <c r="DEJ49" s="40"/>
      <c r="DEK49" s="40"/>
      <c r="DEL49" s="40"/>
      <c r="DEM49" s="40"/>
      <c r="DEN49" s="40"/>
      <c r="DEO49" s="40"/>
      <c r="DEP49" s="40"/>
      <c r="DEQ49" s="40"/>
      <c r="DER49" s="40"/>
      <c r="DES49" s="40"/>
      <c r="DET49" s="40"/>
      <c r="DEU49" s="40"/>
      <c r="DEV49" s="40"/>
      <c r="DEW49" s="40"/>
      <c r="DEX49" s="40"/>
      <c r="DEY49" s="40"/>
      <c r="DEZ49" s="40"/>
      <c r="DFA49" s="40"/>
      <c r="DFB49" s="40"/>
      <c r="DFC49" s="40"/>
      <c r="DFD49" s="40"/>
      <c r="DFE49" s="40"/>
      <c r="DFF49" s="40"/>
      <c r="DFG49" s="40"/>
      <c r="DFH49" s="40"/>
      <c r="DFI49" s="40"/>
      <c r="DFJ49" s="40"/>
      <c r="DFK49" s="40"/>
      <c r="DFL49" s="40"/>
      <c r="DFM49" s="40"/>
      <c r="DFN49" s="40"/>
      <c r="DFO49" s="40"/>
      <c r="DFP49" s="40"/>
      <c r="DFQ49" s="40"/>
      <c r="DFR49" s="40"/>
      <c r="DFS49" s="40"/>
      <c r="DFT49" s="40"/>
      <c r="DFU49" s="40"/>
      <c r="DFV49" s="40"/>
      <c r="DFW49" s="40"/>
      <c r="DFX49" s="40"/>
      <c r="DFY49" s="40"/>
      <c r="DFZ49" s="40"/>
      <c r="DGA49" s="40"/>
      <c r="DGB49" s="40"/>
      <c r="DGC49" s="40"/>
      <c r="DGD49" s="40"/>
      <c r="DGE49" s="40"/>
      <c r="DGF49" s="40"/>
      <c r="DGG49" s="40"/>
      <c r="DGH49" s="40"/>
      <c r="DGI49" s="40"/>
      <c r="DGJ49" s="40"/>
      <c r="DGK49" s="40"/>
      <c r="DGL49" s="40"/>
      <c r="DGM49" s="40"/>
      <c r="DGN49" s="40"/>
      <c r="DGO49" s="40"/>
      <c r="DGP49" s="40"/>
      <c r="DGQ49" s="40"/>
      <c r="DGR49" s="40"/>
      <c r="DGS49" s="40"/>
      <c r="DGT49" s="40"/>
      <c r="DGU49" s="40"/>
      <c r="DGV49" s="40"/>
      <c r="DGW49" s="40"/>
      <c r="DGX49" s="40"/>
      <c r="DGY49" s="40"/>
      <c r="DGZ49" s="40"/>
      <c r="DHA49" s="40"/>
      <c r="DHB49" s="40"/>
      <c r="DHC49" s="40"/>
      <c r="DHD49" s="40"/>
      <c r="DHE49" s="40"/>
      <c r="DHF49" s="40"/>
      <c r="DHG49" s="40"/>
      <c r="DHH49" s="40"/>
      <c r="DHI49" s="40"/>
      <c r="DHJ49" s="40"/>
      <c r="DHK49" s="40"/>
      <c r="DHL49" s="40"/>
      <c r="DHM49" s="40"/>
      <c r="DHN49" s="40"/>
      <c r="DHO49" s="40"/>
      <c r="DHP49" s="40"/>
      <c r="DHQ49" s="40"/>
      <c r="DHR49" s="40"/>
      <c r="DHS49" s="40"/>
      <c r="DHT49" s="40"/>
      <c r="DHU49" s="40"/>
      <c r="DHV49" s="40"/>
      <c r="DHW49" s="40"/>
      <c r="DHX49" s="40"/>
      <c r="DHY49" s="40"/>
      <c r="DHZ49" s="40"/>
      <c r="DIA49" s="40"/>
      <c r="DIB49" s="40"/>
      <c r="DIC49" s="40"/>
      <c r="DID49" s="40"/>
      <c r="DIE49" s="40"/>
      <c r="DIF49" s="40"/>
      <c r="DIG49" s="40"/>
      <c r="DIH49" s="40"/>
      <c r="DII49" s="40"/>
      <c r="DIJ49" s="40"/>
      <c r="DIK49" s="40"/>
      <c r="DIL49" s="40"/>
      <c r="DIM49" s="40"/>
      <c r="DIN49" s="40"/>
      <c r="DIO49" s="40"/>
      <c r="DIP49" s="40"/>
      <c r="DIQ49" s="40"/>
      <c r="DIR49" s="40"/>
      <c r="DIS49" s="40"/>
      <c r="DIT49" s="40"/>
      <c r="DIU49" s="40"/>
      <c r="DIV49" s="40"/>
      <c r="DIW49" s="40"/>
      <c r="DIX49" s="40"/>
      <c r="DIY49" s="40"/>
      <c r="DIZ49" s="40"/>
      <c r="DJA49" s="40"/>
      <c r="DJB49" s="40"/>
      <c r="DJC49" s="40"/>
      <c r="DJD49" s="40"/>
      <c r="DJE49" s="40"/>
      <c r="DJF49" s="40"/>
      <c r="DJG49" s="40"/>
      <c r="DJH49" s="40"/>
      <c r="DJI49" s="40"/>
      <c r="DJJ49" s="40"/>
      <c r="DJK49" s="40"/>
      <c r="DJL49" s="40"/>
      <c r="DJM49" s="40"/>
      <c r="DJN49" s="40"/>
      <c r="DJO49" s="40"/>
      <c r="DJP49" s="40"/>
      <c r="DJQ49" s="40"/>
      <c r="DJR49" s="40"/>
      <c r="DJS49" s="40"/>
      <c r="DJT49" s="40"/>
      <c r="DJU49" s="40"/>
      <c r="DJV49" s="40"/>
      <c r="DJW49" s="40"/>
      <c r="DJX49" s="40"/>
      <c r="DJY49" s="40"/>
      <c r="DJZ49" s="40"/>
      <c r="DKA49" s="40"/>
      <c r="DKB49" s="40"/>
      <c r="DKC49" s="40"/>
      <c r="DKD49" s="40"/>
      <c r="DKE49" s="40"/>
      <c r="DKF49" s="40"/>
      <c r="DKG49" s="40"/>
      <c r="DKH49" s="40"/>
      <c r="DKI49" s="40"/>
      <c r="DKJ49" s="40"/>
      <c r="DKK49" s="40"/>
      <c r="DKL49" s="40"/>
      <c r="DKM49" s="40"/>
      <c r="DKN49" s="40"/>
      <c r="DKO49" s="40"/>
      <c r="DKP49" s="40"/>
      <c r="DKQ49" s="40"/>
      <c r="DKR49" s="40"/>
      <c r="DKS49" s="40"/>
      <c r="DKT49" s="40"/>
      <c r="DKU49" s="40"/>
      <c r="DKV49" s="40"/>
      <c r="DKW49" s="40"/>
      <c r="DKX49" s="40"/>
      <c r="DKY49" s="40"/>
      <c r="DKZ49" s="40"/>
      <c r="DLA49" s="40"/>
      <c r="DLB49" s="40"/>
      <c r="DLC49" s="40"/>
      <c r="DLD49" s="40"/>
      <c r="DLE49" s="40"/>
      <c r="DLF49" s="40"/>
      <c r="DLG49" s="40"/>
      <c r="DLH49" s="40"/>
      <c r="DLI49" s="40"/>
      <c r="DLJ49" s="40"/>
      <c r="DLK49" s="40"/>
      <c r="DLL49" s="40"/>
      <c r="DLM49" s="40"/>
      <c r="DLN49" s="40"/>
      <c r="DLO49" s="40"/>
      <c r="DLP49" s="40"/>
      <c r="DLQ49" s="40"/>
      <c r="DLR49" s="40"/>
      <c r="DLS49" s="40"/>
      <c r="DLT49" s="40"/>
      <c r="DLU49" s="40"/>
      <c r="DLV49" s="40"/>
      <c r="DLW49" s="40"/>
      <c r="DLX49" s="40"/>
      <c r="DLY49" s="40"/>
      <c r="DLZ49" s="40"/>
      <c r="DMA49" s="40"/>
      <c r="DMB49" s="40"/>
      <c r="DMC49" s="40"/>
      <c r="DMD49" s="40"/>
      <c r="DME49" s="40"/>
      <c r="DMF49" s="40"/>
      <c r="DMG49" s="40"/>
      <c r="DMH49" s="40"/>
      <c r="DMI49" s="40"/>
      <c r="DMJ49" s="40"/>
      <c r="DMK49" s="40"/>
      <c r="DML49" s="40"/>
      <c r="DMM49" s="40"/>
      <c r="DMN49" s="40"/>
      <c r="DMO49" s="40"/>
      <c r="DMP49" s="40"/>
      <c r="DMQ49" s="40"/>
      <c r="DMR49" s="40"/>
      <c r="DMS49" s="40"/>
      <c r="DMT49" s="40"/>
      <c r="DMU49" s="40"/>
      <c r="DMV49" s="40"/>
      <c r="DMW49" s="40"/>
      <c r="DMX49" s="40"/>
      <c r="DMY49" s="40"/>
      <c r="DMZ49" s="40"/>
      <c r="DNA49" s="40"/>
      <c r="DNB49" s="40"/>
      <c r="DNC49" s="40"/>
      <c r="DND49" s="40"/>
      <c r="DNE49" s="40"/>
      <c r="DNF49" s="40"/>
      <c r="DNG49" s="40"/>
      <c r="DNH49" s="40"/>
      <c r="DNI49" s="40"/>
      <c r="DNJ49" s="40"/>
      <c r="DNK49" s="40"/>
      <c r="DNL49" s="40"/>
      <c r="DNM49" s="40"/>
      <c r="DNN49" s="40"/>
      <c r="DNO49" s="40"/>
      <c r="DNP49" s="40"/>
      <c r="DNQ49" s="40"/>
      <c r="DNR49" s="40"/>
      <c r="DNS49" s="40"/>
      <c r="DNT49" s="40"/>
      <c r="DNU49" s="40"/>
      <c r="DNV49" s="40"/>
      <c r="DNW49" s="40"/>
      <c r="DNX49" s="40"/>
      <c r="DNY49" s="40"/>
      <c r="DNZ49" s="40"/>
      <c r="DOA49" s="40"/>
      <c r="DOB49" s="40"/>
      <c r="DOC49" s="40"/>
      <c r="DOD49" s="40"/>
      <c r="DOE49" s="40"/>
      <c r="DOF49" s="40"/>
      <c r="DOG49" s="40"/>
      <c r="DOH49" s="40"/>
      <c r="DOI49" s="40"/>
      <c r="DOJ49" s="40"/>
      <c r="DOK49" s="40"/>
      <c r="DOL49" s="40"/>
      <c r="DOM49" s="40"/>
      <c r="DON49" s="40"/>
      <c r="DOO49" s="40"/>
      <c r="DOP49" s="40"/>
      <c r="DOQ49" s="40"/>
      <c r="DOR49" s="40"/>
      <c r="DOS49" s="40"/>
      <c r="DOT49" s="40"/>
      <c r="DOU49" s="40"/>
      <c r="DOV49" s="40"/>
      <c r="DOW49" s="40"/>
      <c r="DOX49" s="40"/>
      <c r="DOY49" s="40"/>
      <c r="DOZ49" s="40"/>
      <c r="DPA49" s="40"/>
      <c r="DPB49" s="40"/>
      <c r="DPC49" s="40"/>
      <c r="DPD49" s="40"/>
      <c r="DPE49" s="40"/>
      <c r="DPF49" s="40"/>
      <c r="DPG49" s="40"/>
      <c r="DPH49" s="40"/>
      <c r="DPI49" s="40"/>
      <c r="DPJ49" s="40"/>
      <c r="DPK49" s="40"/>
      <c r="DPL49" s="40"/>
      <c r="DPM49" s="40"/>
      <c r="DPN49" s="40"/>
      <c r="DPO49" s="40"/>
      <c r="DPP49" s="40"/>
      <c r="DPQ49" s="40"/>
      <c r="DPR49" s="40"/>
      <c r="DPS49" s="40"/>
      <c r="DPT49" s="40"/>
      <c r="DPU49" s="40"/>
      <c r="DPV49" s="40"/>
      <c r="DPW49" s="40"/>
      <c r="DPX49" s="40"/>
      <c r="DPY49" s="40"/>
      <c r="DPZ49" s="40"/>
      <c r="DQA49" s="40"/>
      <c r="DQB49" s="40"/>
      <c r="DQC49" s="40"/>
      <c r="DQD49" s="40"/>
      <c r="DQE49" s="40"/>
      <c r="DQF49" s="40"/>
      <c r="DQG49" s="40"/>
      <c r="DQH49" s="40"/>
      <c r="DQI49" s="40"/>
      <c r="DQJ49" s="40"/>
      <c r="DQK49" s="40"/>
      <c r="DQL49" s="40"/>
      <c r="DQM49" s="40"/>
      <c r="DQN49" s="40"/>
      <c r="DQO49" s="40"/>
      <c r="DQP49" s="40"/>
      <c r="DQQ49" s="40"/>
      <c r="DQR49" s="40"/>
      <c r="DQS49" s="40"/>
      <c r="DQT49" s="40"/>
      <c r="DQU49" s="40"/>
      <c r="DQV49" s="40"/>
      <c r="DQW49" s="40"/>
      <c r="DQX49" s="40"/>
      <c r="DQY49" s="40"/>
      <c r="DQZ49" s="40"/>
      <c r="DRA49" s="40"/>
      <c r="DRB49" s="40"/>
      <c r="DRC49" s="40"/>
      <c r="DRD49" s="40"/>
      <c r="DRE49" s="40"/>
      <c r="DRF49" s="40"/>
      <c r="DRG49" s="40"/>
      <c r="DRH49" s="40"/>
      <c r="DRI49" s="40"/>
      <c r="DRJ49" s="40"/>
      <c r="DRK49" s="40"/>
      <c r="DRL49" s="40"/>
      <c r="DRM49" s="40"/>
      <c r="DRN49" s="40"/>
      <c r="DRO49" s="40"/>
      <c r="DRP49" s="40"/>
      <c r="DRQ49" s="40"/>
      <c r="DRR49" s="40"/>
      <c r="DRS49" s="40"/>
      <c r="DRT49" s="40"/>
      <c r="DRU49" s="40"/>
      <c r="DRV49" s="40"/>
      <c r="DRW49" s="40"/>
      <c r="DRX49" s="40"/>
      <c r="DRY49" s="40"/>
      <c r="DRZ49" s="40"/>
      <c r="DSA49" s="40"/>
      <c r="DSB49" s="40"/>
      <c r="DSC49" s="40"/>
      <c r="DSD49" s="40"/>
      <c r="DSE49" s="40"/>
      <c r="DSF49" s="40"/>
      <c r="DSG49" s="40"/>
      <c r="DSH49" s="40"/>
      <c r="DSI49" s="40"/>
      <c r="DSJ49" s="40"/>
      <c r="DSK49" s="40"/>
      <c r="DSL49" s="40"/>
      <c r="DSM49" s="40"/>
      <c r="DSN49" s="40"/>
      <c r="DSO49" s="40"/>
      <c r="DSP49" s="40"/>
      <c r="DSQ49" s="40"/>
      <c r="DSR49" s="40"/>
      <c r="DSS49" s="40"/>
      <c r="DST49" s="40"/>
      <c r="DSU49" s="40"/>
      <c r="DSV49" s="40"/>
      <c r="DSW49" s="40"/>
      <c r="DSX49" s="40"/>
      <c r="DSY49" s="40"/>
      <c r="DSZ49" s="40"/>
      <c r="DTA49" s="40"/>
      <c r="DTB49" s="40"/>
      <c r="DTC49" s="40"/>
      <c r="DTD49" s="40"/>
      <c r="DTE49" s="40"/>
      <c r="DTF49" s="40"/>
      <c r="DTG49" s="40"/>
      <c r="DTH49" s="40"/>
      <c r="DTI49" s="40"/>
      <c r="DTJ49" s="40"/>
      <c r="DTK49" s="40"/>
      <c r="DTL49" s="40"/>
      <c r="DTM49" s="40"/>
      <c r="DTN49" s="40"/>
      <c r="DTO49" s="40"/>
      <c r="DTP49" s="40"/>
      <c r="DTQ49" s="40"/>
      <c r="DTR49" s="40"/>
      <c r="DTS49" s="40"/>
      <c r="DTT49" s="40"/>
      <c r="DTU49" s="40"/>
      <c r="DTV49" s="40"/>
      <c r="DTW49" s="40"/>
      <c r="DTX49" s="40"/>
      <c r="DTY49" s="40"/>
      <c r="DTZ49" s="40"/>
      <c r="DUA49" s="40"/>
      <c r="DUB49" s="40"/>
      <c r="DUC49" s="40"/>
      <c r="DUD49" s="40"/>
      <c r="DUE49" s="40"/>
      <c r="DUF49" s="40"/>
      <c r="DUG49" s="40"/>
      <c r="DUH49" s="40"/>
      <c r="DUI49" s="40"/>
      <c r="DUJ49" s="40"/>
      <c r="DUK49" s="40"/>
      <c r="DUL49" s="40"/>
      <c r="DUM49" s="40"/>
      <c r="DUN49" s="40"/>
      <c r="DUO49" s="40"/>
      <c r="DUP49" s="40"/>
      <c r="DUQ49" s="40"/>
      <c r="DUR49" s="40"/>
      <c r="DUS49" s="40"/>
      <c r="DUT49" s="40"/>
      <c r="DUU49" s="40"/>
      <c r="DUV49" s="40"/>
      <c r="DUW49" s="40"/>
      <c r="DUX49" s="40"/>
      <c r="DUY49" s="40"/>
      <c r="DUZ49" s="40"/>
      <c r="DVA49" s="40"/>
      <c r="DVB49" s="40"/>
      <c r="DVC49" s="40"/>
      <c r="DVD49" s="40"/>
      <c r="DVE49" s="40"/>
      <c r="DVF49" s="40"/>
      <c r="DVG49" s="40"/>
      <c r="DVH49" s="40"/>
      <c r="DVI49" s="40"/>
      <c r="DVJ49" s="40"/>
      <c r="DVK49" s="40"/>
      <c r="DVL49" s="40"/>
      <c r="DVM49" s="40"/>
      <c r="DVN49" s="40"/>
      <c r="DVO49" s="40"/>
      <c r="DVP49" s="40"/>
      <c r="DVQ49" s="40"/>
      <c r="DVR49" s="40"/>
      <c r="DVS49" s="40"/>
      <c r="DVT49" s="40"/>
      <c r="DVU49" s="40"/>
      <c r="DVV49" s="40"/>
      <c r="DVW49" s="40"/>
      <c r="DVX49" s="40"/>
      <c r="DVY49" s="40"/>
      <c r="DVZ49" s="40"/>
      <c r="DWA49" s="40"/>
      <c r="DWB49" s="40"/>
      <c r="DWC49" s="40"/>
      <c r="DWD49" s="40"/>
      <c r="DWE49" s="40"/>
      <c r="DWF49" s="40"/>
      <c r="DWG49" s="40"/>
      <c r="DWH49" s="40"/>
      <c r="DWI49" s="40"/>
      <c r="DWJ49" s="40"/>
      <c r="DWK49" s="40"/>
      <c r="DWL49" s="40"/>
      <c r="DWM49" s="40"/>
      <c r="DWN49" s="40"/>
      <c r="DWO49" s="40"/>
      <c r="DWP49" s="40"/>
      <c r="DWQ49" s="40"/>
      <c r="DWR49" s="40"/>
      <c r="DWS49" s="40"/>
      <c r="DWT49" s="40"/>
      <c r="DWU49" s="40"/>
      <c r="DWV49" s="40"/>
      <c r="DWW49" s="40"/>
      <c r="DWX49" s="40"/>
      <c r="DWY49" s="40"/>
      <c r="DWZ49" s="40"/>
      <c r="DXA49" s="40"/>
      <c r="DXB49" s="40"/>
      <c r="DXC49" s="40"/>
      <c r="DXD49" s="40"/>
      <c r="DXE49" s="40"/>
      <c r="DXF49" s="40"/>
      <c r="DXG49" s="40"/>
      <c r="DXH49" s="40"/>
      <c r="DXI49" s="40"/>
      <c r="DXJ49" s="40"/>
      <c r="DXK49" s="40"/>
      <c r="DXL49" s="40"/>
      <c r="DXM49" s="40"/>
      <c r="DXN49" s="40"/>
      <c r="DXO49" s="40"/>
      <c r="DXP49" s="40"/>
      <c r="DXQ49" s="40"/>
      <c r="DXR49" s="40"/>
      <c r="DXS49" s="40"/>
      <c r="DXT49" s="40"/>
      <c r="DXU49" s="40"/>
      <c r="DXV49" s="40"/>
      <c r="DXW49" s="40"/>
      <c r="DXX49" s="40"/>
      <c r="DXY49" s="40"/>
      <c r="DXZ49" s="40"/>
      <c r="DYA49" s="40"/>
      <c r="DYB49" s="40"/>
      <c r="DYC49" s="40"/>
      <c r="DYD49" s="40"/>
      <c r="DYE49" s="40"/>
      <c r="DYF49" s="40"/>
      <c r="DYG49" s="40"/>
      <c r="DYH49" s="40"/>
      <c r="DYI49" s="40"/>
      <c r="DYJ49" s="40"/>
      <c r="DYK49" s="40"/>
      <c r="DYL49" s="40"/>
      <c r="DYM49" s="40"/>
      <c r="DYN49" s="40"/>
      <c r="DYO49" s="40"/>
      <c r="DYP49" s="40"/>
      <c r="DYQ49" s="40"/>
      <c r="DYR49" s="40"/>
      <c r="DYS49" s="40"/>
      <c r="DYT49" s="40"/>
      <c r="DYU49" s="40"/>
      <c r="DYV49" s="40"/>
      <c r="DYW49" s="40"/>
      <c r="DYX49" s="40"/>
      <c r="DYY49" s="40"/>
      <c r="DYZ49" s="40"/>
      <c r="DZA49" s="40"/>
      <c r="DZB49" s="40"/>
      <c r="DZC49" s="40"/>
      <c r="DZD49" s="40"/>
      <c r="DZE49" s="40"/>
      <c r="DZF49" s="40"/>
      <c r="DZG49" s="40"/>
      <c r="DZH49" s="40"/>
      <c r="DZI49" s="40"/>
      <c r="DZJ49" s="40"/>
      <c r="DZK49" s="40"/>
      <c r="DZL49" s="40"/>
      <c r="DZM49" s="40"/>
      <c r="DZN49" s="40"/>
      <c r="DZO49" s="40"/>
      <c r="DZP49" s="40"/>
      <c r="DZQ49" s="40"/>
      <c r="DZR49" s="40"/>
      <c r="DZS49" s="40"/>
      <c r="DZT49" s="40"/>
      <c r="DZU49" s="40"/>
      <c r="DZV49" s="40"/>
      <c r="DZW49" s="40"/>
      <c r="DZX49" s="40"/>
      <c r="DZY49" s="40"/>
      <c r="DZZ49" s="40"/>
      <c r="EAA49" s="40"/>
      <c r="EAB49" s="40"/>
      <c r="EAC49" s="40"/>
      <c r="EAD49" s="40"/>
      <c r="EAE49" s="40"/>
      <c r="EAF49" s="40"/>
      <c r="EAG49" s="40"/>
      <c r="EAH49" s="40"/>
      <c r="EAI49" s="40"/>
      <c r="EAJ49" s="40"/>
      <c r="EAK49" s="40"/>
      <c r="EAL49" s="40"/>
      <c r="EAM49" s="40"/>
      <c r="EAN49" s="40"/>
      <c r="EAO49" s="40"/>
      <c r="EAP49" s="40"/>
      <c r="EAQ49" s="40"/>
      <c r="EAR49" s="40"/>
      <c r="EAS49" s="40"/>
      <c r="EAT49" s="40"/>
      <c r="EAU49" s="40"/>
      <c r="EAV49" s="40"/>
      <c r="EAW49" s="40"/>
      <c r="EAX49" s="40"/>
      <c r="EAY49" s="40"/>
      <c r="EAZ49" s="40"/>
      <c r="EBA49" s="40"/>
      <c r="EBB49" s="40"/>
      <c r="EBC49" s="40"/>
      <c r="EBD49" s="40"/>
      <c r="EBE49" s="40"/>
      <c r="EBF49" s="40"/>
      <c r="EBG49" s="40"/>
      <c r="EBH49" s="40"/>
      <c r="EBI49" s="40"/>
      <c r="EBJ49" s="40"/>
      <c r="EBK49" s="40"/>
      <c r="EBL49" s="40"/>
      <c r="EBM49" s="40"/>
      <c r="EBN49" s="40"/>
      <c r="EBO49" s="40"/>
      <c r="EBP49" s="40"/>
      <c r="EBQ49" s="40"/>
      <c r="EBR49" s="40"/>
      <c r="EBS49" s="40"/>
      <c r="EBT49" s="40"/>
      <c r="EBU49" s="40"/>
      <c r="EBV49" s="40"/>
      <c r="EBW49" s="40"/>
      <c r="EBX49" s="40"/>
      <c r="EBY49" s="40"/>
      <c r="EBZ49" s="40"/>
      <c r="ECA49" s="40"/>
      <c r="ECB49" s="40"/>
      <c r="ECC49" s="40"/>
      <c r="ECD49" s="40"/>
      <c r="ECE49" s="40"/>
      <c r="ECF49" s="40"/>
      <c r="ECG49" s="40"/>
      <c r="ECH49" s="40"/>
      <c r="ECI49" s="40"/>
      <c r="ECJ49" s="40"/>
      <c r="ECK49" s="40"/>
      <c r="ECL49" s="40"/>
      <c r="ECM49" s="40"/>
      <c r="ECN49" s="40"/>
      <c r="ECO49" s="40"/>
      <c r="ECP49" s="40"/>
      <c r="ECQ49" s="40"/>
      <c r="ECR49" s="40"/>
      <c r="ECS49" s="40"/>
      <c r="ECT49" s="40"/>
      <c r="ECU49" s="40"/>
      <c r="ECV49" s="40"/>
      <c r="ECW49" s="40"/>
      <c r="ECX49" s="40"/>
      <c r="ECY49" s="40"/>
      <c r="ECZ49" s="40"/>
      <c r="EDA49" s="40"/>
      <c r="EDB49" s="40"/>
      <c r="EDC49" s="40"/>
      <c r="EDD49" s="40"/>
      <c r="EDE49" s="40"/>
      <c r="EDF49" s="40"/>
      <c r="EDG49" s="40"/>
      <c r="EDH49" s="40"/>
      <c r="EDI49" s="40"/>
      <c r="EDJ49" s="40"/>
      <c r="EDK49" s="40"/>
      <c r="EDL49" s="40"/>
      <c r="EDM49" s="40"/>
      <c r="EDN49" s="40"/>
      <c r="EDO49" s="40"/>
      <c r="EDP49" s="40"/>
      <c r="EDQ49" s="40"/>
      <c r="EDR49" s="40"/>
      <c r="EDS49" s="40"/>
      <c r="EDT49" s="40"/>
      <c r="EDU49" s="40"/>
      <c r="EDV49" s="40"/>
      <c r="EDW49" s="40"/>
      <c r="EDX49" s="40"/>
      <c r="EDY49" s="40"/>
      <c r="EDZ49" s="40"/>
      <c r="EEA49" s="40"/>
      <c r="EEB49" s="40"/>
      <c r="EEC49" s="40"/>
      <c r="EED49" s="40"/>
      <c r="EEE49" s="40"/>
      <c r="EEF49" s="40"/>
      <c r="EEG49" s="40"/>
      <c r="EEH49" s="40"/>
      <c r="EEI49" s="40"/>
      <c r="EEJ49" s="40"/>
      <c r="EEK49" s="40"/>
      <c r="EEL49" s="40"/>
      <c r="EEM49" s="40"/>
      <c r="EEN49" s="40"/>
      <c r="EEO49" s="40"/>
      <c r="EEP49" s="40"/>
      <c r="EEQ49" s="40"/>
      <c r="EER49" s="40"/>
      <c r="EES49" s="40"/>
      <c r="EET49" s="40"/>
      <c r="EEU49" s="40"/>
      <c r="EEV49" s="40"/>
      <c r="EEW49" s="40"/>
      <c r="EEX49" s="40"/>
      <c r="EEY49" s="40"/>
      <c r="EEZ49" s="40"/>
      <c r="EFA49" s="40"/>
      <c r="EFB49" s="40"/>
      <c r="EFC49" s="40"/>
      <c r="EFD49" s="40"/>
      <c r="EFE49" s="40"/>
      <c r="EFF49" s="40"/>
      <c r="EFG49" s="40"/>
      <c r="EFH49" s="40"/>
      <c r="EFI49" s="40"/>
      <c r="EFJ49" s="40"/>
      <c r="EFK49" s="40"/>
      <c r="EFL49" s="40"/>
      <c r="EFM49" s="40"/>
      <c r="EFN49" s="40"/>
      <c r="EFO49" s="40"/>
      <c r="EFP49" s="40"/>
      <c r="EFQ49" s="40"/>
      <c r="EFR49" s="40"/>
      <c r="EFS49" s="40"/>
      <c r="EFT49" s="40"/>
      <c r="EFU49" s="40"/>
      <c r="EFV49" s="40"/>
      <c r="EFW49" s="40"/>
      <c r="EFX49" s="40"/>
      <c r="EFY49" s="40"/>
      <c r="EFZ49" s="40"/>
      <c r="EGA49" s="40"/>
      <c r="EGB49" s="40"/>
      <c r="EGC49" s="40"/>
      <c r="EGD49" s="40"/>
      <c r="EGE49" s="40"/>
      <c r="EGF49" s="40"/>
      <c r="EGG49" s="40"/>
      <c r="EGH49" s="40"/>
      <c r="EGI49" s="40"/>
      <c r="EGJ49" s="40"/>
      <c r="EGK49" s="40"/>
      <c r="EGL49" s="40"/>
      <c r="EGM49" s="40"/>
      <c r="EGN49" s="40"/>
      <c r="EGO49" s="40"/>
      <c r="EGP49" s="40"/>
      <c r="EGQ49" s="40"/>
      <c r="EGR49" s="40"/>
      <c r="EGS49" s="40"/>
      <c r="EGT49" s="40"/>
      <c r="EGU49" s="40"/>
      <c r="EGV49" s="40"/>
      <c r="EGW49" s="40"/>
      <c r="EGX49" s="40"/>
      <c r="EGY49" s="40"/>
      <c r="EGZ49" s="40"/>
      <c r="EHA49" s="40"/>
      <c r="EHB49" s="40"/>
      <c r="EHC49" s="40"/>
      <c r="EHD49" s="40"/>
      <c r="EHE49" s="40"/>
      <c r="EHF49" s="40"/>
      <c r="EHG49" s="40"/>
      <c r="EHH49" s="40"/>
      <c r="EHI49" s="40"/>
      <c r="EHJ49" s="40"/>
      <c r="EHK49" s="40"/>
      <c r="EHL49" s="40"/>
      <c r="EHM49" s="40"/>
      <c r="EHN49" s="40"/>
      <c r="EHO49" s="40"/>
      <c r="EHP49" s="40"/>
      <c r="EHQ49" s="40"/>
      <c r="EHR49" s="40"/>
      <c r="EHS49" s="40"/>
      <c r="EHT49" s="40"/>
      <c r="EHU49" s="40"/>
      <c r="EHV49" s="40"/>
      <c r="EHW49" s="40"/>
      <c r="EHX49" s="40"/>
      <c r="EHY49" s="40"/>
      <c r="EHZ49" s="40"/>
      <c r="EIA49" s="40"/>
      <c r="EIB49" s="40"/>
      <c r="EIC49" s="40"/>
      <c r="EID49" s="40"/>
      <c r="EIE49" s="40"/>
      <c r="EIF49" s="40"/>
      <c r="EIG49" s="40"/>
      <c r="EIH49" s="40"/>
      <c r="EII49" s="40"/>
      <c r="EIJ49" s="40"/>
      <c r="EIK49" s="40"/>
      <c r="EIL49" s="40"/>
      <c r="EIM49" s="40"/>
      <c r="EIN49" s="40"/>
      <c r="EIO49" s="40"/>
      <c r="EIP49" s="40"/>
      <c r="EIQ49" s="40"/>
      <c r="EIR49" s="40"/>
      <c r="EIS49" s="40"/>
      <c r="EIT49" s="40"/>
      <c r="EIU49" s="40"/>
      <c r="EIV49" s="40"/>
      <c r="EIW49" s="40"/>
      <c r="EIX49" s="40"/>
      <c r="EIY49" s="40"/>
      <c r="EIZ49" s="40"/>
      <c r="EJA49" s="40"/>
      <c r="EJB49" s="40"/>
      <c r="EJC49" s="40"/>
      <c r="EJD49" s="40"/>
      <c r="EJE49" s="40"/>
      <c r="EJF49" s="40"/>
      <c r="EJG49" s="40"/>
      <c r="EJH49" s="40"/>
      <c r="EJI49" s="40"/>
      <c r="EJJ49" s="40"/>
      <c r="EJK49" s="40"/>
      <c r="EJL49" s="40"/>
      <c r="EJM49" s="40"/>
      <c r="EJN49" s="40"/>
      <c r="EJO49" s="40"/>
      <c r="EJP49" s="40"/>
      <c r="EJQ49" s="40"/>
      <c r="EJR49" s="40"/>
      <c r="EJS49" s="40"/>
      <c r="EJT49" s="40"/>
      <c r="EJU49" s="40"/>
      <c r="EJV49" s="40"/>
      <c r="EJW49" s="40"/>
      <c r="EJX49" s="40"/>
      <c r="EJY49" s="40"/>
      <c r="EJZ49" s="40"/>
      <c r="EKA49" s="40"/>
      <c r="EKB49" s="40"/>
      <c r="EKC49" s="40"/>
      <c r="EKD49" s="40"/>
      <c r="EKE49" s="40"/>
      <c r="EKF49" s="40"/>
      <c r="EKG49" s="40"/>
      <c r="EKH49" s="40"/>
      <c r="EKI49" s="40"/>
      <c r="EKJ49" s="40"/>
      <c r="EKK49" s="40"/>
      <c r="EKL49" s="40"/>
      <c r="EKM49" s="40"/>
      <c r="EKN49" s="40"/>
      <c r="EKO49" s="40"/>
      <c r="EKP49" s="40"/>
      <c r="EKQ49" s="40"/>
      <c r="EKR49" s="40"/>
      <c r="EKS49" s="40"/>
      <c r="EKT49" s="40"/>
      <c r="EKU49" s="40"/>
      <c r="EKV49" s="40"/>
      <c r="EKW49" s="40"/>
      <c r="EKX49" s="40"/>
      <c r="EKY49" s="40"/>
      <c r="EKZ49" s="40"/>
      <c r="ELA49" s="40"/>
      <c r="ELB49" s="40"/>
      <c r="ELC49" s="40"/>
      <c r="ELD49" s="40"/>
      <c r="ELE49" s="40"/>
      <c r="ELF49" s="40"/>
      <c r="ELG49" s="40"/>
      <c r="ELH49" s="40"/>
      <c r="ELI49" s="40"/>
      <c r="ELJ49" s="40"/>
      <c r="ELK49" s="40"/>
      <c r="ELL49" s="40"/>
      <c r="ELM49" s="40"/>
      <c r="ELN49" s="40"/>
      <c r="ELO49" s="40"/>
      <c r="ELP49" s="40"/>
      <c r="ELQ49" s="40"/>
      <c r="ELR49" s="40"/>
      <c r="ELS49" s="40"/>
      <c r="ELT49" s="40"/>
      <c r="ELU49" s="40"/>
      <c r="ELV49" s="40"/>
      <c r="ELW49" s="40"/>
      <c r="ELX49" s="40"/>
      <c r="ELY49" s="40"/>
      <c r="ELZ49" s="40"/>
      <c r="EMA49" s="40"/>
      <c r="EMB49" s="40"/>
      <c r="EMC49" s="40"/>
      <c r="EMD49" s="40"/>
      <c r="EME49" s="40"/>
      <c r="EMF49" s="40"/>
      <c r="EMG49" s="40"/>
      <c r="EMH49" s="40"/>
      <c r="EMI49" s="40"/>
      <c r="EMJ49" s="40"/>
      <c r="EMK49" s="40"/>
      <c r="EML49" s="40"/>
      <c r="EMM49" s="40"/>
      <c r="EMN49" s="40"/>
      <c r="EMO49" s="40"/>
      <c r="EMP49" s="40"/>
      <c r="EMQ49" s="40"/>
      <c r="EMR49" s="40"/>
      <c r="EMS49" s="40"/>
      <c r="EMT49" s="40"/>
      <c r="EMU49" s="40"/>
      <c r="EMV49" s="40"/>
      <c r="EMW49" s="40"/>
      <c r="EMX49" s="40"/>
      <c r="EMY49" s="40"/>
      <c r="EMZ49" s="40"/>
      <c r="ENA49" s="40"/>
      <c r="ENB49" s="40"/>
      <c r="ENC49" s="40"/>
      <c r="END49" s="40"/>
      <c r="ENE49" s="40"/>
      <c r="ENF49" s="40"/>
      <c r="ENG49" s="40"/>
      <c r="ENH49" s="40"/>
      <c r="ENI49" s="40"/>
      <c r="ENJ49" s="40"/>
      <c r="ENK49" s="40"/>
      <c r="ENL49" s="40"/>
      <c r="ENM49" s="40"/>
      <c r="ENN49" s="40"/>
      <c r="ENO49" s="40"/>
      <c r="ENP49" s="40"/>
      <c r="ENQ49" s="40"/>
      <c r="ENR49" s="40"/>
      <c r="ENS49" s="40"/>
      <c r="ENT49" s="40"/>
      <c r="ENU49" s="40"/>
      <c r="ENV49" s="40"/>
      <c r="ENW49" s="40"/>
      <c r="ENX49" s="40"/>
      <c r="ENY49" s="40"/>
      <c r="ENZ49" s="40"/>
      <c r="EOA49" s="40"/>
      <c r="EOB49" s="40"/>
      <c r="EOC49" s="40"/>
      <c r="EOD49" s="40"/>
      <c r="EOE49" s="40"/>
      <c r="EOF49" s="40"/>
      <c r="EOG49" s="40"/>
      <c r="EOH49" s="40"/>
      <c r="EOI49" s="40"/>
      <c r="EOJ49" s="40"/>
      <c r="EOK49" s="40"/>
      <c r="EOL49" s="40"/>
      <c r="EOM49" s="40"/>
      <c r="EON49" s="40"/>
      <c r="EOO49" s="40"/>
      <c r="EOP49" s="40"/>
      <c r="EOQ49" s="40"/>
      <c r="EOR49" s="40"/>
      <c r="EOS49" s="40"/>
      <c r="EOT49" s="40"/>
      <c r="EOU49" s="40"/>
      <c r="EOV49" s="40"/>
      <c r="EOW49" s="40"/>
      <c r="EOX49" s="40"/>
      <c r="EOY49" s="40"/>
      <c r="EOZ49" s="40"/>
      <c r="EPA49" s="40"/>
      <c r="EPB49" s="40"/>
      <c r="EPC49" s="40"/>
      <c r="EPD49" s="40"/>
      <c r="EPE49" s="40"/>
      <c r="EPF49" s="40"/>
      <c r="EPG49" s="40"/>
      <c r="EPH49" s="40"/>
      <c r="EPI49" s="40"/>
      <c r="EPJ49" s="40"/>
      <c r="EPK49" s="40"/>
      <c r="EPL49" s="40"/>
      <c r="EPM49" s="40"/>
      <c r="EPN49" s="40"/>
      <c r="EPO49" s="40"/>
      <c r="EPP49" s="40"/>
      <c r="EPQ49" s="40"/>
      <c r="EPR49" s="40"/>
      <c r="EPS49" s="40"/>
      <c r="EPT49" s="40"/>
      <c r="EPU49" s="40"/>
      <c r="EPV49" s="40"/>
      <c r="EPW49" s="40"/>
      <c r="EPX49" s="40"/>
      <c r="EPY49" s="40"/>
      <c r="EPZ49" s="40"/>
      <c r="EQA49" s="40"/>
      <c r="EQB49" s="40"/>
      <c r="EQC49" s="40"/>
      <c r="EQD49" s="40"/>
      <c r="EQE49" s="40"/>
      <c r="EQF49" s="40"/>
      <c r="EQG49" s="40"/>
      <c r="EQH49" s="40"/>
      <c r="EQI49" s="40"/>
      <c r="EQJ49" s="40"/>
      <c r="EQK49" s="40"/>
      <c r="EQL49" s="40"/>
      <c r="EQM49" s="40"/>
      <c r="EQN49" s="40"/>
      <c r="EQO49" s="40"/>
      <c r="EQP49" s="40"/>
      <c r="EQQ49" s="40"/>
      <c r="EQR49" s="40"/>
      <c r="EQS49" s="40"/>
      <c r="EQT49" s="40"/>
      <c r="EQU49" s="40"/>
      <c r="EQV49" s="40"/>
      <c r="EQW49" s="40"/>
      <c r="EQX49" s="40"/>
      <c r="EQY49" s="40"/>
      <c r="EQZ49" s="40"/>
      <c r="ERA49" s="40"/>
      <c r="ERB49" s="40"/>
      <c r="ERC49" s="40"/>
      <c r="ERD49" s="40"/>
      <c r="ERE49" s="40"/>
      <c r="ERF49" s="40"/>
      <c r="ERG49" s="40"/>
      <c r="ERH49" s="40"/>
      <c r="ERI49" s="40"/>
      <c r="ERJ49" s="40"/>
      <c r="ERK49" s="40"/>
      <c r="ERL49" s="40"/>
      <c r="ERM49" s="40"/>
      <c r="ERN49" s="40"/>
      <c r="ERO49" s="40"/>
      <c r="ERP49" s="40"/>
      <c r="ERQ49" s="40"/>
      <c r="ERR49" s="40"/>
      <c r="ERS49" s="40"/>
      <c r="ERT49" s="40"/>
      <c r="ERU49" s="40"/>
      <c r="ERV49" s="40"/>
      <c r="ERW49" s="40"/>
      <c r="ERX49" s="40"/>
      <c r="ERY49" s="40"/>
      <c r="ERZ49" s="40"/>
      <c r="ESA49" s="40"/>
      <c r="ESB49" s="40"/>
      <c r="ESC49" s="40"/>
      <c r="ESD49" s="40"/>
      <c r="ESE49" s="40"/>
      <c r="ESF49" s="40"/>
      <c r="ESG49" s="40"/>
      <c r="ESH49" s="40"/>
      <c r="ESI49" s="40"/>
      <c r="ESJ49" s="40"/>
      <c r="ESK49" s="40"/>
      <c r="ESL49" s="40"/>
      <c r="ESM49" s="40"/>
      <c r="ESN49" s="40"/>
      <c r="ESO49" s="40"/>
      <c r="ESP49" s="40"/>
      <c r="ESQ49" s="40"/>
      <c r="ESR49" s="40"/>
      <c r="ESS49" s="40"/>
      <c r="EST49" s="40"/>
      <c r="ESU49" s="40"/>
      <c r="ESV49" s="40"/>
      <c r="ESW49" s="40"/>
      <c r="ESX49" s="40"/>
      <c r="ESY49" s="40"/>
      <c r="ESZ49" s="40"/>
      <c r="ETA49" s="40"/>
      <c r="ETB49" s="40"/>
      <c r="ETC49" s="40"/>
      <c r="ETD49" s="40"/>
      <c r="ETE49" s="40"/>
      <c r="ETF49" s="40"/>
      <c r="ETG49" s="40"/>
      <c r="ETH49" s="40"/>
      <c r="ETI49" s="40"/>
      <c r="ETJ49" s="40"/>
      <c r="ETK49" s="40"/>
      <c r="ETL49" s="40"/>
      <c r="ETM49" s="40"/>
      <c r="ETN49" s="40"/>
      <c r="ETO49" s="40"/>
      <c r="ETP49" s="40"/>
      <c r="ETQ49" s="40"/>
      <c r="ETR49" s="40"/>
      <c r="ETS49" s="40"/>
      <c r="ETT49" s="40"/>
      <c r="ETU49" s="40"/>
      <c r="ETV49" s="40"/>
      <c r="ETW49" s="40"/>
      <c r="ETX49" s="40"/>
      <c r="ETY49" s="40"/>
      <c r="ETZ49" s="40"/>
      <c r="EUA49" s="40"/>
      <c r="EUB49" s="40"/>
      <c r="EUC49" s="40"/>
      <c r="EUD49" s="40"/>
      <c r="EUE49" s="40"/>
      <c r="EUF49" s="40"/>
      <c r="EUG49" s="40"/>
      <c r="EUH49" s="40"/>
      <c r="EUI49" s="40"/>
      <c r="EUJ49" s="40"/>
      <c r="EUK49" s="40"/>
      <c r="EUL49" s="40"/>
      <c r="EUM49" s="40"/>
      <c r="EUN49" s="40"/>
      <c r="EUO49" s="40"/>
      <c r="EUP49" s="40"/>
      <c r="EUQ49" s="40"/>
      <c r="EUR49" s="40"/>
      <c r="EUS49" s="40"/>
      <c r="EUT49" s="40"/>
      <c r="EUU49" s="40"/>
      <c r="EUV49" s="40"/>
      <c r="EUW49" s="40"/>
      <c r="EUX49" s="40"/>
      <c r="EUY49" s="40"/>
      <c r="EUZ49" s="40"/>
      <c r="EVA49" s="40"/>
      <c r="EVB49" s="40"/>
      <c r="EVC49" s="40"/>
      <c r="EVD49" s="40"/>
      <c r="EVE49" s="40"/>
      <c r="EVF49" s="40"/>
      <c r="EVG49" s="40"/>
      <c r="EVH49" s="40"/>
      <c r="EVI49" s="40"/>
      <c r="EVJ49" s="40"/>
      <c r="EVK49" s="40"/>
      <c r="EVL49" s="40"/>
      <c r="EVM49" s="40"/>
      <c r="EVN49" s="40"/>
      <c r="EVO49" s="40"/>
      <c r="EVP49" s="40"/>
      <c r="EVQ49" s="40"/>
      <c r="EVR49" s="40"/>
      <c r="EVS49" s="40"/>
      <c r="EVT49" s="40"/>
      <c r="EVU49" s="40"/>
      <c r="EVV49" s="40"/>
      <c r="EVW49" s="40"/>
      <c r="EVX49" s="40"/>
      <c r="EVY49" s="40"/>
      <c r="EVZ49" s="40"/>
      <c r="EWA49" s="40"/>
      <c r="EWB49" s="40"/>
      <c r="EWC49" s="40"/>
      <c r="EWD49" s="40"/>
      <c r="EWE49" s="40"/>
      <c r="EWF49" s="40"/>
      <c r="EWG49" s="40"/>
      <c r="EWH49" s="40"/>
      <c r="EWI49" s="40"/>
      <c r="EWJ49" s="40"/>
      <c r="EWK49" s="40"/>
      <c r="EWL49" s="40"/>
      <c r="EWM49" s="40"/>
      <c r="EWN49" s="40"/>
      <c r="EWO49" s="40"/>
      <c r="EWP49" s="40"/>
      <c r="EWQ49" s="40"/>
      <c r="EWR49" s="40"/>
      <c r="EWS49" s="40"/>
      <c r="EWT49" s="40"/>
      <c r="EWU49" s="40"/>
      <c r="EWV49" s="40"/>
      <c r="EWW49" s="40"/>
      <c r="EWX49" s="40"/>
      <c r="EWY49" s="40"/>
      <c r="EWZ49" s="40"/>
      <c r="EXA49" s="40"/>
      <c r="EXB49" s="40"/>
      <c r="EXC49" s="40"/>
      <c r="EXD49" s="40"/>
      <c r="EXE49" s="40"/>
      <c r="EXF49" s="40"/>
      <c r="EXG49" s="40"/>
      <c r="EXH49" s="40"/>
      <c r="EXI49" s="40"/>
      <c r="EXJ49" s="40"/>
      <c r="EXK49" s="40"/>
      <c r="EXL49" s="40"/>
      <c r="EXM49" s="40"/>
      <c r="EXN49" s="40"/>
      <c r="EXO49" s="40"/>
      <c r="EXP49" s="40"/>
      <c r="EXQ49" s="40"/>
      <c r="EXR49" s="40"/>
      <c r="EXS49" s="40"/>
      <c r="EXT49" s="40"/>
      <c r="EXU49" s="40"/>
      <c r="EXV49" s="40"/>
      <c r="EXW49" s="40"/>
      <c r="EXX49" s="40"/>
      <c r="EXY49" s="40"/>
      <c r="EXZ49" s="40"/>
      <c r="EYA49" s="40"/>
      <c r="EYB49" s="40"/>
      <c r="EYC49" s="40"/>
      <c r="EYD49" s="40"/>
      <c r="EYE49" s="40"/>
      <c r="EYF49" s="40"/>
      <c r="EYG49" s="40"/>
      <c r="EYH49" s="40"/>
      <c r="EYI49" s="40"/>
      <c r="EYJ49" s="40"/>
      <c r="EYK49" s="40"/>
      <c r="EYL49" s="40"/>
      <c r="EYM49" s="40"/>
      <c r="EYN49" s="40"/>
      <c r="EYO49" s="40"/>
      <c r="EYP49" s="40"/>
      <c r="EYQ49" s="40"/>
      <c r="EYR49" s="40"/>
      <c r="EYS49" s="40"/>
      <c r="EYT49" s="40"/>
      <c r="EYU49" s="40"/>
      <c r="EYV49" s="40"/>
      <c r="EYW49" s="40"/>
      <c r="EYX49" s="40"/>
      <c r="EYY49" s="40"/>
      <c r="EYZ49" s="40"/>
      <c r="EZA49" s="40"/>
      <c r="EZB49" s="40"/>
      <c r="EZC49" s="40"/>
      <c r="EZD49" s="40"/>
      <c r="EZE49" s="40"/>
      <c r="EZF49" s="40"/>
      <c r="EZG49" s="40"/>
      <c r="EZH49" s="40"/>
      <c r="EZI49" s="40"/>
      <c r="EZJ49" s="40"/>
      <c r="EZK49" s="40"/>
      <c r="EZL49" s="40"/>
      <c r="EZM49" s="40"/>
      <c r="EZN49" s="40"/>
      <c r="EZO49" s="40"/>
      <c r="EZP49" s="40"/>
      <c r="EZQ49" s="40"/>
      <c r="EZR49" s="40"/>
      <c r="EZS49" s="40"/>
      <c r="EZT49" s="40"/>
      <c r="EZU49" s="40"/>
      <c r="EZV49" s="40"/>
      <c r="EZW49" s="40"/>
      <c r="EZX49" s="40"/>
      <c r="EZY49" s="40"/>
      <c r="EZZ49" s="40"/>
      <c r="FAA49" s="40"/>
      <c r="FAB49" s="40"/>
      <c r="FAC49" s="40"/>
      <c r="FAD49" s="40"/>
      <c r="FAE49" s="40"/>
      <c r="FAF49" s="40"/>
      <c r="FAG49" s="40"/>
      <c r="FAH49" s="40"/>
      <c r="FAI49" s="40"/>
      <c r="FAJ49" s="40"/>
      <c r="FAK49" s="40"/>
      <c r="FAL49" s="40"/>
      <c r="FAM49" s="40"/>
      <c r="FAN49" s="40"/>
      <c r="FAO49" s="40"/>
      <c r="FAP49" s="40"/>
      <c r="FAQ49" s="40"/>
      <c r="FAR49" s="40"/>
      <c r="FAS49" s="40"/>
      <c r="FAT49" s="40"/>
      <c r="FAU49" s="40"/>
      <c r="FAV49" s="40"/>
      <c r="FAW49" s="40"/>
      <c r="FAX49" s="40"/>
      <c r="FAY49" s="40"/>
      <c r="FAZ49" s="40"/>
      <c r="FBA49" s="40"/>
      <c r="FBB49" s="40"/>
      <c r="FBC49" s="40"/>
      <c r="FBD49" s="40"/>
      <c r="FBE49" s="40"/>
      <c r="FBF49" s="40"/>
      <c r="FBG49" s="40"/>
      <c r="FBH49" s="40"/>
      <c r="FBI49" s="40"/>
      <c r="FBJ49" s="40"/>
      <c r="FBK49" s="40"/>
      <c r="FBL49" s="40"/>
      <c r="FBM49" s="40"/>
      <c r="FBN49" s="40"/>
      <c r="FBO49" s="40"/>
      <c r="FBP49" s="40"/>
      <c r="FBQ49" s="40"/>
      <c r="FBR49" s="40"/>
      <c r="FBS49" s="40"/>
      <c r="FBT49" s="40"/>
      <c r="FBU49" s="40"/>
      <c r="FBV49" s="40"/>
      <c r="FBW49" s="40"/>
      <c r="FBX49" s="40"/>
      <c r="FBY49" s="40"/>
      <c r="FBZ49" s="40"/>
      <c r="FCA49" s="40"/>
      <c r="FCB49" s="40"/>
      <c r="FCC49" s="40"/>
      <c r="FCD49" s="40"/>
      <c r="FCE49" s="40"/>
      <c r="FCF49" s="40"/>
      <c r="FCG49" s="40"/>
      <c r="FCH49" s="40"/>
      <c r="FCI49" s="40"/>
      <c r="FCJ49" s="40"/>
      <c r="FCK49" s="40"/>
      <c r="FCL49" s="40"/>
      <c r="FCM49" s="40"/>
      <c r="FCN49" s="40"/>
      <c r="FCO49" s="40"/>
      <c r="FCP49" s="40"/>
      <c r="FCQ49" s="40"/>
      <c r="FCR49" s="40"/>
      <c r="FCS49" s="40"/>
      <c r="FCT49" s="40"/>
      <c r="FCU49" s="40"/>
      <c r="FCV49" s="40"/>
      <c r="FCW49" s="40"/>
      <c r="FCX49" s="40"/>
      <c r="FCY49" s="40"/>
      <c r="FCZ49" s="40"/>
      <c r="FDA49" s="40"/>
      <c r="FDB49" s="40"/>
      <c r="FDC49" s="40"/>
      <c r="FDD49" s="40"/>
      <c r="FDE49" s="40"/>
      <c r="FDF49" s="40"/>
      <c r="FDG49" s="40"/>
      <c r="FDH49" s="40"/>
      <c r="FDI49" s="40"/>
      <c r="FDJ49" s="40"/>
      <c r="FDK49" s="40"/>
      <c r="FDL49" s="40"/>
      <c r="FDM49" s="40"/>
      <c r="FDN49" s="40"/>
      <c r="FDO49" s="40"/>
      <c r="FDP49" s="40"/>
      <c r="FDQ49" s="40"/>
      <c r="FDR49" s="40"/>
      <c r="FDS49" s="40"/>
      <c r="FDT49" s="40"/>
      <c r="FDU49" s="40"/>
      <c r="FDV49" s="40"/>
      <c r="FDW49" s="40"/>
      <c r="FDX49" s="40"/>
      <c r="FDY49" s="40"/>
      <c r="FDZ49" s="40"/>
      <c r="FEA49" s="40"/>
      <c r="FEB49" s="40"/>
      <c r="FEC49" s="40"/>
      <c r="FED49" s="40"/>
      <c r="FEE49" s="40"/>
      <c r="FEF49" s="40"/>
      <c r="FEG49" s="40"/>
      <c r="FEH49" s="40"/>
      <c r="FEI49" s="40"/>
      <c r="FEJ49" s="40"/>
      <c r="FEK49" s="40"/>
      <c r="FEL49" s="40"/>
      <c r="FEM49" s="40"/>
      <c r="FEN49" s="40"/>
      <c r="FEO49" s="40"/>
      <c r="FEP49" s="40"/>
      <c r="FEQ49" s="40"/>
      <c r="FER49" s="40"/>
      <c r="FES49" s="40"/>
      <c r="FET49" s="40"/>
      <c r="FEU49" s="40"/>
      <c r="FEV49" s="40"/>
      <c r="FEW49" s="40"/>
      <c r="FEX49" s="40"/>
      <c r="FEY49" s="40"/>
      <c r="FEZ49" s="40"/>
      <c r="FFA49" s="40"/>
      <c r="FFB49" s="40"/>
      <c r="FFC49" s="40"/>
      <c r="FFD49" s="40"/>
      <c r="FFE49" s="40"/>
      <c r="FFF49" s="40"/>
      <c r="FFG49" s="40"/>
      <c r="FFH49" s="40"/>
      <c r="FFI49" s="40"/>
      <c r="FFJ49" s="40"/>
      <c r="FFK49" s="40"/>
      <c r="FFL49" s="40"/>
      <c r="FFM49" s="40"/>
      <c r="FFN49" s="40"/>
      <c r="FFO49" s="40"/>
      <c r="FFP49" s="40"/>
      <c r="FFQ49" s="40"/>
      <c r="FFR49" s="40"/>
      <c r="FFS49" s="40"/>
      <c r="FFT49" s="40"/>
      <c r="FFU49" s="40"/>
      <c r="FFV49" s="40"/>
      <c r="FFW49" s="40"/>
      <c r="FFX49" s="40"/>
      <c r="FFY49" s="40"/>
      <c r="FFZ49" s="40"/>
      <c r="FGA49" s="40"/>
      <c r="FGB49" s="40"/>
      <c r="FGC49" s="40"/>
      <c r="FGD49" s="40"/>
      <c r="FGE49" s="40"/>
      <c r="FGF49" s="40"/>
      <c r="FGG49" s="40"/>
      <c r="FGH49" s="40"/>
      <c r="FGI49" s="40"/>
      <c r="FGJ49" s="40"/>
      <c r="FGK49" s="40"/>
      <c r="FGL49" s="40"/>
      <c r="FGM49" s="40"/>
      <c r="FGN49" s="40"/>
      <c r="FGO49" s="40"/>
      <c r="FGP49" s="40"/>
      <c r="FGQ49" s="40"/>
      <c r="FGR49" s="40"/>
      <c r="FGS49" s="40"/>
      <c r="FGT49" s="40"/>
      <c r="FGU49" s="40"/>
      <c r="FGV49" s="40"/>
      <c r="FGW49" s="40"/>
      <c r="FGX49" s="40"/>
      <c r="FGY49" s="40"/>
      <c r="FGZ49" s="40"/>
      <c r="FHA49" s="40"/>
      <c r="FHB49" s="40"/>
      <c r="FHC49" s="40"/>
      <c r="FHD49" s="40"/>
      <c r="FHE49" s="40"/>
      <c r="FHF49" s="40"/>
      <c r="FHG49" s="40"/>
      <c r="FHH49" s="40"/>
      <c r="FHI49" s="40"/>
      <c r="FHJ49" s="40"/>
      <c r="FHK49" s="40"/>
      <c r="FHL49" s="40"/>
      <c r="FHM49" s="40"/>
      <c r="FHN49" s="40"/>
      <c r="FHO49" s="40"/>
      <c r="FHP49" s="40"/>
      <c r="FHQ49" s="40"/>
      <c r="FHR49" s="40"/>
      <c r="FHS49" s="40"/>
      <c r="FHT49" s="40"/>
      <c r="FHU49" s="40"/>
      <c r="FHV49" s="40"/>
      <c r="FHW49" s="40"/>
      <c r="FHX49" s="40"/>
      <c r="FHY49" s="40"/>
      <c r="FHZ49" s="40"/>
      <c r="FIA49" s="40"/>
      <c r="FIB49" s="40"/>
      <c r="FIC49" s="40"/>
      <c r="FID49" s="40"/>
      <c r="FIE49" s="40"/>
      <c r="FIF49" s="40"/>
      <c r="FIG49" s="40"/>
      <c r="FIH49" s="40"/>
      <c r="FII49" s="40"/>
      <c r="FIJ49" s="40"/>
      <c r="FIK49" s="40"/>
      <c r="FIL49" s="40"/>
      <c r="FIM49" s="40"/>
      <c r="FIN49" s="40"/>
      <c r="FIO49" s="40"/>
      <c r="FIP49" s="40"/>
      <c r="FIQ49" s="40"/>
      <c r="FIR49" s="40"/>
      <c r="FIS49" s="40"/>
      <c r="FIT49" s="40"/>
      <c r="FIU49" s="40"/>
      <c r="FIV49" s="40"/>
      <c r="FIW49" s="40"/>
      <c r="FIX49" s="40"/>
      <c r="FIY49" s="40"/>
      <c r="FIZ49" s="40"/>
      <c r="FJA49" s="40"/>
      <c r="FJB49" s="40"/>
      <c r="FJC49" s="40"/>
      <c r="FJD49" s="40"/>
      <c r="FJE49" s="40"/>
      <c r="FJF49" s="40"/>
      <c r="FJG49" s="40"/>
      <c r="FJH49" s="40"/>
      <c r="FJI49" s="40"/>
      <c r="FJJ49" s="40"/>
      <c r="FJK49" s="40"/>
      <c r="FJL49" s="40"/>
      <c r="FJM49" s="40"/>
      <c r="FJN49" s="40"/>
      <c r="FJO49" s="40"/>
      <c r="FJP49" s="40"/>
      <c r="FJQ49" s="40"/>
      <c r="FJR49" s="40"/>
      <c r="FJS49" s="40"/>
      <c r="FJT49" s="40"/>
      <c r="FJU49" s="40"/>
      <c r="FJV49" s="40"/>
      <c r="FJW49" s="40"/>
      <c r="FJX49" s="40"/>
      <c r="FJY49" s="40"/>
      <c r="FJZ49" s="40"/>
      <c r="FKA49" s="40"/>
      <c r="FKB49" s="40"/>
      <c r="FKC49" s="40"/>
      <c r="FKD49" s="40"/>
      <c r="FKE49" s="40"/>
      <c r="FKF49" s="40"/>
      <c r="FKG49" s="40"/>
      <c r="FKH49" s="40"/>
      <c r="FKI49" s="40"/>
      <c r="FKJ49" s="40"/>
      <c r="FKK49" s="40"/>
      <c r="FKL49" s="40"/>
      <c r="FKM49" s="40"/>
      <c r="FKN49" s="40"/>
      <c r="FKO49" s="40"/>
      <c r="FKP49" s="40"/>
      <c r="FKQ49" s="40"/>
      <c r="FKR49" s="40"/>
      <c r="FKS49" s="40"/>
      <c r="FKT49" s="40"/>
      <c r="FKU49" s="40"/>
      <c r="FKV49" s="40"/>
      <c r="FKW49" s="40"/>
      <c r="FKX49" s="40"/>
      <c r="FKY49" s="40"/>
      <c r="FKZ49" s="40"/>
      <c r="FLA49" s="40"/>
      <c r="FLB49" s="40"/>
      <c r="FLC49" s="40"/>
      <c r="FLD49" s="40"/>
      <c r="FLE49" s="40"/>
      <c r="FLF49" s="40"/>
      <c r="FLG49" s="40"/>
      <c r="FLH49" s="40"/>
      <c r="FLI49" s="40"/>
      <c r="FLJ49" s="40"/>
      <c r="FLK49" s="40"/>
      <c r="FLL49" s="40"/>
      <c r="FLM49" s="40"/>
      <c r="FLN49" s="40"/>
      <c r="FLO49" s="40"/>
      <c r="FLP49" s="40"/>
      <c r="FLQ49" s="40"/>
      <c r="FLR49" s="40"/>
      <c r="FLS49" s="40"/>
      <c r="FLT49" s="40"/>
      <c r="FLU49" s="40"/>
      <c r="FLV49" s="40"/>
      <c r="FLW49" s="40"/>
      <c r="FLX49" s="40"/>
      <c r="FLY49" s="40"/>
      <c r="FLZ49" s="40"/>
      <c r="FMA49" s="40"/>
      <c r="FMB49" s="40"/>
      <c r="FMC49" s="40"/>
      <c r="FMD49" s="40"/>
      <c r="FME49" s="40"/>
      <c r="FMF49" s="40"/>
      <c r="FMG49" s="40"/>
      <c r="FMH49" s="40"/>
      <c r="FMI49" s="40"/>
      <c r="FMJ49" s="40"/>
      <c r="FMK49" s="40"/>
      <c r="FML49" s="40"/>
      <c r="FMM49" s="40"/>
      <c r="FMN49" s="40"/>
      <c r="FMO49" s="40"/>
      <c r="FMP49" s="40"/>
      <c r="FMQ49" s="40"/>
      <c r="FMR49" s="40"/>
      <c r="FMS49" s="40"/>
      <c r="FMT49" s="40"/>
      <c r="FMU49" s="40"/>
      <c r="FMV49" s="40"/>
      <c r="FMW49" s="40"/>
      <c r="FMX49" s="40"/>
      <c r="FMY49" s="40"/>
      <c r="FMZ49" s="40"/>
      <c r="FNA49" s="40"/>
      <c r="FNB49" s="40"/>
      <c r="FNC49" s="40"/>
      <c r="FND49" s="40"/>
      <c r="FNE49" s="40"/>
      <c r="FNF49" s="40"/>
      <c r="FNG49" s="40"/>
      <c r="FNH49" s="40"/>
      <c r="FNI49" s="40"/>
      <c r="FNJ49" s="40"/>
      <c r="FNK49" s="40"/>
      <c r="FNL49" s="40"/>
      <c r="FNM49" s="40"/>
      <c r="FNN49" s="40"/>
      <c r="FNO49" s="40"/>
      <c r="FNP49" s="40"/>
      <c r="FNQ49" s="40"/>
      <c r="FNR49" s="40"/>
      <c r="FNS49" s="40"/>
      <c r="FNT49" s="40"/>
      <c r="FNU49" s="40"/>
      <c r="FNV49" s="40"/>
      <c r="FNW49" s="40"/>
      <c r="FNX49" s="40"/>
      <c r="FNY49" s="40"/>
      <c r="FNZ49" s="40"/>
      <c r="FOA49" s="40"/>
      <c r="FOB49" s="40"/>
      <c r="FOC49" s="40"/>
      <c r="FOD49" s="40"/>
      <c r="FOE49" s="40"/>
      <c r="FOF49" s="40"/>
      <c r="FOG49" s="40"/>
      <c r="FOH49" s="40"/>
      <c r="FOI49" s="40"/>
      <c r="FOJ49" s="40"/>
      <c r="FOK49" s="40"/>
      <c r="FOL49" s="40"/>
      <c r="FOM49" s="40"/>
      <c r="FON49" s="40"/>
      <c r="FOO49" s="40"/>
      <c r="FOP49" s="40"/>
      <c r="FOQ49" s="40"/>
      <c r="FOR49" s="40"/>
      <c r="FOS49" s="40"/>
      <c r="FOT49" s="40"/>
      <c r="FOU49" s="40"/>
      <c r="FOV49" s="40"/>
      <c r="FOW49" s="40"/>
      <c r="FOX49" s="40"/>
      <c r="FOY49" s="40"/>
      <c r="FOZ49" s="40"/>
      <c r="FPA49" s="40"/>
      <c r="FPB49" s="40"/>
      <c r="FPC49" s="40"/>
      <c r="FPD49" s="40"/>
      <c r="FPE49" s="40"/>
      <c r="FPF49" s="40"/>
      <c r="FPG49" s="40"/>
      <c r="FPH49" s="40"/>
      <c r="FPI49" s="40"/>
      <c r="FPJ49" s="40"/>
      <c r="FPK49" s="40"/>
      <c r="FPL49" s="40"/>
      <c r="FPM49" s="40"/>
      <c r="FPN49" s="40"/>
      <c r="FPO49" s="40"/>
      <c r="FPP49" s="40"/>
      <c r="FPQ49" s="40"/>
      <c r="FPR49" s="40"/>
      <c r="FPS49" s="40"/>
      <c r="FPT49" s="40"/>
      <c r="FPU49" s="40"/>
      <c r="FPV49" s="40"/>
      <c r="FPW49" s="40"/>
      <c r="FPX49" s="40"/>
      <c r="FPY49" s="40"/>
      <c r="FPZ49" s="40"/>
      <c r="FQA49" s="40"/>
      <c r="FQB49" s="40"/>
      <c r="FQC49" s="40"/>
      <c r="FQD49" s="40"/>
      <c r="FQE49" s="40"/>
      <c r="FQF49" s="40"/>
      <c r="FQG49" s="40"/>
      <c r="FQH49" s="40"/>
      <c r="FQI49" s="40"/>
      <c r="FQJ49" s="40"/>
      <c r="FQK49" s="40"/>
      <c r="FQL49" s="40"/>
      <c r="FQM49" s="40"/>
      <c r="FQN49" s="40"/>
      <c r="FQO49" s="40"/>
      <c r="FQP49" s="40"/>
      <c r="FQQ49" s="40"/>
      <c r="FQR49" s="40"/>
      <c r="FQS49" s="40"/>
      <c r="FQT49" s="40"/>
      <c r="FQU49" s="40"/>
      <c r="FQV49" s="40"/>
      <c r="FQW49" s="40"/>
      <c r="FQX49" s="40"/>
      <c r="FQY49" s="40"/>
      <c r="FQZ49" s="40"/>
      <c r="FRA49" s="40"/>
      <c r="FRB49" s="40"/>
      <c r="FRC49" s="40"/>
      <c r="FRD49" s="40"/>
      <c r="FRE49" s="40"/>
      <c r="FRF49" s="40"/>
      <c r="FRG49" s="40"/>
      <c r="FRH49" s="40"/>
      <c r="FRI49" s="40"/>
      <c r="FRJ49" s="40"/>
      <c r="FRK49" s="40"/>
      <c r="FRL49" s="40"/>
      <c r="FRM49" s="40"/>
      <c r="FRN49" s="40"/>
      <c r="FRO49" s="40"/>
      <c r="FRP49" s="40"/>
      <c r="FRQ49" s="40"/>
      <c r="FRR49" s="40"/>
      <c r="FRS49" s="40"/>
      <c r="FRT49" s="40"/>
      <c r="FRU49" s="40"/>
      <c r="FRV49" s="40"/>
      <c r="FRW49" s="40"/>
      <c r="FRX49" s="40"/>
      <c r="FRY49" s="40"/>
      <c r="FRZ49" s="40"/>
      <c r="FSA49" s="40"/>
      <c r="FSB49" s="40"/>
      <c r="FSC49" s="40"/>
      <c r="FSD49" s="40"/>
      <c r="FSE49" s="40"/>
      <c r="FSF49" s="40"/>
      <c r="FSG49" s="40"/>
      <c r="FSH49" s="40"/>
      <c r="FSI49" s="40"/>
      <c r="FSJ49" s="40"/>
      <c r="FSK49" s="40"/>
      <c r="FSL49" s="40"/>
      <c r="FSM49" s="40"/>
      <c r="FSN49" s="40"/>
      <c r="FSO49" s="40"/>
      <c r="FSP49" s="40"/>
      <c r="FSQ49" s="40"/>
      <c r="FSR49" s="40"/>
      <c r="FSS49" s="40"/>
      <c r="FST49" s="40"/>
      <c r="FSU49" s="40"/>
      <c r="FSV49" s="40"/>
      <c r="FSW49" s="40"/>
      <c r="FSX49" s="40"/>
      <c r="FSY49" s="40"/>
      <c r="FSZ49" s="40"/>
      <c r="FTA49" s="40"/>
      <c r="FTB49" s="40"/>
      <c r="FTC49" s="40"/>
      <c r="FTD49" s="40"/>
      <c r="FTE49" s="40"/>
      <c r="FTF49" s="40"/>
      <c r="FTG49" s="40"/>
      <c r="FTH49" s="40"/>
      <c r="FTI49" s="40"/>
      <c r="FTJ49" s="40"/>
      <c r="FTK49" s="40"/>
      <c r="FTL49" s="40"/>
      <c r="FTM49" s="40"/>
      <c r="FTN49" s="40"/>
      <c r="FTO49" s="40"/>
      <c r="FTP49" s="40"/>
      <c r="FTQ49" s="40"/>
      <c r="FTR49" s="40"/>
      <c r="FTS49" s="40"/>
      <c r="FTT49" s="40"/>
      <c r="FTU49" s="40"/>
      <c r="FTV49" s="40"/>
      <c r="FTW49" s="40"/>
      <c r="FTX49" s="40"/>
      <c r="FTY49" s="40"/>
      <c r="FTZ49" s="40"/>
      <c r="FUA49" s="40"/>
      <c r="FUB49" s="40"/>
      <c r="FUC49" s="40"/>
      <c r="FUD49" s="40"/>
      <c r="FUE49" s="40"/>
      <c r="FUF49" s="40"/>
      <c r="FUG49" s="40"/>
      <c r="FUH49" s="40"/>
      <c r="FUI49" s="40"/>
      <c r="FUJ49" s="40"/>
      <c r="FUK49" s="40"/>
      <c r="FUL49" s="40"/>
      <c r="FUM49" s="40"/>
      <c r="FUN49" s="40"/>
      <c r="FUO49" s="40"/>
      <c r="FUP49" s="40"/>
      <c r="FUQ49" s="40"/>
      <c r="FUR49" s="40"/>
      <c r="FUS49" s="40"/>
      <c r="FUT49" s="40"/>
      <c r="FUU49" s="40"/>
      <c r="FUV49" s="40"/>
      <c r="FUW49" s="40"/>
      <c r="FUX49" s="40"/>
      <c r="FUY49" s="40"/>
      <c r="FUZ49" s="40"/>
      <c r="FVA49" s="40"/>
      <c r="FVB49" s="40"/>
      <c r="FVC49" s="40"/>
      <c r="FVD49" s="40"/>
      <c r="FVE49" s="40"/>
      <c r="FVF49" s="40"/>
      <c r="FVG49" s="40"/>
      <c r="FVH49" s="40"/>
      <c r="FVI49" s="40"/>
      <c r="FVJ49" s="40"/>
      <c r="FVK49" s="40"/>
      <c r="FVL49" s="40"/>
      <c r="FVM49" s="40"/>
      <c r="FVN49" s="40"/>
      <c r="FVO49" s="40"/>
      <c r="FVP49" s="40"/>
      <c r="FVQ49" s="40"/>
      <c r="FVR49" s="40"/>
      <c r="FVS49" s="40"/>
      <c r="FVT49" s="40"/>
      <c r="FVU49" s="40"/>
      <c r="FVV49" s="40"/>
      <c r="FVW49" s="40"/>
      <c r="FVX49" s="40"/>
      <c r="FVY49" s="40"/>
      <c r="FVZ49" s="40"/>
      <c r="FWA49" s="40"/>
      <c r="FWB49" s="40"/>
      <c r="FWC49" s="40"/>
      <c r="FWD49" s="40"/>
      <c r="FWE49" s="40"/>
      <c r="FWF49" s="40"/>
      <c r="FWG49" s="40"/>
      <c r="FWH49" s="40"/>
      <c r="FWI49" s="40"/>
      <c r="FWJ49" s="40"/>
      <c r="FWK49" s="40"/>
      <c r="FWL49" s="40"/>
      <c r="FWM49" s="40"/>
      <c r="FWN49" s="40"/>
      <c r="FWO49" s="40"/>
      <c r="FWP49" s="40"/>
      <c r="FWQ49" s="40"/>
      <c r="FWR49" s="40"/>
      <c r="FWS49" s="40"/>
      <c r="FWT49" s="40"/>
      <c r="FWU49" s="40"/>
      <c r="FWV49" s="40"/>
      <c r="FWW49" s="40"/>
      <c r="FWX49" s="40"/>
      <c r="FWY49" s="40"/>
      <c r="FWZ49" s="40"/>
      <c r="FXA49" s="40"/>
      <c r="FXB49" s="40"/>
      <c r="FXC49" s="40"/>
      <c r="FXD49" s="40"/>
      <c r="FXE49" s="40"/>
      <c r="FXF49" s="40"/>
      <c r="FXG49" s="40"/>
      <c r="FXH49" s="40"/>
      <c r="FXI49" s="40"/>
      <c r="FXJ49" s="40"/>
      <c r="FXK49" s="40"/>
      <c r="FXL49" s="40"/>
      <c r="FXM49" s="40"/>
      <c r="FXN49" s="40"/>
      <c r="FXO49" s="40"/>
      <c r="FXP49" s="40"/>
      <c r="FXQ49" s="40"/>
      <c r="FXR49" s="40"/>
      <c r="FXS49" s="40"/>
      <c r="FXT49" s="40"/>
      <c r="FXU49" s="40"/>
      <c r="FXV49" s="40"/>
      <c r="FXW49" s="40"/>
      <c r="FXX49" s="40"/>
      <c r="FXY49" s="40"/>
      <c r="FXZ49" s="40"/>
      <c r="FYA49" s="40"/>
      <c r="FYB49" s="40"/>
      <c r="FYC49" s="40"/>
      <c r="FYD49" s="40"/>
      <c r="FYE49" s="40"/>
      <c r="FYF49" s="40"/>
      <c r="FYG49" s="40"/>
      <c r="FYH49" s="40"/>
      <c r="FYI49" s="40"/>
      <c r="FYJ49" s="40"/>
      <c r="FYK49" s="40"/>
      <c r="FYL49" s="40"/>
      <c r="FYM49" s="40"/>
      <c r="FYN49" s="40"/>
      <c r="FYO49" s="40"/>
      <c r="FYP49" s="40"/>
      <c r="FYQ49" s="40"/>
      <c r="FYR49" s="40"/>
      <c r="FYS49" s="40"/>
      <c r="FYT49" s="40"/>
      <c r="FYU49" s="40"/>
      <c r="FYV49" s="40"/>
      <c r="FYW49" s="40"/>
      <c r="FYX49" s="40"/>
      <c r="FYY49" s="40"/>
      <c r="FYZ49" s="40"/>
      <c r="FZA49" s="40"/>
      <c r="FZB49" s="40"/>
      <c r="FZC49" s="40"/>
      <c r="FZD49" s="40"/>
      <c r="FZE49" s="40"/>
      <c r="FZF49" s="40"/>
      <c r="FZG49" s="40"/>
      <c r="FZH49" s="40"/>
      <c r="FZI49" s="40"/>
      <c r="FZJ49" s="40"/>
      <c r="FZK49" s="40"/>
      <c r="FZL49" s="40"/>
      <c r="FZM49" s="40"/>
      <c r="FZN49" s="40"/>
      <c r="FZO49" s="40"/>
      <c r="FZP49" s="40"/>
      <c r="FZQ49" s="40"/>
      <c r="FZR49" s="40"/>
      <c r="FZS49" s="40"/>
      <c r="FZT49" s="40"/>
      <c r="FZU49" s="40"/>
      <c r="FZV49" s="40"/>
      <c r="FZW49" s="40"/>
      <c r="FZX49" s="40"/>
      <c r="FZY49" s="40"/>
      <c r="FZZ49" s="40"/>
      <c r="GAA49" s="40"/>
      <c r="GAB49" s="40"/>
      <c r="GAC49" s="40"/>
      <c r="GAD49" s="40"/>
      <c r="GAE49" s="40"/>
      <c r="GAF49" s="40"/>
      <c r="GAG49" s="40"/>
      <c r="GAH49" s="40"/>
      <c r="GAI49" s="40"/>
      <c r="GAJ49" s="40"/>
      <c r="GAK49" s="40"/>
      <c r="GAL49" s="40"/>
      <c r="GAM49" s="40"/>
      <c r="GAN49" s="40"/>
      <c r="GAO49" s="40"/>
      <c r="GAP49" s="40"/>
      <c r="GAQ49" s="40"/>
      <c r="GAR49" s="40"/>
      <c r="GAS49" s="40"/>
      <c r="GAT49" s="40"/>
      <c r="GAU49" s="40"/>
      <c r="GAV49" s="40"/>
      <c r="GAW49" s="40"/>
      <c r="GAX49" s="40"/>
      <c r="GAY49" s="40"/>
      <c r="GAZ49" s="40"/>
      <c r="GBA49" s="40"/>
      <c r="GBB49" s="40"/>
      <c r="GBC49" s="40"/>
      <c r="GBD49" s="40"/>
      <c r="GBE49" s="40"/>
      <c r="GBF49" s="40"/>
      <c r="GBG49" s="40"/>
      <c r="GBH49" s="40"/>
      <c r="GBI49" s="40"/>
      <c r="GBJ49" s="40"/>
      <c r="GBK49" s="40"/>
      <c r="GBL49" s="40"/>
      <c r="GBM49" s="40"/>
      <c r="GBN49" s="40"/>
      <c r="GBO49" s="40"/>
      <c r="GBP49" s="40"/>
      <c r="GBQ49" s="40"/>
      <c r="GBR49" s="40"/>
      <c r="GBS49" s="40"/>
      <c r="GBT49" s="40"/>
      <c r="GBU49" s="40"/>
      <c r="GBV49" s="40"/>
      <c r="GBW49" s="40"/>
      <c r="GBX49" s="40"/>
      <c r="GBY49" s="40"/>
      <c r="GBZ49" s="40"/>
      <c r="GCA49" s="40"/>
      <c r="GCB49" s="40"/>
      <c r="GCC49" s="40"/>
      <c r="GCD49" s="40"/>
      <c r="GCE49" s="40"/>
      <c r="GCF49" s="40"/>
      <c r="GCG49" s="40"/>
      <c r="GCH49" s="40"/>
      <c r="GCI49" s="40"/>
      <c r="GCJ49" s="40"/>
      <c r="GCK49" s="40"/>
      <c r="GCL49" s="40"/>
      <c r="GCM49" s="40"/>
      <c r="GCN49" s="40"/>
      <c r="GCO49" s="40"/>
      <c r="GCP49" s="40"/>
      <c r="GCQ49" s="40"/>
      <c r="GCR49" s="40"/>
      <c r="GCS49" s="40"/>
      <c r="GCT49" s="40"/>
      <c r="GCU49" s="40"/>
      <c r="GCV49" s="40"/>
      <c r="GCW49" s="40"/>
      <c r="GCX49" s="40"/>
      <c r="GCY49" s="40"/>
      <c r="GCZ49" s="40"/>
      <c r="GDA49" s="40"/>
      <c r="GDB49" s="40"/>
      <c r="GDC49" s="40"/>
      <c r="GDD49" s="40"/>
      <c r="GDE49" s="40"/>
      <c r="GDF49" s="40"/>
      <c r="GDG49" s="40"/>
      <c r="GDH49" s="40"/>
      <c r="GDI49" s="40"/>
      <c r="GDJ49" s="40"/>
      <c r="GDK49" s="40"/>
      <c r="GDL49" s="40"/>
      <c r="GDM49" s="40"/>
      <c r="GDN49" s="40"/>
      <c r="GDO49" s="40"/>
      <c r="GDP49" s="40"/>
      <c r="GDQ49" s="40"/>
      <c r="GDR49" s="40"/>
      <c r="GDS49" s="40"/>
      <c r="GDT49" s="40"/>
      <c r="GDU49" s="40"/>
      <c r="GDV49" s="40"/>
      <c r="GDW49" s="40"/>
      <c r="GDX49" s="40"/>
      <c r="GDY49" s="40"/>
      <c r="GDZ49" s="40"/>
      <c r="GEA49" s="40"/>
      <c r="GEB49" s="40"/>
      <c r="GEC49" s="40"/>
      <c r="GED49" s="40"/>
      <c r="GEE49" s="40"/>
      <c r="GEF49" s="40"/>
      <c r="GEG49" s="40"/>
      <c r="GEH49" s="40"/>
      <c r="GEI49" s="40"/>
      <c r="GEJ49" s="40"/>
      <c r="GEK49" s="40"/>
      <c r="GEL49" s="40"/>
      <c r="GEM49" s="40"/>
      <c r="GEN49" s="40"/>
      <c r="GEO49" s="40"/>
      <c r="GEP49" s="40"/>
      <c r="GEQ49" s="40"/>
      <c r="GER49" s="40"/>
      <c r="GES49" s="40"/>
      <c r="GET49" s="40"/>
      <c r="GEU49" s="40"/>
      <c r="GEV49" s="40"/>
      <c r="GEW49" s="40"/>
      <c r="GEX49" s="40"/>
      <c r="GEY49" s="40"/>
      <c r="GEZ49" s="40"/>
      <c r="GFA49" s="40"/>
      <c r="GFB49" s="40"/>
      <c r="GFC49" s="40"/>
      <c r="GFD49" s="40"/>
      <c r="GFE49" s="40"/>
      <c r="GFF49" s="40"/>
      <c r="GFG49" s="40"/>
      <c r="GFH49" s="40"/>
      <c r="GFI49" s="40"/>
      <c r="GFJ49" s="40"/>
      <c r="GFK49" s="40"/>
      <c r="GFL49" s="40"/>
      <c r="GFM49" s="40"/>
      <c r="GFN49" s="40"/>
      <c r="GFO49" s="40"/>
      <c r="GFP49" s="40"/>
      <c r="GFQ49" s="40"/>
      <c r="GFR49" s="40"/>
      <c r="GFS49" s="40"/>
      <c r="GFT49" s="40"/>
      <c r="GFU49" s="40"/>
      <c r="GFV49" s="40"/>
      <c r="GFW49" s="40"/>
      <c r="GFX49" s="40"/>
      <c r="GFY49" s="40"/>
      <c r="GFZ49" s="40"/>
      <c r="GGA49" s="40"/>
      <c r="GGB49" s="40"/>
      <c r="GGC49" s="40"/>
      <c r="GGD49" s="40"/>
      <c r="GGE49" s="40"/>
      <c r="GGF49" s="40"/>
      <c r="GGG49" s="40"/>
      <c r="GGH49" s="40"/>
      <c r="GGI49" s="40"/>
      <c r="GGJ49" s="40"/>
      <c r="GGK49" s="40"/>
      <c r="GGL49" s="40"/>
      <c r="GGM49" s="40"/>
      <c r="GGN49" s="40"/>
      <c r="GGO49" s="40"/>
      <c r="GGP49" s="40"/>
      <c r="GGQ49" s="40"/>
      <c r="GGR49" s="40"/>
      <c r="GGS49" s="40"/>
      <c r="GGT49" s="40"/>
      <c r="GGU49" s="40"/>
      <c r="GGV49" s="40"/>
      <c r="GGW49" s="40"/>
      <c r="GGX49" s="40"/>
      <c r="GGY49" s="40"/>
      <c r="GGZ49" s="40"/>
      <c r="GHA49" s="40"/>
      <c r="GHB49" s="40"/>
      <c r="GHC49" s="40"/>
      <c r="GHD49" s="40"/>
      <c r="GHE49" s="40"/>
      <c r="GHF49" s="40"/>
      <c r="GHG49" s="40"/>
      <c r="GHH49" s="40"/>
      <c r="GHI49" s="40"/>
      <c r="GHJ49" s="40"/>
      <c r="GHK49" s="40"/>
      <c r="GHL49" s="40"/>
      <c r="GHM49" s="40"/>
      <c r="GHN49" s="40"/>
      <c r="GHO49" s="40"/>
      <c r="GHP49" s="40"/>
      <c r="GHQ49" s="40"/>
      <c r="GHR49" s="40"/>
      <c r="GHS49" s="40"/>
      <c r="GHT49" s="40"/>
      <c r="GHU49" s="40"/>
      <c r="GHV49" s="40"/>
      <c r="GHW49" s="40"/>
      <c r="GHX49" s="40"/>
      <c r="GHY49" s="40"/>
      <c r="GHZ49" s="40"/>
      <c r="GIA49" s="40"/>
      <c r="GIB49" s="40"/>
      <c r="GIC49" s="40"/>
      <c r="GID49" s="40"/>
      <c r="GIE49" s="40"/>
      <c r="GIF49" s="40"/>
      <c r="GIG49" s="40"/>
      <c r="GIH49" s="40"/>
      <c r="GII49" s="40"/>
      <c r="GIJ49" s="40"/>
      <c r="GIK49" s="40"/>
      <c r="GIL49" s="40"/>
      <c r="GIM49" s="40"/>
      <c r="GIN49" s="40"/>
      <c r="GIO49" s="40"/>
      <c r="GIP49" s="40"/>
      <c r="GIQ49" s="40"/>
      <c r="GIR49" s="40"/>
      <c r="GIS49" s="40"/>
      <c r="GIT49" s="40"/>
      <c r="GIU49" s="40"/>
      <c r="GIV49" s="40"/>
      <c r="GIW49" s="40"/>
      <c r="GIX49" s="40"/>
      <c r="GIY49" s="40"/>
      <c r="GIZ49" s="40"/>
      <c r="GJA49" s="40"/>
      <c r="GJB49" s="40"/>
      <c r="GJC49" s="40"/>
      <c r="GJD49" s="40"/>
      <c r="GJE49" s="40"/>
      <c r="GJF49" s="40"/>
      <c r="GJG49" s="40"/>
      <c r="GJH49" s="40"/>
      <c r="GJI49" s="40"/>
      <c r="GJJ49" s="40"/>
      <c r="GJK49" s="40"/>
      <c r="GJL49" s="40"/>
      <c r="GJM49" s="40"/>
      <c r="GJN49" s="40"/>
      <c r="GJO49" s="40"/>
      <c r="GJP49" s="40"/>
      <c r="GJQ49" s="40"/>
      <c r="GJR49" s="40"/>
      <c r="GJS49" s="40"/>
      <c r="GJT49" s="40"/>
      <c r="GJU49" s="40"/>
      <c r="GJV49" s="40"/>
      <c r="GJW49" s="40"/>
      <c r="GJX49" s="40"/>
      <c r="GJY49" s="40"/>
      <c r="GJZ49" s="40"/>
      <c r="GKA49" s="40"/>
      <c r="GKB49" s="40"/>
      <c r="GKC49" s="40"/>
      <c r="GKD49" s="40"/>
      <c r="GKE49" s="40"/>
      <c r="GKF49" s="40"/>
      <c r="GKG49" s="40"/>
      <c r="GKH49" s="40"/>
      <c r="GKI49" s="40"/>
      <c r="GKJ49" s="40"/>
      <c r="GKK49" s="40"/>
      <c r="GKL49" s="40"/>
      <c r="GKM49" s="40"/>
      <c r="GKN49" s="40"/>
      <c r="GKO49" s="40"/>
      <c r="GKP49" s="40"/>
      <c r="GKQ49" s="40"/>
      <c r="GKR49" s="40"/>
      <c r="GKS49" s="40"/>
      <c r="GKT49" s="40"/>
      <c r="GKU49" s="40"/>
      <c r="GKV49" s="40"/>
      <c r="GKW49" s="40"/>
      <c r="GKX49" s="40"/>
      <c r="GKY49" s="40"/>
      <c r="GKZ49" s="40"/>
      <c r="GLA49" s="40"/>
      <c r="GLB49" s="40"/>
      <c r="GLC49" s="40"/>
      <c r="GLD49" s="40"/>
      <c r="GLE49" s="40"/>
      <c r="GLF49" s="40"/>
      <c r="GLG49" s="40"/>
      <c r="GLH49" s="40"/>
      <c r="GLI49" s="40"/>
      <c r="GLJ49" s="40"/>
      <c r="GLK49" s="40"/>
      <c r="GLL49" s="40"/>
      <c r="GLM49" s="40"/>
      <c r="GLN49" s="40"/>
      <c r="GLO49" s="40"/>
      <c r="GLP49" s="40"/>
      <c r="GLQ49" s="40"/>
      <c r="GLR49" s="40"/>
      <c r="GLS49" s="40"/>
      <c r="GLT49" s="40"/>
      <c r="GLU49" s="40"/>
      <c r="GLV49" s="40"/>
      <c r="GLW49" s="40"/>
      <c r="GLX49" s="40"/>
      <c r="GLY49" s="40"/>
      <c r="GLZ49" s="40"/>
      <c r="GMA49" s="40"/>
      <c r="GMB49" s="40"/>
      <c r="GMC49" s="40"/>
      <c r="GMD49" s="40"/>
      <c r="GME49" s="40"/>
      <c r="GMF49" s="40"/>
      <c r="GMG49" s="40"/>
      <c r="GMH49" s="40"/>
      <c r="GMI49" s="40"/>
      <c r="GMJ49" s="40"/>
      <c r="GMK49" s="40"/>
      <c r="GML49" s="40"/>
      <c r="GMM49" s="40"/>
      <c r="GMN49" s="40"/>
      <c r="GMO49" s="40"/>
      <c r="GMP49" s="40"/>
      <c r="GMQ49" s="40"/>
      <c r="GMR49" s="40"/>
      <c r="GMS49" s="40"/>
      <c r="GMT49" s="40"/>
      <c r="GMU49" s="40"/>
      <c r="GMV49" s="40"/>
      <c r="GMW49" s="40"/>
      <c r="GMX49" s="40"/>
      <c r="GMY49" s="40"/>
      <c r="GMZ49" s="40"/>
      <c r="GNA49" s="40"/>
      <c r="GNB49" s="40"/>
      <c r="GNC49" s="40"/>
      <c r="GND49" s="40"/>
      <c r="GNE49" s="40"/>
      <c r="GNF49" s="40"/>
      <c r="GNG49" s="40"/>
      <c r="GNH49" s="40"/>
      <c r="GNI49" s="40"/>
      <c r="GNJ49" s="40"/>
      <c r="GNK49" s="40"/>
      <c r="GNL49" s="40"/>
      <c r="GNM49" s="40"/>
      <c r="GNN49" s="40"/>
      <c r="GNO49" s="40"/>
      <c r="GNP49" s="40"/>
      <c r="GNQ49" s="40"/>
      <c r="GNR49" s="40"/>
      <c r="GNS49" s="40"/>
      <c r="GNT49" s="40"/>
      <c r="GNU49" s="40"/>
      <c r="GNV49" s="40"/>
      <c r="GNW49" s="40"/>
      <c r="GNX49" s="40"/>
      <c r="GNY49" s="40"/>
      <c r="GNZ49" s="40"/>
      <c r="GOA49" s="40"/>
      <c r="GOB49" s="40"/>
      <c r="GOC49" s="40"/>
      <c r="GOD49" s="40"/>
      <c r="GOE49" s="40"/>
      <c r="GOF49" s="40"/>
      <c r="GOG49" s="40"/>
      <c r="GOH49" s="40"/>
      <c r="GOI49" s="40"/>
      <c r="GOJ49" s="40"/>
      <c r="GOK49" s="40"/>
      <c r="GOL49" s="40"/>
      <c r="GOM49" s="40"/>
      <c r="GON49" s="40"/>
      <c r="GOO49" s="40"/>
      <c r="GOP49" s="40"/>
      <c r="GOQ49" s="40"/>
      <c r="GOR49" s="40"/>
      <c r="GOS49" s="40"/>
      <c r="GOT49" s="40"/>
      <c r="GOU49" s="40"/>
      <c r="GOV49" s="40"/>
      <c r="GOW49" s="40"/>
      <c r="GOX49" s="40"/>
      <c r="GOY49" s="40"/>
      <c r="GOZ49" s="40"/>
      <c r="GPA49" s="40"/>
      <c r="GPB49" s="40"/>
      <c r="GPC49" s="40"/>
      <c r="GPD49" s="40"/>
      <c r="GPE49" s="40"/>
      <c r="GPF49" s="40"/>
      <c r="GPG49" s="40"/>
      <c r="GPH49" s="40"/>
      <c r="GPI49" s="40"/>
      <c r="GPJ49" s="40"/>
      <c r="GPK49" s="40"/>
      <c r="GPL49" s="40"/>
      <c r="GPM49" s="40"/>
      <c r="GPN49" s="40"/>
      <c r="GPO49" s="40"/>
      <c r="GPP49" s="40"/>
      <c r="GPQ49" s="40"/>
      <c r="GPR49" s="40"/>
      <c r="GPS49" s="40"/>
      <c r="GPT49" s="40"/>
      <c r="GPU49" s="40"/>
      <c r="GPV49" s="40"/>
      <c r="GPW49" s="40"/>
      <c r="GPX49" s="40"/>
      <c r="GPY49" s="40"/>
      <c r="GPZ49" s="40"/>
      <c r="GQA49" s="40"/>
      <c r="GQB49" s="40"/>
      <c r="GQC49" s="40"/>
      <c r="GQD49" s="40"/>
      <c r="GQE49" s="40"/>
      <c r="GQF49" s="40"/>
      <c r="GQG49" s="40"/>
      <c r="GQH49" s="40"/>
      <c r="GQI49" s="40"/>
      <c r="GQJ49" s="40"/>
      <c r="GQK49" s="40"/>
      <c r="GQL49" s="40"/>
      <c r="GQM49" s="40"/>
      <c r="GQN49" s="40"/>
      <c r="GQO49" s="40"/>
      <c r="GQP49" s="40"/>
      <c r="GQQ49" s="40"/>
      <c r="GQR49" s="40"/>
      <c r="GQS49" s="40"/>
      <c r="GQT49" s="40"/>
      <c r="GQU49" s="40"/>
      <c r="GQV49" s="40"/>
      <c r="GQW49" s="40"/>
      <c r="GQX49" s="40"/>
      <c r="GQY49" s="40"/>
      <c r="GQZ49" s="40"/>
      <c r="GRA49" s="40"/>
      <c r="GRB49" s="40"/>
      <c r="GRC49" s="40"/>
      <c r="GRD49" s="40"/>
      <c r="GRE49" s="40"/>
      <c r="GRF49" s="40"/>
      <c r="GRG49" s="40"/>
      <c r="GRH49" s="40"/>
      <c r="GRI49" s="40"/>
      <c r="GRJ49" s="40"/>
      <c r="GRK49" s="40"/>
      <c r="GRL49" s="40"/>
      <c r="GRM49" s="40"/>
      <c r="GRN49" s="40"/>
      <c r="GRO49" s="40"/>
      <c r="GRP49" s="40"/>
      <c r="GRQ49" s="40"/>
      <c r="GRR49" s="40"/>
      <c r="GRS49" s="40"/>
      <c r="GRT49" s="40"/>
      <c r="GRU49" s="40"/>
      <c r="GRV49" s="40"/>
      <c r="GRW49" s="40"/>
      <c r="GRX49" s="40"/>
      <c r="GRY49" s="40"/>
      <c r="GRZ49" s="40"/>
      <c r="GSA49" s="40"/>
      <c r="GSB49" s="40"/>
      <c r="GSC49" s="40"/>
      <c r="GSD49" s="40"/>
      <c r="GSE49" s="40"/>
      <c r="GSF49" s="40"/>
      <c r="GSG49" s="40"/>
      <c r="GSH49" s="40"/>
      <c r="GSI49" s="40"/>
      <c r="GSJ49" s="40"/>
      <c r="GSK49" s="40"/>
      <c r="GSL49" s="40"/>
      <c r="GSM49" s="40"/>
      <c r="GSN49" s="40"/>
      <c r="GSO49" s="40"/>
      <c r="GSP49" s="40"/>
      <c r="GSQ49" s="40"/>
      <c r="GSR49" s="40"/>
      <c r="GSS49" s="40"/>
      <c r="GST49" s="40"/>
      <c r="GSU49" s="40"/>
      <c r="GSV49" s="40"/>
      <c r="GSW49" s="40"/>
      <c r="GSX49" s="40"/>
      <c r="GSY49" s="40"/>
      <c r="GSZ49" s="40"/>
      <c r="GTA49" s="40"/>
      <c r="GTB49" s="40"/>
      <c r="GTC49" s="40"/>
      <c r="GTD49" s="40"/>
      <c r="GTE49" s="40"/>
      <c r="GTF49" s="40"/>
      <c r="GTG49" s="40"/>
      <c r="GTH49" s="40"/>
      <c r="GTI49" s="40"/>
      <c r="GTJ49" s="40"/>
      <c r="GTK49" s="40"/>
      <c r="GTL49" s="40"/>
      <c r="GTM49" s="40"/>
      <c r="GTN49" s="40"/>
      <c r="GTO49" s="40"/>
      <c r="GTP49" s="40"/>
      <c r="GTQ49" s="40"/>
      <c r="GTR49" s="40"/>
      <c r="GTS49" s="40"/>
      <c r="GTT49" s="40"/>
      <c r="GTU49" s="40"/>
      <c r="GTV49" s="40"/>
      <c r="GTW49" s="40"/>
      <c r="GTX49" s="40"/>
      <c r="GTY49" s="40"/>
      <c r="GTZ49" s="40"/>
      <c r="GUA49" s="40"/>
      <c r="GUB49" s="40"/>
      <c r="GUC49" s="40"/>
      <c r="GUD49" s="40"/>
      <c r="GUE49" s="40"/>
      <c r="GUF49" s="40"/>
      <c r="GUG49" s="40"/>
      <c r="GUH49" s="40"/>
      <c r="GUI49" s="40"/>
      <c r="GUJ49" s="40"/>
      <c r="GUK49" s="40"/>
      <c r="GUL49" s="40"/>
      <c r="GUM49" s="40"/>
      <c r="GUN49" s="40"/>
      <c r="GUO49" s="40"/>
      <c r="GUP49" s="40"/>
      <c r="GUQ49" s="40"/>
      <c r="GUR49" s="40"/>
      <c r="GUS49" s="40"/>
      <c r="GUT49" s="40"/>
      <c r="GUU49" s="40"/>
      <c r="GUV49" s="40"/>
      <c r="GUW49" s="40"/>
      <c r="GUX49" s="40"/>
      <c r="GUY49" s="40"/>
      <c r="GUZ49" s="40"/>
      <c r="GVA49" s="40"/>
      <c r="GVB49" s="40"/>
      <c r="GVC49" s="40"/>
      <c r="GVD49" s="40"/>
      <c r="GVE49" s="40"/>
      <c r="GVF49" s="40"/>
      <c r="GVG49" s="40"/>
      <c r="GVH49" s="40"/>
      <c r="GVI49" s="40"/>
      <c r="GVJ49" s="40"/>
      <c r="GVK49" s="40"/>
      <c r="GVL49" s="40"/>
      <c r="GVM49" s="40"/>
      <c r="GVN49" s="40"/>
      <c r="GVO49" s="40"/>
      <c r="GVP49" s="40"/>
      <c r="GVQ49" s="40"/>
      <c r="GVR49" s="40"/>
      <c r="GVS49" s="40"/>
      <c r="GVT49" s="40"/>
      <c r="GVU49" s="40"/>
      <c r="GVV49" s="40"/>
      <c r="GVW49" s="40"/>
      <c r="GVX49" s="40"/>
      <c r="GVY49" s="40"/>
      <c r="GVZ49" s="40"/>
      <c r="GWA49" s="40"/>
      <c r="GWB49" s="40"/>
      <c r="GWC49" s="40"/>
      <c r="GWD49" s="40"/>
      <c r="GWE49" s="40"/>
      <c r="GWF49" s="40"/>
      <c r="GWG49" s="40"/>
      <c r="GWH49" s="40"/>
      <c r="GWI49" s="40"/>
      <c r="GWJ49" s="40"/>
      <c r="GWK49" s="40"/>
      <c r="GWL49" s="40"/>
      <c r="GWM49" s="40"/>
      <c r="GWN49" s="40"/>
      <c r="GWO49" s="40"/>
      <c r="GWP49" s="40"/>
      <c r="GWQ49" s="40"/>
      <c r="GWR49" s="40"/>
      <c r="GWS49" s="40"/>
      <c r="GWT49" s="40"/>
      <c r="GWU49" s="40"/>
      <c r="GWV49" s="40"/>
      <c r="GWW49" s="40"/>
      <c r="GWX49" s="40"/>
      <c r="GWY49" s="40"/>
      <c r="GWZ49" s="40"/>
      <c r="GXA49" s="40"/>
      <c r="GXB49" s="40"/>
      <c r="GXC49" s="40"/>
      <c r="GXD49" s="40"/>
      <c r="GXE49" s="40"/>
      <c r="GXF49" s="40"/>
      <c r="GXG49" s="40"/>
      <c r="GXH49" s="40"/>
      <c r="GXI49" s="40"/>
      <c r="GXJ49" s="40"/>
      <c r="GXK49" s="40"/>
      <c r="GXL49" s="40"/>
      <c r="GXM49" s="40"/>
      <c r="GXN49" s="40"/>
      <c r="GXO49" s="40"/>
      <c r="GXP49" s="40"/>
      <c r="GXQ49" s="40"/>
      <c r="GXR49" s="40"/>
      <c r="GXS49" s="40"/>
      <c r="GXT49" s="40"/>
      <c r="GXU49" s="40"/>
      <c r="GXV49" s="40"/>
      <c r="GXW49" s="40"/>
      <c r="GXX49" s="40"/>
      <c r="GXY49" s="40"/>
      <c r="GXZ49" s="40"/>
      <c r="GYA49" s="40"/>
      <c r="GYB49" s="40"/>
      <c r="GYC49" s="40"/>
      <c r="GYD49" s="40"/>
      <c r="GYE49" s="40"/>
      <c r="GYF49" s="40"/>
      <c r="GYG49" s="40"/>
      <c r="GYH49" s="40"/>
      <c r="GYI49" s="40"/>
      <c r="GYJ49" s="40"/>
      <c r="GYK49" s="40"/>
      <c r="GYL49" s="40"/>
      <c r="GYM49" s="40"/>
      <c r="GYN49" s="40"/>
      <c r="GYO49" s="40"/>
      <c r="GYP49" s="40"/>
      <c r="GYQ49" s="40"/>
      <c r="GYR49" s="40"/>
      <c r="GYS49" s="40"/>
      <c r="GYT49" s="40"/>
      <c r="GYU49" s="40"/>
      <c r="GYV49" s="40"/>
      <c r="GYW49" s="40"/>
      <c r="GYX49" s="40"/>
      <c r="GYY49" s="40"/>
      <c r="GYZ49" s="40"/>
      <c r="GZA49" s="40"/>
      <c r="GZB49" s="40"/>
      <c r="GZC49" s="40"/>
      <c r="GZD49" s="40"/>
      <c r="GZE49" s="40"/>
      <c r="GZF49" s="40"/>
      <c r="GZG49" s="40"/>
      <c r="GZH49" s="40"/>
      <c r="GZI49" s="40"/>
      <c r="GZJ49" s="40"/>
      <c r="GZK49" s="40"/>
      <c r="GZL49" s="40"/>
      <c r="GZM49" s="40"/>
      <c r="GZN49" s="40"/>
      <c r="GZO49" s="40"/>
      <c r="GZP49" s="40"/>
      <c r="GZQ49" s="40"/>
      <c r="GZR49" s="40"/>
      <c r="GZS49" s="40"/>
      <c r="GZT49" s="40"/>
      <c r="GZU49" s="40"/>
      <c r="GZV49" s="40"/>
      <c r="GZW49" s="40"/>
      <c r="GZX49" s="40"/>
      <c r="GZY49" s="40"/>
      <c r="GZZ49" s="40"/>
      <c r="HAA49" s="40"/>
      <c r="HAB49" s="40"/>
      <c r="HAC49" s="40"/>
      <c r="HAD49" s="40"/>
      <c r="HAE49" s="40"/>
      <c r="HAF49" s="40"/>
      <c r="HAG49" s="40"/>
      <c r="HAH49" s="40"/>
      <c r="HAI49" s="40"/>
      <c r="HAJ49" s="40"/>
      <c r="HAK49" s="40"/>
      <c r="HAL49" s="40"/>
      <c r="HAM49" s="40"/>
      <c r="HAN49" s="40"/>
      <c r="HAO49" s="40"/>
      <c r="HAP49" s="40"/>
      <c r="HAQ49" s="40"/>
      <c r="HAR49" s="40"/>
      <c r="HAS49" s="40"/>
      <c r="HAT49" s="40"/>
      <c r="HAU49" s="40"/>
      <c r="HAV49" s="40"/>
      <c r="HAW49" s="40"/>
      <c r="HAX49" s="40"/>
      <c r="HAY49" s="40"/>
      <c r="HAZ49" s="40"/>
      <c r="HBA49" s="40"/>
      <c r="HBB49" s="40"/>
      <c r="HBC49" s="40"/>
      <c r="HBD49" s="40"/>
      <c r="HBE49" s="40"/>
      <c r="HBF49" s="40"/>
      <c r="HBG49" s="40"/>
      <c r="HBH49" s="40"/>
      <c r="HBI49" s="40"/>
      <c r="HBJ49" s="40"/>
      <c r="HBK49" s="40"/>
      <c r="HBL49" s="40"/>
      <c r="HBM49" s="40"/>
      <c r="HBN49" s="40"/>
      <c r="HBO49" s="40"/>
      <c r="HBP49" s="40"/>
      <c r="HBQ49" s="40"/>
      <c r="HBR49" s="40"/>
      <c r="HBS49" s="40"/>
      <c r="HBT49" s="40"/>
      <c r="HBU49" s="40"/>
      <c r="HBV49" s="40"/>
      <c r="HBW49" s="40"/>
      <c r="HBX49" s="40"/>
      <c r="HBY49" s="40"/>
      <c r="HBZ49" s="40"/>
      <c r="HCA49" s="40"/>
      <c r="HCB49" s="40"/>
      <c r="HCC49" s="40"/>
      <c r="HCD49" s="40"/>
      <c r="HCE49" s="40"/>
      <c r="HCF49" s="40"/>
      <c r="HCG49" s="40"/>
      <c r="HCH49" s="40"/>
      <c r="HCI49" s="40"/>
      <c r="HCJ49" s="40"/>
      <c r="HCK49" s="40"/>
      <c r="HCL49" s="40"/>
      <c r="HCM49" s="40"/>
      <c r="HCN49" s="40"/>
      <c r="HCO49" s="40"/>
      <c r="HCP49" s="40"/>
      <c r="HCQ49" s="40"/>
      <c r="HCR49" s="40"/>
      <c r="HCS49" s="40"/>
      <c r="HCT49" s="40"/>
      <c r="HCU49" s="40"/>
      <c r="HCV49" s="40"/>
      <c r="HCW49" s="40"/>
      <c r="HCX49" s="40"/>
      <c r="HCY49" s="40"/>
      <c r="HCZ49" s="40"/>
      <c r="HDA49" s="40"/>
      <c r="HDB49" s="40"/>
      <c r="HDC49" s="40"/>
      <c r="HDD49" s="40"/>
      <c r="HDE49" s="40"/>
      <c r="HDF49" s="40"/>
      <c r="HDG49" s="40"/>
      <c r="HDH49" s="40"/>
      <c r="HDI49" s="40"/>
      <c r="HDJ49" s="40"/>
      <c r="HDK49" s="40"/>
      <c r="HDL49" s="40"/>
      <c r="HDM49" s="40"/>
      <c r="HDN49" s="40"/>
      <c r="HDO49" s="40"/>
      <c r="HDP49" s="40"/>
      <c r="HDQ49" s="40"/>
      <c r="HDR49" s="40"/>
      <c r="HDS49" s="40"/>
      <c r="HDT49" s="40"/>
      <c r="HDU49" s="40"/>
      <c r="HDV49" s="40"/>
      <c r="HDW49" s="40"/>
      <c r="HDX49" s="40"/>
      <c r="HDY49" s="40"/>
      <c r="HDZ49" s="40"/>
      <c r="HEA49" s="40"/>
      <c r="HEB49" s="40"/>
      <c r="HEC49" s="40"/>
      <c r="HED49" s="40"/>
      <c r="HEE49" s="40"/>
      <c r="HEF49" s="40"/>
      <c r="HEG49" s="40"/>
      <c r="HEH49" s="40"/>
      <c r="HEI49" s="40"/>
      <c r="HEJ49" s="40"/>
      <c r="HEK49" s="40"/>
      <c r="HEL49" s="40"/>
      <c r="HEM49" s="40"/>
      <c r="HEN49" s="40"/>
      <c r="HEO49" s="40"/>
      <c r="HEP49" s="40"/>
      <c r="HEQ49" s="40"/>
      <c r="HER49" s="40"/>
      <c r="HES49" s="40"/>
      <c r="HET49" s="40"/>
      <c r="HEU49" s="40"/>
      <c r="HEV49" s="40"/>
      <c r="HEW49" s="40"/>
      <c r="HEX49" s="40"/>
      <c r="HEY49" s="40"/>
      <c r="HEZ49" s="40"/>
      <c r="HFA49" s="40"/>
      <c r="HFB49" s="40"/>
      <c r="HFC49" s="40"/>
      <c r="HFD49" s="40"/>
      <c r="HFE49" s="40"/>
      <c r="HFF49" s="40"/>
      <c r="HFG49" s="40"/>
      <c r="HFH49" s="40"/>
      <c r="HFI49" s="40"/>
      <c r="HFJ49" s="40"/>
      <c r="HFK49" s="40"/>
      <c r="HFL49" s="40"/>
      <c r="HFM49" s="40"/>
      <c r="HFN49" s="40"/>
      <c r="HFO49" s="40"/>
      <c r="HFP49" s="40"/>
      <c r="HFQ49" s="40"/>
      <c r="HFR49" s="40"/>
      <c r="HFS49" s="40"/>
      <c r="HFT49" s="40"/>
      <c r="HFU49" s="40"/>
      <c r="HFV49" s="40"/>
      <c r="HFW49" s="40"/>
      <c r="HFX49" s="40"/>
      <c r="HFY49" s="40"/>
      <c r="HFZ49" s="40"/>
      <c r="HGA49" s="40"/>
      <c r="HGB49" s="40"/>
      <c r="HGC49" s="40"/>
      <c r="HGD49" s="40"/>
      <c r="HGE49" s="40"/>
      <c r="HGF49" s="40"/>
      <c r="HGG49" s="40"/>
      <c r="HGH49" s="40"/>
      <c r="HGI49" s="40"/>
      <c r="HGJ49" s="40"/>
      <c r="HGK49" s="40"/>
      <c r="HGL49" s="40"/>
      <c r="HGM49" s="40"/>
      <c r="HGN49" s="40"/>
      <c r="HGO49" s="40"/>
      <c r="HGP49" s="40"/>
      <c r="HGQ49" s="40"/>
      <c r="HGR49" s="40"/>
      <c r="HGS49" s="40"/>
      <c r="HGT49" s="40"/>
      <c r="HGU49" s="40"/>
      <c r="HGV49" s="40"/>
      <c r="HGW49" s="40"/>
      <c r="HGX49" s="40"/>
      <c r="HGY49" s="40"/>
      <c r="HGZ49" s="40"/>
      <c r="HHA49" s="40"/>
      <c r="HHB49" s="40"/>
      <c r="HHC49" s="40"/>
      <c r="HHD49" s="40"/>
      <c r="HHE49" s="40"/>
      <c r="HHF49" s="40"/>
      <c r="HHG49" s="40"/>
      <c r="HHH49" s="40"/>
      <c r="HHI49" s="40"/>
      <c r="HHJ49" s="40"/>
      <c r="HHK49" s="40"/>
      <c r="HHL49" s="40"/>
      <c r="HHM49" s="40"/>
      <c r="HHN49" s="40"/>
      <c r="HHO49" s="40"/>
      <c r="HHP49" s="40"/>
      <c r="HHQ49" s="40"/>
      <c r="HHR49" s="40"/>
      <c r="HHS49" s="40"/>
      <c r="HHT49" s="40"/>
      <c r="HHU49" s="40"/>
      <c r="HHV49" s="40"/>
      <c r="HHW49" s="40"/>
      <c r="HHX49" s="40"/>
      <c r="HHY49" s="40"/>
      <c r="HHZ49" s="40"/>
      <c r="HIA49" s="40"/>
      <c r="HIB49" s="40"/>
      <c r="HIC49" s="40"/>
      <c r="HID49" s="40"/>
      <c r="HIE49" s="40"/>
      <c r="HIF49" s="40"/>
      <c r="HIG49" s="40"/>
      <c r="HIH49" s="40"/>
      <c r="HII49" s="40"/>
      <c r="HIJ49" s="40"/>
      <c r="HIK49" s="40"/>
      <c r="HIL49" s="40"/>
      <c r="HIM49" s="40"/>
      <c r="HIN49" s="40"/>
      <c r="HIO49" s="40"/>
      <c r="HIP49" s="40"/>
      <c r="HIQ49" s="40"/>
      <c r="HIR49" s="40"/>
      <c r="HIS49" s="40"/>
      <c r="HIT49" s="40"/>
      <c r="HIU49" s="40"/>
      <c r="HIV49" s="40"/>
      <c r="HIW49" s="40"/>
      <c r="HIX49" s="40"/>
      <c r="HIY49" s="40"/>
      <c r="HIZ49" s="40"/>
      <c r="HJA49" s="40"/>
      <c r="HJB49" s="40"/>
      <c r="HJC49" s="40"/>
      <c r="HJD49" s="40"/>
      <c r="HJE49" s="40"/>
      <c r="HJF49" s="40"/>
      <c r="HJG49" s="40"/>
      <c r="HJH49" s="40"/>
      <c r="HJI49" s="40"/>
      <c r="HJJ49" s="40"/>
      <c r="HJK49" s="40"/>
      <c r="HJL49" s="40"/>
      <c r="HJM49" s="40"/>
      <c r="HJN49" s="40"/>
      <c r="HJO49" s="40"/>
      <c r="HJP49" s="40"/>
      <c r="HJQ49" s="40"/>
      <c r="HJR49" s="40"/>
      <c r="HJS49" s="40"/>
      <c r="HJT49" s="40"/>
      <c r="HJU49" s="40"/>
      <c r="HJV49" s="40"/>
      <c r="HJW49" s="40"/>
      <c r="HJX49" s="40"/>
      <c r="HJY49" s="40"/>
      <c r="HJZ49" s="40"/>
      <c r="HKA49" s="40"/>
      <c r="HKB49" s="40"/>
      <c r="HKC49" s="40"/>
      <c r="HKD49" s="40"/>
      <c r="HKE49" s="40"/>
      <c r="HKF49" s="40"/>
      <c r="HKG49" s="40"/>
      <c r="HKH49" s="40"/>
      <c r="HKI49" s="40"/>
      <c r="HKJ49" s="40"/>
      <c r="HKK49" s="40"/>
      <c r="HKL49" s="40"/>
      <c r="HKM49" s="40"/>
      <c r="HKN49" s="40"/>
      <c r="HKO49" s="40"/>
      <c r="HKP49" s="40"/>
      <c r="HKQ49" s="40"/>
      <c r="HKR49" s="40"/>
      <c r="HKS49" s="40"/>
      <c r="HKT49" s="40"/>
      <c r="HKU49" s="40"/>
      <c r="HKV49" s="40"/>
      <c r="HKW49" s="40"/>
      <c r="HKX49" s="40"/>
      <c r="HKY49" s="40"/>
      <c r="HKZ49" s="40"/>
      <c r="HLA49" s="40"/>
      <c r="HLB49" s="40"/>
      <c r="HLC49" s="40"/>
      <c r="HLD49" s="40"/>
      <c r="HLE49" s="40"/>
      <c r="HLF49" s="40"/>
      <c r="HLG49" s="40"/>
      <c r="HLH49" s="40"/>
      <c r="HLI49" s="40"/>
      <c r="HLJ49" s="40"/>
      <c r="HLK49" s="40"/>
      <c r="HLL49" s="40"/>
      <c r="HLM49" s="40"/>
      <c r="HLN49" s="40"/>
      <c r="HLO49" s="40"/>
      <c r="HLP49" s="40"/>
      <c r="HLQ49" s="40"/>
      <c r="HLR49" s="40"/>
      <c r="HLS49" s="40"/>
      <c r="HLT49" s="40"/>
      <c r="HLU49" s="40"/>
      <c r="HLV49" s="40"/>
      <c r="HLW49" s="40"/>
      <c r="HLX49" s="40"/>
      <c r="HLY49" s="40"/>
      <c r="HLZ49" s="40"/>
      <c r="HMA49" s="40"/>
      <c r="HMB49" s="40"/>
      <c r="HMC49" s="40"/>
      <c r="HMD49" s="40"/>
      <c r="HME49" s="40"/>
      <c r="HMF49" s="40"/>
      <c r="HMG49" s="40"/>
      <c r="HMH49" s="40"/>
      <c r="HMI49" s="40"/>
      <c r="HMJ49" s="40"/>
      <c r="HMK49" s="40"/>
      <c r="HML49" s="40"/>
      <c r="HMM49" s="40"/>
      <c r="HMN49" s="40"/>
      <c r="HMO49" s="40"/>
      <c r="HMP49" s="40"/>
      <c r="HMQ49" s="40"/>
      <c r="HMR49" s="40"/>
      <c r="HMS49" s="40"/>
      <c r="HMT49" s="40"/>
      <c r="HMU49" s="40"/>
      <c r="HMV49" s="40"/>
      <c r="HMW49" s="40"/>
      <c r="HMX49" s="40"/>
      <c r="HMY49" s="40"/>
      <c r="HMZ49" s="40"/>
      <c r="HNA49" s="40"/>
      <c r="HNB49" s="40"/>
      <c r="HNC49" s="40"/>
      <c r="HND49" s="40"/>
      <c r="HNE49" s="40"/>
      <c r="HNF49" s="40"/>
      <c r="HNG49" s="40"/>
      <c r="HNH49" s="40"/>
      <c r="HNI49" s="40"/>
      <c r="HNJ49" s="40"/>
      <c r="HNK49" s="40"/>
      <c r="HNL49" s="40"/>
      <c r="HNM49" s="40"/>
      <c r="HNN49" s="40"/>
      <c r="HNO49" s="40"/>
      <c r="HNP49" s="40"/>
      <c r="HNQ49" s="40"/>
      <c r="HNR49" s="40"/>
      <c r="HNS49" s="40"/>
      <c r="HNT49" s="40"/>
      <c r="HNU49" s="40"/>
      <c r="HNV49" s="40"/>
      <c r="HNW49" s="40"/>
      <c r="HNX49" s="40"/>
      <c r="HNY49" s="40"/>
      <c r="HNZ49" s="40"/>
      <c r="HOA49" s="40"/>
      <c r="HOB49" s="40"/>
      <c r="HOC49" s="40"/>
      <c r="HOD49" s="40"/>
      <c r="HOE49" s="40"/>
      <c r="HOF49" s="40"/>
      <c r="HOG49" s="40"/>
      <c r="HOH49" s="40"/>
      <c r="HOI49" s="40"/>
      <c r="HOJ49" s="40"/>
      <c r="HOK49" s="40"/>
      <c r="HOL49" s="40"/>
      <c r="HOM49" s="40"/>
      <c r="HON49" s="40"/>
      <c r="HOO49" s="40"/>
      <c r="HOP49" s="40"/>
      <c r="HOQ49" s="40"/>
      <c r="HOR49" s="40"/>
      <c r="HOS49" s="40"/>
      <c r="HOT49" s="40"/>
      <c r="HOU49" s="40"/>
      <c r="HOV49" s="40"/>
      <c r="HOW49" s="40"/>
      <c r="HOX49" s="40"/>
      <c r="HOY49" s="40"/>
      <c r="HOZ49" s="40"/>
      <c r="HPA49" s="40"/>
      <c r="HPB49" s="40"/>
      <c r="HPC49" s="40"/>
      <c r="HPD49" s="40"/>
      <c r="HPE49" s="40"/>
      <c r="HPF49" s="40"/>
      <c r="HPG49" s="40"/>
      <c r="HPH49" s="40"/>
      <c r="HPI49" s="40"/>
      <c r="HPJ49" s="40"/>
      <c r="HPK49" s="40"/>
      <c r="HPL49" s="40"/>
      <c r="HPM49" s="40"/>
      <c r="HPN49" s="40"/>
      <c r="HPO49" s="40"/>
      <c r="HPP49" s="40"/>
      <c r="HPQ49" s="40"/>
      <c r="HPR49" s="40"/>
      <c r="HPS49" s="40"/>
      <c r="HPT49" s="40"/>
      <c r="HPU49" s="40"/>
      <c r="HPV49" s="40"/>
      <c r="HPW49" s="40"/>
      <c r="HPX49" s="40"/>
      <c r="HPY49" s="40"/>
      <c r="HPZ49" s="40"/>
      <c r="HQA49" s="40"/>
      <c r="HQB49" s="40"/>
      <c r="HQC49" s="40"/>
      <c r="HQD49" s="40"/>
      <c r="HQE49" s="40"/>
      <c r="HQF49" s="40"/>
      <c r="HQG49" s="40"/>
      <c r="HQH49" s="40"/>
      <c r="HQI49" s="40"/>
      <c r="HQJ49" s="40"/>
      <c r="HQK49" s="40"/>
      <c r="HQL49" s="40"/>
      <c r="HQM49" s="40"/>
      <c r="HQN49" s="40"/>
      <c r="HQO49" s="40"/>
      <c r="HQP49" s="40"/>
      <c r="HQQ49" s="40"/>
      <c r="HQR49" s="40"/>
      <c r="HQS49" s="40"/>
      <c r="HQT49" s="40"/>
      <c r="HQU49" s="40"/>
      <c r="HQV49" s="40"/>
      <c r="HQW49" s="40"/>
      <c r="HQX49" s="40"/>
      <c r="HQY49" s="40"/>
      <c r="HQZ49" s="40"/>
      <c r="HRA49" s="40"/>
      <c r="HRB49" s="40"/>
      <c r="HRC49" s="40"/>
      <c r="HRD49" s="40"/>
      <c r="HRE49" s="40"/>
      <c r="HRF49" s="40"/>
      <c r="HRG49" s="40"/>
      <c r="HRH49" s="40"/>
      <c r="HRI49" s="40"/>
      <c r="HRJ49" s="40"/>
      <c r="HRK49" s="40"/>
      <c r="HRL49" s="40"/>
      <c r="HRM49" s="40"/>
      <c r="HRN49" s="40"/>
      <c r="HRO49" s="40"/>
      <c r="HRP49" s="40"/>
      <c r="HRQ49" s="40"/>
      <c r="HRR49" s="40"/>
      <c r="HRS49" s="40"/>
      <c r="HRT49" s="40"/>
      <c r="HRU49" s="40"/>
      <c r="HRV49" s="40"/>
      <c r="HRW49" s="40"/>
      <c r="HRX49" s="40"/>
      <c r="HRY49" s="40"/>
      <c r="HRZ49" s="40"/>
      <c r="HSA49" s="40"/>
      <c r="HSB49" s="40"/>
      <c r="HSC49" s="40"/>
      <c r="HSD49" s="40"/>
      <c r="HSE49" s="40"/>
      <c r="HSF49" s="40"/>
      <c r="HSG49" s="40"/>
      <c r="HSH49" s="40"/>
      <c r="HSI49" s="40"/>
      <c r="HSJ49" s="40"/>
      <c r="HSK49" s="40"/>
      <c r="HSL49" s="40"/>
      <c r="HSM49" s="40"/>
      <c r="HSN49" s="40"/>
      <c r="HSO49" s="40"/>
      <c r="HSP49" s="40"/>
      <c r="HSQ49" s="40"/>
      <c r="HSR49" s="40"/>
      <c r="HSS49" s="40"/>
      <c r="HST49" s="40"/>
      <c r="HSU49" s="40"/>
      <c r="HSV49" s="40"/>
      <c r="HSW49" s="40"/>
      <c r="HSX49" s="40"/>
      <c r="HSY49" s="40"/>
      <c r="HSZ49" s="40"/>
      <c r="HTA49" s="40"/>
      <c r="HTB49" s="40"/>
      <c r="HTC49" s="40"/>
      <c r="HTD49" s="40"/>
      <c r="HTE49" s="40"/>
      <c r="HTF49" s="40"/>
      <c r="HTG49" s="40"/>
      <c r="HTH49" s="40"/>
      <c r="HTI49" s="40"/>
      <c r="HTJ49" s="40"/>
      <c r="HTK49" s="40"/>
      <c r="HTL49" s="40"/>
      <c r="HTM49" s="40"/>
      <c r="HTN49" s="40"/>
      <c r="HTO49" s="40"/>
      <c r="HTP49" s="40"/>
      <c r="HTQ49" s="40"/>
      <c r="HTR49" s="40"/>
      <c r="HTS49" s="40"/>
      <c r="HTT49" s="40"/>
      <c r="HTU49" s="40"/>
      <c r="HTV49" s="40"/>
      <c r="HTW49" s="40"/>
      <c r="HTX49" s="40"/>
      <c r="HTY49" s="40"/>
      <c r="HTZ49" s="40"/>
      <c r="HUA49" s="40"/>
      <c r="HUB49" s="40"/>
      <c r="HUC49" s="40"/>
      <c r="HUD49" s="40"/>
      <c r="HUE49" s="40"/>
      <c r="HUF49" s="40"/>
      <c r="HUG49" s="40"/>
      <c r="HUH49" s="40"/>
      <c r="HUI49" s="40"/>
      <c r="HUJ49" s="40"/>
      <c r="HUK49" s="40"/>
      <c r="HUL49" s="40"/>
      <c r="HUM49" s="40"/>
      <c r="HUN49" s="40"/>
      <c r="HUO49" s="40"/>
      <c r="HUP49" s="40"/>
      <c r="HUQ49" s="40"/>
      <c r="HUR49" s="40"/>
      <c r="HUS49" s="40"/>
      <c r="HUT49" s="40"/>
      <c r="HUU49" s="40"/>
      <c r="HUV49" s="40"/>
      <c r="HUW49" s="40"/>
      <c r="HUX49" s="40"/>
      <c r="HUY49" s="40"/>
      <c r="HUZ49" s="40"/>
      <c r="HVA49" s="40"/>
      <c r="HVB49" s="40"/>
      <c r="HVC49" s="40"/>
      <c r="HVD49" s="40"/>
      <c r="HVE49" s="40"/>
      <c r="HVF49" s="40"/>
      <c r="HVG49" s="40"/>
      <c r="HVH49" s="40"/>
      <c r="HVI49" s="40"/>
      <c r="HVJ49" s="40"/>
      <c r="HVK49" s="40"/>
      <c r="HVL49" s="40"/>
      <c r="HVM49" s="40"/>
      <c r="HVN49" s="40"/>
      <c r="HVO49" s="40"/>
      <c r="HVP49" s="40"/>
      <c r="HVQ49" s="40"/>
      <c r="HVR49" s="40"/>
      <c r="HVS49" s="40"/>
      <c r="HVT49" s="40"/>
      <c r="HVU49" s="40"/>
      <c r="HVV49" s="40"/>
      <c r="HVW49" s="40"/>
      <c r="HVX49" s="40"/>
      <c r="HVY49" s="40"/>
      <c r="HVZ49" s="40"/>
      <c r="HWA49" s="40"/>
      <c r="HWB49" s="40"/>
      <c r="HWC49" s="40"/>
      <c r="HWD49" s="40"/>
      <c r="HWE49" s="40"/>
      <c r="HWF49" s="40"/>
      <c r="HWG49" s="40"/>
      <c r="HWH49" s="40"/>
      <c r="HWI49" s="40"/>
      <c r="HWJ49" s="40"/>
      <c r="HWK49" s="40"/>
      <c r="HWL49" s="40"/>
      <c r="HWM49" s="40"/>
      <c r="HWN49" s="40"/>
      <c r="HWO49" s="40"/>
      <c r="HWP49" s="40"/>
      <c r="HWQ49" s="40"/>
      <c r="HWR49" s="40"/>
      <c r="HWS49" s="40"/>
      <c r="HWT49" s="40"/>
      <c r="HWU49" s="40"/>
      <c r="HWV49" s="40"/>
      <c r="HWW49" s="40"/>
      <c r="HWX49" s="40"/>
      <c r="HWY49" s="40"/>
      <c r="HWZ49" s="40"/>
      <c r="HXA49" s="40"/>
      <c r="HXB49" s="40"/>
      <c r="HXC49" s="40"/>
      <c r="HXD49" s="40"/>
      <c r="HXE49" s="40"/>
      <c r="HXF49" s="40"/>
      <c r="HXG49" s="40"/>
      <c r="HXH49" s="40"/>
      <c r="HXI49" s="40"/>
      <c r="HXJ49" s="40"/>
      <c r="HXK49" s="40"/>
      <c r="HXL49" s="40"/>
      <c r="HXM49" s="40"/>
      <c r="HXN49" s="40"/>
      <c r="HXO49" s="40"/>
      <c r="HXP49" s="40"/>
      <c r="HXQ49" s="40"/>
      <c r="HXR49" s="40"/>
      <c r="HXS49" s="40"/>
      <c r="HXT49" s="40"/>
      <c r="HXU49" s="40"/>
      <c r="HXV49" s="40"/>
      <c r="HXW49" s="40"/>
      <c r="HXX49" s="40"/>
      <c r="HXY49" s="40"/>
      <c r="HXZ49" s="40"/>
      <c r="HYA49" s="40"/>
      <c r="HYB49" s="40"/>
      <c r="HYC49" s="40"/>
      <c r="HYD49" s="40"/>
      <c r="HYE49" s="40"/>
      <c r="HYF49" s="40"/>
      <c r="HYG49" s="40"/>
      <c r="HYH49" s="40"/>
      <c r="HYI49" s="40"/>
      <c r="HYJ49" s="40"/>
      <c r="HYK49" s="40"/>
      <c r="HYL49" s="40"/>
      <c r="HYM49" s="40"/>
      <c r="HYN49" s="40"/>
      <c r="HYO49" s="40"/>
      <c r="HYP49" s="40"/>
      <c r="HYQ49" s="40"/>
      <c r="HYR49" s="40"/>
      <c r="HYS49" s="40"/>
      <c r="HYT49" s="40"/>
      <c r="HYU49" s="40"/>
      <c r="HYV49" s="40"/>
      <c r="HYW49" s="40"/>
      <c r="HYX49" s="40"/>
      <c r="HYY49" s="40"/>
      <c r="HYZ49" s="40"/>
      <c r="HZA49" s="40"/>
      <c r="HZB49" s="40"/>
      <c r="HZC49" s="40"/>
      <c r="HZD49" s="40"/>
      <c r="HZE49" s="40"/>
      <c r="HZF49" s="40"/>
      <c r="HZG49" s="40"/>
      <c r="HZH49" s="40"/>
      <c r="HZI49" s="40"/>
      <c r="HZJ49" s="40"/>
      <c r="HZK49" s="40"/>
      <c r="HZL49" s="40"/>
      <c r="HZM49" s="40"/>
      <c r="HZN49" s="40"/>
      <c r="HZO49" s="40"/>
      <c r="HZP49" s="40"/>
      <c r="HZQ49" s="40"/>
      <c r="HZR49" s="40"/>
      <c r="HZS49" s="40"/>
      <c r="HZT49" s="40"/>
      <c r="HZU49" s="40"/>
      <c r="HZV49" s="40"/>
      <c r="HZW49" s="40"/>
      <c r="HZX49" s="40"/>
      <c r="HZY49" s="40"/>
      <c r="HZZ49" s="40"/>
      <c r="IAA49" s="40"/>
      <c r="IAB49" s="40"/>
      <c r="IAC49" s="40"/>
      <c r="IAD49" s="40"/>
      <c r="IAE49" s="40"/>
      <c r="IAF49" s="40"/>
      <c r="IAG49" s="40"/>
      <c r="IAH49" s="40"/>
      <c r="IAI49" s="40"/>
      <c r="IAJ49" s="40"/>
      <c r="IAK49" s="40"/>
      <c r="IAL49" s="40"/>
      <c r="IAM49" s="40"/>
      <c r="IAN49" s="40"/>
      <c r="IAO49" s="40"/>
      <c r="IAP49" s="40"/>
      <c r="IAQ49" s="40"/>
      <c r="IAR49" s="40"/>
      <c r="IAS49" s="40"/>
      <c r="IAT49" s="40"/>
      <c r="IAU49" s="40"/>
      <c r="IAV49" s="40"/>
      <c r="IAW49" s="40"/>
      <c r="IAX49" s="40"/>
      <c r="IAY49" s="40"/>
      <c r="IAZ49" s="40"/>
      <c r="IBA49" s="40"/>
      <c r="IBB49" s="40"/>
      <c r="IBC49" s="40"/>
      <c r="IBD49" s="40"/>
      <c r="IBE49" s="40"/>
      <c r="IBF49" s="40"/>
      <c r="IBG49" s="40"/>
      <c r="IBH49" s="40"/>
      <c r="IBI49" s="40"/>
      <c r="IBJ49" s="40"/>
      <c r="IBK49" s="40"/>
      <c r="IBL49" s="40"/>
      <c r="IBM49" s="40"/>
      <c r="IBN49" s="40"/>
      <c r="IBO49" s="40"/>
      <c r="IBP49" s="40"/>
      <c r="IBQ49" s="40"/>
      <c r="IBR49" s="40"/>
      <c r="IBS49" s="40"/>
      <c r="IBT49" s="40"/>
      <c r="IBU49" s="40"/>
      <c r="IBV49" s="40"/>
      <c r="IBW49" s="40"/>
      <c r="IBX49" s="40"/>
      <c r="IBY49" s="40"/>
      <c r="IBZ49" s="40"/>
      <c r="ICA49" s="40"/>
      <c r="ICB49" s="40"/>
      <c r="ICC49" s="40"/>
      <c r="ICD49" s="40"/>
      <c r="ICE49" s="40"/>
      <c r="ICF49" s="40"/>
      <c r="ICG49" s="40"/>
      <c r="ICH49" s="40"/>
      <c r="ICI49" s="40"/>
      <c r="ICJ49" s="40"/>
      <c r="ICK49" s="40"/>
      <c r="ICL49" s="40"/>
      <c r="ICM49" s="40"/>
      <c r="ICN49" s="40"/>
      <c r="ICO49" s="40"/>
      <c r="ICP49" s="40"/>
      <c r="ICQ49" s="40"/>
      <c r="ICR49" s="40"/>
      <c r="ICS49" s="40"/>
      <c r="ICT49" s="40"/>
      <c r="ICU49" s="40"/>
      <c r="ICV49" s="40"/>
      <c r="ICW49" s="40"/>
      <c r="ICX49" s="40"/>
      <c r="ICY49" s="40"/>
      <c r="ICZ49" s="40"/>
      <c r="IDA49" s="40"/>
      <c r="IDB49" s="40"/>
      <c r="IDC49" s="40"/>
      <c r="IDD49" s="40"/>
      <c r="IDE49" s="40"/>
      <c r="IDF49" s="40"/>
      <c r="IDG49" s="40"/>
      <c r="IDH49" s="40"/>
      <c r="IDI49" s="40"/>
      <c r="IDJ49" s="40"/>
      <c r="IDK49" s="40"/>
      <c r="IDL49" s="40"/>
      <c r="IDM49" s="40"/>
      <c r="IDN49" s="40"/>
      <c r="IDO49" s="40"/>
      <c r="IDP49" s="40"/>
      <c r="IDQ49" s="40"/>
      <c r="IDR49" s="40"/>
      <c r="IDS49" s="40"/>
      <c r="IDT49" s="40"/>
      <c r="IDU49" s="40"/>
      <c r="IDV49" s="40"/>
      <c r="IDW49" s="40"/>
      <c r="IDX49" s="40"/>
      <c r="IDY49" s="40"/>
      <c r="IDZ49" s="40"/>
      <c r="IEA49" s="40"/>
      <c r="IEB49" s="40"/>
      <c r="IEC49" s="40"/>
      <c r="IED49" s="40"/>
      <c r="IEE49" s="40"/>
      <c r="IEF49" s="40"/>
      <c r="IEG49" s="40"/>
      <c r="IEH49" s="40"/>
      <c r="IEI49" s="40"/>
      <c r="IEJ49" s="40"/>
      <c r="IEK49" s="40"/>
      <c r="IEL49" s="40"/>
      <c r="IEM49" s="40"/>
      <c r="IEN49" s="40"/>
      <c r="IEO49" s="40"/>
      <c r="IEP49" s="40"/>
      <c r="IEQ49" s="40"/>
      <c r="IER49" s="40"/>
      <c r="IES49" s="40"/>
      <c r="IET49" s="40"/>
      <c r="IEU49" s="40"/>
      <c r="IEV49" s="40"/>
      <c r="IEW49" s="40"/>
      <c r="IEX49" s="40"/>
      <c r="IEY49" s="40"/>
      <c r="IEZ49" s="40"/>
      <c r="IFA49" s="40"/>
      <c r="IFB49" s="40"/>
      <c r="IFC49" s="40"/>
      <c r="IFD49" s="40"/>
      <c r="IFE49" s="40"/>
      <c r="IFF49" s="40"/>
      <c r="IFG49" s="40"/>
      <c r="IFH49" s="40"/>
      <c r="IFI49" s="40"/>
      <c r="IFJ49" s="40"/>
      <c r="IFK49" s="40"/>
      <c r="IFL49" s="40"/>
      <c r="IFM49" s="40"/>
      <c r="IFN49" s="40"/>
      <c r="IFO49" s="40"/>
      <c r="IFP49" s="40"/>
      <c r="IFQ49" s="40"/>
      <c r="IFR49" s="40"/>
      <c r="IFS49" s="40"/>
      <c r="IFT49" s="40"/>
      <c r="IFU49" s="40"/>
      <c r="IFV49" s="40"/>
      <c r="IFW49" s="40"/>
      <c r="IFX49" s="40"/>
      <c r="IFY49" s="40"/>
      <c r="IFZ49" s="40"/>
      <c r="IGA49" s="40"/>
      <c r="IGB49" s="40"/>
      <c r="IGC49" s="40"/>
      <c r="IGD49" s="40"/>
      <c r="IGE49" s="40"/>
      <c r="IGF49" s="40"/>
      <c r="IGG49" s="40"/>
      <c r="IGH49" s="40"/>
      <c r="IGI49" s="40"/>
      <c r="IGJ49" s="40"/>
      <c r="IGK49" s="40"/>
      <c r="IGL49" s="40"/>
      <c r="IGM49" s="40"/>
      <c r="IGN49" s="40"/>
      <c r="IGO49" s="40"/>
      <c r="IGP49" s="40"/>
      <c r="IGQ49" s="40"/>
      <c r="IGR49" s="40"/>
      <c r="IGS49" s="40"/>
      <c r="IGT49" s="40"/>
      <c r="IGU49" s="40"/>
      <c r="IGV49" s="40"/>
      <c r="IGW49" s="40"/>
      <c r="IGX49" s="40"/>
      <c r="IGY49" s="40"/>
      <c r="IGZ49" s="40"/>
      <c r="IHA49" s="40"/>
      <c r="IHB49" s="40"/>
      <c r="IHC49" s="40"/>
      <c r="IHD49" s="40"/>
      <c r="IHE49" s="40"/>
      <c r="IHF49" s="40"/>
      <c r="IHG49" s="40"/>
      <c r="IHH49" s="40"/>
      <c r="IHI49" s="40"/>
      <c r="IHJ49" s="40"/>
      <c r="IHK49" s="40"/>
      <c r="IHL49" s="40"/>
      <c r="IHM49" s="40"/>
      <c r="IHN49" s="40"/>
      <c r="IHO49" s="40"/>
      <c r="IHP49" s="40"/>
      <c r="IHQ49" s="40"/>
      <c r="IHR49" s="40"/>
      <c r="IHS49" s="40"/>
      <c r="IHT49" s="40"/>
      <c r="IHU49" s="40"/>
      <c r="IHV49" s="40"/>
      <c r="IHW49" s="40"/>
      <c r="IHX49" s="40"/>
      <c r="IHY49" s="40"/>
      <c r="IHZ49" s="40"/>
      <c r="IIA49" s="40"/>
      <c r="IIB49" s="40"/>
      <c r="IIC49" s="40"/>
      <c r="IID49" s="40"/>
      <c r="IIE49" s="40"/>
      <c r="IIF49" s="40"/>
      <c r="IIG49" s="40"/>
      <c r="IIH49" s="40"/>
      <c r="III49" s="40"/>
      <c r="IIJ49" s="40"/>
      <c r="IIK49" s="40"/>
      <c r="IIL49" s="40"/>
      <c r="IIM49" s="40"/>
      <c r="IIN49" s="40"/>
      <c r="IIO49" s="40"/>
      <c r="IIP49" s="40"/>
      <c r="IIQ49" s="40"/>
      <c r="IIR49" s="40"/>
      <c r="IIS49" s="40"/>
      <c r="IIT49" s="40"/>
      <c r="IIU49" s="40"/>
      <c r="IIV49" s="40"/>
      <c r="IIW49" s="40"/>
      <c r="IIX49" s="40"/>
      <c r="IIY49" s="40"/>
      <c r="IIZ49" s="40"/>
      <c r="IJA49" s="40"/>
      <c r="IJB49" s="40"/>
      <c r="IJC49" s="40"/>
      <c r="IJD49" s="40"/>
      <c r="IJE49" s="40"/>
      <c r="IJF49" s="40"/>
      <c r="IJG49" s="40"/>
      <c r="IJH49" s="40"/>
      <c r="IJI49" s="40"/>
      <c r="IJJ49" s="40"/>
      <c r="IJK49" s="40"/>
      <c r="IJL49" s="40"/>
      <c r="IJM49" s="40"/>
      <c r="IJN49" s="40"/>
      <c r="IJO49" s="40"/>
      <c r="IJP49" s="40"/>
      <c r="IJQ49" s="40"/>
      <c r="IJR49" s="40"/>
      <c r="IJS49" s="40"/>
      <c r="IJT49" s="40"/>
      <c r="IJU49" s="40"/>
      <c r="IJV49" s="40"/>
      <c r="IJW49" s="40"/>
      <c r="IJX49" s="40"/>
      <c r="IJY49" s="40"/>
      <c r="IJZ49" s="40"/>
      <c r="IKA49" s="40"/>
      <c r="IKB49" s="40"/>
      <c r="IKC49" s="40"/>
      <c r="IKD49" s="40"/>
      <c r="IKE49" s="40"/>
      <c r="IKF49" s="40"/>
      <c r="IKG49" s="40"/>
      <c r="IKH49" s="40"/>
      <c r="IKI49" s="40"/>
      <c r="IKJ49" s="40"/>
      <c r="IKK49" s="40"/>
      <c r="IKL49" s="40"/>
      <c r="IKM49" s="40"/>
      <c r="IKN49" s="40"/>
      <c r="IKO49" s="40"/>
      <c r="IKP49" s="40"/>
      <c r="IKQ49" s="40"/>
      <c r="IKR49" s="40"/>
      <c r="IKS49" s="40"/>
      <c r="IKT49" s="40"/>
      <c r="IKU49" s="40"/>
      <c r="IKV49" s="40"/>
      <c r="IKW49" s="40"/>
      <c r="IKX49" s="40"/>
      <c r="IKY49" s="40"/>
      <c r="IKZ49" s="40"/>
      <c r="ILA49" s="40"/>
      <c r="ILB49" s="40"/>
      <c r="ILC49" s="40"/>
      <c r="ILD49" s="40"/>
      <c r="ILE49" s="40"/>
      <c r="ILF49" s="40"/>
      <c r="ILG49" s="40"/>
      <c r="ILH49" s="40"/>
      <c r="ILI49" s="40"/>
      <c r="ILJ49" s="40"/>
      <c r="ILK49" s="40"/>
      <c r="ILL49" s="40"/>
      <c r="ILM49" s="40"/>
      <c r="ILN49" s="40"/>
      <c r="ILO49" s="40"/>
      <c r="ILP49" s="40"/>
      <c r="ILQ49" s="40"/>
      <c r="ILR49" s="40"/>
      <c r="ILS49" s="40"/>
      <c r="ILT49" s="40"/>
      <c r="ILU49" s="40"/>
      <c r="ILV49" s="40"/>
      <c r="ILW49" s="40"/>
      <c r="ILX49" s="40"/>
      <c r="ILY49" s="40"/>
      <c r="ILZ49" s="40"/>
      <c r="IMA49" s="40"/>
      <c r="IMB49" s="40"/>
      <c r="IMC49" s="40"/>
      <c r="IMD49" s="40"/>
      <c r="IME49" s="40"/>
      <c r="IMF49" s="40"/>
      <c r="IMG49" s="40"/>
      <c r="IMH49" s="40"/>
      <c r="IMI49" s="40"/>
      <c r="IMJ49" s="40"/>
      <c r="IMK49" s="40"/>
      <c r="IML49" s="40"/>
      <c r="IMM49" s="40"/>
      <c r="IMN49" s="40"/>
      <c r="IMO49" s="40"/>
      <c r="IMP49" s="40"/>
      <c r="IMQ49" s="40"/>
      <c r="IMR49" s="40"/>
      <c r="IMS49" s="40"/>
      <c r="IMT49" s="40"/>
      <c r="IMU49" s="40"/>
      <c r="IMV49" s="40"/>
      <c r="IMW49" s="40"/>
      <c r="IMX49" s="40"/>
      <c r="IMY49" s="40"/>
      <c r="IMZ49" s="40"/>
      <c r="INA49" s="40"/>
      <c r="INB49" s="40"/>
      <c r="INC49" s="40"/>
      <c r="IND49" s="40"/>
      <c r="INE49" s="40"/>
      <c r="INF49" s="40"/>
      <c r="ING49" s="40"/>
      <c r="INH49" s="40"/>
      <c r="INI49" s="40"/>
      <c r="INJ49" s="40"/>
      <c r="INK49" s="40"/>
      <c r="INL49" s="40"/>
      <c r="INM49" s="40"/>
      <c r="INN49" s="40"/>
      <c r="INO49" s="40"/>
      <c r="INP49" s="40"/>
      <c r="INQ49" s="40"/>
      <c r="INR49" s="40"/>
      <c r="INS49" s="40"/>
      <c r="INT49" s="40"/>
      <c r="INU49" s="40"/>
      <c r="INV49" s="40"/>
      <c r="INW49" s="40"/>
      <c r="INX49" s="40"/>
      <c r="INY49" s="40"/>
      <c r="INZ49" s="40"/>
      <c r="IOA49" s="40"/>
      <c r="IOB49" s="40"/>
      <c r="IOC49" s="40"/>
      <c r="IOD49" s="40"/>
      <c r="IOE49" s="40"/>
      <c r="IOF49" s="40"/>
      <c r="IOG49" s="40"/>
      <c r="IOH49" s="40"/>
      <c r="IOI49" s="40"/>
      <c r="IOJ49" s="40"/>
      <c r="IOK49" s="40"/>
      <c r="IOL49" s="40"/>
      <c r="IOM49" s="40"/>
      <c r="ION49" s="40"/>
      <c r="IOO49" s="40"/>
      <c r="IOP49" s="40"/>
      <c r="IOQ49" s="40"/>
      <c r="IOR49" s="40"/>
      <c r="IOS49" s="40"/>
      <c r="IOT49" s="40"/>
      <c r="IOU49" s="40"/>
      <c r="IOV49" s="40"/>
      <c r="IOW49" s="40"/>
      <c r="IOX49" s="40"/>
      <c r="IOY49" s="40"/>
      <c r="IOZ49" s="40"/>
      <c r="IPA49" s="40"/>
      <c r="IPB49" s="40"/>
      <c r="IPC49" s="40"/>
      <c r="IPD49" s="40"/>
      <c r="IPE49" s="40"/>
      <c r="IPF49" s="40"/>
      <c r="IPG49" s="40"/>
      <c r="IPH49" s="40"/>
      <c r="IPI49" s="40"/>
      <c r="IPJ49" s="40"/>
      <c r="IPK49" s="40"/>
      <c r="IPL49" s="40"/>
      <c r="IPM49" s="40"/>
      <c r="IPN49" s="40"/>
      <c r="IPO49" s="40"/>
      <c r="IPP49" s="40"/>
      <c r="IPQ49" s="40"/>
      <c r="IPR49" s="40"/>
      <c r="IPS49" s="40"/>
      <c r="IPT49" s="40"/>
      <c r="IPU49" s="40"/>
      <c r="IPV49" s="40"/>
      <c r="IPW49" s="40"/>
      <c r="IPX49" s="40"/>
      <c r="IPY49" s="40"/>
      <c r="IPZ49" s="40"/>
      <c r="IQA49" s="40"/>
      <c r="IQB49" s="40"/>
      <c r="IQC49" s="40"/>
      <c r="IQD49" s="40"/>
      <c r="IQE49" s="40"/>
      <c r="IQF49" s="40"/>
      <c r="IQG49" s="40"/>
      <c r="IQH49" s="40"/>
      <c r="IQI49" s="40"/>
      <c r="IQJ49" s="40"/>
      <c r="IQK49" s="40"/>
      <c r="IQL49" s="40"/>
      <c r="IQM49" s="40"/>
      <c r="IQN49" s="40"/>
      <c r="IQO49" s="40"/>
      <c r="IQP49" s="40"/>
      <c r="IQQ49" s="40"/>
      <c r="IQR49" s="40"/>
      <c r="IQS49" s="40"/>
      <c r="IQT49" s="40"/>
      <c r="IQU49" s="40"/>
      <c r="IQV49" s="40"/>
      <c r="IQW49" s="40"/>
      <c r="IQX49" s="40"/>
      <c r="IQY49" s="40"/>
      <c r="IQZ49" s="40"/>
      <c r="IRA49" s="40"/>
      <c r="IRB49" s="40"/>
      <c r="IRC49" s="40"/>
      <c r="IRD49" s="40"/>
      <c r="IRE49" s="40"/>
      <c r="IRF49" s="40"/>
      <c r="IRG49" s="40"/>
      <c r="IRH49" s="40"/>
      <c r="IRI49" s="40"/>
      <c r="IRJ49" s="40"/>
      <c r="IRK49" s="40"/>
      <c r="IRL49" s="40"/>
      <c r="IRM49" s="40"/>
      <c r="IRN49" s="40"/>
      <c r="IRO49" s="40"/>
      <c r="IRP49" s="40"/>
      <c r="IRQ49" s="40"/>
      <c r="IRR49" s="40"/>
      <c r="IRS49" s="40"/>
      <c r="IRT49" s="40"/>
      <c r="IRU49" s="40"/>
      <c r="IRV49" s="40"/>
      <c r="IRW49" s="40"/>
      <c r="IRX49" s="40"/>
      <c r="IRY49" s="40"/>
      <c r="IRZ49" s="40"/>
      <c r="ISA49" s="40"/>
      <c r="ISB49" s="40"/>
      <c r="ISC49" s="40"/>
      <c r="ISD49" s="40"/>
      <c r="ISE49" s="40"/>
      <c r="ISF49" s="40"/>
      <c r="ISG49" s="40"/>
      <c r="ISH49" s="40"/>
      <c r="ISI49" s="40"/>
      <c r="ISJ49" s="40"/>
      <c r="ISK49" s="40"/>
      <c r="ISL49" s="40"/>
      <c r="ISM49" s="40"/>
      <c r="ISN49" s="40"/>
      <c r="ISO49" s="40"/>
      <c r="ISP49" s="40"/>
      <c r="ISQ49" s="40"/>
      <c r="ISR49" s="40"/>
      <c r="ISS49" s="40"/>
      <c r="IST49" s="40"/>
      <c r="ISU49" s="40"/>
      <c r="ISV49" s="40"/>
      <c r="ISW49" s="40"/>
      <c r="ISX49" s="40"/>
      <c r="ISY49" s="40"/>
      <c r="ISZ49" s="40"/>
      <c r="ITA49" s="40"/>
      <c r="ITB49" s="40"/>
      <c r="ITC49" s="40"/>
      <c r="ITD49" s="40"/>
      <c r="ITE49" s="40"/>
      <c r="ITF49" s="40"/>
      <c r="ITG49" s="40"/>
      <c r="ITH49" s="40"/>
      <c r="ITI49" s="40"/>
      <c r="ITJ49" s="40"/>
      <c r="ITK49" s="40"/>
      <c r="ITL49" s="40"/>
      <c r="ITM49" s="40"/>
      <c r="ITN49" s="40"/>
      <c r="ITO49" s="40"/>
      <c r="ITP49" s="40"/>
      <c r="ITQ49" s="40"/>
      <c r="ITR49" s="40"/>
      <c r="ITS49" s="40"/>
      <c r="ITT49" s="40"/>
      <c r="ITU49" s="40"/>
      <c r="ITV49" s="40"/>
      <c r="ITW49" s="40"/>
      <c r="ITX49" s="40"/>
      <c r="ITY49" s="40"/>
      <c r="ITZ49" s="40"/>
      <c r="IUA49" s="40"/>
      <c r="IUB49" s="40"/>
      <c r="IUC49" s="40"/>
      <c r="IUD49" s="40"/>
      <c r="IUE49" s="40"/>
      <c r="IUF49" s="40"/>
      <c r="IUG49" s="40"/>
      <c r="IUH49" s="40"/>
      <c r="IUI49" s="40"/>
      <c r="IUJ49" s="40"/>
      <c r="IUK49" s="40"/>
      <c r="IUL49" s="40"/>
      <c r="IUM49" s="40"/>
      <c r="IUN49" s="40"/>
      <c r="IUO49" s="40"/>
      <c r="IUP49" s="40"/>
      <c r="IUQ49" s="40"/>
      <c r="IUR49" s="40"/>
      <c r="IUS49" s="40"/>
      <c r="IUT49" s="40"/>
      <c r="IUU49" s="40"/>
      <c r="IUV49" s="40"/>
      <c r="IUW49" s="40"/>
      <c r="IUX49" s="40"/>
      <c r="IUY49" s="40"/>
      <c r="IUZ49" s="40"/>
      <c r="IVA49" s="40"/>
      <c r="IVB49" s="40"/>
      <c r="IVC49" s="40"/>
      <c r="IVD49" s="40"/>
      <c r="IVE49" s="40"/>
      <c r="IVF49" s="40"/>
      <c r="IVG49" s="40"/>
      <c r="IVH49" s="40"/>
      <c r="IVI49" s="40"/>
      <c r="IVJ49" s="40"/>
      <c r="IVK49" s="40"/>
      <c r="IVL49" s="40"/>
      <c r="IVM49" s="40"/>
      <c r="IVN49" s="40"/>
      <c r="IVO49" s="40"/>
      <c r="IVP49" s="40"/>
      <c r="IVQ49" s="40"/>
      <c r="IVR49" s="40"/>
      <c r="IVS49" s="40"/>
      <c r="IVT49" s="40"/>
      <c r="IVU49" s="40"/>
      <c r="IVV49" s="40"/>
      <c r="IVW49" s="40"/>
      <c r="IVX49" s="40"/>
      <c r="IVY49" s="40"/>
      <c r="IVZ49" s="40"/>
      <c r="IWA49" s="40"/>
      <c r="IWB49" s="40"/>
      <c r="IWC49" s="40"/>
      <c r="IWD49" s="40"/>
      <c r="IWE49" s="40"/>
      <c r="IWF49" s="40"/>
      <c r="IWG49" s="40"/>
      <c r="IWH49" s="40"/>
      <c r="IWI49" s="40"/>
      <c r="IWJ49" s="40"/>
      <c r="IWK49" s="40"/>
      <c r="IWL49" s="40"/>
      <c r="IWM49" s="40"/>
      <c r="IWN49" s="40"/>
      <c r="IWO49" s="40"/>
      <c r="IWP49" s="40"/>
      <c r="IWQ49" s="40"/>
      <c r="IWR49" s="40"/>
      <c r="IWS49" s="40"/>
      <c r="IWT49" s="40"/>
      <c r="IWU49" s="40"/>
      <c r="IWV49" s="40"/>
      <c r="IWW49" s="40"/>
      <c r="IWX49" s="40"/>
      <c r="IWY49" s="40"/>
      <c r="IWZ49" s="40"/>
      <c r="IXA49" s="40"/>
      <c r="IXB49" s="40"/>
      <c r="IXC49" s="40"/>
      <c r="IXD49" s="40"/>
      <c r="IXE49" s="40"/>
      <c r="IXF49" s="40"/>
      <c r="IXG49" s="40"/>
      <c r="IXH49" s="40"/>
      <c r="IXI49" s="40"/>
      <c r="IXJ49" s="40"/>
      <c r="IXK49" s="40"/>
      <c r="IXL49" s="40"/>
      <c r="IXM49" s="40"/>
      <c r="IXN49" s="40"/>
      <c r="IXO49" s="40"/>
      <c r="IXP49" s="40"/>
      <c r="IXQ49" s="40"/>
      <c r="IXR49" s="40"/>
      <c r="IXS49" s="40"/>
      <c r="IXT49" s="40"/>
      <c r="IXU49" s="40"/>
      <c r="IXV49" s="40"/>
      <c r="IXW49" s="40"/>
      <c r="IXX49" s="40"/>
      <c r="IXY49" s="40"/>
      <c r="IXZ49" s="40"/>
      <c r="IYA49" s="40"/>
      <c r="IYB49" s="40"/>
      <c r="IYC49" s="40"/>
      <c r="IYD49" s="40"/>
      <c r="IYE49" s="40"/>
      <c r="IYF49" s="40"/>
      <c r="IYG49" s="40"/>
      <c r="IYH49" s="40"/>
      <c r="IYI49" s="40"/>
      <c r="IYJ49" s="40"/>
      <c r="IYK49" s="40"/>
      <c r="IYL49" s="40"/>
      <c r="IYM49" s="40"/>
      <c r="IYN49" s="40"/>
      <c r="IYO49" s="40"/>
      <c r="IYP49" s="40"/>
      <c r="IYQ49" s="40"/>
      <c r="IYR49" s="40"/>
      <c r="IYS49" s="40"/>
      <c r="IYT49" s="40"/>
      <c r="IYU49" s="40"/>
      <c r="IYV49" s="40"/>
      <c r="IYW49" s="40"/>
      <c r="IYX49" s="40"/>
      <c r="IYY49" s="40"/>
      <c r="IYZ49" s="40"/>
      <c r="IZA49" s="40"/>
      <c r="IZB49" s="40"/>
      <c r="IZC49" s="40"/>
      <c r="IZD49" s="40"/>
      <c r="IZE49" s="40"/>
      <c r="IZF49" s="40"/>
      <c r="IZG49" s="40"/>
      <c r="IZH49" s="40"/>
      <c r="IZI49" s="40"/>
      <c r="IZJ49" s="40"/>
      <c r="IZK49" s="40"/>
      <c r="IZL49" s="40"/>
      <c r="IZM49" s="40"/>
      <c r="IZN49" s="40"/>
      <c r="IZO49" s="40"/>
      <c r="IZP49" s="40"/>
      <c r="IZQ49" s="40"/>
      <c r="IZR49" s="40"/>
      <c r="IZS49" s="40"/>
      <c r="IZT49" s="40"/>
      <c r="IZU49" s="40"/>
      <c r="IZV49" s="40"/>
      <c r="IZW49" s="40"/>
      <c r="IZX49" s="40"/>
      <c r="IZY49" s="40"/>
      <c r="IZZ49" s="40"/>
      <c r="JAA49" s="40"/>
      <c r="JAB49" s="40"/>
      <c r="JAC49" s="40"/>
      <c r="JAD49" s="40"/>
      <c r="JAE49" s="40"/>
      <c r="JAF49" s="40"/>
      <c r="JAG49" s="40"/>
      <c r="JAH49" s="40"/>
      <c r="JAI49" s="40"/>
      <c r="JAJ49" s="40"/>
      <c r="JAK49" s="40"/>
      <c r="JAL49" s="40"/>
      <c r="JAM49" s="40"/>
      <c r="JAN49" s="40"/>
      <c r="JAO49" s="40"/>
      <c r="JAP49" s="40"/>
      <c r="JAQ49" s="40"/>
      <c r="JAR49" s="40"/>
      <c r="JAS49" s="40"/>
      <c r="JAT49" s="40"/>
      <c r="JAU49" s="40"/>
      <c r="JAV49" s="40"/>
      <c r="JAW49" s="40"/>
      <c r="JAX49" s="40"/>
      <c r="JAY49" s="40"/>
      <c r="JAZ49" s="40"/>
      <c r="JBA49" s="40"/>
      <c r="JBB49" s="40"/>
      <c r="JBC49" s="40"/>
      <c r="JBD49" s="40"/>
      <c r="JBE49" s="40"/>
      <c r="JBF49" s="40"/>
      <c r="JBG49" s="40"/>
      <c r="JBH49" s="40"/>
      <c r="JBI49" s="40"/>
      <c r="JBJ49" s="40"/>
      <c r="JBK49" s="40"/>
      <c r="JBL49" s="40"/>
      <c r="JBM49" s="40"/>
      <c r="JBN49" s="40"/>
      <c r="JBO49" s="40"/>
      <c r="JBP49" s="40"/>
      <c r="JBQ49" s="40"/>
      <c r="JBR49" s="40"/>
      <c r="JBS49" s="40"/>
      <c r="JBT49" s="40"/>
      <c r="JBU49" s="40"/>
      <c r="JBV49" s="40"/>
      <c r="JBW49" s="40"/>
      <c r="JBX49" s="40"/>
      <c r="JBY49" s="40"/>
      <c r="JBZ49" s="40"/>
      <c r="JCA49" s="40"/>
      <c r="JCB49" s="40"/>
      <c r="JCC49" s="40"/>
      <c r="JCD49" s="40"/>
      <c r="JCE49" s="40"/>
      <c r="JCF49" s="40"/>
      <c r="JCG49" s="40"/>
      <c r="JCH49" s="40"/>
      <c r="JCI49" s="40"/>
      <c r="JCJ49" s="40"/>
      <c r="JCK49" s="40"/>
      <c r="JCL49" s="40"/>
      <c r="JCM49" s="40"/>
      <c r="JCN49" s="40"/>
      <c r="JCO49" s="40"/>
      <c r="JCP49" s="40"/>
      <c r="JCQ49" s="40"/>
      <c r="JCR49" s="40"/>
      <c r="JCS49" s="40"/>
      <c r="JCT49" s="40"/>
      <c r="JCU49" s="40"/>
      <c r="JCV49" s="40"/>
      <c r="JCW49" s="40"/>
      <c r="JCX49" s="40"/>
      <c r="JCY49" s="40"/>
      <c r="JCZ49" s="40"/>
      <c r="JDA49" s="40"/>
      <c r="JDB49" s="40"/>
      <c r="JDC49" s="40"/>
      <c r="JDD49" s="40"/>
      <c r="JDE49" s="40"/>
      <c r="JDF49" s="40"/>
      <c r="JDG49" s="40"/>
      <c r="JDH49" s="40"/>
      <c r="JDI49" s="40"/>
      <c r="JDJ49" s="40"/>
      <c r="JDK49" s="40"/>
      <c r="JDL49" s="40"/>
      <c r="JDM49" s="40"/>
      <c r="JDN49" s="40"/>
      <c r="JDO49" s="40"/>
      <c r="JDP49" s="40"/>
      <c r="JDQ49" s="40"/>
      <c r="JDR49" s="40"/>
      <c r="JDS49" s="40"/>
      <c r="JDT49" s="40"/>
      <c r="JDU49" s="40"/>
      <c r="JDV49" s="40"/>
      <c r="JDW49" s="40"/>
      <c r="JDX49" s="40"/>
      <c r="JDY49" s="40"/>
      <c r="JDZ49" s="40"/>
      <c r="JEA49" s="40"/>
      <c r="JEB49" s="40"/>
      <c r="JEC49" s="40"/>
      <c r="JED49" s="40"/>
      <c r="JEE49" s="40"/>
      <c r="JEF49" s="40"/>
      <c r="JEG49" s="40"/>
      <c r="JEH49" s="40"/>
      <c r="JEI49" s="40"/>
      <c r="JEJ49" s="40"/>
      <c r="JEK49" s="40"/>
      <c r="JEL49" s="40"/>
      <c r="JEM49" s="40"/>
      <c r="JEN49" s="40"/>
      <c r="JEO49" s="40"/>
      <c r="JEP49" s="40"/>
      <c r="JEQ49" s="40"/>
      <c r="JER49" s="40"/>
      <c r="JES49" s="40"/>
      <c r="JET49" s="40"/>
      <c r="JEU49" s="40"/>
      <c r="JEV49" s="40"/>
      <c r="JEW49" s="40"/>
      <c r="JEX49" s="40"/>
      <c r="JEY49" s="40"/>
      <c r="JEZ49" s="40"/>
      <c r="JFA49" s="40"/>
      <c r="JFB49" s="40"/>
      <c r="JFC49" s="40"/>
      <c r="JFD49" s="40"/>
      <c r="JFE49" s="40"/>
      <c r="JFF49" s="40"/>
      <c r="JFG49" s="40"/>
      <c r="JFH49" s="40"/>
      <c r="JFI49" s="40"/>
      <c r="JFJ49" s="40"/>
      <c r="JFK49" s="40"/>
      <c r="JFL49" s="40"/>
      <c r="JFM49" s="40"/>
      <c r="JFN49" s="40"/>
      <c r="JFO49" s="40"/>
      <c r="JFP49" s="40"/>
      <c r="JFQ49" s="40"/>
      <c r="JFR49" s="40"/>
      <c r="JFS49" s="40"/>
      <c r="JFT49" s="40"/>
      <c r="JFU49" s="40"/>
      <c r="JFV49" s="40"/>
      <c r="JFW49" s="40"/>
      <c r="JFX49" s="40"/>
      <c r="JFY49" s="40"/>
      <c r="JFZ49" s="40"/>
      <c r="JGA49" s="40"/>
      <c r="JGB49" s="40"/>
      <c r="JGC49" s="40"/>
      <c r="JGD49" s="40"/>
      <c r="JGE49" s="40"/>
      <c r="JGF49" s="40"/>
      <c r="JGG49" s="40"/>
      <c r="JGH49" s="40"/>
      <c r="JGI49" s="40"/>
      <c r="JGJ49" s="40"/>
      <c r="JGK49" s="40"/>
      <c r="JGL49" s="40"/>
      <c r="JGM49" s="40"/>
      <c r="JGN49" s="40"/>
      <c r="JGO49" s="40"/>
      <c r="JGP49" s="40"/>
      <c r="JGQ49" s="40"/>
      <c r="JGR49" s="40"/>
      <c r="JGS49" s="40"/>
      <c r="JGT49" s="40"/>
      <c r="JGU49" s="40"/>
      <c r="JGV49" s="40"/>
      <c r="JGW49" s="40"/>
      <c r="JGX49" s="40"/>
      <c r="JGY49" s="40"/>
      <c r="JGZ49" s="40"/>
      <c r="JHA49" s="40"/>
      <c r="JHB49" s="40"/>
      <c r="JHC49" s="40"/>
      <c r="JHD49" s="40"/>
      <c r="JHE49" s="40"/>
      <c r="JHF49" s="40"/>
      <c r="JHG49" s="40"/>
      <c r="JHH49" s="40"/>
      <c r="JHI49" s="40"/>
      <c r="JHJ49" s="40"/>
      <c r="JHK49" s="40"/>
      <c r="JHL49" s="40"/>
      <c r="JHM49" s="40"/>
      <c r="JHN49" s="40"/>
      <c r="JHO49" s="40"/>
      <c r="JHP49" s="40"/>
      <c r="JHQ49" s="40"/>
      <c r="JHR49" s="40"/>
      <c r="JHS49" s="40"/>
      <c r="JHT49" s="40"/>
      <c r="JHU49" s="40"/>
      <c r="JHV49" s="40"/>
      <c r="JHW49" s="40"/>
      <c r="JHX49" s="40"/>
      <c r="JHY49" s="40"/>
      <c r="JHZ49" s="40"/>
      <c r="JIA49" s="40"/>
      <c r="JIB49" s="40"/>
      <c r="JIC49" s="40"/>
      <c r="JID49" s="40"/>
      <c r="JIE49" s="40"/>
      <c r="JIF49" s="40"/>
      <c r="JIG49" s="40"/>
      <c r="JIH49" s="40"/>
      <c r="JII49" s="40"/>
      <c r="JIJ49" s="40"/>
      <c r="JIK49" s="40"/>
      <c r="JIL49" s="40"/>
      <c r="JIM49" s="40"/>
      <c r="JIN49" s="40"/>
      <c r="JIO49" s="40"/>
      <c r="JIP49" s="40"/>
      <c r="JIQ49" s="40"/>
      <c r="JIR49" s="40"/>
      <c r="JIS49" s="40"/>
      <c r="JIT49" s="40"/>
      <c r="JIU49" s="40"/>
      <c r="JIV49" s="40"/>
      <c r="JIW49" s="40"/>
      <c r="JIX49" s="40"/>
      <c r="JIY49" s="40"/>
      <c r="JIZ49" s="40"/>
      <c r="JJA49" s="40"/>
      <c r="JJB49" s="40"/>
      <c r="JJC49" s="40"/>
      <c r="JJD49" s="40"/>
      <c r="JJE49" s="40"/>
      <c r="JJF49" s="40"/>
      <c r="JJG49" s="40"/>
      <c r="JJH49" s="40"/>
      <c r="JJI49" s="40"/>
      <c r="JJJ49" s="40"/>
      <c r="JJK49" s="40"/>
      <c r="JJL49" s="40"/>
      <c r="JJM49" s="40"/>
      <c r="JJN49" s="40"/>
      <c r="JJO49" s="40"/>
      <c r="JJP49" s="40"/>
      <c r="JJQ49" s="40"/>
      <c r="JJR49" s="40"/>
      <c r="JJS49" s="40"/>
      <c r="JJT49" s="40"/>
      <c r="JJU49" s="40"/>
      <c r="JJV49" s="40"/>
      <c r="JJW49" s="40"/>
      <c r="JJX49" s="40"/>
      <c r="JJY49" s="40"/>
      <c r="JJZ49" s="40"/>
      <c r="JKA49" s="40"/>
      <c r="JKB49" s="40"/>
      <c r="JKC49" s="40"/>
      <c r="JKD49" s="40"/>
      <c r="JKE49" s="40"/>
      <c r="JKF49" s="40"/>
      <c r="JKG49" s="40"/>
      <c r="JKH49" s="40"/>
      <c r="JKI49" s="40"/>
      <c r="JKJ49" s="40"/>
      <c r="JKK49" s="40"/>
      <c r="JKL49" s="40"/>
      <c r="JKM49" s="40"/>
      <c r="JKN49" s="40"/>
      <c r="JKO49" s="40"/>
      <c r="JKP49" s="40"/>
      <c r="JKQ49" s="40"/>
      <c r="JKR49" s="40"/>
      <c r="JKS49" s="40"/>
      <c r="JKT49" s="40"/>
      <c r="JKU49" s="40"/>
      <c r="JKV49" s="40"/>
      <c r="JKW49" s="40"/>
      <c r="JKX49" s="40"/>
      <c r="JKY49" s="40"/>
      <c r="JKZ49" s="40"/>
      <c r="JLA49" s="40"/>
      <c r="JLB49" s="40"/>
      <c r="JLC49" s="40"/>
      <c r="JLD49" s="40"/>
      <c r="JLE49" s="40"/>
      <c r="JLF49" s="40"/>
      <c r="JLG49" s="40"/>
      <c r="JLH49" s="40"/>
      <c r="JLI49" s="40"/>
      <c r="JLJ49" s="40"/>
      <c r="JLK49" s="40"/>
      <c r="JLL49" s="40"/>
      <c r="JLM49" s="40"/>
      <c r="JLN49" s="40"/>
      <c r="JLO49" s="40"/>
      <c r="JLP49" s="40"/>
      <c r="JLQ49" s="40"/>
      <c r="JLR49" s="40"/>
      <c r="JLS49" s="40"/>
      <c r="JLT49" s="40"/>
      <c r="JLU49" s="40"/>
      <c r="JLV49" s="40"/>
      <c r="JLW49" s="40"/>
      <c r="JLX49" s="40"/>
      <c r="JLY49" s="40"/>
      <c r="JLZ49" s="40"/>
      <c r="JMA49" s="40"/>
      <c r="JMB49" s="40"/>
      <c r="JMC49" s="40"/>
      <c r="JMD49" s="40"/>
      <c r="JME49" s="40"/>
      <c r="JMF49" s="40"/>
      <c r="JMG49" s="40"/>
      <c r="JMH49" s="40"/>
      <c r="JMI49" s="40"/>
      <c r="JMJ49" s="40"/>
      <c r="JMK49" s="40"/>
      <c r="JML49" s="40"/>
      <c r="JMM49" s="40"/>
      <c r="JMN49" s="40"/>
      <c r="JMO49" s="40"/>
      <c r="JMP49" s="40"/>
      <c r="JMQ49" s="40"/>
      <c r="JMR49" s="40"/>
      <c r="JMS49" s="40"/>
      <c r="JMT49" s="40"/>
      <c r="JMU49" s="40"/>
      <c r="JMV49" s="40"/>
      <c r="JMW49" s="40"/>
      <c r="JMX49" s="40"/>
      <c r="JMY49" s="40"/>
      <c r="JMZ49" s="40"/>
      <c r="JNA49" s="40"/>
      <c r="JNB49" s="40"/>
      <c r="JNC49" s="40"/>
      <c r="JND49" s="40"/>
      <c r="JNE49" s="40"/>
      <c r="JNF49" s="40"/>
      <c r="JNG49" s="40"/>
      <c r="JNH49" s="40"/>
      <c r="JNI49" s="40"/>
      <c r="JNJ49" s="40"/>
      <c r="JNK49" s="40"/>
      <c r="JNL49" s="40"/>
      <c r="JNM49" s="40"/>
      <c r="JNN49" s="40"/>
      <c r="JNO49" s="40"/>
      <c r="JNP49" s="40"/>
      <c r="JNQ49" s="40"/>
      <c r="JNR49" s="40"/>
      <c r="JNS49" s="40"/>
      <c r="JNT49" s="40"/>
      <c r="JNU49" s="40"/>
      <c r="JNV49" s="40"/>
      <c r="JNW49" s="40"/>
      <c r="JNX49" s="40"/>
      <c r="JNY49" s="40"/>
      <c r="JNZ49" s="40"/>
      <c r="JOA49" s="40"/>
      <c r="JOB49" s="40"/>
      <c r="JOC49" s="40"/>
      <c r="JOD49" s="40"/>
      <c r="JOE49" s="40"/>
      <c r="JOF49" s="40"/>
      <c r="JOG49" s="40"/>
      <c r="JOH49" s="40"/>
      <c r="JOI49" s="40"/>
      <c r="JOJ49" s="40"/>
      <c r="JOK49" s="40"/>
      <c r="JOL49" s="40"/>
      <c r="JOM49" s="40"/>
      <c r="JON49" s="40"/>
      <c r="JOO49" s="40"/>
      <c r="JOP49" s="40"/>
      <c r="JOQ49" s="40"/>
      <c r="JOR49" s="40"/>
      <c r="JOS49" s="40"/>
      <c r="JOT49" s="40"/>
      <c r="JOU49" s="40"/>
      <c r="JOV49" s="40"/>
      <c r="JOW49" s="40"/>
      <c r="JOX49" s="40"/>
      <c r="JOY49" s="40"/>
      <c r="JOZ49" s="40"/>
      <c r="JPA49" s="40"/>
      <c r="JPB49" s="40"/>
      <c r="JPC49" s="40"/>
      <c r="JPD49" s="40"/>
      <c r="JPE49" s="40"/>
      <c r="JPF49" s="40"/>
      <c r="JPG49" s="40"/>
      <c r="JPH49" s="40"/>
      <c r="JPI49" s="40"/>
      <c r="JPJ49" s="40"/>
      <c r="JPK49" s="40"/>
      <c r="JPL49" s="40"/>
      <c r="JPM49" s="40"/>
      <c r="JPN49" s="40"/>
      <c r="JPO49" s="40"/>
      <c r="JPP49" s="40"/>
      <c r="JPQ49" s="40"/>
      <c r="JPR49" s="40"/>
      <c r="JPS49" s="40"/>
      <c r="JPT49" s="40"/>
      <c r="JPU49" s="40"/>
      <c r="JPV49" s="40"/>
      <c r="JPW49" s="40"/>
      <c r="JPX49" s="40"/>
      <c r="JPY49" s="40"/>
      <c r="JPZ49" s="40"/>
      <c r="JQA49" s="40"/>
      <c r="JQB49" s="40"/>
      <c r="JQC49" s="40"/>
      <c r="JQD49" s="40"/>
      <c r="JQE49" s="40"/>
      <c r="JQF49" s="40"/>
      <c r="JQG49" s="40"/>
      <c r="JQH49" s="40"/>
      <c r="JQI49" s="40"/>
      <c r="JQJ49" s="40"/>
      <c r="JQK49" s="40"/>
      <c r="JQL49" s="40"/>
      <c r="JQM49" s="40"/>
      <c r="JQN49" s="40"/>
      <c r="JQO49" s="40"/>
      <c r="JQP49" s="40"/>
      <c r="JQQ49" s="40"/>
      <c r="JQR49" s="40"/>
      <c r="JQS49" s="40"/>
      <c r="JQT49" s="40"/>
      <c r="JQU49" s="40"/>
      <c r="JQV49" s="40"/>
      <c r="JQW49" s="40"/>
      <c r="JQX49" s="40"/>
      <c r="JQY49" s="40"/>
      <c r="JQZ49" s="40"/>
      <c r="JRA49" s="40"/>
      <c r="JRB49" s="40"/>
      <c r="JRC49" s="40"/>
      <c r="JRD49" s="40"/>
      <c r="JRE49" s="40"/>
      <c r="JRF49" s="40"/>
      <c r="JRG49" s="40"/>
      <c r="JRH49" s="40"/>
      <c r="JRI49" s="40"/>
      <c r="JRJ49" s="40"/>
      <c r="JRK49" s="40"/>
      <c r="JRL49" s="40"/>
      <c r="JRM49" s="40"/>
      <c r="JRN49" s="40"/>
      <c r="JRO49" s="40"/>
      <c r="JRP49" s="40"/>
      <c r="JRQ49" s="40"/>
      <c r="JRR49" s="40"/>
      <c r="JRS49" s="40"/>
      <c r="JRT49" s="40"/>
      <c r="JRU49" s="40"/>
      <c r="JRV49" s="40"/>
      <c r="JRW49" s="40"/>
      <c r="JRX49" s="40"/>
      <c r="JRY49" s="40"/>
      <c r="JRZ49" s="40"/>
      <c r="JSA49" s="40"/>
      <c r="JSB49" s="40"/>
      <c r="JSC49" s="40"/>
      <c r="JSD49" s="40"/>
      <c r="JSE49" s="40"/>
      <c r="JSF49" s="40"/>
      <c r="JSG49" s="40"/>
      <c r="JSH49" s="40"/>
      <c r="JSI49" s="40"/>
      <c r="JSJ49" s="40"/>
      <c r="JSK49" s="40"/>
      <c r="JSL49" s="40"/>
      <c r="JSM49" s="40"/>
      <c r="JSN49" s="40"/>
      <c r="JSO49" s="40"/>
      <c r="JSP49" s="40"/>
      <c r="JSQ49" s="40"/>
      <c r="JSR49" s="40"/>
      <c r="JSS49" s="40"/>
      <c r="JST49" s="40"/>
      <c r="JSU49" s="40"/>
      <c r="JSV49" s="40"/>
      <c r="JSW49" s="40"/>
      <c r="JSX49" s="40"/>
      <c r="JSY49" s="40"/>
      <c r="JSZ49" s="40"/>
      <c r="JTA49" s="40"/>
      <c r="JTB49" s="40"/>
      <c r="JTC49" s="40"/>
      <c r="JTD49" s="40"/>
      <c r="JTE49" s="40"/>
      <c r="JTF49" s="40"/>
      <c r="JTG49" s="40"/>
      <c r="JTH49" s="40"/>
      <c r="JTI49" s="40"/>
      <c r="JTJ49" s="40"/>
      <c r="JTK49" s="40"/>
      <c r="JTL49" s="40"/>
      <c r="JTM49" s="40"/>
      <c r="JTN49" s="40"/>
      <c r="JTO49" s="40"/>
      <c r="JTP49" s="40"/>
      <c r="JTQ49" s="40"/>
      <c r="JTR49" s="40"/>
      <c r="JTS49" s="40"/>
      <c r="JTT49" s="40"/>
      <c r="JTU49" s="40"/>
      <c r="JTV49" s="40"/>
      <c r="JTW49" s="40"/>
      <c r="JTX49" s="40"/>
      <c r="JTY49" s="40"/>
      <c r="JTZ49" s="40"/>
      <c r="JUA49" s="40"/>
      <c r="JUB49" s="40"/>
      <c r="JUC49" s="40"/>
      <c r="JUD49" s="40"/>
      <c r="JUE49" s="40"/>
      <c r="JUF49" s="40"/>
      <c r="JUG49" s="40"/>
      <c r="JUH49" s="40"/>
      <c r="JUI49" s="40"/>
      <c r="JUJ49" s="40"/>
      <c r="JUK49" s="40"/>
      <c r="JUL49" s="40"/>
      <c r="JUM49" s="40"/>
      <c r="JUN49" s="40"/>
      <c r="JUO49" s="40"/>
      <c r="JUP49" s="40"/>
      <c r="JUQ49" s="40"/>
      <c r="JUR49" s="40"/>
      <c r="JUS49" s="40"/>
      <c r="JUT49" s="40"/>
      <c r="JUU49" s="40"/>
      <c r="JUV49" s="40"/>
      <c r="JUW49" s="40"/>
      <c r="JUX49" s="40"/>
      <c r="JUY49" s="40"/>
      <c r="JUZ49" s="40"/>
      <c r="JVA49" s="40"/>
      <c r="JVB49" s="40"/>
      <c r="JVC49" s="40"/>
      <c r="JVD49" s="40"/>
      <c r="JVE49" s="40"/>
      <c r="JVF49" s="40"/>
      <c r="JVG49" s="40"/>
      <c r="JVH49" s="40"/>
      <c r="JVI49" s="40"/>
      <c r="JVJ49" s="40"/>
      <c r="JVK49" s="40"/>
      <c r="JVL49" s="40"/>
      <c r="JVM49" s="40"/>
      <c r="JVN49" s="40"/>
      <c r="JVO49" s="40"/>
      <c r="JVP49" s="40"/>
      <c r="JVQ49" s="40"/>
      <c r="JVR49" s="40"/>
      <c r="JVS49" s="40"/>
      <c r="JVT49" s="40"/>
      <c r="JVU49" s="40"/>
      <c r="JVV49" s="40"/>
      <c r="JVW49" s="40"/>
      <c r="JVX49" s="40"/>
      <c r="JVY49" s="40"/>
      <c r="JVZ49" s="40"/>
      <c r="JWA49" s="40"/>
      <c r="JWB49" s="40"/>
      <c r="JWC49" s="40"/>
      <c r="JWD49" s="40"/>
      <c r="JWE49" s="40"/>
      <c r="JWF49" s="40"/>
      <c r="JWG49" s="40"/>
      <c r="JWH49" s="40"/>
      <c r="JWI49" s="40"/>
      <c r="JWJ49" s="40"/>
      <c r="JWK49" s="40"/>
      <c r="JWL49" s="40"/>
      <c r="JWM49" s="40"/>
      <c r="JWN49" s="40"/>
      <c r="JWO49" s="40"/>
      <c r="JWP49" s="40"/>
      <c r="JWQ49" s="40"/>
      <c r="JWR49" s="40"/>
      <c r="JWS49" s="40"/>
      <c r="JWT49" s="40"/>
      <c r="JWU49" s="40"/>
      <c r="JWV49" s="40"/>
      <c r="JWW49" s="40"/>
      <c r="JWX49" s="40"/>
      <c r="JWY49" s="40"/>
      <c r="JWZ49" s="40"/>
      <c r="JXA49" s="40"/>
      <c r="JXB49" s="40"/>
      <c r="JXC49" s="40"/>
      <c r="JXD49" s="40"/>
      <c r="JXE49" s="40"/>
      <c r="JXF49" s="40"/>
      <c r="JXG49" s="40"/>
      <c r="JXH49" s="40"/>
      <c r="JXI49" s="40"/>
      <c r="JXJ49" s="40"/>
      <c r="JXK49" s="40"/>
      <c r="JXL49" s="40"/>
      <c r="JXM49" s="40"/>
      <c r="JXN49" s="40"/>
      <c r="JXO49" s="40"/>
      <c r="JXP49" s="40"/>
      <c r="JXQ49" s="40"/>
      <c r="JXR49" s="40"/>
      <c r="JXS49" s="40"/>
      <c r="JXT49" s="40"/>
      <c r="JXU49" s="40"/>
      <c r="JXV49" s="40"/>
      <c r="JXW49" s="40"/>
      <c r="JXX49" s="40"/>
      <c r="JXY49" s="40"/>
      <c r="JXZ49" s="40"/>
      <c r="JYA49" s="40"/>
      <c r="JYB49" s="40"/>
      <c r="JYC49" s="40"/>
      <c r="JYD49" s="40"/>
      <c r="JYE49" s="40"/>
      <c r="JYF49" s="40"/>
      <c r="JYG49" s="40"/>
      <c r="JYH49" s="40"/>
      <c r="JYI49" s="40"/>
      <c r="JYJ49" s="40"/>
      <c r="JYK49" s="40"/>
      <c r="JYL49" s="40"/>
      <c r="JYM49" s="40"/>
      <c r="JYN49" s="40"/>
      <c r="JYO49" s="40"/>
      <c r="JYP49" s="40"/>
      <c r="JYQ49" s="40"/>
      <c r="JYR49" s="40"/>
      <c r="JYS49" s="40"/>
      <c r="JYT49" s="40"/>
      <c r="JYU49" s="40"/>
      <c r="JYV49" s="40"/>
      <c r="JYW49" s="40"/>
      <c r="JYX49" s="40"/>
      <c r="JYY49" s="40"/>
      <c r="JYZ49" s="40"/>
      <c r="JZA49" s="40"/>
      <c r="JZB49" s="40"/>
      <c r="JZC49" s="40"/>
      <c r="JZD49" s="40"/>
      <c r="JZE49" s="40"/>
      <c r="JZF49" s="40"/>
      <c r="JZG49" s="40"/>
      <c r="JZH49" s="40"/>
      <c r="JZI49" s="40"/>
      <c r="JZJ49" s="40"/>
      <c r="JZK49" s="40"/>
      <c r="JZL49" s="40"/>
      <c r="JZM49" s="40"/>
      <c r="JZN49" s="40"/>
      <c r="JZO49" s="40"/>
      <c r="JZP49" s="40"/>
      <c r="JZQ49" s="40"/>
      <c r="JZR49" s="40"/>
      <c r="JZS49" s="40"/>
      <c r="JZT49" s="40"/>
      <c r="JZU49" s="40"/>
      <c r="JZV49" s="40"/>
      <c r="JZW49" s="40"/>
      <c r="JZX49" s="40"/>
      <c r="JZY49" s="40"/>
      <c r="JZZ49" s="40"/>
      <c r="KAA49" s="40"/>
      <c r="KAB49" s="40"/>
      <c r="KAC49" s="40"/>
      <c r="KAD49" s="40"/>
      <c r="KAE49" s="40"/>
      <c r="KAF49" s="40"/>
      <c r="KAG49" s="40"/>
      <c r="KAH49" s="40"/>
      <c r="KAI49" s="40"/>
      <c r="KAJ49" s="40"/>
      <c r="KAK49" s="40"/>
      <c r="KAL49" s="40"/>
      <c r="KAM49" s="40"/>
      <c r="KAN49" s="40"/>
      <c r="KAO49" s="40"/>
      <c r="KAP49" s="40"/>
      <c r="KAQ49" s="40"/>
      <c r="KAR49" s="40"/>
      <c r="KAS49" s="40"/>
      <c r="KAT49" s="40"/>
      <c r="KAU49" s="40"/>
      <c r="KAV49" s="40"/>
      <c r="KAW49" s="40"/>
      <c r="KAX49" s="40"/>
      <c r="KAY49" s="40"/>
      <c r="KAZ49" s="40"/>
      <c r="KBA49" s="40"/>
      <c r="KBB49" s="40"/>
      <c r="KBC49" s="40"/>
      <c r="KBD49" s="40"/>
      <c r="KBE49" s="40"/>
      <c r="KBF49" s="40"/>
      <c r="KBG49" s="40"/>
      <c r="KBH49" s="40"/>
      <c r="KBI49" s="40"/>
      <c r="KBJ49" s="40"/>
      <c r="KBK49" s="40"/>
      <c r="KBL49" s="40"/>
      <c r="KBM49" s="40"/>
      <c r="KBN49" s="40"/>
      <c r="KBO49" s="40"/>
      <c r="KBP49" s="40"/>
      <c r="KBQ49" s="40"/>
      <c r="KBR49" s="40"/>
      <c r="KBS49" s="40"/>
      <c r="KBT49" s="40"/>
      <c r="KBU49" s="40"/>
      <c r="KBV49" s="40"/>
      <c r="KBW49" s="40"/>
      <c r="KBX49" s="40"/>
      <c r="KBY49" s="40"/>
      <c r="KBZ49" s="40"/>
      <c r="KCA49" s="40"/>
      <c r="KCB49" s="40"/>
      <c r="KCC49" s="40"/>
      <c r="KCD49" s="40"/>
      <c r="KCE49" s="40"/>
      <c r="KCF49" s="40"/>
      <c r="KCG49" s="40"/>
      <c r="KCH49" s="40"/>
      <c r="KCI49" s="40"/>
      <c r="KCJ49" s="40"/>
      <c r="KCK49" s="40"/>
      <c r="KCL49" s="40"/>
      <c r="KCM49" s="40"/>
      <c r="KCN49" s="40"/>
      <c r="KCO49" s="40"/>
      <c r="KCP49" s="40"/>
      <c r="KCQ49" s="40"/>
      <c r="KCR49" s="40"/>
      <c r="KCS49" s="40"/>
      <c r="KCT49" s="40"/>
      <c r="KCU49" s="40"/>
      <c r="KCV49" s="40"/>
      <c r="KCW49" s="40"/>
      <c r="KCX49" s="40"/>
      <c r="KCY49" s="40"/>
      <c r="KCZ49" s="40"/>
      <c r="KDA49" s="40"/>
      <c r="KDB49" s="40"/>
      <c r="KDC49" s="40"/>
      <c r="KDD49" s="40"/>
      <c r="KDE49" s="40"/>
      <c r="KDF49" s="40"/>
      <c r="KDG49" s="40"/>
      <c r="KDH49" s="40"/>
      <c r="KDI49" s="40"/>
      <c r="KDJ49" s="40"/>
      <c r="KDK49" s="40"/>
      <c r="KDL49" s="40"/>
      <c r="KDM49" s="40"/>
      <c r="KDN49" s="40"/>
      <c r="KDO49" s="40"/>
      <c r="KDP49" s="40"/>
      <c r="KDQ49" s="40"/>
      <c r="KDR49" s="40"/>
      <c r="KDS49" s="40"/>
      <c r="KDT49" s="40"/>
      <c r="KDU49" s="40"/>
      <c r="KDV49" s="40"/>
      <c r="KDW49" s="40"/>
      <c r="KDX49" s="40"/>
      <c r="KDY49" s="40"/>
      <c r="KDZ49" s="40"/>
      <c r="KEA49" s="40"/>
      <c r="KEB49" s="40"/>
      <c r="KEC49" s="40"/>
      <c r="KED49" s="40"/>
      <c r="KEE49" s="40"/>
      <c r="KEF49" s="40"/>
      <c r="KEG49" s="40"/>
      <c r="KEH49" s="40"/>
      <c r="KEI49" s="40"/>
      <c r="KEJ49" s="40"/>
      <c r="KEK49" s="40"/>
      <c r="KEL49" s="40"/>
      <c r="KEM49" s="40"/>
      <c r="KEN49" s="40"/>
      <c r="KEO49" s="40"/>
      <c r="KEP49" s="40"/>
      <c r="KEQ49" s="40"/>
      <c r="KER49" s="40"/>
      <c r="KES49" s="40"/>
      <c r="KET49" s="40"/>
      <c r="KEU49" s="40"/>
      <c r="KEV49" s="40"/>
      <c r="KEW49" s="40"/>
      <c r="KEX49" s="40"/>
      <c r="KEY49" s="40"/>
      <c r="KEZ49" s="40"/>
      <c r="KFA49" s="40"/>
      <c r="KFB49" s="40"/>
      <c r="KFC49" s="40"/>
      <c r="KFD49" s="40"/>
      <c r="KFE49" s="40"/>
      <c r="KFF49" s="40"/>
      <c r="KFG49" s="40"/>
      <c r="KFH49" s="40"/>
      <c r="KFI49" s="40"/>
      <c r="KFJ49" s="40"/>
      <c r="KFK49" s="40"/>
      <c r="KFL49" s="40"/>
      <c r="KFM49" s="40"/>
      <c r="KFN49" s="40"/>
      <c r="KFO49" s="40"/>
      <c r="KFP49" s="40"/>
      <c r="KFQ49" s="40"/>
      <c r="KFR49" s="40"/>
      <c r="KFS49" s="40"/>
      <c r="KFT49" s="40"/>
      <c r="KFU49" s="40"/>
      <c r="KFV49" s="40"/>
      <c r="KFW49" s="40"/>
      <c r="KFX49" s="40"/>
      <c r="KFY49" s="40"/>
      <c r="KFZ49" s="40"/>
      <c r="KGA49" s="40"/>
      <c r="KGB49" s="40"/>
      <c r="KGC49" s="40"/>
      <c r="KGD49" s="40"/>
      <c r="KGE49" s="40"/>
      <c r="KGF49" s="40"/>
      <c r="KGG49" s="40"/>
      <c r="KGH49" s="40"/>
      <c r="KGI49" s="40"/>
      <c r="KGJ49" s="40"/>
      <c r="KGK49" s="40"/>
      <c r="KGL49" s="40"/>
      <c r="KGM49" s="40"/>
      <c r="KGN49" s="40"/>
      <c r="KGO49" s="40"/>
      <c r="KGP49" s="40"/>
      <c r="KGQ49" s="40"/>
      <c r="KGR49" s="40"/>
      <c r="KGS49" s="40"/>
      <c r="KGT49" s="40"/>
      <c r="KGU49" s="40"/>
      <c r="KGV49" s="40"/>
      <c r="KGW49" s="40"/>
      <c r="KGX49" s="40"/>
      <c r="KGY49" s="40"/>
      <c r="KGZ49" s="40"/>
      <c r="KHA49" s="40"/>
      <c r="KHB49" s="40"/>
      <c r="KHC49" s="40"/>
      <c r="KHD49" s="40"/>
      <c r="KHE49" s="40"/>
      <c r="KHF49" s="40"/>
      <c r="KHG49" s="40"/>
      <c r="KHH49" s="40"/>
      <c r="KHI49" s="40"/>
      <c r="KHJ49" s="40"/>
      <c r="KHK49" s="40"/>
      <c r="KHL49" s="40"/>
      <c r="KHM49" s="40"/>
      <c r="KHN49" s="40"/>
      <c r="KHO49" s="40"/>
      <c r="KHP49" s="40"/>
      <c r="KHQ49" s="40"/>
      <c r="KHR49" s="40"/>
      <c r="KHS49" s="40"/>
      <c r="KHT49" s="40"/>
      <c r="KHU49" s="40"/>
      <c r="KHV49" s="40"/>
      <c r="KHW49" s="40"/>
      <c r="KHX49" s="40"/>
      <c r="KHY49" s="40"/>
      <c r="KHZ49" s="40"/>
      <c r="KIA49" s="40"/>
      <c r="KIB49" s="40"/>
      <c r="KIC49" s="40"/>
      <c r="KID49" s="40"/>
      <c r="KIE49" s="40"/>
      <c r="KIF49" s="40"/>
      <c r="KIG49" s="40"/>
      <c r="KIH49" s="40"/>
      <c r="KII49" s="40"/>
      <c r="KIJ49" s="40"/>
      <c r="KIK49" s="40"/>
      <c r="KIL49" s="40"/>
      <c r="KIM49" s="40"/>
      <c r="KIN49" s="40"/>
      <c r="KIO49" s="40"/>
      <c r="KIP49" s="40"/>
      <c r="KIQ49" s="40"/>
      <c r="KIR49" s="40"/>
      <c r="KIS49" s="40"/>
      <c r="KIT49" s="40"/>
      <c r="KIU49" s="40"/>
      <c r="KIV49" s="40"/>
      <c r="KIW49" s="40"/>
      <c r="KIX49" s="40"/>
      <c r="KIY49" s="40"/>
      <c r="KIZ49" s="40"/>
      <c r="KJA49" s="40"/>
      <c r="KJB49" s="40"/>
      <c r="KJC49" s="40"/>
      <c r="KJD49" s="40"/>
      <c r="KJE49" s="40"/>
      <c r="KJF49" s="40"/>
      <c r="KJG49" s="40"/>
      <c r="KJH49" s="40"/>
      <c r="KJI49" s="40"/>
      <c r="KJJ49" s="40"/>
      <c r="KJK49" s="40"/>
      <c r="KJL49" s="40"/>
      <c r="KJM49" s="40"/>
      <c r="KJN49" s="40"/>
      <c r="KJO49" s="40"/>
      <c r="KJP49" s="40"/>
      <c r="KJQ49" s="40"/>
      <c r="KJR49" s="40"/>
      <c r="KJS49" s="40"/>
      <c r="KJT49" s="40"/>
      <c r="KJU49" s="40"/>
      <c r="KJV49" s="40"/>
      <c r="KJW49" s="40"/>
      <c r="KJX49" s="40"/>
      <c r="KJY49" s="40"/>
      <c r="KJZ49" s="40"/>
      <c r="KKA49" s="40"/>
      <c r="KKB49" s="40"/>
      <c r="KKC49" s="40"/>
      <c r="KKD49" s="40"/>
      <c r="KKE49" s="40"/>
      <c r="KKF49" s="40"/>
      <c r="KKG49" s="40"/>
      <c r="KKH49" s="40"/>
      <c r="KKI49" s="40"/>
      <c r="KKJ49" s="40"/>
      <c r="KKK49" s="40"/>
      <c r="KKL49" s="40"/>
      <c r="KKM49" s="40"/>
      <c r="KKN49" s="40"/>
      <c r="KKO49" s="40"/>
      <c r="KKP49" s="40"/>
      <c r="KKQ49" s="40"/>
      <c r="KKR49" s="40"/>
      <c r="KKS49" s="40"/>
      <c r="KKT49" s="40"/>
      <c r="KKU49" s="40"/>
      <c r="KKV49" s="40"/>
      <c r="KKW49" s="40"/>
      <c r="KKX49" s="40"/>
      <c r="KKY49" s="40"/>
      <c r="KKZ49" s="40"/>
      <c r="KLA49" s="40"/>
      <c r="KLB49" s="40"/>
      <c r="KLC49" s="40"/>
      <c r="KLD49" s="40"/>
      <c r="KLE49" s="40"/>
      <c r="KLF49" s="40"/>
      <c r="KLG49" s="40"/>
      <c r="KLH49" s="40"/>
      <c r="KLI49" s="40"/>
      <c r="KLJ49" s="40"/>
      <c r="KLK49" s="40"/>
      <c r="KLL49" s="40"/>
      <c r="KLM49" s="40"/>
      <c r="KLN49" s="40"/>
      <c r="KLO49" s="40"/>
      <c r="KLP49" s="40"/>
      <c r="KLQ49" s="40"/>
      <c r="KLR49" s="40"/>
      <c r="KLS49" s="40"/>
      <c r="KLT49" s="40"/>
      <c r="KLU49" s="40"/>
      <c r="KLV49" s="40"/>
      <c r="KLW49" s="40"/>
      <c r="KLX49" s="40"/>
      <c r="KLY49" s="40"/>
      <c r="KLZ49" s="40"/>
      <c r="KMA49" s="40"/>
      <c r="KMB49" s="40"/>
      <c r="KMC49" s="40"/>
      <c r="KMD49" s="40"/>
      <c r="KME49" s="40"/>
      <c r="KMF49" s="40"/>
      <c r="KMG49" s="40"/>
      <c r="KMH49" s="40"/>
      <c r="KMI49" s="40"/>
      <c r="KMJ49" s="40"/>
      <c r="KMK49" s="40"/>
      <c r="KML49" s="40"/>
      <c r="KMM49" s="40"/>
      <c r="KMN49" s="40"/>
      <c r="KMO49" s="40"/>
      <c r="KMP49" s="40"/>
      <c r="KMQ49" s="40"/>
      <c r="KMR49" s="40"/>
      <c r="KMS49" s="40"/>
      <c r="KMT49" s="40"/>
      <c r="KMU49" s="40"/>
      <c r="KMV49" s="40"/>
      <c r="KMW49" s="40"/>
      <c r="KMX49" s="40"/>
      <c r="KMY49" s="40"/>
      <c r="KMZ49" s="40"/>
      <c r="KNA49" s="40"/>
      <c r="KNB49" s="40"/>
      <c r="KNC49" s="40"/>
      <c r="KND49" s="40"/>
      <c r="KNE49" s="40"/>
      <c r="KNF49" s="40"/>
      <c r="KNG49" s="40"/>
      <c r="KNH49" s="40"/>
      <c r="KNI49" s="40"/>
      <c r="KNJ49" s="40"/>
      <c r="KNK49" s="40"/>
      <c r="KNL49" s="40"/>
      <c r="KNM49" s="40"/>
      <c r="KNN49" s="40"/>
      <c r="KNO49" s="40"/>
      <c r="KNP49" s="40"/>
      <c r="KNQ49" s="40"/>
      <c r="KNR49" s="40"/>
      <c r="KNS49" s="40"/>
      <c r="KNT49" s="40"/>
      <c r="KNU49" s="40"/>
      <c r="KNV49" s="40"/>
      <c r="KNW49" s="40"/>
      <c r="KNX49" s="40"/>
      <c r="KNY49" s="40"/>
      <c r="KNZ49" s="40"/>
      <c r="KOA49" s="40"/>
      <c r="KOB49" s="40"/>
      <c r="KOC49" s="40"/>
      <c r="KOD49" s="40"/>
      <c r="KOE49" s="40"/>
      <c r="KOF49" s="40"/>
      <c r="KOG49" s="40"/>
      <c r="KOH49" s="40"/>
      <c r="KOI49" s="40"/>
      <c r="KOJ49" s="40"/>
      <c r="KOK49" s="40"/>
      <c r="KOL49" s="40"/>
      <c r="KOM49" s="40"/>
      <c r="KON49" s="40"/>
      <c r="KOO49" s="40"/>
      <c r="KOP49" s="40"/>
      <c r="KOQ49" s="40"/>
      <c r="KOR49" s="40"/>
      <c r="KOS49" s="40"/>
      <c r="KOT49" s="40"/>
      <c r="KOU49" s="40"/>
      <c r="KOV49" s="40"/>
      <c r="KOW49" s="40"/>
      <c r="KOX49" s="40"/>
      <c r="KOY49" s="40"/>
      <c r="KOZ49" s="40"/>
      <c r="KPA49" s="40"/>
      <c r="KPB49" s="40"/>
      <c r="KPC49" s="40"/>
      <c r="KPD49" s="40"/>
      <c r="KPE49" s="40"/>
      <c r="KPF49" s="40"/>
      <c r="KPG49" s="40"/>
      <c r="KPH49" s="40"/>
      <c r="KPI49" s="40"/>
      <c r="KPJ49" s="40"/>
      <c r="KPK49" s="40"/>
      <c r="KPL49" s="40"/>
      <c r="KPM49" s="40"/>
      <c r="KPN49" s="40"/>
      <c r="KPO49" s="40"/>
      <c r="KPP49" s="40"/>
      <c r="KPQ49" s="40"/>
      <c r="KPR49" s="40"/>
      <c r="KPS49" s="40"/>
      <c r="KPT49" s="40"/>
      <c r="KPU49" s="40"/>
      <c r="KPV49" s="40"/>
      <c r="KPW49" s="40"/>
      <c r="KPX49" s="40"/>
      <c r="KPY49" s="40"/>
      <c r="KPZ49" s="40"/>
      <c r="KQA49" s="40"/>
      <c r="KQB49" s="40"/>
      <c r="KQC49" s="40"/>
      <c r="KQD49" s="40"/>
      <c r="KQE49" s="40"/>
      <c r="KQF49" s="40"/>
      <c r="KQG49" s="40"/>
      <c r="KQH49" s="40"/>
      <c r="KQI49" s="40"/>
      <c r="KQJ49" s="40"/>
      <c r="KQK49" s="40"/>
      <c r="KQL49" s="40"/>
      <c r="KQM49" s="40"/>
      <c r="KQN49" s="40"/>
      <c r="KQO49" s="40"/>
      <c r="KQP49" s="40"/>
      <c r="KQQ49" s="40"/>
      <c r="KQR49" s="40"/>
      <c r="KQS49" s="40"/>
      <c r="KQT49" s="40"/>
      <c r="KQU49" s="40"/>
      <c r="KQV49" s="40"/>
      <c r="KQW49" s="40"/>
      <c r="KQX49" s="40"/>
      <c r="KQY49" s="40"/>
      <c r="KQZ49" s="40"/>
      <c r="KRA49" s="40"/>
      <c r="KRB49" s="40"/>
      <c r="KRC49" s="40"/>
      <c r="KRD49" s="40"/>
      <c r="KRE49" s="40"/>
      <c r="KRF49" s="40"/>
      <c r="KRG49" s="40"/>
      <c r="KRH49" s="40"/>
      <c r="KRI49" s="40"/>
      <c r="KRJ49" s="40"/>
      <c r="KRK49" s="40"/>
      <c r="KRL49" s="40"/>
      <c r="KRM49" s="40"/>
      <c r="KRN49" s="40"/>
      <c r="KRO49" s="40"/>
      <c r="KRP49" s="40"/>
      <c r="KRQ49" s="40"/>
      <c r="KRR49" s="40"/>
      <c r="KRS49" s="40"/>
      <c r="KRT49" s="40"/>
      <c r="KRU49" s="40"/>
      <c r="KRV49" s="40"/>
      <c r="KRW49" s="40"/>
      <c r="KRX49" s="40"/>
      <c r="KRY49" s="40"/>
      <c r="KRZ49" s="40"/>
      <c r="KSA49" s="40"/>
      <c r="KSB49" s="40"/>
      <c r="KSC49" s="40"/>
      <c r="KSD49" s="40"/>
      <c r="KSE49" s="40"/>
      <c r="KSF49" s="40"/>
      <c r="KSG49" s="40"/>
      <c r="KSH49" s="40"/>
      <c r="KSI49" s="40"/>
      <c r="KSJ49" s="40"/>
      <c r="KSK49" s="40"/>
      <c r="KSL49" s="40"/>
      <c r="KSM49" s="40"/>
      <c r="KSN49" s="40"/>
      <c r="KSO49" s="40"/>
      <c r="KSP49" s="40"/>
      <c r="KSQ49" s="40"/>
      <c r="KSR49" s="40"/>
      <c r="KSS49" s="40"/>
      <c r="KST49" s="40"/>
      <c r="KSU49" s="40"/>
      <c r="KSV49" s="40"/>
      <c r="KSW49" s="40"/>
      <c r="KSX49" s="40"/>
      <c r="KSY49" s="40"/>
      <c r="KSZ49" s="40"/>
      <c r="KTA49" s="40"/>
      <c r="KTB49" s="40"/>
      <c r="KTC49" s="40"/>
      <c r="KTD49" s="40"/>
      <c r="KTE49" s="40"/>
      <c r="KTF49" s="40"/>
      <c r="KTG49" s="40"/>
      <c r="KTH49" s="40"/>
      <c r="KTI49" s="40"/>
      <c r="KTJ49" s="40"/>
      <c r="KTK49" s="40"/>
      <c r="KTL49" s="40"/>
      <c r="KTM49" s="40"/>
      <c r="KTN49" s="40"/>
      <c r="KTO49" s="40"/>
      <c r="KTP49" s="40"/>
      <c r="KTQ49" s="40"/>
      <c r="KTR49" s="40"/>
      <c r="KTS49" s="40"/>
      <c r="KTT49" s="40"/>
      <c r="KTU49" s="40"/>
      <c r="KTV49" s="40"/>
      <c r="KTW49" s="40"/>
      <c r="KTX49" s="40"/>
      <c r="KTY49" s="40"/>
      <c r="KTZ49" s="40"/>
      <c r="KUA49" s="40"/>
      <c r="KUB49" s="40"/>
      <c r="KUC49" s="40"/>
      <c r="KUD49" s="40"/>
      <c r="KUE49" s="40"/>
      <c r="KUF49" s="40"/>
      <c r="KUG49" s="40"/>
      <c r="KUH49" s="40"/>
      <c r="KUI49" s="40"/>
      <c r="KUJ49" s="40"/>
      <c r="KUK49" s="40"/>
      <c r="KUL49" s="40"/>
      <c r="KUM49" s="40"/>
      <c r="KUN49" s="40"/>
      <c r="KUO49" s="40"/>
      <c r="KUP49" s="40"/>
      <c r="KUQ49" s="40"/>
      <c r="KUR49" s="40"/>
      <c r="KUS49" s="40"/>
      <c r="KUT49" s="40"/>
      <c r="KUU49" s="40"/>
      <c r="KUV49" s="40"/>
      <c r="KUW49" s="40"/>
      <c r="KUX49" s="40"/>
      <c r="KUY49" s="40"/>
      <c r="KUZ49" s="40"/>
      <c r="KVA49" s="40"/>
      <c r="KVB49" s="40"/>
      <c r="KVC49" s="40"/>
      <c r="KVD49" s="40"/>
      <c r="KVE49" s="40"/>
      <c r="KVF49" s="40"/>
      <c r="KVG49" s="40"/>
      <c r="KVH49" s="40"/>
      <c r="KVI49" s="40"/>
      <c r="KVJ49" s="40"/>
      <c r="KVK49" s="40"/>
      <c r="KVL49" s="40"/>
      <c r="KVM49" s="40"/>
      <c r="KVN49" s="40"/>
      <c r="KVO49" s="40"/>
      <c r="KVP49" s="40"/>
      <c r="KVQ49" s="40"/>
      <c r="KVR49" s="40"/>
      <c r="KVS49" s="40"/>
      <c r="KVT49" s="40"/>
      <c r="KVU49" s="40"/>
      <c r="KVV49" s="40"/>
      <c r="KVW49" s="40"/>
      <c r="KVX49" s="40"/>
      <c r="KVY49" s="40"/>
      <c r="KVZ49" s="40"/>
      <c r="KWA49" s="40"/>
      <c r="KWB49" s="40"/>
      <c r="KWC49" s="40"/>
      <c r="KWD49" s="40"/>
      <c r="KWE49" s="40"/>
      <c r="KWF49" s="40"/>
      <c r="KWG49" s="40"/>
      <c r="KWH49" s="40"/>
      <c r="KWI49" s="40"/>
      <c r="KWJ49" s="40"/>
      <c r="KWK49" s="40"/>
      <c r="KWL49" s="40"/>
      <c r="KWM49" s="40"/>
      <c r="KWN49" s="40"/>
      <c r="KWO49" s="40"/>
      <c r="KWP49" s="40"/>
      <c r="KWQ49" s="40"/>
      <c r="KWR49" s="40"/>
      <c r="KWS49" s="40"/>
      <c r="KWT49" s="40"/>
      <c r="KWU49" s="40"/>
      <c r="KWV49" s="40"/>
      <c r="KWW49" s="40"/>
      <c r="KWX49" s="40"/>
      <c r="KWY49" s="40"/>
      <c r="KWZ49" s="40"/>
      <c r="KXA49" s="40"/>
      <c r="KXB49" s="40"/>
      <c r="KXC49" s="40"/>
      <c r="KXD49" s="40"/>
      <c r="KXE49" s="40"/>
      <c r="KXF49" s="40"/>
      <c r="KXG49" s="40"/>
      <c r="KXH49" s="40"/>
      <c r="KXI49" s="40"/>
      <c r="KXJ49" s="40"/>
      <c r="KXK49" s="40"/>
      <c r="KXL49" s="40"/>
      <c r="KXM49" s="40"/>
      <c r="KXN49" s="40"/>
      <c r="KXO49" s="40"/>
      <c r="KXP49" s="40"/>
      <c r="KXQ49" s="40"/>
      <c r="KXR49" s="40"/>
      <c r="KXS49" s="40"/>
      <c r="KXT49" s="40"/>
      <c r="KXU49" s="40"/>
      <c r="KXV49" s="40"/>
      <c r="KXW49" s="40"/>
      <c r="KXX49" s="40"/>
      <c r="KXY49" s="40"/>
      <c r="KXZ49" s="40"/>
      <c r="KYA49" s="40"/>
      <c r="KYB49" s="40"/>
      <c r="KYC49" s="40"/>
      <c r="KYD49" s="40"/>
      <c r="KYE49" s="40"/>
      <c r="KYF49" s="40"/>
      <c r="KYG49" s="40"/>
      <c r="KYH49" s="40"/>
      <c r="KYI49" s="40"/>
      <c r="KYJ49" s="40"/>
      <c r="KYK49" s="40"/>
      <c r="KYL49" s="40"/>
      <c r="KYM49" s="40"/>
      <c r="KYN49" s="40"/>
      <c r="KYO49" s="40"/>
      <c r="KYP49" s="40"/>
      <c r="KYQ49" s="40"/>
      <c r="KYR49" s="40"/>
      <c r="KYS49" s="40"/>
      <c r="KYT49" s="40"/>
      <c r="KYU49" s="40"/>
      <c r="KYV49" s="40"/>
      <c r="KYW49" s="40"/>
      <c r="KYX49" s="40"/>
      <c r="KYY49" s="40"/>
      <c r="KYZ49" s="40"/>
      <c r="KZA49" s="40"/>
      <c r="KZB49" s="40"/>
      <c r="KZC49" s="40"/>
      <c r="KZD49" s="40"/>
      <c r="KZE49" s="40"/>
      <c r="KZF49" s="40"/>
      <c r="KZG49" s="40"/>
      <c r="KZH49" s="40"/>
      <c r="KZI49" s="40"/>
      <c r="KZJ49" s="40"/>
      <c r="KZK49" s="40"/>
      <c r="KZL49" s="40"/>
      <c r="KZM49" s="40"/>
      <c r="KZN49" s="40"/>
      <c r="KZO49" s="40"/>
      <c r="KZP49" s="40"/>
      <c r="KZQ49" s="40"/>
      <c r="KZR49" s="40"/>
      <c r="KZS49" s="40"/>
      <c r="KZT49" s="40"/>
      <c r="KZU49" s="40"/>
      <c r="KZV49" s="40"/>
      <c r="KZW49" s="40"/>
      <c r="KZX49" s="40"/>
      <c r="KZY49" s="40"/>
      <c r="KZZ49" s="40"/>
      <c r="LAA49" s="40"/>
      <c r="LAB49" s="40"/>
      <c r="LAC49" s="40"/>
      <c r="LAD49" s="40"/>
      <c r="LAE49" s="40"/>
      <c r="LAF49" s="40"/>
      <c r="LAG49" s="40"/>
      <c r="LAH49" s="40"/>
      <c r="LAI49" s="40"/>
      <c r="LAJ49" s="40"/>
      <c r="LAK49" s="40"/>
      <c r="LAL49" s="40"/>
      <c r="LAM49" s="40"/>
      <c r="LAN49" s="40"/>
      <c r="LAO49" s="40"/>
      <c r="LAP49" s="40"/>
      <c r="LAQ49" s="40"/>
      <c r="LAR49" s="40"/>
      <c r="LAS49" s="40"/>
      <c r="LAT49" s="40"/>
      <c r="LAU49" s="40"/>
      <c r="LAV49" s="40"/>
      <c r="LAW49" s="40"/>
      <c r="LAX49" s="40"/>
      <c r="LAY49" s="40"/>
      <c r="LAZ49" s="40"/>
      <c r="LBA49" s="40"/>
      <c r="LBB49" s="40"/>
      <c r="LBC49" s="40"/>
      <c r="LBD49" s="40"/>
      <c r="LBE49" s="40"/>
      <c r="LBF49" s="40"/>
      <c r="LBG49" s="40"/>
      <c r="LBH49" s="40"/>
      <c r="LBI49" s="40"/>
      <c r="LBJ49" s="40"/>
      <c r="LBK49" s="40"/>
      <c r="LBL49" s="40"/>
      <c r="LBM49" s="40"/>
      <c r="LBN49" s="40"/>
      <c r="LBO49" s="40"/>
      <c r="LBP49" s="40"/>
      <c r="LBQ49" s="40"/>
      <c r="LBR49" s="40"/>
      <c r="LBS49" s="40"/>
      <c r="LBT49" s="40"/>
      <c r="LBU49" s="40"/>
      <c r="LBV49" s="40"/>
      <c r="LBW49" s="40"/>
      <c r="LBX49" s="40"/>
      <c r="LBY49" s="40"/>
      <c r="LBZ49" s="40"/>
      <c r="LCA49" s="40"/>
      <c r="LCB49" s="40"/>
      <c r="LCC49" s="40"/>
      <c r="LCD49" s="40"/>
      <c r="LCE49" s="40"/>
      <c r="LCF49" s="40"/>
      <c r="LCG49" s="40"/>
      <c r="LCH49" s="40"/>
      <c r="LCI49" s="40"/>
      <c r="LCJ49" s="40"/>
      <c r="LCK49" s="40"/>
      <c r="LCL49" s="40"/>
      <c r="LCM49" s="40"/>
      <c r="LCN49" s="40"/>
      <c r="LCO49" s="40"/>
      <c r="LCP49" s="40"/>
      <c r="LCQ49" s="40"/>
      <c r="LCR49" s="40"/>
      <c r="LCS49" s="40"/>
      <c r="LCT49" s="40"/>
      <c r="LCU49" s="40"/>
      <c r="LCV49" s="40"/>
      <c r="LCW49" s="40"/>
      <c r="LCX49" s="40"/>
      <c r="LCY49" s="40"/>
      <c r="LCZ49" s="40"/>
      <c r="LDA49" s="40"/>
      <c r="LDB49" s="40"/>
      <c r="LDC49" s="40"/>
      <c r="LDD49" s="40"/>
      <c r="LDE49" s="40"/>
      <c r="LDF49" s="40"/>
      <c r="LDG49" s="40"/>
      <c r="LDH49" s="40"/>
      <c r="LDI49" s="40"/>
      <c r="LDJ49" s="40"/>
      <c r="LDK49" s="40"/>
      <c r="LDL49" s="40"/>
      <c r="LDM49" s="40"/>
      <c r="LDN49" s="40"/>
      <c r="LDO49" s="40"/>
      <c r="LDP49" s="40"/>
      <c r="LDQ49" s="40"/>
      <c r="LDR49" s="40"/>
      <c r="LDS49" s="40"/>
      <c r="LDT49" s="40"/>
      <c r="LDU49" s="40"/>
      <c r="LDV49" s="40"/>
      <c r="LDW49" s="40"/>
      <c r="LDX49" s="40"/>
      <c r="LDY49" s="40"/>
      <c r="LDZ49" s="40"/>
      <c r="LEA49" s="40"/>
      <c r="LEB49" s="40"/>
      <c r="LEC49" s="40"/>
      <c r="LED49" s="40"/>
      <c r="LEE49" s="40"/>
      <c r="LEF49" s="40"/>
      <c r="LEG49" s="40"/>
      <c r="LEH49" s="40"/>
      <c r="LEI49" s="40"/>
      <c r="LEJ49" s="40"/>
      <c r="LEK49" s="40"/>
      <c r="LEL49" s="40"/>
      <c r="LEM49" s="40"/>
      <c r="LEN49" s="40"/>
      <c r="LEO49" s="40"/>
      <c r="LEP49" s="40"/>
      <c r="LEQ49" s="40"/>
      <c r="LER49" s="40"/>
      <c r="LES49" s="40"/>
      <c r="LET49" s="40"/>
      <c r="LEU49" s="40"/>
      <c r="LEV49" s="40"/>
      <c r="LEW49" s="40"/>
      <c r="LEX49" s="40"/>
      <c r="LEY49" s="40"/>
      <c r="LEZ49" s="40"/>
      <c r="LFA49" s="40"/>
      <c r="LFB49" s="40"/>
      <c r="LFC49" s="40"/>
      <c r="LFD49" s="40"/>
      <c r="LFE49" s="40"/>
      <c r="LFF49" s="40"/>
      <c r="LFG49" s="40"/>
      <c r="LFH49" s="40"/>
      <c r="LFI49" s="40"/>
      <c r="LFJ49" s="40"/>
      <c r="LFK49" s="40"/>
      <c r="LFL49" s="40"/>
      <c r="LFM49" s="40"/>
      <c r="LFN49" s="40"/>
      <c r="LFO49" s="40"/>
      <c r="LFP49" s="40"/>
      <c r="LFQ49" s="40"/>
      <c r="LFR49" s="40"/>
      <c r="LFS49" s="40"/>
      <c r="LFT49" s="40"/>
      <c r="LFU49" s="40"/>
      <c r="LFV49" s="40"/>
      <c r="LFW49" s="40"/>
      <c r="LFX49" s="40"/>
      <c r="LFY49" s="40"/>
      <c r="LFZ49" s="40"/>
      <c r="LGA49" s="40"/>
      <c r="LGB49" s="40"/>
      <c r="LGC49" s="40"/>
      <c r="LGD49" s="40"/>
      <c r="LGE49" s="40"/>
      <c r="LGF49" s="40"/>
      <c r="LGG49" s="40"/>
      <c r="LGH49" s="40"/>
      <c r="LGI49" s="40"/>
      <c r="LGJ49" s="40"/>
      <c r="LGK49" s="40"/>
      <c r="LGL49" s="40"/>
      <c r="LGM49" s="40"/>
      <c r="LGN49" s="40"/>
      <c r="LGO49" s="40"/>
      <c r="LGP49" s="40"/>
      <c r="LGQ49" s="40"/>
      <c r="LGR49" s="40"/>
      <c r="LGS49" s="40"/>
      <c r="LGT49" s="40"/>
      <c r="LGU49" s="40"/>
      <c r="LGV49" s="40"/>
      <c r="LGW49" s="40"/>
      <c r="LGX49" s="40"/>
      <c r="LGY49" s="40"/>
      <c r="LGZ49" s="40"/>
      <c r="LHA49" s="40"/>
      <c r="LHB49" s="40"/>
      <c r="LHC49" s="40"/>
      <c r="LHD49" s="40"/>
      <c r="LHE49" s="40"/>
      <c r="LHF49" s="40"/>
      <c r="LHG49" s="40"/>
      <c r="LHH49" s="40"/>
      <c r="LHI49" s="40"/>
      <c r="LHJ49" s="40"/>
      <c r="LHK49" s="40"/>
      <c r="LHL49" s="40"/>
      <c r="LHM49" s="40"/>
      <c r="LHN49" s="40"/>
      <c r="LHO49" s="40"/>
      <c r="LHP49" s="40"/>
      <c r="LHQ49" s="40"/>
      <c r="LHR49" s="40"/>
      <c r="LHS49" s="40"/>
      <c r="LHT49" s="40"/>
      <c r="LHU49" s="40"/>
      <c r="LHV49" s="40"/>
      <c r="LHW49" s="40"/>
      <c r="LHX49" s="40"/>
      <c r="LHY49" s="40"/>
      <c r="LHZ49" s="40"/>
      <c r="LIA49" s="40"/>
      <c r="LIB49" s="40"/>
      <c r="LIC49" s="40"/>
      <c r="LID49" s="40"/>
      <c r="LIE49" s="40"/>
      <c r="LIF49" s="40"/>
      <c r="LIG49" s="40"/>
      <c r="LIH49" s="40"/>
      <c r="LII49" s="40"/>
      <c r="LIJ49" s="40"/>
      <c r="LIK49" s="40"/>
      <c r="LIL49" s="40"/>
      <c r="LIM49" s="40"/>
      <c r="LIN49" s="40"/>
      <c r="LIO49" s="40"/>
      <c r="LIP49" s="40"/>
      <c r="LIQ49" s="40"/>
      <c r="LIR49" s="40"/>
      <c r="LIS49" s="40"/>
      <c r="LIT49" s="40"/>
      <c r="LIU49" s="40"/>
      <c r="LIV49" s="40"/>
      <c r="LIW49" s="40"/>
      <c r="LIX49" s="40"/>
      <c r="LIY49" s="40"/>
      <c r="LIZ49" s="40"/>
      <c r="LJA49" s="40"/>
      <c r="LJB49" s="40"/>
      <c r="LJC49" s="40"/>
      <c r="LJD49" s="40"/>
      <c r="LJE49" s="40"/>
      <c r="LJF49" s="40"/>
      <c r="LJG49" s="40"/>
      <c r="LJH49" s="40"/>
      <c r="LJI49" s="40"/>
      <c r="LJJ49" s="40"/>
      <c r="LJK49" s="40"/>
      <c r="LJL49" s="40"/>
      <c r="LJM49" s="40"/>
      <c r="LJN49" s="40"/>
      <c r="LJO49" s="40"/>
      <c r="LJP49" s="40"/>
      <c r="LJQ49" s="40"/>
      <c r="LJR49" s="40"/>
      <c r="LJS49" s="40"/>
      <c r="LJT49" s="40"/>
      <c r="LJU49" s="40"/>
      <c r="LJV49" s="40"/>
      <c r="LJW49" s="40"/>
      <c r="LJX49" s="40"/>
      <c r="LJY49" s="40"/>
      <c r="LJZ49" s="40"/>
      <c r="LKA49" s="40"/>
      <c r="LKB49" s="40"/>
      <c r="LKC49" s="40"/>
      <c r="LKD49" s="40"/>
      <c r="LKE49" s="40"/>
      <c r="LKF49" s="40"/>
      <c r="LKG49" s="40"/>
      <c r="LKH49" s="40"/>
      <c r="LKI49" s="40"/>
      <c r="LKJ49" s="40"/>
      <c r="LKK49" s="40"/>
      <c r="LKL49" s="40"/>
      <c r="LKM49" s="40"/>
      <c r="LKN49" s="40"/>
      <c r="LKO49" s="40"/>
      <c r="LKP49" s="40"/>
      <c r="LKQ49" s="40"/>
      <c r="LKR49" s="40"/>
      <c r="LKS49" s="40"/>
      <c r="LKT49" s="40"/>
      <c r="LKU49" s="40"/>
      <c r="LKV49" s="40"/>
      <c r="LKW49" s="40"/>
      <c r="LKX49" s="40"/>
      <c r="LKY49" s="40"/>
      <c r="LKZ49" s="40"/>
      <c r="LLA49" s="40"/>
      <c r="LLB49" s="40"/>
      <c r="LLC49" s="40"/>
      <c r="LLD49" s="40"/>
      <c r="LLE49" s="40"/>
      <c r="LLF49" s="40"/>
      <c r="LLG49" s="40"/>
      <c r="LLH49" s="40"/>
      <c r="LLI49" s="40"/>
      <c r="LLJ49" s="40"/>
      <c r="LLK49" s="40"/>
      <c r="LLL49" s="40"/>
      <c r="LLM49" s="40"/>
      <c r="LLN49" s="40"/>
      <c r="LLO49" s="40"/>
      <c r="LLP49" s="40"/>
      <c r="LLQ49" s="40"/>
      <c r="LLR49" s="40"/>
      <c r="LLS49" s="40"/>
      <c r="LLT49" s="40"/>
      <c r="LLU49" s="40"/>
      <c r="LLV49" s="40"/>
      <c r="LLW49" s="40"/>
      <c r="LLX49" s="40"/>
      <c r="LLY49" s="40"/>
      <c r="LLZ49" s="40"/>
      <c r="LMA49" s="40"/>
      <c r="LMB49" s="40"/>
      <c r="LMC49" s="40"/>
      <c r="LMD49" s="40"/>
      <c r="LME49" s="40"/>
      <c r="LMF49" s="40"/>
      <c r="LMG49" s="40"/>
      <c r="LMH49" s="40"/>
      <c r="LMI49" s="40"/>
      <c r="LMJ49" s="40"/>
      <c r="LMK49" s="40"/>
      <c r="LML49" s="40"/>
      <c r="LMM49" s="40"/>
      <c r="LMN49" s="40"/>
      <c r="LMO49" s="40"/>
      <c r="LMP49" s="40"/>
      <c r="LMQ49" s="40"/>
      <c r="LMR49" s="40"/>
      <c r="LMS49" s="40"/>
      <c r="LMT49" s="40"/>
      <c r="LMU49" s="40"/>
      <c r="LMV49" s="40"/>
      <c r="LMW49" s="40"/>
      <c r="LMX49" s="40"/>
      <c r="LMY49" s="40"/>
      <c r="LMZ49" s="40"/>
      <c r="LNA49" s="40"/>
      <c r="LNB49" s="40"/>
      <c r="LNC49" s="40"/>
      <c r="LND49" s="40"/>
      <c r="LNE49" s="40"/>
      <c r="LNF49" s="40"/>
      <c r="LNG49" s="40"/>
      <c r="LNH49" s="40"/>
      <c r="LNI49" s="40"/>
      <c r="LNJ49" s="40"/>
      <c r="LNK49" s="40"/>
      <c r="LNL49" s="40"/>
      <c r="LNM49" s="40"/>
      <c r="LNN49" s="40"/>
      <c r="LNO49" s="40"/>
      <c r="LNP49" s="40"/>
      <c r="LNQ49" s="40"/>
      <c r="LNR49" s="40"/>
      <c r="LNS49" s="40"/>
      <c r="LNT49" s="40"/>
      <c r="LNU49" s="40"/>
      <c r="LNV49" s="40"/>
      <c r="LNW49" s="40"/>
      <c r="LNX49" s="40"/>
      <c r="LNY49" s="40"/>
      <c r="LNZ49" s="40"/>
      <c r="LOA49" s="40"/>
      <c r="LOB49" s="40"/>
      <c r="LOC49" s="40"/>
      <c r="LOD49" s="40"/>
      <c r="LOE49" s="40"/>
      <c r="LOF49" s="40"/>
      <c r="LOG49" s="40"/>
      <c r="LOH49" s="40"/>
      <c r="LOI49" s="40"/>
      <c r="LOJ49" s="40"/>
      <c r="LOK49" s="40"/>
      <c r="LOL49" s="40"/>
      <c r="LOM49" s="40"/>
      <c r="LON49" s="40"/>
      <c r="LOO49" s="40"/>
      <c r="LOP49" s="40"/>
      <c r="LOQ49" s="40"/>
      <c r="LOR49" s="40"/>
      <c r="LOS49" s="40"/>
      <c r="LOT49" s="40"/>
      <c r="LOU49" s="40"/>
      <c r="LOV49" s="40"/>
      <c r="LOW49" s="40"/>
      <c r="LOX49" s="40"/>
      <c r="LOY49" s="40"/>
      <c r="LOZ49" s="40"/>
      <c r="LPA49" s="40"/>
      <c r="LPB49" s="40"/>
      <c r="LPC49" s="40"/>
      <c r="LPD49" s="40"/>
      <c r="LPE49" s="40"/>
      <c r="LPF49" s="40"/>
      <c r="LPG49" s="40"/>
      <c r="LPH49" s="40"/>
      <c r="LPI49" s="40"/>
      <c r="LPJ49" s="40"/>
      <c r="LPK49" s="40"/>
      <c r="LPL49" s="40"/>
      <c r="LPM49" s="40"/>
      <c r="LPN49" s="40"/>
      <c r="LPO49" s="40"/>
      <c r="LPP49" s="40"/>
      <c r="LPQ49" s="40"/>
      <c r="LPR49" s="40"/>
      <c r="LPS49" s="40"/>
      <c r="LPT49" s="40"/>
      <c r="LPU49" s="40"/>
      <c r="LPV49" s="40"/>
      <c r="LPW49" s="40"/>
      <c r="LPX49" s="40"/>
      <c r="LPY49" s="40"/>
      <c r="LPZ49" s="40"/>
      <c r="LQA49" s="40"/>
      <c r="LQB49" s="40"/>
      <c r="LQC49" s="40"/>
      <c r="LQD49" s="40"/>
      <c r="LQE49" s="40"/>
      <c r="LQF49" s="40"/>
      <c r="LQG49" s="40"/>
      <c r="LQH49" s="40"/>
      <c r="LQI49" s="40"/>
      <c r="LQJ49" s="40"/>
      <c r="LQK49" s="40"/>
      <c r="LQL49" s="40"/>
      <c r="LQM49" s="40"/>
      <c r="LQN49" s="40"/>
      <c r="LQO49" s="40"/>
      <c r="LQP49" s="40"/>
      <c r="LQQ49" s="40"/>
      <c r="LQR49" s="40"/>
      <c r="LQS49" s="40"/>
      <c r="LQT49" s="40"/>
      <c r="LQU49" s="40"/>
      <c r="LQV49" s="40"/>
      <c r="LQW49" s="40"/>
      <c r="LQX49" s="40"/>
      <c r="LQY49" s="40"/>
      <c r="LQZ49" s="40"/>
      <c r="LRA49" s="40"/>
      <c r="LRB49" s="40"/>
      <c r="LRC49" s="40"/>
      <c r="LRD49" s="40"/>
      <c r="LRE49" s="40"/>
      <c r="LRF49" s="40"/>
      <c r="LRG49" s="40"/>
      <c r="LRH49" s="40"/>
      <c r="LRI49" s="40"/>
      <c r="LRJ49" s="40"/>
      <c r="LRK49" s="40"/>
      <c r="LRL49" s="40"/>
      <c r="LRM49" s="40"/>
      <c r="LRN49" s="40"/>
      <c r="LRO49" s="40"/>
      <c r="LRP49" s="40"/>
      <c r="LRQ49" s="40"/>
      <c r="LRR49" s="40"/>
      <c r="LRS49" s="40"/>
      <c r="LRT49" s="40"/>
      <c r="LRU49" s="40"/>
      <c r="LRV49" s="40"/>
      <c r="LRW49" s="40"/>
      <c r="LRX49" s="40"/>
      <c r="LRY49" s="40"/>
      <c r="LRZ49" s="40"/>
      <c r="LSA49" s="40"/>
      <c r="LSB49" s="40"/>
      <c r="LSC49" s="40"/>
      <c r="LSD49" s="40"/>
      <c r="LSE49" s="40"/>
      <c r="LSF49" s="40"/>
      <c r="LSG49" s="40"/>
      <c r="LSH49" s="40"/>
      <c r="LSI49" s="40"/>
      <c r="LSJ49" s="40"/>
      <c r="LSK49" s="40"/>
      <c r="LSL49" s="40"/>
      <c r="LSM49" s="40"/>
      <c r="LSN49" s="40"/>
      <c r="LSO49" s="40"/>
      <c r="LSP49" s="40"/>
      <c r="LSQ49" s="40"/>
      <c r="LSR49" s="40"/>
      <c r="LSS49" s="40"/>
      <c r="LST49" s="40"/>
      <c r="LSU49" s="40"/>
      <c r="LSV49" s="40"/>
      <c r="LSW49" s="40"/>
      <c r="LSX49" s="40"/>
      <c r="LSY49" s="40"/>
      <c r="LSZ49" s="40"/>
      <c r="LTA49" s="40"/>
      <c r="LTB49" s="40"/>
      <c r="LTC49" s="40"/>
      <c r="LTD49" s="40"/>
      <c r="LTE49" s="40"/>
      <c r="LTF49" s="40"/>
      <c r="LTG49" s="40"/>
      <c r="LTH49" s="40"/>
      <c r="LTI49" s="40"/>
      <c r="LTJ49" s="40"/>
      <c r="LTK49" s="40"/>
      <c r="LTL49" s="40"/>
      <c r="LTM49" s="40"/>
      <c r="LTN49" s="40"/>
      <c r="LTO49" s="40"/>
      <c r="LTP49" s="40"/>
      <c r="LTQ49" s="40"/>
      <c r="LTR49" s="40"/>
      <c r="LTS49" s="40"/>
      <c r="LTT49" s="40"/>
      <c r="LTU49" s="40"/>
      <c r="LTV49" s="40"/>
      <c r="LTW49" s="40"/>
      <c r="LTX49" s="40"/>
      <c r="LTY49" s="40"/>
      <c r="LTZ49" s="40"/>
      <c r="LUA49" s="40"/>
      <c r="LUB49" s="40"/>
      <c r="LUC49" s="40"/>
      <c r="LUD49" s="40"/>
      <c r="LUE49" s="40"/>
      <c r="LUF49" s="40"/>
      <c r="LUG49" s="40"/>
      <c r="LUH49" s="40"/>
      <c r="LUI49" s="40"/>
      <c r="LUJ49" s="40"/>
      <c r="LUK49" s="40"/>
      <c r="LUL49" s="40"/>
      <c r="LUM49" s="40"/>
      <c r="LUN49" s="40"/>
      <c r="LUO49" s="40"/>
      <c r="LUP49" s="40"/>
      <c r="LUQ49" s="40"/>
      <c r="LUR49" s="40"/>
      <c r="LUS49" s="40"/>
      <c r="LUT49" s="40"/>
      <c r="LUU49" s="40"/>
      <c r="LUV49" s="40"/>
      <c r="LUW49" s="40"/>
      <c r="LUX49" s="40"/>
      <c r="LUY49" s="40"/>
      <c r="LUZ49" s="40"/>
      <c r="LVA49" s="40"/>
      <c r="LVB49" s="40"/>
      <c r="LVC49" s="40"/>
      <c r="LVD49" s="40"/>
      <c r="LVE49" s="40"/>
      <c r="LVF49" s="40"/>
      <c r="LVG49" s="40"/>
      <c r="LVH49" s="40"/>
      <c r="LVI49" s="40"/>
      <c r="LVJ49" s="40"/>
      <c r="LVK49" s="40"/>
      <c r="LVL49" s="40"/>
      <c r="LVM49" s="40"/>
      <c r="LVN49" s="40"/>
      <c r="LVO49" s="40"/>
      <c r="LVP49" s="40"/>
      <c r="LVQ49" s="40"/>
      <c r="LVR49" s="40"/>
      <c r="LVS49" s="40"/>
      <c r="LVT49" s="40"/>
      <c r="LVU49" s="40"/>
      <c r="LVV49" s="40"/>
      <c r="LVW49" s="40"/>
      <c r="LVX49" s="40"/>
      <c r="LVY49" s="40"/>
      <c r="LVZ49" s="40"/>
      <c r="LWA49" s="40"/>
      <c r="LWB49" s="40"/>
      <c r="LWC49" s="40"/>
      <c r="LWD49" s="40"/>
      <c r="LWE49" s="40"/>
      <c r="LWF49" s="40"/>
      <c r="LWG49" s="40"/>
      <c r="LWH49" s="40"/>
      <c r="LWI49" s="40"/>
      <c r="LWJ49" s="40"/>
      <c r="LWK49" s="40"/>
      <c r="LWL49" s="40"/>
      <c r="LWM49" s="40"/>
      <c r="LWN49" s="40"/>
      <c r="LWO49" s="40"/>
      <c r="LWP49" s="40"/>
      <c r="LWQ49" s="40"/>
      <c r="LWR49" s="40"/>
      <c r="LWS49" s="40"/>
      <c r="LWT49" s="40"/>
      <c r="LWU49" s="40"/>
      <c r="LWV49" s="40"/>
      <c r="LWW49" s="40"/>
      <c r="LWX49" s="40"/>
      <c r="LWY49" s="40"/>
      <c r="LWZ49" s="40"/>
      <c r="LXA49" s="40"/>
      <c r="LXB49" s="40"/>
      <c r="LXC49" s="40"/>
      <c r="LXD49" s="40"/>
      <c r="LXE49" s="40"/>
      <c r="LXF49" s="40"/>
      <c r="LXG49" s="40"/>
      <c r="LXH49" s="40"/>
      <c r="LXI49" s="40"/>
      <c r="LXJ49" s="40"/>
      <c r="LXK49" s="40"/>
      <c r="LXL49" s="40"/>
      <c r="LXM49" s="40"/>
      <c r="LXN49" s="40"/>
      <c r="LXO49" s="40"/>
      <c r="LXP49" s="40"/>
      <c r="LXQ49" s="40"/>
      <c r="LXR49" s="40"/>
      <c r="LXS49" s="40"/>
      <c r="LXT49" s="40"/>
      <c r="LXU49" s="40"/>
      <c r="LXV49" s="40"/>
      <c r="LXW49" s="40"/>
      <c r="LXX49" s="40"/>
      <c r="LXY49" s="40"/>
      <c r="LXZ49" s="40"/>
      <c r="LYA49" s="40"/>
      <c r="LYB49" s="40"/>
      <c r="LYC49" s="40"/>
      <c r="LYD49" s="40"/>
      <c r="LYE49" s="40"/>
      <c r="LYF49" s="40"/>
      <c r="LYG49" s="40"/>
      <c r="LYH49" s="40"/>
      <c r="LYI49" s="40"/>
      <c r="LYJ49" s="40"/>
      <c r="LYK49" s="40"/>
      <c r="LYL49" s="40"/>
      <c r="LYM49" s="40"/>
      <c r="LYN49" s="40"/>
      <c r="LYO49" s="40"/>
      <c r="LYP49" s="40"/>
      <c r="LYQ49" s="40"/>
      <c r="LYR49" s="40"/>
      <c r="LYS49" s="40"/>
      <c r="LYT49" s="40"/>
      <c r="LYU49" s="40"/>
      <c r="LYV49" s="40"/>
      <c r="LYW49" s="40"/>
      <c r="LYX49" s="40"/>
      <c r="LYY49" s="40"/>
      <c r="LYZ49" s="40"/>
      <c r="LZA49" s="40"/>
      <c r="LZB49" s="40"/>
      <c r="LZC49" s="40"/>
      <c r="LZD49" s="40"/>
      <c r="LZE49" s="40"/>
      <c r="LZF49" s="40"/>
      <c r="LZG49" s="40"/>
      <c r="LZH49" s="40"/>
      <c r="LZI49" s="40"/>
      <c r="LZJ49" s="40"/>
      <c r="LZK49" s="40"/>
      <c r="LZL49" s="40"/>
      <c r="LZM49" s="40"/>
      <c r="LZN49" s="40"/>
      <c r="LZO49" s="40"/>
      <c r="LZP49" s="40"/>
      <c r="LZQ49" s="40"/>
      <c r="LZR49" s="40"/>
      <c r="LZS49" s="40"/>
      <c r="LZT49" s="40"/>
      <c r="LZU49" s="40"/>
      <c r="LZV49" s="40"/>
      <c r="LZW49" s="40"/>
      <c r="LZX49" s="40"/>
      <c r="LZY49" s="40"/>
      <c r="LZZ49" s="40"/>
      <c r="MAA49" s="40"/>
      <c r="MAB49" s="40"/>
      <c r="MAC49" s="40"/>
      <c r="MAD49" s="40"/>
      <c r="MAE49" s="40"/>
      <c r="MAF49" s="40"/>
      <c r="MAG49" s="40"/>
      <c r="MAH49" s="40"/>
      <c r="MAI49" s="40"/>
      <c r="MAJ49" s="40"/>
      <c r="MAK49" s="40"/>
      <c r="MAL49" s="40"/>
      <c r="MAM49" s="40"/>
      <c r="MAN49" s="40"/>
      <c r="MAO49" s="40"/>
      <c r="MAP49" s="40"/>
      <c r="MAQ49" s="40"/>
      <c r="MAR49" s="40"/>
      <c r="MAS49" s="40"/>
      <c r="MAT49" s="40"/>
      <c r="MAU49" s="40"/>
      <c r="MAV49" s="40"/>
      <c r="MAW49" s="40"/>
      <c r="MAX49" s="40"/>
      <c r="MAY49" s="40"/>
      <c r="MAZ49" s="40"/>
      <c r="MBA49" s="40"/>
      <c r="MBB49" s="40"/>
      <c r="MBC49" s="40"/>
      <c r="MBD49" s="40"/>
      <c r="MBE49" s="40"/>
      <c r="MBF49" s="40"/>
      <c r="MBG49" s="40"/>
      <c r="MBH49" s="40"/>
      <c r="MBI49" s="40"/>
      <c r="MBJ49" s="40"/>
      <c r="MBK49" s="40"/>
      <c r="MBL49" s="40"/>
      <c r="MBM49" s="40"/>
      <c r="MBN49" s="40"/>
      <c r="MBO49" s="40"/>
      <c r="MBP49" s="40"/>
      <c r="MBQ49" s="40"/>
      <c r="MBR49" s="40"/>
      <c r="MBS49" s="40"/>
      <c r="MBT49" s="40"/>
      <c r="MBU49" s="40"/>
      <c r="MBV49" s="40"/>
      <c r="MBW49" s="40"/>
      <c r="MBX49" s="40"/>
      <c r="MBY49" s="40"/>
      <c r="MBZ49" s="40"/>
      <c r="MCA49" s="40"/>
      <c r="MCB49" s="40"/>
      <c r="MCC49" s="40"/>
      <c r="MCD49" s="40"/>
      <c r="MCE49" s="40"/>
      <c r="MCF49" s="40"/>
      <c r="MCG49" s="40"/>
      <c r="MCH49" s="40"/>
      <c r="MCI49" s="40"/>
      <c r="MCJ49" s="40"/>
      <c r="MCK49" s="40"/>
      <c r="MCL49" s="40"/>
      <c r="MCM49" s="40"/>
      <c r="MCN49" s="40"/>
      <c r="MCO49" s="40"/>
      <c r="MCP49" s="40"/>
      <c r="MCQ49" s="40"/>
      <c r="MCR49" s="40"/>
      <c r="MCS49" s="40"/>
      <c r="MCT49" s="40"/>
      <c r="MCU49" s="40"/>
      <c r="MCV49" s="40"/>
      <c r="MCW49" s="40"/>
      <c r="MCX49" s="40"/>
      <c r="MCY49" s="40"/>
      <c r="MCZ49" s="40"/>
      <c r="MDA49" s="40"/>
      <c r="MDB49" s="40"/>
      <c r="MDC49" s="40"/>
      <c r="MDD49" s="40"/>
      <c r="MDE49" s="40"/>
      <c r="MDF49" s="40"/>
      <c r="MDG49" s="40"/>
      <c r="MDH49" s="40"/>
      <c r="MDI49" s="40"/>
      <c r="MDJ49" s="40"/>
      <c r="MDK49" s="40"/>
      <c r="MDL49" s="40"/>
      <c r="MDM49" s="40"/>
      <c r="MDN49" s="40"/>
      <c r="MDO49" s="40"/>
      <c r="MDP49" s="40"/>
      <c r="MDQ49" s="40"/>
      <c r="MDR49" s="40"/>
      <c r="MDS49" s="40"/>
      <c r="MDT49" s="40"/>
      <c r="MDU49" s="40"/>
      <c r="MDV49" s="40"/>
      <c r="MDW49" s="40"/>
      <c r="MDX49" s="40"/>
      <c r="MDY49" s="40"/>
      <c r="MDZ49" s="40"/>
      <c r="MEA49" s="40"/>
      <c r="MEB49" s="40"/>
      <c r="MEC49" s="40"/>
      <c r="MED49" s="40"/>
      <c r="MEE49" s="40"/>
      <c r="MEF49" s="40"/>
      <c r="MEG49" s="40"/>
      <c r="MEH49" s="40"/>
      <c r="MEI49" s="40"/>
      <c r="MEJ49" s="40"/>
      <c r="MEK49" s="40"/>
      <c r="MEL49" s="40"/>
      <c r="MEM49" s="40"/>
      <c r="MEN49" s="40"/>
      <c r="MEO49" s="40"/>
      <c r="MEP49" s="40"/>
      <c r="MEQ49" s="40"/>
      <c r="MER49" s="40"/>
      <c r="MES49" s="40"/>
      <c r="MET49" s="40"/>
      <c r="MEU49" s="40"/>
      <c r="MEV49" s="40"/>
      <c r="MEW49" s="40"/>
      <c r="MEX49" s="40"/>
      <c r="MEY49" s="40"/>
      <c r="MEZ49" s="40"/>
      <c r="MFA49" s="40"/>
      <c r="MFB49" s="40"/>
      <c r="MFC49" s="40"/>
      <c r="MFD49" s="40"/>
      <c r="MFE49" s="40"/>
      <c r="MFF49" s="40"/>
      <c r="MFG49" s="40"/>
      <c r="MFH49" s="40"/>
      <c r="MFI49" s="40"/>
      <c r="MFJ49" s="40"/>
      <c r="MFK49" s="40"/>
      <c r="MFL49" s="40"/>
      <c r="MFM49" s="40"/>
      <c r="MFN49" s="40"/>
      <c r="MFO49" s="40"/>
      <c r="MFP49" s="40"/>
      <c r="MFQ49" s="40"/>
      <c r="MFR49" s="40"/>
      <c r="MFS49" s="40"/>
      <c r="MFT49" s="40"/>
      <c r="MFU49" s="40"/>
      <c r="MFV49" s="40"/>
      <c r="MFW49" s="40"/>
      <c r="MFX49" s="40"/>
      <c r="MFY49" s="40"/>
      <c r="MFZ49" s="40"/>
      <c r="MGA49" s="40"/>
      <c r="MGB49" s="40"/>
      <c r="MGC49" s="40"/>
      <c r="MGD49" s="40"/>
      <c r="MGE49" s="40"/>
      <c r="MGF49" s="40"/>
      <c r="MGG49" s="40"/>
      <c r="MGH49" s="40"/>
      <c r="MGI49" s="40"/>
      <c r="MGJ49" s="40"/>
      <c r="MGK49" s="40"/>
      <c r="MGL49" s="40"/>
      <c r="MGM49" s="40"/>
      <c r="MGN49" s="40"/>
      <c r="MGO49" s="40"/>
      <c r="MGP49" s="40"/>
      <c r="MGQ49" s="40"/>
      <c r="MGR49" s="40"/>
      <c r="MGS49" s="40"/>
      <c r="MGT49" s="40"/>
      <c r="MGU49" s="40"/>
      <c r="MGV49" s="40"/>
      <c r="MGW49" s="40"/>
      <c r="MGX49" s="40"/>
      <c r="MGY49" s="40"/>
      <c r="MGZ49" s="40"/>
      <c r="MHA49" s="40"/>
      <c r="MHB49" s="40"/>
      <c r="MHC49" s="40"/>
      <c r="MHD49" s="40"/>
      <c r="MHE49" s="40"/>
      <c r="MHF49" s="40"/>
      <c r="MHG49" s="40"/>
      <c r="MHH49" s="40"/>
      <c r="MHI49" s="40"/>
      <c r="MHJ49" s="40"/>
      <c r="MHK49" s="40"/>
      <c r="MHL49" s="40"/>
      <c r="MHM49" s="40"/>
      <c r="MHN49" s="40"/>
      <c r="MHO49" s="40"/>
      <c r="MHP49" s="40"/>
      <c r="MHQ49" s="40"/>
      <c r="MHR49" s="40"/>
      <c r="MHS49" s="40"/>
      <c r="MHT49" s="40"/>
      <c r="MHU49" s="40"/>
      <c r="MHV49" s="40"/>
      <c r="MHW49" s="40"/>
      <c r="MHX49" s="40"/>
      <c r="MHY49" s="40"/>
      <c r="MHZ49" s="40"/>
      <c r="MIA49" s="40"/>
      <c r="MIB49" s="40"/>
      <c r="MIC49" s="40"/>
      <c r="MID49" s="40"/>
      <c r="MIE49" s="40"/>
      <c r="MIF49" s="40"/>
      <c r="MIG49" s="40"/>
      <c r="MIH49" s="40"/>
      <c r="MII49" s="40"/>
      <c r="MIJ49" s="40"/>
      <c r="MIK49" s="40"/>
      <c r="MIL49" s="40"/>
      <c r="MIM49" s="40"/>
      <c r="MIN49" s="40"/>
      <c r="MIO49" s="40"/>
      <c r="MIP49" s="40"/>
      <c r="MIQ49" s="40"/>
      <c r="MIR49" s="40"/>
      <c r="MIS49" s="40"/>
      <c r="MIT49" s="40"/>
      <c r="MIU49" s="40"/>
      <c r="MIV49" s="40"/>
      <c r="MIW49" s="40"/>
      <c r="MIX49" s="40"/>
      <c r="MIY49" s="40"/>
      <c r="MIZ49" s="40"/>
      <c r="MJA49" s="40"/>
      <c r="MJB49" s="40"/>
      <c r="MJC49" s="40"/>
      <c r="MJD49" s="40"/>
      <c r="MJE49" s="40"/>
      <c r="MJF49" s="40"/>
      <c r="MJG49" s="40"/>
      <c r="MJH49" s="40"/>
      <c r="MJI49" s="40"/>
      <c r="MJJ49" s="40"/>
      <c r="MJK49" s="40"/>
      <c r="MJL49" s="40"/>
      <c r="MJM49" s="40"/>
      <c r="MJN49" s="40"/>
      <c r="MJO49" s="40"/>
      <c r="MJP49" s="40"/>
      <c r="MJQ49" s="40"/>
      <c r="MJR49" s="40"/>
      <c r="MJS49" s="40"/>
      <c r="MJT49" s="40"/>
      <c r="MJU49" s="40"/>
      <c r="MJV49" s="40"/>
      <c r="MJW49" s="40"/>
      <c r="MJX49" s="40"/>
      <c r="MJY49" s="40"/>
      <c r="MJZ49" s="40"/>
      <c r="MKA49" s="40"/>
      <c r="MKB49" s="40"/>
      <c r="MKC49" s="40"/>
      <c r="MKD49" s="40"/>
      <c r="MKE49" s="40"/>
      <c r="MKF49" s="40"/>
      <c r="MKG49" s="40"/>
      <c r="MKH49" s="40"/>
      <c r="MKI49" s="40"/>
      <c r="MKJ49" s="40"/>
      <c r="MKK49" s="40"/>
      <c r="MKL49" s="40"/>
      <c r="MKM49" s="40"/>
      <c r="MKN49" s="40"/>
      <c r="MKO49" s="40"/>
      <c r="MKP49" s="40"/>
      <c r="MKQ49" s="40"/>
      <c r="MKR49" s="40"/>
      <c r="MKS49" s="40"/>
      <c r="MKT49" s="40"/>
      <c r="MKU49" s="40"/>
      <c r="MKV49" s="40"/>
      <c r="MKW49" s="40"/>
      <c r="MKX49" s="40"/>
      <c r="MKY49" s="40"/>
      <c r="MKZ49" s="40"/>
      <c r="MLA49" s="40"/>
      <c r="MLB49" s="40"/>
      <c r="MLC49" s="40"/>
      <c r="MLD49" s="40"/>
      <c r="MLE49" s="40"/>
      <c r="MLF49" s="40"/>
      <c r="MLG49" s="40"/>
      <c r="MLH49" s="40"/>
      <c r="MLI49" s="40"/>
      <c r="MLJ49" s="40"/>
      <c r="MLK49" s="40"/>
      <c r="MLL49" s="40"/>
      <c r="MLM49" s="40"/>
      <c r="MLN49" s="40"/>
      <c r="MLO49" s="40"/>
      <c r="MLP49" s="40"/>
      <c r="MLQ49" s="40"/>
      <c r="MLR49" s="40"/>
      <c r="MLS49" s="40"/>
      <c r="MLT49" s="40"/>
      <c r="MLU49" s="40"/>
      <c r="MLV49" s="40"/>
      <c r="MLW49" s="40"/>
      <c r="MLX49" s="40"/>
      <c r="MLY49" s="40"/>
      <c r="MLZ49" s="40"/>
      <c r="MMA49" s="40"/>
      <c r="MMB49" s="40"/>
      <c r="MMC49" s="40"/>
      <c r="MMD49" s="40"/>
      <c r="MME49" s="40"/>
      <c r="MMF49" s="40"/>
      <c r="MMG49" s="40"/>
      <c r="MMH49" s="40"/>
      <c r="MMI49" s="40"/>
      <c r="MMJ49" s="40"/>
      <c r="MMK49" s="40"/>
      <c r="MML49" s="40"/>
      <c r="MMM49" s="40"/>
      <c r="MMN49" s="40"/>
      <c r="MMO49" s="40"/>
      <c r="MMP49" s="40"/>
      <c r="MMQ49" s="40"/>
      <c r="MMR49" s="40"/>
      <c r="MMS49" s="40"/>
      <c r="MMT49" s="40"/>
      <c r="MMU49" s="40"/>
      <c r="MMV49" s="40"/>
      <c r="MMW49" s="40"/>
      <c r="MMX49" s="40"/>
      <c r="MMY49" s="40"/>
      <c r="MMZ49" s="40"/>
      <c r="MNA49" s="40"/>
      <c r="MNB49" s="40"/>
      <c r="MNC49" s="40"/>
      <c r="MND49" s="40"/>
      <c r="MNE49" s="40"/>
      <c r="MNF49" s="40"/>
      <c r="MNG49" s="40"/>
      <c r="MNH49" s="40"/>
      <c r="MNI49" s="40"/>
      <c r="MNJ49" s="40"/>
      <c r="MNK49" s="40"/>
      <c r="MNL49" s="40"/>
      <c r="MNM49" s="40"/>
      <c r="MNN49" s="40"/>
      <c r="MNO49" s="40"/>
      <c r="MNP49" s="40"/>
      <c r="MNQ49" s="40"/>
      <c r="MNR49" s="40"/>
      <c r="MNS49" s="40"/>
      <c r="MNT49" s="40"/>
      <c r="MNU49" s="40"/>
      <c r="MNV49" s="40"/>
      <c r="MNW49" s="40"/>
      <c r="MNX49" s="40"/>
      <c r="MNY49" s="40"/>
      <c r="MNZ49" s="40"/>
      <c r="MOA49" s="40"/>
      <c r="MOB49" s="40"/>
      <c r="MOC49" s="40"/>
      <c r="MOD49" s="40"/>
      <c r="MOE49" s="40"/>
      <c r="MOF49" s="40"/>
      <c r="MOG49" s="40"/>
      <c r="MOH49" s="40"/>
      <c r="MOI49" s="40"/>
      <c r="MOJ49" s="40"/>
      <c r="MOK49" s="40"/>
      <c r="MOL49" s="40"/>
      <c r="MOM49" s="40"/>
      <c r="MON49" s="40"/>
      <c r="MOO49" s="40"/>
      <c r="MOP49" s="40"/>
      <c r="MOQ49" s="40"/>
      <c r="MOR49" s="40"/>
      <c r="MOS49" s="40"/>
      <c r="MOT49" s="40"/>
      <c r="MOU49" s="40"/>
      <c r="MOV49" s="40"/>
      <c r="MOW49" s="40"/>
      <c r="MOX49" s="40"/>
      <c r="MOY49" s="40"/>
      <c r="MOZ49" s="40"/>
      <c r="MPA49" s="40"/>
      <c r="MPB49" s="40"/>
      <c r="MPC49" s="40"/>
      <c r="MPD49" s="40"/>
      <c r="MPE49" s="40"/>
      <c r="MPF49" s="40"/>
      <c r="MPG49" s="40"/>
      <c r="MPH49" s="40"/>
      <c r="MPI49" s="40"/>
      <c r="MPJ49" s="40"/>
      <c r="MPK49" s="40"/>
      <c r="MPL49" s="40"/>
      <c r="MPM49" s="40"/>
      <c r="MPN49" s="40"/>
      <c r="MPO49" s="40"/>
      <c r="MPP49" s="40"/>
      <c r="MPQ49" s="40"/>
      <c r="MPR49" s="40"/>
      <c r="MPS49" s="40"/>
      <c r="MPT49" s="40"/>
      <c r="MPU49" s="40"/>
      <c r="MPV49" s="40"/>
      <c r="MPW49" s="40"/>
      <c r="MPX49" s="40"/>
      <c r="MPY49" s="40"/>
      <c r="MPZ49" s="40"/>
      <c r="MQA49" s="40"/>
      <c r="MQB49" s="40"/>
      <c r="MQC49" s="40"/>
      <c r="MQD49" s="40"/>
      <c r="MQE49" s="40"/>
      <c r="MQF49" s="40"/>
      <c r="MQG49" s="40"/>
      <c r="MQH49" s="40"/>
      <c r="MQI49" s="40"/>
      <c r="MQJ49" s="40"/>
      <c r="MQK49" s="40"/>
      <c r="MQL49" s="40"/>
      <c r="MQM49" s="40"/>
      <c r="MQN49" s="40"/>
      <c r="MQO49" s="40"/>
      <c r="MQP49" s="40"/>
      <c r="MQQ49" s="40"/>
      <c r="MQR49" s="40"/>
      <c r="MQS49" s="40"/>
      <c r="MQT49" s="40"/>
      <c r="MQU49" s="40"/>
      <c r="MQV49" s="40"/>
      <c r="MQW49" s="40"/>
      <c r="MQX49" s="40"/>
      <c r="MQY49" s="40"/>
      <c r="MQZ49" s="40"/>
      <c r="MRA49" s="40"/>
      <c r="MRB49" s="40"/>
      <c r="MRC49" s="40"/>
      <c r="MRD49" s="40"/>
      <c r="MRE49" s="40"/>
      <c r="MRF49" s="40"/>
      <c r="MRG49" s="40"/>
      <c r="MRH49" s="40"/>
      <c r="MRI49" s="40"/>
      <c r="MRJ49" s="40"/>
      <c r="MRK49" s="40"/>
      <c r="MRL49" s="40"/>
      <c r="MRM49" s="40"/>
      <c r="MRN49" s="40"/>
      <c r="MRO49" s="40"/>
      <c r="MRP49" s="40"/>
      <c r="MRQ49" s="40"/>
      <c r="MRR49" s="40"/>
      <c r="MRS49" s="40"/>
      <c r="MRT49" s="40"/>
      <c r="MRU49" s="40"/>
      <c r="MRV49" s="40"/>
      <c r="MRW49" s="40"/>
      <c r="MRX49" s="40"/>
      <c r="MRY49" s="40"/>
      <c r="MRZ49" s="40"/>
      <c r="MSA49" s="40"/>
      <c r="MSB49" s="40"/>
      <c r="MSC49" s="40"/>
      <c r="MSD49" s="40"/>
      <c r="MSE49" s="40"/>
      <c r="MSF49" s="40"/>
      <c r="MSG49" s="40"/>
      <c r="MSH49" s="40"/>
      <c r="MSI49" s="40"/>
      <c r="MSJ49" s="40"/>
      <c r="MSK49" s="40"/>
      <c r="MSL49" s="40"/>
      <c r="MSM49" s="40"/>
      <c r="MSN49" s="40"/>
      <c r="MSO49" s="40"/>
      <c r="MSP49" s="40"/>
      <c r="MSQ49" s="40"/>
      <c r="MSR49" s="40"/>
      <c r="MSS49" s="40"/>
      <c r="MST49" s="40"/>
      <c r="MSU49" s="40"/>
      <c r="MSV49" s="40"/>
      <c r="MSW49" s="40"/>
      <c r="MSX49" s="40"/>
      <c r="MSY49" s="40"/>
      <c r="MSZ49" s="40"/>
      <c r="MTA49" s="40"/>
      <c r="MTB49" s="40"/>
      <c r="MTC49" s="40"/>
      <c r="MTD49" s="40"/>
      <c r="MTE49" s="40"/>
      <c r="MTF49" s="40"/>
      <c r="MTG49" s="40"/>
      <c r="MTH49" s="40"/>
      <c r="MTI49" s="40"/>
      <c r="MTJ49" s="40"/>
      <c r="MTK49" s="40"/>
      <c r="MTL49" s="40"/>
      <c r="MTM49" s="40"/>
      <c r="MTN49" s="40"/>
      <c r="MTO49" s="40"/>
      <c r="MTP49" s="40"/>
      <c r="MTQ49" s="40"/>
      <c r="MTR49" s="40"/>
      <c r="MTS49" s="40"/>
      <c r="MTT49" s="40"/>
      <c r="MTU49" s="40"/>
      <c r="MTV49" s="40"/>
      <c r="MTW49" s="40"/>
      <c r="MTX49" s="40"/>
      <c r="MTY49" s="40"/>
      <c r="MTZ49" s="40"/>
      <c r="MUA49" s="40"/>
      <c r="MUB49" s="40"/>
      <c r="MUC49" s="40"/>
      <c r="MUD49" s="40"/>
      <c r="MUE49" s="40"/>
      <c r="MUF49" s="40"/>
      <c r="MUG49" s="40"/>
      <c r="MUH49" s="40"/>
      <c r="MUI49" s="40"/>
      <c r="MUJ49" s="40"/>
      <c r="MUK49" s="40"/>
      <c r="MUL49" s="40"/>
      <c r="MUM49" s="40"/>
      <c r="MUN49" s="40"/>
      <c r="MUO49" s="40"/>
      <c r="MUP49" s="40"/>
      <c r="MUQ49" s="40"/>
      <c r="MUR49" s="40"/>
      <c r="MUS49" s="40"/>
      <c r="MUT49" s="40"/>
      <c r="MUU49" s="40"/>
      <c r="MUV49" s="40"/>
      <c r="MUW49" s="40"/>
      <c r="MUX49" s="40"/>
      <c r="MUY49" s="40"/>
      <c r="MUZ49" s="40"/>
      <c r="MVA49" s="40"/>
      <c r="MVB49" s="40"/>
      <c r="MVC49" s="40"/>
      <c r="MVD49" s="40"/>
      <c r="MVE49" s="40"/>
      <c r="MVF49" s="40"/>
      <c r="MVG49" s="40"/>
      <c r="MVH49" s="40"/>
      <c r="MVI49" s="40"/>
      <c r="MVJ49" s="40"/>
      <c r="MVK49" s="40"/>
      <c r="MVL49" s="40"/>
      <c r="MVM49" s="40"/>
      <c r="MVN49" s="40"/>
      <c r="MVO49" s="40"/>
      <c r="MVP49" s="40"/>
      <c r="MVQ49" s="40"/>
      <c r="MVR49" s="40"/>
      <c r="MVS49" s="40"/>
      <c r="MVT49" s="40"/>
      <c r="MVU49" s="40"/>
      <c r="MVV49" s="40"/>
      <c r="MVW49" s="40"/>
      <c r="MVX49" s="40"/>
      <c r="MVY49" s="40"/>
      <c r="MVZ49" s="40"/>
      <c r="MWA49" s="40"/>
      <c r="MWB49" s="40"/>
      <c r="MWC49" s="40"/>
      <c r="MWD49" s="40"/>
      <c r="MWE49" s="40"/>
      <c r="MWF49" s="40"/>
      <c r="MWG49" s="40"/>
      <c r="MWH49" s="40"/>
      <c r="MWI49" s="40"/>
      <c r="MWJ49" s="40"/>
      <c r="MWK49" s="40"/>
      <c r="MWL49" s="40"/>
      <c r="MWM49" s="40"/>
      <c r="MWN49" s="40"/>
      <c r="MWO49" s="40"/>
      <c r="MWP49" s="40"/>
      <c r="MWQ49" s="40"/>
      <c r="MWR49" s="40"/>
      <c r="MWS49" s="40"/>
      <c r="MWT49" s="40"/>
      <c r="MWU49" s="40"/>
      <c r="MWV49" s="40"/>
      <c r="MWW49" s="40"/>
      <c r="MWX49" s="40"/>
      <c r="MWY49" s="40"/>
      <c r="MWZ49" s="40"/>
      <c r="MXA49" s="40"/>
      <c r="MXB49" s="40"/>
      <c r="MXC49" s="40"/>
      <c r="MXD49" s="40"/>
      <c r="MXE49" s="40"/>
      <c r="MXF49" s="40"/>
      <c r="MXG49" s="40"/>
      <c r="MXH49" s="40"/>
      <c r="MXI49" s="40"/>
      <c r="MXJ49" s="40"/>
      <c r="MXK49" s="40"/>
      <c r="MXL49" s="40"/>
      <c r="MXM49" s="40"/>
      <c r="MXN49" s="40"/>
      <c r="MXO49" s="40"/>
      <c r="MXP49" s="40"/>
      <c r="MXQ49" s="40"/>
      <c r="MXR49" s="40"/>
      <c r="MXS49" s="40"/>
      <c r="MXT49" s="40"/>
      <c r="MXU49" s="40"/>
      <c r="MXV49" s="40"/>
      <c r="MXW49" s="40"/>
      <c r="MXX49" s="40"/>
      <c r="MXY49" s="40"/>
      <c r="MXZ49" s="40"/>
      <c r="MYA49" s="40"/>
      <c r="MYB49" s="40"/>
      <c r="MYC49" s="40"/>
      <c r="MYD49" s="40"/>
      <c r="MYE49" s="40"/>
      <c r="MYF49" s="40"/>
      <c r="MYG49" s="40"/>
      <c r="MYH49" s="40"/>
      <c r="MYI49" s="40"/>
      <c r="MYJ49" s="40"/>
      <c r="MYK49" s="40"/>
      <c r="MYL49" s="40"/>
      <c r="MYM49" s="40"/>
      <c r="MYN49" s="40"/>
      <c r="MYO49" s="40"/>
      <c r="MYP49" s="40"/>
      <c r="MYQ49" s="40"/>
      <c r="MYR49" s="40"/>
      <c r="MYS49" s="40"/>
      <c r="MYT49" s="40"/>
      <c r="MYU49" s="40"/>
      <c r="MYV49" s="40"/>
      <c r="MYW49" s="40"/>
      <c r="MYX49" s="40"/>
      <c r="MYY49" s="40"/>
      <c r="MYZ49" s="40"/>
      <c r="MZA49" s="40"/>
      <c r="MZB49" s="40"/>
      <c r="MZC49" s="40"/>
      <c r="MZD49" s="40"/>
      <c r="MZE49" s="40"/>
      <c r="MZF49" s="40"/>
      <c r="MZG49" s="40"/>
      <c r="MZH49" s="40"/>
      <c r="MZI49" s="40"/>
      <c r="MZJ49" s="40"/>
      <c r="MZK49" s="40"/>
      <c r="MZL49" s="40"/>
      <c r="MZM49" s="40"/>
      <c r="MZN49" s="40"/>
      <c r="MZO49" s="40"/>
      <c r="MZP49" s="40"/>
      <c r="MZQ49" s="40"/>
      <c r="MZR49" s="40"/>
      <c r="MZS49" s="40"/>
      <c r="MZT49" s="40"/>
      <c r="MZU49" s="40"/>
      <c r="MZV49" s="40"/>
      <c r="MZW49" s="40"/>
      <c r="MZX49" s="40"/>
      <c r="MZY49" s="40"/>
      <c r="MZZ49" s="40"/>
      <c r="NAA49" s="40"/>
      <c r="NAB49" s="40"/>
      <c r="NAC49" s="40"/>
      <c r="NAD49" s="40"/>
      <c r="NAE49" s="40"/>
      <c r="NAF49" s="40"/>
      <c r="NAG49" s="40"/>
      <c r="NAH49" s="40"/>
      <c r="NAI49" s="40"/>
      <c r="NAJ49" s="40"/>
      <c r="NAK49" s="40"/>
      <c r="NAL49" s="40"/>
      <c r="NAM49" s="40"/>
      <c r="NAN49" s="40"/>
      <c r="NAO49" s="40"/>
      <c r="NAP49" s="40"/>
      <c r="NAQ49" s="40"/>
      <c r="NAR49" s="40"/>
      <c r="NAS49" s="40"/>
      <c r="NAT49" s="40"/>
      <c r="NAU49" s="40"/>
      <c r="NAV49" s="40"/>
      <c r="NAW49" s="40"/>
      <c r="NAX49" s="40"/>
      <c r="NAY49" s="40"/>
      <c r="NAZ49" s="40"/>
      <c r="NBA49" s="40"/>
      <c r="NBB49" s="40"/>
      <c r="NBC49" s="40"/>
      <c r="NBD49" s="40"/>
      <c r="NBE49" s="40"/>
      <c r="NBF49" s="40"/>
      <c r="NBG49" s="40"/>
      <c r="NBH49" s="40"/>
      <c r="NBI49" s="40"/>
      <c r="NBJ49" s="40"/>
      <c r="NBK49" s="40"/>
      <c r="NBL49" s="40"/>
      <c r="NBM49" s="40"/>
      <c r="NBN49" s="40"/>
      <c r="NBO49" s="40"/>
      <c r="NBP49" s="40"/>
      <c r="NBQ49" s="40"/>
      <c r="NBR49" s="40"/>
      <c r="NBS49" s="40"/>
      <c r="NBT49" s="40"/>
      <c r="NBU49" s="40"/>
      <c r="NBV49" s="40"/>
      <c r="NBW49" s="40"/>
      <c r="NBX49" s="40"/>
      <c r="NBY49" s="40"/>
      <c r="NBZ49" s="40"/>
      <c r="NCA49" s="40"/>
      <c r="NCB49" s="40"/>
      <c r="NCC49" s="40"/>
      <c r="NCD49" s="40"/>
      <c r="NCE49" s="40"/>
      <c r="NCF49" s="40"/>
      <c r="NCG49" s="40"/>
      <c r="NCH49" s="40"/>
      <c r="NCI49" s="40"/>
      <c r="NCJ49" s="40"/>
      <c r="NCK49" s="40"/>
      <c r="NCL49" s="40"/>
      <c r="NCM49" s="40"/>
      <c r="NCN49" s="40"/>
      <c r="NCO49" s="40"/>
      <c r="NCP49" s="40"/>
      <c r="NCQ49" s="40"/>
      <c r="NCR49" s="40"/>
      <c r="NCS49" s="40"/>
      <c r="NCT49" s="40"/>
      <c r="NCU49" s="40"/>
      <c r="NCV49" s="40"/>
      <c r="NCW49" s="40"/>
      <c r="NCX49" s="40"/>
      <c r="NCY49" s="40"/>
      <c r="NCZ49" s="40"/>
      <c r="NDA49" s="40"/>
      <c r="NDB49" s="40"/>
      <c r="NDC49" s="40"/>
      <c r="NDD49" s="40"/>
      <c r="NDE49" s="40"/>
      <c r="NDF49" s="40"/>
      <c r="NDG49" s="40"/>
      <c r="NDH49" s="40"/>
      <c r="NDI49" s="40"/>
      <c r="NDJ49" s="40"/>
      <c r="NDK49" s="40"/>
      <c r="NDL49" s="40"/>
      <c r="NDM49" s="40"/>
      <c r="NDN49" s="40"/>
      <c r="NDO49" s="40"/>
      <c r="NDP49" s="40"/>
      <c r="NDQ49" s="40"/>
      <c r="NDR49" s="40"/>
      <c r="NDS49" s="40"/>
      <c r="NDT49" s="40"/>
      <c r="NDU49" s="40"/>
      <c r="NDV49" s="40"/>
      <c r="NDW49" s="40"/>
      <c r="NDX49" s="40"/>
      <c r="NDY49" s="40"/>
      <c r="NDZ49" s="40"/>
      <c r="NEA49" s="40"/>
      <c r="NEB49" s="40"/>
      <c r="NEC49" s="40"/>
      <c r="NED49" s="40"/>
      <c r="NEE49" s="40"/>
      <c r="NEF49" s="40"/>
      <c r="NEG49" s="40"/>
      <c r="NEH49" s="40"/>
      <c r="NEI49" s="40"/>
      <c r="NEJ49" s="40"/>
      <c r="NEK49" s="40"/>
      <c r="NEL49" s="40"/>
      <c r="NEM49" s="40"/>
      <c r="NEN49" s="40"/>
      <c r="NEO49" s="40"/>
      <c r="NEP49" s="40"/>
      <c r="NEQ49" s="40"/>
      <c r="NER49" s="40"/>
      <c r="NES49" s="40"/>
      <c r="NET49" s="40"/>
      <c r="NEU49" s="40"/>
      <c r="NEV49" s="40"/>
      <c r="NEW49" s="40"/>
      <c r="NEX49" s="40"/>
      <c r="NEY49" s="40"/>
      <c r="NEZ49" s="40"/>
      <c r="NFA49" s="40"/>
      <c r="NFB49" s="40"/>
      <c r="NFC49" s="40"/>
      <c r="NFD49" s="40"/>
      <c r="NFE49" s="40"/>
      <c r="NFF49" s="40"/>
      <c r="NFG49" s="40"/>
      <c r="NFH49" s="40"/>
      <c r="NFI49" s="40"/>
      <c r="NFJ49" s="40"/>
      <c r="NFK49" s="40"/>
      <c r="NFL49" s="40"/>
      <c r="NFM49" s="40"/>
      <c r="NFN49" s="40"/>
      <c r="NFO49" s="40"/>
      <c r="NFP49" s="40"/>
      <c r="NFQ49" s="40"/>
      <c r="NFR49" s="40"/>
      <c r="NFS49" s="40"/>
      <c r="NFT49" s="40"/>
      <c r="NFU49" s="40"/>
      <c r="NFV49" s="40"/>
      <c r="NFW49" s="40"/>
      <c r="NFX49" s="40"/>
      <c r="NFY49" s="40"/>
      <c r="NFZ49" s="40"/>
      <c r="NGA49" s="40"/>
      <c r="NGB49" s="40"/>
      <c r="NGC49" s="40"/>
      <c r="NGD49" s="40"/>
      <c r="NGE49" s="40"/>
      <c r="NGF49" s="40"/>
      <c r="NGG49" s="40"/>
      <c r="NGH49" s="40"/>
      <c r="NGI49" s="40"/>
      <c r="NGJ49" s="40"/>
      <c r="NGK49" s="40"/>
      <c r="NGL49" s="40"/>
      <c r="NGM49" s="40"/>
      <c r="NGN49" s="40"/>
      <c r="NGO49" s="40"/>
      <c r="NGP49" s="40"/>
      <c r="NGQ49" s="40"/>
      <c r="NGR49" s="40"/>
      <c r="NGS49" s="40"/>
      <c r="NGT49" s="40"/>
      <c r="NGU49" s="40"/>
      <c r="NGV49" s="40"/>
      <c r="NGW49" s="40"/>
      <c r="NGX49" s="40"/>
      <c r="NGY49" s="40"/>
      <c r="NGZ49" s="40"/>
      <c r="NHA49" s="40"/>
      <c r="NHB49" s="40"/>
      <c r="NHC49" s="40"/>
      <c r="NHD49" s="40"/>
      <c r="NHE49" s="40"/>
      <c r="NHF49" s="40"/>
      <c r="NHG49" s="40"/>
      <c r="NHH49" s="40"/>
      <c r="NHI49" s="40"/>
      <c r="NHJ49" s="40"/>
      <c r="NHK49" s="40"/>
      <c r="NHL49" s="40"/>
      <c r="NHM49" s="40"/>
      <c r="NHN49" s="40"/>
      <c r="NHO49" s="40"/>
      <c r="NHP49" s="40"/>
      <c r="NHQ49" s="40"/>
      <c r="NHR49" s="40"/>
      <c r="NHS49" s="40"/>
      <c r="NHT49" s="40"/>
      <c r="NHU49" s="40"/>
      <c r="NHV49" s="40"/>
      <c r="NHW49" s="40"/>
      <c r="NHX49" s="40"/>
      <c r="NHY49" s="40"/>
      <c r="NHZ49" s="40"/>
      <c r="NIA49" s="40"/>
      <c r="NIB49" s="40"/>
      <c r="NIC49" s="40"/>
      <c r="NID49" s="40"/>
      <c r="NIE49" s="40"/>
      <c r="NIF49" s="40"/>
      <c r="NIG49" s="40"/>
      <c r="NIH49" s="40"/>
      <c r="NII49" s="40"/>
      <c r="NIJ49" s="40"/>
      <c r="NIK49" s="40"/>
      <c r="NIL49" s="40"/>
      <c r="NIM49" s="40"/>
      <c r="NIN49" s="40"/>
      <c r="NIO49" s="40"/>
      <c r="NIP49" s="40"/>
      <c r="NIQ49" s="40"/>
      <c r="NIR49" s="40"/>
      <c r="NIS49" s="40"/>
      <c r="NIT49" s="40"/>
      <c r="NIU49" s="40"/>
      <c r="NIV49" s="40"/>
      <c r="NIW49" s="40"/>
      <c r="NIX49" s="40"/>
      <c r="NIY49" s="40"/>
      <c r="NIZ49" s="40"/>
      <c r="NJA49" s="40"/>
      <c r="NJB49" s="40"/>
      <c r="NJC49" s="40"/>
      <c r="NJD49" s="40"/>
      <c r="NJE49" s="40"/>
      <c r="NJF49" s="40"/>
      <c r="NJG49" s="40"/>
      <c r="NJH49" s="40"/>
      <c r="NJI49" s="40"/>
      <c r="NJJ49" s="40"/>
      <c r="NJK49" s="40"/>
      <c r="NJL49" s="40"/>
      <c r="NJM49" s="40"/>
      <c r="NJN49" s="40"/>
      <c r="NJO49" s="40"/>
      <c r="NJP49" s="40"/>
      <c r="NJQ49" s="40"/>
      <c r="NJR49" s="40"/>
      <c r="NJS49" s="40"/>
      <c r="NJT49" s="40"/>
      <c r="NJU49" s="40"/>
      <c r="NJV49" s="40"/>
      <c r="NJW49" s="40"/>
      <c r="NJX49" s="40"/>
      <c r="NJY49" s="40"/>
      <c r="NJZ49" s="40"/>
      <c r="NKA49" s="40"/>
      <c r="NKB49" s="40"/>
      <c r="NKC49" s="40"/>
      <c r="NKD49" s="40"/>
      <c r="NKE49" s="40"/>
      <c r="NKF49" s="40"/>
      <c r="NKG49" s="40"/>
      <c r="NKH49" s="40"/>
      <c r="NKI49" s="40"/>
      <c r="NKJ49" s="40"/>
      <c r="NKK49" s="40"/>
      <c r="NKL49" s="40"/>
      <c r="NKM49" s="40"/>
      <c r="NKN49" s="40"/>
      <c r="NKO49" s="40"/>
      <c r="NKP49" s="40"/>
      <c r="NKQ49" s="40"/>
      <c r="NKR49" s="40"/>
      <c r="NKS49" s="40"/>
      <c r="NKT49" s="40"/>
      <c r="NKU49" s="40"/>
      <c r="NKV49" s="40"/>
      <c r="NKW49" s="40"/>
      <c r="NKX49" s="40"/>
      <c r="NKY49" s="40"/>
      <c r="NKZ49" s="40"/>
      <c r="NLA49" s="40"/>
      <c r="NLB49" s="40"/>
      <c r="NLC49" s="40"/>
      <c r="NLD49" s="40"/>
      <c r="NLE49" s="40"/>
      <c r="NLF49" s="40"/>
      <c r="NLG49" s="40"/>
      <c r="NLH49" s="40"/>
      <c r="NLI49" s="40"/>
      <c r="NLJ49" s="40"/>
      <c r="NLK49" s="40"/>
      <c r="NLL49" s="40"/>
      <c r="NLM49" s="40"/>
      <c r="NLN49" s="40"/>
      <c r="NLO49" s="40"/>
      <c r="NLP49" s="40"/>
      <c r="NLQ49" s="40"/>
      <c r="NLR49" s="40"/>
      <c r="NLS49" s="40"/>
      <c r="NLT49" s="40"/>
      <c r="NLU49" s="40"/>
      <c r="NLV49" s="40"/>
      <c r="NLW49" s="40"/>
      <c r="NLX49" s="40"/>
      <c r="NLY49" s="40"/>
      <c r="NLZ49" s="40"/>
      <c r="NMA49" s="40"/>
      <c r="NMB49" s="40"/>
      <c r="NMC49" s="40"/>
      <c r="NMD49" s="40"/>
      <c r="NME49" s="40"/>
      <c r="NMF49" s="40"/>
      <c r="NMG49" s="40"/>
      <c r="NMH49" s="40"/>
      <c r="NMI49" s="40"/>
      <c r="NMJ49" s="40"/>
      <c r="NMK49" s="40"/>
      <c r="NML49" s="40"/>
      <c r="NMM49" s="40"/>
      <c r="NMN49" s="40"/>
      <c r="NMO49" s="40"/>
      <c r="NMP49" s="40"/>
      <c r="NMQ49" s="40"/>
      <c r="NMR49" s="40"/>
      <c r="NMS49" s="40"/>
      <c r="NMT49" s="40"/>
      <c r="NMU49" s="40"/>
      <c r="NMV49" s="40"/>
      <c r="NMW49" s="40"/>
      <c r="NMX49" s="40"/>
      <c r="NMY49" s="40"/>
      <c r="NMZ49" s="40"/>
      <c r="NNA49" s="40"/>
      <c r="NNB49" s="40"/>
      <c r="NNC49" s="40"/>
      <c r="NND49" s="40"/>
      <c r="NNE49" s="40"/>
      <c r="NNF49" s="40"/>
      <c r="NNG49" s="40"/>
      <c r="NNH49" s="40"/>
      <c r="NNI49" s="40"/>
      <c r="NNJ49" s="40"/>
      <c r="NNK49" s="40"/>
      <c r="NNL49" s="40"/>
      <c r="NNM49" s="40"/>
      <c r="NNN49" s="40"/>
      <c r="NNO49" s="40"/>
      <c r="NNP49" s="40"/>
      <c r="NNQ49" s="40"/>
      <c r="NNR49" s="40"/>
      <c r="NNS49" s="40"/>
      <c r="NNT49" s="40"/>
      <c r="NNU49" s="40"/>
      <c r="NNV49" s="40"/>
      <c r="NNW49" s="40"/>
      <c r="NNX49" s="40"/>
      <c r="NNY49" s="40"/>
      <c r="NNZ49" s="40"/>
      <c r="NOA49" s="40"/>
      <c r="NOB49" s="40"/>
      <c r="NOC49" s="40"/>
      <c r="NOD49" s="40"/>
      <c r="NOE49" s="40"/>
      <c r="NOF49" s="40"/>
      <c r="NOG49" s="40"/>
      <c r="NOH49" s="40"/>
      <c r="NOI49" s="40"/>
      <c r="NOJ49" s="40"/>
      <c r="NOK49" s="40"/>
      <c r="NOL49" s="40"/>
      <c r="NOM49" s="40"/>
      <c r="NON49" s="40"/>
      <c r="NOO49" s="40"/>
      <c r="NOP49" s="40"/>
      <c r="NOQ49" s="40"/>
      <c r="NOR49" s="40"/>
      <c r="NOS49" s="40"/>
      <c r="NOT49" s="40"/>
      <c r="NOU49" s="40"/>
      <c r="NOV49" s="40"/>
      <c r="NOW49" s="40"/>
      <c r="NOX49" s="40"/>
      <c r="NOY49" s="40"/>
      <c r="NOZ49" s="40"/>
      <c r="NPA49" s="40"/>
      <c r="NPB49" s="40"/>
      <c r="NPC49" s="40"/>
      <c r="NPD49" s="40"/>
      <c r="NPE49" s="40"/>
      <c r="NPF49" s="40"/>
      <c r="NPG49" s="40"/>
      <c r="NPH49" s="40"/>
      <c r="NPI49" s="40"/>
      <c r="NPJ49" s="40"/>
      <c r="NPK49" s="40"/>
      <c r="NPL49" s="40"/>
      <c r="NPM49" s="40"/>
      <c r="NPN49" s="40"/>
      <c r="NPO49" s="40"/>
      <c r="NPP49" s="40"/>
      <c r="NPQ49" s="40"/>
      <c r="NPR49" s="40"/>
      <c r="NPS49" s="40"/>
      <c r="NPT49" s="40"/>
      <c r="NPU49" s="40"/>
      <c r="NPV49" s="40"/>
      <c r="NPW49" s="40"/>
      <c r="NPX49" s="40"/>
      <c r="NPY49" s="40"/>
      <c r="NPZ49" s="40"/>
      <c r="NQA49" s="40"/>
      <c r="NQB49" s="40"/>
      <c r="NQC49" s="40"/>
      <c r="NQD49" s="40"/>
      <c r="NQE49" s="40"/>
      <c r="NQF49" s="40"/>
      <c r="NQG49" s="40"/>
      <c r="NQH49" s="40"/>
      <c r="NQI49" s="40"/>
      <c r="NQJ49" s="40"/>
      <c r="NQK49" s="40"/>
      <c r="NQL49" s="40"/>
      <c r="NQM49" s="40"/>
      <c r="NQN49" s="40"/>
      <c r="NQO49" s="40"/>
      <c r="NQP49" s="40"/>
      <c r="NQQ49" s="40"/>
      <c r="NQR49" s="40"/>
      <c r="NQS49" s="40"/>
      <c r="NQT49" s="40"/>
      <c r="NQU49" s="40"/>
      <c r="NQV49" s="40"/>
      <c r="NQW49" s="40"/>
      <c r="NQX49" s="40"/>
      <c r="NQY49" s="40"/>
      <c r="NQZ49" s="40"/>
      <c r="NRA49" s="40"/>
      <c r="NRB49" s="40"/>
      <c r="NRC49" s="40"/>
      <c r="NRD49" s="40"/>
      <c r="NRE49" s="40"/>
      <c r="NRF49" s="40"/>
      <c r="NRG49" s="40"/>
      <c r="NRH49" s="40"/>
      <c r="NRI49" s="40"/>
      <c r="NRJ49" s="40"/>
      <c r="NRK49" s="40"/>
      <c r="NRL49" s="40"/>
      <c r="NRM49" s="40"/>
      <c r="NRN49" s="40"/>
      <c r="NRO49" s="40"/>
      <c r="NRP49" s="40"/>
      <c r="NRQ49" s="40"/>
      <c r="NRR49" s="40"/>
      <c r="NRS49" s="40"/>
      <c r="NRT49" s="40"/>
      <c r="NRU49" s="40"/>
      <c r="NRV49" s="40"/>
      <c r="NRW49" s="40"/>
      <c r="NRX49" s="40"/>
      <c r="NRY49" s="40"/>
      <c r="NRZ49" s="40"/>
      <c r="NSA49" s="40"/>
      <c r="NSB49" s="40"/>
      <c r="NSC49" s="40"/>
      <c r="NSD49" s="40"/>
      <c r="NSE49" s="40"/>
      <c r="NSF49" s="40"/>
      <c r="NSG49" s="40"/>
      <c r="NSH49" s="40"/>
      <c r="NSI49" s="40"/>
      <c r="NSJ49" s="40"/>
      <c r="NSK49" s="40"/>
      <c r="NSL49" s="40"/>
      <c r="NSM49" s="40"/>
      <c r="NSN49" s="40"/>
      <c r="NSO49" s="40"/>
      <c r="NSP49" s="40"/>
      <c r="NSQ49" s="40"/>
      <c r="NSR49" s="40"/>
      <c r="NSS49" s="40"/>
      <c r="NST49" s="40"/>
      <c r="NSU49" s="40"/>
      <c r="NSV49" s="40"/>
      <c r="NSW49" s="40"/>
      <c r="NSX49" s="40"/>
      <c r="NSY49" s="40"/>
      <c r="NSZ49" s="40"/>
      <c r="NTA49" s="40"/>
      <c r="NTB49" s="40"/>
      <c r="NTC49" s="40"/>
      <c r="NTD49" s="40"/>
      <c r="NTE49" s="40"/>
      <c r="NTF49" s="40"/>
      <c r="NTG49" s="40"/>
      <c r="NTH49" s="40"/>
      <c r="NTI49" s="40"/>
      <c r="NTJ49" s="40"/>
      <c r="NTK49" s="40"/>
      <c r="NTL49" s="40"/>
      <c r="NTM49" s="40"/>
      <c r="NTN49" s="40"/>
      <c r="NTO49" s="40"/>
      <c r="NTP49" s="40"/>
      <c r="NTQ49" s="40"/>
      <c r="NTR49" s="40"/>
      <c r="NTS49" s="40"/>
      <c r="NTT49" s="40"/>
      <c r="NTU49" s="40"/>
      <c r="NTV49" s="40"/>
      <c r="NTW49" s="40"/>
      <c r="NTX49" s="40"/>
      <c r="NTY49" s="40"/>
      <c r="NTZ49" s="40"/>
      <c r="NUA49" s="40"/>
      <c r="NUB49" s="40"/>
      <c r="NUC49" s="40"/>
      <c r="NUD49" s="40"/>
      <c r="NUE49" s="40"/>
      <c r="NUF49" s="40"/>
      <c r="NUG49" s="40"/>
      <c r="NUH49" s="40"/>
      <c r="NUI49" s="40"/>
      <c r="NUJ49" s="40"/>
      <c r="NUK49" s="40"/>
      <c r="NUL49" s="40"/>
      <c r="NUM49" s="40"/>
      <c r="NUN49" s="40"/>
      <c r="NUO49" s="40"/>
      <c r="NUP49" s="40"/>
      <c r="NUQ49" s="40"/>
      <c r="NUR49" s="40"/>
      <c r="NUS49" s="40"/>
      <c r="NUT49" s="40"/>
      <c r="NUU49" s="40"/>
      <c r="NUV49" s="40"/>
      <c r="NUW49" s="40"/>
      <c r="NUX49" s="40"/>
      <c r="NUY49" s="40"/>
      <c r="NUZ49" s="40"/>
      <c r="NVA49" s="40"/>
      <c r="NVB49" s="40"/>
      <c r="NVC49" s="40"/>
      <c r="NVD49" s="40"/>
      <c r="NVE49" s="40"/>
      <c r="NVF49" s="40"/>
      <c r="NVG49" s="40"/>
      <c r="NVH49" s="40"/>
      <c r="NVI49" s="40"/>
      <c r="NVJ49" s="40"/>
      <c r="NVK49" s="40"/>
      <c r="NVL49" s="40"/>
      <c r="NVM49" s="40"/>
      <c r="NVN49" s="40"/>
      <c r="NVO49" s="40"/>
      <c r="NVP49" s="40"/>
      <c r="NVQ49" s="40"/>
      <c r="NVR49" s="40"/>
      <c r="NVS49" s="40"/>
      <c r="NVT49" s="40"/>
      <c r="NVU49" s="40"/>
      <c r="NVV49" s="40"/>
      <c r="NVW49" s="40"/>
      <c r="NVX49" s="40"/>
      <c r="NVY49" s="40"/>
      <c r="NVZ49" s="40"/>
      <c r="NWA49" s="40"/>
      <c r="NWB49" s="40"/>
      <c r="NWC49" s="40"/>
      <c r="NWD49" s="40"/>
      <c r="NWE49" s="40"/>
      <c r="NWF49" s="40"/>
      <c r="NWG49" s="40"/>
      <c r="NWH49" s="40"/>
      <c r="NWI49" s="40"/>
      <c r="NWJ49" s="40"/>
      <c r="NWK49" s="40"/>
      <c r="NWL49" s="40"/>
      <c r="NWM49" s="40"/>
      <c r="NWN49" s="40"/>
      <c r="NWO49" s="40"/>
      <c r="NWP49" s="40"/>
      <c r="NWQ49" s="40"/>
      <c r="NWR49" s="40"/>
      <c r="NWS49" s="40"/>
      <c r="NWT49" s="40"/>
      <c r="NWU49" s="40"/>
      <c r="NWV49" s="40"/>
      <c r="NWW49" s="40"/>
      <c r="NWX49" s="40"/>
      <c r="NWY49" s="40"/>
      <c r="NWZ49" s="40"/>
      <c r="NXA49" s="40"/>
      <c r="NXB49" s="40"/>
      <c r="NXC49" s="40"/>
      <c r="NXD49" s="40"/>
      <c r="NXE49" s="40"/>
      <c r="NXF49" s="40"/>
      <c r="NXG49" s="40"/>
      <c r="NXH49" s="40"/>
      <c r="NXI49" s="40"/>
      <c r="NXJ49" s="40"/>
      <c r="NXK49" s="40"/>
      <c r="NXL49" s="40"/>
      <c r="NXM49" s="40"/>
      <c r="NXN49" s="40"/>
      <c r="NXO49" s="40"/>
      <c r="NXP49" s="40"/>
      <c r="NXQ49" s="40"/>
      <c r="NXR49" s="40"/>
      <c r="NXS49" s="40"/>
      <c r="NXT49" s="40"/>
      <c r="NXU49" s="40"/>
      <c r="NXV49" s="40"/>
      <c r="NXW49" s="40"/>
      <c r="NXX49" s="40"/>
      <c r="NXY49" s="40"/>
      <c r="NXZ49" s="40"/>
      <c r="NYA49" s="40"/>
      <c r="NYB49" s="40"/>
      <c r="NYC49" s="40"/>
      <c r="NYD49" s="40"/>
      <c r="NYE49" s="40"/>
      <c r="NYF49" s="40"/>
      <c r="NYG49" s="40"/>
      <c r="NYH49" s="40"/>
      <c r="NYI49" s="40"/>
      <c r="NYJ49" s="40"/>
      <c r="NYK49" s="40"/>
      <c r="NYL49" s="40"/>
      <c r="NYM49" s="40"/>
      <c r="NYN49" s="40"/>
      <c r="NYO49" s="40"/>
      <c r="NYP49" s="40"/>
      <c r="NYQ49" s="40"/>
      <c r="NYR49" s="40"/>
      <c r="NYS49" s="40"/>
      <c r="NYT49" s="40"/>
      <c r="NYU49" s="40"/>
      <c r="NYV49" s="40"/>
      <c r="NYW49" s="40"/>
      <c r="NYX49" s="40"/>
      <c r="NYY49" s="40"/>
      <c r="NYZ49" s="40"/>
      <c r="NZA49" s="40"/>
      <c r="NZB49" s="40"/>
      <c r="NZC49" s="40"/>
      <c r="NZD49" s="40"/>
      <c r="NZE49" s="40"/>
      <c r="NZF49" s="40"/>
      <c r="NZG49" s="40"/>
      <c r="NZH49" s="40"/>
      <c r="NZI49" s="40"/>
      <c r="NZJ49" s="40"/>
      <c r="NZK49" s="40"/>
      <c r="NZL49" s="40"/>
      <c r="NZM49" s="40"/>
      <c r="NZN49" s="40"/>
      <c r="NZO49" s="40"/>
      <c r="NZP49" s="40"/>
      <c r="NZQ49" s="40"/>
      <c r="NZR49" s="40"/>
      <c r="NZS49" s="40"/>
      <c r="NZT49" s="40"/>
      <c r="NZU49" s="40"/>
      <c r="NZV49" s="40"/>
      <c r="NZW49" s="40"/>
      <c r="NZX49" s="40"/>
      <c r="NZY49" s="40"/>
      <c r="NZZ49" s="40"/>
      <c r="OAA49" s="40"/>
      <c r="OAB49" s="40"/>
      <c r="OAC49" s="40"/>
      <c r="OAD49" s="40"/>
      <c r="OAE49" s="40"/>
      <c r="OAF49" s="40"/>
      <c r="OAG49" s="40"/>
      <c r="OAH49" s="40"/>
      <c r="OAI49" s="40"/>
      <c r="OAJ49" s="40"/>
      <c r="OAK49" s="40"/>
      <c r="OAL49" s="40"/>
      <c r="OAM49" s="40"/>
      <c r="OAN49" s="40"/>
      <c r="OAO49" s="40"/>
      <c r="OAP49" s="40"/>
      <c r="OAQ49" s="40"/>
      <c r="OAR49" s="40"/>
      <c r="OAS49" s="40"/>
      <c r="OAT49" s="40"/>
      <c r="OAU49" s="40"/>
      <c r="OAV49" s="40"/>
      <c r="OAW49" s="40"/>
      <c r="OAX49" s="40"/>
      <c r="OAY49" s="40"/>
      <c r="OAZ49" s="40"/>
      <c r="OBA49" s="40"/>
      <c r="OBB49" s="40"/>
      <c r="OBC49" s="40"/>
      <c r="OBD49" s="40"/>
      <c r="OBE49" s="40"/>
      <c r="OBF49" s="40"/>
      <c r="OBG49" s="40"/>
      <c r="OBH49" s="40"/>
      <c r="OBI49" s="40"/>
      <c r="OBJ49" s="40"/>
      <c r="OBK49" s="40"/>
      <c r="OBL49" s="40"/>
      <c r="OBM49" s="40"/>
      <c r="OBN49" s="40"/>
      <c r="OBO49" s="40"/>
      <c r="OBP49" s="40"/>
      <c r="OBQ49" s="40"/>
      <c r="OBR49" s="40"/>
      <c r="OBS49" s="40"/>
      <c r="OBT49" s="40"/>
      <c r="OBU49" s="40"/>
      <c r="OBV49" s="40"/>
      <c r="OBW49" s="40"/>
      <c r="OBX49" s="40"/>
      <c r="OBY49" s="40"/>
      <c r="OBZ49" s="40"/>
      <c r="OCA49" s="40"/>
      <c r="OCB49" s="40"/>
      <c r="OCC49" s="40"/>
      <c r="OCD49" s="40"/>
      <c r="OCE49" s="40"/>
      <c r="OCF49" s="40"/>
      <c r="OCG49" s="40"/>
      <c r="OCH49" s="40"/>
      <c r="OCI49" s="40"/>
      <c r="OCJ49" s="40"/>
      <c r="OCK49" s="40"/>
      <c r="OCL49" s="40"/>
      <c r="OCM49" s="40"/>
      <c r="OCN49" s="40"/>
      <c r="OCO49" s="40"/>
      <c r="OCP49" s="40"/>
      <c r="OCQ49" s="40"/>
      <c r="OCR49" s="40"/>
      <c r="OCS49" s="40"/>
      <c r="OCT49" s="40"/>
      <c r="OCU49" s="40"/>
      <c r="OCV49" s="40"/>
      <c r="OCW49" s="40"/>
      <c r="OCX49" s="40"/>
      <c r="OCY49" s="40"/>
      <c r="OCZ49" s="40"/>
      <c r="ODA49" s="40"/>
      <c r="ODB49" s="40"/>
      <c r="ODC49" s="40"/>
      <c r="ODD49" s="40"/>
      <c r="ODE49" s="40"/>
      <c r="ODF49" s="40"/>
      <c r="ODG49" s="40"/>
      <c r="ODH49" s="40"/>
      <c r="ODI49" s="40"/>
      <c r="ODJ49" s="40"/>
      <c r="ODK49" s="40"/>
      <c r="ODL49" s="40"/>
      <c r="ODM49" s="40"/>
      <c r="ODN49" s="40"/>
      <c r="ODO49" s="40"/>
      <c r="ODP49" s="40"/>
      <c r="ODQ49" s="40"/>
      <c r="ODR49" s="40"/>
      <c r="ODS49" s="40"/>
      <c r="ODT49" s="40"/>
      <c r="ODU49" s="40"/>
      <c r="ODV49" s="40"/>
      <c r="ODW49" s="40"/>
      <c r="ODX49" s="40"/>
      <c r="ODY49" s="40"/>
      <c r="ODZ49" s="40"/>
      <c r="OEA49" s="40"/>
      <c r="OEB49" s="40"/>
      <c r="OEC49" s="40"/>
      <c r="OED49" s="40"/>
      <c r="OEE49" s="40"/>
      <c r="OEF49" s="40"/>
      <c r="OEG49" s="40"/>
      <c r="OEH49" s="40"/>
      <c r="OEI49" s="40"/>
      <c r="OEJ49" s="40"/>
      <c r="OEK49" s="40"/>
      <c r="OEL49" s="40"/>
      <c r="OEM49" s="40"/>
      <c r="OEN49" s="40"/>
      <c r="OEO49" s="40"/>
      <c r="OEP49" s="40"/>
      <c r="OEQ49" s="40"/>
      <c r="OER49" s="40"/>
      <c r="OES49" s="40"/>
      <c r="OET49" s="40"/>
      <c r="OEU49" s="40"/>
      <c r="OEV49" s="40"/>
      <c r="OEW49" s="40"/>
      <c r="OEX49" s="40"/>
      <c r="OEY49" s="40"/>
      <c r="OEZ49" s="40"/>
      <c r="OFA49" s="40"/>
      <c r="OFB49" s="40"/>
      <c r="OFC49" s="40"/>
      <c r="OFD49" s="40"/>
      <c r="OFE49" s="40"/>
      <c r="OFF49" s="40"/>
      <c r="OFG49" s="40"/>
      <c r="OFH49" s="40"/>
      <c r="OFI49" s="40"/>
      <c r="OFJ49" s="40"/>
      <c r="OFK49" s="40"/>
      <c r="OFL49" s="40"/>
      <c r="OFM49" s="40"/>
      <c r="OFN49" s="40"/>
      <c r="OFO49" s="40"/>
      <c r="OFP49" s="40"/>
      <c r="OFQ49" s="40"/>
      <c r="OFR49" s="40"/>
      <c r="OFS49" s="40"/>
      <c r="OFT49" s="40"/>
      <c r="OFU49" s="40"/>
      <c r="OFV49" s="40"/>
      <c r="OFW49" s="40"/>
      <c r="OFX49" s="40"/>
      <c r="OFY49" s="40"/>
      <c r="OFZ49" s="40"/>
      <c r="OGA49" s="40"/>
      <c r="OGB49" s="40"/>
      <c r="OGC49" s="40"/>
      <c r="OGD49" s="40"/>
      <c r="OGE49" s="40"/>
      <c r="OGF49" s="40"/>
      <c r="OGG49" s="40"/>
      <c r="OGH49" s="40"/>
      <c r="OGI49" s="40"/>
      <c r="OGJ49" s="40"/>
      <c r="OGK49" s="40"/>
      <c r="OGL49" s="40"/>
      <c r="OGM49" s="40"/>
      <c r="OGN49" s="40"/>
      <c r="OGO49" s="40"/>
      <c r="OGP49" s="40"/>
      <c r="OGQ49" s="40"/>
      <c r="OGR49" s="40"/>
      <c r="OGS49" s="40"/>
      <c r="OGT49" s="40"/>
      <c r="OGU49" s="40"/>
      <c r="OGV49" s="40"/>
      <c r="OGW49" s="40"/>
      <c r="OGX49" s="40"/>
      <c r="OGY49" s="40"/>
      <c r="OGZ49" s="40"/>
      <c r="OHA49" s="40"/>
      <c r="OHB49" s="40"/>
      <c r="OHC49" s="40"/>
      <c r="OHD49" s="40"/>
      <c r="OHE49" s="40"/>
      <c r="OHF49" s="40"/>
      <c r="OHG49" s="40"/>
      <c r="OHH49" s="40"/>
      <c r="OHI49" s="40"/>
      <c r="OHJ49" s="40"/>
      <c r="OHK49" s="40"/>
      <c r="OHL49" s="40"/>
      <c r="OHM49" s="40"/>
      <c r="OHN49" s="40"/>
      <c r="OHO49" s="40"/>
      <c r="OHP49" s="40"/>
      <c r="OHQ49" s="40"/>
      <c r="OHR49" s="40"/>
      <c r="OHS49" s="40"/>
      <c r="OHT49" s="40"/>
      <c r="OHU49" s="40"/>
      <c r="OHV49" s="40"/>
      <c r="OHW49" s="40"/>
      <c r="OHX49" s="40"/>
      <c r="OHY49" s="40"/>
      <c r="OHZ49" s="40"/>
      <c r="OIA49" s="40"/>
      <c r="OIB49" s="40"/>
      <c r="OIC49" s="40"/>
      <c r="OID49" s="40"/>
      <c r="OIE49" s="40"/>
      <c r="OIF49" s="40"/>
      <c r="OIG49" s="40"/>
      <c r="OIH49" s="40"/>
      <c r="OII49" s="40"/>
      <c r="OIJ49" s="40"/>
      <c r="OIK49" s="40"/>
      <c r="OIL49" s="40"/>
      <c r="OIM49" s="40"/>
      <c r="OIN49" s="40"/>
      <c r="OIO49" s="40"/>
      <c r="OIP49" s="40"/>
      <c r="OIQ49" s="40"/>
      <c r="OIR49" s="40"/>
      <c r="OIS49" s="40"/>
      <c r="OIT49" s="40"/>
      <c r="OIU49" s="40"/>
      <c r="OIV49" s="40"/>
      <c r="OIW49" s="40"/>
      <c r="OIX49" s="40"/>
      <c r="OIY49" s="40"/>
      <c r="OIZ49" s="40"/>
      <c r="OJA49" s="40"/>
      <c r="OJB49" s="40"/>
      <c r="OJC49" s="40"/>
      <c r="OJD49" s="40"/>
      <c r="OJE49" s="40"/>
      <c r="OJF49" s="40"/>
      <c r="OJG49" s="40"/>
      <c r="OJH49" s="40"/>
      <c r="OJI49" s="40"/>
      <c r="OJJ49" s="40"/>
      <c r="OJK49" s="40"/>
      <c r="OJL49" s="40"/>
      <c r="OJM49" s="40"/>
      <c r="OJN49" s="40"/>
      <c r="OJO49" s="40"/>
      <c r="OJP49" s="40"/>
      <c r="OJQ49" s="40"/>
      <c r="OJR49" s="40"/>
      <c r="OJS49" s="40"/>
      <c r="OJT49" s="40"/>
      <c r="OJU49" s="40"/>
      <c r="OJV49" s="40"/>
      <c r="OJW49" s="40"/>
      <c r="OJX49" s="40"/>
      <c r="OJY49" s="40"/>
      <c r="OJZ49" s="40"/>
      <c r="OKA49" s="40"/>
      <c r="OKB49" s="40"/>
      <c r="OKC49" s="40"/>
      <c r="OKD49" s="40"/>
      <c r="OKE49" s="40"/>
      <c r="OKF49" s="40"/>
      <c r="OKG49" s="40"/>
      <c r="OKH49" s="40"/>
      <c r="OKI49" s="40"/>
      <c r="OKJ49" s="40"/>
      <c r="OKK49" s="40"/>
      <c r="OKL49" s="40"/>
      <c r="OKM49" s="40"/>
      <c r="OKN49" s="40"/>
      <c r="OKO49" s="40"/>
      <c r="OKP49" s="40"/>
      <c r="OKQ49" s="40"/>
      <c r="OKR49" s="40"/>
      <c r="OKS49" s="40"/>
      <c r="OKT49" s="40"/>
      <c r="OKU49" s="40"/>
      <c r="OKV49" s="40"/>
      <c r="OKW49" s="40"/>
      <c r="OKX49" s="40"/>
      <c r="OKY49" s="40"/>
      <c r="OKZ49" s="40"/>
      <c r="OLA49" s="40"/>
      <c r="OLB49" s="40"/>
      <c r="OLC49" s="40"/>
      <c r="OLD49" s="40"/>
      <c r="OLE49" s="40"/>
      <c r="OLF49" s="40"/>
      <c r="OLG49" s="40"/>
      <c r="OLH49" s="40"/>
      <c r="OLI49" s="40"/>
      <c r="OLJ49" s="40"/>
      <c r="OLK49" s="40"/>
      <c r="OLL49" s="40"/>
      <c r="OLM49" s="40"/>
      <c r="OLN49" s="40"/>
      <c r="OLO49" s="40"/>
      <c r="OLP49" s="40"/>
      <c r="OLQ49" s="40"/>
      <c r="OLR49" s="40"/>
      <c r="OLS49" s="40"/>
      <c r="OLT49" s="40"/>
      <c r="OLU49" s="40"/>
      <c r="OLV49" s="40"/>
      <c r="OLW49" s="40"/>
      <c r="OLX49" s="40"/>
      <c r="OLY49" s="40"/>
      <c r="OLZ49" s="40"/>
      <c r="OMA49" s="40"/>
      <c r="OMB49" s="40"/>
      <c r="OMC49" s="40"/>
      <c r="OMD49" s="40"/>
      <c r="OME49" s="40"/>
      <c r="OMF49" s="40"/>
      <c r="OMG49" s="40"/>
      <c r="OMH49" s="40"/>
      <c r="OMI49" s="40"/>
      <c r="OMJ49" s="40"/>
      <c r="OMK49" s="40"/>
      <c r="OML49" s="40"/>
      <c r="OMM49" s="40"/>
      <c r="OMN49" s="40"/>
      <c r="OMO49" s="40"/>
      <c r="OMP49" s="40"/>
      <c r="OMQ49" s="40"/>
      <c r="OMR49" s="40"/>
      <c r="OMS49" s="40"/>
      <c r="OMT49" s="40"/>
      <c r="OMU49" s="40"/>
      <c r="OMV49" s="40"/>
      <c r="OMW49" s="40"/>
      <c r="OMX49" s="40"/>
      <c r="OMY49" s="40"/>
      <c r="OMZ49" s="40"/>
      <c r="ONA49" s="40"/>
      <c r="ONB49" s="40"/>
      <c r="ONC49" s="40"/>
      <c r="OND49" s="40"/>
      <c r="ONE49" s="40"/>
      <c r="ONF49" s="40"/>
      <c r="ONG49" s="40"/>
      <c r="ONH49" s="40"/>
      <c r="ONI49" s="40"/>
      <c r="ONJ49" s="40"/>
      <c r="ONK49" s="40"/>
      <c r="ONL49" s="40"/>
      <c r="ONM49" s="40"/>
      <c r="ONN49" s="40"/>
      <c r="ONO49" s="40"/>
      <c r="ONP49" s="40"/>
      <c r="ONQ49" s="40"/>
      <c r="ONR49" s="40"/>
      <c r="ONS49" s="40"/>
      <c r="ONT49" s="40"/>
      <c r="ONU49" s="40"/>
      <c r="ONV49" s="40"/>
      <c r="ONW49" s="40"/>
      <c r="ONX49" s="40"/>
      <c r="ONY49" s="40"/>
      <c r="ONZ49" s="40"/>
      <c r="OOA49" s="40"/>
      <c r="OOB49" s="40"/>
      <c r="OOC49" s="40"/>
      <c r="OOD49" s="40"/>
      <c r="OOE49" s="40"/>
      <c r="OOF49" s="40"/>
      <c r="OOG49" s="40"/>
      <c r="OOH49" s="40"/>
      <c r="OOI49" s="40"/>
      <c r="OOJ49" s="40"/>
      <c r="OOK49" s="40"/>
      <c r="OOL49" s="40"/>
      <c r="OOM49" s="40"/>
      <c r="OON49" s="40"/>
      <c r="OOO49" s="40"/>
      <c r="OOP49" s="40"/>
      <c r="OOQ49" s="40"/>
      <c r="OOR49" s="40"/>
      <c r="OOS49" s="40"/>
      <c r="OOT49" s="40"/>
      <c r="OOU49" s="40"/>
      <c r="OOV49" s="40"/>
      <c r="OOW49" s="40"/>
      <c r="OOX49" s="40"/>
      <c r="OOY49" s="40"/>
      <c r="OOZ49" s="40"/>
      <c r="OPA49" s="40"/>
      <c r="OPB49" s="40"/>
      <c r="OPC49" s="40"/>
      <c r="OPD49" s="40"/>
      <c r="OPE49" s="40"/>
      <c r="OPF49" s="40"/>
      <c r="OPG49" s="40"/>
      <c r="OPH49" s="40"/>
      <c r="OPI49" s="40"/>
      <c r="OPJ49" s="40"/>
      <c r="OPK49" s="40"/>
      <c r="OPL49" s="40"/>
      <c r="OPM49" s="40"/>
      <c r="OPN49" s="40"/>
      <c r="OPO49" s="40"/>
      <c r="OPP49" s="40"/>
      <c r="OPQ49" s="40"/>
      <c r="OPR49" s="40"/>
      <c r="OPS49" s="40"/>
      <c r="OPT49" s="40"/>
      <c r="OPU49" s="40"/>
      <c r="OPV49" s="40"/>
      <c r="OPW49" s="40"/>
      <c r="OPX49" s="40"/>
      <c r="OPY49" s="40"/>
      <c r="OPZ49" s="40"/>
      <c r="OQA49" s="40"/>
      <c r="OQB49" s="40"/>
      <c r="OQC49" s="40"/>
      <c r="OQD49" s="40"/>
      <c r="OQE49" s="40"/>
      <c r="OQF49" s="40"/>
      <c r="OQG49" s="40"/>
      <c r="OQH49" s="40"/>
      <c r="OQI49" s="40"/>
      <c r="OQJ49" s="40"/>
      <c r="OQK49" s="40"/>
      <c r="OQL49" s="40"/>
      <c r="OQM49" s="40"/>
      <c r="OQN49" s="40"/>
      <c r="OQO49" s="40"/>
      <c r="OQP49" s="40"/>
      <c r="OQQ49" s="40"/>
      <c r="OQR49" s="40"/>
      <c r="OQS49" s="40"/>
      <c r="OQT49" s="40"/>
      <c r="OQU49" s="40"/>
      <c r="OQV49" s="40"/>
      <c r="OQW49" s="40"/>
      <c r="OQX49" s="40"/>
      <c r="OQY49" s="40"/>
      <c r="OQZ49" s="40"/>
      <c r="ORA49" s="40"/>
      <c r="ORB49" s="40"/>
      <c r="ORC49" s="40"/>
      <c r="ORD49" s="40"/>
      <c r="ORE49" s="40"/>
      <c r="ORF49" s="40"/>
      <c r="ORG49" s="40"/>
      <c r="ORH49" s="40"/>
      <c r="ORI49" s="40"/>
      <c r="ORJ49" s="40"/>
      <c r="ORK49" s="40"/>
      <c r="ORL49" s="40"/>
      <c r="ORM49" s="40"/>
      <c r="ORN49" s="40"/>
      <c r="ORO49" s="40"/>
      <c r="ORP49" s="40"/>
      <c r="ORQ49" s="40"/>
      <c r="ORR49" s="40"/>
      <c r="ORS49" s="40"/>
      <c r="ORT49" s="40"/>
      <c r="ORU49" s="40"/>
      <c r="ORV49" s="40"/>
      <c r="ORW49" s="40"/>
      <c r="ORX49" s="40"/>
      <c r="ORY49" s="40"/>
      <c r="ORZ49" s="40"/>
      <c r="OSA49" s="40"/>
      <c r="OSB49" s="40"/>
      <c r="OSC49" s="40"/>
      <c r="OSD49" s="40"/>
      <c r="OSE49" s="40"/>
      <c r="OSF49" s="40"/>
      <c r="OSG49" s="40"/>
      <c r="OSH49" s="40"/>
      <c r="OSI49" s="40"/>
      <c r="OSJ49" s="40"/>
      <c r="OSK49" s="40"/>
      <c r="OSL49" s="40"/>
      <c r="OSM49" s="40"/>
      <c r="OSN49" s="40"/>
      <c r="OSO49" s="40"/>
      <c r="OSP49" s="40"/>
      <c r="OSQ49" s="40"/>
      <c r="OSR49" s="40"/>
      <c r="OSS49" s="40"/>
      <c r="OST49" s="40"/>
      <c r="OSU49" s="40"/>
      <c r="OSV49" s="40"/>
      <c r="OSW49" s="40"/>
      <c r="OSX49" s="40"/>
      <c r="OSY49" s="40"/>
      <c r="OSZ49" s="40"/>
      <c r="OTA49" s="40"/>
      <c r="OTB49" s="40"/>
      <c r="OTC49" s="40"/>
      <c r="OTD49" s="40"/>
      <c r="OTE49" s="40"/>
      <c r="OTF49" s="40"/>
      <c r="OTG49" s="40"/>
      <c r="OTH49" s="40"/>
      <c r="OTI49" s="40"/>
      <c r="OTJ49" s="40"/>
      <c r="OTK49" s="40"/>
      <c r="OTL49" s="40"/>
      <c r="OTM49" s="40"/>
      <c r="OTN49" s="40"/>
      <c r="OTO49" s="40"/>
      <c r="OTP49" s="40"/>
      <c r="OTQ49" s="40"/>
      <c r="OTR49" s="40"/>
      <c r="OTS49" s="40"/>
      <c r="OTT49" s="40"/>
      <c r="OTU49" s="40"/>
      <c r="OTV49" s="40"/>
      <c r="OTW49" s="40"/>
      <c r="OTX49" s="40"/>
      <c r="OTY49" s="40"/>
      <c r="OTZ49" s="40"/>
      <c r="OUA49" s="40"/>
      <c r="OUB49" s="40"/>
      <c r="OUC49" s="40"/>
      <c r="OUD49" s="40"/>
      <c r="OUE49" s="40"/>
      <c r="OUF49" s="40"/>
      <c r="OUG49" s="40"/>
      <c r="OUH49" s="40"/>
      <c r="OUI49" s="40"/>
      <c r="OUJ49" s="40"/>
      <c r="OUK49" s="40"/>
      <c r="OUL49" s="40"/>
      <c r="OUM49" s="40"/>
      <c r="OUN49" s="40"/>
      <c r="OUO49" s="40"/>
      <c r="OUP49" s="40"/>
      <c r="OUQ49" s="40"/>
      <c r="OUR49" s="40"/>
      <c r="OUS49" s="40"/>
      <c r="OUT49" s="40"/>
      <c r="OUU49" s="40"/>
      <c r="OUV49" s="40"/>
      <c r="OUW49" s="40"/>
      <c r="OUX49" s="40"/>
      <c r="OUY49" s="40"/>
      <c r="OUZ49" s="40"/>
      <c r="OVA49" s="40"/>
      <c r="OVB49" s="40"/>
      <c r="OVC49" s="40"/>
      <c r="OVD49" s="40"/>
      <c r="OVE49" s="40"/>
      <c r="OVF49" s="40"/>
      <c r="OVG49" s="40"/>
      <c r="OVH49" s="40"/>
      <c r="OVI49" s="40"/>
      <c r="OVJ49" s="40"/>
      <c r="OVK49" s="40"/>
      <c r="OVL49" s="40"/>
      <c r="OVM49" s="40"/>
      <c r="OVN49" s="40"/>
      <c r="OVO49" s="40"/>
      <c r="OVP49" s="40"/>
      <c r="OVQ49" s="40"/>
      <c r="OVR49" s="40"/>
      <c r="OVS49" s="40"/>
      <c r="OVT49" s="40"/>
      <c r="OVU49" s="40"/>
      <c r="OVV49" s="40"/>
      <c r="OVW49" s="40"/>
      <c r="OVX49" s="40"/>
      <c r="OVY49" s="40"/>
      <c r="OVZ49" s="40"/>
      <c r="OWA49" s="40"/>
      <c r="OWB49" s="40"/>
      <c r="OWC49" s="40"/>
      <c r="OWD49" s="40"/>
      <c r="OWE49" s="40"/>
      <c r="OWF49" s="40"/>
      <c r="OWG49" s="40"/>
      <c r="OWH49" s="40"/>
      <c r="OWI49" s="40"/>
      <c r="OWJ49" s="40"/>
      <c r="OWK49" s="40"/>
      <c r="OWL49" s="40"/>
      <c r="OWM49" s="40"/>
      <c r="OWN49" s="40"/>
      <c r="OWO49" s="40"/>
      <c r="OWP49" s="40"/>
      <c r="OWQ49" s="40"/>
      <c r="OWR49" s="40"/>
      <c r="OWS49" s="40"/>
      <c r="OWT49" s="40"/>
      <c r="OWU49" s="40"/>
      <c r="OWV49" s="40"/>
      <c r="OWW49" s="40"/>
      <c r="OWX49" s="40"/>
      <c r="OWY49" s="40"/>
      <c r="OWZ49" s="40"/>
      <c r="OXA49" s="40"/>
      <c r="OXB49" s="40"/>
      <c r="OXC49" s="40"/>
      <c r="OXD49" s="40"/>
      <c r="OXE49" s="40"/>
      <c r="OXF49" s="40"/>
      <c r="OXG49" s="40"/>
      <c r="OXH49" s="40"/>
      <c r="OXI49" s="40"/>
      <c r="OXJ49" s="40"/>
      <c r="OXK49" s="40"/>
      <c r="OXL49" s="40"/>
      <c r="OXM49" s="40"/>
      <c r="OXN49" s="40"/>
      <c r="OXO49" s="40"/>
      <c r="OXP49" s="40"/>
      <c r="OXQ49" s="40"/>
      <c r="OXR49" s="40"/>
      <c r="OXS49" s="40"/>
      <c r="OXT49" s="40"/>
      <c r="OXU49" s="40"/>
      <c r="OXV49" s="40"/>
      <c r="OXW49" s="40"/>
      <c r="OXX49" s="40"/>
      <c r="OXY49" s="40"/>
      <c r="OXZ49" s="40"/>
      <c r="OYA49" s="40"/>
      <c r="OYB49" s="40"/>
      <c r="OYC49" s="40"/>
      <c r="OYD49" s="40"/>
      <c r="OYE49" s="40"/>
      <c r="OYF49" s="40"/>
      <c r="OYG49" s="40"/>
      <c r="OYH49" s="40"/>
      <c r="OYI49" s="40"/>
      <c r="OYJ49" s="40"/>
      <c r="OYK49" s="40"/>
      <c r="OYL49" s="40"/>
      <c r="OYM49" s="40"/>
      <c r="OYN49" s="40"/>
      <c r="OYO49" s="40"/>
      <c r="OYP49" s="40"/>
      <c r="OYQ49" s="40"/>
      <c r="OYR49" s="40"/>
      <c r="OYS49" s="40"/>
      <c r="OYT49" s="40"/>
      <c r="OYU49" s="40"/>
      <c r="OYV49" s="40"/>
      <c r="OYW49" s="40"/>
      <c r="OYX49" s="40"/>
      <c r="OYY49" s="40"/>
      <c r="OYZ49" s="40"/>
      <c r="OZA49" s="40"/>
      <c r="OZB49" s="40"/>
      <c r="OZC49" s="40"/>
      <c r="OZD49" s="40"/>
      <c r="OZE49" s="40"/>
      <c r="OZF49" s="40"/>
      <c r="OZG49" s="40"/>
      <c r="OZH49" s="40"/>
      <c r="OZI49" s="40"/>
      <c r="OZJ49" s="40"/>
      <c r="OZK49" s="40"/>
      <c r="OZL49" s="40"/>
      <c r="OZM49" s="40"/>
      <c r="OZN49" s="40"/>
      <c r="OZO49" s="40"/>
      <c r="OZP49" s="40"/>
      <c r="OZQ49" s="40"/>
      <c r="OZR49" s="40"/>
      <c r="OZS49" s="40"/>
      <c r="OZT49" s="40"/>
      <c r="OZU49" s="40"/>
      <c r="OZV49" s="40"/>
      <c r="OZW49" s="40"/>
      <c r="OZX49" s="40"/>
      <c r="OZY49" s="40"/>
      <c r="OZZ49" s="40"/>
      <c r="PAA49" s="40"/>
      <c r="PAB49" s="40"/>
      <c r="PAC49" s="40"/>
      <c r="PAD49" s="40"/>
      <c r="PAE49" s="40"/>
      <c r="PAF49" s="40"/>
      <c r="PAG49" s="40"/>
      <c r="PAH49" s="40"/>
      <c r="PAI49" s="40"/>
      <c r="PAJ49" s="40"/>
      <c r="PAK49" s="40"/>
      <c r="PAL49" s="40"/>
      <c r="PAM49" s="40"/>
      <c r="PAN49" s="40"/>
      <c r="PAO49" s="40"/>
      <c r="PAP49" s="40"/>
      <c r="PAQ49" s="40"/>
      <c r="PAR49" s="40"/>
      <c r="PAS49" s="40"/>
      <c r="PAT49" s="40"/>
      <c r="PAU49" s="40"/>
      <c r="PAV49" s="40"/>
      <c r="PAW49" s="40"/>
      <c r="PAX49" s="40"/>
      <c r="PAY49" s="40"/>
      <c r="PAZ49" s="40"/>
      <c r="PBA49" s="40"/>
      <c r="PBB49" s="40"/>
      <c r="PBC49" s="40"/>
      <c r="PBD49" s="40"/>
      <c r="PBE49" s="40"/>
      <c r="PBF49" s="40"/>
      <c r="PBG49" s="40"/>
      <c r="PBH49" s="40"/>
      <c r="PBI49" s="40"/>
      <c r="PBJ49" s="40"/>
      <c r="PBK49" s="40"/>
      <c r="PBL49" s="40"/>
      <c r="PBM49" s="40"/>
      <c r="PBN49" s="40"/>
      <c r="PBO49" s="40"/>
      <c r="PBP49" s="40"/>
      <c r="PBQ49" s="40"/>
      <c r="PBR49" s="40"/>
      <c r="PBS49" s="40"/>
      <c r="PBT49" s="40"/>
      <c r="PBU49" s="40"/>
      <c r="PBV49" s="40"/>
      <c r="PBW49" s="40"/>
      <c r="PBX49" s="40"/>
      <c r="PBY49" s="40"/>
      <c r="PBZ49" s="40"/>
      <c r="PCA49" s="40"/>
      <c r="PCB49" s="40"/>
      <c r="PCC49" s="40"/>
      <c r="PCD49" s="40"/>
      <c r="PCE49" s="40"/>
      <c r="PCF49" s="40"/>
      <c r="PCG49" s="40"/>
      <c r="PCH49" s="40"/>
      <c r="PCI49" s="40"/>
      <c r="PCJ49" s="40"/>
      <c r="PCK49" s="40"/>
      <c r="PCL49" s="40"/>
      <c r="PCM49" s="40"/>
      <c r="PCN49" s="40"/>
      <c r="PCO49" s="40"/>
      <c r="PCP49" s="40"/>
      <c r="PCQ49" s="40"/>
      <c r="PCR49" s="40"/>
      <c r="PCS49" s="40"/>
      <c r="PCT49" s="40"/>
      <c r="PCU49" s="40"/>
      <c r="PCV49" s="40"/>
      <c r="PCW49" s="40"/>
      <c r="PCX49" s="40"/>
      <c r="PCY49" s="40"/>
      <c r="PCZ49" s="40"/>
      <c r="PDA49" s="40"/>
      <c r="PDB49" s="40"/>
      <c r="PDC49" s="40"/>
      <c r="PDD49" s="40"/>
      <c r="PDE49" s="40"/>
      <c r="PDF49" s="40"/>
      <c r="PDG49" s="40"/>
      <c r="PDH49" s="40"/>
      <c r="PDI49" s="40"/>
      <c r="PDJ49" s="40"/>
      <c r="PDK49" s="40"/>
      <c r="PDL49" s="40"/>
      <c r="PDM49" s="40"/>
      <c r="PDN49" s="40"/>
      <c r="PDO49" s="40"/>
      <c r="PDP49" s="40"/>
      <c r="PDQ49" s="40"/>
      <c r="PDR49" s="40"/>
      <c r="PDS49" s="40"/>
      <c r="PDT49" s="40"/>
      <c r="PDU49" s="40"/>
      <c r="PDV49" s="40"/>
      <c r="PDW49" s="40"/>
      <c r="PDX49" s="40"/>
      <c r="PDY49" s="40"/>
      <c r="PDZ49" s="40"/>
      <c r="PEA49" s="40"/>
      <c r="PEB49" s="40"/>
      <c r="PEC49" s="40"/>
      <c r="PED49" s="40"/>
      <c r="PEE49" s="40"/>
      <c r="PEF49" s="40"/>
      <c r="PEG49" s="40"/>
      <c r="PEH49" s="40"/>
      <c r="PEI49" s="40"/>
      <c r="PEJ49" s="40"/>
      <c r="PEK49" s="40"/>
      <c r="PEL49" s="40"/>
      <c r="PEM49" s="40"/>
      <c r="PEN49" s="40"/>
      <c r="PEO49" s="40"/>
      <c r="PEP49" s="40"/>
      <c r="PEQ49" s="40"/>
      <c r="PER49" s="40"/>
      <c r="PES49" s="40"/>
      <c r="PET49" s="40"/>
      <c r="PEU49" s="40"/>
      <c r="PEV49" s="40"/>
      <c r="PEW49" s="40"/>
      <c r="PEX49" s="40"/>
      <c r="PEY49" s="40"/>
      <c r="PEZ49" s="40"/>
      <c r="PFA49" s="40"/>
      <c r="PFB49" s="40"/>
      <c r="PFC49" s="40"/>
      <c r="PFD49" s="40"/>
      <c r="PFE49" s="40"/>
      <c r="PFF49" s="40"/>
      <c r="PFG49" s="40"/>
      <c r="PFH49" s="40"/>
      <c r="PFI49" s="40"/>
      <c r="PFJ49" s="40"/>
      <c r="PFK49" s="40"/>
      <c r="PFL49" s="40"/>
      <c r="PFM49" s="40"/>
      <c r="PFN49" s="40"/>
      <c r="PFO49" s="40"/>
      <c r="PFP49" s="40"/>
      <c r="PFQ49" s="40"/>
      <c r="PFR49" s="40"/>
      <c r="PFS49" s="40"/>
      <c r="PFT49" s="40"/>
      <c r="PFU49" s="40"/>
      <c r="PFV49" s="40"/>
      <c r="PFW49" s="40"/>
      <c r="PFX49" s="40"/>
      <c r="PFY49" s="40"/>
      <c r="PFZ49" s="40"/>
      <c r="PGA49" s="40"/>
      <c r="PGB49" s="40"/>
      <c r="PGC49" s="40"/>
      <c r="PGD49" s="40"/>
      <c r="PGE49" s="40"/>
      <c r="PGF49" s="40"/>
      <c r="PGG49" s="40"/>
      <c r="PGH49" s="40"/>
      <c r="PGI49" s="40"/>
      <c r="PGJ49" s="40"/>
      <c r="PGK49" s="40"/>
      <c r="PGL49" s="40"/>
      <c r="PGM49" s="40"/>
      <c r="PGN49" s="40"/>
      <c r="PGO49" s="40"/>
      <c r="PGP49" s="40"/>
      <c r="PGQ49" s="40"/>
      <c r="PGR49" s="40"/>
      <c r="PGS49" s="40"/>
      <c r="PGT49" s="40"/>
      <c r="PGU49" s="40"/>
      <c r="PGV49" s="40"/>
      <c r="PGW49" s="40"/>
      <c r="PGX49" s="40"/>
      <c r="PGY49" s="40"/>
      <c r="PGZ49" s="40"/>
      <c r="PHA49" s="40"/>
      <c r="PHB49" s="40"/>
      <c r="PHC49" s="40"/>
      <c r="PHD49" s="40"/>
      <c r="PHE49" s="40"/>
      <c r="PHF49" s="40"/>
      <c r="PHG49" s="40"/>
      <c r="PHH49" s="40"/>
      <c r="PHI49" s="40"/>
      <c r="PHJ49" s="40"/>
      <c r="PHK49" s="40"/>
      <c r="PHL49" s="40"/>
      <c r="PHM49" s="40"/>
      <c r="PHN49" s="40"/>
      <c r="PHO49" s="40"/>
      <c r="PHP49" s="40"/>
      <c r="PHQ49" s="40"/>
      <c r="PHR49" s="40"/>
      <c r="PHS49" s="40"/>
      <c r="PHT49" s="40"/>
      <c r="PHU49" s="40"/>
      <c r="PHV49" s="40"/>
      <c r="PHW49" s="40"/>
      <c r="PHX49" s="40"/>
      <c r="PHY49" s="40"/>
      <c r="PHZ49" s="40"/>
      <c r="PIA49" s="40"/>
      <c r="PIB49" s="40"/>
      <c r="PIC49" s="40"/>
      <c r="PID49" s="40"/>
      <c r="PIE49" s="40"/>
      <c r="PIF49" s="40"/>
      <c r="PIG49" s="40"/>
      <c r="PIH49" s="40"/>
      <c r="PII49" s="40"/>
      <c r="PIJ49" s="40"/>
      <c r="PIK49" s="40"/>
      <c r="PIL49" s="40"/>
      <c r="PIM49" s="40"/>
      <c r="PIN49" s="40"/>
      <c r="PIO49" s="40"/>
      <c r="PIP49" s="40"/>
      <c r="PIQ49" s="40"/>
      <c r="PIR49" s="40"/>
      <c r="PIS49" s="40"/>
      <c r="PIT49" s="40"/>
      <c r="PIU49" s="40"/>
      <c r="PIV49" s="40"/>
      <c r="PIW49" s="40"/>
      <c r="PIX49" s="40"/>
      <c r="PIY49" s="40"/>
      <c r="PIZ49" s="40"/>
      <c r="PJA49" s="40"/>
      <c r="PJB49" s="40"/>
      <c r="PJC49" s="40"/>
      <c r="PJD49" s="40"/>
      <c r="PJE49" s="40"/>
      <c r="PJF49" s="40"/>
      <c r="PJG49" s="40"/>
      <c r="PJH49" s="40"/>
      <c r="PJI49" s="40"/>
      <c r="PJJ49" s="40"/>
      <c r="PJK49" s="40"/>
      <c r="PJL49" s="40"/>
      <c r="PJM49" s="40"/>
      <c r="PJN49" s="40"/>
      <c r="PJO49" s="40"/>
      <c r="PJP49" s="40"/>
      <c r="PJQ49" s="40"/>
      <c r="PJR49" s="40"/>
      <c r="PJS49" s="40"/>
      <c r="PJT49" s="40"/>
      <c r="PJU49" s="40"/>
      <c r="PJV49" s="40"/>
      <c r="PJW49" s="40"/>
      <c r="PJX49" s="40"/>
      <c r="PJY49" s="40"/>
      <c r="PJZ49" s="40"/>
      <c r="PKA49" s="40"/>
      <c r="PKB49" s="40"/>
      <c r="PKC49" s="40"/>
      <c r="PKD49" s="40"/>
      <c r="PKE49" s="40"/>
      <c r="PKF49" s="40"/>
      <c r="PKG49" s="40"/>
      <c r="PKH49" s="40"/>
      <c r="PKI49" s="40"/>
      <c r="PKJ49" s="40"/>
      <c r="PKK49" s="40"/>
      <c r="PKL49" s="40"/>
      <c r="PKM49" s="40"/>
      <c r="PKN49" s="40"/>
      <c r="PKO49" s="40"/>
      <c r="PKP49" s="40"/>
      <c r="PKQ49" s="40"/>
      <c r="PKR49" s="40"/>
      <c r="PKS49" s="40"/>
      <c r="PKT49" s="40"/>
      <c r="PKU49" s="40"/>
      <c r="PKV49" s="40"/>
      <c r="PKW49" s="40"/>
      <c r="PKX49" s="40"/>
      <c r="PKY49" s="40"/>
      <c r="PKZ49" s="40"/>
      <c r="PLA49" s="40"/>
      <c r="PLB49" s="40"/>
      <c r="PLC49" s="40"/>
      <c r="PLD49" s="40"/>
      <c r="PLE49" s="40"/>
      <c r="PLF49" s="40"/>
      <c r="PLG49" s="40"/>
      <c r="PLH49" s="40"/>
      <c r="PLI49" s="40"/>
      <c r="PLJ49" s="40"/>
      <c r="PLK49" s="40"/>
      <c r="PLL49" s="40"/>
      <c r="PLM49" s="40"/>
      <c r="PLN49" s="40"/>
      <c r="PLO49" s="40"/>
      <c r="PLP49" s="40"/>
      <c r="PLQ49" s="40"/>
      <c r="PLR49" s="40"/>
      <c r="PLS49" s="40"/>
      <c r="PLT49" s="40"/>
      <c r="PLU49" s="40"/>
      <c r="PLV49" s="40"/>
      <c r="PLW49" s="40"/>
      <c r="PLX49" s="40"/>
      <c r="PLY49" s="40"/>
      <c r="PLZ49" s="40"/>
      <c r="PMA49" s="40"/>
      <c r="PMB49" s="40"/>
      <c r="PMC49" s="40"/>
      <c r="PMD49" s="40"/>
      <c r="PME49" s="40"/>
      <c r="PMF49" s="40"/>
      <c r="PMG49" s="40"/>
      <c r="PMH49" s="40"/>
      <c r="PMI49" s="40"/>
      <c r="PMJ49" s="40"/>
      <c r="PMK49" s="40"/>
      <c r="PML49" s="40"/>
      <c r="PMM49" s="40"/>
      <c r="PMN49" s="40"/>
      <c r="PMO49" s="40"/>
      <c r="PMP49" s="40"/>
      <c r="PMQ49" s="40"/>
      <c r="PMR49" s="40"/>
      <c r="PMS49" s="40"/>
      <c r="PMT49" s="40"/>
      <c r="PMU49" s="40"/>
      <c r="PMV49" s="40"/>
      <c r="PMW49" s="40"/>
      <c r="PMX49" s="40"/>
      <c r="PMY49" s="40"/>
      <c r="PMZ49" s="40"/>
      <c r="PNA49" s="40"/>
      <c r="PNB49" s="40"/>
      <c r="PNC49" s="40"/>
      <c r="PND49" s="40"/>
      <c r="PNE49" s="40"/>
      <c r="PNF49" s="40"/>
      <c r="PNG49" s="40"/>
      <c r="PNH49" s="40"/>
      <c r="PNI49" s="40"/>
      <c r="PNJ49" s="40"/>
      <c r="PNK49" s="40"/>
      <c r="PNL49" s="40"/>
      <c r="PNM49" s="40"/>
      <c r="PNN49" s="40"/>
      <c r="PNO49" s="40"/>
      <c r="PNP49" s="40"/>
      <c r="PNQ49" s="40"/>
      <c r="PNR49" s="40"/>
      <c r="PNS49" s="40"/>
      <c r="PNT49" s="40"/>
      <c r="PNU49" s="40"/>
      <c r="PNV49" s="40"/>
      <c r="PNW49" s="40"/>
      <c r="PNX49" s="40"/>
      <c r="PNY49" s="40"/>
      <c r="PNZ49" s="40"/>
      <c r="POA49" s="40"/>
      <c r="POB49" s="40"/>
      <c r="POC49" s="40"/>
      <c r="POD49" s="40"/>
      <c r="POE49" s="40"/>
      <c r="POF49" s="40"/>
      <c r="POG49" s="40"/>
      <c r="POH49" s="40"/>
      <c r="POI49" s="40"/>
      <c r="POJ49" s="40"/>
      <c r="POK49" s="40"/>
      <c r="POL49" s="40"/>
      <c r="POM49" s="40"/>
      <c r="PON49" s="40"/>
      <c r="POO49" s="40"/>
      <c r="POP49" s="40"/>
      <c r="POQ49" s="40"/>
      <c r="POR49" s="40"/>
      <c r="POS49" s="40"/>
      <c r="POT49" s="40"/>
      <c r="POU49" s="40"/>
      <c r="POV49" s="40"/>
      <c r="POW49" s="40"/>
      <c r="POX49" s="40"/>
      <c r="POY49" s="40"/>
      <c r="POZ49" s="40"/>
      <c r="PPA49" s="40"/>
      <c r="PPB49" s="40"/>
      <c r="PPC49" s="40"/>
      <c r="PPD49" s="40"/>
      <c r="PPE49" s="40"/>
      <c r="PPF49" s="40"/>
      <c r="PPG49" s="40"/>
      <c r="PPH49" s="40"/>
      <c r="PPI49" s="40"/>
      <c r="PPJ49" s="40"/>
      <c r="PPK49" s="40"/>
      <c r="PPL49" s="40"/>
      <c r="PPM49" s="40"/>
      <c r="PPN49" s="40"/>
      <c r="PPO49" s="40"/>
      <c r="PPP49" s="40"/>
      <c r="PPQ49" s="40"/>
      <c r="PPR49" s="40"/>
      <c r="PPS49" s="40"/>
      <c r="PPT49" s="40"/>
      <c r="PPU49" s="40"/>
      <c r="PPV49" s="40"/>
      <c r="PPW49" s="40"/>
      <c r="PPX49" s="40"/>
      <c r="PPY49" s="40"/>
      <c r="PPZ49" s="40"/>
      <c r="PQA49" s="40"/>
      <c r="PQB49" s="40"/>
      <c r="PQC49" s="40"/>
      <c r="PQD49" s="40"/>
      <c r="PQE49" s="40"/>
      <c r="PQF49" s="40"/>
      <c r="PQG49" s="40"/>
      <c r="PQH49" s="40"/>
      <c r="PQI49" s="40"/>
      <c r="PQJ49" s="40"/>
      <c r="PQK49" s="40"/>
      <c r="PQL49" s="40"/>
      <c r="PQM49" s="40"/>
      <c r="PQN49" s="40"/>
      <c r="PQO49" s="40"/>
      <c r="PQP49" s="40"/>
      <c r="PQQ49" s="40"/>
      <c r="PQR49" s="40"/>
      <c r="PQS49" s="40"/>
      <c r="PQT49" s="40"/>
      <c r="PQU49" s="40"/>
      <c r="PQV49" s="40"/>
      <c r="PQW49" s="40"/>
      <c r="PQX49" s="40"/>
      <c r="PQY49" s="40"/>
      <c r="PQZ49" s="40"/>
      <c r="PRA49" s="40"/>
      <c r="PRB49" s="40"/>
      <c r="PRC49" s="40"/>
      <c r="PRD49" s="40"/>
      <c r="PRE49" s="40"/>
      <c r="PRF49" s="40"/>
      <c r="PRG49" s="40"/>
      <c r="PRH49" s="40"/>
      <c r="PRI49" s="40"/>
      <c r="PRJ49" s="40"/>
      <c r="PRK49" s="40"/>
      <c r="PRL49" s="40"/>
      <c r="PRM49" s="40"/>
      <c r="PRN49" s="40"/>
      <c r="PRO49" s="40"/>
      <c r="PRP49" s="40"/>
      <c r="PRQ49" s="40"/>
      <c r="PRR49" s="40"/>
      <c r="PRS49" s="40"/>
      <c r="PRT49" s="40"/>
      <c r="PRU49" s="40"/>
      <c r="PRV49" s="40"/>
      <c r="PRW49" s="40"/>
      <c r="PRX49" s="40"/>
      <c r="PRY49" s="40"/>
      <c r="PRZ49" s="40"/>
      <c r="PSA49" s="40"/>
      <c r="PSB49" s="40"/>
      <c r="PSC49" s="40"/>
      <c r="PSD49" s="40"/>
      <c r="PSE49" s="40"/>
      <c r="PSF49" s="40"/>
      <c r="PSG49" s="40"/>
      <c r="PSH49" s="40"/>
      <c r="PSI49" s="40"/>
      <c r="PSJ49" s="40"/>
      <c r="PSK49" s="40"/>
      <c r="PSL49" s="40"/>
      <c r="PSM49" s="40"/>
      <c r="PSN49" s="40"/>
      <c r="PSO49" s="40"/>
      <c r="PSP49" s="40"/>
      <c r="PSQ49" s="40"/>
      <c r="PSR49" s="40"/>
      <c r="PSS49" s="40"/>
      <c r="PST49" s="40"/>
      <c r="PSU49" s="40"/>
      <c r="PSV49" s="40"/>
      <c r="PSW49" s="40"/>
      <c r="PSX49" s="40"/>
      <c r="PSY49" s="40"/>
      <c r="PSZ49" s="40"/>
      <c r="PTA49" s="40"/>
      <c r="PTB49" s="40"/>
      <c r="PTC49" s="40"/>
      <c r="PTD49" s="40"/>
      <c r="PTE49" s="40"/>
      <c r="PTF49" s="40"/>
      <c r="PTG49" s="40"/>
      <c r="PTH49" s="40"/>
      <c r="PTI49" s="40"/>
      <c r="PTJ49" s="40"/>
      <c r="PTK49" s="40"/>
      <c r="PTL49" s="40"/>
      <c r="PTM49" s="40"/>
      <c r="PTN49" s="40"/>
      <c r="PTO49" s="40"/>
      <c r="PTP49" s="40"/>
      <c r="PTQ49" s="40"/>
      <c r="PTR49" s="40"/>
      <c r="PTS49" s="40"/>
      <c r="PTT49" s="40"/>
      <c r="PTU49" s="40"/>
      <c r="PTV49" s="40"/>
      <c r="PTW49" s="40"/>
      <c r="PTX49" s="40"/>
      <c r="PTY49" s="40"/>
      <c r="PTZ49" s="40"/>
      <c r="PUA49" s="40"/>
      <c r="PUB49" s="40"/>
      <c r="PUC49" s="40"/>
      <c r="PUD49" s="40"/>
      <c r="PUE49" s="40"/>
      <c r="PUF49" s="40"/>
      <c r="PUG49" s="40"/>
      <c r="PUH49" s="40"/>
      <c r="PUI49" s="40"/>
      <c r="PUJ49" s="40"/>
      <c r="PUK49" s="40"/>
      <c r="PUL49" s="40"/>
      <c r="PUM49" s="40"/>
      <c r="PUN49" s="40"/>
      <c r="PUO49" s="40"/>
      <c r="PUP49" s="40"/>
      <c r="PUQ49" s="40"/>
      <c r="PUR49" s="40"/>
      <c r="PUS49" s="40"/>
      <c r="PUT49" s="40"/>
      <c r="PUU49" s="40"/>
      <c r="PUV49" s="40"/>
      <c r="PUW49" s="40"/>
      <c r="PUX49" s="40"/>
      <c r="PUY49" s="40"/>
      <c r="PUZ49" s="40"/>
      <c r="PVA49" s="40"/>
      <c r="PVB49" s="40"/>
      <c r="PVC49" s="40"/>
      <c r="PVD49" s="40"/>
      <c r="PVE49" s="40"/>
      <c r="PVF49" s="40"/>
      <c r="PVG49" s="40"/>
      <c r="PVH49" s="40"/>
      <c r="PVI49" s="40"/>
      <c r="PVJ49" s="40"/>
      <c r="PVK49" s="40"/>
      <c r="PVL49" s="40"/>
      <c r="PVM49" s="40"/>
      <c r="PVN49" s="40"/>
      <c r="PVO49" s="40"/>
      <c r="PVP49" s="40"/>
      <c r="PVQ49" s="40"/>
      <c r="PVR49" s="40"/>
      <c r="PVS49" s="40"/>
      <c r="PVT49" s="40"/>
      <c r="PVU49" s="40"/>
      <c r="PVV49" s="40"/>
      <c r="PVW49" s="40"/>
      <c r="PVX49" s="40"/>
      <c r="PVY49" s="40"/>
      <c r="PVZ49" s="40"/>
      <c r="PWA49" s="40"/>
      <c r="PWB49" s="40"/>
      <c r="PWC49" s="40"/>
      <c r="PWD49" s="40"/>
      <c r="PWE49" s="40"/>
      <c r="PWF49" s="40"/>
      <c r="PWG49" s="40"/>
      <c r="PWH49" s="40"/>
      <c r="PWI49" s="40"/>
      <c r="PWJ49" s="40"/>
      <c r="PWK49" s="40"/>
      <c r="PWL49" s="40"/>
      <c r="PWM49" s="40"/>
      <c r="PWN49" s="40"/>
      <c r="PWO49" s="40"/>
      <c r="PWP49" s="40"/>
      <c r="PWQ49" s="40"/>
      <c r="PWR49" s="40"/>
      <c r="PWS49" s="40"/>
      <c r="PWT49" s="40"/>
      <c r="PWU49" s="40"/>
      <c r="PWV49" s="40"/>
      <c r="PWW49" s="40"/>
      <c r="PWX49" s="40"/>
      <c r="PWY49" s="40"/>
      <c r="PWZ49" s="40"/>
      <c r="PXA49" s="40"/>
      <c r="PXB49" s="40"/>
      <c r="PXC49" s="40"/>
      <c r="PXD49" s="40"/>
      <c r="PXE49" s="40"/>
      <c r="PXF49" s="40"/>
      <c r="PXG49" s="40"/>
      <c r="PXH49" s="40"/>
      <c r="PXI49" s="40"/>
      <c r="PXJ49" s="40"/>
      <c r="PXK49" s="40"/>
      <c r="PXL49" s="40"/>
      <c r="PXM49" s="40"/>
      <c r="PXN49" s="40"/>
      <c r="PXO49" s="40"/>
      <c r="PXP49" s="40"/>
      <c r="PXQ49" s="40"/>
      <c r="PXR49" s="40"/>
      <c r="PXS49" s="40"/>
      <c r="PXT49" s="40"/>
      <c r="PXU49" s="40"/>
      <c r="PXV49" s="40"/>
      <c r="PXW49" s="40"/>
      <c r="PXX49" s="40"/>
      <c r="PXY49" s="40"/>
      <c r="PXZ49" s="40"/>
      <c r="PYA49" s="40"/>
      <c r="PYB49" s="40"/>
      <c r="PYC49" s="40"/>
      <c r="PYD49" s="40"/>
      <c r="PYE49" s="40"/>
      <c r="PYF49" s="40"/>
      <c r="PYG49" s="40"/>
      <c r="PYH49" s="40"/>
      <c r="PYI49" s="40"/>
      <c r="PYJ49" s="40"/>
      <c r="PYK49" s="40"/>
      <c r="PYL49" s="40"/>
      <c r="PYM49" s="40"/>
      <c r="PYN49" s="40"/>
      <c r="PYO49" s="40"/>
      <c r="PYP49" s="40"/>
      <c r="PYQ49" s="40"/>
      <c r="PYR49" s="40"/>
      <c r="PYS49" s="40"/>
      <c r="PYT49" s="40"/>
      <c r="PYU49" s="40"/>
      <c r="PYV49" s="40"/>
      <c r="PYW49" s="40"/>
      <c r="PYX49" s="40"/>
      <c r="PYY49" s="40"/>
      <c r="PYZ49" s="40"/>
      <c r="PZA49" s="40"/>
      <c r="PZB49" s="40"/>
      <c r="PZC49" s="40"/>
      <c r="PZD49" s="40"/>
      <c r="PZE49" s="40"/>
      <c r="PZF49" s="40"/>
      <c r="PZG49" s="40"/>
      <c r="PZH49" s="40"/>
      <c r="PZI49" s="40"/>
      <c r="PZJ49" s="40"/>
      <c r="PZK49" s="40"/>
      <c r="PZL49" s="40"/>
      <c r="PZM49" s="40"/>
      <c r="PZN49" s="40"/>
      <c r="PZO49" s="40"/>
      <c r="PZP49" s="40"/>
      <c r="PZQ49" s="40"/>
      <c r="PZR49" s="40"/>
      <c r="PZS49" s="40"/>
      <c r="PZT49" s="40"/>
      <c r="PZU49" s="40"/>
      <c r="PZV49" s="40"/>
      <c r="PZW49" s="40"/>
      <c r="PZX49" s="40"/>
      <c r="PZY49" s="40"/>
      <c r="PZZ49" s="40"/>
      <c r="QAA49" s="40"/>
      <c r="QAB49" s="40"/>
      <c r="QAC49" s="40"/>
      <c r="QAD49" s="40"/>
      <c r="QAE49" s="40"/>
      <c r="QAF49" s="40"/>
      <c r="QAG49" s="40"/>
      <c r="QAH49" s="40"/>
      <c r="QAI49" s="40"/>
      <c r="QAJ49" s="40"/>
      <c r="QAK49" s="40"/>
      <c r="QAL49" s="40"/>
      <c r="QAM49" s="40"/>
      <c r="QAN49" s="40"/>
      <c r="QAO49" s="40"/>
      <c r="QAP49" s="40"/>
      <c r="QAQ49" s="40"/>
      <c r="QAR49" s="40"/>
      <c r="QAS49" s="40"/>
      <c r="QAT49" s="40"/>
      <c r="QAU49" s="40"/>
      <c r="QAV49" s="40"/>
      <c r="QAW49" s="40"/>
      <c r="QAX49" s="40"/>
      <c r="QAY49" s="40"/>
      <c r="QAZ49" s="40"/>
      <c r="QBA49" s="40"/>
      <c r="QBB49" s="40"/>
      <c r="QBC49" s="40"/>
      <c r="QBD49" s="40"/>
      <c r="QBE49" s="40"/>
      <c r="QBF49" s="40"/>
      <c r="QBG49" s="40"/>
      <c r="QBH49" s="40"/>
      <c r="QBI49" s="40"/>
      <c r="QBJ49" s="40"/>
      <c r="QBK49" s="40"/>
      <c r="QBL49" s="40"/>
      <c r="QBM49" s="40"/>
      <c r="QBN49" s="40"/>
      <c r="QBO49" s="40"/>
      <c r="QBP49" s="40"/>
      <c r="QBQ49" s="40"/>
      <c r="QBR49" s="40"/>
      <c r="QBS49" s="40"/>
      <c r="QBT49" s="40"/>
      <c r="QBU49" s="40"/>
      <c r="QBV49" s="40"/>
      <c r="QBW49" s="40"/>
      <c r="QBX49" s="40"/>
      <c r="QBY49" s="40"/>
      <c r="QBZ49" s="40"/>
      <c r="QCA49" s="40"/>
      <c r="QCB49" s="40"/>
      <c r="QCC49" s="40"/>
      <c r="QCD49" s="40"/>
      <c r="QCE49" s="40"/>
      <c r="QCF49" s="40"/>
      <c r="QCG49" s="40"/>
      <c r="QCH49" s="40"/>
      <c r="QCI49" s="40"/>
      <c r="QCJ49" s="40"/>
      <c r="QCK49" s="40"/>
      <c r="QCL49" s="40"/>
      <c r="QCM49" s="40"/>
      <c r="QCN49" s="40"/>
      <c r="QCO49" s="40"/>
      <c r="QCP49" s="40"/>
      <c r="QCQ49" s="40"/>
      <c r="QCR49" s="40"/>
      <c r="QCS49" s="40"/>
      <c r="QCT49" s="40"/>
      <c r="QCU49" s="40"/>
      <c r="QCV49" s="40"/>
      <c r="QCW49" s="40"/>
      <c r="QCX49" s="40"/>
      <c r="QCY49" s="40"/>
      <c r="QCZ49" s="40"/>
      <c r="QDA49" s="40"/>
      <c r="QDB49" s="40"/>
      <c r="QDC49" s="40"/>
      <c r="QDD49" s="40"/>
      <c r="QDE49" s="40"/>
      <c r="QDF49" s="40"/>
      <c r="QDG49" s="40"/>
      <c r="QDH49" s="40"/>
      <c r="QDI49" s="40"/>
      <c r="QDJ49" s="40"/>
      <c r="QDK49" s="40"/>
      <c r="QDL49" s="40"/>
      <c r="QDM49" s="40"/>
      <c r="QDN49" s="40"/>
      <c r="QDO49" s="40"/>
      <c r="QDP49" s="40"/>
      <c r="QDQ49" s="40"/>
      <c r="QDR49" s="40"/>
      <c r="QDS49" s="40"/>
      <c r="QDT49" s="40"/>
      <c r="QDU49" s="40"/>
      <c r="QDV49" s="40"/>
      <c r="QDW49" s="40"/>
      <c r="QDX49" s="40"/>
      <c r="QDY49" s="40"/>
      <c r="QDZ49" s="40"/>
      <c r="QEA49" s="40"/>
      <c r="QEB49" s="40"/>
      <c r="QEC49" s="40"/>
      <c r="QED49" s="40"/>
      <c r="QEE49" s="40"/>
      <c r="QEF49" s="40"/>
      <c r="QEG49" s="40"/>
      <c r="QEH49" s="40"/>
      <c r="QEI49" s="40"/>
      <c r="QEJ49" s="40"/>
      <c r="QEK49" s="40"/>
      <c r="QEL49" s="40"/>
      <c r="QEM49" s="40"/>
      <c r="QEN49" s="40"/>
      <c r="QEO49" s="40"/>
      <c r="QEP49" s="40"/>
      <c r="QEQ49" s="40"/>
      <c r="QER49" s="40"/>
      <c r="QES49" s="40"/>
      <c r="QET49" s="40"/>
      <c r="QEU49" s="40"/>
      <c r="QEV49" s="40"/>
      <c r="QEW49" s="40"/>
      <c r="QEX49" s="40"/>
      <c r="QEY49" s="40"/>
      <c r="QEZ49" s="40"/>
      <c r="QFA49" s="40"/>
      <c r="QFB49" s="40"/>
      <c r="QFC49" s="40"/>
      <c r="QFD49" s="40"/>
      <c r="QFE49" s="40"/>
      <c r="QFF49" s="40"/>
      <c r="QFG49" s="40"/>
      <c r="QFH49" s="40"/>
      <c r="QFI49" s="40"/>
      <c r="QFJ49" s="40"/>
      <c r="QFK49" s="40"/>
      <c r="QFL49" s="40"/>
      <c r="QFM49" s="40"/>
      <c r="QFN49" s="40"/>
      <c r="QFO49" s="40"/>
      <c r="QFP49" s="40"/>
      <c r="QFQ49" s="40"/>
      <c r="QFR49" s="40"/>
      <c r="QFS49" s="40"/>
      <c r="QFT49" s="40"/>
      <c r="QFU49" s="40"/>
      <c r="QFV49" s="40"/>
      <c r="QFW49" s="40"/>
      <c r="QFX49" s="40"/>
      <c r="QFY49" s="40"/>
      <c r="QFZ49" s="40"/>
      <c r="QGA49" s="40"/>
      <c r="QGB49" s="40"/>
      <c r="QGC49" s="40"/>
      <c r="QGD49" s="40"/>
      <c r="QGE49" s="40"/>
      <c r="QGF49" s="40"/>
      <c r="QGG49" s="40"/>
      <c r="QGH49" s="40"/>
      <c r="QGI49" s="40"/>
      <c r="QGJ49" s="40"/>
      <c r="QGK49" s="40"/>
      <c r="QGL49" s="40"/>
      <c r="QGM49" s="40"/>
      <c r="QGN49" s="40"/>
      <c r="QGO49" s="40"/>
      <c r="QGP49" s="40"/>
      <c r="QGQ49" s="40"/>
      <c r="QGR49" s="40"/>
      <c r="QGS49" s="40"/>
      <c r="QGT49" s="40"/>
      <c r="QGU49" s="40"/>
      <c r="QGV49" s="40"/>
      <c r="QGW49" s="40"/>
      <c r="QGX49" s="40"/>
      <c r="QGY49" s="40"/>
      <c r="QGZ49" s="40"/>
      <c r="QHA49" s="40"/>
      <c r="QHB49" s="40"/>
      <c r="QHC49" s="40"/>
      <c r="QHD49" s="40"/>
      <c r="QHE49" s="40"/>
      <c r="QHF49" s="40"/>
      <c r="QHG49" s="40"/>
      <c r="QHH49" s="40"/>
      <c r="QHI49" s="40"/>
      <c r="QHJ49" s="40"/>
      <c r="QHK49" s="40"/>
      <c r="QHL49" s="40"/>
      <c r="QHM49" s="40"/>
      <c r="QHN49" s="40"/>
      <c r="QHO49" s="40"/>
      <c r="QHP49" s="40"/>
      <c r="QHQ49" s="40"/>
      <c r="QHR49" s="40"/>
      <c r="QHS49" s="40"/>
      <c r="QHT49" s="40"/>
      <c r="QHU49" s="40"/>
      <c r="QHV49" s="40"/>
      <c r="QHW49" s="40"/>
      <c r="QHX49" s="40"/>
      <c r="QHY49" s="40"/>
      <c r="QHZ49" s="40"/>
      <c r="QIA49" s="40"/>
      <c r="QIB49" s="40"/>
      <c r="QIC49" s="40"/>
      <c r="QID49" s="40"/>
      <c r="QIE49" s="40"/>
      <c r="QIF49" s="40"/>
      <c r="QIG49" s="40"/>
      <c r="QIH49" s="40"/>
      <c r="QII49" s="40"/>
      <c r="QIJ49" s="40"/>
      <c r="QIK49" s="40"/>
      <c r="QIL49" s="40"/>
      <c r="QIM49" s="40"/>
      <c r="QIN49" s="40"/>
      <c r="QIO49" s="40"/>
      <c r="QIP49" s="40"/>
      <c r="QIQ49" s="40"/>
      <c r="QIR49" s="40"/>
      <c r="QIS49" s="40"/>
      <c r="QIT49" s="40"/>
      <c r="QIU49" s="40"/>
      <c r="QIV49" s="40"/>
      <c r="QIW49" s="40"/>
      <c r="QIX49" s="40"/>
      <c r="QIY49" s="40"/>
      <c r="QIZ49" s="40"/>
      <c r="QJA49" s="40"/>
      <c r="QJB49" s="40"/>
      <c r="QJC49" s="40"/>
      <c r="QJD49" s="40"/>
      <c r="QJE49" s="40"/>
      <c r="QJF49" s="40"/>
      <c r="QJG49" s="40"/>
      <c r="QJH49" s="40"/>
      <c r="QJI49" s="40"/>
      <c r="QJJ49" s="40"/>
      <c r="QJK49" s="40"/>
      <c r="QJL49" s="40"/>
      <c r="QJM49" s="40"/>
      <c r="QJN49" s="40"/>
      <c r="QJO49" s="40"/>
      <c r="QJP49" s="40"/>
      <c r="QJQ49" s="40"/>
      <c r="QJR49" s="40"/>
      <c r="QJS49" s="40"/>
      <c r="QJT49" s="40"/>
      <c r="QJU49" s="40"/>
      <c r="QJV49" s="40"/>
      <c r="QJW49" s="40"/>
      <c r="QJX49" s="40"/>
      <c r="QJY49" s="40"/>
      <c r="QJZ49" s="40"/>
      <c r="QKA49" s="40"/>
      <c r="QKB49" s="40"/>
      <c r="QKC49" s="40"/>
      <c r="QKD49" s="40"/>
      <c r="QKE49" s="40"/>
      <c r="QKF49" s="40"/>
      <c r="QKG49" s="40"/>
      <c r="QKH49" s="40"/>
      <c r="QKI49" s="40"/>
      <c r="QKJ49" s="40"/>
      <c r="QKK49" s="40"/>
      <c r="QKL49" s="40"/>
      <c r="QKM49" s="40"/>
      <c r="QKN49" s="40"/>
      <c r="QKO49" s="40"/>
      <c r="QKP49" s="40"/>
      <c r="QKQ49" s="40"/>
      <c r="QKR49" s="40"/>
      <c r="QKS49" s="40"/>
      <c r="QKT49" s="40"/>
      <c r="QKU49" s="40"/>
      <c r="QKV49" s="40"/>
      <c r="QKW49" s="40"/>
      <c r="QKX49" s="40"/>
      <c r="QKY49" s="40"/>
      <c r="QKZ49" s="40"/>
      <c r="QLA49" s="40"/>
      <c r="QLB49" s="40"/>
      <c r="QLC49" s="40"/>
      <c r="QLD49" s="40"/>
      <c r="QLE49" s="40"/>
      <c r="QLF49" s="40"/>
      <c r="QLG49" s="40"/>
      <c r="QLH49" s="40"/>
      <c r="QLI49" s="40"/>
      <c r="QLJ49" s="40"/>
      <c r="QLK49" s="40"/>
      <c r="QLL49" s="40"/>
      <c r="QLM49" s="40"/>
      <c r="QLN49" s="40"/>
      <c r="QLO49" s="40"/>
      <c r="QLP49" s="40"/>
      <c r="QLQ49" s="40"/>
      <c r="QLR49" s="40"/>
      <c r="QLS49" s="40"/>
      <c r="QLT49" s="40"/>
      <c r="QLU49" s="40"/>
      <c r="QLV49" s="40"/>
      <c r="QLW49" s="40"/>
      <c r="QLX49" s="40"/>
      <c r="QLY49" s="40"/>
      <c r="QLZ49" s="40"/>
      <c r="QMA49" s="40"/>
      <c r="QMB49" s="40"/>
      <c r="QMC49" s="40"/>
      <c r="QMD49" s="40"/>
      <c r="QME49" s="40"/>
      <c r="QMF49" s="40"/>
      <c r="QMG49" s="40"/>
      <c r="QMH49" s="40"/>
      <c r="QMI49" s="40"/>
      <c r="QMJ49" s="40"/>
      <c r="QMK49" s="40"/>
      <c r="QML49" s="40"/>
      <c r="QMM49" s="40"/>
      <c r="QMN49" s="40"/>
      <c r="QMO49" s="40"/>
      <c r="QMP49" s="40"/>
      <c r="QMQ49" s="40"/>
      <c r="QMR49" s="40"/>
      <c r="QMS49" s="40"/>
      <c r="QMT49" s="40"/>
      <c r="QMU49" s="40"/>
      <c r="QMV49" s="40"/>
      <c r="QMW49" s="40"/>
      <c r="QMX49" s="40"/>
      <c r="QMY49" s="40"/>
      <c r="QMZ49" s="40"/>
      <c r="QNA49" s="40"/>
      <c r="QNB49" s="40"/>
      <c r="QNC49" s="40"/>
      <c r="QND49" s="40"/>
      <c r="QNE49" s="40"/>
      <c r="QNF49" s="40"/>
      <c r="QNG49" s="40"/>
      <c r="QNH49" s="40"/>
      <c r="QNI49" s="40"/>
      <c r="QNJ49" s="40"/>
      <c r="QNK49" s="40"/>
      <c r="QNL49" s="40"/>
      <c r="QNM49" s="40"/>
      <c r="QNN49" s="40"/>
      <c r="QNO49" s="40"/>
      <c r="QNP49" s="40"/>
      <c r="QNQ49" s="40"/>
      <c r="QNR49" s="40"/>
      <c r="QNS49" s="40"/>
      <c r="QNT49" s="40"/>
      <c r="QNU49" s="40"/>
      <c r="QNV49" s="40"/>
      <c r="QNW49" s="40"/>
      <c r="QNX49" s="40"/>
      <c r="QNY49" s="40"/>
      <c r="QNZ49" s="40"/>
      <c r="QOA49" s="40"/>
      <c r="QOB49" s="40"/>
      <c r="QOC49" s="40"/>
      <c r="QOD49" s="40"/>
      <c r="QOE49" s="40"/>
      <c r="QOF49" s="40"/>
      <c r="QOG49" s="40"/>
      <c r="QOH49" s="40"/>
      <c r="QOI49" s="40"/>
      <c r="QOJ49" s="40"/>
      <c r="QOK49" s="40"/>
      <c r="QOL49" s="40"/>
      <c r="QOM49" s="40"/>
      <c r="QON49" s="40"/>
      <c r="QOO49" s="40"/>
      <c r="QOP49" s="40"/>
      <c r="QOQ49" s="40"/>
      <c r="QOR49" s="40"/>
      <c r="QOS49" s="40"/>
      <c r="QOT49" s="40"/>
      <c r="QOU49" s="40"/>
      <c r="QOV49" s="40"/>
      <c r="QOW49" s="40"/>
      <c r="QOX49" s="40"/>
      <c r="QOY49" s="40"/>
      <c r="QOZ49" s="40"/>
      <c r="QPA49" s="40"/>
      <c r="QPB49" s="40"/>
      <c r="QPC49" s="40"/>
      <c r="QPD49" s="40"/>
      <c r="QPE49" s="40"/>
      <c r="QPF49" s="40"/>
      <c r="QPG49" s="40"/>
      <c r="QPH49" s="40"/>
      <c r="QPI49" s="40"/>
      <c r="QPJ49" s="40"/>
      <c r="QPK49" s="40"/>
      <c r="QPL49" s="40"/>
      <c r="QPM49" s="40"/>
      <c r="QPN49" s="40"/>
      <c r="QPO49" s="40"/>
      <c r="QPP49" s="40"/>
      <c r="QPQ49" s="40"/>
      <c r="QPR49" s="40"/>
      <c r="QPS49" s="40"/>
      <c r="QPT49" s="40"/>
      <c r="QPU49" s="40"/>
      <c r="QPV49" s="40"/>
      <c r="QPW49" s="40"/>
      <c r="QPX49" s="40"/>
      <c r="QPY49" s="40"/>
      <c r="QPZ49" s="40"/>
      <c r="QQA49" s="40"/>
      <c r="QQB49" s="40"/>
      <c r="QQC49" s="40"/>
      <c r="QQD49" s="40"/>
      <c r="QQE49" s="40"/>
      <c r="QQF49" s="40"/>
      <c r="QQG49" s="40"/>
      <c r="QQH49" s="40"/>
      <c r="QQI49" s="40"/>
      <c r="QQJ49" s="40"/>
      <c r="QQK49" s="40"/>
      <c r="QQL49" s="40"/>
      <c r="QQM49" s="40"/>
      <c r="QQN49" s="40"/>
      <c r="QQO49" s="40"/>
      <c r="QQP49" s="40"/>
      <c r="QQQ49" s="40"/>
      <c r="QQR49" s="40"/>
      <c r="QQS49" s="40"/>
      <c r="QQT49" s="40"/>
      <c r="QQU49" s="40"/>
      <c r="QQV49" s="40"/>
      <c r="QQW49" s="40"/>
      <c r="QQX49" s="40"/>
      <c r="QQY49" s="40"/>
      <c r="QQZ49" s="40"/>
      <c r="QRA49" s="40"/>
      <c r="QRB49" s="40"/>
      <c r="QRC49" s="40"/>
      <c r="QRD49" s="40"/>
      <c r="QRE49" s="40"/>
      <c r="QRF49" s="40"/>
      <c r="QRG49" s="40"/>
      <c r="QRH49" s="40"/>
      <c r="QRI49" s="40"/>
      <c r="QRJ49" s="40"/>
      <c r="QRK49" s="40"/>
      <c r="QRL49" s="40"/>
      <c r="QRM49" s="40"/>
      <c r="QRN49" s="40"/>
      <c r="QRO49" s="40"/>
      <c r="QRP49" s="40"/>
      <c r="QRQ49" s="40"/>
      <c r="QRR49" s="40"/>
      <c r="QRS49" s="40"/>
      <c r="QRT49" s="40"/>
      <c r="QRU49" s="40"/>
      <c r="QRV49" s="40"/>
      <c r="QRW49" s="40"/>
      <c r="QRX49" s="40"/>
      <c r="QRY49" s="40"/>
      <c r="QRZ49" s="40"/>
      <c r="QSA49" s="40"/>
      <c r="QSB49" s="40"/>
      <c r="QSC49" s="40"/>
      <c r="QSD49" s="40"/>
      <c r="QSE49" s="40"/>
      <c r="QSF49" s="40"/>
      <c r="QSG49" s="40"/>
      <c r="QSH49" s="40"/>
      <c r="QSI49" s="40"/>
      <c r="QSJ49" s="40"/>
      <c r="QSK49" s="40"/>
      <c r="QSL49" s="40"/>
      <c r="QSM49" s="40"/>
      <c r="QSN49" s="40"/>
      <c r="QSO49" s="40"/>
      <c r="QSP49" s="40"/>
      <c r="QSQ49" s="40"/>
      <c r="QSR49" s="40"/>
      <c r="QSS49" s="40"/>
      <c r="QST49" s="40"/>
      <c r="QSU49" s="40"/>
      <c r="QSV49" s="40"/>
      <c r="QSW49" s="40"/>
      <c r="QSX49" s="40"/>
      <c r="QSY49" s="40"/>
      <c r="QSZ49" s="40"/>
      <c r="QTA49" s="40"/>
      <c r="QTB49" s="40"/>
      <c r="QTC49" s="40"/>
      <c r="QTD49" s="40"/>
      <c r="QTE49" s="40"/>
      <c r="QTF49" s="40"/>
      <c r="QTG49" s="40"/>
      <c r="QTH49" s="40"/>
      <c r="QTI49" s="40"/>
      <c r="QTJ49" s="40"/>
      <c r="QTK49" s="40"/>
      <c r="QTL49" s="40"/>
      <c r="QTM49" s="40"/>
      <c r="QTN49" s="40"/>
      <c r="QTO49" s="40"/>
      <c r="QTP49" s="40"/>
      <c r="QTQ49" s="40"/>
      <c r="QTR49" s="40"/>
      <c r="QTS49" s="40"/>
      <c r="QTT49" s="40"/>
      <c r="QTU49" s="40"/>
      <c r="QTV49" s="40"/>
      <c r="QTW49" s="40"/>
      <c r="QTX49" s="40"/>
      <c r="QTY49" s="40"/>
      <c r="QTZ49" s="40"/>
      <c r="QUA49" s="40"/>
      <c r="QUB49" s="40"/>
      <c r="QUC49" s="40"/>
      <c r="QUD49" s="40"/>
      <c r="QUE49" s="40"/>
      <c r="QUF49" s="40"/>
      <c r="QUG49" s="40"/>
      <c r="QUH49" s="40"/>
      <c r="QUI49" s="40"/>
      <c r="QUJ49" s="40"/>
      <c r="QUK49" s="40"/>
      <c r="QUL49" s="40"/>
      <c r="QUM49" s="40"/>
      <c r="QUN49" s="40"/>
      <c r="QUO49" s="40"/>
      <c r="QUP49" s="40"/>
      <c r="QUQ49" s="40"/>
      <c r="QUR49" s="40"/>
      <c r="QUS49" s="40"/>
      <c r="QUT49" s="40"/>
      <c r="QUU49" s="40"/>
      <c r="QUV49" s="40"/>
      <c r="QUW49" s="40"/>
      <c r="QUX49" s="40"/>
      <c r="QUY49" s="40"/>
      <c r="QUZ49" s="40"/>
      <c r="QVA49" s="40"/>
      <c r="QVB49" s="40"/>
      <c r="QVC49" s="40"/>
      <c r="QVD49" s="40"/>
      <c r="QVE49" s="40"/>
      <c r="QVF49" s="40"/>
      <c r="QVG49" s="40"/>
      <c r="QVH49" s="40"/>
      <c r="QVI49" s="40"/>
      <c r="QVJ49" s="40"/>
      <c r="QVK49" s="40"/>
      <c r="QVL49" s="40"/>
      <c r="QVM49" s="40"/>
      <c r="QVN49" s="40"/>
      <c r="QVO49" s="40"/>
      <c r="QVP49" s="40"/>
      <c r="QVQ49" s="40"/>
      <c r="QVR49" s="40"/>
      <c r="QVS49" s="40"/>
      <c r="QVT49" s="40"/>
      <c r="QVU49" s="40"/>
      <c r="QVV49" s="40"/>
      <c r="QVW49" s="40"/>
      <c r="QVX49" s="40"/>
      <c r="QVY49" s="40"/>
      <c r="QVZ49" s="40"/>
      <c r="QWA49" s="40"/>
      <c r="QWB49" s="40"/>
      <c r="QWC49" s="40"/>
      <c r="QWD49" s="40"/>
      <c r="QWE49" s="40"/>
      <c r="QWF49" s="40"/>
      <c r="QWG49" s="40"/>
      <c r="QWH49" s="40"/>
      <c r="QWI49" s="40"/>
      <c r="QWJ49" s="40"/>
      <c r="QWK49" s="40"/>
      <c r="QWL49" s="40"/>
      <c r="QWM49" s="40"/>
      <c r="QWN49" s="40"/>
      <c r="QWO49" s="40"/>
      <c r="QWP49" s="40"/>
      <c r="QWQ49" s="40"/>
      <c r="QWR49" s="40"/>
      <c r="QWS49" s="40"/>
      <c r="QWT49" s="40"/>
      <c r="QWU49" s="40"/>
      <c r="QWV49" s="40"/>
      <c r="QWW49" s="40"/>
      <c r="QWX49" s="40"/>
      <c r="QWY49" s="40"/>
      <c r="QWZ49" s="40"/>
      <c r="QXA49" s="40"/>
      <c r="QXB49" s="40"/>
      <c r="QXC49" s="40"/>
      <c r="QXD49" s="40"/>
      <c r="QXE49" s="40"/>
      <c r="QXF49" s="40"/>
      <c r="QXG49" s="40"/>
      <c r="QXH49" s="40"/>
      <c r="QXI49" s="40"/>
      <c r="QXJ49" s="40"/>
      <c r="QXK49" s="40"/>
      <c r="QXL49" s="40"/>
      <c r="QXM49" s="40"/>
      <c r="QXN49" s="40"/>
      <c r="QXO49" s="40"/>
      <c r="QXP49" s="40"/>
      <c r="QXQ49" s="40"/>
      <c r="QXR49" s="40"/>
      <c r="QXS49" s="40"/>
      <c r="QXT49" s="40"/>
      <c r="QXU49" s="40"/>
      <c r="QXV49" s="40"/>
      <c r="QXW49" s="40"/>
      <c r="QXX49" s="40"/>
      <c r="QXY49" s="40"/>
      <c r="QXZ49" s="40"/>
      <c r="QYA49" s="40"/>
      <c r="QYB49" s="40"/>
      <c r="QYC49" s="40"/>
      <c r="QYD49" s="40"/>
      <c r="QYE49" s="40"/>
      <c r="QYF49" s="40"/>
      <c r="QYG49" s="40"/>
      <c r="QYH49" s="40"/>
      <c r="QYI49" s="40"/>
      <c r="QYJ49" s="40"/>
      <c r="QYK49" s="40"/>
      <c r="QYL49" s="40"/>
      <c r="QYM49" s="40"/>
      <c r="QYN49" s="40"/>
      <c r="QYO49" s="40"/>
      <c r="QYP49" s="40"/>
      <c r="QYQ49" s="40"/>
      <c r="QYR49" s="40"/>
      <c r="QYS49" s="40"/>
      <c r="QYT49" s="40"/>
      <c r="QYU49" s="40"/>
      <c r="QYV49" s="40"/>
      <c r="QYW49" s="40"/>
      <c r="QYX49" s="40"/>
      <c r="QYY49" s="40"/>
      <c r="QYZ49" s="40"/>
      <c r="QZA49" s="40"/>
      <c r="QZB49" s="40"/>
      <c r="QZC49" s="40"/>
      <c r="QZD49" s="40"/>
      <c r="QZE49" s="40"/>
      <c r="QZF49" s="40"/>
      <c r="QZG49" s="40"/>
      <c r="QZH49" s="40"/>
      <c r="QZI49" s="40"/>
      <c r="QZJ49" s="40"/>
      <c r="QZK49" s="40"/>
      <c r="QZL49" s="40"/>
      <c r="QZM49" s="40"/>
      <c r="QZN49" s="40"/>
      <c r="QZO49" s="40"/>
      <c r="QZP49" s="40"/>
      <c r="QZQ49" s="40"/>
      <c r="QZR49" s="40"/>
      <c r="QZS49" s="40"/>
      <c r="QZT49" s="40"/>
      <c r="QZU49" s="40"/>
      <c r="QZV49" s="40"/>
      <c r="QZW49" s="40"/>
      <c r="QZX49" s="40"/>
      <c r="QZY49" s="40"/>
      <c r="QZZ49" s="40"/>
      <c r="RAA49" s="40"/>
      <c r="RAB49" s="40"/>
      <c r="RAC49" s="40"/>
      <c r="RAD49" s="40"/>
      <c r="RAE49" s="40"/>
      <c r="RAF49" s="40"/>
      <c r="RAG49" s="40"/>
      <c r="RAH49" s="40"/>
      <c r="RAI49" s="40"/>
      <c r="RAJ49" s="40"/>
      <c r="RAK49" s="40"/>
      <c r="RAL49" s="40"/>
      <c r="RAM49" s="40"/>
      <c r="RAN49" s="40"/>
      <c r="RAO49" s="40"/>
      <c r="RAP49" s="40"/>
      <c r="RAQ49" s="40"/>
      <c r="RAR49" s="40"/>
      <c r="RAS49" s="40"/>
      <c r="RAT49" s="40"/>
      <c r="RAU49" s="40"/>
      <c r="RAV49" s="40"/>
      <c r="RAW49" s="40"/>
      <c r="RAX49" s="40"/>
      <c r="RAY49" s="40"/>
      <c r="RAZ49" s="40"/>
      <c r="RBA49" s="40"/>
      <c r="RBB49" s="40"/>
      <c r="RBC49" s="40"/>
      <c r="RBD49" s="40"/>
      <c r="RBE49" s="40"/>
      <c r="RBF49" s="40"/>
      <c r="RBG49" s="40"/>
      <c r="RBH49" s="40"/>
      <c r="RBI49" s="40"/>
      <c r="RBJ49" s="40"/>
      <c r="RBK49" s="40"/>
      <c r="RBL49" s="40"/>
      <c r="RBM49" s="40"/>
      <c r="RBN49" s="40"/>
      <c r="RBO49" s="40"/>
      <c r="RBP49" s="40"/>
      <c r="RBQ49" s="40"/>
      <c r="RBR49" s="40"/>
      <c r="RBS49" s="40"/>
      <c r="RBT49" s="40"/>
      <c r="RBU49" s="40"/>
      <c r="RBV49" s="40"/>
      <c r="RBW49" s="40"/>
      <c r="RBX49" s="40"/>
      <c r="RBY49" s="40"/>
      <c r="RBZ49" s="40"/>
      <c r="RCA49" s="40"/>
      <c r="RCB49" s="40"/>
      <c r="RCC49" s="40"/>
      <c r="RCD49" s="40"/>
      <c r="RCE49" s="40"/>
      <c r="RCF49" s="40"/>
      <c r="RCG49" s="40"/>
      <c r="RCH49" s="40"/>
      <c r="RCI49" s="40"/>
      <c r="RCJ49" s="40"/>
      <c r="RCK49" s="40"/>
      <c r="RCL49" s="40"/>
      <c r="RCM49" s="40"/>
      <c r="RCN49" s="40"/>
      <c r="RCO49" s="40"/>
      <c r="RCP49" s="40"/>
      <c r="RCQ49" s="40"/>
      <c r="RCR49" s="40"/>
      <c r="RCS49" s="40"/>
      <c r="RCT49" s="40"/>
      <c r="RCU49" s="40"/>
      <c r="RCV49" s="40"/>
      <c r="RCW49" s="40"/>
      <c r="RCX49" s="40"/>
      <c r="RCY49" s="40"/>
      <c r="RCZ49" s="40"/>
      <c r="RDA49" s="40"/>
      <c r="RDB49" s="40"/>
      <c r="RDC49" s="40"/>
      <c r="RDD49" s="40"/>
      <c r="RDE49" s="40"/>
      <c r="RDF49" s="40"/>
      <c r="RDG49" s="40"/>
      <c r="RDH49" s="40"/>
      <c r="RDI49" s="40"/>
      <c r="RDJ49" s="40"/>
      <c r="RDK49" s="40"/>
      <c r="RDL49" s="40"/>
      <c r="RDM49" s="40"/>
      <c r="RDN49" s="40"/>
      <c r="RDO49" s="40"/>
      <c r="RDP49" s="40"/>
      <c r="RDQ49" s="40"/>
      <c r="RDR49" s="40"/>
      <c r="RDS49" s="40"/>
      <c r="RDT49" s="40"/>
      <c r="RDU49" s="40"/>
      <c r="RDV49" s="40"/>
      <c r="RDW49" s="40"/>
      <c r="RDX49" s="40"/>
      <c r="RDY49" s="40"/>
      <c r="RDZ49" s="40"/>
      <c r="REA49" s="40"/>
      <c r="REB49" s="40"/>
      <c r="REC49" s="40"/>
      <c r="RED49" s="40"/>
      <c r="REE49" s="40"/>
      <c r="REF49" s="40"/>
      <c r="REG49" s="40"/>
      <c r="REH49" s="40"/>
      <c r="REI49" s="40"/>
      <c r="REJ49" s="40"/>
      <c r="REK49" s="40"/>
      <c r="REL49" s="40"/>
      <c r="REM49" s="40"/>
      <c r="REN49" s="40"/>
      <c r="REO49" s="40"/>
      <c r="REP49" s="40"/>
      <c r="REQ49" s="40"/>
      <c r="RER49" s="40"/>
      <c r="RES49" s="40"/>
      <c r="RET49" s="40"/>
      <c r="REU49" s="40"/>
      <c r="REV49" s="40"/>
      <c r="REW49" s="40"/>
      <c r="REX49" s="40"/>
      <c r="REY49" s="40"/>
      <c r="REZ49" s="40"/>
      <c r="RFA49" s="40"/>
      <c r="RFB49" s="40"/>
      <c r="RFC49" s="40"/>
      <c r="RFD49" s="40"/>
      <c r="RFE49" s="40"/>
      <c r="RFF49" s="40"/>
      <c r="RFG49" s="40"/>
      <c r="RFH49" s="40"/>
      <c r="RFI49" s="40"/>
      <c r="RFJ49" s="40"/>
      <c r="RFK49" s="40"/>
      <c r="RFL49" s="40"/>
      <c r="RFM49" s="40"/>
      <c r="RFN49" s="40"/>
      <c r="RFO49" s="40"/>
      <c r="RFP49" s="40"/>
      <c r="RFQ49" s="40"/>
      <c r="RFR49" s="40"/>
      <c r="RFS49" s="40"/>
      <c r="RFT49" s="40"/>
      <c r="RFU49" s="40"/>
      <c r="RFV49" s="40"/>
      <c r="RFW49" s="40"/>
      <c r="RFX49" s="40"/>
      <c r="RFY49" s="40"/>
      <c r="RFZ49" s="40"/>
      <c r="RGA49" s="40"/>
      <c r="RGB49" s="40"/>
      <c r="RGC49" s="40"/>
      <c r="RGD49" s="40"/>
      <c r="RGE49" s="40"/>
      <c r="RGF49" s="40"/>
      <c r="RGG49" s="40"/>
      <c r="RGH49" s="40"/>
      <c r="RGI49" s="40"/>
      <c r="RGJ49" s="40"/>
      <c r="RGK49" s="40"/>
      <c r="RGL49" s="40"/>
      <c r="RGM49" s="40"/>
      <c r="RGN49" s="40"/>
      <c r="RGO49" s="40"/>
      <c r="RGP49" s="40"/>
      <c r="RGQ49" s="40"/>
      <c r="RGR49" s="40"/>
      <c r="RGS49" s="40"/>
      <c r="RGT49" s="40"/>
      <c r="RGU49" s="40"/>
      <c r="RGV49" s="40"/>
      <c r="RGW49" s="40"/>
      <c r="RGX49" s="40"/>
      <c r="RGY49" s="40"/>
      <c r="RGZ49" s="40"/>
      <c r="RHA49" s="40"/>
      <c r="RHB49" s="40"/>
      <c r="RHC49" s="40"/>
      <c r="RHD49" s="40"/>
      <c r="RHE49" s="40"/>
      <c r="RHF49" s="40"/>
      <c r="RHG49" s="40"/>
      <c r="RHH49" s="40"/>
      <c r="RHI49" s="40"/>
      <c r="RHJ49" s="40"/>
      <c r="RHK49" s="40"/>
      <c r="RHL49" s="40"/>
      <c r="RHM49" s="40"/>
      <c r="RHN49" s="40"/>
      <c r="RHO49" s="40"/>
      <c r="RHP49" s="40"/>
      <c r="RHQ49" s="40"/>
      <c r="RHR49" s="40"/>
      <c r="RHS49" s="40"/>
      <c r="RHT49" s="40"/>
      <c r="RHU49" s="40"/>
      <c r="RHV49" s="40"/>
      <c r="RHW49" s="40"/>
      <c r="RHX49" s="40"/>
      <c r="RHY49" s="40"/>
      <c r="RHZ49" s="40"/>
      <c r="RIA49" s="40"/>
      <c r="RIB49" s="40"/>
      <c r="RIC49" s="40"/>
      <c r="RID49" s="40"/>
      <c r="RIE49" s="40"/>
      <c r="RIF49" s="40"/>
      <c r="RIG49" s="40"/>
      <c r="RIH49" s="40"/>
      <c r="RII49" s="40"/>
      <c r="RIJ49" s="40"/>
      <c r="RIK49" s="40"/>
      <c r="RIL49" s="40"/>
      <c r="RIM49" s="40"/>
      <c r="RIN49" s="40"/>
      <c r="RIO49" s="40"/>
      <c r="RIP49" s="40"/>
      <c r="RIQ49" s="40"/>
      <c r="RIR49" s="40"/>
      <c r="RIS49" s="40"/>
      <c r="RIT49" s="40"/>
      <c r="RIU49" s="40"/>
      <c r="RIV49" s="40"/>
      <c r="RIW49" s="40"/>
      <c r="RIX49" s="40"/>
      <c r="RIY49" s="40"/>
      <c r="RIZ49" s="40"/>
      <c r="RJA49" s="40"/>
      <c r="RJB49" s="40"/>
      <c r="RJC49" s="40"/>
      <c r="RJD49" s="40"/>
      <c r="RJE49" s="40"/>
      <c r="RJF49" s="40"/>
      <c r="RJG49" s="40"/>
      <c r="RJH49" s="40"/>
      <c r="RJI49" s="40"/>
      <c r="RJJ49" s="40"/>
      <c r="RJK49" s="40"/>
      <c r="RJL49" s="40"/>
      <c r="RJM49" s="40"/>
      <c r="RJN49" s="40"/>
      <c r="RJO49" s="40"/>
      <c r="RJP49" s="40"/>
      <c r="RJQ49" s="40"/>
      <c r="RJR49" s="40"/>
      <c r="RJS49" s="40"/>
      <c r="RJT49" s="40"/>
      <c r="RJU49" s="40"/>
      <c r="RJV49" s="40"/>
      <c r="RJW49" s="40"/>
      <c r="RJX49" s="40"/>
      <c r="RJY49" s="40"/>
      <c r="RJZ49" s="40"/>
      <c r="RKA49" s="40"/>
      <c r="RKB49" s="40"/>
      <c r="RKC49" s="40"/>
      <c r="RKD49" s="40"/>
      <c r="RKE49" s="40"/>
      <c r="RKF49" s="40"/>
      <c r="RKG49" s="40"/>
      <c r="RKH49" s="40"/>
      <c r="RKI49" s="40"/>
      <c r="RKJ49" s="40"/>
      <c r="RKK49" s="40"/>
      <c r="RKL49" s="40"/>
      <c r="RKM49" s="40"/>
      <c r="RKN49" s="40"/>
      <c r="RKO49" s="40"/>
      <c r="RKP49" s="40"/>
      <c r="RKQ49" s="40"/>
      <c r="RKR49" s="40"/>
      <c r="RKS49" s="40"/>
      <c r="RKT49" s="40"/>
      <c r="RKU49" s="40"/>
      <c r="RKV49" s="40"/>
      <c r="RKW49" s="40"/>
      <c r="RKX49" s="40"/>
      <c r="RKY49" s="40"/>
      <c r="RKZ49" s="40"/>
      <c r="RLA49" s="40"/>
      <c r="RLB49" s="40"/>
      <c r="RLC49" s="40"/>
      <c r="RLD49" s="40"/>
      <c r="RLE49" s="40"/>
      <c r="RLF49" s="40"/>
      <c r="RLG49" s="40"/>
      <c r="RLH49" s="40"/>
      <c r="RLI49" s="40"/>
      <c r="RLJ49" s="40"/>
      <c r="RLK49" s="40"/>
      <c r="RLL49" s="40"/>
      <c r="RLM49" s="40"/>
      <c r="RLN49" s="40"/>
      <c r="RLO49" s="40"/>
      <c r="RLP49" s="40"/>
      <c r="RLQ49" s="40"/>
      <c r="RLR49" s="40"/>
      <c r="RLS49" s="40"/>
      <c r="RLT49" s="40"/>
      <c r="RLU49" s="40"/>
      <c r="RLV49" s="40"/>
      <c r="RLW49" s="40"/>
      <c r="RLX49" s="40"/>
      <c r="RLY49" s="40"/>
      <c r="RLZ49" s="40"/>
      <c r="RMA49" s="40"/>
      <c r="RMB49" s="40"/>
      <c r="RMC49" s="40"/>
      <c r="RMD49" s="40"/>
      <c r="RME49" s="40"/>
      <c r="RMF49" s="40"/>
      <c r="RMG49" s="40"/>
      <c r="RMH49" s="40"/>
      <c r="RMI49" s="40"/>
      <c r="RMJ49" s="40"/>
      <c r="RMK49" s="40"/>
      <c r="RML49" s="40"/>
      <c r="RMM49" s="40"/>
      <c r="RMN49" s="40"/>
      <c r="RMO49" s="40"/>
      <c r="RMP49" s="40"/>
      <c r="RMQ49" s="40"/>
      <c r="RMR49" s="40"/>
      <c r="RMS49" s="40"/>
      <c r="RMT49" s="40"/>
      <c r="RMU49" s="40"/>
      <c r="RMV49" s="40"/>
      <c r="RMW49" s="40"/>
      <c r="RMX49" s="40"/>
      <c r="RMY49" s="40"/>
      <c r="RMZ49" s="40"/>
      <c r="RNA49" s="40"/>
      <c r="RNB49" s="40"/>
      <c r="RNC49" s="40"/>
      <c r="RND49" s="40"/>
      <c r="RNE49" s="40"/>
      <c r="RNF49" s="40"/>
      <c r="RNG49" s="40"/>
      <c r="RNH49" s="40"/>
      <c r="RNI49" s="40"/>
      <c r="RNJ49" s="40"/>
      <c r="RNK49" s="40"/>
      <c r="RNL49" s="40"/>
      <c r="RNM49" s="40"/>
      <c r="RNN49" s="40"/>
      <c r="RNO49" s="40"/>
      <c r="RNP49" s="40"/>
      <c r="RNQ49" s="40"/>
      <c r="RNR49" s="40"/>
      <c r="RNS49" s="40"/>
      <c r="RNT49" s="40"/>
      <c r="RNU49" s="40"/>
      <c r="RNV49" s="40"/>
      <c r="RNW49" s="40"/>
      <c r="RNX49" s="40"/>
      <c r="RNY49" s="40"/>
      <c r="RNZ49" s="40"/>
      <c r="ROA49" s="40"/>
      <c r="ROB49" s="40"/>
      <c r="ROC49" s="40"/>
      <c r="ROD49" s="40"/>
      <c r="ROE49" s="40"/>
      <c r="ROF49" s="40"/>
      <c r="ROG49" s="40"/>
      <c r="ROH49" s="40"/>
      <c r="ROI49" s="40"/>
      <c r="ROJ49" s="40"/>
      <c r="ROK49" s="40"/>
      <c r="ROL49" s="40"/>
      <c r="ROM49" s="40"/>
      <c r="RON49" s="40"/>
      <c r="ROO49" s="40"/>
      <c r="ROP49" s="40"/>
      <c r="ROQ49" s="40"/>
      <c r="ROR49" s="40"/>
      <c r="ROS49" s="40"/>
      <c r="ROT49" s="40"/>
      <c r="ROU49" s="40"/>
      <c r="ROV49" s="40"/>
      <c r="ROW49" s="40"/>
      <c r="ROX49" s="40"/>
      <c r="ROY49" s="40"/>
      <c r="ROZ49" s="40"/>
      <c r="RPA49" s="40"/>
      <c r="RPB49" s="40"/>
      <c r="RPC49" s="40"/>
      <c r="RPD49" s="40"/>
      <c r="RPE49" s="40"/>
      <c r="RPF49" s="40"/>
      <c r="RPG49" s="40"/>
      <c r="RPH49" s="40"/>
      <c r="RPI49" s="40"/>
      <c r="RPJ49" s="40"/>
      <c r="RPK49" s="40"/>
      <c r="RPL49" s="40"/>
      <c r="RPM49" s="40"/>
      <c r="RPN49" s="40"/>
      <c r="RPO49" s="40"/>
      <c r="RPP49" s="40"/>
      <c r="RPQ49" s="40"/>
      <c r="RPR49" s="40"/>
      <c r="RPS49" s="40"/>
      <c r="RPT49" s="40"/>
      <c r="RPU49" s="40"/>
      <c r="RPV49" s="40"/>
      <c r="RPW49" s="40"/>
      <c r="RPX49" s="40"/>
      <c r="RPY49" s="40"/>
      <c r="RPZ49" s="40"/>
      <c r="RQA49" s="40"/>
      <c r="RQB49" s="40"/>
      <c r="RQC49" s="40"/>
      <c r="RQD49" s="40"/>
      <c r="RQE49" s="40"/>
      <c r="RQF49" s="40"/>
      <c r="RQG49" s="40"/>
      <c r="RQH49" s="40"/>
      <c r="RQI49" s="40"/>
      <c r="RQJ49" s="40"/>
      <c r="RQK49" s="40"/>
      <c r="RQL49" s="40"/>
      <c r="RQM49" s="40"/>
      <c r="RQN49" s="40"/>
      <c r="RQO49" s="40"/>
      <c r="RQP49" s="40"/>
      <c r="RQQ49" s="40"/>
      <c r="RQR49" s="40"/>
      <c r="RQS49" s="40"/>
      <c r="RQT49" s="40"/>
      <c r="RQU49" s="40"/>
      <c r="RQV49" s="40"/>
      <c r="RQW49" s="40"/>
      <c r="RQX49" s="40"/>
      <c r="RQY49" s="40"/>
      <c r="RQZ49" s="40"/>
      <c r="RRA49" s="40"/>
      <c r="RRB49" s="40"/>
      <c r="RRC49" s="40"/>
      <c r="RRD49" s="40"/>
      <c r="RRE49" s="40"/>
      <c r="RRF49" s="40"/>
      <c r="RRG49" s="40"/>
      <c r="RRH49" s="40"/>
      <c r="RRI49" s="40"/>
      <c r="RRJ49" s="40"/>
      <c r="RRK49" s="40"/>
      <c r="RRL49" s="40"/>
      <c r="RRM49" s="40"/>
      <c r="RRN49" s="40"/>
      <c r="RRO49" s="40"/>
      <c r="RRP49" s="40"/>
      <c r="RRQ49" s="40"/>
      <c r="RRR49" s="40"/>
      <c r="RRS49" s="40"/>
      <c r="RRT49" s="40"/>
      <c r="RRU49" s="40"/>
      <c r="RRV49" s="40"/>
      <c r="RRW49" s="40"/>
      <c r="RRX49" s="40"/>
      <c r="RRY49" s="40"/>
      <c r="RRZ49" s="40"/>
      <c r="RSA49" s="40"/>
      <c r="RSB49" s="40"/>
      <c r="RSC49" s="40"/>
      <c r="RSD49" s="40"/>
      <c r="RSE49" s="40"/>
      <c r="RSF49" s="40"/>
      <c r="RSG49" s="40"/>
      <c r="RSH49" s="40"/>
      <c r="RSI49" s="40"/>
      <c r="RSJ49" s="40"/>
      <c r="RSK49" s="40"/>
      <c r="RSL49" s="40"/>
      <c r="RSM49" s="40"/>
      <c r="RSN49" s="40"/>
      <c r="RSO49" s="40"/>
      <c r="RSP49" s="40"/>
      <c r="RSQ49" s="40"/>
      <c r="RSR49" s="40"/>
      <c r="RSS49" s="40"/>
      <c r="RST49" s="40"/>
      <c r="RSU49" s="40"/>
      <c r="RSV49" s="40"/>
      <c r="RSW49" s="40"/>
      <c r="RSX49" s="40"/>
      <c r="RSY49" s="40"/>
      <c r="RSZ49" s="40"/>
      <c r="RTA49" s="40"/>
      <c r="RTB49" s="40"/>
      <c r="RTC49" s="40"/>
      <c r="RTD49" s="40"/>
      <c r="RTE49" s="40"/>
      <c r="RTF49" s="40"/>
      <c r="RTG49" s="40"/>
      <c r="RTH49" s="40"/>
      <c r="RTI49" s="40"/>
      <c r="RTJ49" s="40"/>
      <c r="RTK49" s="40"/>
      <c r="RTL49" s="40"/>
      <c r="RTM49" s="40"/>
      <c r="RTN49" s="40"/>
      <c r="RTO49" s="40"/>
      <c r="RTP49" s="40"/>
      <c r="RTQ49" s="40"/>
      <c r="RTR49" s="40"/>
      <c r="RTS49" s="40"/>
      <c r="RTT49" s="40"/>
      <c r="RTU49" s="40"/>
      <c r="RTV49" s="40"/>
      <c r="RTW49" s="40"/>
      <c r="RTX49" s="40"/>
      <c r="RTY49" s="40"/>
      <c r="RTZ49" s="40"/>
      <c r="RUA49" s="40"/>
      <c r="RUB49" s="40"/>
      <c r="RUC49" s="40"/>
      <c r="RUD49" s="40"/>
      <c r="RUE49" s="40"/>
      <c r="RUF49" s="40"/>
      <c r="RUG49" s="40"/>
      <c r="RUH49" s="40"/>
      <c r="RUI49" s="40"/>
      <c r="RUJ49" s="40"/>
      <c r="RUK49" s="40"/>
      <c r="RUL49" s="40"/>
      <c r="RUM49" s="40"/>
      <c r="RUN49" s="40"/>
      <c r="RUO49" s="40"/>
      <c r="RUP49" s="40"/>
      <c r="RUQ49" s="40"/>
      <c r="RUR49" s="40"/>
      <c r="RUS49" s="40"/>
      <c r="RUT49" s="40"/>
      <c r="RUU49" s="40"/>
      <c r="RUV49" s="40"/>
      <c r="RUW49" s="40"/>
      <c r="RUX49" s="40"/>
      <c r="RUY49" s="40"/>
      <c r="RUZ49" s="40"/>
      <c r="RVA49" s="40"/>
      <c r="RVB49" s="40"/>
      <c r="RVC49" s="40"/>
      <c r="RVD49" s="40"/>
      <c r="RVE49" s="40"/>
      <c r="RVF49" s="40"/>
      <c r="RVG49" s="40"/>
      <c r="RVH49" s="40"/>
      <c r="RVI49" s="40"/>
      <c r="RVJ49" s="40"/>
      <c r="RVK49" s="40"/>
      <c r="RVL49" s="40"/>
      <c r="RVM49" s="40"/>
      <c r="RVN49" s="40"/>
      <c r="RVO49" s="40"/>
      <c r="RVP49" s="40"/>
      <c r="RVQ49" s="40"/>
      <c r="RVR49" s="40"/>
      <c r="RVS49" s="40"/>
      <c r="RVT49" s="40"/>
      <c r="RVU49" s="40"/>
      <c r="RVV49" s="40"/>
      <c r="RVW49" s="40"/>
      <c r="RVX49" s="40"/>
      <c r="RVY49" s="40"/>
      <c r="RVZ49" s="40"/>
      <c r="RWA49" s="40"/>
      <c r="RWB49" s="40"/>
      <c r="RWC49" s="40"/>
      <c r="RWD49" s="40"/>
      <c r="RWE49" s="40"/>
      <c r="RWF49" s="40"/>
      <c r="RWG49" s="40"/>
      <c r="RWH49" s="40"/>
      <c r="RWI49" s="40"/>
      <c r="RWJ49" s="40"/>
      <c r="RWK49" s="40"/>
      <c r="RWL49" s="40"/>
      <c r="RWM49" s="40"/>
      <c r="RWN49" s="40"/>
      <c r="RWO49" s="40"/>
      <c r="RWP49" s="40"/>
      <c r="RWQ49" s="40"/>
      <c r="RWR49" s="40"/>
      <c r="RWS49" s="40"/>
      <c r="RWT49" s="40"/>
      <c r="RWU49" s="40"/>
      <c r="RWV49" s="40"/>
      <c r="RWW49" s="40"/>
      <c r="RWX49" s="40"/>
      <c r="RWY49" s="40"/>
      <c r="RWZ49" s="40"/>
      <c r="RXA49" s="40"/>
      <c r="RXB49" s="40"/>
      <c r="RXC49" s="40"/>
      <c r="RXD49" s="40"/>
      <c r="RXE49" s="40"/>
      <c r="RXF49" s="40"/>
      <c r="RXG49" s="40"/>
      <c r="RXH49" s="40"/>
      <c r="RXI49" s="40"/>
      <c r="RXJ49" s="40"/>
      <c r="RXK49" s="40"/>
      <c r="RXL49" s="40"/>
      <c r="RXM49" s="40"/>
      <c r="RXN49" s="40"/>
      <c r="RXO49" s="40"/>
      <c r="RXP49" s="40"/>
      <c r="RXQ49" s="40"/>
      <c r="RXR49" s="40"/>
      <c r="RXS49" s="40"/>
      <c r="RXT49" s="40"/>
      <c r="RXU49" s="40"/>
      <c r="RXV49" s="40"/>
      <c r="RXW49" s="40"/>
      <c r="RXX49" s="40"/>
      <c r="RXY49" s="40"/>
      <c r="RXZ49" s="40"/>
      <c r="RYA49" s="40"/>
      <c r="RYB49" s="40"/>
      <c r="RYC49" s="40"/>
      <c r="RYD49" s="40"/>
      <c r="RYE49" s="40"/>
      <c r="RYF49" s="40"/>
      <c r="RYG49" s="40"/>
      <c r="RYH49" s="40"/>
      <c r="RYI49" s="40"/>
      <c r="RYJ49" s="40"/>
      <c r="RYK49" s="40"/>
      <c r="RYL49" s="40"/>
      <c r="RYM49" s="40"/>
      <c r="RYN49" s="40"/>
      <c r="RYO49" s="40"/>
      <c r="RYP49" s="40"/>
      <c r="RYQ49" s="40"/>
      <c r="RYR49" s="40"/>
      <c r="RYS49" s="40"/>
      <c r="RYT49" s="40"/>
      <c r="RYU49" s="40"/>
      <c r="RYV49" s="40"/>
      <c r="RYW49" s="40"/>
      <c r="RYX49" s="40"/>
      <c r="RYY49" s="40"/>
      <c r="RYZ49" s="40"/>
      <c r="RZA49" s="40"/>
      <c r="RZB49" s="40"/>
      <c r="RZC49" s="40"/>
      <c r="RZD49" s="40"/>
      <c r="RZE49" s="40"/>
      <c r="RZF49" s="40"/>
      <c r="RZG49" s="40"/>
      <c r="RZH49" s="40"/>
      <c r="RZI49" s="40"/>
      <c r="RZJ49" s="40"/>
      <c r="RZK49" s="40"/>
      <c r="RZL49" s="40"/>
      <c r="RZM49" s="40"/>
      <c r="RZN49" s="40"/>
      <c r="RZO49" s="40"/>
      <c r="RZP49" s="40"/>
      <c r="RZQ49" s="40"/>
      <c r="RZR49" s="40"/>
      <c r="RZS49" s="40"/>
      <c r="RZT49" s="40"/>
      <c r="RZU49" s="40"/>
      <c r="RZV49" s="40"/>
      <c r="RZW49" s="40"/>
      <c r="RZX49" s="40"/>
      <c r="RZY49" s="40"/>
      <c r="RZZ49" s="40"/>
      <c r="SAA49" s="40"/>
      <c r="SAB49" s="40"/>
      <c r="SAC49" s="40"/>
      <c r="SAD49" s="40"/>
      <c r="SAE49" s="40"/>
      <c r="SAF49" s="40"/>
      <c r="SAG49" s="40"/>
      <c r="SAH49" s="40"/>
      <c r="SAI49" s="40"/>
      <c r="SAJ49" s="40"/>
      <c r="SAK49" s="40"/>
      <c r="SAL49" s="40"/>
      <c r="SAM49" s="40"/>
      <c r="SAN49" s="40"/>
      <c r="SAO49" s="40"/>
      <c r="SAP49" s="40"/>
      <c r="SAQ49" s="40"/>
      <c r="SAR49" s="40"/>
      <c r="SAS49" s="40"/>
      <c r="SAT49" s="40"/>
      <c r="SAU49" s="40"/>
      <c r="SAV49" s="40"/>
      <c r="SAW49" s="40"/>
      <c r="SAX49" s="40"/>
      <c r="SAY49" s="40"/>
      <c r="SAZ49" s="40"/>
      <c r="SBA49" s="40"/>
      <c r="SBB49" s="40"/>
      <c r="SBC49" s="40"/>
      <c r="SBD49" s="40"/>
      <c r="SBE49" s="40"/>
      <c r="SBF49" s="40"/>
      <c r="SBG49" s="40"/>
      <c r="SBH49" s="40"/>
      <c r="SBI49" s="40"/>
      <c r="SBJ49" s="40"/>
      <c r="SBK49" s="40"/>
      <c r="SBL49" s="40"/>
      <c r="SBM49" s="40"/>
      <c r="SBN49" s="40"/>
      <c r="SBO49" s="40"/>
      <c r="SBP49" s="40"/>
      <c r="SBQ49" s="40"/>
      <c r="SBR49" s="40"/>
      <c r="SBS49" s="40"/>
      <c r="SBT49" s="40"/>
      <c r="SBU49" s="40"/>
      <c r="SBV49" s="40"/>
      <c r="SBW49" s="40"/>
      <c r="SBX49" s="40"/>
      <c r="SBY49" s="40"/>
      <c r="SBZ49" s="40"/>
      <c r="SCA49" s="40"/>
      <c r="SCB49" s="40"/>
      <c r="SCC49" s="40"/>
      <c r="SCD49" s="40"/>
      <c r="SCE49" s="40"/>
      <c r="SCF49" s="40"/>
      <c r="SCG49" s="40"/>
      <c r="SCH49" s="40"/>
      <c r="SCI49" s="40"/>
      <c r="SCJ49" s="40"/>
      <c r="SCK49" s="40"/>
      <c r="SCL49" s="40"/>
      <c r="SCM49" s="40"/>
      <c r="SCN49" s="40"/>
      <c r="SCO49" s="40"/>
      <c r="SCP49" s="40"/>
      <c r="SCQ49" s="40"/>
      <c r="SCR49" s="40"/>
      <c r="SCS49" s="40"/>
      <c r="SCT49" s="40"/>
      <c r="SCU49" s="40"/>
      <c r="SCV49" s="40"/>
      <c r="SCW49" s="40"/>
      <c r="SCX49" s="40"/>
      <c r="SCY49" s="40"/>
      <c r="SCZ49" s="40"/>
      <c r="SDA49" s="40"/>
      <c r="SDB49" s="40"/>
      <c r="SDC49" s="40"/>
      <c r="SDD49" s="40"/>
      <c r="SDE49" s="40"/>
      <c r="SDF49" s="40"/>
      <c r="SDG49" s="40"/>
      <c r="SDH49" s="40"/>
      <c r="SDI49" s="40"/>
      <c r="SDJ49" s="40"/>
      <c r="SDK49" s="40"/>
      <c r="SDL49" s="40"/>
      <c r="SDM49" s="40"/>
      <c r="SDN49" s="40"/>
      <c r="SDO49" s="40"/>
      <c r="SDP49" s="40"/>
      <c r="SDQ49" s="40"/>
      <c r="SDR49" s="40"/>
      <c r="SDS49" s="40"/>
      <c r="SDT49" s="40"/>
      <c r="SDU49" s="40"/>
      <c r="SDV49" s="40"/>
      <c r="SDW49" s="40"/>
      <c r="SDX49" s="40"/>
      <c r="SDY49" s="40"/>
      <c r="SDZ49" s="40"/>
      <c r="SEA49" s="40"/>
      <c r="SEB49" s="40"/>
      <c r="SEC49" s="40"/>
      <c r="SED49" s="40"/>
      <c r="SEE49" s="40"/>
      <c r="SEF49" s="40"/>
      <c r="SEG49" s="40"/>
      <c r="SEH49" s="40"/>
      <c r="SEI49" s="40"/>
      <c r="SEJ49" s="40"/>
      <c r="SEK49" s="40"/>
      <c r="SEL49" s="40"/>
      <c r="SEM49" s="40"/>
      <c r="SEN49" s="40"/>
      <c r="SEO49" s="40"/>
      <c r="SEP49" s="40"/>
      <c r="SEQ49" s="40"/>
      <c r="SER49" s="40"/>
      <c r="SES49" s="40"/>
      <c r="SET49" s="40"/>
      <c r="SEU49" s="40"/>
      <c r="SEV49" s="40"/>
      <c r="SEW49" s="40"/>
      <c r="SEX49" s="40"/>
      <c r="SEY49" s="40"/>
      <c r="SEZ49" s="40"/>
      <c r="SFA49" s="40"/>
      <c r="SFB49" s="40"/>
      <c r="SFC49" s="40"/>
      <c r="SFD49" s="40"/>
      <c r="SFE49" s="40"/>
      <c r="SFF49" s="40"/>
      <c r="SFG49" s="40"/>
      <c r="SFH49" s="40"/>
      <c r="SFI49" s="40"/>
      <c r="SFJ49" s="40"/>
      <c r="SFK49" s="40"/>
      <c r="SFL49" s="40"/>
      <c r="SFM49" s="40"/>
      <c r="SFN49" s="40"/>
      <c r="SFO49" s="40"/>
      <c r="SFP49" s="40"/>
      <c r="SFQ49" s="40"/>
      <c r="SFR49" s="40"/>
      <c r="SFS49" s="40"/>
      <c r="SFT49" s="40"/>
      <c r="SFU49" s="40"/>
      <c r="SFV49" s="40"/>
      <c r="SFW49" s="40"/>
      <c r="SFX49" s="40"/>
      <c r="SFY49" s="40"/>
      <c r="SFZ49" s="40"/>
      <c r="SGA49" s="40"/>
      <c r="SGB49" s="40"/>
      <c r="SGC49" s="40"/>
      <c r="SGD49" s="40"/>
      <c r="SGE49" s="40"/>
      <c r="SGF49" s="40"/>
      <c r="SGG49" s="40"/>
      <c r="SGH49" s="40"/>
      <c r="SGI49" s="40"/>
      <c r="SGJ49" s="40"/>
      <c r="SGK49" s="40"/>
      <c r="SGL49" s="40"/>
      <c r="SGM49" s="40"/>
      <c r="SGN49" s="40"/>
      <c r="SGO49" s="40"/>
      <c r="SGP49" s="40"/>
      <c r="SGQ49" s="40"/>
      <c r="SGR49" s="40"/>
      <c r="SGS49" s="40"/>
      <c r="SGT49" s="40"/>
      <c r="SGU49" s="40"/>
      <c r="SGV49" s="40"/>
      <c r="SGW49" s="40"/>
      <c r="SGX49" s="40"/>
      <c r="SGY49" s="40"/>
      <c r="SGZ49" s="40"/>
      <c r="SHA49" s="40"/>
      <c r="SHB49" s="40"/>
      <c r="SHC49" s="40"/>
      <c r="SHD49" s="40"/>
      <c r="SHE49" s="40"/>
      <c r="SHF49" s="40"/>
      <c r="SHG49" s="40"/>
      <c r="SHH49" s="40"/>
      <c r="SHI49" s="40"/>
      <c r="SHJ49" s="40"/>
      <c r="SHK49" s="40"/>
      <c r="SHL49" s="40"/>
      <c r="SHM49" s="40"/>
      <c r="SHN49" s="40"/>
      <c r="SHO49" s="40"/>
      <c r="SHP49" s="40"/>
      <c r="SHQ49" s="40"/>
      <c r="SHR49" s="40"/>
      <c r="SHS49" s="40"/>
      <c r="SHT49" s="40"/>
      <c r="SHU49" s="40"/>
      <c r="SHV49" s="40"/>
      <c r="SHW49" s="40"/>
      <c r="SHX49" s="40"/>
      <c r="SHY49" s="40"/>
      <c r="SHZ49" s="40"/>
      <c r="SIA49" s="40"/>
      <c r="SIB49" s="40"/>
      <c r="SIC49" s="40"/>
      <c r="SID49" s="40"/>
      <c r="SIE49" s="40"/>
      <c r="SIF49" s="40"/>
      <c r="SIG49" s="40"/>
      <c r="SIH49" s="40"/>
      <c r="SII49" s="40"/>
      <c r="SIJ49" s="40"/>
      <c r="SIK49" s="40"/>
      <c r="SIL49" s="40"/>
      <c r="SIM49" s="40"/>
      <c r="SIN49" s="40"/>
      <c r="SIO49" s="40"/>
      <c r="SIP49" s="40"/>
      <c r="SIQ49" s="40"/>
      <c r="SIR49" s="40"/>
      <c r="SIS49" s="40"/>
      <c r="SIT49" s="40"/>
      <c r="SIU49" s="40"/>
      <c r="SIV49" s="40"/>
      <c r="SIW49" s="40"/>
      <c r="SIX49" s="40"/>
      <c r="SIY49" s="40"/>
      <c r="SIZ49" s="40"/>
      <c r="SJA49" s="40"/>
      <c r="SJB49" s="40"/>
      <c r="SJC49" s="40"/>
      <c r="SJD49" s="40"/>
      <c r="SJE49" s="40"/>
      <c r="SJF49" s="40"/>
      <c r="SJG49" s="40"/>
      <c r="SJH49" s="40"/>
      <c r="SJI49" s="40"/>
      <c r="SJJ49" s="40"/>
      <c r="SJK49" s="40"/>
      <c r="SJL49" s="40"/>
      <c r="SJM49" s="40"/>
      <c r="SJN49" s="40"/>
      <c r="SJO49" s="40"/>
      <c r="SJP49" s="40"/>
      <c r="SJQ49" s="40"/>
      <c r="SJR49" s="40"/>
      <c r="SJS49" s="40"/>
      <c r="SJT49" s="40"/>
      <c r="SJU49" s="40"/>
      <c r="SJV49" s="40"/>
      <c r="SJW49" s="40"/>
      <c r="SJX49" s="40"/>
      <c r="SJY49" s="40"/>
      <c r="SJZ49" s="40"/>
      <c r="SKA49" s="40"/>
      <c r="SKB49" s="40"/>
      <c r="SKC49" s="40"/>
      <c r="SKD49" s="40"/>
      <c r="SKE49" s="40"/>
      <c r="SKF49" s="40"/>
      <c r="SKG49" s="40"/>
      <c r="SKH49" s="40"/>
      <c r="SKI49" s="40"/>
      <c r="SKJ49" s="40"/>
      <c r="SKK49" s="40"/>
      <c r="SKL49" s="40"/>
      <c r="SKM49" s="40"/>
      <c r="SKN49" s="40"/>
      <c r="SKO49" s="40"/>
      <c r="SKP49" s="40"/>
      <c r="SKQ49" s="40"/>
      <c r="SKR49" s="40"/>
      <c r="SKS49" s="40"/>
      <c r="SKT49" s="40"/>
      <c r="SKU49" s="40"/>
      <c r="SKV49" s="40"/>
      <c r="SKW49" s="40"/>
      <c r="SKX49" s="40"/>
      <c r="SKY49" s="40"/>
      <c r="SKZ49" s="40"/>
      <c r="SLA49" s="40"/>
      <c r="SLB49" s="40"/>
      <c r="SLC49" s="40"/>
      <c r="SLD49" s="40"/>
      <c r="SLE49" s="40"/>
      <c r="SLF49" s="40"/>
      <c r="SLG49" s="40"/>
      <c r="SLH49" s="40"/>
      <c r="SLI49" s="40"/>
      <c r="SLJ49" s="40"/>
      <c r="SLK49" s="40"/>
      <c r="SLL49" s="40"/>
      <c r="SLM49" s="40"/>
      <c r="SLN49" s="40"/>
      <c r="SLO49" s="40"/>
      <c r="SLP49" s="40"/>
      <c r="SLQ49" s="40"/>
      <c r="SLR49" s="40"/>
      <c r="SLS49" s="40"/>
      <c r="SLT49" s="40"/>
      <c r="SLU49" s="40"/>
      <c r="SLV49" s="40"/>
      <c r="SLW49" s="40"/>
      <c r="SLX49" s="40"/>
      <c r="SLY49" s="40"/>
      <c r="SLZ49" s="40"/>
      <c r="SMA49" s="40"/>
      <c r="SMB49" s="40"/>
      <c r="SMC49" s="40"/>
      <c r="SMD49" s="40"/>
      <c r="SME49" s="40"/>
      <c r="SMF49" s="40"/>
      <c r="SMG49" s="40"/>
      <c r="SMH49" s="40"/>
      <c r="SMI49" s="40"/>
      <c r="SMJ49" s="40"/>
      <c r="SMK49" s="40"/>
      <c r="SML49" s="40"/>
      <c r="SMM49" s="40"/>
      <c r="SMN49" s="40"/>
      <c r="SMO49" s="40"/>
      <c r="SMP49" s="40"/>
      <c r="SMQ49" s="40"/>
      <c r="SMR49" s="40"/>
      <c r="SMS49" s="40"/>
      <c r="SMT49" s="40"/>
      <c r="SMU49" s="40"/>
      <c r="SMV49" s="40"/>
      <c r="SMW49" s="40"/>
      <c r="SMX49" s="40"/>
      <c r="SMY49" s="40"/>
      <c r="SMZ49" s="40"/>
      <c r="SNA49" s="40"/>
      <c r="SNB49" s="40"/>
      <c r="SNC49" s="40"/>
      <c r="SND49" s="40"/>
      <c r="SNE49" s="40"/>
      <c r="SNF49" s="40"/>
      <c r="SNG49" s="40"/>
      <c r="SNH49" s="40"/>
      <c r="SNI49" s="40"/>
      <c r="SNJ49" s="40"/>
      <c r="SNK49" s="40"/>
      <c r="SNL49" s="40"/>
      <c r="SNM49" s="40"/>
      <c r="SNN49" s="40"/>
      <c r="SNO49" s="40"/>
      <c r="SNP49" s="40"/>
      <c r="SNQ49" s="40"/>
      <c r="SNR49" s="40"/>
      <c r="SNS49" s="40"/>
      <c r="SNT49" s="40"/>
      <c r="SNU49" s="40"/>
      <c r="SNV49" s="40"/>
      <c r="SNW49" s="40"/>
      <c r="SNX49" s="40"/>
      <c r="SNY49" s="40"/>
      <c r="SNZ49" s="40"/>
      <c r="SOA49" s="40"/>
      <c r="SOB49" s="40"/>
      <c r="SOC49" s="40"/>
      <c r="SOD49" s="40"/>
      <c r="SOE49" s="40"/>
      <c r="SOF49" s="40"/>
      <c r="SOG49" s="40"/>
      <c r="SOH49" s="40"/>
      <c r="SOI49" s="40"/>
      <c r="SOJ49" s="40"/>
      <c r="SOK49" s="40"/>
      <c r="SOL49" s="40"/>
      <c r="SOM49" s="40"/>
      <c r="SON49" s="40"/>
      <c r="SOO49" s="40"/>
      <c r="SOP49" s="40"/>
      <c r="SOQ49" s="40"/>
      <c r="SOR49" s="40"/>
      <c r="SOS49" s="40"/>
      <c r="SOT49" s="40"/>
      <c r="SOU49" s="40"/>
      <c r="SOV49" s="40"/>
      <c r="SOW49" s="40"/>
      <c r="SOX49" s="40"/>
      <c r="SOY49" s="40"/>
      <c r="SOZ49" s="40"/>
      <c r="SPA49" s="40"/>
      <c r="SPB49" s="40"/>
      <c r="SPC49" s="40"/>
      <c r="SPD49" s="40"/>
      <c r="SPE49" s="40"/>
      <c r="SPF49" s="40"/>
      <c r="SPG49" s="40"/>
      <c r="SPH49" s="40"/>
      <c r="SPI49" s="40"/>
      <c r="SPJ49" s="40"/>
      <c r="SPK49" s="40"/>
      <c r="SPL49" s="40"/>
      <c r="SPM49" s="40"/>
      <c r="SPN49" s="40"/>
      <c r="SPO49" s="40"/>
      <c r="SPP49" s="40"/>
      <c r="SPQ49" s="40"/>
      <c r="SPR49" s="40"/>
      <c r="SPS49" s="40"/>
      <c r="SPT49" s="40"/>
      <c r="SPU49" s="40"/>
      <c r="SPV49" s="40"/>
      <c r="SPW49" s="40"/>
      <c r="SPX49" s="40"/>
      <c r="SPY49" s="40"/>
      <c r="SPZ49" s="40"/>
      <c r="SQA49" s="40"/>
      <c r="SQB49" s="40"/>
      <c r="SQC49" s="40"/>
      <c r="SQD49" s="40"/>
      <c r="SQE49" s="40"/>
      <c r="SQF49" s="40"/>
      <c r="SQG49" s="40"/>
      <c r="SQH49" s="40"/>
      <c r="SQI49" s="40"/>
      <c r="SQJ49" s="40"/>
      <c r="SQK49" s="40"/>
      <c r="SQL49" s="40"/>
      <c r="SQM49" s="40"/>
      <c r="SQN49" s="40"/>
      <c r="SQO49" s="40"/>
      <c r="SQP49" s="40"/>
      <c r="SQQ49" s="40"/>
      <c r="SQR49" s="40"/>
      <c r="SQS49" s="40"/>
      <c r="SQT49" s="40"/>
      <c r="SQU49" s="40"/>
      <c r="SQV49" s="40"/>
      <c r="SQW49" s="40"/>
      <c r="SQX49" s="40"/>
      <c r="SQY49" s="40"/>
      <c r="SQZ49" s="40"/>
      <c r="SRA49" s="40"/>
      <c r="SRB49" s="40"/>
      <c r="SRC49" s="40"/>
      <c r="SRD49" s="40"/>
      <c r="SRE49" s="40"/>
      <c r="SRF49" s="40"/>
      <c r="SRG49" s="40"/>
      <c r="SRH49" s="40"/>
      <c r="SRI49" s="40"/>
      <c r="SRJ49" s="40"/>
      <c r="SRK49" s="40"/>
      <c r="SRL49" s="40"/>
      <c r="SRM49" s="40"/>
      <c r="SRN49" s="40"/>
      <c r="SRO49" s="40"/>
      <c r="SRP49" s="40"/>
      <c r="SRQ49" s="40"/>
      <c r="SRR49" s="40"/>
      <c r="SRS49" s="40"/>
      <c r="SRT49" s="40"/>
      <c r="SRU49" s="40"/>
      <c r="SRV49" s="40"/>
      <c r="SRW49" s="40"/>
      <c r="SRX49" s="40"/>
      <c r="SRY49" s="40"/>
      <c r="SRZ49" s="40"/>
      <c r="SSA49" s="40"/>
      <c r="SSB49" s="40"/>
      <c r="SSC49" s="40"/>
      <c r="SSD49" s="40"/>
      <c r="SSE49" s="40"/>
      <c r="SSF49" s="40"/>
      <c r="SSG49" s="40"/>
      <c r="SSH49" s="40"/>
      <c r="SSI49" s="40"/>
      <c r="SSJ49" s="40"/>
      <c r="SSK49" s="40"/>
      <c r="SSL49" s="40"/>
      <c r="SSM49" s="40"/>
      <c r="SSN49" s="40"/>
      <c r="SSO49" s="40"/>
      <c r="SSP49" s="40"/>
      <c r="SSQ49" s="40"/>
      <c r="SSR49" s="40"/>
      <c r="SSS49" s="40"/>
      <c r="SST49" s="40"/>
      <c r="SSU49" s="40"/>
      <c r="SSV49" s="40"/>
      <c r="SSW49" s="40"/>
      <c r="SSX49" s="40"/>
      <c r="SSY49" s="40"/>
      <c r="SSZ49" s="40"/>
      <c r="STA49" s="40"/>
      <c r="STB49" s="40"/>
      <c r="STC49" s="40"/>
      <c r="STD49" s="40"/>
      <c r="STE49" s="40"/>
      <c r="STF49" s="40"/>
      <c r="STG49" s="40"/>
      <c r="STH49" s="40"/>
      <c r="STI49" s="40"/>
      <c r="STJ49" s="40"/>
      <c r="STK49" s="40"/>
      <c r="STL49" s="40"/>
      <c r="STM49" s="40"/>
      <c r="STN49" s="40"/>
      <c r="STO49" s="40"/>
      <c r="STP49" s="40"/>
      <c r="STQ49" s="40"/>
      <c r="STR49" s="40"/>
      <c r="STS49" s="40"/>
      <c r="STT49" s="40"/>
      <c r="STU49" s="40"/>
      <c r="STV49" s="40"/>
      <c r="STW49" s="40"/>
      <c r="STX49" s="40"/>
      <c r="STY49" s="40"/>
      <c r="STZ49" s="40"/>
      <c r="SUA49" s="40"/>
      <c r="SUB49" s="40"/>
      <c r="SUC49" s="40"/>
      <c r="SUD49" s="40"/>
      <c r="SUE49" s="40"/>
      <c r="SUF49" s="40"/>
      <c r="SUG49" s="40"/>
      <c r="SUH49" s="40"/>
      <c r="SUI49" s="40"/>
      <c r="SUJ49" s="40"/>
      <c r="SUK49" s="40"/>
      <c r="SUL49" s="40"/>
      <c r="SUM49" s="40"/>
      <c r="SUN49" s="40"/>
      <c r="SUO49" s="40"/>
      <c r="SUP49" s="40"/>
      <c r="SUQ49" s="40"/>
      <c r="SUR49" s="40"/>
      <c r="SUS49" s="40"/>
      <c r="SUT49" s="40"/>
      <c r="SUU49" s="40"/>
      <c r="SUV49" s="40"/>
      <c r="SUW49" s="40"/>
      <c r="SUX49" s="40"/>
      <c r="SUY49" s="40"/>
      <c r="SUZ49" s="40"/>
      <c r="SVA49" s="40"/>
      <c r="SVB49" s="40"/>
      <c r="SVC49" s="40"/>
      <c r="SVD49" s="40"/>
      <c r="SVE49" s="40"/>
      <c r="SVF49" s="40"/>
      <c r="SVG49" s="40"/>
      <c r="SVH49" s="40"/>
      <c r="SVI49" s="40"/>
      <c r="SVJ49" s="40"/>
      <c r="SVK49" s="40"/>
      <c r="SVL49" s="40"/>
      <c r="SVM49" s="40"/>
      <c r="SVN49" s="40"/>
      <c r="SVO49" s="40"/>
      <c r="SVP49" s="40"/>
      <c r="SVQ49" s="40"/>
      <c r="SVR49" s="40"/>
      <c r="SVS49" s="40"/>
      <c r="SVT49" s="40"/>
      <c r="SVU49" s="40"/>
      <c r="SVV49" s="40"/>
      <c r="SVW49" s="40"/>
      <c r="SVX49" s="40"/>
      <c r="SVY49" s="40"/>
      <c r="SVZ49" s="40"/>
      <c r="SWA49" s="40"/>
      <c r="SWB49" s="40"/>
      <c r="SWC49" s="40"/>
      <c r="SWD49" s="40"/>
      <c r="SWE49" s="40"/>
      <c r="SWF49" s="40"/>
      <c r="SWG49" s="40"/>
      <c r="SWH49" s="40"/>
      <c r="SWI49" s="40"/>
      <c r="SWJ49" s="40"/>
      <c r="SWK49" s="40"/>
      <c r="SWL49" s="40"/>
      <c r="SWM49" s="40"/>
      <c r="SWN49" s="40"/>
      <c r="SWO49" s="40"/>
      <c r="SWP49" s="40"/>
      <c r="SWQ49" s="40"/>
      <c r="SWR49" s="40"/>
      <c r="SWS49" s="40"/>
      <c r="SWT49" s="40"/>
      <c r="SWU49" s="40"/>
      <c r="SWV49" s="40"/>
      <c r="SWW49" s="40"/>
      <c r="SWX49" s="40"/>
      <c r="SWY49" s="40"/>
      <c r="SWZ49" s="40"/>
      <c r="SXA49" s="40"/>
      <c r="SXB49" s="40"/>
      <c r="SXC49" s="40"/>
      <c r="SXD49" s="40"/>
      <c r="SXE49" s="40"/>
      <c r="SXF49" s="40"/>
      <c r="SXG49" s="40"/>
      <c r="SXH49" s="40"/>
      <c r="SXI49" s="40"/>
      <c r="SXJ49" s="40"/>
      <c r="SXK49" s="40"/>
      <c r="SXL49" s="40"/>
      <c r="SXM49" s="40"/>
      <c r="SXN49" s="40"/>
      <c r="SXO49" s="40"/>
      <c r="SXP49" s="40"/>
      <c r="SXQ49" s="40"/>
      <c r="SXR49" s="40"/>
      <c r="SXS49" s="40"/>
      <c r="SXT49" s="40"/>
      <c r="SXU49" s="40"/>
      <c r="SXV49" s="40"/>
      <c r="SXW49" s="40"/>
      <c r="SXX49" s="40"/>
      <c r="SXY49" s="40"/>
      <c r="SXZ49" s="40"/>
      <c r="SYA49" s="40"/>
      <c r="SYB49" s="40"/>
      <c r="SYC49" s="40"/>
      <c r="SYD49" s="40"/>
      <c r="SYE49" s="40"/>
      <c r="SYF49" s="40"/>
      <c r="SYG49" s="40"/>
      <c r="SYH49" s="40"/>
      <c r="SYI49" s="40"/>
      <c r="SYJ49" s="40"/>
      <c r="SYK49" s="40"/>
      <c r="SYL49" s="40"/>
      <c r="SYM49" s="40"/>
      <c r="SYN49" s="40"/>
      <c r="SYO49" s="40"/>
      <c r="SYP49" s="40"/>
      <c r="SYQ49" s="40"/>
      <c r="SYR49" s="40"/>
      <c r="SYS49" s="40"/>
      <c r="SYT49" s="40"/>
      <c r="SYU49" s="40"/>
      <c r="SYV49" s="40"/>
      <c r="SYW49" s="40"/>
      <c r="SYX49" s="40"/>
      <c r="SYY49" s="40"/>
      <c r="SYZ49" s="40"/>
      <c r="SZA49" s="40"/>
      <c r="SZB49" s="40"/>
      <c r="SZC49" s="40"/>
      <c r="SZD49" s="40"/>
      <c r="SZE49" s="40"/>
      <c r="SZF49" s="40"/>
      <c r="SZG49" s="40"/>
      <c r="SZH49" s="40"/>
      <c r="SZI49" s="40"/>
      <c r="SZJ49" s="40"/>
      <c r="SZK49" s="40"/>
      <c r="SZL49" s="40"/>
      <c r="SZM49" s="40"/>
      <c r="SZN49" s="40"/>
      <c r="SZO49" s="40"/>
      <c r="SZP49" s="40"/>
      <c r="SZQ49" s="40"/>
      <c r="SZR49" s="40"/>
      <c r="SZS49" s="40"/>
      <c r="SZT49" s="40"/>
      <c r="SZU49" s="40"/>
      <c r="SZV49" s="40"/>
      <c r="SZW49" s="40"/>
      <c r="SZX49" s="40"/>
      <c r="SZY49" s="40"/>
      <c r="SZZ49" s="40"/>
      <c r="TAA49" s="40"/>
      <c r="TAB49" s="40"/>
      <c r="TAC49" s="40"/>
      <c r="TAD49" s="40"/>
      <c r="TAE49" s="40"/>
      <c r="TAF49" s="40"/>
      <c r="TAG49" s="40"/>
      <c r="TAH49" s="40"/>
      <c r="TAI49" s="40"/>
      <c r="TAJ49" s="40"/>
      <c r="TAK49" s="40"/>
      <c r="TAL49" s="40"/>
      <c r="TAM49" s="40"/>
      <c r="TAN49" s="40"/>
      <c r="TAO49" s="40"/>
      <c r="TAP49" s="40"/>
      <c r="TAQ49" s="40"/>
      <c r="TAR49" s="40"/>
      <c r="TAS49" s="40"/>
      <c r="TAT49" s="40"/>
      <c r="TAU49" s="40"/>
      <c r="TAV49" s="40"/>
      <c r="TAW49" s="40"/>
      <c r="TAX49" s="40"/>
      <c r="TAY49" s="40"/>
      <c r="TAZ49" s="40"/>
      <c r="TBA49" s="40"/>
      <c r="TBB49" s="40"/>
      <c r="TBC49" s="40"/>
      <c r="TBD49" s="40"/>
      <c r="TBE49" s="40"/>
      <c r="TBF49" s="40"/>
      <c r="TBG49" s="40"/>
      <c r="TBH49" s="40"/>
      <c r="TBI49" s="40"/>
      <c r="TBJ49" s="40"/>
      <c r="TBK49" s="40"/>
      <c r="TBL49" s="40"/>
      <c r="TBM49" s="40"/>
      <c r="TBN49" s="40"/>
      <c r="TBO49" s="40"/>
      <c r="TBP49" s="40"/>
      <c r="TBQ49" s="40"/>
      <c r="TBR49" s="40"/>
      <c r="TBS49" s="40"/>
      <c r="TBT49" s="40"/>
      <c r="TBU49" s="40"/>
      <c r="TBV49" s="40"/>
      <c r="TBW49" s="40"/>
      <c r="TBX49" s="40"/>
      <c r="TBY49" s="40"/>
      <c r="TBZ49" s="40"/>
      <c r="TCA49" s="40"/>
      <c r="TCB49" s="40"/>
      <c r="TCC49" s="40"/>
      <c r="TCD49" s="40"/>
      <c r="TCE49" s="40"/>
      <c r="TCF49" s="40"/>
      <c r="TCG49" s="40"/>
      <c r="TCH49" s="40"/>
      <c r="TCI49" s="40"/>
      <c r="TCJ49" s="40"/>
      <c r="TCK49" s="40"/>
      <c r="TCL49" s="40"/>
      <c r="TCM49" s="40"/>
      <c r="TCN49" s="40"/>
      <c r="TCO49" s="40"/>
      <c r="TCP49" s="40"/>
      <c r="TCQ49" s="40"/>
      <c r="TCR49" s="40"/>
      <c r="TCS49" s="40"/>
      <c r="TCT49" s="40"/>
      <c r="TCU49" s="40"/>
      <c r="TCV49" s="40"/>
      <c r="TCW49" s="40"/>
      <c r="TCX49" s="40"/>
      <c r="TCY49" s="40"/>
      <c r="TCZ49" s="40"/>
      <c r="TDA49" s="40"/>
      <c r="TDB49" s="40"/>
      <c r="TDC49" s="40"/>
      <c r="TDD49" s="40"/>
      <c r="TDE49" s="40"/>
      <c r="TDF49" s="40"/>
      <c r="TDG49" s="40"/>
      <c r="TDH49" s="40"/>
      <c r="TDI49" s="40"/>
      <c r="TDJ49" s="40"/>
      <c r="TDK49" s="40"/>
      <c r="TDL49" s="40"/>
      <c r="TDM49" s="40"/>
      <c r="TDN49" s="40"/>
      <c r="TDO49" s="40"/>
      <c r="TDP49" s="40"/>
      <c r="TDQ49" s="40"/>
      <c r="TDR49" s="40"/>
      <c r="TDS49" s="40"/>
      <c r="TDT49" s="40"/>
      <c r="TDU49" s="40"/>
      <c r="TDV49" s="40"/>
      <c r="TDW49" s="40"/>
      <c r="TDX49" s="40"/>
      <c r="TDY49" s="40"/>
      <c r="TDZ49" s="40"/>
      <c r="TEA49" s="40"/>
      <c r="TEB49" s="40"/>
      <c r="TEC49" s="40"/>
      <c r="TED49" s="40"/>
      <c r="TEE49" s="40"/>
      <c r="TEF49" s="40"/>
      <c r="TEG49" s="40"/>
      <c r="TEH49" s="40"/>
      <c r="TEI49" s="40"/>
      <c r="TEJ49" s="40"/>
      <c r="TEK49" s="40"/>
      <c r="TEL49" s="40"/>
      <c r="TEM49" s="40"/>
      <c r="TEN49" s="40"/>
      <c r="TEO49" s="40"/>
      <c r="TEP49" s="40"/>
      <c r="TEQ49" s="40"/>
      <c r="TER49" s="40"/>
      <c r="TES49" s="40"/>
      <c r="TET49" s="40"/>
      <c r="TEU49" s="40"/>
      <c r="TEV49" s="40"/>
      <c r="TEW49" s="40"/>
      <c r="TEX49" s="40"/>
      <c r="TEY49" s="40"/>
      <c r="TEZ49" s="40"/>
      <c r="TFA49" s="40"/>
      <c r="TFB49" s="40"/>
      <c r="TFC49" s="40"/>
      <c r="TFD49" s="40"/>
      <c r="TFE49" s="40"/>
      <c r="TFF49" s="40"/>
      <c r="TFG49" s="40"/>
      <c r="TFH49" s="40"/>
      <c r="TFI49" s="40"/>
      <c r="TFJ49" s="40"/>
      <c r="TFK49" s="40"/>
      <c r="TFL49" s="40"/>
      <c r="TFM49" s="40"/>
      <c r="TFN49" s="40"/>
      <c r="TFO49" s="40"/>
      <c r="TFP49" s="40"/>
      <c r="TFQ49" s="40"/>
      <c r="TFR49" s="40"/>
      <c r="TFS49" s="40"/>
      <c r="TFT49" s="40"/>
      <c r="TFU49" s="40"/>
      <c r="TFV49" s="40"/>
      <c r="TFW49" s="40"/>
      <c r="TFX49" s="40"/>
      <c r="TFY49" s="40"/>
      <c r="TFZ49" s="40"/>
      <c r="TGA49" s="40"/>
      <c r="TGB49" s="40"/>
      <c r="TGC49" s="40"/>
      <c r="TGD49" s="40"/>
      <c r="TGE49" s="40"/>
      <c r="TGF49" s="40"/>
      <c r="TGG49" s="40"/>
      <c r="TGH49" s="40"/>
      <c r="TGI49" s="40"/>
      <c r="TGJ49" s="40"/>
      <c r="TGK49" s="40"/>
      <c r="TGL49" s="40"/>
      <c r="TGM49" s="40"/>
      <c r="TGN49" s="40"/>
      <c r="TGO49" s="40"/>
      <c r="TGP49" s="40"/>
      <c r="TGQ49" s="40"/>
      <c r="TGR49" s="40"/>
      <c r="TGS49" s="40"/>
      <c r="TGT49" s="40"/>
      <c r="TGU49" s="40"/>
      <c r="TGV49" s="40"/>
      <c r="TGW49" s="40"/>
      <c r="TGX49" s="40"/>
      <c r="TGY49" s="40"/>
      <c r="TGZ49" s="40"/>
      <c r="THA49" s="40"/>
      <c r="THB49" s="40"/>
      <c r="THC49" s="40"/>
      <c r="THD49" s="40"/>
      <c r="THE49" s="40"/>
      <c r="THF49" s="40"/>
      <c r="THG49" s="40"/>
      <c r="THH49" s="40"/>
      <c r="THI49" s="40"/>
      <c r="THJ49" s="40"/>
      <c r="THK49" s="40"/>
      <c r="THL49" s="40"/>
      <c r="THM49" s="40"/>
      <c r="THN49" s="40"/>
      <c r="THO49" s="40"/>
      <c r="THP49" s="40"/>
      <c r="THQ49" s="40"/>
      <c r="THR49" s="40"/>
      <c r="THS49" s="40"/>
      <c r="THT49" s="40"/>
      <c r="THU49" s="40"/>
      <c r="THV49" s="40"/>
      <c r="THW49" s="40"/>
      <c r="THX49" s="40"/>
      <c r="THY49" s="40"/>
      <c r="THZ49" s="40"/>
      <c r="TIA49" s="40"/>
      <c r="TIB49" s="40"/>
      <c r="TIC49" s="40"/>
      <c r="TID49" s="40"/>
      <c r="TIE49" s="40"/>
      <c r="TIF49" s="40"/>
      <c r="TIG49" s="40"/>
      <c r="TIH49" s="40"/>
      <c r="TII49" s="40"/>
      <c r="TIJ49" s="40"/>
      <c r="TIK49" s="40"/>
      <c r="TIL49" s="40"/>
      <c r="TIM49" s="40"/>
      <c r="TIN49" s="40"/>
      <c r="TIO49" s="40"/>
      <c r="TIP49" s="40"/>
      <c r="TIQ49" s="40"/>
      <c r="TIR49" s="40"/>
      <c r="TIS49" s="40"/>
      <c r="TIT49" s="40"/>
      <c r="TIU49" s="40"/>
      <c r="TIV49" s="40"/>
      <c r="TIW49" s="40"/>
      <c r="TIX49" s="40"/>
      <c r="TIY49" s="40"/>
      <c r="TIZ49" s="40"/>
      <c r="TJA49" s="40"/>
      <c r="TJB49" s="40"/>
      <c r="TJC49" s="40"/>
      <c r="TJD49" s="40"/>
      <c r="TJE49" s="40"/>
      <c r="TJF49" s="40"/>
      <c r="TJG49" s="40"/>
      <c r="TJH49" s="40"/>
      <c r="TJI49" s="40"/>
      <c r="TJJ49" s="40"/>
      <c r="TJK49" s="40"/>
      <c r="TJL49" s="40"/>
      <c r="TJM49" s="40"/>
      <c r="TJN49" s="40"/>
      <c r="TJO49" s="40"/>
      <c r="TJP49" s="40"/>
      <c r="TJQ49" s="40"/>
      <c r="TJR49" s="40"/>
      <c r="TJS49" s="40"/>
      <c r="TJT49" s="40"/>
      <c r="TJU49" s="40"/>
      <c r="TJV49" s="40"/>
      <c r="TJW49" s="40"/>
      <c r="TJX49" s="40"/>
      <c r="TJY49" s="40"/>
      <c r="TJZ49" s="40"/>
      <c r="TKA49" s="40"/>
      <c r="TKB49" s="40"/>
      <c r="TKC49" s="40"/>
      <c r="TKD49" s="40"/>
      <c r="TKE49" s="40"/>
      <c r="TKF49" s="40"/>
      <c r="TKG49" s="40"/>
      <c r="TKH49" s="40"/>
      <c r="TKI49" s="40"/>
      <c r="TKJ49" s="40"/>
      <c r="TKK49" s="40"/>
      <c r="TKL49" s="40"/>
      <c r="TKM49" s="40"/>
      <c r="TKN49" s="40"/>
      <c r="TKO49" s="40"/>
      <c r="TKP49" s="40"/>
      <c r="TKQ49" s="40"/>
      <c r="TKR49" s="40"/>
      <c r="TKS49" s="40"/>
      <c r="TKT49" s="40"/>
      <c r="TKU49" s="40"/>
      <c r="TKV49" s="40"/>
      <c r="TKW49" s="40"/>
      <c r="TKX49" s="40"/>
      <c r="TKY49" s="40"/>
      <c r="TKZ49" s="40"/>
      <c r="TLA49" s="40"/>
      <c r="TLB49" s="40"/>
      <c r="TLC49" s="40"/>
      <c r="TLD49" s="40"/>
      <c r="TLE49" s="40"/>
      <c r="TLF49" s="40"/>
      <c r="TLG49" s="40"/>
      <c r="TLH49" s="40"/>
      <c r="TLI49" s="40"/>
      <c r="TLJ49" s="40"/>
      <c r="TLK49" s="40"/>
      <c r="TLL49" s="40"/>
      <c r="TLM49" s="40"/>
      <c r="TLN49" s="40"/>
      <c r="TLO49" s="40"/>
      <c r="TLP49" s="40"/>
      <c r="TLQ49" s="40"/>
      <c r="TLR49" s="40"/>
      <c r="TLS49" s="40"/>
      <c r="TLT49" s="40"/>
      <c r="TLU49" s="40"/>
      <c r="TLV49" s="40"/>
      <c r="TLW49" s="40"/>
      <c r="TLX49" s="40"/>
      <c r="TLY49" s="40"/>
      <c r="TLZ49" s="40"/>
      <c r="TMA49" s="40"/>
      <c r="TMB49" s="40"/>
      <c r="TMC49" s="40"/>
      <c r="TMD49" s="40"/>
      <c r="TME49" s="40"/>
      <c r="TMF49" s="40"/>
      <c r="TMG49" s="40"/>
      <c r="TMH49" s="40"/>
      <c r="TMI49" s="40"/>
      <c r="TMJ49" s="40"/>
      <c r="TMK49" s="40"/>
      <c r="TML49" s="40"/>
      <c r="TMM49" s="40"/>
      <c r="TMN49" s="40"/>
      <c r="TMO49" s="40"/>
      <c r="TMP49" s="40"/>
      <c r="TMQ49" s="40"/>
      <c r="TMR49" s="40"/>
      <c r="TMS49" s="40"/>
      <c r="TMT49" s="40"/>
      <c r="TMU49" s="40"/>
      <c r="TMV49" s="40"/>
      <c r="TMW49" s="40"/>
      <c r="TMX49" s="40"/>
      <c r="TMY49" s="40"/>
      <c r="TMZ49" s="40"/>
      <c r="TNA49" s="40"/>
      <c r="TNB49" s="40"/>
      <c r="TNC49" s="40"/>
      <c r="TND49" s="40"/>
      <c r="TNE49" s="40"/>
      <c r="TNF49" s="40"/>
      <c r="TNG49" s="40"/>
      <c r="TNH49" s="40"/>
      <c r="TNI49" s="40"/>
      <c r="TNJ49" s="40"/>
      <c r="TNK49" s="40"/>
      <c r="TNL49" s="40"/>
      <c r="TNM49" s="40"/>
      <c r="TNN49" s="40"/>
      <c r="TNO49" s="40"/>
      <c r="TNP49" s="40"/>
      <c r="TNQ49" s="40"/>
      <c r="TNR49" s="40"/>
      <c r="TNS49" s="40"/>
      <c r="TNT49" s="40"/>
      <c r="TNU49" s="40"/>
      <c r="TNV49" s="40"/>
      <c r="TNW49" s="40"/>
      <c r="TNX49" s="40"/>
      <c r="TNY49" s="40"/>
      <c r="TNZ49" s="40"/>
      <c r="TOA49" s="40"/>
      <c r="TOB49" s="40"/>
      <c r="TOC49" s="40"/>
      <c r="TOD49" s="40"/>
      <c r="TOE49" s="40"/>
      <c r="TOF49" s="40"/>
      <c r="TOG49" s="40"/>
      <c r="TOH49" s="40"/>
      <c r="TOI49" s="40"/>
      <c r="TOJ49" s="40"/>
      <c r="TOK49" s="40"/>
      <c r="TOL49" s="40"/>
      <c r="TOM49" s="40"/>
      <c r="TON49" s="40"/>
      <c r="TOO49" s="40"/>
      <c r="TOP49" s="40"/>
      <c r="TOQ49" s="40"/>
      <c r="TOR49" s="40"/>
      <c r="TOS49" s="40"/>
      <c r="TOT49" s="40"/>
      <c r="TOU49" s="40"/>
      <c r="TOV49" s="40"/>
      <c r="TOW49" s="40"/>
      <c r="TOX49" s="40"/>
      <c r="TOY49" s="40"/>
      <c r="TOZ49" s="40"/>
      <c r="TPA49" s="40"/>
      <c r="TPB49" s="40"/>
      <c r="TPC49" s="40"/>
      <c r="TPD49" s="40"/>
      <c r="TPE49" s="40"/>
      <c r="TPF49" s="40"/>
      <c r="TPG49" s="40"/>
      <c r="TPH49" s="40"/>
      <c r="TPI49" s="40"/>
      <c r="TPJ49" s="40"/>
      <c r="TPK49" s="40"/>
      <c r="TPL49" s="40"/>
      <c r="TPM49" s="40"/>
      <c r="TPN49" s="40"/>
      <c r="TPO49" s="40"/>
      <c r="TPP49" s="40"/>
      <c r="TPQ49" s="40"/>
      <c r="TPR49" s="40"/>
      <c r="TPS49" s="40"/>
      <c r="TPT49" s="40"/>
      <c r="TPU49" s="40"/>
      <c r="TPV49" s="40"/>
      <c r="TPW49" s="40"/>
      <c r="TPX49" s="40"/>
      <c r="TPY49" s="40"/>
      <c r="TPZ49" s="40"/>
      <c r="TQA49" s="40"/>
      <c r="TQB49" s="40"/>
      <c r="TQC49" s="40"/>
      <c r="TQD49" s="40"/>
      <c r="TQE49" s="40"/>
      <c r="TQF49" s="40"/>
      <c r="TQG49" s="40"/>
      <c r="TQH49" s="40"/>
      <c r="TQI49" s="40"/>
      <c r="TQJ49" s="40"/>
      <c r="TQK49" s="40"/>
      <c r="TQL49" s="40"/>
      <c r="TQM49" s="40"/>
      <c r="TQN49" s="40"/>
      <c r="TQO49" s="40"/>
      <c r="TQP49" s="40"/>
      <c r="TQQ49" s="40"/>
      <c r="TQR49" s="40"/>
      <c r="TQS49" s="40"/>
      <c r="TQT49" s="40"/>
      <c r="TQU49" s="40"/>
      <c r="TQV49" s="40"/>
      <c r="TQW49" s="40"/>
      <c r="TQX49" s="40"/>
      <c r="TQY49" s="40"/>
      <c r="TQZ49" s="40"/>
      <c r="TRA49" s="40"/>
      <c r="TRB49" s="40"/>
      <c r="TRC49" s="40"/>
      <c r="TRD49" s="40"/>
      <c r="TRE49" s="40"/>
      <c r="TRF49" s="40"/>
      <c r="TRG49" s="40"/>
      <c r="TRH49" s="40"/>
      <c r="TRI49" s="40"/>
      <c r="TRJ49" s="40"/>
      <c r="TRK49" s="40"/>
      <c r="TRL49" s="40"/>
      <c r="TRM49" s="40"/>
      <c r="TRN49" s="40"/>
      <c r="TRO49" s="40"/>
      <c r="TRP49" s="40"/>
      <c r="TRQ49" s="40"/>
      <c r="TRR49" s="40"/>
      <c r="TRS49" s="40"/>
      <c r="TRT49" s="40"/>
      <c r="TRU49" s="40"/>
      <c r="TRV49" s="40"/>
      <c r="TRW49" s="40"/>
      <c r="TRX49" s="40"/>
      <c r="TRY49" s="40"/>
      <c r="TRZ49" s="40"/>
      <c r="TSA49" s="40"/>
      <c r="TSB49" s="40"/>
      <c r="TSC49" s="40"/>
      <c r="TSD49" s="40"/>
      <c r="TSE49" s="40"/>
      <c r="TSF49" s="40"/>
      <c r="TSG49" s="40"/>
      <c r="TSH49" s="40"/>
      <c r="TSI49" s="40"/>
      <c r="TSJ49" s="40"/>
      <c r="TSK49" s="40"/>
      <c r="TSL49" s="40"/>
      <c r="TSM49" s="40"/>
      <c r="TSN49" s="40"/>
      <c r="TSO49" s="40"/>
      <c r="TSP49" s="40"/>
      <c r="TSQ49" s="40"/>
      <c r="TSR49" s="40"/>
      <c r="TSS49" s="40"/>
      <c r="TST49" s="40"/>
      <c r="TSU49" s="40"/>
      <c r="TSV49" s="40"/>
      <c r="TSW49" s="40"/>
      <c r="TSX49" s="40"/>
      <c r="TSY49" s="40"/>
      <c r="TSZ49" s="40"/>
      <c r="TTA49" s="40"/>
      <c r="TTB49" s="40"/>
      <c r="TTC49" s="40"/>
      <c r="TTD49" s="40"/>
      <c r="TTE49" s="40"/>
      <c r="TTF49" s="40"/>
      <c r="TTG49" s="40"/>
      <c r="TTH49" s="40"/>
      <c r="TTI49" s="40"/>
      <c r="TTJ49" s="40"/>
      <c r="TTK49" s="40"/>
      <c r="TTL49" s="40"/>
      <c r="TTM49" s="40"/>
      <c r="TTN49" s="40"/>
      <c r="TTO49" s="40"/>
      <c r="TTP49" s="40"/>
      <c r="TTQ49" s="40"/>
      <c r="TTR49" s="40"/>
      <c r="TTS49" s="40"/>
      <c r="TTT49" s="40"/>
      <c r="TTU49" s="40"/>
      <c r="TTV49" s="40"/>
      <c r="TTW49" s="40"/>
      <c r="TTX49" s="40"/>
      <c r="TTY49" s="40"/>
      <c r="TTZ49" s="40"/>
      <c r="TUA49" s="40"/>
      <c r="TUB49" s="40"/>
      <c r="TUC49" s="40"/>
      <c r="TUD49" s="40"/>
      <c r="TUE49" s="40"/>
      <c r="TUF49" s="40"/>
      <c r="TUG49" s="40"/>
      <c r="TUH49" s="40"/>
      <c r="TUI49" s="40"/>
      <c r="TUJ49" s="40"/>
      <c r="TUK49" s="40"/>
      <c r="TUL49" s="40"/>
      <c r="TUM49" s="40"/>
      <c r="TUN49" s="40"/>
      <c r="TUO49" s="40"/>
      <c r="TUP49" s="40"/>
      <c r="TUQ49" s="40"/>
      <c r="TUR49" s="40"/>
      <c r="TUS49" s="40"/>
      <c r="TUT49" s="40"/>
      <c r="TUU49" s="40"/>
      <c r="TUV49" s="40"/>
      <c r="TUW49" s="40"/>
      <c r="TUX49" s="40"/>
      <c r="TUY49" s="40"/>
      <c r="TUZ49" s="40"/>
      <c r="TVA49" s="40"/>
      <c r="TVB49" s="40"/>
      <c r="TVC49" s="40"/>
      <c r="TVD49" s="40"/>
      <c r="TVE49" s="40"/>
      <c r="TVF49" s="40"/>
      <c r="TVG49" s="40"/>
      <c r="TVH49" s="40"/>
      <c r="TVI49" s="40"/>
      <c r="TVJ49" s="40"/>
      <c r="TVK49" s="40"/>
      <c r="TVL49" s="40"/>
      <c r="TVM49" s="40"/>
      <c r="TVN49" s="40"/>
      <c r="TVO49" s="40"/>
      <c r="TVP49" s="40"/>
      <c r="TVQ49" s="40"/>
      <c r="TVR49" s="40"/>
      <c r="TVS49" s="40"/>
      <c r="TVT49" s="40"/>
      <c r="TVU49" s="40"/>
      <c r="TVV49" s="40"/>
      <c r="TVW49" s="40"/>
      <c r="TVX49" s="40"/>
      <c r="TVY49" s="40"/>
      <c r="TVZ49" s="40"/>
      <c r="TWA49" s="40"/>
      <c r="TWB49" s="40"/>
      <c r="TWC49" s="40"/>
      <c r="TWD49" s="40"/>
      <c r="TWE49" s="40"/>
      <c r="TWF49" s="40"/>
      <c r="TWG49" s="40"/>
      <c r="TWH49" s="40"/>
      <c r="TWI49" s="40"/>
      <c r="TWJ49" s="40"/>
      <c r="TWK49" s="40"/>
      <c r="TWL49" s="40"/>
      <c r="TWM49" s="40"/>
      <c r="TWN49" s="40"/>
      <c r="TWO49" s="40"/>
      <c r="TWP49" s="40"/>
      <c r="TWQ49" s="40"/>
      <c r="TWR49" s="40"/>
      <c r="TWS49" s="40"/>
      <c r="TWT49" s="40"/>
      <c r="TWU49" s="40"/>
      <c r="TWV49" s="40"/>
      <c r="TWW49" s="40"/>
      <c r="TWX49" s="40"/>
      <c r="TWY49" s="40"/>
      <c r="TWZ49" s="40"/>
      <c r="TXA49" s="40"/>
      <c r="TXB49" s="40"/>
      <c r="TXC49" s="40"/>
      <c r="TXD49" s="40"/>
      <c r="TXE49" s="40"/>
      <c r="TXF49" s="40"/>
      <c r="TXG49" s="40"/>
      <c r="TXH49" s="40"/>
      <c r="TXI49" s="40"/>
      <c r="TXJ49" s="40"/>
      <c r="TXK49" s="40"/>
      <c r="TXL49" s="40"/>
      <c r="TXM49" s="40"/>
      <c r="TXN49" s="40"/>
      <c r="TXO49" s="40"/>
      <c r="TXP49" s="40"/>
      <c r="TXQ49" s="40"/>
      <c r="TXR49" s="40"/>
      <c r="TXS49" s="40"/>
      <c r="TXT49" s="40"/>
      <c r="TXU49" s="40"/>
      <c r="TXV49" s="40"/>
      <c r="TXW49" s="40"/>
      <c r="TXX49" s="40"/>
      <c r="TXY49" s="40"/>
      <c r="TXZ49" s="40"/>
      <c r="TYA49" s="40"/>
      <c r="TYB49" s="40"/>
      <c r="TYC49" s="40"/>
      <c r="TYD49" s="40"/>
      <c r="TYE49" s="40"/>
      <c r="TYF49" s="40"/>
      <c r="TYG49" s="40"/>
      <c r="TYH49" s="40"/>
      <c r="TYI49" s="40"/>
      <c r="TYJ49" s="40"/>
      <c r="TYK49" s="40"/>
      <c r="TYL49" s="40"/>
      <c r="TYM49" s="40"/>
      <c r="TYN49" s="40"/>
      <c r="TYO49" s="40"/>
      <c r="TYP49" s="40"/>
      <c r="TYQ49" s="40"/>
      <c r="TYR49" s="40"/>
      <c r="TYS49" s="40"/>
      <c r="TYT49" s="40"/>
      <c r="TYU49" s="40"/>
      <c r="TYV49" s="40"/>
      <c r="TYW49" s="40"/>
      <c r="TYX49" s="40"/>
      <c r="TYY49" s="40"/>
      <c r="TYZ49" s="40"/>
      <c r="TZA49" s="40"/>
      <c r="TZB49" s="40"/>
      <c r="TZC49" s="40"/>
      <c r="TZD49" s="40"/>
      <c r="TZE49" s="40"/>
      <c r="TZF49" s="40"/>
      <c r="TZG49" s="40"/>
      <c r="TZH49" s="40"/>
      <c r="TZI49" s="40"/>
      <c r="TZJ49" s="40"/>
      <c r="TZK49" s="40"/>
      <c r="TZL49" s="40"/>
      <c r="TZM49" s="40"/>
      <c r="TZN49" s="40"/>
      <c r="TZO49" s="40"/>
      <c r="TZP49" s="40"/>
      <c r="TZQ49" s="40"/>
      <c r="TZR49" s="40"/>
      <c r="TZS49" s="40"/>
      <c r="TZT49" s="40"/>
      <c r="TZU49" s="40"/>
      <c r="TZV49" s="40"/>
      <c r="TZW49" s="40"/>
      <c r="TZX49" s="40"/>
      <c r="TZY49" s="40"/>
      <c r="TZZ49" s="40"/>
      <c r="UAA49" s="40"/>
      <c r="UAB49" s="40"/>
      <c r="UAC49" s="40"/>
      <c r="UAD49" s="40"/>
      <c r="UAE49" s="40"/>
      <c r="UAF49" s="40"/>
      <c r="UAG49" s="40"/>
      <c r="UAH49" s="40"/>
      <c r="UAI49" s="40"/>
      <c r="UAJ49" s="40"/>
      <c r="UAK49" s="40"/>
      <c r="UAL49" s="40"/>
      <c r="UAM49" s="40"/>
      <c r="UAN49" s="40"/>
      <c r="UAO49" s="40"/>
      <c r="UAP49" s="40"/>
      <c r="UAQ49" s="40"/>
      <c r="UAR49" s="40"/>
      <c r="UAS49" s="40"/>
      <c r="UAT49" s="40"/>
      <c r="UAU49" s="40"/>
      <c r="UAV49" s="40"/>
      <c r="UAW49" s="40"/>
      <c r="UAX49" s="40"/>
      <c r="UAY49" s="40"/>
      <c r="UAZ49" s="40"/>
      <c r="UBA49" s="40"/>
      <c r="UBB49" s="40"/>
      <c r="UBC49" s="40"/>
      <c r="UBD49" s="40"/>
      <c r="UBE49" s="40"/>
      <c r="UBF49" s="40"/>
      <c r="UBG49" s="40"/>
      <c r="UBH49" s="40"/>
      <c r="UBI49" s="40"/>
      <c r="UBJ49" s="40"/>
      <c r="UBK49" s="40"/>
      <c r="UBL49" s="40"/>
      <c r="UBM49" s="40"/>
      <c r="UBN49" s="40"/>
      <c r="UBO49" s="40"/>
      <c r="UBP49" s="40"/>
      <c r="UBQ49" s="40"/>
      <c r="UBR49" s="40"/>
      <c r="UBS49" s="40"/>
      <c r="UBT49" s="40"/>
      <c r="UBU49" s="40"/>
      <c r="UBV49" s="40"/>
      <c r="UBW49" s="40"/>
      <c r="UBX49" s="40"/>
      <c r="UBY49" s="40"/>
      <c r="UBZ49" s="40"/>
      <c r="UCA49" s="40"/>
      <c r="UCB49" s="40"/>
      <c r="UCC49" s="40"/>
      <c r="UCD49" s="40"/>
      <c r="UCE49" s="40"/>
      <c r="UCF49" s="40"/>
      <c r="UCG49" s="40"/>
      <c r="UCH49" s="40"/>
      <c r="UCI49" s="40"/>
      <c r="UCJ49" s="40"/>
      <c r="UCK49" s="40"/>
      <c r="UCL49" s="40"/>
      <c r="UCM49" s="40"/>
      <c r="UCN49" s="40"/>
      <c r="UCO49" s="40"/>
      <c r="UCP49" s="40"/>
      <c r="UCQ49" s="40"/>
      <c r="UCR49" s="40"/>
      <c r="UCS49" s="40"/>
      <c r="UCT49" s="40"/>
      <c r="UCU49" s="40"/>
      <c r="UCV49" s="40"/>
      <c r="UCW49" s="40"/>
      <c r="UCX49" s="40"/>
      <c r="UCY49" s="40"/>
      <c r="UCZ49" s="40"/>
      <c r="UDA49" s="40"/>
      <c r="UDB49" s="40"/>
      <c r="UDC49" s="40"/>
      <c r="UDD49" s="40"/>
      <c r="UDE49" s="40"/>
      <c r="UDF49" s="40"/>
      <c r="UDG49" s="40"/>
      <c r="UDH49" s="40"/>
      <c r="UDI49" s="40"/>
      <c r="UDJ49" s="40"/>
      <c r="UDK49" s="40"/>
      <c r="UDL49" s="40"/>
      <c r="UDM49" s="40"/>
      <c r="UDN49" s="40"/>
      <c r="UDO49" s="40"/>
      <c r="UDP49" s="40"/>
      <c r="UDQ49" s="40"/>
      <c r="UDR49" s="40"/>
      <c r="UDS49" s="40"/>
      <c r="UDT49" s="40"/>
      <c r="UDU49" s="40"/>
      <c r="UDV49" s="40"/>
      <c r="UDW49" s="40"/>
      <c r="UDX49" s="40"/>
      <c r="UDY49" s="40"/>
      <c r="UDZ49" s="40"/>
      <c r="UEA49" s="40"/>
      <c r="UEB49" s="40"/>
      <c r="UEC49" s="40"/>
      <c r="UED49" s="40"/>
      <c r="UEE49" s="40"/>
      <c r="UEF49" s="40"/>
      <c r="UEG49" s="40"/>
      <c r="UEH49" s="40"/>
      <c r="UEI49" s="40"/>
      <c r="UEJ49" s="40"/>
      <c r="UEK49" s="40"/>
      <c r="UEL49" s="40"/>
      <c r="UEM49" s="40"/>
      <c r="UEN49" s="40"/>
      <c r="UEO49" s="40"/>
      <c r="UEP49" s="40"/>
      <c r="UEQ49" s="40"/>
      <c r="UER49" s="40"/>
      <c r="UES49" s="40"/>
      <c r="UET49" s="40"/>
      <c r="UEU49" s="40"/>
      <c r="UEV49" s="40"/>
      <c r="UEW49" s="40"/>
      <c r="UEX49" s="40"/>
      <c r="UEY49" s="40"/>
      <c r="UEZ49" s="40"/>
      <c r="UFA49" s="40"/>
      <c r="UFB49" s="40"/>
      <c r="UFC49" s="40"/>
      <c r="UFD49" s="40"/>
      <c r="UFE49" s="40"/>
      <c r="UFF49" s="40"/>
      <c r="UFG49" s="40"/>
      <c r="UFH49" s="40"/>
      <c r="UFI49" s="40"/>
      <c r="UFJ49" s="40"/>
      <c r="UFK49" s="40"/>
      <c r="UFL49" s="40"/>
      <c r="UFM49" s="40"/>
      <c r="UFN49" s="40"/>
      <c r="UFO49" s="40"/>
      <c r="UFP49" s="40"/>
      <c r="UFQ49" s="40"/>
      <c r="UFR49" s="40"/>
      <c r="UFS49" s="40"/>
      <c r="UFT49" s="40"/>
      <c r="UFU49" s="40"/>
      <c r="UFV49" s="40"/>
      <c r="UFW49" s="40"/>
      <c r="UFX49" s="40"/>
      <c r="UFY49" s="40"/>
      <c r="UFZ49" s="40"/>
      <c r="UGA49" s="40"/>
      <c r="UGB49" s="40"/>
      <c r="UGC49" s="40"/>
      <c r="UGD49" s="40"/>
      <c r="UGE49" s="40"/>
      <c r="UGF49" s="40"/>
      <c r="UGG49" s="40"/>
      <c r="UGH49" s="40"/>
      <c r="UGI49" s="40"/>
      <c r="UGJ49" s="40"/>
      <c r="UGK49" s="40"/>
      <c r="UGL49" s="40"/>
      <c r="UGM49" s="40"/>
      <c r="UGN49" s="40"/>
      <c r="UGO49" s="40"/>
      <c r="UGP49" s="40"/>
      <c r="UGQ49" s="40"/>
      <c r="UGR49" s="40"/>
      <c r="UGS49" s="40"/>
      <c r="UGT49" s="40"/>
      <c r="UGU49" s="40"/>
      <c r="UGV49" s="40"/>
      <c r="UGW49" s="40"/>
      <c r="UGX49" s="40"/>
      <c r="UGY49" s="40"/>
      <c r="UGZ49" s="40"/>
      <c r="UHA49" s="40"/>
      <c r="UHB49" s="40"/>
      <c r="UHC49" s="40"/>
      <c r="UHD49" s="40"/>
      <c r="UHE49" s="40"/>
      <c r="UHF49" s="40"/>
      <c r="UHG49" s="40"/>
      <c r="UHH49" s="40"/>
      <c r="UHI49" s="40"/>
      <c r="UHJ49" s="40"/>
      <c r="UHK49" s="40"/>
      <c r="UHL49" s="40"/>
      <c r="UHM49" s="40"/>
      <c r="UHN49" s="40"/>
      <c r="UHO49" s="40"/>
      <c r="UHP49" s="40"/>
      <c r="UHQ49" s="40"/>
      <c r="UHR49" s="40"/>
      <c r="UHS49" s="40"/>
      <c r="UHT49" s="40"/>
      <c r="UHU49" s="40"/>
      <c r="UHV49" s="40"/>
      <c r="UHW49" s="40"/>
      <c r="UHX49" s="40"/>
      <c r="UHY49" s="40"/>
      <c r="UHZ49" s="40"/>
      <c r="UIA49" s="40"/>
      <c r="UIB49" s="40"/>
      <c r="UIC49" s="40"/>
      <c r="UID49" s="40"/>
      <c r="UIE49" s="40"/>
      <c r="UIF49" s="40"/>
      <c r="UIG49" s="40"/>
      <c r="UIH49" s="40"/>
      <c r="UII49" s="40"/>
      <c r="UIJ49" s="40"/>
      <c r="UIK49" s="40"/>
      <c r="UIL49" s="40"/>
      <c r="UIM49" s="40"/>
      <c r="UIN49" s="40"/>
      <c r="UIO49" s="40"/>
      <c r="UIP49" s="40"/>
      <c r="UIQ49" s="40"/>
      <c r="UIR49" s="40"/>
      <c r="UIS49" s="40"/>
      <c r="UIT49" s="40"/>
      <c r="UIU49" s="40"/>
      <c r="UIV49" s="40"/>
      <c r="UIW49" s="40"/>
      <c r="UIX49" s="40"/>
      <c r="UIY49" s="40"/>
      <c r="UIZ49" s="40"/>
      <c r="UJA49" s="40"/>
      <c r="UJB49" s="40"/>
      <c r="UJC49" s="40"/>
      <c r="UJD49" s="40"/>
      <c r="UJE49" s="40"/>
      <c r="UJF49" s="40"/>
      <c r="UJG49" s="40"/>
      <c r="UJH49" s="40"/>
      <c r="UJI49" s="40"/>
      <c r="UJJ49" s="40"/>
      <c r="UJK49" s="40"/>
      <c r="UJL49" s="40"/>
      <c r="UJM49" s="40"/>
      <c r="UJN49" s="40"/>
      <c r="UJO49" s="40"/>
      <c r="UJP49" s="40"/>
      <c r="UJQ49" s="40"/>
      <c r="UJR49" s="40"/>
      <c r="UJS49" s="40"/>
      <c r="UJT49" s="40"/>
      <c r="UJU49" s="40"/>
      <c r="UJV49" s="40"/>
      <c r="UJW49" s="40"/>
      <c r="UJX49" s="40"/>
      <c r="UJY49" s="40"/>
      <c r="UJZ49" s="40"/>
      <c r="UKA49" s="40"/>
      <c r="UKB49" s="40"/>
      <c r="UKC49" s="40"/>
      <c r="UKD49" s="40"/>
      <c r="UKE49" s="40"/>
      <c r="UKF49" s="40"/>
      <c r="UKG49" s="40"/>
      <c r="UKH49" s="40"/>
      <c r="UKI49" s="40"/>
      <c r="UKJ49" s="40"/>
      <c r="UKK49" s="40"/>
      <c r="UKL49" s="40"/>
      <c r="UKM49" s="40"/>
      <c r="UKN49" s="40"/>
      <c r="UKO49" s="40"/>
      <c r="UKP49" s="40"/>
      <c r="UKQ49" s="40"/>
      <c r="UKR49" s="40"/>
      <c r="UKS49" s="40"/>
      <c r="UKT49" s="40"/>
      <c r="UKU49" s="40"/>
      <c r="UKV49" s="40"/>
      <c r="UKW49" s="40"/>
      <c r="UKX49" s="40"/>
      <c r="UKY49" s="40"/>
      <c r="UKZ49" s="40"/>
      <c r="ULA49" s="40"/>
      <c r="ULB49" s="40"/>
      <c r="ULC49" s="40"/>
      <c r="ULD49" s="40"/>
      <c r="ULE49" s="40"/>
      <c r="ULF49" s="40"/>
      <c r="ULG49" s="40"/>
      <c r="ULH49" s="40"/>
      <c r="ULI49" s="40"/>
      <c r="ULJ49" s="40"/>
      <c r="ULK49" s="40"/>
      <c r="ULL49" s="40"/>
      <c r="ULM49" s="40"/>
      <c r="ULN49" s="40"/>
      <c r="ULO49" s="40"/>
      <c r="ULP49" s="40"/>
      <c r="ULQ49" s="40"/>
      <c r="ULR49" s="40"/>
      <c r="ULS49" s="40"/>
      <c r="ULT49" s="40"/>
      <c r="ULU49" s="40"/>
      <c r="ULV49" s="40"/>
      <c r="ULW49" s="40"/>
      <c r="ULX49" s="40"/>
      <c r="ULY49" s="40"/>
      <c r="ULZ49" s="40"/>
      <c r="UMA49" s="40"/>
      <c r="UMB49" s="40"/>
      <c r="UMC49" s="40"/>
      <c r="UMD49" s="40"/>
      <c r="UME49" s="40"/>
      <c r="UMF49" s="40"/>
      <c r="UMG49" s="40"/>
      <c r="UMH49" s="40"/>
      <c r="UMI49" s="40"/>
      <c r="UMJ49" s="40"/>
      <c r="UMK49" s="40"/>
      <c r="UML49" s="40"/>
      <c r="UMM49" s="40"/>
      <c r="UMN49" s="40"/>
      <c r="UMO49" s="40"/>
      <c r="UMP49" s="40"/>
      <c r="UMQ49" s="40"/>
      <c r="UMR49" s="40"/>
      <c r="UMS49" s="40"/>
      <c r="UMT49" s="40"/>
      <c r="UMU49" s="40"/>
      <c r="UMV49" s="40"/>
      <c r="UMW49" s="40"/>
      <c r="UMX49" s="40"/>
      <c r="UMY49" s="40"/>
      <c r="UMZ49" s="40"/>
      <c r="UNA49" s="40"/>
      <c r="UNB49" s="40"/>
      <c r="UNC49" s="40"/>
      <c r="UND49" s="40"/>
      <c r="UNE49" s="40"/>
      <c r="UNF49" s="40"/>
      <c r="UNG49" s="40"/>
      <c r="UNH49" s="40"/>
      <c r="UNI49" s="40"/>
      <c r="UNJ49" s="40"/>
      <c r="UNK49" s="40"/>
      <c r="UNL49" s="40"/>
      <c r="UNM49" s="40"/>
      <c r="UNN49" s="40"/>
      <c r="UNO49" s="40"/>
      <c r="UNP49" s="40"/>
      <c r="UNQ49" s="40"/>
      <c r="UNR49" s="40"/>
      <c r="UNS49" s="40"/>
      <c r="UNT49" s="40"/>
      <c r="UNU49" s="40"/>
      <c r="UNV49" s="40"/>
      <c r="UNW49" s="40"/>
      <c r="UNX49" s="40"/>
      <c r="UNY49" s="40"/>
      <c r="UNZ49" s="40"/>
      <c r="UOA49" s="40"/>
      <c r="UOB49" s="40"/>
      <c r="UOC49" s="40"/>
      <c r="UOD49" s="40"/>
      <c r="UOE49" s="40"/>
      <c r="UOF49" s="40"/>
      <c r="UOG49" s="40"/>
      <c r="UOH49" s="40"/>
      <c r="UOI49" s="40"/>
      <c r="UOJ49" s="40"/>
      <c r="UOK49" s="40"/>
      <c r="UOL49" s="40"/>
      <c r="UOM49" s="40"/>
      <c r="UON49" s="40"/>
      <c r="UOO49" s="40"/>
      <c r="UOP49" s="40"/>
      <c r="UOQ49" s="40"/>
      <c r="UOR49" s="40"/>
      <c r="UOS49" s="40"/>
      <c r="UOT49" s="40"/>
      <c r="UOU49" s="40"/>
      <c r="UOV49" s="40"/>
      <c r="UOW49" s="40"/>
      <c r="UOX49" s="40"/>
      <c r="UOY49" s="40"/>
      <c r="UOZ49" s="40"/>
      <c r="UPA49" s="40"/>
      <c r="UPB49" s="40"/>
      <c r="UPC49" s="40"/>
      <c r="UPD49" s="40"/>
      <c r="UPE49" s="40"/>
      <c r="UPF49" s="40"/>
      <c r="UPG49" s="40"/>
      <c r="UPH49" s="40"/>
      <c r="UPI49" s="40"/>
      <c r="UPJ49" s="40"/>
      <c r="UPK49" s="40"/>
      <c r="UPL49" s="40"/>
      <c r="UPM49" s="40"/>
      <c r="UPN49" s="40"/>
      <c r="UPO49" s="40"/>
      <c r="UPP49" s="40"/>
      <c r="UPQ49" s="40"/>
      <c r="UPR49" s="40"/>
      <c r="UPS49" s="40"/>
      <c r="UPT49" s="40"/>
      <c r="UPU49" s="40"/>
      <c r="UPV49" s="40"/>
      <c r="UPW49" s="40"/>
      <c r="UPX49" s="40"/>
      <c r="UPY49" s="40"/>
      <c r="UPZ49" s="40"/>
      <c r="UQA49" s="40"/>
      <c r="UQB49" s="40"/>
      <c r="UQC49" s="40"/>
      <c r="UQD49" s="40"/>
      <c r="UQE49" s="40"/>
      <c r="UQF49" s="40"/>
      <c r="UQG49" s="40"/>
      <c r="UQH49" s="40"/>
      <c r="UQI49" s="40"/>
      <c r="UQJ49" s="40"/>
      <c r="UQK49" s="40"/>
      <c r="UQL49" s="40"/>
      <c r="UQM49" s="40"/>
      <c r="UQN49" s="40"/>
      <c r="UQO49" s="40"/>
      <c r="UQP49" s="40"/>
      <c r="UQQ49" s="40"/>
      <c r="UQR49" s="40"/>
      <c r="UQS49" s="40"/>
      <c r="UQT49" s="40"/>
      <c r="UQU49" s="40"/>
      <c r="UQV49" s="40"/>
      <c r="UQW49" s="40"/>
      <c r="UQX49" s="40"/>
      <c r="UQY49" s="40"/>
      <c r="UQZ49" s="40"/>
      <c r="URA49" s="40"/>
      <c r="URB49" s="40"/>
      <c r="URC49" s="40"/>
      <c r="URD49" s="40"/>
      <c r="URE49" s="40"/>
      <c r="URF49" s="40"/>
      <c r="URG49" s="40"/>
      <c r="URH49" s="40"/>
      <c r="URI49" s="40"/>
      <c r="URJ49" s="40"/>
      <c r="URK49" s="40"/>
      <c r="URL49" s="40"/>
      <c r="URM49" s="40"/>
      <c r="URN49" s="40"/>
      <c r="URO49" s="40"/>
      <c r="URP49" s="40"/>
      <c r="URQ49" s="40"/>
      <c r="URR49" s="40"/>
      <c r="URS49" s="40"/>
      <c r="URT49" s="40"/>
      <c r="URU49" s="40"/>
      <c r="URV49" s="40"/>
      <c r="URW49" s="40"/>
      <c r="URX49" s="40"/>
      <c r="URY49" s="40"/>
      <c r="URZ49" s="40"/>
      <c r="USA49" s="40"/>
      <c r="USB49" s="40"/>
      <c r="USC49" s="40"/>
      <c r="USD49" s="40"/>
      <c r="USE49" s="40"/>
      <c r="USF49" s="40"/>
      <c r="USG49" s="40"/>
      <c r="USH49" s="40"/>
      <c r="USI49" s="40"/>
      <c r="USJ49" s="40"/>
      <c r="USK49" s="40"/>
      <c r="USL49" s="40"/>
      <c r="USM49" s="40"/>
      <c r="USN49" s="40"/>
      <c r="USO49" s="40"/>
      <c r="USP49" s="40"/>
      <c r="USQ49" s="40"/>
      <c r="USR49" s="40"/>
      <c r="USS49" s="40"/>
      <c r="UST49" s="40"/>
      <c r="USU49" s="40"/>
      <c r="USV49" s="40"/>
      <c r="USW49" s="40"/>
      <c r="USX49" s="40"/>
      <c r="USY49" s="40"/>
      <c r="USZ49" s="40"/>
      <c r="UTA49" s="40"/>
      <c r="UTB49" s="40"/>
      <c r="UTC49" s="40"/>
      <c r="UTD49" s="40"/>
      <c r="UTE49" s="40"/>
      <c r="UTF49" s="40"/>
      <c r="UTG49" s="40"/>
      <c r="UTH49" s="40"/>
      <c r="UTI49" s="40"/>
      <c r="UTJ49" s="40"/>
      <c r="UTK49" s="40"/>
      <c r="UTL49" s="40"/>
      <c r="UTM49" s="40"/>
      <c r="UTN49" s="40"/>
      <c r="UTO49" s="40"/>
      <c r="UTP49" s="40"/>
      <c r="UTQ49" s="40"/>
      <c r="UTR49" s="40"/>
      <c r="UTS49" s="40"/>
      <c r="UTT49" s="40"/>
      <c r="UTU49" s="40"/>
      <c r="UTV49" s="40"/>
      <c r="UTW49" s="40"/>
      <c r="UTX49" s="40"/>
      <c r="UTY49" s="40"/>
      <c r="UTZ49" s="40"/>
      <c r="UUA49" s="40"/>
      <c r="UUB49" s="40"/>
      <c r="UUC49" s="40"/>
      <c r="UUD49" s="40"/>
      <c r="UUE49" s="40"/>
      <c r="UUF49" s="40"/>
      <c r="UUG49" s="40"/>
      <c r="UUH49" s="40"/>
      <c r="UUI49" s="40"/>
      <c r="UUJ49" s="40"/>
      <c r="UUK49" s="40"/>
      <c r="UUL49" s="40"/>
      <c r="UUM49" s="40"/>
      <c r="UUN49" s="40"/>
      <c r="UUO49" s="40"/>
      <c r="UUP49" s="40"/>
      <c r="UUQ49" s="40"/>
      <c r="UUR49" s="40"/>
      <c r="UUS49" s="40"/>
      <c r="UUT49" s="40"/>
      <c r="UUU49" s="40"/>
      <c r="UUV49" s="40"/>
      <c r="UUW49" s="40"/>
      <c r="UUX49" s="40"/>
      <c r="UUY49" s="40"/>
      <c r="UUZ49" s="40"/>
      <c r="UVA49" s="40"/>
      <c r="UVB49" s="40"/>
      <c r="UVC49" s="40"/>
      <c r="UVD49" s="40"/>
      <c r="UVE49" s="40"/>
      <c r="UVF49" s="40"/>
      <c r="UVG49" s="40"/>
      <c r="UVH49" s="40"/>
      <c r="UVI49" s="40"/>
      <c r="UVJ49" s="40"/>
      <c r="UVK49" s="40"/>
      <c r="UVL49" s="40"/>
      <c r="UVM49" s="40"/>
      <c r="UVN49" s="40"/>
      <c r="UVO49" s="40"/>
      <c r="UVP49" s="40"/>
      <c r="UVQ49" s="40"/>
      <c r="UVR49" s="40"/>
      <c r="UVS49" s="40"/>
      <c r="UVT49" s="40"/>
      <c r="UVU49" s="40"/>
      <c r="UVV49" s="40"/>
      <c r="UVW49" s="40"/>
      <c r="UVX49" s="40"/>
      <c r="UVY49" s="40"/>
      <c r="UVZ49" s="40"/>
      <c r="UWA49" s="40"/>
      <c r="UWB49" s="40"/>
      <c r="UWC49" s="40"/>
      <c r="UWD49" s="40"/>
      <c r="UWE49" s="40"/>
      <c r="UWF49" s="40"/>
      <c r="UWG49" s="40"/>
      <c r="UWH49" s="40"/>
      <c r="UWI49" s="40"/>
      <c r="UWJ49" s="40"/>
      <c r="UWK49" s="40"/>
      <c r="UWL49" s="40"/>
      <c r="UWM49" s="40"/>
      <c r="UWN49" s="40"/>
      <c r="UWO49" s="40"/>
      <c r="UWP49" s="40"/>
      <c r="UWQ49" s="40"/>
      <c r="UWR49" s="40"/>
      <c r="UWS49" s="40"/>
      <c r="UWT49" s="40"/>
      <c r="UWU49" s="40"/>
      <c r="UWV49" s="40"/>
      <c r="UWW49" s="40"/>
      <c r="UWX49" s="40"/>
      <c r="UWY49" s="40"/>
      <c r="UWZ49" s="40"/>
      <c r="UXA49" s="40"/>
      <c r="UXB49" s="40"/>
      <c r="UXC49" s="40"/>
      <c r="UXD49" s="40"/>
      <c r="UXE49" s="40"/>
      <c r="UXF49" s="40"/>
      <c r="UXG49" s="40"/>
      <c r="UXH49" s="40"/>
      <c r="UXI49" s="40"/>
      <c r="UXJ49" s="40"/>
      <c r="UXK49" s="40"/>
      <c r="UXL49" s="40"/>
      <c r="UXM49" s="40"/>
      <c r="UXN49" s="40"/>
      <c r="UXO49" s="40"/>
      <c r="UXP49" s="40"/>
      <c r="UXQ49" s="40"/>
      <c r="UXR49" s="40"/>
      <c r="UXS49" s="40"/>
      <c r="UXT49" s="40"/>
      <c r="UXU49" s="40"/>
      <c r="UXV49" s="40"/>
      <c r="UXW49" s="40"/>
      <c r="UXX49" s="40"/>
      <c r="UXY49" s="40"/>
      <c r="UXZ49" s="40"/>
      <c r="UYA49" s="40"/>
      <c r="UYB49" s="40"/>
      <c r="UYC49" s="40"/>
      <c r="UYD49" s="40"/>
      <c r="UYE49" s="40"/>
      <c r="UYF49" s="40"/>
      <c r="UYG49" s="40"/>
      <c r="UYH49" s="40"/>
      <c r="UYI49" s="40"/>
      <c r="UYJ49" s="40"/>
      <c r="UYK49" s="40"/>
      <c r="UYL49" s="40"/>
      <c r="UYM49" s="40"/>
      <c r="UYN49" s="40"/>
      <c r="UYO49" s="40"/>
      <c r="UYP49" s="40"/>
      <c r="UYQ49" s="40"/>
      <c r="UYR49" s="40"/>
      <c r="UYS49" s="40"/>
      <c r="UYT49" s="40"/>
      <c r="UYU49" s="40"/>
      <c r="UYV49" s="40"/>
      <c r="UYW49" s="40"/>
      <c r="UYX49" s="40"/>
      <c r="UYY49" s="40"/>
      <c r="UYZ49" s="40"/>
      <c r="UZA49" s="40"/>
      <c r="UZB49" s="40"/>
      <c r="UZC49" s="40"/>
      <c r="UZD49" s="40"/>
      <c r="UZE49" s="40"/>
      <c r="UZF49" s="40"/>
      <c r="UZG49" s="40"/>
      <c r="UZH49" s="40"/>
      <c r="UZI49" s="40"/>
      <c r="UZJ49" s="40"/>
      <c r="UZK49" s="40"/>
      <c r="UZL49" s="40"/>
      <c r="UZM49" s="40"/>
      <c r="UZN49" s="40"/>
      <c r="UZO49" s="40"/>
      <c r="UZP49" s="40"/>
      <c r="UZQ49" s="40"/>
      <c r="UZR49" s="40"/>
      <c r="UZS49" s="40"/>
      <c r="UZT49" s="40"/>
      <c r="UZU49" s="40"/>
      <c r="UZV49" s="40"/>
      <c r="UZW49" s="40"/>
      <c r="UZX49" s="40"/>
      <c r="UZY49" s="40"/>
      <c r="UZZ49" s="40"/>
      <c r="VAA49" s="40"/>
      <c r="VAB49" s="40"/>
      <c r="VAC49" s="40"/>
      <c r="VAD49" s="40"/>
      <c r="VAE49" s="40"/>
      <c r="VAF49" s="40"/>
      <c r="VAG49" s="40"/>
      <c r="VAH49" s="40"/>
      <c r="VAI49" s="40"/>
      <c r="VAJ49" s="40"/>
      <c r="VAK49" s="40"/>
      <c r="VAL49" s="40"/>
      <c r="VAM49" s="40"/>
      <c r="VAN49" s="40"/>
      <c r="VAO49" s="40"/>
      <c r="VAP49" s="40"/>
      <c r="VAQ49" s="40"/>
      <c r="VAR49" s="40"/>
      <c r="VAS49" s="40"/>
      <c r="VAT49" s="40"/>
      <c r="VAU49" s="40"/>
      <c r="VAV49" s="40"/>
      <c r="VAW49" s="40"/>
      <c r="VAX49" s="40"/>
      <c r="VAY49" s="40"/>
      <c r="VAZ49" s="40"/>
      <c r="VBA49" s="40"/>
      <c r="VBB49" s="40"/>
      <c r="VBC49" s="40"/>
      <c r="VBD49" s="40"/>
      <c r="VBE49" s="40"/>
      <c r="VBF49" s="40"/>
      <c r="VBG49" s="40"/>
      <c r="VBH49" s="40"/>
      <c r="VBI49" s="40"/>
      <c r="VBJ49" s="40"/>
      <c r="VBK49" s="40"/>
      <c r="VBL49" s="40"/>
      <c r="VBM49" s="40"/>
      <c r="VBN49" s="40"/>
      <c r="VBO49" s="40"/>
      <c r="VBP49" s="40"/>
      <c r="VBQ49" s="40"/>
      <c r="VBR49" s="40"/>
      <c r="VBS49" s="40"/>
      <c r="VBT49" s="40"/>
      <c r="VBU49" s="40"/>
      <c r="VBV49" s="40"/>
      <c r="VBW49" s="40"/>
      <c r="VBX49" s="40"/>
      <c r="VBY49" s="40"/>
      <c r="VBZ49" s="40"/>
      <c r="VCA49" s="40"/>
      <c r="VCB49" s="40"/>
      <c r="VCC49" s="40"/>
      <c r="VCD49" s="40"/>
      <c r="VCE49" s="40"/>
      <c r="VCF49" s="40"/>
      <c r="VCG49" s="40"/>
      <c r="VCH49" s="40"/>
      <c r="VCI49" s="40"/>
      <c r="VCJ49" s="40"/>
      <c r="VCK49" s="40"/>
      <c r="VCL49" s="40"/>
      <c r="VCM49" s="40"/>
      <c r="VCN49" s="40"/>
      <c r="VCO49" s="40"/>
      <c r="VCP49" s="40"/>
      <c r="VCQ49" s="40"/>
      <c r="VCR49" s="40"/>
      <c r="VCS49" s="40"/>
      <c r="VCT49" s="40"/>
      <c r="VCU49" s="40"/>
      <c r="VCV49" s="40"/>
      <c r="VCW49" s="40"/>
      <c r="VCX49" s="40"/>
      <c r="VCY49" s="40"/>
      <c r="VCZ49" s="40"/>
      <c r="VDA49" s="40"/>
      <c r="VDB49" s="40"/>
      <c r="VDC49" s="40"/>
      <c r="VDD49" s="40"/>
      <c r="VDE49" s="40"/>
      <c r="VDF49" s="40"/>
      <c r="VDG49" s="40"/>
      <c r="VDH49" s="40"/>
      <c r="VDI49" s="40"/>
      <c r="VDJ49" s="40"/>
      <c r="VDK49" s="40"/>
      <c r="VDL49" s="40"/>
      <c r="VDM49" s="40"/>
      <c r="VDN49" s="40"/>
      <c r="VDO49" s="40"/>
      <c r="VDP49" s="40"/>
      <c r="VDQ49" s="40"/>
      <c r="VDR49" s="40"/>
      <c r="VDS49" s="40"/>
      <c r="VDT49" s="40"/>
      <c r="VDU49" s="40"/>
      <c r="VDV49" s="40"/>
      <c r="VDW49" s="40"/>
      <c r="VDX49" s="40"/>
      <c r="VDY49" s="40"/>
      <c r="VDZ49" s="40"/>
      <c r="VEA49" s="40"/>
      <c r="VEB49" s="40"/>
      <c r="VEC49" s="40"/>
      <c r="VED49" s="40"/>
      <c r="VEE49" s="40"/>
      <c r="VEF49" s="40"/>
      <c r="VEG49" s="40"/>
      <c r="VEH49" s="40"/>
      <c r="VEI49" s="40"/>
      <c r="VEJ49" s="40"/>
      <c r="VEK49" s="40"/>
      <c r="VEL49" s="40"/>
      <c r="VEM49" s="40"/>
      <c r="VEN49" s="40"/>
      <c r="VEO49" s="40"/>
      <c r="VEP49" s="40"/>
      <c r="VEQ49" s="40"/>
      <c r="VER49" s="40"/>
      <c r="VES49" s="40"/>
      <c r="VET49" s="40"/>
      <c r="VEU49" s="40"/>
      <c r="VEV49" s="40"/>
      <c r="VEW49" s="40"/>
      <c r="VEX49" s="40"/>
      <c r="VEY49" s="40"/>
      <c r="VEZ49" s="40"/>
      <c r="VFA49" s="40"/>
      <c r="VFB49" s="40"/>
      <c r="VFC49" s="40"/>
      <c r="VFD49" s="40"/>
      <c r="VFE49" s="40"/>
      <c r="VFF49" s="40"/>
      <c r="VFG49" s="40"/>
      <c r="VFH49" s="40"/>
      <c r="VFI49" s="40"/>
      <c r="VFJ49" s="40"/>
      <c r="VFK49" s="40"/>
      <c r="VFL49" s="40"/>
      <c r="VFM49" s="40"/>
      <c r="VFN49" s="40"/>
      <c r="VFO49" s="40"/>
      <c r="VFP49" s="40"/>
      <c r="VFQ49" s="40"/>
      <c r="VFR49" s="40"/>
      <c r="VFS49" s="40"/>
      <c r="VFT49" s="40"/>
      <c r="VFU49" s="40"/>
      <c r="VFV49" s="40"/>
      <c r="VFW49" s="40"/>
      <c r="VFX49" s="40"/>
      <c r="VFY49" s="40"/>
      <c r="VFZ49" s="40"/>
      <c r="VGA49" s="40"/>
      <c r="VGB49" s="40"/>
      <c r="VGC49" s="40"/>
      <c r="VGD49" s="40"/>
      <c r="VGE49" s="40"/>
      <c r="VGF49" s="40"/>
      <c r="VGG49" s="40"/>
      <c r="VGH49" s="40"/>
      <c r="VGI49" s="40"/>
      <c r="VGJ49" s="40"/>
      <c r="VGK49" s="40"/>
      <c r="VGL49" s="40"/>
      <c r="VGM49" s="40"/>
      <c r="VGN49" s="40"/>
      <c r="VGO49" s="40"/>
      <c r="VGP49" s="40"/>
      <c r="VGQ49" s="40"/>
      <c r="VGR49" s="40"/>
      <c r="VGS49" s="40"/>
      <c r="VGT49" s="40"/>
      <c r="VGU49" s="40"/>
      <c r="VGV49" s="40"/>
      <c r="VGW49" s="40"/>
      <c r="VGX49" s="40"/>
      <c r="VGY49" s="40"/>
      <c r="VGZ49" s="40"/>
      <c r="VHA49" s="40"/>
      <c r="VHB49" s="40"/>
      <c r="VHC49" s="40"/>
      <c r="VHD49" s="40"/>
      <c r="VHE49" s="40"/>
      <c r="VHF49" s="40"/>
      <c r="VHG49" s="40"/>
      <c r="VHH49" s="40"/>
      <c r="VHI49" s="40"/>
      <c r="VHJ49" s="40"/>
      <c r="VHK49" s="40"/>
      <c r="VHL49" s="40"/>
      <c r="VHM49" s="40"/>
      <c r="VHN49" s="40"/>
      <c r="VHO49" s="40"/>
      <c r="VHP49" s="40"/>
      <c r="VHQ49" s="40"/>
      <c r="VHR49" s="40"/>
      <c r="VHS49" s="40"/>
      <c r="VHT49" s="40"/>
      <c r="VHU49" s="40"/>
      <c r="VHV49" s="40"/>
      <c r="VHW49" s="40"/>
      <c r="VHX49" s="40"/>
      <c r="VHY49" s="40"/>
      <c r="VHZ49" s="40"/>
      <c r="VIA49" s="40"/>
      <c r="VIB49" s="40"/>
      <c r="VIC49" s="40"/>
      <c r="VID49" s="40"/>
      <c r="VIE49" s="40"/>
      <c r="VIF49" s="40"/>
      <c r="VIG49" s="40"/>
      <c r="VIH49" s="40"/>
      <c r="VII49" s="40"/>
      <c r="VIJ49" s="40"/>
      <c r="VIK49" s="40"/>
      <c r="VIL49" s="40"/>
      <c r="VIM49" s="40"/>
      <c r="VIN49" s="40"/>
      <c r="VIO49" s="40"/>
      <c r="VIP49" s="40"/>
      <c r="VIQ49" s="40"/>
      <c r="VIR49" s="40"/>
      <c r="VIS49" s="40"/>
      <c r="VIT49" s="40"/>
      <c r="VIU49" s="40"/>
      <c r="VIV49" s="40"/>
      <c r="VIW49" s="40"/>
      <c r="VIX49" s="40"/>
      <c r="VIY49" s="40"/>
      <c r="VIZ49" s="40"/>
      <c r="VJA49" s="40"/>
      <c r="VJB49" s="40"/>
      <c r="VJC49" s="40"/>
      <c r="VJD49" s="40"/>
      <c r="VJE49" s="40"/>
      <c r="VJF49" s="40"/>
      <c r="VJG49" s="40"/>
      <c r="VJH49" s="40"/>
      <c r="VJI49" s="40"/>
      <c r="VJJ49" s="40"/>
      <c r="VJK49" s="40"/>
      <c r="VJL49" s="40"/>
      <c r="VJM49" s="40"/>
      <c r="VJN49" s="40"/>
      <c r="VJO49" s="40"/>
      <c r="VJP49" s="40"/>
      <c r="VJQ49" s="40"/>
      <c r="VJR49" s="40"/>
      <c r="VJS49" s="40"/>
      <c r="VJT49" s="40"/>
      <c r="VJU49" s="40"/>
      <c r="VJV49" s="40"/>
      <c r="VJW49" s="40"/>
      <c r="VJX49" s="40"/>
      <c r="VJY49" s="40"/>
      <c r="VJZ49" s="40"/>
      <c r="VKA49" s="40"/>
      <c r="VKB49" s="40"/>
      <c r="VKC49" s="40"/>
      <c r="VKD49" s="40"/>
      <c r="VKE49" s="40"/>
      <c r="VKF49" s="40"/>
      <c r="VKG49" s="40"/>
      <c r="VKH49" s="40"/>
      <c r="VKI49" s="40"/>
      <c r="VKJ49" s="40"/>
      <c r="VKK49" s="40"/>
      <c r="VKL49" s="40"/>
      <c r="VKM49" s="40"/>
      <c r="VKN49" s="40"/>
      <c r="VKO49" s="40"/>
      <c r="VKP49" s="40"/>
      <c r="VKQ49" s="40"/>
      <c r="VKR49" s="40"/>
      <c r="VKS49" s="40"/>
      <c r="VKT49" s="40"/>
      <c r="VKU49" s="40"/>
      <c r="VKV49" s="40"/>
      <c r="VKW49" s="40"/>
      <c r="VKX49" s="40"/>
      <c r="VKY49" s="40"/>
      <c r="VKZ49" s="40"/>
      <c r="VLA49" s="40"/>
      <c r="VLB49" s="40"/>
      <c r="VLC49" s="40"/>
      <c r="VLD49" s="40"/>
      <c r="VLE49" s="40"/>
      <c r="VLF49" s="40"/>
      <c r="VLG49" s="40"/>
      <c r="VLH49" s="40"/>
      <c r="VLI49" s="40"/>
      <c r="VLJ49" s="40"/>
      <c r="VLK49" s="40"/>
      <c r="VLL49" s="40"/>
      <c r="VLM49" s="40"/>
      <c r="VLN49" s="40"/>
      <c r="VLO49" s="40"/>
      <c r="VLP49" s="40"/>
      <c r="VLQ49" s="40"/>
      <c r="VLR49" s="40"/>
      <c r="VLS49" s="40"/>
      <c r="VLT49" s="40"/>
      <c r="VLU49" s="40"/>
      <c r="VLV49" s="40"/>
      <c r="VLW49" s="40"/>
      <c r="VLX49" s="40"/>
      <c r="VLY49" s="40"/>
      <c r="VLZ49" s="40"/>
      <c r="VMA49" s="40"/>
      <c r="VMB49" s="40"/>
      <c r="VMC49" s="40"/>
      <c r="VMD49" s="40"/>
      <c r="VME49" s="40"/>
      <c r="VMF49" s="40"/>
      <c r="VMG49" s="40"/>
      <c r="VMH49" s="40"/>
      <c r="VMI49" s="40"/>
      <c r="VMJ49" s="40"/>
      <c r="VMK49" s="40"/>
      <c r="VML49" s="40"/>
      <c r="VMM49" s="40"/>
      <c r="VMN49" s="40"/>
      <c r="VMO49" s="40"/>
      <c r="VMP49" s="40"/>
      <c r="VMQ49" s="40"/>
      <c r="VMR49" s="40"/>
      <c r="VMS49" s="40"/>
      <c r="VMT49" s="40"/>
      <c r="VMU49" s="40"/>
      <c r="VMV49" s="40"/>
      <c r="VMW49" s="40"/>
      <c r="VMX49" s="40"/>
      <c r="VMY49" s="40"/>
      <c r="VMZ49" s="40"/>
      <c r="VNA49" s="40"/>
      <c r="VNB49" s="40"/>
      <c r="VNC49" s="40"/>
      <c r="VND49" s="40"/>
      <c r="VNE49" s="40"/>
      <c r="VNF49" s="40"/>
      <c r="VNG49" s="40"/>
      <c r="VNH49" s="40"/>
      <c r="VNI49" s="40"/>
      <c r="VNJ49" s="40"/>
      <c r="VNK49" s="40"/>
      <c r="VNL49" s="40"/>
      <c r="VNM49" s="40"/>
      <c r="VNN49" s="40"/>
      <c r="VNO49" s="40"/>
      <c r="VNP49" s="40"/>
      <c r="VNQ49" s="40"/>
      <c r="VNR49" s="40"/>
      <c r="VNS49" s="40"/>
      <c r="VNT49" s="40"/>
      <c r="VNU49" s="40"/>
      <c r="VNV49" s="40"/>
      <c r="VNW49" s="40"/>
      <c r="VNX49" s="40"/>
      <c r="VNY49" s="40"/>
      <c r="VNZ49" s="40"/>
      <c r="VOA49" s="40"/>
      <c r="VOB49" s="40"/>
      <c r="VOC49" s="40"/>
      <c r="VOD49" s="40"/>
      <c r="VOE49" s="40"/>
      <c r="VOF49" s="40"/>
      <c r="VOG49" s="40"/>
      <c r="VOH49" s="40"/>
      <c r="VOI49" s="40"/>
      <c r="VOJ49" s="40"/>
      <c r="VOK49" s="40"/>
      <c r="VOL49" s="40"/>
      <c r="VOM49" s="40"/>
      <c r="VON49" s="40"/>
      <c r="VOO49" s="40"/>
      <c r="VOP49" s="40"/>
      <c r="VOQ49" s="40"/>
      <c r="VOR49" s="40"/>
      <c r="VOS49" s="40"/>
      <c r="VOT49" s="40"/>
      <c r="VOU49" s="40"/>
      <c r="VOV49" s="40"/>
      <c r="VOW49" s="40"/>
      <c r="VOX49" s="40"/>
      <c r="VOY49" s="40"/>
      <c r="VOZ49" s="40"/>
      <c r="VPA49" s="40"/>
      <c r="VPB49" s="40"/>
      <c r="VPC49" s="40"/>
      <c r="VPD49" s="40"/>
      <c r="VPE49" s="40"/>
      <c r="VPF49" s="40"/>
      <c r="VPG49" s="40"/>
      <c r="VPH49" s="40"/>
      <c r="VPI49" s="40"/>
      <c r="VPJ49" s="40"/>
      <c r="VPK49" s="40"/>
      <c r="VPL49" s="40"/>
      <c r="VPM49" s="40"/>
      <c r="VPN49" s="40"/>
      <c r="VPO49" s="40"/>
      <c r="VPP49" s="40"/>
      <c r="VPQ49" s="40"/>
      <c r="VPR49" s="40"/>
      <c r="VPS49" s="40"/>
      <c r="VPT49" s="40"/>
      <c r="VPU49" s="40"/>
      <c r="VPV49" s="40"/>
      <c r="VPW49" s="40"/>
      <c r="VPX49" s="40"/>
      <c r="VPY49" s="40"/>
      <c r="VPZ49" s="40"/>
      <c r="VQA49" s="40"/>
      <c r="VQB49" s="40"/>
      <c r="VQC49" s="40"/>
      <c r="VQD49" s="40"/>
      <c r="VQE49" s="40"/>
      <c r="VQF49" s="40"/>
      <c r="VQG49" s="40"/>
      <c r="VQH49" s="40"/>
      <c r="VQI49" s="40"/>
      <c r="VQJ49" s="40"/>
      <c r="VQK49" s="40"/>
      <c r="VQL49" s="40"/>
      <c r="VQM49" s="40"/>
      <c r="VQN49" s="40"/>
      <c r="VQO49" s="40"/>
      <c r="VQP49" s="40"/>
      <c r="VQQ49" s="40"/>
      <c r="VQR49" s="40"/>
      <c r="VQS49" s="40"/>
      <c r="VQT49" s="40"/>
      <c r="VQU49" s="40"/>
      <c r="VQV49" s="40"/>
      <c r="VQW49" s="40"/>
      <c r="VQX49" s="40"/>
      <c r="VQY49" s="40"/>
      <c r="VQZ49" s="40"/>
      <c r="VRA49" s="40"/>
      <c r="VRB49" s="40"/>
      <c r="VRC49" s="40"/>
      <c r="VRD49" s="40"/>
      <c r="VRE49" s="40"/>
      <c r="VRF49" s="40"/>
      <c r="VRG49" s="40"/>
      <c r="VRH49" s="40"/>
      <c r="VRI49" s="40"/>
      <c r="VRJ49" s="40"/>
      <c r="VRK49" s="40"/>
      <c r="VRL49" s="40"/>
      <c r="VRM49" s="40"/>
      <c r="VRN49" s="40"/>
      <c r="VRO49" s="40"/>
      <c r="VRP49" s="40"/>
      <c r="VRQ49" s="40"/>
      <c r="VRR49" s="40"/>
      <c r="VRS49" s="40"/>
      <c r="VRT49" s="40"/>
      <c r="VRU49" s="40"/>
      <c r="VRV49" s="40"/>
      <c r="VRW49" s="40"/>
      <c r="VRX49" s="40"/>
      <c r="VRY49" s="40"/>
      <c r="VRZ49" s="40"/>
      <c r="VSA49" s="40"/>
      <c r="VSB49" s="40"/>
      <c r="VSC49" s="40"/>
      <c r="VSD49" s="40"/>
      <c r="VSE49" s="40"/>
      <c r="VSF49" s="40"/>
      <c r="VSG49" s="40"/>
      <c r="VSH49" s="40"/>
      <c r="VSI49" s="40"/>
      <c r="VSJ49" s="40"/>
      <c r="VSK49" s="40"/>
      <c r="VSL49" s="40"/>
      <c r="VSM49" s="40"/>
      <c r="VSN49" s="40"/>
      <c r="VSO49" s="40"/>
      <c r="VSP49" s="40"/>
      <c r="VSQ49" s="40"/>
      <c r="VSR49" s="40"/>
      <c r="VSS49" s="40"/>
      <c r="VST49" s="40"/>
      <c r="VSU49" s="40"/>
      <c r="VSV49" s="40"/>
      <c r="VSW49" s="40"/>
      <c r="VSX49" s="40"/>
      <c r="VSY49" s="40"/>
      <c r="VSZ49" s="40"/>
      <c r="VTA49" s="40"/>
      <c r="VTB49" s="40"/>
      <c r="VTC49" s="40"/>
      <c r="VTD49" s="40"/>
      <c r="VTE49" s="40"/>
      <c r="VTF49" s="40"/>
      <c r="VTG49" s="40"/>
      <c r="VTH49" s="40"/>
      <c r="VTI49" s="40"/>
      <c r="VTJ49" s="40"/>
      <c r="VTK49" s="40"/>
      <c r="VTL49" s="40"/>
      <c r="VTM49" s="40"/>
      <c r="VTN49" s="40"/>
      <c r="VTO49" s="40"/>
      <c r="VTP49" s="40"/>
      <c r="VTQ49" s="40"/>
      <c r="VTR49" s="40"/>
      <c r="VTS49" s="40"/>
      <c r="VTT49" s="40"/>
      <c r="VTU49" s="40"/>
      <c r="VTV49" s="40"/>
      <c r="VTW49" s="40"/>
      <c r="VTX49" s="40"/>
      <c r="VTY49" s="40"/>
      <c r="VTZ49" s="40"/>
      <c r="VUA49" s="40"/>
      <c r="VUB49" s="40"/>
      <c r="VUC49" s="40"/>
      <c r="VUD49" s="40"/>
      <c r="VUE49" s="40"/>
      <c r="VUF49" s="40"/>
      <c r="VUG49" s="40"/>
      <c r="VUH49" s="40"/>
      <c r="VUI49" s="40"/>
      <c r="VUJ49" s="40"/>
      <c r="VUK49" s="40"/>
      <c r="VUL49" s="40"/>
      <c r="VUM49" s="40"/>
      <c r="VUN49" s="40"/>
      <c r="VUO49" s="40"/>
      <c r="VUP49" s="40"/>
      <c r="VUQ49" s="40"/>
      <c r="VUR49" s="40"/>
      <c r="VUS49" s="40"/>
      <c r="VUT49" s="40"/>
      <c r="VUU49" s="40"/>
      <c r="VUV49" s="40"/>
      <c r="VUW49" s="40"/>
      <c r="VUX49" s="40"/>
      <c r="VUY49" s="40"/>
      <c r="VUZ49" s="40"/>
      <c r="VVA49" s="40"/>
      <c r="VVB49" s="40"/>
      <c r="VVC49" s="40"/>
      <c r="VVD49" s="40"/>
      <c r="VVE49" s="40"/>
      <c r="VVF49" s="40"/>
      <c r="VVG49" s="40"/>
      <c r="VVH49" s="40"/>
      <c r="VVI49" s="40"/>
      <c r="VVJ49" s="40"/>
      <c r="VVK49" s="40"/>
      <c r="VVL49" s="40"/>
      <c r="VVM49" s="40"/>
      <c r="VVN49" s="40"/>
      <c r="VVO49" s="40"/>
      <c r="VVP49" s="40"/>
      <c r="VVQ49" s="40"/>
      <c r="VVR49" s="40"/>
      <c r="VVS49" s="40"/>
      <c r="VVT49" s="40"/>
      <c r="VVU49" s="40"/>
      <c r="VVV49" s="40"/>
      <c r="VVW49" s="40"/>
      <c r="VVX49" s="40"/>
      <c r="VVY49" s="40"/>
      <c r="VVZ49" s="40"/>
      <c r="VWA49" s="40"/>
      <c r="VWB49" s="40"/>
      <c r="VWC49" s="40"/>
      <c r="VWD49" s="40"/>
      <c r="VWE49" s="40"/>
      <c r="VWF49" s="40"/>
      <c r="VWG49" s="40"/>
      <c r="VWH49" s="40"/>
      <c r="VWI49" s="40"/>
      <c r="VWJ49" s="40"/>
      <c r="VWK49" s="40"/>
      <c r="VWL49" s="40"/>
      <c r="VWM49" s="40"/>
      <c r="VWN49" s="40"/>
      <c r="VWO49" s="40"/>
      <c r="VWP49" s="40"/>
      <c r="VWQ49" s="40"/>
      <c r="VWR49" s="40"/>
      <c r="VWS49" s="40"/>
      <c r="VWT49" s="40"/>
      <c r="VWU49" s="40"/>
      <c r="VWV49" s="40"/>
      <c r="VWW49" s="40"/>
      <c r="VWX49" s="40"/>
      <c r="VWY49" s="40"/>
      <c r="VWZ49" s="40"/>
      <c r="VXA49" s="40"/>
      <c r="VXB49" s="40"/>
      <c r="VXC49" s="40"/>
      <c r="VXD49" s="40"/>
      <c r="VXE49" s="40"/>
      <c r="VXF49" s="40"/>
      <c r="VXG49" s="40"/>
      <c r="VXH49" s="40"/>
      <c r="VXI49" s="40"/>
      <c r="VXJ49" s="40"/>
      <c r="VXK49" s="40"/>
      <c r="VXL49" s="40"/>
      <c r="VXM49" s="40"/>
      <c r="VXN49" s="40"/>
      <c r="VXO49" s="40"/>
      <c r="VXP49" s="40"/>
      <c r="VXQ49" s="40"/>
      <c r="VXR49" s="40"/>
      <c r="VXS49" s="40"/>
      <c r="VXT49" s="40"/>
      <c r="VXU49" s="40"/>
      <c r="VXV49" s="40"/>
      <c r="VXW49" s="40"/>
      <c r="VXX49" s="40"/>
      <c r="VXY49" s="40"/>
      <c r="VXZ49" s="40"/>
      <c r="VYA49" s="40"/>
      <c r="VYB49" s="40"/>
      <c r="VYC49" s="40"/>
      <c r="VYD49" s="40"/>
      <c r="VYE49" s="40"/>
      <c r="VYF49" s="40"/>
      <c r="VYG49" s="40"/>
      <c r="VYH49" s="40"/>
      <c r="VYI49" s="40"/>
      <c r="VYJ49" s="40"/>
      <c r="VYK49" s="40"/>
      <c r="VYL49" s="40"/>
      <c r="VYM49" s="40"/>
      <c r="VYN49" s="40"/>
      <c r="VYO49" s="40"/>
      <c r="VYP49" s="40"/>
      <c r="VYQ49" s="40"/>
      <c r="VYR49" s="40"/>
      <c r="VYS49" s="40"/>
      <c r="VYT49" s="40"/>
      <c r="VYU49" s="40"/>
      <c r="VYV49" s="40"/>
      <c r="VYW49" s="40"/>
      <c r="VYX49" s="40"/>
      <c r="VYY49" s="40"/>
      <c r="VYZ49" s="40"/>
      <c r="VZA49" s="40"/>
      <c r="VZB49" s="40"/>
      <c r="VZC49" s="40"/>
      <c r="VZD49" s="40"/>
      <c r="VZE49" s="40"/>
      <c r="VZF49" s="40"/>
      <c r="VZG49" s="40"/>
      <c r="VZH49" s="40"/>
      <c r="VZI49" s="40"/>
      <c r="VZJ49" s="40"/>
      <c r="VZK49" s="40"/>
      <c r="VZL49" s="40"/>
      <c r="VZM49" s="40"/>
      <c r="VZN49" s="40"/>
      <c r="VZO49" s="40"/>
      <c r="VZP49" s="40"/>
      <c r="VZQ49" s="40"/>
      <c r="VZR49" s="40"/>
      <c r="VZS49" s="40"/>
      <c r="VZT49" s="40"/>
      <c r="VZU49" s="40"/>
      <c r="VZV49" s="40"/>
      <c r="VZW49" s="40"/>
      <c r="VZX49" s="40"/>
      <c r="VZY49" s="40"/>
      <c r="VZZ49" s="40"/>
      <c r="WAA49" s="40"/>
      <c r="WAB49" s="40"/>
      <c r="WAC49" s="40"/>
      <c r="WAD49" s="40"/>
      <c r="WAE49" s="40"/>
      <c r="WAF49" s="40"/>
      <c r="WAG49" s="40"/>
      <c r="WAH49" s="40"/>
      <c r="WAI49" s="40"/>
      <c r="WAJ49" s="40"/>
      <c r="WAK49" s="40"/>
      <c r="WAL49" s="40"/>
      <c r="WAM49" s="40"/>
      <c r="WAN49" s="40"/>
      <c r="WAO49" s="40"/>
      <c r="WAP49" s="40"/>
      <c r="WAQ49" s="40"/>
      <c r="WAR49" s="40"/>
      <c r="WAS49" s="40"/>
      <c r="WAT49" s="40"/>
      <c r="WAU49" s="40"/>
      <c r="WAV49" s="40"/>
      <c r="WAW49" s="40"/>
      <c r="WAX49" s="40"/>
      <c r="WAY49" s="40"/>
      <c r="WAZ49" s="40"/>
      <c r="WBA49" s="40"/>
      <c r="WBB49" s="40"/>
      <c r="WBC49" s="40"/>
      <c r="WBD49" s="40"/>
      <c r="WBE49" s="40"/>
      <c r="WBF49" s="40"/>
      <c r="WBG49" s="40"/>
      <c r="WBH49" s="40"/>
      <c r="WBI49" s="40"/>
      <c r="WBJ49" s="40"/>
      <c r="WBK49" s="40"/>
      <c r="WBL49" s="40"/>
      <c r="WBM49" s="40"/>
      <c r="WBN49" s="40"/>
      <c r="WBO49" s="40"/>
      <c r="WBP49" s="40"/>
      <c r="WBQ49" s="40"/>
      <c r="WBR49" s="40"/>
      <c r="WBS49" s="40"/>
      <c r="WBT49" s="40"/>
      <c r="WBU49" s="40"/>
      <c r="WBV49" s="40"/>
      <c r="WBW49" s="40"/>
      <c r="WBX49" s="40"/>
      <c r="WBY49" s="40"/>
      <c r="WBZ49" s="40"/>
      <c r="WCA49" s="40"/>
      <c r="WCB49" s="40"/>
      <c r="WCC49" s="40"/>
      <c r="WCD49" s="40"/>
      <c r="WCE49" s="40"/>
      <c r="WCF49" s="40"/>
      <c r="WCG49" s="40"/>
      <c r="WCH49" s="40"/>
      <c r="WCI49" s="40"/>
      <c r="WCJ49" s="40"/>
      <c r="WCK49" s="40"/>
      <c r="WCL49" s="40"/>
      <c r="WCM49" s="40"/>
      <c r="WCN49" s="40"/>
      <c r="WCO49" s="40"/>
      <c r="WCP49" s="40"/>
      <c r="WCQ49" s="40"/>
      <c r="WCR49" s="40"/>
      <c r="WCS49" s="40"/>
      <c r="WCT49" s="40"/>
      <c r="WCU49" s="40"/>
      <c r="WCV49" s="40"/>
      <c r="WCW49" s="40"/>
      <c r="WCX49" s="40"/>
      <c r="WCY49" s="40"/>
      <c r="WCZ49" s="40"/>
      <c r="WDA49" s="40"/>
      <c r="WDB49" s="40"/>
      <c r="WDC49" s="40"/>
      <c r="WDD49" s="40"/>
      <c r="WDE49" s="40"/>
      <c r="WDF49" s="40"/>
      <c r="WDG49" s="40"/>
      <c r="WDH49" s="40"/>
      <c r="WDI49" s="40"/>
      <c r="WDJ49" s="40"/>
      <c r="WDK49" s="40"/>
      <c r="WDL49" s="40"/>
      <c r="WDM49" s="40"/>
      <c r="WDN49" s="40"/>
      <c r="WDO49" s="40"/>
      <c r="WDP49" s="40"/>
      <c r="WDQ49" s="40"/>
      <c r="WDR49" s="40"/>
      <c r="WDS49" s="40"/>
      <c r="WDT49" s="40"/>
      <c r="WDU49" s="40"/>
      <c r="WDV49" s="40"/>
      <c r="WDW49" s="40"/>
      <c r="WDX49" s="40"/>
      <c r="WDY49" s="40"/>
      <c r="WDZ49" s="40"/>
      <c r="WEA49" s="40"/>
      <c r="WEB49" s="40"/>
      <c r="WEC49" s="40"/>
      <c r="WED49" s="40"/>
      <c r="WEE49" s="40"/>
      <c r="WEF49" s="40"/>
      <c r="WEG49" s="40"/>
      <c r="WEH49" s="40"/>
      <c r="WEI49" s="40"/>
      <c r="WEJ49" s="40"/>
      <c r="WEK49" s="40"/>
      <c r="WEL49" s="40"/>
      <c r="WEM49" s="40"/>
      <c r="WEN49" s="40"/>
      <c r="WEO49" s="40"/>
      <c r="WEP49" s="40"/>
      <c r="WEQ49" s="40"/>
      <c r="WER49" s="40"/>
      <c r="WES49" s="40"/>
      <c r="WET49" s="40"/>
      <c r="WEU49" s="40"/>
      <c r="WEV49" s="40"/>
      <c r="WEW49" s="40"/>
      <c r="WEX49" s="40"/>
      <c r="WEY49" s="40"/>
      <c r="WEZ49" s="40"/>
      <c r="WFA49" s="40"/>
      <c r="WFB49" s="40"/>
      <c r="WFC49" s="40"/>
      <c r="WFD49" s="40"/>
      <c r="WFE49" s="40"/>
      <c r="WFF49" s="40"/>
      <c r="WFG49" s="40"/>
      <c r="WFH49" s="40"/>
      <c r="WFI49" s="40"/>
      <c r="WFJ49" s="40"/>
      <c r="WFK49" s="40"/>
      <c r="WFL49" s="40"/>
      <c r="WFM49" s="40"/>
      <c r="WFN49" s="40"/>
      <c r="WFO49" s="40"/>
      <c r="WFP49" s="40"/>
      <c r="WFQ49" s="40"/>
      <c r="WFR49" s="40"/>
      <c r="WFS49" s="40"/>
      <c r="WFT49" s="40"/>
      <c r="WFU49" s="40"/>
      <c r="WFV49" s="40"/>
      <c r="WFW49" s="40"/>
      <c r="WFX49" s="40"/>
      <c r="WFY49" s="40"/>
      <c r="WFZ49" s="40"/>
      <c r="WGA49" s="40"/>
      <c r="WGB49" s="40"/>
      <c r="WGC49" s="40"/>
      <c r="WGD49" s="40"/>
      <c r="WGE49" s="40"/>
      <c r="WGF49" s="40"/>
      <c r="WGG49" s="40"/>
      <c r="WGH49" s="40"/>
      <c r="WGI49" s="40"/>
      <c r="WGJ49" s="40"/>
      <c r="WGK49" s="40"/>
      <c r="WGL49" s="40"/>
      <c r="WGM49" s="40"/>
      <c r="WGN49" s="40"/>
      <c r="WGO49" s="40"/>
      <c r="WGP49" s="40"/>
      <c r="WGQ49" s="40"/>
      <c r="WGR49" s="40"/>
      <c r="WGS49" s="40"/>
      <c r="WGT49" s="40"/>
      <c r="WGU49" s="40"/>
      <c r="WGV49" s="40"/>
      <c r="WGW49" s="40"/>
      <c r="WGX49" s="40"/>
      <c r="WGY49" s="40"/>
      <c r="WGZ49" s="40"/>
      <c r="WHA49" s="40"/>
      <c r="WHB49" s="40"/>
      <c r="WHC49" s="40"/>
      <c r="WHD49" s="40"/>
      <c r="WHE49" s="40"/>
      <c r="WHF49" s="40"/>
      <c r="WHG49" s="40"/>
      <c r="WHH49" s="40"/>
      <c r="WHI49" s="40"/>
      <c r="WHJ49" s="40"/>
      <c r="WHK49" s="40"/>
      <c r="WHL49" s="40"/>
      <c r="WHM49" s="40"/>
      <c r="WHN49" s="40"/>
      <c r="WHO49" s="40"/>
      <c r="WHP49" s="40"/>
      <c r="WHQ49" s="40"/>
      <c r="WHR49" s="40"/>
      <c r="WHS49" s="40"/>
      <c r="WHT49" s="40"/>
      <c r="WHU49" s="40"/>
      <c r="WHV49" s="40"/>
      <c r="WHW49" s="40"/>
      <c r="WHX49" s="40"/>
      <c r="WHY49" s="40"/>
      <c r="WHZ49" s="40"/>
      <c r="WIA49" s="40"/>
      <c r="WIB49" s="40"/>
      <c r="WIC49" s="40"/>
      <c r="WID49" s="40"/>
      <c r="WIE49" s="40"/>
      <c r="WIF49" s="40"/>
      <c r="WIG49" s="40"/>
      <c r="WIH49" s="40"/>
      <c r="WII49" s="40"/>
      <c r="WIJ49" s="40"/>
      <c r="WIK49" s="40"/>
      <c r="WIL49" s="40"/>
      <c r="WIM49" s="40"/>
      <c r="WIN49" s="40"/>
      <c r="WIO49" s="40"/>
      <c r="WIP49" s="40"/>
      <c r="WIQ49" s="40"/>
      <c r="WIR49" s="40"/>
      <c r="WIS49" s="40"/>
      <c r="WIT49" s="40"/>
      <c r="WIU49" s="40"/>
      <c r="WIV49" s="40"/>
      <c r="WIW49" s="40"/>
      <c r="WIX49" s="40"/>
      <c r="WIY49" s="40"/>
      <c r="WIZ49" s="40"/>
      <c r="WJA49" s="40"/>
      <c r="WJB49" s="40"/>
      <c r="WJC49" s="40"/>
      <c r="WJD49" s="40"/>
      <c r="WJE49" s="40"/>
      <c r="WJF49" s="40"/>
      <c r="WJG49" s="40"/>
      <c r="WJH49" s="40"/>
      <c r="WJI49" s="40"/>
      <c r="WJJ49" s="40"/>
      <c r="WJK49" s="40"/>
      <c r="WJL49" s="40"/>
      <c r="WJM49" s="40"/>
      <c r="WJN49" s="40"/>
      <c r="WJO49" s="40"/>
      <c r="WJP49" s="40"/>
      <c r="WJQ49" s="40"/>
      <c r="WJR49" s="40"/>
      <c r="WJS49" s="40"/>
      <c r="WJT49" s="40"/>
      <c r="WJU49" s="40"/>
      <c r="WJV49" s="40"/>
      <c r="WJW49" s="40"/>
      <c r="WJX49" s="40"/>
      <c r="WJY49" s="40"/>
      <c r="WJZ49" s="40"/>
      <c r="WKA49" s="40"/>
      <c r="WKB49" s="40"/>
      <c r="WKC49" s="40"/>
      <c r="WKD49" s="40"/>
      <c r="WKE49" s="40"/>
      <c r="WKF49" s="40"/>
      <c r="WKG49" s="40"/>
      <c r="WKH49" s="40"/>
      <c r="WKI49" s="40"/>
      <c r="WKJ49" s="40"/>
      <c r="WKK49" s="40"/>
      <c r="WKL49" s="40"/>
      <c r="WKM49" s="40"/>
      <c r="WKN49" s="40"/>
      <c r="WKO49" s="40"/>
      <c r="WKP49" s="40"/>
      <c r="WKQ49" s="40"/>
      <c r="WKR49" s="40"/>
      <c r="WKS49" s="40"/>
      <c r="WKT49" s="40"/>
      <c r="WKU49" s="40"/>
      <c r="WKV49" s="40"/>
      <c r="WKW49" s="40"/>
      <c r="WKX49" s="40"/>
      <c r="WKY49" s="40"/>
      <c r="WKZ49" s="40"/>
      <c r="WLA49" s="40"/>
      <c r="WLB49" s="40"/>
      <c r="WLC49" s="40"/>
      <c r="WLD49" s="40"/>
      <c r="WLE49" s="40"/>
      <c r="WLF49" s="40"/>
      <c r="WLG49" s="40"/>
      <c r="WLH49" s="40"/>
      <c r="WLI49" s="40"/>
      <c r="WLJ49" s="40"/>
      <c r="WLK49" s="40"/>
      <c r="WLL49" s="40"/>
      <c r="WLM49" s="40"/>
      <c r="WLN49" s="40"/>
      <c r="WLO49" s="40"/>
      <c r="WLP49" s="40"/>
      <c r="WLQ49" s="40"/>
      <c r="WLR49" s="40"/>
      <c r="WLS49" s="40"/>
      <c r="WLT49" s="40"/>
      <c r="WLU49" s="40"/>
      <c r="WLV49" s="40"/>
      <c r="WLW49" s="40"/>
      <c r="WLX49" s="40"/>
      <c r="WLY49" s="40"/>
      <c r="WLZ49" s="40"/>
      <c r="WMA49" s="40"/>
      <c r="WMB49" s="40"/>
      <c r="WMC49" s="40"/>
      <c r="WMD49" s="40"/>
      <c r="WME49" s="40"/>
      <c r="WMF49" s="40"/>
      <c r="WMG49" s="40"/>
      <c r="WMH49" s="40"/>
      <c r="WMI49" s="40"/>
      <c r="WMJ49" s="40"/>
      <c r="WMK49" s="40"/>
      <c r="WML49" s="40"/>
      <c r="WMM49" s="40"/>
      <c r="WMN49" s="40"/>
      <c r="WMO49" s="40"/>
      <c r="WMP49" s="40"/>
      <c r="WMQ49" s="40"/>
      <c r="WMR49" s="40"/>
      <c r="WMS49" s="40"/>
      <c r="WMT49" s="40"/>
      <c r="WMU49" s="40"/>
      <c r="WMV49" s="40"/>
      <c r="WMW49" s="40"/>
      <c r="WMX49" s="40"/>
      <c r="WMY49" s="40"/>
      <c r="WMZ49" s="40"/>
      <c r="WNA49" s="40"/>
      <c r="WNB49" s="40"/>
      <c r="WNC49" s="40"/>
      <c r="WND49" s="40"/>
      <c r="WNE49" s="40"/>
      <c r="WNF49" s="40"/>
      <c r="WNG49" s="40"/>
      <c r="WNH49" s="40"/>
      <c r="WNI49" s="40"/>
      <c r="WNJ49" s="40"/>
      <c r="WNK49" s="40"/>
      <c r="WNL49" s="40"/>
      <c r="WNM49" s="40"/>
      <c r="WNN49" s="40"/>
      <c r="WNO49" s="40"/>
      <c r="WNP49" s="40"/>
      <c r="WNQ49" s="40"/>
      <c r="WNR49" s="40"/>
      <c r="WNS49" s="40"/>
      <c r="WNT49" s="40"/>
      <c r="WNU49" s="40"/>
      <c r="WNV49" s="40"/>
      <c r="WNW49" s="40"/>
      <c r="WNX49" s="40"/>
      <c r="WNY49" s="40"/>
      <c r="WNZ49" s="40"/>
      <c r="WOA49" s="40"/>
      <c r="WOB49" s="40"/>
      <c r="WOC49" s="40"/>
      <c r="WOD49" s="40"/>
      <c r="WOE49" s="40"/>
      <c r="WOF49" s="40"/>
      <c r="WOG49" s="40"/>
      <c r="WOH49" s="40"/>
      <c r="WOI49" s="40"/>
      <c r="WOJ49" s="40"/>
      <c r="WOK49" s="40"/>
      <c r="WOL49" s="40"/>
      <c r="WOM49" s="40"/>
      <c r="WON49" s="40"/>
      <c r="WOO49" s="40"/>
      <c r="WOP49" s="40"/>
      <c r="WOQ49" s="40"/>
      <c r="WOR49" s="40"/>
      <c r="WOS49" s="40"/>
      <c r="WOT49" s="40"/>
      <c r="WOU49" s="40"/>
      <c r="WOV49" s="40"/>
      <c r="WOW49" s="40"/>
      <c r="WOX49" s="40"/>
      <c r="WOY49" s="40"/>
      <c r="WOZ49" s="40"/>
      <c r="WPA49" s="40"/>
      <c r="WPB49" s="40"/>
      <c r="WPC49" s="40"/>
      <c r="WPD49" s="40"/>
      <c r="WPE49" s="40"/>
      <c r="WPF49" s="40"/>
      <c r="WPG49" s="40"/>
      <c r="WPH49" s="40"/>
      <c r="WPI49" s="40"/>
      <c r="WPJ49" s="40"/>
      <c r="WPK49" s="40"/>
      <c r="WPL49" s="40"/>
      <c r="WPM49" s="40"/>
      <c r="WPN49" s="40"/>
      <c r="WPO49" s="40"/>
      <c r="WPP49" s="40"/>
      <c r="WPQ49" s="40"/>
      <c r="WPR49" s="40"/>
      <c r="WPS49" s="40"/>
      <c r="WPT49" s="40"/>
      <c r="WPU49" s="40"/>
      <c r="WPV49" s="40"/>
      <c r="WPW49" s="40"/>
      <c r="WPX49" s="40"/>
      <c r="WPY49" s="40"/>
      <c r="WPZ49" s="40"/>
      <c r="WQA49" s="40"/>
      <c r="WQB49" s="40"/>
      <c r="WQC49" s="40"/>
      <c r="WQD49" s="40"/>
      <c r="WQE49" s="40"/>
      <c r="WQF49" s="40"/>
      <c r="WQG49" s="40"/>
      <c r="WQH49" s="40"/>
      <c r="WQI49" s="40"/>
      <c r="WQJ49" s="40"/>
      <c r="WQK49" s="40"/>
      <c r="WQL49" s="40"/>
      <c r="WQM49" s="40"/>
      <c r="WQN49" s="40"/>
      <c r="WQO49" s="40"/>
      <c r="WQP49" s="40"/>
      <c r="WQQ49" s="40"/>
      <c r="WQR49" s="40"/>
      <c r="WQS49" s="40"/>
      <c r="WQT49" s="40"/>
      <c r="WQU49" s="40"/>
      <c r="WQV49" s="40"/>
      <c r="WQW49" s="40"/>
      <c r="WQX49" s="40"/>
      <c r="WQY49" s="40"/>
      <c r="WQZ49" s="40"/>
      <c r="WRA49" s="40"/>
      <c r="WRB49" s="40"/>
      <c r="WRC49" s="40"/>
      <c r="WRD49" s="40"/>
      <c r="WRE49" s="40"/>
      <c r="WRF49" s="40"/>
      <c r="WRG49" s="40"/>
      <c r="WRH49" s="40"/>
      <c r="WRI49" s="40"/>
      <c r="WRJ49" s="40"/>
      <c r="WRK49" s="40"/>
      <c r="WRL49" s="40"/>
      <c r="WRM49" s="40"/>
      <c r="WRN49" s="40"/>
      <c r="WRO49" s="40"/>
      <c r="WRP49" s="40"/>
      <c r="WRQ49" s="40"/>
      <c r="WRR49" s="40"/>
      <c r="WRS49" s="40"/>
      <c r="WRT49" s="40"/>
      <c r="WRU49" s="40"/>
      <c r="WRV49" s="40"/>
      <c r="WRW49" s="40"/>
      <c r="WRX49" s="40"/>
      <c r="WRY49" s="40"/>
      <c r="WRZ49" s="40"/>
      <c r="WSA49" s="40"/>
      <c r="WSB49" s="40"/>
      <c r="WSC49" s="40"/>
      <c r="WSD49" s="40"/>
      <c r="WSE49" s="40"/>
      <c r="WSF49" s="40"/>
      <c r="WSG49" s="40"/>
      <c r="WSH49" s="40"/>
      <c r="WSI49" s="40"/>
      <c r="WSJ49" s="40"/>
      <c r="WSK49" s="40"/>
      <c r="WSL49" s="40"/>
      <c r="WSM49" s="40"/>
      <c r="WSN49" s="40"/>
      <c r="WSO49" s="40"/>
      <c r="WSP49" s="40"/>
      <c r="WSQ49" s="40"/>
      <c r="WSR49" s="40"/>
      <c r="WSS49" s="40"/>
      <c r="WST49" s="40"/>
      <c r="WSU49" s="40"/>
      <c r="WSV49" s="40"/>
      <c r="WSW49" s="40"/>
      <c r="WSX49" s="40"/>
      <c r="WSY49" s="40"/>
      <c r="WSZ49" s="40"/>
      <c r="WTA49" s="40"/>
      <c r="WTB49" s="40"/>
      <c r="WTC49" s="40"/>
      <c r="WTD49" s="40"/>
      <c r="WTE49" s="40"/>
      <c r="WTF49" s="40"/>
      <c r="WTG49" s="40"/>
      <c r="WTH49" s="40"/>
      <c r="WTI49" s="40"/>
      <c r="WTJ49" s="40"/>
      <c r="WTK49" s="40"/>
      <c r="WTL49" s="40"/>
      <c r="WTM49" s="40"/>
      <c r="WTN49" s="40"/>
      <c r="WTO49" s="40"/>
      <c r="WTP49" s="40"/>
      <c r="WTQ49" s="40"/>
      <c r="WTR49" s="40"/>
      <c r="WTS49" s="40"/>
      <c r="WTT49" s="40"/>
      <c r="WTU49" s="40"/>
      <c r="WTV49" s="40"/>
      <c r="WTW49" s="40"/>
      <c r="WTX49" s="40"/>
      <c r="WTY49" s="40"/>
      <c r="WTZ49" s="40"/>
      <c r="WUA49" s="40"/>
      <c r="WUB49" s="40"/>
      <c r="WUC49" s="40"/>
      <c r="WUD49" s="40"/>
      <c r="WUE49" s="40"/>
      <c r="WUF49" s="40"/>
      <c r="WUG49" s="40"/>
      <c r="WUH49" s="40"/>
      <c r="WUI49" s="40"/>
      <c r="WUJ49" s="40"/>
      <c r="WUK49" s="40"/>
      <c r="WUL49" s="40"/>
      <c r="WUM49" s="40"/>
      <c r="WUN49" s="40"/>
      <c r="WUO49" s="40"/>
      <c r="WUP49" s="40"/>
      <c r="WUQ49" s="40"/>
      <c r="WUR49" s="40"/>
      <c r="WUS49" s="40"/>
      <c r="WUT49" s="40"/>
      <c r="WUU49" s="40"/>
      <c r="WUV49" s="40"/>
      <c r="WUW49" s="40"/>
      <c r="WUX49" s="40"/>
      <c r="WUY49" s="40"/>
      <c r="WUZ49" s="40"/>
      <c r="WVA49" s="40"/>
      <c r="WVB49" s="40"/>
      <c r="WVC49" s="40"/>
      <c r="WVD49" s="40"/>
      <c r="WVE49" s="40"/>
      <c r="WVF49" s="40"/>
      <c r="WVG49" s="40"/>
      <c r="WVH49" s="40"/>
      <c r="WVI49" s="40"/>
      <c r="WVJ49" s="40"/>
      <c r="WVK49" s="40"/>
      <c r="WVL49" s="40"/>
      <c r="WVM49" s="40"/>
      <c r="WVN49" s="40"/>
      <c r="WVO49" s="40"/>
      <c r="WVP49" s="40"/>
      <c r="WVQ49" s="40"/>
      <c r="WVR49" s="40"/>
      <c r="WVS49" s="40"/>
      <c r="WVT49" s="40"/>
      <c r="WVU49" s="40"/>
      <c r="WVV49" s="40"/>
      <c r="WVW49" s="40"/>
      <c r="WVX49" s="40"/>
      <c r="WVY49" s="40"/>
      <c r="WVZ49" s="40"/>
      <c r="WWA49" s="40"/>
      <c r="WWB49" s="40"/>
      <c r="WWC49" s="40"/>
      <c r="WWD49" s="40"/>
      <c r="WWE49" s="40"/>
      <c r="WWF49" s="40"/>
      <c r="WWG49" s="40"/>
      <c r="WWH49" s="40"/>
      <c r="WWI49" s="40"/>
      <c r="WWJ49" s="40"/>
      <c r="WWK49" s="40"/>
      <c r="WWL49" s="40"/>
      <c r="WWM49" s="40"/>
      <c r="WWN49" s="40"/>
      <c r="WWO49" s="40"/>
      <c r="WWP49" s="40"/>
      <c r="WWQ49" s="40"/>
      <c r="WWR49" s="40"/>
      <c r="WWS49" s="40"/>
      <c r="WWT49" s="40"/>
      <c r="WWU49" s="40"/>
      <c r="WWV49" s="40"/>
      <c r="WWW49" s="40"/>
      <c r="WWX49" s="40"/>
      <c r="WWY49" s="40"/>
      <c r="WWZ49" s="40"/>
      <c r="WXA49" s="40"/>
      <c r="WXB49" s="40"/>
      <c r="WXC49" s="40"/>
      <c r="WXD49" s="40"/>
      <c r="WXE49" s="40"/>
      <c r="WXF49" s="40"/>
      <c r="WXG49" s="40"/>
      <c r="WXH49" s="40"/>
      <c r="WXI49" s="40"/>
      <c r="WXJ49" s="40"/>
      <c r="WXK49" s="40"/>
      <c r="WXL49" s="40"/>
      <c r="WXM49" s="40"/>
      <c r="WXN49" s="40"/>
      <c r="WXO49" s="40"/>
      <c r="WXP49" s="40"/>
      <c r="WXQ49" s="40"/>
      <c r="WXR49" s="40"/>
      <c r="WXS49" s="40"/>
      <c r="WXT49" s="40"/>
      <c r="WXU49" s="40"/>
      <c r="WXV49" s="40"/>
      <c r="WXW49" s="40"/>
      <c r="WXX49" s="40"/>
      <c r="WXY49" s="40"/>
      <c r="WXZ49" s="40"/>
      <c r="WYA49" s="40"/>
      <c r="WYB49" s="40"/>
      <c r="WYC49" s="40"/>
      <c r="WYD49" s="40"/>
      <c r="WYE49" s="40"/>
      <c r="WYF49" s="40"/>
      <c r="WYG49" s="40"/>
      <c r="WYH49" s="40"/>
      <c r="WYI49" s="40"/>
      <c r="WYJ49" s="40"/>
      <c r="WYK49" s="40"/>
      <c r="WYL49" s="40"/>
      <c r="WYM49" s="40"/>
      <c r="WYN49" s="40"/>
      <c r="WYO49" s="40"/>
      <c r="WYP49" s="40"/>
      <c r="WYQ49" s="40"/>
      <c r="WYR49" s="40"/>
      <c r="WYS49" s="40"/>
      <c r="WYT49" s="40"/>
      <c r="WYU49" s="40"/>
      <c r="WYV49" s="40"/>
      <c r="WYW49" s="40"/>
      <c r="WYX49" s="40"/>
      <c r="WYY49" s="40"/>
      <c r="WYZ49" s="40"/>
      <c r="WZA49" s="40"/>
      <c r="WZB49" s="40"/>
      <c r="WZC49" s="40"/>
      <c r="WZD49" s="40"/>
      <c r="WZE49" s="40"/>
      <c r="WZF49" s="40"/>
      <c r="WZG49" s="40"/>
      <c r="WZH49" s="40"/>
      <c r="WZI49" s="40"/>
      <c r="WZJ49" s="40"/>
      <c r="WZK49" s="40"/>
      <c r="WZL49" s="40"/>
      <c r="WZM49" s="40"/>
      <c r="WZN49" s="40"/>
      <c r="WZO49" s="40"/>
      <c r="WZP49" s="40"/>
      <c r="WZQ49" s="40"/>
      <c r="WZR49" s="40"/>
      <c r="WZS49" s="40"/>
      <c r="WZT49" s="40"/>
      <c r="WZU49" s="40"/>
      <c r="WZV49" s="40"/>
      <c r="WZW49" s="40"/>
      <c r="WZX49" s="40"/>
      <c r="WZY49" s="40"/>
      <c r="WZZ49" s="40"/>
      <c r="XAA49" s="40"/>
      <c r="XAB49" s="40"/>
      <c r="XAC49" s="40"/>
      <c r="XAD49" s="40"/>
      <c r="XAE49" s="40"/>
      <c r="XAF49" s="40"/>
      <c r="XAG49" s="40"/>
      <c r="XAH49" s="40"/>
      <c r="XAI49" s="40"/>
      <c r="XAJ49" s="40"/>
      <c r="XAK49" s="40"/>
      <c r="XAL49" s="40"/>
      <c r="XAM49" s="40"/>
      <c r="XAN49" s="40"/>
      <c r="XAO49" s="40"/>
      <c r="XAP49" s="40"/>
      <c r="XAQ49" s="40"/>
      <c r="XAR49" s="40"/>
      <c r="XAS49" s="40"/>
      <c r="XAT49" s="40"/>
      <c r="XAU49" s="40"/>
      <c r="XAV49" s="40"/>
      <c r="XAW49" s="40"/>
      <c r="XAX49" s="40"/>
      <c r="XAY49" s="40"/>
      <c r="XAZ49" s="40"/>
      <c r="XBA49" s="40"/>
      <c r="XBB49" s="40"/>
      <c r="XBC49" s="40"/>
      <c r="XBD49" s="40"/>
      <c r="XBE49" s="40"/>
      <c r="XBF49" s="40"/>
      <c r="XBG49" s="40"/>
      <c r="XBH49" s="40"/>
      <c r="XBI49" s="40"/>
      <c r="XBJ49" s="40"/>
      <c r="XBK49" s="40"/>
      <c r="XBL49" s="40"/>
      <c r="XBM49" s="40"/>
      <c r="XBN49" s="40"/>
      <c r="XBO49" s="40"/>
      <c r="XBP49" s="40"/>
      <c r="XBQ49" s="40"/>
      <c r="XBR49" s="40"/>
      <c r="XBS49" s="40"/>
      <c r="XBT49" s="40"/>
      <c r="XBU49" s="40"/>
      <c r="XBV49" s="40"/>
      <c r="XBW49" s="40"/>
      <c r="XBX49" s="40"/>
      <c r="XBY49" s="40"/>
      <c r="XBZ49" s="40"/>
      <c r="XCA49" s="40"/>
      <c r="XCB49" s="40"/>
      <c r="XCC49" s="40"/>
      <c r="XCD49" s="40"/>
      <c r="XCE49" s="40"/>
      <c r="XCF49" s="40"/>
      <c r="XCG49" s="40"/>
      <c r="XCH49" s="40"/>
      <c r="XCI49" s="40"/>
      <c r="XCJ49" s="40"/>
      <c r="XCK49" s="40"/>
      <c r="XCL49" s="40"/>
      <c r="XCM49" s="40"/>
      <c r="XCN49" s="40"/>
      <c r="XCO49" s="40"/>
      <c r="XCP49" s="40"/>
      <c r="XCQ49" s="40"/>
      <c r="XCR49" s="40"/>
      <c r="XCS49" s="40"/>
      <c r="XCT49" s="40"/>
      <c r="XCU49" s="40"/>
      <c r="XCV49" s="40"/>
      <c r="XCW49" s="40"/>
      <c r="XCX49" s="40"/>
      <c r="XCY49" s="40"/>
      <c r="XCZ49" s="40"/>
      <c r="XDA49" s="40"/>
      <c r="XDB49" s="40"/>
      <c r="XDC49" s="40"/>
      <c r="XDD49" s="40"/>
      <c r="XDE49" s="40"/>
      <c r="XDF49" s="40"/>
      <c r="XDG49" s="40"/>
      <c r="XDH49" s="40"/>
      <c r="XDI49" s="40"/>
      <c r="XDJ49" s="40"/>
      <c r="XDK49" s="40"/>
      <c r="XDL49" s="40"/>
      <c r="XDM49" s="40"/>
      <c r="XDN49" s="40"/>
      <c r="XDO49" s="40"/>
      <c r="XDP49" s="40"/>
      <c r="XDQ49" s="40"/>
      <c r="XDR49" s="40"/>
      <c r="XDS49" s="40"/>
      <c r="XDT49" s="40"/>
      <c r="XDU49" s="40"/>
      <c r="XDV49" s="40"/>
      <c r="XDW49" s="40"/>
      <c r="XDX49" s="40"/>
      <c r="XDY49" s="40"/>
      <c r="XDZ49" s="40"/>
      <c r="XEA49" s="40"/>
      <c r="XEB49" s="40"/>
      <c r="XEC49" s="40"/>
      <c r="XED49" s="40"/>
      <c r="XEE49" s="40"/>
      <c r="XEF49" s="40"/>
      <c r="XEG49" s="40"/>
      <c r="XEH49" s="40"/>
      <c r="XEI49" s="40"/>
      <c r="XEJ49" s="40"/>
      <c r="XEK49" s="40"/>
      <c r="XEL49" s="40"/>
      <c r="XEM49" s="40"/>
      <c r="XEN49" s="40"/>
      <c r="XEO49" s="40"/>
      <c r="XEP49" s="40"/>
      <c r="XEQ49" s="40"/>
      <c r="XER49" s="40"/>
      <c r="XES49" s="40"/>
      <c r="XET49" s="40"/>
      <c r="XEU49" s="40"/>
      <c r="XEV49" s="40"/>
      <c r="XEW49" s="40"/>
      <c r="XEX49" s="40"/>
      <c r="XEY49" s="40"/>
      <c r="XEZ49" s="40"/>
      <c r="XFA49" s="40"/>
      <c r="XFB49" s="40"/>
      <c r="XFC49" s="40"/>
    </row>
    <row r="50" spans="1:16383" ht="12" customHeight="1">
      <c r="A50" s="40">
        <v>22</v>
      </c>
      <c r="B50" s="64" t="s">
        <v>202</v>
      </c>
      <c r="C50" s="61" t="str">
        <f>IF($D$3&lt;=(VLOOKUP($B50,'capacité salles'!$A$1:$G$40,2,FALSE)),"O","N")</f>
        <v>N</v>
      </c>
      <c r="D50" s="56" t="e">
        <f t="shared" ca="1" si="11"/>
        <v>#N/A</v>
      </c>
      <c r="E50" s="56" t="e">
        <f t="shared" ca="1" si="33"/>
        <v>#N/A</v>
      </c>
      <c r="F50" s="56" t="e">
        <f t="shared" ca="1" si="34"/>
        <v>#N/A</v>
      </c>
      <c r="G50" s="59" t="e">
        <f t="shared" ca="1" si="21"/>
        <v>#N/A</v>
      </c>
      <c r="H50" s="59" t="e">
        <f t="shared" ca="1" si="35"/>
        <v>#N/A</v>
      </c>
      <c r="I50" s="59" t="e">
        <f t="shared" ca="1" si="36"/>
        <v>#N/A</v>
      </c>
      <c r="J50" s="56" t="e">
        <f t="shared" ca="1" si="32"/>
        <v>#N/A</v>
      </c>
      <c r="K50" s="56" t="e">
        <f ca="1">CONCATENATE(I50,J50)</f>
        <v>#N/A</v>
      </c>
      <c r="L50" s="56" t="e">
        <f t="shared" ca="1" si="37"/>
        <v>#N/A</v>
      </c>
      <c r="M50" s="72" t="e">
        <f t="shared" ca="1" si="25"/>
        <v>#N/A</v>
      </c>
      <c r="N50" s="59" t="e">
        <f ca="1">CONCATENATE(L50,M50)</f>
        <v>#N/A</v>
      </c>
      <c r="O50" s="59" t="e">
        <f t="shared" ca="1" si="38"/>
        <v>#N/A</v>
      </c>
      <c r="P50" s="56" t="e">
        <f t="shared" ca="1" si="26"/>
        <v>#N/A</v>
      </c>
      <c r="Q50" s="56" t="e">
        <f t="shared" ca="1" si="27"/>
        <v>#N/A</v>
      </c>
      <c r="R50" s="56" t="e">
        <f t="shared" ca="1" si="28"/>
        <v>#N/A</v>
      </c>
      <c r="S50" s="59" t="e">
        <f t="shared" ca="1" si="29"/>
        <v>#N/A</v>
      </c>
      <c r="T50" s="59" t="e">
        <f ca="1">CONCATENATE(R50,S50)</f>
        <v>#N/A</v>
      </c>
      <c r="U50" s="59" t="e">
        <f t="shared" ca="1" si="30"/>
        <v>#N/A</v>
      </c>
      <c r="V50" s="56" t="e">
        <f t="shared" ca="1" si="31"/>
        <v>#N/A</v>
      </c>
      <c r="W50" s="56" t="e">
        <f ca="1">CONCATENATE(U50,V50)</f>
        <v>#N/A</v>
      </c>
      <c r="X50" s="56" t="e">
        <f t="shared" ca="1" si="39"/>
        <v>#N/A</v>
      </c>
    </row>
    <row r="51" spans="1:16383" ht="12" customHeight="1">
      <c r="A51" s="40">
        <v>23</v>
      </c>
      <c r="B51" s="64" t="s">
        <v>80</v>
      </c>
      <c r="C51" s="61" t="str">
        <f>IF($D$3&lt;=(VLOOKUP($B51,'capacité salles'!$A$1:$G$40,2,FALSE)),"O","N")</f>
        <v>O</v>
      </c>
      <c r="D51" s="56" t="e">
        <f t="shared" ca="1" si="11"/>
        <v>#N/A</v>
      </c>
      <c r="E51" s="56" t="e">
        <f t="shared" ca="1" si="33"/>
        <v>#N/A</v>
      </c>
      <c r="F51" s="56" t="e">
        <f t="shared" ca="1" si="34"/>
        <v>#N/A</v>
      </c>
      <c r="G51" s="59" t="e">
        <f t="shared" ca="1" si="21"/>
        <v>#N/A</v>
      </c>
      <c r="H51" s="59" t="e">
        <f t="shared" ca="1" si="35"/>
        <v>#N/A</v>
      </c>
      <c r="I51" s="59" t="e">
        <f t="shared" ca="1" si="36"/>
        <v>#N/A</v>
      </c>
      <c r="J51" s="56" t="e">
        <f t="shared" ca="1" si="32"/>
        <v>#N/A</v>
      </c>
      <c r="K51" s="56" t="e">
        <f t="shared" ref="K51:K68" ca="1" si="40">CONCATENATE(I51,J51)</f>
        <v>#N/A</v>
      </c>
      <c r="L51" s="56" t="e">
        <f t="shared" ca="1" si="37"/>
        <v>#N/A</v>
      </c>
      <c r="M51" s="72" t="e">
        <f t="shared" ca="1" si="25"/>
        <v>#N/A</v>
      </c>
      <c r="N51" s="59" t="e">
        <f t="shared" ref="N51:N68" ca="1" si="41">CONCATENATE(L51,M51)</f>
        <v>#N/A</v>
      </c>
      <c r="O51" s="59" t="e">
        <f t="shared" ca="1" si="38"/>
        <v>#N/A</v>
      </c>
      <c r="P51" s="56" t="e">
        <f t="shared" ca="1" si="26"/>
        <v>#N/A</v>
      </c>
      <c r="Q51" s="56" t="e">
        <f t="shared" ca="1" si="27"/>
        <v>#N/A</v>
      </c>
      <c r="R51" s="56" t="e">
        <f t="shared" ca="1" si="28"/>
        <v>#N/A</v>
      </c>
      <c r="S51" s="59" t="e">
        <f t="shared" ca="1" si="29"/>
        <v>#N/A</v>
      </c>
      <c r="T51" s="59" t="e">
        <f t="shared" ref="T51:T68" ca="1" si="42">CONCATENATE(R51,S51)</f>
        <v>#N/A</v>
      </c>
      <c r="U51" s="59" t="e">
        <f t="shared" ca="1" si="30"/>
        <v>#N/A</v>
      </c>
      <c r="V51" s="56" t="e">
        <f t="shared" ca="1" si="31"/>
        <v>#N/A</v>
      </c>
      <c r="W51" s="56" t="e">
        <f t="shared" ref="W51:W68" ca="1" si="43">CONCATENATE(U51,V51)</f>
        <v>#N/A</v>
      </c>
      <c r="X51" s="56" t="e">
        <f t="shared" ca="1" si="39"/>
        <v>#N/A</v>
      </c>
    </row>
    <row r="52" spans="1:16383" ht="12" customHeight="1">
      <c r="A52" s="40">
        <v>24</v>
      </c>
      <c r="B52" s="64" t="s">
        <v>215</v>
      </c>
      <c r="C52" s="61" t="str">
        <f>IF($D$3&lt;=(VLOOKUP($B52,'capacité salles'!$A$1:$G$40,2,FALSE)),"O","N")</f>
        <v>O</v>
      </c>
      <c r="D52" s="56" t="e">
        <f t="shared" ca="1" si="11"/>
        <v>#N/A</v>
      </c>
      <c r="E52" s="56" t="e">
        <f t="shared" ca="1" si="33"/>
        <v>#N/A</v>
      </c>
      <c r="F52" s="56" t="e">
        <f t="shared" ca="1" si="34"/>
        <v>#N/A</v>
      </c>
      <c r="G52" s="59" t="e">
        <f t="shared" ca="1" si="21"/>
        <v>#N/A</v>
      </c>
      <c r="H52" s="59" t="e">
        <f t="shared" ca="1" si="35"/>
        <v>#N/A</v>
      </c>
      <c r="I52" s="59" t="e">
        <f t="shared" ca="1" si="36"/>
        <v>#N/A</v>
      </c>
      <c r="J52" s="56" t="e">
        <f t="shared" ca="1" si="32"/>
        <v>#N/A</v>
      </c>
      <c r="K52" s="56" t="e">
        <f t="shared" ca="1" si="40"/>
        <v>#N/A</v>
      </c>
      <c r="L52" s="56" t="e">
        <f t="shared" ca="1" si="37"/>
        <v>#N/A</v>
      </c>
      <c r="M52" s="72" t="e">
        <f t="shared" ca="1" si="25"/>
        <v>#N/A</v>
      </c>
      <c r="N52" s="59" t="e">
        <f t="shared" ca="1" si="41"/>
        <v>#N/A</v>
      </c>
      <c r="O52" s="59" t="e">
        <f t="shared" ca="1" si="38"/>
        <v>#N/A</v>
      </c>
      <c r="P52" s="56" t="e">
        <f t="shared" ca="1" si="26"/>
        <v>#N/A</v>
      </c>
      <c r="Q52" s="56" t="e">
        <f t="shared" ca="1" si="27"/>
        <v>#N/A</v>
      </c>
      <c r="R52" s="56" t="e">
        <f t="shared" ca="1" si="28"/>
        <v>#N/A</v>
      </c>
      <c r="S52" s="59" t="e">
        <f t="shared" ca="1" si="29"/>
        <v>#N/A</v>
      </c>
      <c r="T52" s="59" t="e">
        <f t="shared" ca="1" si="42"/>
        <v>#N/A</v>
      </c>
      <c r="U52" s="59" t="e">
        <f t="shared" ca="1" si="30"/>
        <v>#N/A</v>
      </c>
      <c r="V52" s="56" t="e">
        <f t="shared" ca="1" si="31"/>
        <v>#N/A</v>
      </c>
      <c r="W52" s="56" t="e">
        <f t="shared" ca="1" si="43"/>
        <v>#N/A</v>
      </c>
      <c r="X52" s="56" t="e">
        <f t="shared" ca="1" si="39"/>
        <v>#N/A</v>
      </c>
    </row>
    <row r="53" spans="1:16383" ht="12" customHeight="1">
      <c r="A53" s="40">
        <v>25</v>
      </c>
      <c r="B53" s="64" t="s">
        <v>108</v>
      </c>
      <c r="C53" s="61" t="str">
        <f>IF($D$3&lt;=(VLOOKUP($B53,'capacité salles'!$A$1:$G$40,2,FALSE)),"O","N")</f>
        <v>O</v>
      </c>
      <c r="D53" s="56" t="e">
        <f t="shared" ca="1" si="11"/>
        <v>#N/A</v>
      </c>
      <c r="E53" s="56" t="e">
        <f t="shared" ca="1" si="33"/>
        <v>#N/A</v>
      </c>
      <c r="F53" s="56" t="e">
        <f t="shared" ca="1" si="34"/>
        <v>#N/A</v>
      </c>
      <c r="G53" s="59" t="e">
        <f t="shared" ca="1" si="21"/>
        <v>#N/A</v>
      </c>
      <c r="H53" s="59" t="e">
        <f t="shared" ca="1" si="35"/>
        <v>#N/A</v>
      </c>
      <c r="I53" s="59" t="e">
        <f t="shared" ca="1" si="36"/>
        <v>#N/A</v>
      </c>
      <c r="J53" s="56" t="e">
        <f t="shared" ca="1" si="32"/>
        <v>#N/A</v>
      </c>
      <c r="K53" s="56" t="e">
        <f t="shared" ca="1" si="40"/>
        <v>#N/A</v>
      </c>
      <c r="L53" s="56" t="e">
        <f t="shared" ca="1" si="37"/>
        <v>#N/A</v>
      </c>
      <c r="M53" s="72" t="e">
        <f t="shared" ca="1" si="25"/>
        <v>#N/A</v>
      </c>
      <c r="N53" s="59" t="e">
        <f t="shared" ca="1" si="41"/>
        <v>#N/A</v>
      </c>
      <c r="O53" s="59" t="e">
        <f t="shared" ca="1" si="38"/>
        <v>#N/A</v>
      </c>
      <c r="P53" s="56" t="e">
        <f t="shared" ca="1" si="26"/>
        <v>#N/A</v>
      </c>
      <c r="Q53" s="56" t="e">
        <f t="shared" ca="1" si="27"/>
        <v>#N/A</v>
      </c>
      <c r="R53" s="56" t="e">
        <f t="shared" ca="1" si="28"/>
        <v>#N/A</v>
      </c>
      <c r="S53" s="59" t="e">
        <f t="shared" ca="1" si="29"/>
        <v>#N/A</v>
      </c>
      <c r="T53" s="59" t="e">
        <f t="shared" ca="1" si="42"/>
        <v>#N/A</v>
      </c>
      <c r="U53" s="59" t="e">
        <f t="shared" ca="1" si="30"/>
        <v>#N/A</v>
      </c>
      <c r="V53" s="56" t="e">
        <f t="shared" ca="1" si="31"/>
        <v>#N/A</v>
      </c>
      <c r="W53" s="56" t="e">
        <f t="shared" ca="1" si="43"/>
        <v>#N/A</v>
      </c>
      <c r="X53" s="56" t="e">
        <f t="shared" ca="1" si="39"/>
        <v>#N/A</v>
      </c>
    </row>
    <row r="54" spans="1:16383" ht="12" customHeight="1">
      <c r="A54" s="40">
        <v>26</v>
      </c>
      <c r="B54" s="64" t="s">
        <v>326</v>
      </c>
      <c r="C54" s="61" t="str">
        <f>IF($D$3&lt;=(VLOOKUP($B54,'capacité salles'!$A$1:$G$40,2,FALSE)),"O","N")</f>
        <v>O</v>
      </c>
      <c r="D54" s="56" t="e">
        <f t="shared" ca="1" si="11"/>
        <v>#N/A</v>
      </c>
      <c r="E54" s="56" t="e">
        <f t="shared" ca="1" si="33"/>
        <v>#N/A</v>
      </c>
      <c r="F54" s="56" t="e">
        <f t="shared" ca="1" si="34"/>
        <v>#N/A</v>
      </c>
      <c r="G54" s="59" t="e">
        <f t="shared" ca="1" si="21"/>
        <v>#N/A</v>
      </c>
      <c r="H54" s="59" t="e">
        <f t="shared" ca="1" si="35"/>
        <v>#N/A</v>
      </c>
      <c r="I54" s="59" t="e">
        <f t="shared" ca="1" si="36"/>
        <v>#N/A</v>
      </c>
      <c r="J54" s="56" t="e">
        <f t="shared" ca="1" si="32"/>
        <v>#N/A</v>
      </c>
      <c r="K54" s="56" t="e">
        <f t="shared" ca="1" si="40"/>
        <v>#N/A</v>
      </c>
      <c r="L54" s="56" t="e">
        <f t="shared" ca="1" si="37"/>
        <v>#N/A</v>
      </c>
      <c r="M54" s="72" t="e">
        <f t="shared" ca="1" si="25"/>
        <v>#N/A</v>
      </c>
      <c r="N54" s="59" t="e">
        <f t="shared" ca="1" si="41"/>
        <v>#N/A</v>
      </c>
      <c r="O54" s="59" t="e">
        <f t="shared" ca="1" si="38"/>
        <v>#N/A</v>
      </c>
      <c r="P54" s="56" t="e">
        <f t="shared" ca="1" si="26"/>
        <v>#N/A</v>
      </c>
      <c r="Q54" s="56" t="e">
        <f t="shared" ca="1" si="27"/>
        <v>#N/A</v>
      </c>
      <c r="R54" s="56" t="e">
        <f t="shared" ca="1" si="28"/>
        <v>#N/A</v>
      </c>
      <c r="S54" s="59" t="e">
        <f t="shared" ca="1" si="29"/>
        <v>#N/A</v>
      </c>
      <c r="T54" s="59" t="e">
        <f t="shared" ca="1" si="42"/>
        <v>#N/A</v>
      </c>
      <c r="U54" s="59" t="e">
        <f t="shared" ca="1" si="30"/>
        <v>#N/A</v>
      </c>
      <c r="V54" s="56" t="e">
        <f t="shared" ca="1" si="31"/>
        <v>#N/A</v>
      </c>
      <c r="W54" s="56" t="e">
        <f t="shared" ca="1" si="43"/>
        <v>#N/A</v>
      </c>
      <c r="X54" s="56" t="e">
        <f t="shared" ca="1" si="39"/>
        <v>#N/A</v>
      </c>
    </row>
    <row r="55" spans="1:16383" ht="12" customHeight="1">
      <c r="A55" s="40">
        <v>27</v>
      </c>
      <c r="B55" s="64" t="s">
        <v>212</v>
      </c>
      <c r="C55" s="61" t="str">
        <f>IF($D$3&lt;=(VLOOKUP($B55,'capacité salles'!$A$1:$G$40,2,FALSE)),"O","N")</f>
        <v>O</v>
      </c>
      <c r="D55" s="56" t="e">
        <f t="shared" ca="1" si="11"/>
        <v>#N/A</v>
      </c>
      <c r="E55" s="56" t="e">
        <f t="shared" ca="1" si="33"/>
        <v>#N/A</v>
      </c>
      <c r="F55" s="56" t="e">
        <f t="shared" ca="1" si="34"/>
        <v>#N/A</v>
      </c>
      <c r="G55" s="59" t="e">
        <f t="shared" ca="1" si="21"/>
        <v>#N/A</v>
      </c>
      <c r="H55" s="59" t="e">
        <f t="shared" ca="1" si="35"/>
        <v>#N/A</v>
      </c>
      <c r="I55" s="59" t="e">
        <f t="shared" ca="1" si="36"/>
        <v>#N/A</v>
      </c>
      <c r="J55" s="56" t="e">
        <f t="shared" ca="1" si="32"/>
        <v>#N/A</v>
      </c>
      <c r="K55" s="56" t="e">
        <f t="shared" ca="1" si="40"/>
        <v>#N/A</v>
      </c>
      <c r="L55" s="56" t="e">
        <f t="shared" ca="1" si="37"/>
        <v>#N/A</v>
      </c>
      <c r="M55" s="72" t="e">
        <f t="shared" ca="1" si="25"/>
        <v>#N/A</v>
      </c>
      <c r="N55" s="59" t="e">
        <f t="shared" ca="1" si="41"/>
        <v>#N/A</v>
      </c>
      <c r="O55" s="59" t="e">
        <f t="shared" ca="1" si="38"/>
        <v>#N/A</v>
      </c>
      <c r="P55" s="56" t="e">
        <f t="shared" ca="1" si="26"/>
        <v>#N/A</v>
      </c>
      <c r="Q55" s="56" t="e">
        <f t="shared" ca="1" si="27"/>
        <v>#N/A</v>
      </c>
      <c r="R55" s="56" t="e">
        <f t="shared" ca="1" si="28"/>
        <v>#N/A</v>
      </c>
      <c r="S55" s="59" t="e">
        <f t="shared" ca="1" si="29"/>
        <v>#N/A</v>
      </c>
      <c r="T55" s="59" t="e">
        <f t="shared" ca="1" si="42"/>
        <v>#N/A</v>
      </c>
      <c r="U55" s="59" t="e">
        <f t="shared" ca="1" si="30"/>
        <v>#N/A</v>
      </c>
      <c r="V55" s="56" t="e">
        <f t="shared" ca="1" si="31"/>
        <v>#N/A</v>
      </c>
      <c r="W55" s="56" t="e">
        <f t="shared" ca="1" si="43"/>
        <v>#N/A</v>
      </c>
      <c r="X55" s="56" t="e">
        <f t="shared" ca="1" si="39"/>
        <v>#N/A</v>
      </c>
    </row>
    <row r="56" spans="1:16383" ht="12" customHeight="1">
      <c r="A56" s="40">
        <v>28</v>
      </c>
      <c r="B56" s="64" t="s">
        <v>82</v>
      </c>
      <c r="C56" s="61" t="str">
        <f>IF($D$3&lt;=(VLOOKUP($B56,'capacité salles'!$A$1:$G$40,2,FALSE)),"O","N")</f>
        <v>O</v>
      </c>
      <c r="D56" s="56" t="e">
        <f t="shared" ca="1" si="11"/>
        <v>#N/A</v>
      </c>
      <c r="E56" s="56" t="e">
        <f t="shared" ca="1" si="33"/>
        <v>#N/A</v>
      </c>
      <c r="F56" s="56" t="e">
        <f t="shared" ca="1" si="34"/>
        <v>#N/A</v>
      </c>
      <c r="G56" s="59" t="e">
        <f t="shared" ca="1" si="21"/>
        <v>#N/A</v>
      </c>
      <c r="H56" s="59" t="e">
        <f t="shared" ca="1" si="35"/>
        <v>#N/A</v>
      </c>
      <c r="I56" s="59" t="e">
        <f t="shared" ca="1" si="36"/>
        <v>#N/A</v>
      </c>
      <c r="J56" s="56" t="e">
        <f t="shared" ca="1" si="32"/>
        <v>#N/A</v>
      </c>
      <c r="K56" s="56" t="e">
        <f t="shared" ca="1" si="40"/>
        <v>#N/A</v>
      </c>
      <c r="L56" s="56" t="e">
        <f t="shared" ca="1" si="37"/>
        <v>#N/A</v>
      </c>
      <c r="M56" s="72" t="e">
        <f t="shared" ca="1" si="25"/>
        <v>#N/A</v>
      </c>
      <c r="N56" s="59" t="e">
        <f t="shared" ca="1" si="41"/>
        <v>#N/A</v>
      </c>
      <c r="O56" s="59" t="e">
        <f t="shared" ca="1" si="38"/>
        <v>#N/A</v>
      </c>
      <c r="P56" s="56" t="e">
        <f t="shared" ca="1" si="26"/>
        <v>#N/A</v>
      </c>
      <c r="Q56" s="56" t="e">
        <f t="shared" ca="1" si="27"/>
        <v>#N/A</v>
      </c>
      <c r="R56" s="56" t="e">
        <f t="shared" ca="1" si="28"/>
        <v>#N/A</v>
      </c>
      <c r="S56" s="59" t="e">
        <f t="shared" ca="1" si="29"/>
        <v>#N/A</v>
      </c>
      <c r="T56" s="59" t="e">
        <f t="shared" ca="1" si="42"/>
        <v>#N/A</v>
      </c>
      <c r="U56" s="59" t="e">
        <f t="shared" ca="1" si="30"/>
        <v>#N/A</v>
      </c>
      <c r="V56" s="56" t="e">
        <f t="shared" ca="1" si="31"/>
        <v>#N/A</v>
      </c>
      <c r="W56" s="56" t="e">
        <f t="shared" ca="1" si="43"/>
        <v>#N/A</v>
      </c>
      <c r="X56" s="56" t="e">
        <f t="shared" ca="1" si="39"/>
        <v>#N/A</v>
      </c>
    </row>
    <row r="57" spans="1:16383" ht="12" customHeight="1">
      <c r="A57" s="40">
        <v>29</v>
      </c>
      <c r="B57" s="64" t="s">
        <v>364</v>
      </c>
      <c r="C57" s="61" t="str">
        <f>IF($D$3&lt;=(VLOOKUP($B57,'capacité salles'!$A$1:$G$40,2,FALSE)),"O","N")</f>
        <v>O</v>
      </c>
      <c r="D57" s="56" t="e">
        <f t="shared" ca="1" si="11"/>
        <v>#N/A</v>
      </c>
      <c r="E57" s="56" t="e">
        <f t="shared" ca="1" si="33"/>
        <v>#N/A</v>
      </c>
      <c r="F57" s="56" t="e">
        <f t="shared" ca="1" si="34"/>
        <v>#N/A</v>
      </c>
      <c r="G57" s="59" t="e">
        <f t="shared" ca="1" si="21"/>
        <v>#N/A</v>
      </c>
      <c r="H57" s="59" t="e">
        <f t="shared" ca="1" si="35"/>
        <v>#N/A</v>
      </c>
      <c r="I57" s="59" t="e">
        <f t="shared" ca="1" si="36"/>
        <v>#N/A</v>
      </c>
      <c r="J57" s="56" t="e">
        <f t="shared" ca="1" si="32"/>
        <v>#N/A</v>
      </c>
      <c r="K57" s="56" t="e">
        <f t="shared" ca="1" si="40"/>
        <v>#N/A</v>
      </c>
      <c r="L57" s="56" t="e">
        <f t="shared" ca="1" si="37"/>
        <v>#N/A</v>
      </c>
      <c r="M57" s="72" t="e">
        <f t="shared" ca="1" si="25"/>
        <v>#N/A</v>
      </c>
      <c r="N57" s="59" t="e">
        <f t="shared" ca="1" si="41"/>
        <v>#N/A</v>
      </c>
      <c r="O57" s="59" t="e">
        <f t="shared" ca="1" si="38"/>
        <v>#N/A</v>
      </c>
      <c r="P57" s="56" t="e">
        <f t="shared" ca="1" si="26"/>
        <v>#N/A</v>
      </c>
      <c r="Q57" s="56" t="e">
        <f t="shared" ca="1" si="27"/>
        <v>#N/A</v>
      </c>
      <c r="R57" s="56" t="e">
        <f t="shared" ca="1" si="28"/>
        <v>#N/A</v>
      </c>
      <c r="S57" s="59" t="e">
        <f t="shared" ca="1" si="29"/>
        <v>#N/A</v>
      </c>
      <c r="T57" s="59" t="e">
        <f t="shared" ca="1" si="42"/>
        <v>#N/A</v>
      </c>
      <c r="U57" s="59" t="e">
        <f t="shared" ca="1" si="30"/>
        <v>#N/A</v>
      </c>
      <c r="V57" s="56" t="e">
        <f t="shared" ca="1" si="31"/>
        <v>#N/A</v>
      </c>
      <c r="W57" s="56" t="e">
        <f t="shared" ca="1" si="43"/>
        <v>#N/A</v>
      </c>
      <c r="X57" s="56" t="e">
        <f t="shared" ca="1" si="39"/>
        <v>#N/A</v>
      </c>
    </row>
    <row r="58" spans="1:16383" ht="12" customHeight="1">
      <c r="A58" s="40">
        <v>30</v>
      </c>
      <c r="B58" s="64" t="s">
        <v>365</v>
      </c>
      <c r="C58" s="61" t="str">
        <f>IF($D$3&lt;=(VLOOKUP($B58,'capacité salles'!$A$1:$G$40,2,FALSE)),"O","N")</f>
        <v>O</v>
      </c>
      <c r="D58" s="56" t="e">
        <f t="shared" ca="1" si="11"/>
        <v>#N/A</v>
      </c>
      <c r="E58" s="56" t="e">
        <f t="shared" ca="1" si="33"/>
        <v>#N/A</v>
      </c>
      <c r="F58" s="56" t="e">
        <f t="shared" ca="1" si="34"/>
        <v>#N/A</v>
      </c>
      <c r="G58" s="59" t="e">
        <f t="shared" ca="1" si="21"/>
        <v>#N/A</v>
      </c>
      <c r="H58" s="59" t="e">
        <f t="shared" ca="1" si="35"/>
        <v>#N/A</v>
      </c>
      <c r="I58" s="59" t="e">
        <f t="shared" ca="1" si="36"/>
        <v>#N/A</v>
      </c>
      <c r="J58" s="56" t="e">
        <f t="shared" ca="1" si="32"/>
        <v>#N/A</v>
      </c>
      <c r="K58" s="56" t="e">
        <f t="shared" ca="1" si="40"/>
        <v>#N/A</v>
      </c>
      <c r="L58" s="56" t="e">
        <f t="shared" ca="1" si="37"/>
        <v>#N/A</v>
      </c>
      <c r="M58" s="72" t="e">
        <f t="shared" ca="1" si="25"/>
        <v>#N/A</v>
      </c>
      <c r="N58" s="59" t="e">
        <f t="shared" ca="1" si="41"/>
        <v>#N/A</v>
      </c>
      <c r="O58" s="59" t="e">
        <f t="shared" ca="1" si="38"/>
        <v>#N/A</v>
      </c>
      <c r="P58" s="56" t="e">
        <f t="shared" ca="1" si="26"/>
        <v>#N/A</v>
      </c>
      <c r="Q58" s="56" t="e">
        <f t="shared" ca="1" si="27"/>
        <v>#N/A</v>
      </c>
      <c r="R58" s="56" t="e">
        <f t="shared" ca="1" si="28"/>
        <v>#N/A</v>
      </c>
      <c r="S58" s="59" t="e">
        <f t="shared" ca="1" si="29"/>
        <v>#N/A</v>
      </c>
      <c r="T58" s="59" t="e">
        <f t="shared" ca="1" si="42"/>
        <v>#N/A</v>
      </c>
      <c r="U58" s="59" t="e">
        <f t="shared" ca="1" si="30"/>
        <v>#N/A</v>
      </c>
      <c r="V58" s="56" t="e">
        <f t="shared" ca="1" si="31"/>
        <v>#N/A</v>
      </c>
      <c r="W58" s="56" t="e">
        <f t="shared" ca="1" si="43"/>
        <v>#N/A</v>
      </c>
      <c r="X58" s="56" t="e">
        <f t="shared" ca="1" si="39"/>
        <v>#N/A</v>
      </c>
    </row>
    <row r="59" spans="1:16383" ht="12" customHeight="1">
      <c r="A59" s="40">
        <v>31</v>
      </c>
      <c r="B59" s="64" t="s">
        <v>327</v>
      </c>
      <c r="C59" s="61" t="str">
        <f>IF($D$3&lt;=(VLOOKUP($B59,'capacité salles'!$A$1:$G$40,2,FALSE)),"O","N")</f>
        <v>O</v>
      </c>
      <c r="D59" s="56" t="e">
        <f t="shared" ca="1" si="11"/>
        <v>#N/A</v>
      </c>
      <c r="E59" s="56" t="e">
        <f t="shared" ca="1" si="33"/>
        <v>#N/A</v>
      </c>
      <c r="F59" s="56" t="e">
        <f t="shared" ca="1" si="34"/>
        <v>#N/A</v>
      </c>
      <c r="G59" s="59" t="e">
        <f t="shared" ca="1" si="21"/>
        <v>#N/A</v>
      </c>
      <c r="H59" s="59" t="e">
        <f t="shared" ca="1" si="35"/>
        <v>#N/A</v>
      </c>
      <c r="I59" s="59" t="e">
        <f t="shared" ca="1" si="36"/>
        <v>#N/A</v>
      </c>
      <c r="J59" s="56" t="e">
        <f t="shared" ca="1" si="32"/>
        <v>#N/A</v>
      </c>
      <c r="K59" s="56" t="e">
        <f t="shared" ca="1" si="40"/>
        <v>#N/A</v>
      </c>
      <c r="L59" s="56" t="e">
        <f t="shared" ca="1" si="37"/>
        <v>#N/A</v>
      </c>
      <c r="M59" s="72" t="e">
        <f t="shared" ca="1" si="25"/>
        <v>#N/A</v>
      </c>
      <c r="N59" s="59" t="e">
        <f t="shared" ca="1" si="41"/>
        <v>#N/A</v>
      </c>
      <c r="O59" s="59" t="e">
        <f t="shared" ca="1" si="38"/>
        <v>#N/A</v>
      </c>
      <c r="P59" s="56" t="e">
        <f t="shared" ca="1" si="26"/>
        <v>#N/A</v>
      </c>
      <c r="Q59" s="56" t="e">
        <f t="shared" ca="1" si="27"/>
        <v>#N/A</v>
      </c>
      <c r="R59" s="56" t="e">
        <f t="shared" ca="1" si="28"/>
        <v>#N/A</v>
      </c>
      <c r="S59" s="59" t="e">
        <f t="shared" ca="1" si="29"/>
        <v>#N/A</v>
      </c>
      <c r="T59" s="59" t="e">
        <f t="shared" ca="1" si="42"/>
        <v>#N/A</v>
      </c>
      <c r="U59" s="59" t="e">
        <f t="shared" ca="1" si="30"/>
        <v>#N/A</v>
      </c>
      <c r="V59" s="56" t="e">
        <f t="shared" ca="1" si="31"/>
        <v>#N/A</v>
      </c>
      <c r="W59" s="56" t="e">
        <f t="shared" ca="1" si="43"/>
        <v>#N/A</v>
      </c>
      <c r="X59" s="56" t="e">
        <f t="shared" ca="1" si="39"/>
        <v>#N/A</v>
      </c>
    </row>
    <row r="60" spans="1:16383" ht="12" customHeight="1">
      <c r="A60" s="40">
        <v>32</v>
      </c>
      <c r="B60" s="64" t="s">
        <v>213</v>
      </c>
      <c r="C60" s="61" t="str">
        <f>IF($D$3&lt;=(VLOOKUP($B60,'capacité salles'!$A$1:$G$40,2,FALSE)),"O","N")</f>
        <v>O</v>
      </c>
      <c r="D60" s="56" t="e">
        <f t="shared" ca="1" si="11"/>
        <v>#N/A</v>
      </c>
      <c r="E60" s="56" t="e">
        <f t="shared" ca="1" si="33"/>
        <v>#N/A</v>
      </c>
      <c r="F60" s="56" t="e">
        <f t="shared" ca="1" si="34"/>
        <v>#N/A</v>
      </c>
      <c r="G60" s="59" t="e">
        <f t="shared" ca="1" si="21"/>
        <v>#N/A</v>
      </c>
      <c r="H60" s="59" t="e">
        <f t="shared" ca="1" si="35"/>
        <v>#N/A</v>
      </c>
      <c r="I60" s="59" t="e">
        <f t="shared" ca="1" si="36"/>
        <v>#N/A</v>
      </c>
      <c r="J60" s="56" t="e">
        <f t="shared" ca="1" si="32"/>
        <v>#N/A</v>
      </c>
      <c r="K60" s="56" t="e">
        <f t="shared" ca="1" si="40"/>
        <v>#N/A</v>
      </c>
      <c r="L60" s="56" t="e">
        <f t="shared" ca="1" si="37"/>
        <v>#N/A</v>
      </c>
      <c r="M60" s="72" t="e">
        <f t="shared" ca="1" si="25"/>
        <v>#N/A</v>
      </c>
      <c r="N60" s="59" t="e">
        <f t="shared" ca="1" si="41"/>
        <v>#N/A</v>
      </c>
      <c r="O60" s="59" t="e">
        <f t="shared" ca="1" si="38"/>
        <v>#N/A</v>
      </c>
      <c r="P60" s="56" t="e">
        <f t="shared" ca="1" si="26"/>
        <v>#N/A</v>
      </c>
      <c r="Q60" s="56" t="e">
        <f t="shared" ca="1" si="27"/>
        <v>#N/A</v>
      </c>
      <c r="R60" s="56" t="e">
        <f t="shared" ca="1" si="28"/>
        <v>#N/A</v>
      </c>
      <c r="S60" s="59" t="e">
        <f t="shared" ca="1" si="29"/>
        <v>#N/A</v>
      </c>
      <c r="T60" s="59" t="e">
        <f t="shared" ca="1" si="42"/>
        <v>#N/A</v>
      </c>
      <c r="U60" s="59" t="e">
        <f t="shared" ca="1" si="30"/>
        <v>#N/A</v>
      </c>
      <c r="V60" s="56" t="e">
        <f t="shared" ca="1" si="31"/>
        <v>#N/A</v>
      </c>
      <c r="W60" s="56" t="e">
        <f t="shared" ca="1" si="43"/>
        <v>#N/A</v>
      </c>
      <c r="X60" s="56" t="e">
        <f t="shared" ca="1" si="39"/>
        <v>#N/A</v>
      </c>
    </row>
    <row r="61" spans="1:16383" ht="12" customHeight="1">
      <c r="A61" s="40">
        <v>33</v>
      </c>
      <c r="B61" s="64" t="s">
        <v>83</v>
      </c>
      <c r="C61" s="61" t="str">
        <f>IF($D$3&lt;=(VLOOKUP($B61,'capacité salles'!$A$1:$G$40,2,FALSE)),"O","N")</f>
        <v>O</v>
      </c>
      <c r="D61" s="56" t="e">
        <f t="shared" ca="1" si="11"/>
        <v>#N/A</v>
      </c>
      <c r="E61" s="56" t="e">
        <f t="shared" ca="1" si="33"/>
        <v>#N/A</v>
      </c>
      <c r="F61" s="56" t="e">
        <f t="shared" ca="1" si="34"/>
        <v>#N/A</v>
      </c>
      <c r="G61" s="59" t="e">
        <f t="shared" ca="1" si="21"/>
        <v>#N/A</v>
      </c>
      <c r="H61" s="59" t="e">
        <f t="shared" ca="1" si="35"/>
        <v>#N/A</v>
      </c>
      <c r="I61" s="59" t="e">
        <f t="shared" ca="1" si="36"/>
        <v>#N/A</v>
      </c>
      <c r="J61" s="56" t="e">
        <f t="shared" ca="1" si="32"/>
        <v>#N/A</v>
      </c>
      <c r="K61" s="56" t="e">
        <f t="shared" ca="1" si="40"/>
        <v>#N/A</v>
      </c>
      <c r="L61" s="56" t="e">
        <f t="shared" ca="1" si="37"/>
        <v>#N/A</v>
      </c>
      <c r="M61" s="72" t="e">
        <f t="shared" ca="1" si="25"/>
        <v>#N/A</v>
      </c>
      <c r="N61" s="59" t="e">
        <f t="shared" ca="1" si="41"/>
        <v>#N/A</v>
      </c>
      <c r="O61" s="59" t="e">
        <f t="shared" ca="1" si="38"/>
        <v>#N/A</v>
      </c>
      <c r="P61" s="56" t="e">
        <f t="shared" ca="1" si="26"/>
        <v>#N/A</v>
      </c>
      <c r="Q61" s="56" t="e">
        <f t="shared" ca="1" si="27"/>
        <v>#N/A</v>
      </c>
      <c r="R61" s="56" t="e">
        <f t="shared" ca="1" si="28"/>
        <v>#N/A</v>
      </c>
      <c r="S61" s="59" t="e">
        <f t="shared" ca="1" si="29"/>
        <v>#N/A</v>
      </c>
      <c r="T61" s="59" t="e">
        <f t="shared" ca="1" si="42"/>
        <v>#N/A</v>
      </c>
      <c r="U61" s="59" t="e">
        <f t="shared" ca="1" si="30"/>
        <v>#N/A</v>
      </c>
      <c r="V61" s="56" t="e">
        <f t="shared" ca="1" si="31"/>
        <v>#N/A</v>
      </c>
      <c r="W61" s="56" t="e">
        <f t="shared" ca="1" si="43"/>
        <v>#N/A</v>
      </c>
      <c r="X61" s="56" t="e">
        <f t="shared" ca="1" si="39"/>
        <v>#N/A</v>
      </c>
    </row>
    <row r="62" spans="1:16383" ht="12" customHeight="1">
      <c r="A62" s="40">
        <v>34</v>
      </c>
      <c r="B62" s="64" t="s">
        <v>377</v>
      </c>
      <c r="C62" s="61" t="str">
        <f>IF($D$3&lt;=(VLOOKUP($B62,'capacité salles'!$A$1:$G$40,2,FALSE)),"O","N")</f>
        <v>O</v>
      </c>
      <c r="D62" s="56" t="e">
        <f t="shared" ca="1" si="11"/>
        <v>#N/A</v>
      </c>
      <c r="E62" s="56" t="e">
        <f t="shared" ca="1" si="33"/>
        <v>#N/A</v>
      </c>
      <c r="F62" s="56" t="e">
        <f t="shared" ca="1" si="34"/>
        <v>#N/A</v>
      </c>
      <c r="G62" s="59" t="e">
        <f t="shared" ca="1" si="21"/>
        <v>#N/A</v>
      </c>
      <c r="H62" s="59" t="e">
        <f t="shared" ca="1" si="35"/>
        <v>#N/A</v>
      </c>
      <c r="I62" s="59" t="e">
        <f t="shared" ca="1" si="36"/>
        <v>#N/A</v>
      </c>
      <c r="J62" s="56" t="e">
        <f t="shared" ca="1" si="32"/>
        <v>#N/A</v>
      </c>
      <c r="K62" s="56" t="e">
        <f t="shared" ca="1" si="40"/>
        <v>#N/A</v>
      </c>
      <c r="L62" s="56" t="e">
        <f t="shared" ca="1" si="37"/>
        <v>#N/A</v>
      </c>
      <c r="M62" s="72" t="e">
        <f t="shared" ca="1" si="25"/>
        <v>#N/A</v>
      </c>
      <c r="N62" s="59" t="e">
        <f t="shared" ca="1" si="41"/>
        <v>#N/A</v>
      </c>
      <c r="O62" s="59" t="e">
        <f t="shared" ca="1" si="38"/>
        <v>#N/A</v>
      </c>
      <c r="P62" s="56" t="e">
        <f t="shared" ca="1" si="26"/>
        <v>#N/A</v>
      </c>
      <c r="Q62" s="56" t="e">
        <f t="shared" ca="1" si="27"/>
        <v>#N/A</v>
      </c>
      <c r="R62" s="56" t="e">
        <f t="shared" ca="1" si="28"/>
        <v>#N/A</v>
      </c>
      <c r="S62" s="59" t="e">
        <f t="shared" ca="1" si="29"/>
        <v>#N/A</v>
      </c>
      <c r="T62" s="59" t="e">
        <f t="shared" ca="1" si="42"/>
        <v>#N/A</v>
      </c>
      <c r="U62" s="59" t="e">
        <f t="shared" ca="1" si="30"/>
        <v>#N/A</v>
      </c>
      <c r="V62" s="56" t="e">
        <f t="shared" ca="1" si="31"/>
        <v>#N/A</v>
      </c>
      <c r="W62" s="56" t="e">
        <f t="shared" ca="1" si="43"/>
        <v>#N/A</v>
      </c>
      <c r="X62" s="56" t="e">
        <f t="shared" ca="1" si="39"/>
        <v>#N/A</v>
      </c>
    </row>
    <row r="63" spans="1:16383" ht="12" customHeight="1">
      <c r="A63" s="40">
        <v>35</v>
      </c>
      <c r="B63" s="65" t="s">
        <v>380</v>
      </c>
      <c r="C63" s="61" t="str">
        <f>IF($D$3&lt;=(VLOOKUP($B63,'capacité salles'!$A$1:$G$40,2,FALSE)),"O","N")</f>
        <v>O</v>
      </c>
      <c r="D63" s="56" t="e">
        <f t="shared" ca="1" si="11"/>
        <v>#N/A</v>
      </c>
      <c r="E63" s="56" t="e">
        <f t="shared" ca="1" si="33"/>
        <v>#N/A</v>
      </c>
      <c r="F63" s="56" t="e">
        <f t="shared" ca="1" si="34"/>
        <v>#N/A</v>
      </c>
      <c r="G63" s="59" t="e">
        <f t="shared" ca="1" si="21"/>
        <v>#N/A</v>
      </c>
      <c r="H63" s="59" t="e">
        <f t="shared" ca="1" si="35"/>
        <v>#N/A</v>
      </c>
      <c r="I63" s="59" t="e">
        <f t="shared" ca="1" si="36"/>
        <v>#N/A</v>
      </c>
      <c r="J63" s="56" t="e">
        <f t="shared" ca="1" si="32"/>
        <v>#N/A</v>
      </c>
      <c r="K63" s="56" t="e">
        <f t="shared" ca="1" si="40"/>
        <v>#N/A</v>
      </c>
      <c r="L63" s="56" t="e">
        <f t="shared" ca="1" si="37"/>
        <v>#N/A</v>
      </c>
      <c r="M63" s="72" t="e">
        <f t="shared" ca="1" si="25"/>
        <v>#N/A</v>
      </c>
      <c r="N63" s="59" t="e">
        <f t="shared" ca="1" si="41"/>
        <v>#N/A</v>
      </c>
      <c r="O63" s="59" t="e">
        <f t="shared" ca="1" si="38"/>
        <v>#N/A</v>
      </c>
      <c r="P63" s="56" t="e">
        <f t="shared" ca="1" si="26"/>
        <v>#N/A</v>
      </c>
      <c r="Q63" s="56" t="e">
        <f t="shared" ca="1" si="27"/>
        <v>#N/A</v>
      </c>
      <c r="R63" s="56" t="e">
        <f t="shared" ca="1" si="28"/>
        <v>#N/A</v>
      </c>
      <c r="S63" s="59" t="e">
        <f t="shared" ca="1" si="29"/>
        <v>#N/A</v>
      </c>
      <c r="T63" s="59" t="e">
        <f t="shared" ca="1" si="42"/>
        <v>#N/A</v>
      </c>
      <c r="U63" s="59" t="e">
        <f t="shared" ca="1" si="30"/>
        <v>#N/A</v>
      </c>
      <c r="V63" s="56" t="e">
        <f t="shared" ca="1" si="31"/>
        <v>#N/A</v>
      </c>
      <c r="W63" s="56" t="e">
        <f t="shared" ca="1" si="43"/>
        <v>#N/A</v>
      </c>
      <c r="X63" s="56" t="e">
        <f t="shared" ca="1" si="39"/>
        <v>#N/A</v>
      </c>
    </row>
    <row r="64" spans="1:16383" ht="12" customHeight="1">
      <c r="A64" s="40">
        <v>36</v>
      </c>
      <c r="B64" s="64" t="s">
        <v>397</v>
      </c>
      <c r="C64" s="61" t="str">
        <f>IF($D$3&lt;=(VLOOKUP($B64,'capacité salles'!$A$1:$G$40,2,FALSE)),"O","N")</f>
        <v>N</v>
      </c>
      <c r="D64" s="56" t="e">
        <f t="shared" ca="1" si="11"/>
        <v>#N/A</v>
      </c>
      <c r="E64" s="56" t="e">
        <f t="shared" ca="1" si="33"/>
        <v>#N/A</v>
      </c>
      <c r="F64" s="56" t="e">
        <f t="shared" ca="1" si="34"/>
        <v>#N/A</v>
      </c>
      <c r="G64" s="59" t="e">
        <f t="shared" ca="1" si="21"/>
        <v>#N/A</v>
      </c>
      <c r="H64" s="59" t="e">
        <f t="shared" ca="1" si="35"/>
        <v>#N/A</v>
      </c>
      <c r="I64" s="59" t="e">
        <f t="shared" ca="1" si="36"/>
        <v>#N/A</v>
      </c>
      <c r="J64" s="56" t="e">
        <f t="shared" ca="1" si="32"/>
        <v>#N/A</v>
      </c>
      <c r="K64" s="56" t="e">
        <f t="shared" ca="1" si="40"/>
        <v>#N/A</v>
      </c>
      <c r="L64" s="56" t="e">
        <f t="shared" ca="1" si="37"/>
        <v>#N/A</v>
      </c>
      <c r="M64" s="72" t="e">
        <f t="shared" ca="1" si="25"/>
        <v>#N/A</v>
      </c>
      <c r="N64" s="59" t="e">
        <f t="shared" ca="1" si="41"/>
        <v>#N/A</v>
      </c>
      <c r="O64" s="59" t="e">
        <f t="shared" ca="1" si="38"/>
        <v>#N/A</v>
      </c>
      <c r="P64" s="56" t="e">
        <f t="shared" ca="1" si="26"/>
        <v>#N/A</v>
      </c>
      <c r="Q64" s="56" t="e">
        <f t="shared" ca="1" si="27"/>
        <v>#N/A</v>
      </c>
      <c r="R64" s="56" t="e">
        <f t="shared" ca="1" si="28"/>
        <v>#N/A</v>
      </c>
      <c r="S64" s="59" t="e">
        <f t="shared" ca="1" si="29"/>
        <v>#N/A</v>
      </c>
      <c r="T64" s="59" t="e">
        <f t="shared" ca="1" si="42"/>
        <v>#N/A</v>
      </c>
      <c r="U64" s="59" t="e">
        <f t="shared" ca="1" si="30"/>
        <v>#N/A</v>
      </c>
      <c r="V64" s="56" t="e">
        <f t="shared" ca="1" si="31"/>
        <v>#N/A</v>
      </c>
      <c r="W64" s="56" t="e">
        <f t="shared" ca="1" si="43"/>
        <v>#N/A</v>
      </c>
      <c r="X64" s="56" t="e">
        <f t="shared" ca="1" si="39"/>
        <v>#N/A</v>
      </c>
    </row>
    <row r="65" spans="1:24" ht="12" customHeight="1">
      <c r="A65" s="40">
        <v>37</v>
      </c>
      <c r="B65" s="64" t="s">
        <v>62</v>
      </c>
      <c r="C65" s="61" t="str">
        <f>IF($D$3&lt;=(VLOOKUP($B65,'capacité salles'!$A$1:$G$40,2,FALSE)),"O","N")</f>
        <v>O</v>
      </c>
      <c r="D65" s="56" t="e">
        <f t="shared" ca="1" si="11"/>
        <v>#N/A</v>
      </c>
      <c r="E65" s="56" t="e">
        <f t="shared" ca="1" si="33"/>
        <v>#N/A</v>
      </c>
      <c r="F65" s="56" t="e">
        <f t="shared" ca="1" si="34"/>
        <v>#N/A</v>
      </c>
      <c r="G65" s="59" t="e">
        <f t="shared" ca="1" si="21"/>
        <v>#N/A</v>
      </c>
      <c r="H65" s="59" t="e">
        <f t="shared" ca="1" si="35"/>
        <v>#N/A</v>
      </c>
      <c r="I65" s="59" t="e">
        <f t="shared" ca="1" si="36"/>
        <v>#N/A</v>
      </c>
      <c r="J65" s="56" t="e">
        <f t="shared" ca="1" si="32"/>
        <v>#N/A</v>
      </c>
      <c r="K65" s="56" t="e">
        <f t="shared" ca="1" si="40"/>
        <v>#N/A</v>
      </c>
      <c r="L65" s="56" t="e">
        <f t="shared" ca="1" si="37"/>
        <v>#N/A</v>
      </c>
      <c r="M65" s="72" t="e">
        <f t="shared" ca="1" si="25"/>
        <v>#N/A</v>
      </c>
      <c r="N65" s="59" t="e">
        <f t="shared" ca="1" si="41"/>
        <v>#N/A</v>
      </c>
      <c r="O65" s="59" t="e">
        <f t="shared" ca="1" si="38"/>
        <v>#N/A</v>
      </c>
      <c r="P65" s="56" t="e">
        <f t="shared" ca="1" si="26"/>
        <v>#N/A</v>
      </c>
      <c r="Q65" s="56" t="e">
        <f t="shared" ca="1" si="27"/>
        <v>#N/A</v>
      </c>
      <c r="R65" s="56" t="e">
        <f t="shared" ca="1" si="28"/>
        <v>#N/A</v>
      </c>
      <c r="S65" s="59" t="e">
        <f t="shared" ca="1" si="29"/>
        <v>#N/A</v>
      </c>
      <c r="T65" s="59" t="e">
        <f t="shared" ca="1" si="42"/>
        <v>#N/A</v>
      </c>
      <c r="U65" s="59" t="e">
        <f t="shared" ca="1" si="30"/>
        <v>#N/A</v>
      </c>
      <c r="V65" s="56" t="e">
        <f t="shared" ca="1" si="31"/>
        <v>#N/A</v>
      </c>
      <c r="W65" s="56" t="e">
        <f t="shared" ca="1" si="43"/>
        <v>#N/A</v>
      </c>
      <c r="X65" s="56" t="e">
        <f t="shared" ca="1" si="39"/>
        <v>#N/A</v>
      </c>
    </row>
    <row r="66" spans="1:24" ht="12" customHeight="1">
      <c r="A66" s="40">
        <v>38</v>
      </c>
      <c r="B66" s="64" t="s">
        <v>400</v>
      </c>
      <c r="C66" s="61" t="str">
        <f>IF($D$3&lt;=(VLOOKUP($B66,'capacité salles'!$A$1:$G$40,2,FALSE)),"O","N")</f>
        <v>O</v>
      </c>
      <c r="D66" s="56" t="e">
        <f t="shared" ca="1" si="11"/>
        <v>#N/A</v>
      </c>
      <c r="E66" s="56" t="e">
        <f t="shared" ca="1" si="33"/>
        <v>#N/A</v>
      </c>
      <c r="F66" s="56" t="e">
        <f t="shared" ca="1" si="34"/>
        <v>#N/A</v>
      </c>
      <c r="G66" s="59" t="e">
        <f t="shared" ca="1" si="21"/>
        <v>#N/A</v>
      </c>
      <c r="H66" s="59" t="e">
        <f t="shared" ca="1" si="35"/>
        <v>#N/A</v>
      </c>
      <c r="I66" s="59" t="e">
        <f t="shared" ca="1" si="36"/>
        <v>#N/A</v>
      </c>
      <c r="J66" s="56" t="e">
        <f t="shared" ca="1" si="32"/>
        <v>#N/A</v>
      </c>
      <c r="K66" s="56" t="e">
        <f t="shared" ca="1" si="40"/>
        <v>#N/A</v>
      </c>
      <c r="L66" s="56" t="e">
        <f t="shared" ca="1" si="37"/>
        <v>#N/A</v>
      </c>
      <c r="M66" s="72" t="e">
        <f t="shared" ca="1" si="25"/>
        <v>#N/A</v>
      </c>
      <c r="N66" s="59" t="e">
        <f t="shared" ca="1" si="41"/>
        <v>#N/A</v>
      </c>
      <c r="O66" s="59" t="e">
        <f t="shared" ca="1" si="38"/>
        <v>#N/A</v>
      </c>
      <c r="P66" s="56" t="e">
        <f t="shared" ca="1" si="26"/>
        <v>#N/A</v>
      </c>
      <c r="Q66" s="56" t="e">
        <f t="shared" ca="1" si="27"/>
        <v>#N/A</v>
      </c>
      <c r="R66" s="56" t="e">
        <f t="shared" ca="1" si="28"/>
        <v>#N/A</v>
      </c>
      <c r="S66" s="59" t="e">
        <f t="shared" ca="1" si="29"/>
        <v>#N/A</v>
      </c>
      <c r="T66" s="59" t="e">
        <f t="shared" ca="1" si="42"/>
        <v>#N/A</v>
      </c>
      <c r="U66" s="59" t="e">
        <f t="shared" ca="1" si="30"/>
        <v>#N/A</v>
      </c>
      <c r="V66" s="56" t="e">
        <f t="shared" ca="1" si="31"/>
        <v>#N/A</v>
      </c>
      <c r="W66" s="56" t="e">
        <f t="shared" ca="1" si="43"/>
        <v>#N/A</v>
      </c>
      <c r="X66" s="56" t="e">
        <f t="shared" ca="1" si="39"/>
        <v>#N/A</v>
      </c>
    </row>
    <row r="67" spans="1:24" ht="12" customHeight="1">
      <c r="A67" s="40">
        <v>39</v>
      </c>
      <c r="B67" s="64" t="s">
        <v>78</v>
      </c>
      <c r="C67" s="61" t="str">
        <f>IF($D$3&lt;=(VLOOKUP($B67,'capacité salles'!$A$1:$G$40,2,FALSE)),"O","N")</f>
        <v>O</v>
      </c>
      <c r="D67" s="56" t="e">
        <f t="shared" ca="1" si="11"/>
        <v>#N/A</v>
      </c>
      <c r="E67" s="56" t="e">
        <f t="shared" ca="1" si="33"/>
        <v>#N/A</v>
      </c>
      <c r="F67" s="56" t="e">
        <f t="shared" ca="1" si="34"/>
        <v>#N/A</v>
      </c>
      <c r="G67" s="59" t="e">
        <f t="shared" ca="1" si="21"/>
        <v>#N/A</v>
      </c>
      <c r="H67" s="59" t="e">
        <f t="shared" ca="1" si="35"/>
        <v>#N/A</v>
      </c>
      <c r="I67" s="59" t="e">
        <f t="shared" ca="1" si="36"/>
        <v>#N/A</v>
      </c>
      <c r="J67" s="56" t="e">
        <f t="shared" ca="1" si="32"/>
        <v>#N/A</v>
      </c>
      <c r="K67" s="56" t="e">
        <f t="shared" ca="1" si="40"/>
        <v>#N/A</v>
      </c>
      <c r="L67" s="56" t="e">
        <f t="shared" ca="1" si="37"/>
        <v>#N/A</v>
      </c>
      <c r="M67" s="72" t="e">
        <f t="shared" ca="1" si="25"/>
        <v>#N/A</v>
      </c>
      <c r="N67" s="59" t="e">
        <f t="shared" ca="1" si="41"/>
        <v>#N/A</v>
      </c>
      <c r="O67" s="59" t="e">
        <f t="shared" ca="1" si="38"/>
        <v>#N/A</v>
      </c>
      <c r="P67" s="56" t="e">
        <f t="shared" ca="1" si="26"/>
        <v>#N/A</v>
      </c>
      <c r="Q67" s="56" t="e">
        <f t="shared" ca="1" si="27"/>
        <v>#N/A</v>
      </c>
      <c r="R67" s="56" t="e">
        <f t="shared" ca="1" si="28"/>
        <v>#N/A</v>
      </c>
      <c r="S67" s="59" t="e">
        <f t="shared" ca="1" si="29"/>
        <v>#N/A</v>
      </c>
      <c r="T67" s="59" t="e">
        <f t="shared" ca="1" si="42"/>
        <v>#N/A</v>
      </c>
      <c r="U67" s="59" t="e">
        <f t="shared" ca="1" si="30"/>
        <v>#N/A</v>
      </c>
      <c r="V67" s="56" t="e">
        <f t="shared" ca="1" si="31"/>
        <v>#N/A</v>
      </c>
      <c r="W67" s="56" t="e">
        <f t="shared" ca="1" si="43"/>
        <v>#N/A</v>
      </c>
      <c r="X67" s="56" t="e">
        <f t="shared" ca="1" si="39"/>
        <v>#N/A</v>
      </c>
    </row>
    <row r="68" spans="1:24" ht="12" customHeight="1" thickBot="1">
      <c r="A68" s="40">
        <v>40</v>
      </c>
      <c r="B68" s="66" t="s">
        <v>322</v>
      </c>
      <c r="C68" s="61" t="str">
        <f>IF($D$3&lt;=(VLOOKUP($B68,'capacité salles'!$A$1:$G$40,2,FALSE)),"O","N")</f>
        <v>O</v>
      </c>
      <c r="D68" s="56" t="e">
        <f t="shared" ca="1" si="11"/>
        <v>#N/A</v>
      </c>
      <c r="E68" s="56" t="e">
        <f t="shared" ca="1" si="33"/>
        <v>#N/A</v>
      </c>
      <c r="F68" s="56" t="e">
        <f t="shared" ca="1" si="34"/>
        <v>#N/A</v>
      </c>
      <c r="G68" s="59" t="e">
        <f t="shared" ca="1" si="21"/>
        <v>#N/A</v>
      </c>
      <c r="H68" s="59" t="e">
        <f t="shared" ca="1" si="35"/>
        <v>#N/A</v>
      </c>
      <c r="I68" s="59" t="e">
        <f t="shared" ca="1" si="36"/>
        <v>#N/A</v>
      </c>
      <c r="J68" s="56" t="e">
        <f t="shared" ca="1" si="32"/>
        <v>#N/A</v>
      </c>
      <c r="K68" s="56" t="e">
        <f t="shared" ca="1" si="40"/>
        <v>#N/A</v>
      </c>
      <c r="L68" s="56" t="e">
        <f t="shared" ca="1" si="37"/>
        <v>#N/A</v>
      </c>
      <c r="M68" s="72" t="e">
        <f t="shared" ca="1" si="25"/>
        <v>#N/A</v>
      </c>
      <c r="N68" s="59" t="e">
        <f t="shared" ca="1" si="41"/>
        <v>#N/A</v>
      </c>
      <c r="O68" s="59" t="e">
        <f t="shared" ca="1" si="38"/>
        <v>#N/A</v>
      </c>
      <c r="P68" s="56" t="e">
        <f t="shared" ca="1" si="26"/>
        <v>#N/A</v>
      </c>
      <c r="Q68" s="56" t="e">
        <f t="shared" ca="1" si="27"/>
        <v>#N/A</v>
      </c>
      <c r="R68" s="56" t="e">
        <f t="shared" ca="1" si="28"/>
        <v>#N/A</v>
      </c>
      <c r="S68" s="59" t="e">
        <f t="shared" ca="1" si="29"/>
        <v>#N/A</v>
      </c>
      <c r="T68" s="59" t="e">
        <f t="shared" ca="1" si="42"/>
        <v>#N/A</v>
      </c>
      <c r="U68" s="59" t="e">
        <f t="shared" ca="1" si="30"/>
        <v>#N/A</v>
      </c>
      <c r="V68" s="56" t="e">
        <f t="shared" ca="1" si="31"/>
        <v>#N/A</v>
      </c>
      <c r="W68" s="56" t="e">
        <f t="shared" ca="1" si="43"/>
        <v>#N/A</v>
      </c>
      <c r="X68" s="56" t="e">
        <f t="shared" ca="1" si="39"/>
        <v>#N/A</v>
      </c>
    </row>
    <row r="69" spans="1:24" ht="12" customHeight="1">
      <c r="A69" s="40">
        <v>41</v>
      </c>
      <c r="C69" s="40"/>
      <c r="D69" s="40"/>
      <c r="E69" s="40"/>
    </row>
    <row r="70" spans="1:24" ht="12" customHeight="1">
      <c r="A70" s="40">
        <v>42</v>
      </c>
    </row>
    <row r="71" spans="1:24" ht="12" customHeight="1">
      <c r="A71" s="40">
        <v>43</v>
      </c>
    </row>
    <row r="72" spans="1:24" ht="12" customHeight="1">
      <c r="A72" s="40">
        <v>44</v>
      </c>
    </row>
    <row r="73" spans="1:24" ht="12" customHeight="1">
      <c r="A73" s="40">
        <v>45</v>
      </c>
    </row>
    <row r="74" spans="1:24" ht="12" customHeight="1">
      <c r="A74" s="40">
        <v>46</v>
      </c>
    </row>
    <row r="75" spans="1:24" ht="12" customHeight="1">
      <c r="A75" s="40">
        <v>47</v>
      </c>
    </row>
    <row r="76" spans="1:24" ht="12" customHeight="1">
      <c r="A76" s="40">
        <v>48</v>
      </c>
    </row>
    <row r="77" spans="1:24" ht="12" customHeight="1">
      <c r="A77" s="40">
        <v>49</v>
      </c>
    </row>
    <row r="78" spans="1:24" ht="12" customHeight="1">
      <c r="A78" s="40">
        <v>50</v>
      </c>
    </row>
    <row r="79" spans="1:24" ht="12" customHeight="1">
      <c r="A79" s="40">
        <v>51</v>
      </c>
    </row>
    <row r="80" spans="1:24" ht="12" customHeight="1">
      <c r="A80" s="40">
        <v>52</v>
      </c>
    </row>
    <row r="81" spans="1:1" ht="12" customHeight="1">
      <c r="A81" s="40">
        <v>53</v>
      </c>
    </row>
    <row r="82" spans="1:1" ht="12" customHeight="1">
      <c r="A82" s="40">
        <v>54</v>
      </c>
    </row>
    <row r="83" spans="1:1" ht="12" customHeight="1">
      <c r="A83" s="40">
        <v>55</v>
      </c>
    </row>
    <row r="84" spans="1:1" ht="12" customHeight="1">
      <c r="A84" s="40">
        <v>56</v>
      </c>
    </row>
    <row r="85" spans="1:1" ht="12" customHeight="1">
      <c r="A85" s="40">
        <v>57</v>
      </c>
    </row>
    <row r="86" spans="1:1" ht="12" customHeight="1">
      <c r="A86" s="40">
        <v>58</v>
      </c>
    </row>
    <row r="87" spans="1:1" ht="12" customHeight="1">
      <c r="A87" s="40">
        <v>59</v>
      </c>
    </row>
    <row r="88" spans="1:1" ht="12" customHeight="1">
      <c r="A88" s="40">
        <v>60</v>
      </c>
    </row>
    <row r="89" spans="1:1" ht="12" customHeight="1">
      <c r="A89" s="40">
        <v>61</v>
      </c>
    </row>
    <row r="90" spans="1:1" ht="12" customHeight="1">
      <c r="A90" s="40">
        <v>62</v>
      </c>
    </row>
    <row r="91" spans="1:1" ht="12" customHeight="1">
      <c r="A91" s="40">
        <v>63</v>
      </c>
    </row>
    <row r="92" spans="1:1" ht="12" customHeight="1">
      <c r="A92" s="40">
        <v>64</v>
      </c>
    </row>
    <row r="93" spans="1:1" ht="12" customHeight="1">
      <c r="A93" s="40">
        <v>65</v>
      </c>
    </row>
    <row r="94" spans="1:1" ht="12" customHeight="1">
      <c r="A94" s="40">
        <v>66</v>
      </c>
    </row>
    <row r="95" spans="1:1" ht="12" customHeight="1">
      <c r="A95" s="40">
        <v>67</v>
      </c>
    </row>
    <row r="96" spans="1:1" ht="12" customHeight="1">
      <c r="A96" s="40">
        <v>68</v>
      </c>
    </row>
    <row r="97" spans="1:1" ht="12" customHeight="1">
      <c r="A97" s="40">
        <v>69</v>
      </c>
    </row>
    <row r="98" spans="1:1" ht="12" customHeight="1">
      <c r="A98" s="40">
        <v>70</v>
      </c>
    </row>
    <row r="99" spans="1:1" ht="12" customHeight="1">
      <c r="A99" s="40">
        <v>71</v>
      </c>
    </row>
    <row r="100" spans="1:1" ht="12" customHeight="1">
      <c r="A100" s="40">
        <v>72</v>
      </c>
    </row>
    <row r="101" spans="1:1" ht="12" customHeight="1">
      <c r="A101" s="40">
        <v>73</v>
      </c>
    </row>
    <row r="102" spans="1:1" ht="12" customHeight="1">
      <c r="A102" s="40">
        <v>74</v>
      </c>
    </row>
    <row r="103" spans="1:1" ht="12" customHeight="1">
      <c r="A103" s="40">
        <v>75</v>
      </c>
    </row>
    <row r="104" spans="1:1" ht="12" customHeight="1">
      <c r="A104" s="40">
        <v>76</v>
      </c>
    </row>
    <row r="105" spans="1:1" ht="12" customHeight="1">
      <c r="A105" s="40">
        <v>77</v>
      </c>
    </row>
    <row r="106" spans="1:1" ht="12" customHeight="1">
      <c r="A106" s="40">
        <v>78</v>
      </c>
    </row>
    <row r="107" spans="1:1" ht="12" customHeight="1">
      <c r="A107" s="40">
        <v>79</v>
      </c>
    </row>
    <row r="108" spans="1:1" ht="12" customHeight="1">
      <c r="A108" s="40">
        <v>80</v>
      </c>
    </row>
    <row r="109" spans="1:1" ht="12" customHeight="1">
      <c r="A109" s="40">
        <v>81</v>
      </c>
    </row>
    <row r="110" spans="1:1" ht="12" customHeight="1">
      <c r="A110" s="40">
        <v>82</v>
      </c>
    </row>
    <row r="111" spans="1:1" ht="12" customHeight="1">
      <c r="A111" s="40">
        <v>83</v>
      </c>
    </row>
    <row r="112" spans="1:1" ht="12" customHeight="1">
      <c r="A112" s="40">
        <v>84</v>
      </c>
    </row>
    <row r="113" spans="1:1" ht="12" customHeight="1">
      <c r="A113" s="40">
        <v>85</v>
      </c>
    </row>
    <row r="114" spans="1:1" ht="12" customHeight="1">
      <c r="A114" s="40">
        <v>86</v>
      </c>
    </row>
    <row r="115" spans="1:1" ht="12" customHeight="1">
      <c r="A115" s="40">
        <v>87</v>
      </c>
    </row>
    <row r="116" spans="1:1" ht="12" customHeight="1">
      <c r="A116" s="40">
        <v>88</v>
      </c>
    </row>
    <row r="117" spans="1:1" ht="12" customHeight="1">
      <c r="A117" s="40">
        <v>89</v>
      </c>
    </row>
    <row r="118" spans="1:1" ht="12" customHeight="1">
      <c r="A118" s="40">
        <v>90</v>
      </c>
    </row>
    <row r="119" spans="1:1" ht="12" customHeight="1">
      <c r="A119" s="40">
        <v>91</v>
      </c>
    </row>
    <row r="120" spans="1:1" ht="12" customHeight="1">
      <c r="A120" s="40">
        <v>92</v>
      </c>
    </row>
    <row r="121" spans="1:1" ht="12" customHeight="1">
      <c r="A121" s="40">
        <v>93</v>
      </c>
    </row>
    <row r="122" spans="1:1" ht="12" customHeight="1">
      <c r="A122" s="40">
        <v>94</v>
      </c>
    </row>
    <row r="123" spans="1:1" ht="12" customHeight="1">
      <c r="A123" s="40">
        <v>95</v>
      </c>
    </row>
    <row r="124" spans="1:1" ht="12" customHeight="1">
      <c r="A124" s="40">
        <v>96</v>
      </c>
    </row>
    <row r="125" spans="1:1" ht="12" customHeight="1">
      <c r="A125" s="40">
        <v>97</v>
      </c>
    </row>
    <row r="126" spans="1:1" ht="12" customHeight="1">
      <c r="A126" s="40">
        <v>98</v>
      </c>
    </row>
    <row r="127" spans="1:1" ht="12" customHeight="1">
      <c r="A127" s="40">
        <v>99</v>
      </c>
    </row>
    <row r="128" spans="1:1" ht="12" customHeight="1">
      <c r="A128" s="40">
        <v>100</v>
      </c>
    </row>
  </sheetData>
  <conditionalFormatting sqref="C29:C68">
    <cfRule type="containsText" dxfId="15" priority="95" stopIfTrue="1" operator="containsText" text="OK">
      <formula>NOT(ISERROR(SEARCH("OK",C29)))</formula>
    </cfRule>
  </conditionalFormatting>
  <conditionalFormatting sqref="H1:H22">
    <cfRule type="expression" dxfId="14" priority="2">
      <formula>H1&lt;&gt;" "</formula>
    </cfRule>
  </conditionalFormatting>
  <conditionalFormatting sqref="I1:I22">
    <cfRule type="expression" dxfId="13" priority="4">
      <formula>I1&lt;&gt;" "</formula>
    </cfRule>
  </conditionalFormatting>
  <conditionalFormatting sqref="J1:J22">
    <cfRule type="expression" dxfId="12" priority="6">
      <formula>J1&lt;&gt;" "</formula>
    </cfRule>
  </conditionalFormatting>
  <conditionalFormatting sqref="M1:M22">
    <cfRule type="expression" dxfId="11" priority="9">
      <formula>M1&lt;&gt;" "</formula>
    </cfRule>
  </conditionalFormatting>
  <conditionalFormatting sqref="L1:L22">
    <cfRule type="expression" dxfId="10" priority="8">
      <formula>L1&lt;&gt;" "</formula>
    </cfRule>
  </conditionalFormatting>
  <conditionalFormatting sqref="K1:K22">
    <cfRule type="expression" dxfId="9" priority="7">
      <formula>K1&lt;&gt;" "</formula>
    </cfRule>
  </conditionalFormatting>
  <conditionalFormatting sqref="N1:N22">
    <cfRule type="expression" dxfId="8" priority="94">
      <formula>N1&lt;&gt;" "</formula>
    </cfRule>
  </conditionalFormatting>
  <conditionalFormatting sqref="H3:N22">
    <cfRule type="containsBlanks" dxfId="7" priority="1">
      <formula>LEN(TRIM(H3))=0</formula>
    </cfRule>
  </conditionalFormatting>
  <dataValidations count="3">
    <dataValidation type="list" allowBlank="1" showInputMessage="1" showErrorMessage="1" sqref="C3">
      <formula1>$A$29:$A$35</formula1>
    </dataValidation>
    <dataValidation type="list" allowBlank="1" showInputMessage="1" showErrorMessage="1" sqref="D3">
      <formula1>$A$29:$A$128</formula1>
    </dataValidation>
    <dataValidation type="list" allowBlank="1" showInputMessage="1" showErrorMessage="1" sqref="E3">
      <formula1>$A$24:$A$28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40"/>
  <sheetViews>
    <sheetView zoomScale="90" zoomScaleNormal="90" workbookViewId="0">
      <selection activeCell="D11" sqref="D11"/>
    </sheetView>
  </sheetViews>
  <sheetFormatPr baseColWidth="10" defaultColWidth="11.42578125" defaultRowHeight="12.75"/>
  <cols>
    <col min="1" max="1" width="40" style="37" bestFit="1" customWidth="1"/>
    <col min="2" max="2" width="11.42578125" style="37"/>
    <col min="3" max="3" width="7.85546875" style="37" customWidth="1"/>
    <col min="4" max="4" width="11.42578125" style="37"/>
    <col min="5" max="5" width="13.140625" style="37" customWidth="1"/>
    <col min="6" max="16384" width="11.42578125" style="37"/>
  </cols>
  <sheetData>
    <row r="1" spans="1:13">
      <c r="A1" s="36" t="s">
        <v>447</v>
      </c>
      <c r="B1" s="39" t="s">
        <v>448</v>
      </c>
      <c r="C1" s="36" t="s">
        <v>449</v>
      </c>
      <c r="D1" s="36" t="s">
        <v>450</v>
      </c>
      <c r="E1" s="36" t="s">
        <v>451</v>
      </c>
      <c r="F1" s="36" t="s">
        <v>452</v>
      </c>
      <c r="G1" s="36" t="s">
        <v>453</v>
      </c>
      <c r="L1" s="36" t="s">
        <v>454</v>
      </c>
      <c r="M1" s="36" t="s">
        <v>455</v>
      </c>
    </row>
    <row r="2" spans="1:13" ht="15">
      <c r="A2" s="38" t="s">
        <v>64</v>
      </c>
      <c r="B2" s="39">
        <f>MIN(C2:G2)</f>
        <v>10</v>
      </c>
      <c r="C2" s="38"/>
      <c r="D2" s="38"/>
      <c r="E2" s="38">
        <v>10</v>
      </c>
      <c r="F2" s="38"/>
      <c r="G2" s="38"/>
      <c r="L2" s="38" t="s">
        <v>456</v>
      </c>
      <c r="M2" s="38" t="s">
        <v>457</v>
      </c>
    </row>
    <row r="3" spans="1:13" ht="15">
      <c r="A3" s="41" t="s">
        <v>202</v>
      </c>
      <c r="B3" s="39"/>
      <c r="C3" s="39"/>
      <c r="D3" s="39"/>
      <c r="E3" s="39"/>
      <c r="F3" s="39"/>
      <c r="G3" s="39"/>
      <c r="L3" s="38" t="s">
        <v>458</v>
      </c>
      <c r="M3" s="38" t="s">
        <v>459</v>
      </c>
    </row>
    <row r="4" spans="1:13" ht="15">
      <c r="A4" s="38" t="s">
        <v>314</v>
      </c>
      <c r="B4" s="39">
        <f>MIN(C4:G4)</f>
        <v>12</v>
      </c>
      <c r="C4" s="38"/>
      <c r="D4" s="38">
        <v>12</v>
      </c>
      <c r="E4" s="38">
        <v>12</v>
      </c>
      <c r="F4" s="38"/>
      <c r="G4" s="38"/>
      <c r="L4" s="38" t="s">
        <v>460</v>
      </c>
      <c r="M4" s="38" t="s">
        <v>457</v>
      </c>
    </row>
    <row r="5" spans="1:13" ht="15">
      <c r="A5" s="38" t="s">
        <v>68</v>
      </c>
      <c r="B5" s="39">
        <f>MIN(C5:G5)</f>
        <v>24</v>
      </c>
      <c r="C5" s="38">
        <v>55</v>
      </c>
      <c r="D5" s="38">
        <v>24</v>
      </c>
      <c r="E5" s="38">
        <v>30</v>
      </c>
      <c r="F5" s="38">
        <v>36</v>
      </c>
      <c r="G5" s="38"/>
      <c r="L5" s="38" t="s">
        <v>461</v>
      </c>
      <c r="M5" s="38" t="s">
        <v>459</v>
      </c>
    </row>
    <row r="6" spans="1:13" ht="15">
      <c r="A6" s="41" t="s">
        <v>80</v>
      </c>
      <c r="B6" s="39">
        <v>46</v>
      </c>
      <c r="C6" s="39"/>
      <c r="D6" s="39"/>
      <c r="E6" s="39"/>
      <c r="F6" s="39"/>
      <c r="G6" s="39"/>
      <c r="L6" s="38" t="s">
        <v>456</v>
      </c>
      <c r="M6" s="38" t="s">
        <v>457</v>
      </c>
    </row>
    <row r="7" spans="1:13" ht="15">
      <c r="A7" s="41" t="s">
        <v>215</v>
      </c>
      <c r="B7" s="39">
        <v>60</v>
      </c>
      <c r="C7" s="39"/>
      <c r="D7" s="39"/>
      <c r="E7" s="39"/>
      <c r="F7" s="39"/>
      <c r="G7" s="39"/>
      <c r="L7" s="38" t="s">
        <v>462</v>
      </c>
      <c r="M7" s="38" t="s">
        <v>457</v>
      </c>
    </row>
    <row r="8" spans="1:13" ht="15">
      <c r="A8" s="41" t="s">
        <v>108</v>
      </c>
      <c r="B8" s="39">
        <v>82</v>
      </c>
      <c r="C8" s="39"/>
      <c r="D8" s="39"/>
      <c r="E8" s="39"/>
      <c r="F8" s="39"/>
      <c r="G8" s="39"/>
      <c r="L8" s="38" t="s">
        <v>463</v>
      </c>
      <c r="M8" s="38" t="s">
        <v>457</v>
      </c>
    </row>
    <row r="9" spans="1:13" ht="15">
      <c r="A9" s="38" t="s">
        <v>315</v>
      </c>
      <c r="B9" s="39">
        <f>MIN(C9:G9)</f>
        <v>15</v>
      </c>
      <c r="C9" s="38"/>
      <c r="D9" s="38">
        <v>15</v>
      </c>
      <c r="E9" s="38">
        <v>15</v>
      </c>
      <c r="F9" s="38"/>
      <c r="G9" s="38"/>
      <c r="L9" s="38" t="s">
        <v>463</v>
      </c>
      <c r="M9" s="38" t="s">
        <v>457</v>
      </c>
    </row>
    <row r="10" spans="1:13" ht="15">
      <c r="A10" s="41" t="s">
        <v>326</v>
      </c>
      <c r="B10" s="39">
        <v>17</v>
      </c>
      <c r="C10" s="39"/>
      <c r="D10" s="39"/>
      <c r="E10" s="39"/>
      <c r="F10" s="39"/>
      <c r="G10" s="39"/>
      <c r="L10" s="38" t="s">
        <v>463</v>
      </c>
      <c r="M10" s="38" t="s">
        <v>457</v>
      </c>
    </row>
    <row r="11" spans="1:13" ht="15">
      <c r="A11" s="38" t="s">
        <v>73</v>
      </c>
      <c r="B11" s="39">
        <f>MIN(C11:G11)</f>
        <v>10</v>
      </c>
      <c r="C11" s="38"/>
      <c r="D11" s="38"/>
      <c r="E11" s="38">
        <v>10</v>
      </c>
      <c r="F11" s="38"/>
      <c r="G11" s="38"/>
      <c r="L11" s="38" t="s">
        <v>464</v>
      </c>
      <c r="M11" s="38" t="s">
        <v>457</v>
      </c>
    </row>
    <row r="12" spans="1:13" ht="15">
      <c r="A12" s="41" t="s">
        <v>212</v>
      </c>
      <c r="B12" s="39">
        <v>26</v>
      </c>
      <c r="C12" s="39"/>
      <c r="D12" s="39"/>
      <c r="E12" s="39"/>
      <c r="F12" s="39"/>
      <c r="G12" s="39"/>
      <c r="L12" s="38" t="s">
        <v>462</v>
      </c>
      <c r="M12" s="38" t="s">
        <v>457</v>
      </c>
    </row>
    <row r="13" spans="1:13" ht="15">
      <c r="A13" s="38" t="s">
        <v>55</v>
      </c>
      <c r="B13" s="39">
        <f>MIN(C13:G13)</f>
        <v>16</v>
      </c>
      <c r="C13" s="38"/>
      <c r="D13" s="38"/>
      <c r="E13" s="38">
        <v>16</v>
      </c>
      <c r="F13" s="38"/>
      <c r="G13" s="38"/>
      <c r="L13" s="38" t="s">
        <v>460</v>
      </c>
      <c r="M13" s="38" t="s">
        <v>457</v>
      </c>
    </row>
    <row r="14" spans="1:13" ht="15">
      <c r="A14" s="38" t="s">
        <v>60</v>
      </c>
      <c r="B14" s="39">
        <f>MIN(C14:G14)</f>
        <v>24</v>
      </c>
      <c r="C14" s="38">
        <v>50</v>
      </c>
      <c r="D14" s="38">
        <v>24</v>
      </c>
      <c r="E14" s="38">
        <v>28</v>
      </c>
      <c r="F14" s="38">
        <v>28</v>
      </c>
      <c r="G14" s="38"/>
      <c r="L14" s="38" t="s">
        <v>465</v>
      </c>
      <c r="M14" s="38" t="s">
        <v>457</v>
      </c>
    </row>
    <row r="15" spans="1:13" ht="15">
      <c r="A15" s="41" t="s">
        <v>82</v>
      </c>
      <c r="B15" s="39">
        <v>48</v>
      </c>
      <c r="C15" s="39"/>
      <c r="D15" s="39"/>
      <c r="E15" s="39"/>
      <c r="F15" s="39"/>
      <c r="G15" s="39"/>
      <c r="L15" s="38" t="s">
        <v>466</v>
      </c>
      <c r="M15" s="38" t="s">
        <v>459</v>
      </c>
    </row>
    <row r="16" spans="1:13" ht="15">
      <c r="A16" s="38" t="s">
        <v>88</v>
      </c>
      <c r="B16" s="39">
        <f>MIN(C16:G16)</f>
        <v>22</v>
      </c>
      <c r="C16" s="38">
        <v>48</v>
      </c>
      <c r="D16" s="38">
        <v>22</v>
      </c>
      <c r="E16" s="38">
        <v>24</v>
      </c>
      <c r="F16" s="38">
        <v>24</v>
      </c>
      <c r="G16" s="38"/>
      <c r="L16" s="38" t="s">
        <v>463</v>
      </c>
      <c r="M16" s="38" t="s">
        <v>457</v>
      </c>
    </row>
    <row r="17" spans="1:13" ht="15">
      <c r="A17" s="38" t="s">
        <v>76</v>
      </c>
      <c r="B17" s="39">
        <f>MIN(C17:G17)</f>
        <v>24</v>
      </c>
      <c r="C17" s="38">
        <v>50</v>
      </c>
      <c r="D17" s="38">
        <v>24</v>
      </c>
      <c r="E17" s="38">
        <v>28</v>
      </c>
      <c r="F17" s="38">
        <v>28</v>
      </c>
      <c r="G17" s="38"/>
      <c r="L17" s="38" t="s">
        <v>467</v>
      </c>
      <c r="M17" s="38" t="s">
        <v>457</v>
      </c>
    </row>
    <row r="18" spans="1:13" ht="15">
      <c r="A18" s="41" t="s">
        <v>364</v>
      </c>
      <c r="B18" s="39">
        <v>48</v>
      </c>
      <c r="C18" s="39"/>
      <c r="D18" s="39"/>
      <c r="E18" s="39"/>
      <c r="F18" s="39"/>
      <c r="G18" s="39"/>
      <c r="L18" s="38" t="s">
        <v>463</v>
      </c>
      <c r="M18" s="38" t="s">
        <v>457</v>
      </c>
    </row>
    <row r="19" spans="1:13" ht="15">
      <c r="A19" s="41" t="s">
        <v>365</v>
      </c>
      <c r="B19" s="39">
        <v>72</v>
      </c>
      <c r="C19" s="39"/>
      <c r="D19" s="39"/>
      <c r="E19" s="39"/>
      <c r="F19" s="39"/>
      <c r="G19" s="39"/>
      <c r="L19" s="38" t="s">
        <v>462</v>
      </c>
      <c r="M19" s="38" t="s">
        <v>457</v>
      </c>
    </row>
    <row r="20" spans="1:13" ht="15">
      <c r="A20" s="41" t="s">
        <v>327</v>
      </c>
      <c r="B20" s="39">
        <v>96</v>
      </c>
      <c r="C20" s="39"/>
      <c r="D20" s="39"/>
      <c r="E20" s="39"/>
      <c r="F20" s="39"/>
      <c r="G20" s="39"/>
      <c r="L20" s="38" t="s">
        <v>468</v>
      </c>
      <c r="M20" s="38" t="s">
        <v>457</v>
      </c>
    </row>
    <row r="21" spans="1:13">
      <c r="A21" s="38" t="s">
        <v>57</v>
      </c>
      <c r="B21" s="39">
        <f>MIN(C21:G21)</f>
        <v>16</v>
      </c>
      <c r="C21" s="38">
        <v>30</v>
      </c>
      <c r="D21" s="38">
        <v>16</v>
      </c>
      <c r="E21" s="38">
        <v>18</v>
      </c>
      <c r="F21" s="38">
        <v>18</v>
      </c>
      <c r="G21" s="38"/>
    </row>
    <row r="22" spans="1:13">
      <c r="A22" s="41" t="s">
        <v>213</v>
      </c>
      <c r="B22" s="39">
        <v>98</v>
      </c>
      <c r="C22" s="39"/>
      <c r="D22" s="39"/>
      <c r="E22" s="39"/>
      <c r="F22" s="39"/>
      <c r="G22" s="39"/>
    </row>
    <row r="23" spans="1:13">
      <c r="A23" s="38" t="s">
        <v>191</v>
      </c>
      <c r="B23" s="39">
        <f>MIN(C23:G23)</f>
        <v>16</v>
      </c>
      <c r="C23" s="38"/>
      <c r="D23" s="38"/>
      <c r="E23" s="38">
        <v>16</v>
      </c>
      <c r="F23" s="38"/>
      <c r="G23" s="38"/>
    </row>
    <row r="24" spans="1:13">
      <c r="A24" s="38" t="s">
        <v>67</v>
      </c>
      <c r="B24" s="39">
        <f>MIN(C24:G24)</f>
        <v>24</v>
      </c>
      <c r="C24" s="38">
        <v>60</v>
      </c>
      <c r="D24" s="38">
        <v>24</v>
      </c>
      <c r="E24" s="38">
        <v>30</v>
      </c>
      <c r="F24" s="38">
        <v>36</v>
      </c>
      <c r="G24" s="38"/>
    </row>
    <row r="25" spans="1:13">
      <c r="A25" s="41" t="s">
        <v>83</v>
      </c>
      <c r="B25" s="39">
        <v>48</v>
      </c>
      <c r="C25" s="39"/>
      <c r="D25" s="39"/>
      <c r="E25" s="39"/>
      <c r="F25" s="39"/>
      <c r="G25" s="39"/>
    </row>
    <row r="26" spans="1:13">
      <c r="A26" s="41" t="s">
        <v>377</v>
      </c>
      <c r="B26" s="39">
        <v>72</v>
      </c>
      <c r="C26" s="39"/>
      <c r="D26" s="39"/>
      <c r="E26" s="39"/>
      <c r="F26" s="39"/>
      <c r="G26" s="39"/>
    </row>
    <row r="27" spans="1:13">
      <c r="A27" s="42" t="s">
        <v>380</v>
      </c>
      <c r="B27" s="39">
        <v>96</v>
      </c>
      <c r="C27" s="39"/>
      <c r="D27" s="39"/>
      <c r="E27" s="39"/>
      <c r="F27" s="39"/>
      <c r="G27" s="39"/>
    </row>
    <row r="28" spans="1:13">
      <c r="A28" s="38" t="s">
        <v>77</v>
      </c>
      <c r="B28" s="39">
        <f>MIN(C28:G28)</f>
        <v>50</v>
      </c>
      <c r="C28" s="38">
        <v>190</v>
      </c>
      <c r="D28" s="38">
        <v>50</v>
      </c>
      <c r="E28" s="38">
        <v>60</v>
      </c>
      <c r="F28" s="38">
        <v>110</v>
      </c>
      <c r="G28" s="38">
        <v>100</v>
      </c>
    </row>
    <row r="29" spans="1:13">
      <c r="A29" s="41" t="s">
        <v>103</v>
      </c>
      <c r="B29" s="39"/>
      <c r="C29" s="39"/>
      <c r="D29" s="39"/>
      <c r="E29" s="39"/>
      <c r="F29" s="39"/>
      <c r="G29" s="39"/>
    </row>
    <row r="30" spans="1:13">
      <c r="A30" s="41" t="s">
        <v>397</v>
      </c>
      <c r="B30" s="39"/>
      <c r="C30" s="39"/>
      <c r="D30" s="39"/>
      <c r="E30" s="39"/>
      <c r="F30" s="39"/>
      <c r="G30" s="39"/>
    </row>
    <row r="31" spans="1:13">
      <c r="A31" s="38" t="s">
        <v>446</v>
      </c>
      <c r="B31" s="39">
        <f>MIN(C31:G31)</f>
        <v>32</v>
      </c>
      <c r="C31" s="38"/>
      <c r="D31" s="38">
        <v>32</v>
      </c>
      <c r="E31" s="38">
        <v>32</v>
      </c>
      <c r="F31" s="38"/>
      <c r="G31" s="38"/>
    </row>
    <row r="32" spans="1:13">
      <c r="A32" s="38" t="s">
        <v>95</v>
      </c>
      <c r="B32" s="39">
        <f>MIN(C32:G32)</f>
        <v>14</v>
      </c>
      <c r="C32" s="38">
        <v>48</v>
      </c>
      <c r="D32" s="38">
        <v>22</v>
      </c>
      <c r="E32" s="38">
        <v>14</v>
      </c>
      <c r="F32" s="38">
        <v>24</v>
      </c>
      <c r="G32" s="38"/>
    </row>
    <row r="33" spans="1:7">
      <c r="A33" s="41" t="s">
        <v>62</v>
      </c>
      <c r="B33" s="39">
        <v>36</v>
      </c>
      <c r="C33" s="39"/>
      <c r="D33" s="39"/>
      <c r="E33" s="39"/>
      <c r="F33" s="39"/>
      <c r="G33" s="39"/>
    </row>
    <row r="34" spans="1:7">
      <c r="A34" s="38" t="s">
        <v>97</v>
      </c>
      <c r="B34" s="39">
        <f>MIN(C34:G34)</f>
        <v>22</v>
      </c>
      <c r="C34" s="38">
        <v>48</v>
      </c>
      <c r="D34" s="38">
        <v>22</v>
      </c>
      <c r="E34" s="38">
        <v>24</v>
      </c>
      <c r="F34" s="38">
        <v>24</v>
      </c>
      <c r="G34" s="38"/>
    </row>
    <row r="35" spans="1:7">
      <c r="A35" s="41" t="s">
        <v>400</v>
      </c>
      <c r="B35" s="39">
        <v>36</v>
      </c>
      <c r="C35" s="39"/>
      <c r="D35" s="39"/>
      <c r="E35" s="39"/>
      <c r="F35" s="39"/>
      <c r="G35" s="39"/>
    </row>
    <row r="36" spans="1:7">
      <c r="A36" s="41" t="s">
        <v>78</v>
      </c>
      <c r="B36" s="39">
        <v>58</v>
      </c>
      <c r="C36" s="39"/>
      <c r="D36" s="39"/>
      <c r="E36" s="39"/>
      <c r="F36" s="39"/>
      <c r="G36" s="39"/>
    </row>
    <row r="37" spans="1:7">
      <c r="A37" s="41" t="s">
        <v>322</v>
      </c>
      <c r="B37" s="39">
        <v>82</v>
      </c>
      <c r="C37" s="39"/>
      <c r="D37" s="39"/>
      <c r="E37" s="39"/>
      <c r="F37" s="39"/>
      <c r="G37" s="39"/>
    </row>
    <row r="38" spans="1:7">
      <c r="A38" s="38" t="s">
        <v>79</v>
      </c>
      <c r="B38" s="39">
        <f>MIN(C38:G38)</f>
        <v>24</v>
      </c>
      <c r="C38" s="38">
        <v>50</v>
      </c>
      <c r="D38" s="38">
        <v>24</v>
      </c>
      <c r="E38" s="38">
        <v>28</v>
      </c>
      <c r="F38" s="38">
        <v>28</v>
      </c>
      <c r="G38" s="38"/>
    </row>
    <row r="39" spans="1:7">
      <c r="A39" s="38" t="s">
        <v>241</v>
      </c>
      <c r="B39" s="39">
        <f>MIN(C39:G39)</f>
        <v>16</v>
      </c>
      <c r="C39" s="38"/>
      <c r="D39" s="38"/>
      <c r="E39" s="38">
        <v>16</v>
      </c>
      <c r="F39" s="38"/>
      <c r="G39" s="38"/>
    </row>
    <row r="40" spans="1:7">
      <c r="A40" s="38" t="s">
        <v>252</v>
      </c>
      <c r="B40" s="39">
        <f>MIN(C40:G40)</f>
        <v>12</v>
      </c>
      <c r="C40" s="38"/>
      <c r="D40" s="38"/>
      <c r="E40" s="38">
        <v>12</v>
      </c>
      <c r="F40" s="38"/>
      <c r="G40" s="38"/>
    </row>
  </sheetData>
  <sortState ref="A2:G40">
    <sortCondition ref="A1"/>
  </sortState>
  <conditionalFormatting sqref="B2:G40">
    <cfRule type="containsBlanks" dxfId="6" priority="1">
      <formula>LEN(TRIM(B2))=0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O69"/>
  <sheetViews>
    <sheetView zoomScale="70" zoomScaleNormal="70" workbookViewId="0">
      <pane xSplit="4" ySplit="2" topLeftCell="E7" activePane="bottomRight" state="frozen"/>
      <selection activeCell="AD11" sqref="AD11"/>
      <selection pane="topRight" activeCell="AD11" sqref="AD11"/>
      <selection pane="bottomLeft" activeCell="AD11" sqref="AD11"/>
      <selection pane="bottomRight" activeCell="F14" sqref="F14"/>
    </sheetView>
  </sheetViews>
  <sheetFormatPr baseColWidth="10" defaultColWidth="11.42578125" defaultRowHeight="15"/>
  <cols>
    <col min="1" max="1" width="18" customWidth="1"/>
    <col min="5" max="35" width="17.28515625" customWidth="1"/>
    <col min="37" max="37" width="10.85546875" customWidth="1"/>
    <col min="42" max="42" width="17" bestFit="1" customWidth="1"/>
  </cols>
  <sheetData>
    <row r="1" spans="1:67">
      <c r="A1" s="76">
        <f ca="1">TODAY()</f>
        <v>42746</v>
      </c>
      <c r="B1" s="77"/>
      <c r="C1" s="77"/>
      <c r="D1" s="17"/>
      <c r="E1" s="12">
        <v>42370</v>
      </c>
      <c r="F1" s="12">
        <v>42371</v>
      </c>
      <c r="G1" s="12">
        <v>42372</v>
      </c>
      <c r="H1" s="12">
        <v>42373</v>
      </c>
      <c r="I1" s="12">
        <v>42374</v>
      </c>
      <c r="J1" s="12">
        <v>42375</v>
      </c>
      <c r="K1" s="12">
        <v>42376</v>
      </c>
      <c r="L1" s="12">
        <v>42377</v>
      </c>
      <c r="M1" s="12">
        <v>42378</v>
      </c>
      <c r="N1" s="12">
        <v>42379</v>
      </c>
      <c r="O1" s="12">
        <v>42380</v>
      </c>
      <c r="P1" s="12">
        <v>42381</v>
      </c>
      <c r="Q1" s="12">
        <v>42382</v>
      </c>
      <c r="R1" s="12">
        <v>42383</v>
      </c>
      <c r="S1" s="12">
        <v>42384</v>
      </c>
      <c r="T1" s="12">
        <v>42385</v>
      </c>
      <c r="U1" s="12">
        <v>42386</v>
      </c>
      <c r="V1" s="12">
        <v>42387</v>
      </c>
      <c r="W1" s="12">
        <v>42388</v>
      </c>
      <c r="X1" s="12">
        <v>42389</v>
      </c>
      <c r="Y1" s="12">
        <v>42390</v>
      </c>
      <c r="Z1" s="12">
        <v>42391</v>
      </c>
      <c r="AA1" s="12">
        <v>42392</v>
      </c>
      <c r="AB1" s="12">
        <v>42393</v>
      </c>
      <c r="AC1" s="12">
        <v>42394</v>
      </c>
      <c r="AD1" s="12">
        <v>42395</v>
      </c>
      <c r="AE1" s="12">
        <v>42396</v>
      </c>
      <c r="AF1" s="12">
        <v>42397</v>
      </c>
      <c r="AG1" s="12">
        <v>42398</v>
      </c>
      <c r="AH1" s="12">
        <v>42399</v>
      </c>
      <c r="AI1" s="12">
        <v>42400</v>
      </c>
    </row>
    <row r="2" spans="1:67">
      <c r="A2" s="78" t="s">
        <v>469</v>
      </c>
      <c r="B2" s="78"/>
      <c r="C2" s="78"/>
      <c r="D2" s="54"/>
      <c r="E2" s="10">
        <f>WEEKDAY(E1,2)</f>
        <v>5</v>
      </c>
      <c r="F2" s="10">
        <f t="shared" ref="F2:W2" si="0">WEEKDAY(F1,2)</f>
        <v>6</v>
      </c>
      <c r="G2" s="10">
        <f t="shared" si="0"/>
        <v>7</v>
      </c>
      <c r="H2" s="10">
        <f t="shared" si="0"/>
        <v>1</v>
      </c>
      <c r="I2" s="10">
        <f t="shared" si="0"/>
        <v>2</v>
      </c>
      <c r="J2" s="10">
        <f t="shared" si="0"/>
        <v>3</v>
      </c>
      <c r="K2" s="10">
        <f t="shared" si="0"/>
        <v>4</v>
      </c>
      <c r="L2" s="10">
        <f t="shared" si="0"/>
        <v>5</v>
      </c>
      <c r="M2" s="10">
        <f t="shared" si="0"/>
        <v>6</v>
      </c>
      <c r="N2" s="10">
        <f t="shared" si="0"/>
        <v>7</v>
      </c>
      <c r="O2" s="10">
        <f t="shared" si="0"/>
        <v>1</v>
      </c>
      <c r="P2" s="10">
        <f t="shared" si="0"/>
        <v>2</v>
      </c>
      <c r="Q2" s="10">
        <f t="shared" si="0"/>
        <v>3</v>
      </c>
      <c r="R2" s="10">
        <f t="shared" si="0"/>
        <v>4</v>
      </c>
      <c r="S2" s="10">
        <f t="shared" si="0"/>
        <v>5</v>
      </c>
      <c r="T2" s="10">
        <f t="shared" si="0"/>
        <v>6</v>
      </c>
      <c r="U2" s="10">
        <f t="shared" si="0"/>
        <v>7</v>
      </c>
      <c r="V2" s="10">
        <f t="shared" si="0"/>
        <v>1</v>
      </c>
      <c r="W2" s="10">
        <f t="shared" si="0"/>
        <v>2</v>
      </c>
      <c r="X2" s="10">
        <f t="shared" ref="X2:AI2" si="1">WEEKDAY(X1,2)</f>
        <v>3</v>
      </c>
      <c r="Y2" s="10">
        <f t="shared" si="1"/>
        <v>4</v>
      </c>
      <c r="Z2" s="10">
        <f t="shared" si="1"/>
        <v>5</v>
      </c>
      <c r="AA2" s="10">
        <f t="shared" si="1"/>
        <v>6</v>
      </c>
      <c r="AB2" s="10">
        <f t="shared" si="1"/>
        <v>7</v>
      </c>
      <c r="AC2" s="10">
        <f t="shared" si="1"/>
        <v>1</v>
      </c>
      <c r="AD2" s="10">
        <f t="shared" si="1"/>
        <v>2</v>
      </c>
      <c r="AE2" s="10">
        <f t="shared" si="1"/>
        <v>3</v>
      </c>
      <c r="AF2" s="10">
        <f t="shared" si="1"/>
        <v>4</v>
      </c>
      <c r="AG2" s="10">
        <f t="shared" si="1"/>
        <v>5</v>
      </c>
      <c r="AH2" s="10">
        <f t="shared" si="1"/>
        <v>6</v>
      </c>
      <c r="AI2" s="10">
        <f t="shared" si="1"/>
        <v>7</v>
      </c>
    </row>
    <row r="3" spans="1:67">
      <c r="A3" s="79" t="s">
        <v>470</v>
      </c>
      <c r="B3" s="79"/>
      <c r="C3" s="79"/>
      <c r="D3" s="8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</row>
    <row r="4" spans="1:67">
      <c r="A4" s="11" t="s">
        <v>471</v>
      </c>
      <c r="B4" s="11"/>
      <c r="C4" s="16"/>
      <c r="D4" s="21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K4" s="35">
        <v>42370</v>
      </c>
      <c r="AL4" s="35">
        <v>42371</v>
      </c>
      <c r="AM4" s="35">
        <v>42372</v>
      </c>
      <c r="AN4" s="35">
        <v>42373</v>
      </c>
      <c r="AO4" s="35">
        <v>42374</v>
      </c>
      <c r="AP4" s="35">
        <v>42375</v>
      </c>
      <c r="AQ4" s="35">
        <v>42376</v>
      </c>
      <c r="AR4" s="35">
        <v>42377</v>
      </c>
      <c r="AS4" s="35">
        <v>42378</v>
      </c>
      <c r="AT4" s="35">
        <v>42379</v>
      </c>
      <c r="AU4" s="35">
        <v>42380</v>
      </c>
      <c r="AV4" s="35">
        <v>42381</v>
      </c>
      <c r="AW4" s="35">
        <v>42382</v>
      </c>
      <c r="AX4" s="35">
        <v>42383</v>
      </c>
      <c r="AY4" s="35">
        <v>42384</v>
      </c>
      <c r="AZ4" s="35">
        <v>42385</v>
      </c>
      <c r="BA4" s="35">
        <v>42386</v>
      </c>
      <c r="BB4" s="35">
        <v>42387</v>
      </c>
      <c r="BC4" s="35">
        <v>42388</v>
      </c>
      <c r="BD4" s="35">
        <v>42389</v>
      </c>
      <c r="BE4" s="35">
        <v>42390</v>
      </c>
      <c r="BF4" s="35">
        <v>42391</v>
      </c>
      <c r="BG4" s="35">
        <v>42392</v>
      </c>
      <c r="BH4" s="35">
        <v>42393</v>
      </c>
      <c r="BI4" s="35">
        <v>42394</v>
      </c>
      <c r="BJ4" s="35">
        <v>42395</v>
      </c>
      <c r="BK4" s="35">
        <v>42396</v>
      </c>
      <c r="BL4" s="35">
        <v>42397</v>
      </c>
      <c r="BM4" s="35">
        <v>42398</v>
      </c>
      <c r="BN4" s="35">
        <v>42399</v>
      </c>
      <c r="BO4" s="35">
        <v>42400</v>
      </c>
    </row>
    <row r="5" spans="1:67">
      <c r="A5" s="14" t="s">
        <v>64</v>
      </c>
      <c r="B5" s="14"/>
      <c r="C5" s="15"/>
      <c r="D5" s="15"/>
      <c r="E5" s="13" t="str">
        <f>IFERROR(VLOOKUP(CONCATENATE(E$1,"*ABBESSES*"),oldOTB!$S:$Z,8,FALSE),IFERROR(VLOOKUP(CONCATENATE(E$1,"*ABBESSES*"),oldOTB!$T:$Z,7,FALSE),IFERROR(VLOOKUP(CONCATENATE(E$1,"*ABBESSES*"),oldOTB!$U:$Z,6,FALSE),IFERROR(VLOOKUP(CONCATENATE(E$1,"*ABBESSES*"),oldOTB!$V:$Z,5,FALSE),IFERROR(VLOOKUP(CONCATENATE(E$1,"*ABBESSES*"),oldOTB!$W:$Z,4,FALSE),IFERROR(VLOOKUP(CONCATENATE(E$1,"*ABBESSES*"),oldOTB!$X:$Z,3,FALSE),IFERROR(VLOOKUP(CONCATENATE(E$1,"*ABBESSES*"),oldOTB!$Y:$Z,2,FALSE),"")))))))</f>
        <v/>
      </c>
      <c r="F5" s="13" t="str">
        <f>IFERROR(VLOOKUP(CONCATENATE(F$1,"*ABBESSES*"),oldOTB!$S:$Z,8,FALSE),IFERROR(VLOOKUP(CONCATENATE(F$1,"*ABBESSES*"),oldOTB!$T:$Z,7,FALSE),IFERROR(VLOOKUP(CONCATENATE(F$1,"*ABBESSES*"),oldOTB!$U:$Z,6,FALSE),IFERROR(VLOOKUP(CONCATENATE(F$1,"*ABBESSES*"),oldOTB!$V:$Z,5,FALSE),IFERROR(VLOOKUP(CONCATENATE(F$1,"*ABBESSES*"),oldOTB!$W:$Z,4,FALSE),IFERROR(VLOOKUP(CONCATENATE(F$1,"*ABBESSES*"),oldOTB!$X:$Z,3,FALSE),IFERROR(VLOOKUP(CONCATENATE(F$1,"*ABBESSES*"),oldOTB!$Y:$Z,2,FALSE),"")))))))</f>
        <v/>
      </c>
      <c r="G5" s="13" t="str">
        <f>IFERROR(VLOOKUP(CONCATENATE(G$1,"*ABBESSES*"),oldOTB!$S:$Z,8,FALSE),IFERROR(VLOOKUP(CONCATENATE(G$1,"*ABBESSES*"),oldOTB!$T:$Z,7,FALSE),IFERROR(VLOOKUP(CONCATENATE(G$1,"*ABBESSES*"),oldOTB!$U:$Z,6,FALSE),IFERROR(VLOOKUP(CONCATENATE(G$1,"*ABBESSES*"),oldOTB!$V:$Z,5,FALSE),IFERROR(VLOOKUP(CONCATENATE(G$1,"*ABBESSES*"),oldOTB!$W:$Z,4,FALSE),IFERROR(VLOOKUP(CONCATENATE(G$1,"*ABBESSES*"),oldOTB!$X:$Z,3,FALSE),IFERROR(VLOOKUP(CONCATENATE(G$1,"*ABBESSES*"),oldOTB!$Y:$Z,2,FALSE),"")))))))</f>
        <v/>
      </c>
      <c r="H5" s="13" t="str">
        <f>IFERROR(VLOOKUP(CONCATENATE(H$1,"*ABBESSES*"),oldOTB!$S:$Z,8,FALSE),IFERROR(VLOOKUP(CONCATENATE(H$1,"*ABBESSES*"),oldOTB!$T:$Z,7,FALSE),IFERROR(VLOOKUP(CONCATENATE(H$1,"*ABBESSES*"),oldOTB!$U:$Z,6,FALSE),IFERROR(VLOOKUP(CONCATENATE(H$1,"*ABBESSES*"),oldOTB!$V:$Z,5,FALSE),IFERROR(VLOOKUP(CONCATENATE(H$1,"*ABBESSES*"),oldOTB!$W:$Z,4,FALSE),IFERROR(VLOOKUP(CONCATENATE(H$1,"*ABBESSES*"),oldOTB!$X:$Z,3,FALSE),IFERROR(VLOOKUP(CONCATENATE(H$1,"*ABBESSES*"),oldOTB!$Y:$Z,2,FALSE),"")))))))</f>
        <v/>
      </c>
      <c r="I5" s="13" t="str">
        <f>IFERROR(VLOOKUP(CONCATENATE(I$1,"*ABBESSES*"),oldOTB!$S:$Z,8,FALSE),IFERROR(VLOOKUP(CONCATENATE(I$1,"*ABBESSES*"),oldOTB!$T:$Z,7,FALSE),IFERROR(VLOOKUP(CONCATENATE(I$1,"*ABBESSES*"),oldOTB!$U:$Z,6,FALSE),IFERROR(VLOOKUP(CONCATENATE(I$1,"*ABBESSES*"),oldOTB!$V:$Z,5,FALSE),IFERROR(VLOOKUP(CONCATENATE(I$1,"*ABBESSES*"),oldOTB!$W:$Z,4,FALSE),IFERROR(VLOOKUP(CONCATENATE(I$1,"*ABBESSES*"),oldOTB!$X:$Z,3,FALSE),IFERROR(VLOOKUP(CONCATENATE(I$1,"*ABBESSES*"),oldOTB!$Y:$Z,2,FALSE),"")))))))</f>
        <v/>
      </c>
      <c r="J5" s="13" t="str">
        <f>IFERROR(VLOOKUP(CONCATENATE(J$1,"*ABBESSES*"),oldOTB!$S:$Z,8,FALSE),IFERROR(VLOOKUP(CONCATENATE(J$1,"*ABBESSES*"),oldOTB!$T:$Z,7,FALSE),IFERROR(VLOOKUP(CONCATENATE(J$1,"*ABBESSES*"),oldOTB!$U:$Z,6,FALSE),IFERROR(VLOOKUP(CONCATENATE(J$1,"*ABBESSES*"),oldOTB!$V:$Z,5,FALSE),IFERROR(VLOOKUP(CONCATENATE(J$1,"*ABBESSES*"),oldOTB!$W:$Z,4,FALSE),IFERROR(VLOOKUP(CONCATENATE(J$1,"*ABBESSES*"),oldOTB!$X:$Z,3,FALSE),IFERROR(VLOOKUP(CONCATENATE(J$1,"*ABBESSES*"),oldOTB!$Y:$Z,2,FALSE),"")))))))</f>
        <v/>
      </c>
      <c r="K5" s="13" t="str">
        <f>IFERROR(VLOOKUP(CONCATENATE(K$1,"*ABBESSES*"),oldOTB!$S:$Z,8,FALSE),IFERROR(VLOOKUP(CONCATENATE(K$1,"*ABBESSES*"),oldOTB!$T:$Z,7,FALSE),IFERROR(VLOOKUP(CONCATENATE(K$1,"*ABBESSES*"),oldOTB!$U:$Z,6,FALSE),IFERROR(VLOOKUP(CONCATENATE(K$1,"*ABBESSES*"),oldOTB!$V:$Z,5,FALSE),IFERROR(VLOOKUP(CONCATENATE(K$1,"*ABBESSES*"),oldOTB!$W:$Z,4,FALSE),IFERROR(VLOOKUP(CONCATENATE(K$1,"*ABBESSES*"),oldOTB!$X:$Z,3,FALSE),IFERROR(VLOOKUP(CONCATENATE(K$1,"*ABBESSES*"),oldOTB!$Y:$Z,2,FALSE),"")))))))</f>
        <v xml:space="preserve">INTERNE pax en </v>
      </c>
      <c r="L5" s="13" t="str">
        <f>IFERROR(VLOOKUP(CONCATENATE(L$1,"*ABBESSES*"),oldOTB!$S:$Z,8,FALSE),IFERROR(VLOOKUP(CONCATENATE(L$1,"*ABBESSES*"),oldOTB!$T:$Z,7,FALSE),IFERROR(VLOOKUP(CONCATENATE(L$1,"*ABBESSES*"),oldOTB!$U:$Z,6,FALSE),IFERROR(VLOOKUP(CONCATENATE(L$1,"*ABBESSES*"),oldOTB!$V:$Z,5,FALSE),IFERROR(VLOOKUP(CONCATENATE(L$1,"*ABBESSES*"),oldOTB!$W:$Z,4,FALSE),IFERROR(VLOOKUP(CONCATENATE(L$1,"*ABBESSES*"),oldOTB!$X:$Z,3,FALSE),IFERROR(VLOOKUP(CONCATENATE(L$1,"*ABBESSES*"),oldOTB!$Y:$Z,2,FALSE),"")))))))</f>
        <v/>
      </c>
      <c r="M5" s="13" t="str">
        <f>IFERROR(VLOOKUP(CONCATENATE(M$1,"*ABBESSES*"),oldOTB!$S:$Z,8,FALSE),IFERROR(VLOOKUP(CONCATENATE(M$1,"*ABBESSES*"),oldOTB!$T:$Z,7,FALSE),IFERROR(VLOOKUP(CONCATENATE(M$1,"*ABBESSES*"),oldOTB!$U:$Z,6,FALSE),IFERROR(VLOOKUP(CONCATENATE(M$1,"*ABBESSES*"),oldOTB!$V:$Z,5,FALSE),IFERROR(VLOOKUP(CONCATENATE(M$1,"*ABBESSES*"),oldOTB!$W:$Z,4,FALSE),IFERROR(VLOOKUP(CONCATENATE(M$1,"*ABBESSES*"),oldOTB!$X:$Z,3,FALSE),IFERROR(VLOOKUP(CONCATENATE(M$1,"*ABBESSES*"),oldOTB!$Y:$Z,2,FALSE),"")))))))</f>
        <v/>
      </c>
      <c r="N5" s="13" t="str">
        <f>IFERROR(VLOOKUP(CONCATENATE(N$1,"*ABBESSES*"),oldOTB!$S:$Z,8,FALSE),IFERROR(VLOOKUP(CONCATENATE(N$1,"*ABBESSES*"),oldOTB!$T:$Z,7,FALSE),IFERROR(VLOOKUP(CONCATENATE(N$1,"*ABBESSES*"),oldOTB!$U:$Z,6,FALSE),IFERROR(VLOOKUP(CONCATENATE(N$1,"*ABBESSES*"),oldOTB!$V:$Z,5,FALSE),IFERROR(VLOOKUP(CONCATENATE(N$1,"*ABBESSES*"),oldOTB!$W:$Z,4,FALSE),IFERROR(VLOOKUP(CONCATENATE(N$1,"*ABBESSES*"),oldOTB!$X:$Z,3,FALSE),IFERROR(VLOOKUP(CONCATENATE(N$1,"*ABBESSES*"),oldOTB!$Y:$Z,2,FALSE),"")))))))</f>
        <v/>
      </c>
      <c r="O5" s="13" t="str">
        <f>IFERROR(VLOOKUP(CONCATENATE(O$1,"*ABBESSES*"),oldOTB!$S:$Z,8,FALSE),IFERROR(VLOOKUP(CONCATENATE(O$1,"*ABBESSES*"),oldOTB!$T:$Z,7,FALSE),IFERROR(VLOOKUP(CONCATENATE(O$1,"*ABBESSES*"),oldOTB!$U:$Z,6,FALSE),IFERROR(VLOOKUP(CONCATENATE(O$1,"*ABBESSES*"),oldOTB!$V:$Z,5,FALSE),IFERROR(VLOOKUP(CONCATENATE(O$1,"*ABBESSES*"),oldOTB!$W:$Z,4,FALSE),IFERROR(VLOOKUP(CONCATENATE(O$1,"*ABBESSES*"),oldOTB!$X:$Z,3,FALSE),IFERROR(VLOOKUP(CONCATENATE(O$1,"*ABBESSES*"),oldOTB!$Y:$Z,2,FALSE),"")))))))</f>
        <v/>
      </c>
      <c r="P5" s="13" t="str">
        <f>IFERROR(VLOOKUP(CONCATENATE(P$1,"*ABBESSES*"),oldOTB!$S:$Z,8,FALSE),IFERROR(VLOOKUP(CONCATENATE(P$1,"*ABBESSES*"),oldOTB!$T:$Z,7,FALSE),IFERROR(VLOOKUP(CONCATENATE(P$1,"*ABBESSES*"),oldOTB!$U:$Z,6,FALSE),IFERROR(VLOOKUP(CONCATENATE(P$1,"*ABBESSES*"),oldOTB!$V:$Z,5,FALSE),IFERROR(VLOOKUP(CONCATENATE(P$1,"*ABBESSES*"),oldOTB!$W:$Z,4,FALSE),IFERROR(VLOOKUP(CONCATENATE(P$1,"*ABBESSES*"),oldOTB!$X:$Z,3,FALSE),IFERROR(VLOOKUP(CONCATENATE(P$1,"*ABBESSES*"),oldOTB!$Y:$Z,2,FALSE),"")))))))</f>
        <v/>
      </c>
      <c r="Q5" s="13" t="str">
        <f>IFERROR(VLOOKUP(CONCATENATE(Q$1,"*ABBESSES*"),oldOTB!$S:$Z,8,FALSE),IFERROR(VLOOKUP(CONCATENATE(Q$1,"*ABBESSES*"),oldOTB!$T:$Z,7,FALSE),IFERROR(VLOOKUP(CONCATENATE(Q$1,"*ABBESSES*"),oldOTB!$U:$Z,6,FALSE),IFERROR(VLOOKUP(CONCATENATE(Q$1,"*ABBESSES*"),oldOTB!$V:$Z,5,FALSE),IFERROR(VLOOKUP(CONCATENATE(Q$1,"*ABBESSES*"),oldOTB!$W:$Z,4,FALSE),IFERROR(VLOOKUP(CONCATENATE(Q$1,"*ABBESSES*"),oldOTB!$X:$Z,3,FALSE),IFERROR(VLOOKUP(CONCATENATE(Q$1,"*ABBESSES*"),oldOTB!$Y:$Z,2,FALSE),"")))))))</f>
        <v/>
      </c>
      <c r="R5" s="13" t="str">
        <f>IFERROR(VLOOKUP(CONCATENATE(R$1,"*ABBESSES*"),oldOTB!$S:$Z,8,FALSE),IFERROR(VLOOKUP(CONCATENATE(R$1,"*ABBESSES*"),oldOTB!$T:$Z,7,FALSE),IFERROR(VLOOKUP(CONCATENATE(R$1,"*ABBESSES*"),oldOTB!$U:$Z,6,FALSE),IFERROR(VLOOKUP(CONCATENATE(R$1,"*ABBESSES*"),oldOTB!$V:$Z,5,FALSE),IFERROR(VLOOKUP(CONCATENATE(R$1,"*ABBESSES*"),oldOTB!$W:$Z,4,FALSE),IFERROR(VLOOKUP(CONCATENATE(R$1,"*ABBESSES*"),oldOTB!$X:$Z,3,FALSE),IFERROR(VLOOKUP(CONCATENATE(R$1,"*ABBESSES*"),oldOTB!$Y:$Z,2,FALSE),"")))))))</f>
        <v/>
      </c>
      <c r="S5" s="13" t="str">
        <f>IFERROR(VLOOKUP(CONCATENATE(S$1,"*ABBESSES*"),oldOTB!$S:$Z,8,FALSE),IFERROR(VLOOKUP(CONCATENATE(S$1,"*ABBESSES*"),oldOTB!$T:$Z,7,FALSE),IFERROR(VLOOKUP(CONCATENATE(S$1,"*ABBESSES*"),oldOTB!$U:$Z,6,FALSE),IFERROR(VLOOKUP(CONCATENATE(S$1,"*ABBESSES*"),oldOTB!$V:$Z,5,FALSE),IFERROR(VLOOKUP(CONCATENATE(S$1,"*ABBESSES*"),oldOTB!$W:$Z,4,FALSE),IFERROR(VLOOKUP(CONCATENATE(S$1,"*ABBESSES*"),oldOTB!$X:$Z,3,FALSE),IFERROR(VLOOKUP(CONCATENATE(S$1,"*ABBESSES*"),oldOTB!$Y:$Z,2,FALSE),"")))))))</f>
        <v xml:space="preserve">UNCME pax en </v>
      </c>
      <c r="T5" s="13" t="str">
        <f>IFERROR(VLOOKUP(CONCATENATE(T$1,"*ABBESSES*"),oldOTB!$S:$Z,8,FALSE),IFERROR(VLOOKUP(CONCATENATE(T$1,"*ABBESSES*"),oldOTB!$T:$Z,7,FALSE),IFERROR(VLOOKUP(CONCATENATE(T$1,"*ABBESSES*"),oldOTB!$U:$Z,6,FALSE),IFERROR(VLOOKUP(CONCATENATE(T$1,"*ABBESSES*"),oldOTB!$V:$Z,5,FALSE),IFERROR(VLOOKUP(CONCATENATE(T$1,"*ABBESSES*"),oldOTB!$W:$Z,4,FALSE),IFERROR(VLOOKUP(CONCATENATE(T$1,"*ABBESSES*"),oldOTB!$X:$Z,3,FALSE),IFERROR(VLOOKUP(CONCATENATE(T$1,"*ABBESSES*"),oldOTB!$Y:$Z,2,FALSE),"")))))))</f>
        <v/>
      </c>
      <c r="U5" s="13" t="str">
        <f>IFERROR(VLOOKUP(CONCATENATE(U$1,"*ABBESSES*"),oldOTB!$S:$Z,8,FALSE),IFERROR(VLOOKUP(CONCATENATE(U$1,"*ABBESSES*"),oldOTB!$T:$Z,7,FALSE),IFERROR(VLOOKUP(CONCATENATE(U$1,"*ABBESSES*"),oldOTB!$U:$Z,6,FALSE),IFERROR(VLOOKUP(CONCATENATE(U$1,"*ABBESSES*"),oldOTB!$V:$Z,5,FALSE),IFERROR(VLOOKUP(CONCATENATE(U$1,"*ABBESSES*"),oldOTB!$W:$Z,4,FALSE),IFERROR(VLOOKUP(CONCATENATE(U$1,"*ABBESSES*"),oldOTB!$X:$Z,3,FALSE),IFERROR(VLOOKUP(CONCATENATE(U$1,"*ABBESSES*"),oldOTB!$Y:$Z,2,FALSE),"")))))))</f>
        <v/>
      </c>
      <c r="V5" s="13" t="str">
        <f>IFERROR(VLOOKUP(CONCATENATE(V$1,"*ABBESSES*"),oldOTB!$S:$Z,8,FALSE),IFERROR(VLOOKUP(CONCATENATE(V$1,"*ABBESSES*"),oldOTB!$T:$Z,7,FALSE),IFERROR(VLOOKUP(CONCATENATE(V$1,"*ABBESSES*"),oldOTB!$U:$Z,6,FALSE),IFERROR(VLOOKUP(CONCATENATE(V$1,"*ABBESSES*"),oldOTB!$V:$Z,5,FALSE),IFERROR(VLOOKUP(CONCATENATE(V$1,"*ABBESSES*"),oldOTB!$W:$Z,4,FALSE),IFERROR(VLOOKUP(CONCATENATE(V$1,"*ABBESSES*"),oldOTB!$X:$Z,3,FALSE),IFERROR(VLOOKUP(CONCATENATE(V$1,"*ABBESSES*"),oldOTB!$Y:$Z,2,FALSE),"")))))))</f>
        <v/>
      </c>
      <c r="W5" s="13" t="str">
        <f>IFERROR(VLOOKUP(CONCATENATE(W$1,"*ABBESSES*"),oldOTB!$S:$Z,8,FALSE),IFERROR(VLOOKUP(CONCATENATE(W$1,"*ABBESSES*"),oldOTB!$T:$Z,7,FALSE),IFERROR(VLOOKUP(CONCATENATE(W$1,"*ABBESSES*"),oldOTB!$U:$Z,6,FALSE),IFERROR(VLOOKUP(CONCATENATE(W$1,"*ABBESSES*"),oldOTB!$V:$Z,5,FALSE),IFERROR(VLOOKUP(CONCATENATE(W$1,"*ABBESSES*"),oldOTB!$W:$Z,4,FALSE),IFERROR(VLOOKUP(CONCATENATE(W$1,"*ABBESSES*"),oldOTB!$X:$Z,3,FALSE),IFERROR(VLOOKUP(CONCATENATE(W$1,"*ABBESSES*"),oldOTB!$Y:$Z,2,FALSE),"")))))))</f>
        <v/>
      </c>
      <c r="X5" s="13" t="str">
        <f>IFERROR(VLOOKUP(CONCATENATE(X$1,"*ABBESSES*"),oldOTB!$S:$Z,8,FALSE),IFERROR(VLOOKUP(CONCATENATE(X$1,"*ABBESSES*"),oldOTB!$T:$Z,7,FALSE),IFERROR(VLOOKUP(CONCATENATE(X$1,"*ABBESSES*"),oldOTB!$U:$Z,6,FALSE),IFERROR(VLOOKUP(CONCATENATE(X$1,"*ABBESSES*"),oldOTB!$V:$Z,5,FALSE),IFERROR(VLOOKUP(CONCATENATE(X$1,"*ABBESSES*"),oldOTB!$W:$Z,4,FALSE),IFERROR(VLOOKUP(CONCATENATE(X$1,"*ABBESSES*"),oldOTB!$X:$Z,3,FALSE),IFERROR(VLOOKUP(CONCATENATE(X$1,"*ABBESSES*"),oldOTB!$Y:$Z,2,FALSE),"")))))))</f>
        <v/>
      </c>
      <c r="Y5" s="13" t="str">
        <f>IFERROR(VLOOKUP(CONCATENATE(Y$1,"*ABBESSES*"),oldOTB!$S:$Z,8,FALSE),IFERROR(VLOOKUP(CONCATENATE(Y$1,"*ABBESSES*"),oldOTB!$T:$Z,7,FALSE),IFERROR(VLOOKUP(CONCATENATE(Y$1,"*ABBESSES*"),oldOTB!$U:$Z,6,FALSE),IFERROR(VLOOKUP(CONCATENATE(Y$1,"*ABBESSES*"),oldOTB!$V:$Z,5,FALSE),IFERROR(VLOOKUP(CONCATENATE(Y$1,"*ABBESSES*"),oldOTB!$W:$Z,4,FALSE),IFERROR(VLOOKUP(CONCATENATE(Y$1,"*ABBESSES*"),oldOTB!$X:$Z,3,FALSE),IFERROR(VLOOKUP(CONCATENATE(Y$1,"*ABBESSES*"),oldOTB!$Y:$Z,2,FALSE),"")))))))</f>
        <v xml:space="preserve">INTERNE pax en </v>
      </c>
      <c r="Z5" s="13" t="str">
        <f>IFERROR(VLOOKUP(CONCATENATE(Z$1,"*ABBESSES*"),oldOTB!$S:$Z,8,FALSE),IFERROR(VLOOKUP(CONCATENATE(Z$1,"*ABBESSES*"),oldOTB!$T:$Z,7,FALSE),IFERROR(VLOOKUP(CONCATENATE(Z$1,"*ABBESSES*"),oldOTB!$U:$Z,6,FALSE),IFERROR(VLOOKUP(CONCATENATE(Z$1,"*ABBESSES*"),oldOTB!$V:$Z,5,FALSE),IFERROR(VLOOKUP(CONCATENATE(Z$1,"*ABBESSES*"),oldOTB!$W:$Z,4,FALSE),IFERROR(VLOOKUP(CONCATENATE(Z$1,"*ABBESSES*"),oldOTB!$X:$Z,3,FALSE),IFERROR(VLOOKUP(CONCATENATE(Z$1,"*ABBESSES*"),oldOTB!$Y:$Z,2,FALSE),"")))))))</f>
        <v/>
      </c>
      <c r="AA5" s="13" t="str">
        <f>IFERROR(VLOOKUP(CONCATENATE(AA$1,"*ABBESSES*"),oldOTB!$S:$Z,8,FALSE),IFERROR(VLOOKUP(CONCATENATE(AA$1,"*ABBESSES*"),oldOTB!$T:$Z,7,FALSE),IFERROR(VLOOKUP(CONCATENATE(AA$1,"*ABBESSES*"),oldOTB!$U:$Z,6,FALSE),IFERROR(VLOOKUP(CONCATENATE(AA$1,"*ABBESSES*"),oldOTB!$V:$Z,5,FALSE),IFERROR(VLOOKUP(CONCATENATE(AA$1,"*ABBESSES*"),oldOTB!$W:$Z,4,FALSE),IFERROR(VLOOKUP(CONCATENATE(AA$1,"*ABBESSES*"),oldOTB!$X:$Z,3,FALSE),IFERROR(VLOOKUP(CONCATENATE(AA$1,"*ABBESSES*"),oldOTB!$Y:$Z,2,FALSE),"")))))))</f>
        <v/>
      </c>
      <c r="AB5" s="13" t="str">
        <f>IFERROR(VLOOKUP(CONCATENATE(AB$1,"*ABBESSES*"),oldOTB!$S:$Z,8,FALSE),IFERROR(VLOOKUP(CONCATENATE(AB$1,"*ABBESSES*"),oldOTB!$T:$Z,7,FALSE),IFERROR(VLOOKUP(CONCATENATE(AB$1,"*ABBESSES*"),oldOTB!$U:$Z,6,FALSE),IFERROR(VLOOKUP(CONCATENATE(AB$1,"*ABBESSES*"),oldOTB!$V:$Z,5,FALSE),IFERROR(VLOOKUP(CONCATENATE(AB$1,"*ABBESSES*"),oldOTB!$W:$Z,4,FALSE),IFERROR(VLOOKUP(CONCATENATE(AB$1,"*ABBESSES*"),oldOTB!$X:$Z,3,FALSE),IFERROR(VLOOKUP(CONCATENATE(AB$1,"*ABBESSES*"),oldOTB!$Y:$Z,2,FALSE),"")))))))</f>
        <v/>
      </c>
      <c r="AC5" s="13" t="str">
        <f>IFERROR(VLOOKUP(CONCATENATE(AC$1,"*ABBESSES*"),oldOTB!$S:$Z,8,FALSE),IFERROR(VLOOKUP(CONCATENATE(AC$1,"*ABBESSES*"),oldOTB!$T:$Z,7,FALSE),IFERROR(VLOOKUP(CONCATENATE(AC$1,"*ABBESSES*"),oldOTB!$U:$Z,6,FALSE),IFERROR(VLOOKUP(CONCATENATE(AC$1,"*ABBESSES*"),oldOTB!$V:$Z,5,FALSE),IFERROR(VLOOKUP(CONCATENATE(AC$1,"*ABBESSES*"),oldOTB!$W:$Z,4,FALSE),IFERROR(VLOOKUP(CONCATENATE(AC$1,"*ABBESSES*"),oldOTB!$X:$Z,3,FALSE),IFERROR(VLOOKUP(CONCATENATE(AC$1,"*ABBESSES*"),oldOTB!$Y:$Z,2,FALSE),"")))))))</f>
        <v/>
      </c>
      <c r="AD5" s="13" t="str">
        <f>IFERROR(VLOOKUP(CONCATENATE(AD$1,"*ABBESSES*"),oldOTB!$S:$Z,8,FALSE),IFERROR(VLOOKUP(CONCATENATE(AD$1,"*ABBESSES*"),oldOTB!$T:$Z,7,FALSE),IFERROR(VLOOKUP(CONCATENATE(AD$1,"*ABBESSES*"),oldOTB!$U:$Z,6,FALSE),IFERROR(VLOOKUP(CONCATENATE(AD$1,"*ABBESSES*"),oldOTB!$V:$Z,5,FALSE),IFERROR(VLOOKUP(CONCATENATE(AD$1,"*ABBESSES*"),oldOTB!$W:$Z,4,FALSE),IFERROR(VLOOKUP(CONCATENATE(AD$1,"*ABBESSES*"),oldOTB!$X:$Z,3,FALSE),IFERROR(VLOOKUP(CONCATENATE(AD$1,"*ABBESSES*"),oldOTB!$Y:$Z,2,FALSE),"")))))))</f>
        <v/>
      </c>
      <c r="AE5" s="13" t="str">
        <f>IFERROR(VLOOKUP(CONCATENATE(AE$1,"*ABBESSES*"),oldOTB!$S:$Z,8,FALSE),IFERROR(VLOOKUP(CONCATENATE(AE$1,"*ABBESSES*"),oldOTB!$T:$Z,7,FALSE),IFERROR(VLOOKUP(CONCATENATE(AE$1,"*ABBESSES*"),oldOTB!$U:$Z,6,FALSE),IFERROR(VLOOKUP(CONCATENATE(AE$1,"*ABBESSES*"),oldOTB!$V:$Z,5,FALSE),IFERROR(VLOOKUP(CONCATENATE(AE$1,"*ABBESSES*"),oldOTB!$W:$Z,4,FALSE),IFERROR(VLOOKUP(CONCATENATE(AE$1,"*ABBESSES*"),oldOTB!$X:$Z,3,FALSE),IFERROR(VLOOKUP(CONCATENATE(AE$1,"*ABBESSES*"),oldOTB!$Y:$Z,2,FALSE),"")))))))</f>
        <v/>
      </c>
      <c r="AF5" s="13" t="str">
        <f>IFERROR(VLOOKUP(CONCATENATE(AF$1,"*ABBESSES*"),oldOTB!$S:$Z,8,FALSE),IFERROR(VLOOKUP(CONCATENATE(AF$1,"*ABBESSES*"),oldOTB!$T:$Z,7,FALSE),IFERROR(VLOOKUP(CONCATENATE(AF$1,"*ABBESSES*"),oldOTB!$U:$Z,6,FALSE),IFERROR(VLOOKUP(CONCATENATE(AF$1,"*ABBESSES*"),oldOTB!$V:$Z,5,FALSE),IFERROR(VLOOKUP(CONCATENATE(AF$1,"*ABBESSES*"),oldOTB!$W:$Z,4,FALSE),IFERROR(VLOOKUP(CONCATENATE(AF$1,"*ABBESSES*"),oldOTB!$X:$Z,3,FALSE),IFERROR(VLOOKUP(CONCATENATE(AF$1,"*ABBESSES*"),oldOTB!$Y:$Z,2,FALSE),"")))))))</f>
        <v/>
      </c>
      <c r="AG5" s="13" t="str">
        <f>IFERROR(VLOOKUP(CONCATENATE(AG$1,"*ABBESSES*"),oldOTB!$S:$Z,8,FALSE),IFERROR(VLOOKUP(CONCATENATE(AG$1,"*ABBESSES*"),oldOTB!$T:$Z,7,FALSE),IFERROR(VLOOKUP(CONCATENATE(AG$1,"*ABBESSES*"),oldOTB!$U:$Z,6,FALSE),IFERROR(VLOOKUP(CONCATENATE(AG$1,"*ABBESSES*"),oldOTB!$V:$Z,5,FALSE),IFERROR(VLOOKUP(CONCATENATE(AG$1,"*ABBESSES*"),oldOTB!$W:$Z,4,FALSE),IFERROR(VLOOKUP(CONCATENATE(AG$1,"*ABBESSES*"),oldOTB!$X:$Z,3,FALSE),IFERROR(VLOOKUP(CONCATENATE(AG$1,"*ABBESSES*"),oldOTB!$Y:$Z,2,FALSE),"")))))))</f>
        <v/>
      </c>
      <c r="AH5" s="13" t="str">
        <f>IFERROR(VLOOKUP(CONCATENATE(AH$1,"*ABBESSES*"),oldOTB!$S:$Z,8,FALSE),IFERROR(VLOOKUP(CONCATENATE(AH$1,"*ABBESSES*"),oldOTB!$T:$Z,7,FALSE),IFERROR(VLOOKUP(CONCATENATE(AH$1,"*ABBESSES*"),oldOTB!$U:$Z,6,FALSE),IFERROR(VLOOKUP(CONCATENATE(AH$1,"*ABBESSES*"),oldOTB!$V:$Z,5,FALSE),IFERROR(VLOOKUP(CONCATENATE(AH$1,"*ABBESSES*"),oldOTB!$W:$Z,4,FALSE),IFERROR(VLOOKUP(CONCATENATE(AH$1,"*ABBESSES*"),oldOTB!$X:$Z,3,FALSE),IFERROR(VLOOKUP(CONCATENATE(AH$1,"*ABBESSES*"),oldOTB!$Y:$Z,2,FALSE),"")))))))</f>
        <v/>
      </c>
      <c r="AI5" s="13" t="str">
        <f>IFERROR(VLOOKUP(CONCATENATE(AI$1,"*ABBESSES*"),oldOTB!$S:$Z,8,FALSE),IFERROR(VLOOKUP(CONCATENATE(AI$1,"*ABBESSES*"),oldOTB!$T:$Z,7,FALSE),IFERROR(VLOOKUP(CONCATENATE(AI$1,"*ABBESSES*"),oldOTB!$U:$Z,6,FALSE),IFERROR(VLOOKUP(CONCATENATE(AI$1,"*ABBESSES*"),oldOTB!$V:$Z,5,FALSE),IFERROR(VLOOKUP(CONCATENATE(AI$1,"*ABBESSES*"),oldOTB!$W:$Z,4,FALSE),IFERROR(VLOOKUP(CONCATENATE(AI$1,"*ABBESSES*"),oldOTB!$X:$Z,3,FALSE),IFERROR(VLOOKUP(CONCATENATE(AI$1,"*ABBESSES*"),oldOTB!$Y:$Z,2,FALSE),"")))))))</f>
        <v/>
      </c>
      <c r="AJ5" t="s">
        <v>64</v>
      </c>
      <c r="AK5" t="str">
        <f t="shared" ref="AK5:AK22" si="2">CONCATENATE(E$1,E5)</f>
        <v>42370</v>
      </c>
      <c r="AL5" t="str">
        <f t="shared" ref="AL5:AL22" si="3">CONCATENATE(F$1,F5)</f>
        <v>42371</v>
      </c>
      <c r="AM5" t="str">
        <f t="shared" ref="AM5:AM22" si="4">CONCATENATE(G$1,G5)</f>
        <v>42372</v>
      </c>
      <c r="AN5" t="str">
        <f t="shared" ref="AN5:AN22" si="5">CONCATENATE(H$1,H5)</f>
        <v>42373</v>
      </c>
      <c r="AO5" t="str">
        <f t="shared" ref="AO5:AO22" si="6">CONCATENATE(I$1,I5)</f>
        <v>42374</v>
      </c>
      <c r="AP5" t="str">
        <f t="shared" ref="AP5:AP22" si="7">CONCATENATE(J$1,J5)</f>
        <v>42375</v>
      </c>
      <c r="AQ5" t="str">
        <f t="shared" ref="AQ5:AQ22" si="8">CONCATENATE(K$1,K5)</f>
        <v xml:space="preserve">42376INTERNE pax en </v>
      </c>
      <c r="AR5" t="str">
        <f t="shared" ref="AR5:AR22" si="9">CONCATENATE(L$1,L5)</f>
        <v>42377</v>
      </c>
      <c r="AS5" t="str">
        <f t="shared" ref="AS5:AS22" si="10">CONCATENATE(M$1,M5)</f>
        <v>42378</v>
      </c>
      <c r="AT5" t="str">
        <f t="shared" ref="AT5:AT22" si="11">CONCATENATE(N$1,N5)</f>
        <v>42379</v>
      </c>
      <c r="AU5" t="str">
        <f t="shared" ref="AU5:AU22" si="12">CONCATENATE(O$1,O5)</f>
        <v>42380</v>
      </c>
      <c r="AV5" t="str">
        <f t="shared" ref="AV5:AV22" si="13">CONCATENATE(P$1,P5)</f>
        <v>42381</v>
      </c>
      <c r="AW5" t="str">
        <f t="shared" ref="AW5:AW22" si="14">CONCATENATE(Q$1,Q5)</f>
        <v>42382</v>
      </c>
      <c r="AX5" t="str">
        <f t="shared" ref="AX5:AX22" si="15">CONCATENATE(R$1,R5)</f>
        <v>42383</v>
      </c>
      <c r="AY5" t="str">
        <f t="shared" ref="AY5:AY22" si="16">CONCATENATE(S$1,S5)</f>
        <v xml:space="preserve">42384UNCME pax en </v>
      </c>
      <c r="AZ5" t="str">
        <f t="shared" ref="AZ5:AZ22" si="17">CONCATENATE(T$1,T5)</f>
        <v>42385</v>
      </c>
      <c r="BA5" t="str">
        <f t="shared" ref="BA5:BA22" si="18">CONCATENATE(U$1,U5)</f>
        <v>42386</v>
      </c>
      <c r="BB5" t="str">
        <f t="shared" ref="BB5:BB22" si="19">CONCATENATE(V$1,V5)</f>
        <v>42387</v>
      </c>
      <c r="BC5" t="str">
        <f t="shared" ref="BC5:BC22" si="20">CONCATENATE(W$1,W5)</f>
        <v>42388</v>
      </c>
      <c r="BD5" t="str">
        <f t="shared" ref="BD5:BD22" si="21">CONCATENATE(X$1,X5)</f>
        <v>42389</v>
      </c>
      <c r="BE5" t="str">
        <f t="shared" ref="BE5:BE22" si="22">CONCATENATE(Y$1,Y5)</f>
        <v xml:space="preserve">42390INTERNE pax en </v>
      </c>
      <c r="BF5" t="str">
        <f t="shared" ref="BF5:BF22" si="23">CONCATENATE(Z$1,Z5)</f>
        <v>42391</v>
      </c>
      <c r="BG5" t="str">
        <f t="shared" ref="BG5:BG22" si="24">CONCATENATE(AA$1,AA5)</f>
        <v>42392</v>
      </c>
      <c r="BH5" t="str">
        <f t="shared" ref="BH5:BH22" si="25">CONCATENATE(AB$1,AB5)</f>
        <v>42393</v>
      </c>
      <c r="BI5" t="str">
        <f t="shared" ref="BI5:BI22" si="26">CONCATENATE(AC$1,AC5)</f>
        <v>42394</v>
      </c>
      <c r="BJ5" t="str">
        <f t="shared" ref="BJ5:BJ22" si="27">CONCATENATE(AD$1,AD5)</f>
        <v>42395</v>
      </c>
      <c r="BK5" t="str">
        <f t="shared" ref="BK5:BK22" si="28">CONCATENATE(AE$1,AE5)</f>
        <v>42396</v>
      </c>
      <c r="BL5" t="str">
        <f t="shared" ref="BL5:BL22" si="29">CONCATENATE(AF$1,AF5)</f>
        <v>42397</v>
      </c>
      <c r="BM5" t="str">
        <f t="shared" ref="BM5:BM22" si="30">CONCATENATE(AG$1,AG5)</f>
        <v>42398</v>
      </c>
      <c r="BN5" t="str">
        <f t="shared" ref="BN5:BN22" si="31">CONCATENATE(AH$1,AH5)</f>
        <v>42399</v>
      </c>
      <c r="BO5" t="str">
        <f t="shared" ref="BO5:BO22" si="32">CONCATENATE(AI$1,AI5)</f>
        <v>42400</v>
      </c>
    </row>
    <row r="6" spans="1:67">
      <c r="A6" s="14" t="s">
        <v>73</v>
      </c>
      <c r="B6" s="14"/>
      <c r="C6" s="15"/>
      <c r="D6" s="15"/>
      <c r="E6" s="13" t="str">
        <f>IFERROR(VLOOKUP(CONCATENATE(E$1,"*DAUPHINE*"),oldOTB!$S:$Z,8,FALSE),IFERROR(VLOOKUP(CONCATENATE(E$1,"*DAUPHINE*"),oldOTB!$T:$Z,7,FALSE),IFERROR(VLOOKUP(CONCATENATE(E$1,"*DAUPHINE*"),oldOTB!$U:$Z,6,FALSE),IFERROR(VLOOKUP(CONCATENATE(E$1,"*DAUPHINE*"),oldOTB!$V:$Z,5,FALSE),IFERROR(VLOOKUP(CONCATENATE(E$1,"*DAUPHINE*"),oldOTB!$W:$Z,4,FALSE),IFERROR(VLOOKUP(CONCATENATE(E$1,"*DAUPHINE*"),oldOTB!$X:$Z,3,FALSE),IFERROR(VLOOKUP(CONCATENATE(E$1,"*DAUPHINE*"),oldOTB!$Y:$Z,2,FALSE),"")))))))</f>
        <v/>
      </c>
      <c r="F6" s="13" t="str">
        <f>IFERROR(VLOOKUP(CONCATENATE(F$1,"*DAUPHINE*"),oldOTB!$S:$Z,8,FALSE),IFERROR(VLOOKUP(CONCATENATE(F$1,"*DAUPHINE*"),oldOTB!$T:$Z,7,FALSE),IFERROR(VLOOKUP(CONCATENATE(F$1,"*DAUPHINE*"),oldOTB!$U:$Z,6,FALSE),IFERROR(VLOOKUP(CONCATENATE(F$1,"*DAUPHINE*"),oldOTB!$V:$Z,5,FALSE),IFERROR(VLOOKUP(CONCATENATE(F$1,"*DAUPHINE*"),oldOTB!$W:$Z,4,FALSE),IFERROR(VLOOKUP(CONCATENATE(F$1,"*DAUPHINE*"),oldOTB!$X:$Z,3,FALSE),IFERROR(VLOOKUP(CONCATENATE(F$1,"*DAUPHINE*"),oldOTB!$Y:$Z,2,FALSE),"")))))))</f>
        <v/>
      </c>
      <c r="G6" s="13" t="str">
        <f>IFERROR(VLOOKUP(CONCATENATE(G$1,"*DAUPHINE*"),oldOTB!$S:$Z,8,FALSE),IFERROR(VLOOKUP(CONCATENATE(G$1,"*DAUPHINE*"),oldOTB!$T:$Z,7,FALSE),IFERROR(VLOOKUP(CONCATENATE(G$1,"*DAUPHINE*"),oldOTB!$U:$Z,6,FALSE),IFERROR(VLOOKUP(CONCATENATE(G$1,"*DAUPHINE*"),oldOTB!$V:$Z,5,FALSE),IFERROR(VLOOKUP(CONCATENATE(G$1,"*DAUPHINE*"),oldOTB!$W:$Z,4,FALSE),IFERROR(VLOOKUP(CONCATENATE(G$1,"*DAUPHINE*"),oldOTB!$X:$Z,3,FALSE),IFERROR(VLOOKUP(CONCATENATE(G$1,"*DAUPHINE*"),oldOTB!$Y:$Z,2,FALSE),"")))))))</f>
        <v/>
      </c>
      <c r="H6" s="13" t="str">
        <f>IFERROR(VLOOKUP(CONCATENATE(H$1,"*DAUPHINE*"),oldOTB!$S:$Z,8,FALSE),IFERROR(VLOOKUP(CONCATENATE(H$1,"*DAUPHINE*"),oldOTB!$T:$Z,7,FALSE),IFERROR(VLOOKUP(CONCATENATE(H$1,"*DAUPHINE*"),oldOTB!$U:$Z,6,FALSE),IFERROR(VLOOKUP(CONCATENATE(H$1,"*DAUPHINE*"),oldOTB!$V:$Z,5,FALSE),IFERROR(VLOOKUP(CONCATENATE(H$1,"*DAUPHINE*"),oldOTB!$W:$Z,4,FALSE),IFERROR(VLOOKUP(CONCATENATE(H$1,"*DAUPHINE*"),oldOTB!$X:$Z,3,FALSE),IFERROR(VLOOKUP(CONCATENATE(H$1,"*DAUPHINE*"),oldOTB!$Y:$Z,2,FALSE),"")))))))</f>
        <v/>
      </c>
      <c r="I6" s="13" t="str">
        <f>IFERROR(VLOOKUP(CONCATENATE(I$1,"*DAUPHINE*"),oldOTB!$S:$Z,8,FALSE),IFERROR(VLOOKUP(CONCATENATE(I$1,"*DAUPHINE*"),oldOTB!$T:$Z,7,FALSE),IFERROR(VLOOKUP(CONCATENATE(I$1,"*DAUPHINE*"),oldOTB!$U:$Z,6,FALSE),IFERROR(VLOOKUP(CONCATENATE(I$1,"*DAUPHINE*"),oldOTB!$V:$Z,5,FALSE),IFERROR(VLOOKUP(CONCATENATE(I$1,"*DAUPHINE*"),oldOTB!$W:$Z,4,FALSE),IFERROR(VLOOKUP(CONCATENATE(I$1,"*DAUPHINE*"),oldOTB!$X:$Z,3,FALSE),IFERROR(VLOOKUP(CONCATENATE(I$1,"*DAUPHINE*"),oldOTB!$Y:$Z,2,FALSE),"")))))))</f>
        <v/>
      </c>
      <c r="J6" s="13" t="str">
        <f>IFERROR(VLOOKUP(CONCATENATE(J$1,"*DAUPHINE*"),oldOTB!$S:$Z,8,FALSE),IFERROR(VLOOKUP(CONCATENATE(J$1,"*DAUPHINE*"),oldOTB!$T:$Z,7,FALSE),IFERROR(VLOOKUP(CONCATENATE(J$1,"*DAUPHINE*"),oldOTB!$U:$Z,6,FALSE),IFERROR(VLOOKUP(CONCATENATE(J$1,"*DAUPHINE*"),oldOTB!$V:$Z,5,FALSE),IFERROR(VLOOKUP(CONCATENATE(J$1,"*DAUPHINE*"),oldOTB!$W:$Z,4,FALSE),IFERROR(VLOOKUP(CONCATENATE(J$1,"*DAUPHINE*"),oldOTB!$X:$Z,3,FALSE),IFERROR(VLOOKUP(CONCATENATE(J$1,"*DAUPHINE*"),oldOTB!$Y:$Z,2,FALSE),"")))))))</f>
        <v/>
      </c>
      <c r="K6" s="13" t="str">
        <f>IFERROR(VLOOKUP(CONCATENATE(K$1,"*DAUPHINE*"),oldOTB!$S:$Z,8,FALSE),IFERROR(VLOOKUP(CONCATENATE(K$1,"*DAUPHINE*"),oldOTB!$T:$Z,7,FALSE),IFERROR(VLOOKUP(CONCATENATE(K$1,"*DAUPHINE*"),oldOTB!$U:$Z,6,FALSE),IFERROR(VLOOKUP(CONCATENATE(K$1,"*DAUPHINE*"),oldOTB!$V:$Z,5,FALSE),IFERROR(VLOOKUP(CONCATENATE(K$1,"*DAUPHINE*"),oldOTB!$W:$Z,4,FALSE),IFERROR(VLOOKUP(CONCATENATE(K$1,"*DAUPHINE*"),oldOTB!$X:$Z,3,FALSE),IFERROR(VLOOKUP(CONCATENATE(K$1,"*DAUPHINE*"),oldOTB!$Y:$Z,2,FALSE),"")))))))</f>
        <v/>
      </c>
      <c r="L6" s="13" t="str">
        <f>IFERROR(VLOOKUP(CONCATENATE(L$1,"*DAUPHINE*"),oldOTB!$S:$Z,8,FALSE),IFERROR(VLOOKUP(CONCATENATE(L$1,"*DAUPHINE*"),oldOTB!$T:$Z,7,FALSE),IFERROR(VLOOKUP(CONCATENATE(L$1,"*DAUPHINE*"),oldOTB!$U:$Z,6,FALSE),IFERROR(VLOOKUP(CONCATENATE(L$1,"*DAUPHINE*"),oldOTB!$V:$Z,5,FALSE),IFERROR(VLOOKUP(CONCATENATE(L$1,"*DAUPHINE*"),oldOTB!$W:$Z,4,FALSE),IFERROR(VLOOKUP(CONCATENATE(L$1,"*DAUPHINE*"),oldOTB!$X:$Z,3,FALSE),IFERROR(VLOOKUP(CONCATENATE(L$1,"*DAUPHINE*"),oldOTB!$Y:$Z,2,FALSE),"")))))))</f>
        <v/>
      </c>
      <c r="M6" s="13" t="str">
        <f>IFERROR(VLOOKUP(CONCATENATE(M$1,"*DAUPHINE*"),oldOTB!$S:$Z,8,FALSE),IFERROR(VLOOKUP(CONCATENATE(M$1,"*DAUPHINE*"),oldOTB!$T:$Z,7,FALSE),IFERROR(VLOOKUP(CONCATENATE(M$1,"*DAUPHINE*"),oldOTB!$U:$Z,6,FALSE),IFERROR(VLOOKUP(CONCATENATE(M$1,"*DAUPHINE*"),oldOTB!$V:$Z,5,FALSE),IFERROR(VLOOKUP(CONCATENATE(M$1,"*DAUPHINE*"),oldOTB!$W:$Z,4,FALSE),IFERROR(VLOOKUP(CONCATENATE(M$1,"*DAUPHINE*"),oldOTB!$X:$Z,3,FALSE),IFERROR(VLOOKUP(CONCATENATE(M$1,"*DAUPHINE*"),oldOTB!$Y:$Z,2,FALSE),"")))))))</f>
        <v/>
      </c>
      <c r="N6" s="13" t="str">
        <f>IFERROR(VLOOKUP(CONCATENATE(N$1,"*DAUPHINE*"),oldOTB!$S:$Z,8,FALSE),IFERROR(VLOOKUP(CONCATENATE(N$1,"*DAUPHINE*"),oldOTB!$T:$Z,7,FALSE),IFERROR(VLOOKUP(CONCATENATE(N$1,"*DAUPHINE*"),oldOTB!$U:$Z,6,FALSE),IFERROR(VLOOKUP(CONCATENATE(N$1,"*DAUPHINE*"),oldOTB!$V:$Z,5,FALSE),IFERROR(VLOOKUP(CONCATENATE(N$1,"*DAUPHINE*"),oldOTB!$W:$Z,4,FALSE),IFERROR(VLOOKUP(CONCATENATE(N$1,"*DAUPHINE*"),oldOTB!$X:$Z,3,FALSE),IFERROR(VLOOKUP(CONCATENATE(N$1,"*DAUPHINE*"),oldOTB!$Y:$Z,2,FALSE),"")))))))</f>
        <v/>
      </c>
      <c r="O6" s="13" t="str">
        <f>IFERROR(VLOOKUP(CONCATENATE(O$1,"*DAUPHINE*"),oldOTB!$S:$Z,8,FALSE),IFERROR(VLOOKUP(CONCATENATE(O$1,"*DAUPHINE*"),oldOTB!$T:$Z,7,FALSE),IFERROR(VLOOKUP(CONCATENATE(O$1,"*DAUPHINE*"),oldOTB!$U:$Z,6,FALSE),IFERROR(VLOOKUP(CONCATENATE(O$1,"*DAUPHINE*"),oldOTB!$V:$Z,5,FALSE),IFERROR(VLOOKUP(CONCATENATE(O$1,"*DAUPHINE*"),oldOTB!$W:$Z,4,FALSE),IFERROR(VLOOKUP(CONCATENATE(O$1,"*DAUPHINE*"),oldOTB!$X:$Z,3,FALSE),IFERROR(VLOOKUP(CONCATENATE(O$1,"*DAUPHINE*"),oldOTB!$Y:$Z,2,FALSE),"")))))))</f>
        <v>GMPA pax en AUTRE</v>
      </c>
      <c r="P6" s="13" t="str">
        <f>IFERROR(VLOOKUP(CONCATENATE(P$1,"*DAUPHINE*"),oldOTB!$S:$Z,8,FALSE),IFERROR(VLOOKUP(CONCATENATE(P$1,"*DAUPHINE*"),oldOTB!$T:$Z,7,FALSE),IFERROR(VLOOKUP(CONCATENATE(P$1,"*DAUPHINE*"),oldOTB!$U:$Z,6,FALSE),IFERROR(VLOOKUP(CONCATENATE(P$1,"*DAUPHINE*"),oldOTB!$V:$Z,5,FALSE),IFERROR(VLOOKUP(CONCATENATE(P$1,"*DAUPHINE*"),oldOTB!$W:$Z,4,FALSE),IFERROR(VLOOKUP(CONCATENATE(P$1,"*DAUPHINE*"),oldOTB!$X:$Z,3,FALSE),IFERROR(VLOOKUP(CONCATENATE(P$1,"*DAUPHINE*"),oldOTB!$Y:$Z,2,FALSE),"")))))))</f>
        <v>GMPA pax en AUTRE</v>
      </c>
      <c r="Q6" s="13" t="str">
        <f>IFERROR(VLOOKUP(CONCATENATE(Q$1,"*DAUPHINE*"),oldOTB!$S:$Z,8,FALSE),IFERROR(VLOOKUP(CONCATENATE(Q$1,"*DAUPHINE*"),oldOTB!$T:$Z,7,FALSE),IFERROR(VLOOKUP(CONCATENATE(Q$1,"*DAUPHINE*"),oldOTB!$U:$Z,6,FALSE),IFERROR(VLOOKUP(CONCATENATE(Q$1,"*DAUPHINE*"),oldOTB!$V:$Z,5,FALSE),IFERROR(VLOOKUP(CONCATENATE(Q$1,"*DAUPHINE*"),oldOTB!$W:$Z,4,FALSE),IFERROR(VLOOKUP(CONCATENATE(Q$1,"*DAUPHINE*"),oldOTB!$X:$Z,3,FALSE),IFERROR(VLOOKUP(CONCATENATE(Q$1,"*DAUPHINE*"),oldOTB!$Y:$Z,2,FALSE),"")))))))</f>
        <v>GMPA pax en AUTRE</v>
      </c>
      <c r="R6" s="13" t="str">
        <f>IFERROR(VLOOKUP(CONCATENATE(R$1,"*DAUPHINE*"),oldOTB!$S:$Z,8,FALSE),IFERROR(VLOOKUP(CONCATENATE(R$1,"*DAUPHINE*"),oldOTB!$T:$Z,7,FALSE),IFERROR(VLOOKUP(CONCATENATE(R$1,"*DAUPHINE*"),oldOTB!$U:$Z,6,FALSE),IFERROR(VLOOKUP(CONCATENATE(R$1,"*DAUPHINE*"),oldOTB!$V:$Z,5,FALSE),IFERROR(VLOOKUP(CONCATENATE(R$1,"*DAUPHINE*"),oldOTB!$W:$Z,4,FALSE),IFERROR(VLOOKUP(CONCATENATE(R$1,"*DAUPHINE*"),oldOTB!$X:$Z,3,FALSE),IFERROR(VLOOKUP(CONCATENATE(R$1,"*DAUPHINE*"),oldOTB!$Y:$Z,2,FALSE),"")))))))</f>
        <v>GMPA pax en AUTRE</v>
      </c>
      <c r="S6" s="13" t="str">
        <f>IFERROR(VLOOKUP(CONCATENATE(S$1,"*DAUPHINE*"),oldOTB!$S:$Z,8,FALSE),IFERROR(VLOOKUP(CONCATENATE(S$1,"*DAUPHINE*"),oldOTB!$T:$Z,7,FALSE),IFERROR(VLOOKUP(CONCATENATE(S$1,"*DAUPHINE*"),oldOTB!$U:$Z,6,FALSE),IFERROR(VLOOKUP(CONCATENATE(S$1,"*DAUPHINE*"),oldOTB!$V:$Z,5,FALSE),IFERROR(VLOOKUP(CONCATENATE(S$1,"*DAUPHINE*"),oldOTB!$W:$Z,4,FALSE),IFERROR(VLOOKUP(CONCATENATE(S$1,"*DAUPHINE*"),oldOTB!$X:$Z,3,FALSE),IFERROR(VLOOKUP(CONCATENATE(S$1,"*DAUPHINE*"),oldOTB!$Y:$Z,2,FALSE),"")))))))</f>
        <v>GMPA pax en AUTRE</v>
      </c>
      <c r="T6" s="13" t="str">
        <f>IFERROR(VLOOKUP(CONCATENATE(T$1,"*DAUPHINE*"),oldOTB!$S:$Z,8,FALSE),IFERROR(VLOOKUP(CONCATENATE(T$1,"*DAUPHINE*"),oldOTB!$T:$Z,7,FALSE),IFERROR(VLOOKUP(CONCATENATE(T$1,"*DAUPHINE*"),oldOTB!$U:$Z,6,FALSE),IFERROR(VLOOKUP(CONCATENATE(T$1,"*DAUPHINE*"),oldOTB!$V:$Z,5,FALSE),IFERROR(VLOOKUP(CONCATENATE(T$1,"*DAUPHINE*"),oldOTB!$W:$Z,4,FALSE),IFERROR(VLOOKUP(CONCATENATE(T$1,"*DAUPHINE*"),oldOTB!$X:$Z,3,FALSE),IFERROR(VLOOKUP(CONCATENATE(T$1,"*DAUPHINE*"),oldOTB!$Y:$Z,2,FALSE),"")))))))</f>
        <v/>
      </c>
      <c r="U6" s="13" t="str">
        <f>IFERROR(VLOOKUP(CONCATENATE(U$1,"*DAUPHINE*"),oldOTB!$S:$Z,8,FALSE),IFERROR(VLOOKUP(CONCATENATE(U$1,"*DAUPHINE*"),oldOTB!$T:$Z,7,FALSE),IFERROR(VLOOKUP(CONCATENATE(U$1,"*DAUPHINE*"),oldOTB!$U:$Z,6,FALSE),IFERROR(VLOOKUP(CONCATENATE(U$1,"*DAUPHINE*"),oldOTB!$V:$Z,5,FALSE),IFERROR(VLOOKUP(CONCATENATE(U$1,"*DAUPHINE*"),oldOTB!$W:$Z,4,FALSE),IFERROR(VLOOKUP(CONCATENATE(U$1,"*DAUPHINE*"),oldOTB!$X:$Z,3,FALSE),IFERROR(VLOOKUP(CONCATENATE(U$1,"*DAUPHINE*"),oldOTB!$Y:$Z,2,FALSE),"")))))))</f>
        <v/>
      </c>
      <c r="V6" s="13" t="str">
        <f>IFERROR(VLOOKUP(CONCATENATE(V$1,"*DAUPHINE*"),oldOTB!$S:$Z,8,FALSE),IFERROR(VLOOKUP(CONCATENATE(V$1,"*DAUPHINE*"),oldOTB!$T:$Z,7,FALSE),IFERROR(VLOOKUP(CONCATENATE(V$1,"*DAUPHINE*"),oldOTB!$U:$Z,6,FALSE),IFERROR(VLOOKUP(CONCATENATE(V$1,"*DAUPHINE*"),oldOTB!$V:$Z,5,FALSE),IFERROR(VLOOKUP(CONCATENATE(V$1,"*DAUPHINE*"),oldOTB!$W:$Z,4,FALSE),IFERROR(VLOOKUP(CONCATENATE(V$1,"*DAUPHINE*"),oldOTB!$X:$Z,3,FALSE),IFERROR(VLOOKUP(CONCATENATE(V$1,"*DAUPHINE*"),oldOTB!$Y:$Z,2,FALSE),"")))))))</f>
        <v/>
      </c>
      <c r="W6" s="13" t="str">
        <f>IFERROR(VLOOKUP(CONCATENATE(W$1,"*DAUPHINE*"),oldOTB!$S:$Z,8,FALSE),IFERROR(VLOOKUP(CONCATENATE(W$1,"*DAUPHINE*"),oldOTB!$T:$Z,7,FALSE),IFERROR(VLOOKUP(CONCATENATE(W$1,"*DAUPHINE*"),oldOTB!$U:$Z,6,FALSE),IFERROR(VLOOKUP(CONCATENATE(W$1,"*DAUPHINE*"),oldOTB!$V:$Z,5,FALSE),IFERROR(VLOOKUP(CONCATENATE(W$1,"*DAUPHINE*"),oldOTB!$W:$Z,4,FALSE),IFERROR(VLOOKUP(CONCATENATE(W$1,"*DAUPHINE*"),oldOTB!$X:$Z,3,FALSE),IFERROR(VLOOKUP(CONCATENATE(W$1,"*DAUPHINE*"),oldOTB!$Y:$Z,2,FALSE),"")))))))</f>
        <v/>
      </c>
      <c r="X6" s="13" t="str">
        <f>IFERROR(VLOOKUP(CONCATENATE(X$1,"*DAUPHINE*"),oldOTB!$S:$Z,8,FALSE),IFERROR(VLOOKUP(CONCATENATE(X$1,"*DAUPHINE*"),oldOTB!$T:$Z,7,FALSE),IFERROR(VLOOKUP(CONCATENATE(X$1,"*DAUPHINE*"),oldOTB!$U:$Z,6,FALSE),IFERROR(VLOOKUP(CONCATENATE(X$1,"*DAUPHINE*"),oldOTB!$V:$Z,5,FALSE),IFERROR(VLOOKUP(CONCATENATE(X$1,"*DAUPHINE*"),oldOTB!$W:$Z,4,FALSE),IFERROR(VLOOKUP(CONCATENATE(X$1,"*DAUPHINE*"),oldOTB!$X:$Z,3,FALSE),IFERROR(VLOOKUP(CONCATENATE(X$1,"*DAUPHINE*"),oldOTB!$Y:$Z,2,FALSE),"")))))))</f>
        <v xml:space="preserve">INTERNE pax en </v>
      </c>
      <c r="Y6" s="13" t="str">
        <f>IFERROR(VLOOKUP(CONCATENATE(Y$1,"*DAUPHINE*"),oldOTB!$S:$Z,8,FALSE),IFERROR(VLOOKUP(CONCATENATE(Y$1,"*DAUPHINE*"),oldOTB!$T:$Z,7,FALSE),IFERROR(VLOOKUP(CONCATENATE(Y$1,"*DAUPHINE*"),oldOTB!$U:$Z,6,FALSE),IFERROR(VLOOKUP(CONCATENATE(Y$1,"*DAUPHINE*"),oldOTB!$V:$Z,5,FALSE),IFERROR(VLOOKUP(CONCATENATE(Y$1,"*DAUPHINE*"),oldOTB!$W:$Z,4,FALSE),IFERROR(VLOOKUP(CONCATENATE(Y$1,"*DAUPHINE*"),oldOTB!$X:$Z,3,FALSE),IFERROR(VLOOKUP(CONCATENATE(Y$1,"*DAUPHINE*"),oldOTB!$Y:$Z,2,FALSE),"")))))))</f>
        <v/>
      </c>
      <c r="Z6" s="13" t="str">
        <f>IFERROR(VLOOKUP(CONCATENATE(Z$1,"*DAUPHINE*"),oldOTB!$S:$Z,8,FALSE),IFERROR(VLOOKUP(CONCATENATE(Z$1,"*DAUPHINE*"),oldOTB!$T:$Z,7,FALSE),IFERROR(VLOOKUP(CONCATENATE(Z$1,"*DAUPHINE*"),oldOTB!$U:$Z,6,FALSE),IFERROR(VLOOKUP(CONCATENATE(Z$1,"*DAUPHINE*"),oldOTB!$V:$Z,5,FALSE),IFERROR(VLOOKUP(CONCATENATE(Z$1,"*DAUPHINE*"),oldOTB!$W:$Z,4,FALSE),IFERROR(VLOOKUP(CONCATENATE(Z$1,"*DAUPHINE*"),oldOTB!$X:$Z,3,FALSE),IFERROR(VLOOKUP(CONCATENATE(Z$1,"*DAUPHINE*"),oldOTB!$Y:$Z,2,FALSE),"")))))))</f>
        <v xml:space="preserve">INTERNE pax en </v>
      </c>
      <c r="AA6" s="13" t="str">
        <f>IFERROR(VLOOKUP(CONCATENATE(AA$1,"*DAUPHINE*"),oldOTB!$S:$Z,8,FALSE),IFERROR(VLOOKUP(CONCATENATE(AA$1,"*DAUPHINE*"),oldOTB!$T:$Z,7,FALSE),IFERROR(VLOOKUP(CONCATENATE(AA$1,"*DAUPHINE*"),oldOTB!$U:$Z,6,FALSE),IFERROR(VLOOKUP(CONCATENATE(AA$1,"*DAUPHINE*"),oldOTB!$V:$Z,5,FALSE),IFERROR(VLOOKUP(CONCATENATE(AA$1,"*DAUPHINE*"),oldOTB!$W:$Z,4,FALSE),IFERROR(VLOOKUP(CONCATENATE(AA$1,"*DAUPHINE*"),oldOTB!$X:$Z,3,FALSE),IFERROR(VLOOKUP(CONCATENATE(AA$1,"*DAUPHINE*"),oldOTB!$Y:$Z,2,FALSE),"")))))))</f>
        <v/>
      </c>
      <c r="AB6" s="13" t="str">
        <f>IFERROR(VLOOKUP(CONCATENATE(AB$1,"*DAUPHINE*"),oldOTB!$S:$Z,8,FALSE),IFERROR(VLOOKUP(CONCATENATE(AB$1,"*DAUPHINE*"),oldOTB!$T:$Z,7,FALSE),IFERROR(VLOOKUP(CONCATENATE(AB$1,"*DAUPHINE*"),oldOTB!$U:$Z,6,FALSE),IFERROR(VLOOKUP(CONCATENATE(AB$1,"*DAUPHINE*"),oldOTB!$V:$Z,5,FALSE),IFERROR(VLOOKUP(CONCATENATE(AB$1,"*DAUPHINE*"),oldOTB!$W:$Z,4,FALSE),IFERROR(VLOOKUP(CONCATENATE(AB$1,"*DAUPHINE*"),oldOTB!$X:$Z,3,FALSE),IFERROR(VLOOKUP(CONCATENATE(AB$1,"*DAUPHINE*"),oldOTB!$Y:$Z,2,FALSE),"")))))))</f>
        <v/>
      </c>
      <c r="AC6" s="13" t="str">
        <f>IFERROR(VLOOKUP(CONCATENATE(AC$1,"*DAUPHINE*"),oldOTB!$S:$Z,8,FALSE),IFERROR(VLOOKUP(CONCATENATE(AC$1,"*DAUPHINE*"),oldOTB!$T:$Z,7,FALSE),IFERROR(VLOOKUP(CONCATENATE(AC$1,"*DAUPHINE*"),oldOTB!$U:$Z,6,FALSE),IFERROR(VLOOKUP(CONCATENATE(AC$1,"*DAUPHINE*"),oldOTB!$V:$Z,5,FALSE),IFERROR(VLOOKUP(CONCATENATE(AC$1,"*DAUPHINE*"),oldOTB!$W:$Z,4,FALSE),IFERROR(VLOOKUP(CONCATENATE(AC$1,"*DAUPHINE*"),oldOTB!$X:$Z,3,FALSE),IFERROR(VLOOKUP(CONCATENATE(AC$1,"*DAUPHINE*"),oldOTB!$Y:$Z,2,FALSE),"")))))))</f>
        <v/>
      </c>
      <c r="AD6" s="13" t="str">
        <f>IFERROR(VLOOKUP(CONCATENATE(AD$1,"*DAUPHINE*"),oldOTB!$S:$Z,8,FALSE),IFERROR(VLOOKUP(CONCATENATE(AD$1,"*DAUPHINE*"),oldOTB!$T:$Z,7,FALSE),IFERROR(VLOOKUP(CONCATENATE(AD$1,"*DAUPHINE*"),oldOTB!$U:$Z,6,FALSE),IFERROR(VLOOKUP(CONCATENATE(AD$1,"*DAUPHINE*"),oldOTB!$V:$Z,5,FALSE),IFERROR(VLOOKUP(CONCATENATE(AD$1,"*DAUPHINE*"),oldOTB!$W:$Z,4,FALSE),IFERROR(VLOOKUP(CONCATENATE(AD$1,"*DAUPHINE*"),oldOTB!$X:$Z,3,FALSE),IFERROR(VLOOKUP(CONCATENATE(AD$1,"*DAUPHINE*"),oldOTB!$Y:$Z,2,FALSE),"")))))))</f>
        <v xml:space="preserve">INTERNE pax en </v>
      </c>
      <c r="AE6" s="13" t="str">
        <f>IFERROR(VLOOKUP(CONCATENATE(AE$1,"*DAUPHINE*"),oldOTB!$S:$Z,8,FALSE),IFERROR(VLOOKUP(CONCATENATE(AE$1,"*DAUPHINE*"),oldOTB!$T:$Z,7,FALSE),IFERROR(VLOOKUP(CONCATENATE(AE$1,"*DAUPHINE*"),oldOTB!$U:$Z,6,FALSE),IFERROR(VLOOKUP(CONCATENATE(AE$1,"*DAUPHINE*"),oldOTB!$V:$Z,5,FALSE),IFERROR(VLOOKUP(CONCATENATE(AE$1,"*DAUPHINE*"),oldOTB!$W:$Z,4,FALSE),IFERROR(VLOOKUP(CONCATENATE(AE$1,"*DAUPHINE*"),oldOTB!$X:$Z,3,FALSE),IFERROR(VLOOKUP(CONCATENATE(AE$1,"*DAUPHINE*"),oldOTB!$Y:$Z,2,FALSE),"")))))))</f>
        <v/>
      </c>
      <c r="AF6" s="13" t="str">
        <f>IFERROR(VLOOKUP(CONCATENATE(AF$1,"*DAUPHINE*"),oldOTB!$S:$Z,8,FALSE),IFERROR(VLOOKUP(CONCATENATE(AF$1,"*DAUPHINE*"),oldOTB!$T:$Z,7,FALSE),IFERROR(VLOOKUP(CONCATENATE(AF$1,"*DAUPHINE*"),oldOTB!$U:$Z,6,FALSE),IFERROR(VLOOKUP(CONCATENATE(AF$1,"*DAUPHINE*"),oldOTB!$V:$Z,5,FALSE),IFERROR(VLOOKUP(CONCATENATE(AF$1,"*DAUPHINE*"),oldOTB!$W:$Z,4,FALSE),IFERROR(VLOOKUP(CONCATENATE(AF$1,"*DAUPHINE*"),oldOTB!$X:$Z,3,FALSE),IFERROR(VLOOKUP(CONCATENATE(AF$1,"*DAUPHINE*"),oldOTB!$Y:$Z,2,FALSE),"")))))))</f>
        <v xml:space="preserve">INTERNE pax en </v>
      </c>
      <c r="AG6" s="13" t="str">
        <f>IFERROR(VLOOKUP(CONCATENATE(AG$1,"*DAUPHINE*"),oldOTB!$S:$Z,8,FALSE),IFERROR(VLOOKUP(CONCATENATE(AG$1,"*DAUPHINE*"),oldOTB!$T:$Z,7,FALSE),IFERROR(VLOOKUP(CONCATENATE(AG$1,"*DAUPHINE*"),oldOTB!$U:$Z,6,FALSE),IFERROR(VLOOKUP(CONCATENATE(AG$1,"*DAUPHINE*"),oldOTB!$V:$Z,5,FALSE),IFERROR(VLOOKUP(CONCATENATE(AG$1,"*DAUPHINE*"),oldOTB!$W:$Z,4,FALSE),IFERROR(VLOOKUP(CONCATENATE(AG$1,"*DAUPHINE*"),oldOTB!$X:$Z,3,FALSE),IFERROR(VLOOKUP(CONCATENATE(AG$1,"*DAUPHINE*"),oldOTB!$Y:$Z,2,FALSE),"")))))))</f>
        <v/>
      </c>
      <c r="AH6" s="13" t="str">
        <f>IFERROR(VLOOKUP(CONCATENATE(AH$1,"*DAUPHINE*"),oldOTB!$S:$Z,8,FALSE),IFERROR(VLOOKUP(CONCATENATE(AH$1,"*DAUPHINE*"),oldOTB!$T:$Z,7,FALSE),IFERROR(VLOOKUP(CONCATENATE(AH$1,"*DAUPHINE*"),oldOTB!$U:$Z,6,FALSE),IFERROR(VLOOKUP(CONCATENATE(AH$1,"*DAUPHINE*"),oldOTB!$V:$Z,5,FALSE),IFERROR(VLOOKUP(CONCATENATE(AH$1,"*DAUPHINE*"),oldOTB!$W:$Z,4,FALSE),IFERROR(VLOOKUP(CONCATENATE(AH$1,"*DAUPHINE*"),oldOTB!$X:$Z,3,FALSE),IFERROR(VLOOKUP(CONCATENATE(AH$1,"*DAUPHINE*"),oldOTB!$Y:$Z,2,FALSE),"")))))))</f>
        <v/>
      </c>
      <c r="AI6" s="13" t="str">
        <f>IFERROR(VLOOKUP(CONCATENATE(AI$1,"*DAUPHINE*"),oldOTB!$S:$Z,8,FALSE),IFERROR(VLOOKUP(CONCATENATE(AI$1,"*DAUPHINE*"),oldOTB!$T:$Z,7,FALSE),IFERROR(VLOOKUP(CONCATENATE(AI$1,"*DAUPHINE*"),oldOTB!$U:$Z,6,FALSE),IFERROR(VLOOKUP(CONCATENATE(AI$1,"*DAUPHINE*"),oldOTB!$V:$Z,5,FALSE),IFERROR(VLOOKUP(CONCATENATE(AI$1,"*DAUPHINE*"),oldOTB!$W:$Z,4,FALSE),IFERROR(VLOOKUP(CONCATENATE(AI$1,"*DAUPHINE*"),oldOTB!$X:$Z,3,FALSE),IFERROR(VLOOKUP(CONCATENATE(AI$1,"*DAUPHINE*"),oldOTB!$Y:$Z,2,FALSE),"")))))))</f>
        <v/>
      </c>
      <c r="AJ6" t="s">
        <v>73</v>
      </c>
      <c r="AK6" t="str">
        <f t="shared" si="2"/>
        <v>42370</v>
      </c>
      <c r="AL6" t="str">
        <f t="shared" si="3"/>
        <v>42371</v>
      </c>
      <c r="AM6" t="str">
        <f t="shared" si="4"/>
        <v>42372</v>
      </c>
      <c r="AN6" t="str">
        <f t="shared" si="5"/>
        <v>42373</v>
      </c>
      <c r="AO6" t="str">
        <f t="shared" si="6"/>
        <v>42374</v>
      </c>
      <c r="AP6" t="str">
        <f t="shared" si="7"/>
        <v>42375</v>
      </c>
      <c r="AQ6" t="str">
        <f t="shared" si="8"/>
        <v>42376</v>
      </c>
      <c r="AR6" t="str">
        <f t="shared" si="9"/>
        <v>42377</v>
      </c>
      <c r="AS6" t="str">
        <f t="shared" si="10"/>
        <v>42378</v>
      </c>
      <c r="AT6" t="str">
        <f t="shared" si="11"/>
        <v>42379</v>
      </c>
      <c r="AU6" t="str">
        <f t="shared" si="12"/>
        <v>42380GMPA pax en AUTRE</v>
      </c>
      <c r="AV6" t="str">
        <f t="shared" si="13"/>
        <v>42381GMPA pax en AUTRE</v>
      </c>
      <c r="AW6" t="str">
        <f t="shared" si="14"/>
        <v>42382GMPA pax en AUTRE</v>
      </c>
      <c r="AX6" t="str">
        <f t="shared" si="15"/>
        <v>42383GMPA pax en AUTRE</v>
      </c>
      <c r="AY6" t="str">
        <f t="shared" si="16"/>
        <v>42384GMPA pax en AUTRE</v>
      </c>
      <c r="AZ6" t="str">
        <f t="shared" si="17"/>
        <v>42385</v>
      </c>
      <c r="BA6" t="str">
        <f t="shared" si="18"/>
        <v>42386</v>
      </c>
      <c r="BB6" t="str">
        <f t="shared" si="19"/>
        <v>42387</v>
      </c>
      <c r="BC6" t="str">
        <f t="shared" si="20"/>
        <v>42388</v>
      </c>
      <c r="BD6" t="str">
        <f t="shared" si="21"/>
        <v xml:space="preserve">42389INTERNE pax en </v>
      </c>
      <c r="BE6" t="str">
        <f t="shared" si="22"/>
        <v>42390</v>
      </c>
      <c r="BF6" t="str">
        <f t="shared" si="23"/>
        <v xml:space="preserve">42391INTERNE pax en </v>
      </c>
      <c r="BG6" t="str">
        <f t="shared" si="24"/>
        <v>42392</v>
      </c>
      <c r="BH6" t="str">
        <f t="shared" si="25"/>
        <v>42393</v>
      </c>
      <c r="BI6" t="str">
        <f t="shared" si="26"/>
        <v>42394</v>
      </c>
      <c r="BJ6" t="str">
        <f t="shared" si="27"/>
        <v xml:space="preserve">42395INTERNE pax en </v>
      </c>
      <c r="BK6" t="str">
        <f t="shared" si="28"/>
        <v>42396</v>
      </c>
      <c r="BL6" t="str">
        <f t="shared" si="29"/>
        <v xml:space="preserve">42397INTERNE pax en </v>
      </c>
      <c r="BM6" t="str">
        <f t="shared" si="30"/>
        <v>42398</v>
      </c>
      <c r="BN6" t="str">
        <f t="shared" si="31"/>
        <v>42399</v>
      </c>
      <c r="BO6" t="str">
        <f t="shared" si="32"/>
        <v>42400</v>
      </c>
    </row>
    <row r="7" spans="1:67">
      <c r="A7" s="14" t="s">
        <v>252</v>
      </c>
      <c r="B7" s="14"/>
      <c r="C7" s="15"/>
      <c r="D7" s="15"/>
      <c r="E7" s="13" t="str">
        <f>IFERROR(VLOOKUP(CONCATENATE(E$1,"*WAGRAM*"),oldOTB!$S:$Z,8,FALSE),IFERROR(VLOOKUP(CONCATENATE(E$1,"*WAGRAM*"),oldOTB!$T:$Z,7,FALSE),IFERROR(VLOOKUP(CONCATENATE(E$1,"*WAGRAM*"),oldOTB!$U:$Z,6,FALSE),IFERROR(VLOOKUP(CONCATENATE(E$1,"*WAGRAM*"),oldOTB!$V:$Z,5,FALSE),IFERROR(VLOOKUP(CONCATENATE(E$1,"*WAGRAM*"),oldOTB!$W:$Z,4,FALSE),IFERROR(VLOOKUP(CONCATENATE(E$1,"*WAGRAM*"),oldOTB!$X:$Z,3,FALSE),IFERROR(VLOOKUP(CONCATENATE(E$1,"*WAGRAM*"),oldOTB!$Y:$Z,2,FALSE),"")))))))</f>
        <v/>
      </c>
      <c r="F7" s="13" t="str">
        <f>IFERROR(VLOOKUP(CONCATENATE(F$1,"*WAGRAM*"),oldOTB!$S:$Z,8,FALSE),IFERROR(VLOOKUP(CONCATENATE(F$1,"*WAGRAM*"),oldOTB!$T:$Z,7,FALSE),IFERROR(VLOOKUP(CONCATENATE(F$1,"*WAGRAM*"),oldOTB!$U:$Z,6,FALSE),IFERROR(VLOOKUP(CONCATENATE(F$1,"*WAGRAM*"),oldOTB!$V:$Z,5,FALSE),IFERROR(VLOOKUP(CONCATENATE(F$1,"*WAGRAM*"),oldOTB!$W:$Z,4,FALSE),IFERROR(VLOOKUP(CONCATENATE(F$1,"*WAGRAM*"),oldOTB!$X:$Z,3,FALSE),IFERROR(VLOOKUP(CONCATENATE(F$1,"*WAGRAM*"),oldOTB!$Y:$Z,2,FALSE),"")))))))</f>
        <v/>
      </c>
      <c r="G7" s="13" t="str">
        <f>IFERROR(VLOOKUP(CONCATENATE(G$1,"*WAGRAM*"),oldOTB!$S:$Z,8,FALSE),IFERROR(VLOOKUP(CONCATENATE(G$1,"*WAGRAM*"),oldOTB!$T:$Z,7,FALSE),IFERROR(VLOOKUP(CONCATENATE(G$1,"*WAGRAM*"),oldOTB!$U:$Z,6,FALSE),IFERROR(VLOOKUP(CONCATENATE(G$1,"*WAGRAM*"),oldOTB!$V:$Z,5,FALSE),IFERROR(VLOOKUP(CONCATENATE(G$1,"*WAGRAM*"),oldOTB!$W:$Z,4,FALSE),IFERROR(VLOOKUP(CONCATENATE(G$1,"*WAGRAM*"),oldOTB!$X:$Z,3,FALSE),IFERROR(VLOOKUP(CONCATENATE(G$1,"*WAGRAM*"),oldOTB!$Y:$Z,2,FALSE),"")))))))</f>
        <v/>
      </c>
      <c r="H7" s="13" t="str">
        <f>IFERROR(VLOOKUP(CONCATENATE(H$1,"*WAGRAM*"),oldOTB!$S:$Z,8,FALSE),IFERROR(VLOOKUP(CONCATENATE(H$1,"*WAGRAM*"),oldOTB!$T:$Z,7,FALSE),IFERROR(VLOOKUP(CONCATENATE(H$1,"*WAGRAM*"),oldOTB!$U:$Z,6,FALSE),IFERROR(VLOOKUP(CONCATENATE(H$1,"*WAGRAM*"),oldOTB!$V:$Z,5,FALSE),IFERROR(VLOOKUP(CONCATENATE(H$1,"*WAGRAM*"),oldOTB!$W:$Z,4,FALSE),IFERROR(VLOOKUP(CONCATENATE(H$1,"*WAGRAM*"),oldOTB!$X:$Z,3,FALSE),IFERROR(VLOOKUP(CONCATENATE(H$1,"*WAGRAM*"),oldOTB!$Y:$Z,2,FALSE),"")))))))</f>
        <v/>
      </c>
      <c r="I7" s="13" t="str">
        <f>IFERROR(VLOOKUP(CONCATENATE(I$1,"*WAGRAM*"),oldOTB!$S:$Z,8,FALSE),IFERROR(VLOOKUP(CONCATENATE(I$1,"*WAGRAM*"),oldOTB!$T:$Z,7,FALSE),IFERROR(VLOOKUP(CONCATENATE(I$1,"*WAGRAM*"),oldOTB!$U:$Z,6,FALSE),IFERROR(VLOOKUP(CONCATENATE(I$1,"*WAGRAM*"),oldOTB!$V:$Z,5,FALSE),IFERROR(VLOOKUP(CONCATENATE(I$1,"*WAGRAM*"),oldOTB!$W:$Z,4,FALSE),IFERROR(VLOOKUP(CONCATENATE(I$1,"*WAGRAM*"),oldOTB!$X:$Z,3,FALSE),IFERROR(VLOOKUP(CONCATENATE(I$1,"*WAGRAM*"),oldOTB!$Y:$Z,2,FALSE),"")))))))</f>
        <v/>
      </c>
      <c r="J7" s="13" t="str">
        <f>IFERROR(VLOOKUP(CONCATENATE(J$1,"*WAGRAM*"),oldOTB!$S:$Z,8,FALSE),IFERROR(VLOOKUP(CONCATENATE(J$1,"*WAGRAM*"),oldOTB!$T:$Z,7,FALSE),IFERROR(VLOOKUP(CONCATENATE(J$1,"*WAGRAM*"),oldOTB!$U:$Z,6,FALSE),IFERROR(VLOOKUP(CONCATENATE(J$1,"*WAGRAM*"),oldOTB!$V:$Z,5,FALSE),IFERROR(VLOOKUP(CONCATENATE(J$1,"*WAGRAM*"),oldOTB!$W:$Z,4,FALSE),IFERROR(VLOOKUP(CONCATENATE(J$1,"*WAGRAM*"),oldOTB!$X:$Z,3,FALSE),IFERROR(VLOOKUP(CONCATENATE(J$1,"*WAGRAM*"),oldOTB!$Y:$Z,2,FALSE),"")))))))</f>
        <v/>
      </c>
      <c r="K7" s="13" t="str">
        <f>IFERROR(VLOOKUP(CONCATENATE(K$1,"*WAGRAM*"),oldOTB!$S:$Z,8,FALSE),IFERROR(VLOOKUP(CONCATENATE(K$1,"*WAGRAM*"),oldOTB!$T:$Z,7,FALSE),IFERROR(VLOOKUP(CONCATENATE(K$1,"*WAGRAM*"),oldOTB!$U:$Z,6,FALSE),IFERROR(VLOOKUP(CONCATENATE(K$1,"*WAGRAM*"),oldOTB!$V:$Z,5,FALSE),IFERROR(VLOOKUP(CONCATENATE(K$1,"*WAGRAM*"),oldOTB!$W:$Z,4,FALSE),IFERROR(VLOOKUP(CONCATENATE(K$1,"*WAGRAM*"),oldOTB!$X:$Z,3,FALSE),IFERROR(VLOOKUP(CONCATENATE(K$1,"*WAGRAM*"),oldOTB!$Y:$Z,2,FALSE),"")))))))</f>
        <v/>
      </c>
      <c r="L7" s="13" t="str">
        <f>IFERROR(VLOOKUP(CONCATENATE(L$1,"*WAGRAM*"),oldOTB!$S:$Z,8,FALSE),IFERROR(VLOOKUP(CONCATENATE(L$1,"*WAGRAM*"),oldOTB!$T:$Z,7,FALSE),IFERROR(VLOOKUP(CONCATENATE(L$1,"*WAGRAM*"),oldOTB!$U:$Z,6,FALSE),IFERROR(VLOOKUP(CONCATENATE(L$1,"*WAGRAM*"),oldOTB!$V:$Z,5,FALSE),IFERROR(VLOOKUP(CONCATENATE(L$1,"*WAGRAM*"),oldOTB!$W:$Z,4,FALSE),IFERROR(VLOOKUP(CONCATENATE(L$1,"*WAGRAM*"),oldOTB!$X:$Z,3,FALSE),IFERROR(VLOOKUP(CONCATENATE(L$1,"*WAGRAM*"),oldOTB!$Y:$Z,2,FALSE),"")))))))</f>
        <v/>
      </c>
      <c r="M7" s="13" t="str">
        <f>IFERROR(VLOOKUP(CONCATENATE(M$1,"*WAGRAM*"),oldOTB!$S:$Z,8,FALSE),IFERROR(VLOOKUP(CONCATENATE(M$1,"*WAGRAM*"),oldOTB!$T:$Z,7,FALSE),IFERROR(VLOOKUP(CONCATENATE(M$1,"*WAGRAM*"),oldOTB!$U:$Z,6,FALSE),IFERROR(VLOOKUP(CONCATENATE(M$1,"*WAGRAM*"),oldOTB!$V:$Z,5,FALSE),IFERROR(VLOOKUP(CONCATENATE(M$1,"*WAGRAM*"),oldOTB!$W:$Z,4,FALSE),IFERROR(VLOOKUP(CONCATENATE(M$1,"*WAGRAM*"),oldOTB!$X:$Z,3,FALSE),IFERROR(VLOOKUP(CONCATENATE(M$1,"*WAGRAM*"),oldOTB!$Y:$Z,2,FALSE),"")))))))</f>
        <v/>
      </c>
      <c r="N7" s="13" t="str">
        <f>IFERROR(VLOOKUP(CONCATENATE(N$1,"*WAGRAM*"),oldOTB!$S:$Z,8,FALSE),IFERROR(VLOOKUP(CONCATENATE(N$1,"*WAGRAM*"),oldOTB!$T:$Z,7,FALSE),IFERROR(VLOOKUP(CONCATENATE(N$1,"*WAGRAM*"),oldOTB!$U:$Z,6,FALSE),IFERROR(VLOOKUP(CONCATENATE(N$1,"*WAGRAM*"),oldOTB!$V:$Z,5,FALSE),IFERROR(VLOOKUP(CONCATENATE(N$1,"*WAGRAM*"),oldOTB!$W:$Z,4,FALSE),IFERROR(VLOOKUP(CONCATENATE(N$1,"*WAGRAM*"),oldOTB!$X:$Z,3,FALSE),IFERROR(VLOOKUP(CONCATENATE(N$1,"*WAGRAM*"),oldOTB!$Y:$Z,2,FALSE),"")))))))</f>
        <v/>
      </c>
      <c r="O7" s="13" t="str">
        <f>IFERROR(VLOOKUP(CONCATENATE(O$1,"*WAGRAM*"),oldOTB!$S:$Z,8,FALSE),IFERROR(VLOOKUP(CONCATENATE(O$1,"*WAGRAM*"),oldOTB!$T:$Z,7,FALSE),IFERROR(VLOOKUP(CONCATENATE(O$1,"*WAGRAM*"),oldOTB!$U:$Z,6,FALSE),IFERROR(VLOOKUP(CONCATENATE(O$1,"*WAGRAM*"),oldOTB!$V:$Z,5,FALSE),IFERROR(VLOOKUP(CONCATENATE(O$1,"*WAGRAM*"),oldOTB!$W:$Z,4,FALSE),IFERROR(VLOOKUP(CONCATENATE(O$1,"*WAGRAM*"),oldOTB!$X:$Z,3,FALSE),IFERROR(VLOOKUP(CONCATENATE(O$1,"*WAGRAM*"),oldOTB!$Y:$Z,2,FALSE),"")))))))</f>
        <v/>
      </c>
      <c r="P7" s="13" t="str">
        <f>IFERROR(VLOOKUP(CONCATENATE(P$1,"*WAGRAM*"),oldOTB!$S:$Z,8,FALSE),IFERROR(VLOOKUP(CONCATENATE(P$1,"*WAGRAM*"),oldOTB!$T:$Z,7,FALSE),IFERROR(VLOOKUP(CONCATENATE(P$1,"*WAGRAM*"),oldOTB!$U:$Z,6,FALSE),IFERROR(VLOOKUP(CONCATENATE(P$1,"*WAGRAM*"),oldOTB!$V:$Z,5,FALSE),IFERROR(VLOOKUP(CONCATENATE(P$1,"*WAGRAM*"),oldOTB!$W:$Z,4,FALSE),IFERROR(VLOOKUP(CONCATENATE(P$1,"*WAGRAM*"),oldOTB!$X:$Z,3,FALSE),IFERROR(VLOOKUP(CONCATENATE(P$1,"*WAGRAM*"),oldOTB!$Y:$Z,2,FALSE),"")))))))</f>
        <v/>
      </c>
      <c r="Q7" s="13" t="str">
        <f>IFERROR(VLOOKUP(CONCATENATE(Q$1,"*WAGRAM*"),oldOTB!$S:$Z,8,FALSE),IFERROR(VLOOKUP(CONCATENATE(Q$1,"*WAGRAM*"),oldOTB!$T:$Z,7,FALSE),IFERROR(VLOOKUP(CONCATENATE(Q$1,"*WAGRAM*"),oldOTB!$U:$Z,6,FALSE),IFERROR(VLOOKUP(CONCATENATE(Q$1,"*WAGRAM*"),oldOTB!$V:$Z,5,FALSE),IFERROR(VLOOKUP(CONCATENATE(Q$1,"*WAGRAM*"),oldOTB!$W:$Z,4,FALSE),IFERROR(VLOOKUP(CONCATENATE(Q$1,"*WAGRAM*"),oldOTB!$X:$Z,3,FALSE),IFERROR(VLOOKUP(CONCATENATE(Q$1,"*WAGRAM*"),oldOTB!$Y:$Z,2,FALSE),"")))))))</f>
        <v/>
      </c>
      <c r="R7" s="13" t="str">
        <f>IFERROR(VLOOKUP(CONCATENATE(R$1,"*WAGRAM*"),oldOTB!$S:$Z,8,FALSE),IFERROR(VLOOKUP(CONCATENATE(R$1,"*WAGRAM*"),oldOTB!$T:$Z,7,FALSE),IFERROR(VLOOKUP(CONCATENATE(R$1,"*WAGRAM*"),oldOTB!$U:$Z,6,FALSE),IFERROR(VLOOKUP(CONCATENATE(R$1,"*WAGRAM*"),oldOTB!$V:$Z,5,FALSE),IFERROR(VLOOKUP(CONCATENATE(R$1,"*WAGRAM*"),oldOTB!$W:$Z,4,FALSE),IFERROR(VLOOKUP(CONCATENATE(R$1,"*WAGRAM*"),oldOTB!$X:$Z,3,FALSE),IFERROR(VLOOKUP(CONCATENATE(R$1,"*WAGRAM*"),oldOTB!$Y:$Z,2,FALSE),"")))))))</f>
        <v/>
      </c>
      <c r="S7" s="13" t="str">
        <f>IFERROR(VLOOKUP(CONCATENATE(S$1,"*WAGRAM*"),oldOTB!$S:$Z,8,FALSE),IFERROR(VLOOKUP(CONCATENATE(S$1,"*WAGRAM*"),oldOTB!$T:$Z,7,FALSE),IFERROR(VLOOKUP(CONCATENATE(S$1,"*WAGRAM*"),oldOTB!$U:$Z,6,FALSE),IFERROR(VLOOKUP(CONCATENATE(S$1,"*WAGRAM*"),oldOTB!$V:$Z,5,FALSE),IFERROR(VLOOKUP(CONCATENATE(S$1,"*WAGRAM*"),oldOTB!$W:$Z,4,FALSE),IFERROR(VLOOKUP(CONCATENATE(S$1,"*WAGRAM*"),oldOTB!$X:$Z,3,FALSE),IFERROR(VLOOKUP(CONCATENATE(S$1,"*WAGRAM*"),oldOTB!$Y:$Z,2,FALSE),"")))))))</f>
        <v/>
      </c>
      <c r="T7" s="13" t="str">
        <f>IFERROR(VLOOKUP(CONCATENATE(T$1,"*WAGRAM*"),oldOTB!$S:$Z,8,FALSE),IFERROR(VLOOKUP(CONCATENATE(T$1,"*WAGRAM*"),oldOTB!$T:$Z,7,FALSE),IFERROR(VLOOKUP(CONCATENATE(T$1,"*WAGRAM*"),oldOTB!$U:$Z,6,FALSE),IFERROR(VLOOKUP(CONCATENATE(T$1,"*WAGRAM*"),oldOTB!$V:$Z,5,FALSE),IFERROR(VLOOKUP(CONCATENATE(T$1,"*WAGRAM*"),oldOTB!$W:$Z,4,FALSE),IFERROR(VLOOKUP(CONCATENATE(T$1,"*WAGRAM*"),oldOTB!$X:$Z,3,FALSE),IFERROR(VLOOKUP(CONCATENATE(T$1,"*WAGRAM*"),oldOTB!$Y:$Z,2,FALSE),"")))))))</f>
        <v/>
      </c>
      <c r="U7" s="13" t="str">
        <f>IFERROR(VLOOKUP(CONCATENATE(U$1,"*WAGRAM*"),oldOTB!$S:$Z,8,FALSE),IFERROR(VLOOKUP(CONCATENATE(U$1,"*WAGRAM*"),oldOTB!$T:$Z,7,FALSE),IFERROR(VLOOKUP(CONCATENATE(U$1,"*WAGRAM*"),oldOTB!$U:$Z,6,FALSE),IFERROR(VLOOKUP(CONCATENATE(U$1,"*WAGRAM*"),oldOTB!$V:$Z,5,FALSE),IFERROR(VLOOKUP(CONCATENATE(U$1,"*WAGRAM*"),oldOTB!$W:$Z,4,FALSE),IFERROR(VLOOKUP(CONCATENATE(U$1,"*WAGRAM*"),oldOTB!$X:$Z,3,FALSE),IFERROR(VLOOKUP(CONCATENATE(U$1,"*WAGRAM*"),oldOTB!$Y:$Z,2,FALSE),"")))))))</f>
        <v/>
      </c>
      <c r="V7" s="13" t="str">
        <f>IFERROR(VLOOKUP(CONCATENATE(V$1,"*WAGRAM*"),oldOTB!$S:$Z,8,FALSE),IFERROR(VLOOKUP(CONCATENATE(V$1,"*WAGRAM*"),oldOTB!$T:$Z,7,FALSE),IFERROR(VLOOKUP(CONCATENATE(V$1,"*WAGRAM*"),oldOTB!$U:$Z,6,FALSE),IFERROR(VLOOKUP(CONCATENATE(V$1,"*WAGRAM*"),oldOTB!$V:$Z,5,FALSE),IFERROR(VLOOKUP(CONCATENATE(V$1,"*WAGRAM*"),oldOTB!$W:$Z,4,FALSE),IFERROR(VLOOKUP(CONCATENATE(V$1,"*WAGRAM*"),oldOTB!$X:$Z,3,FALSE),IFERROR(VLOOKUP(CONCATENATE(V$1,"*WAGRAM*"),oldOTB!$Y:$Z,2,FALSE),"")))))))</f>
        <v/>
      </c>
      <c r="W7" s="13" t="str">
        <f>IFERROR(VLOOKUP(CONCATENATE(W$1,"*WAGRAM*"),oldOTB!$S:$Z,8,FALSE),IFERROR(VLOOKUP(CONCATENATE(W$1,"*WAGRAM*"),oldOTB!$T:$Z,7,FALSE),IFERROR(VLOOKUP(CONCATENATE(W$1,"*WAGRAM*"),oldOTB!$U:$Z,6,FALSE),IFERROR(VLOOKUP(CONCATENATE(W$1,"*WAGRAM*"),oldOTB!$V:$Z,5,FALSE),IFERROR(VLOOKUP(CONCATENATE(W$1,"*WAGRAM*"),oldOTB!$W:$Z,4,FALSE),IFERROR(VLOOKUP(CONCATENATE(W$1,"*WAGRAM*"),oldOTB!$X:$Z,3,FALSE),IFERROR(VLOOKUP(CONCATENATE(W$1,"*WAGRAM*"),oldOTB!$Y:$Z,2,FALSE),"")))))))</f>
        <v/>
      </c>
      <c r="X7" s="13" t="str">
        <f>IFERROR(VLOOKUP(CONCATENATE(X$1,"*WAGRAM*"),oldOTB!$S:$Z,8,FALSE),IFERROR(VLOOKUP(CONCATENATE(X$1,"*WAGRAM*"),oldOTB!$T:$Z,7,FALSE),IFERROR(VLOOKUP(CONCATENATE(X$1,"*WAGRAM*"),oldOTB!$U:$Z,6,FALSE),IFERROR(VLOOKUP(CONCATENATE(X$1,"*WAGRAM*"),oldOTB!$V:$Z,5,FALSE),IFERROR(VLOOKUP(CONCATENATE(X$1,"*WAGRAM*"),oldOTB!$W:$Z,4,FALSE),IFERROR(VLOOKUP(CONCATENATE(X$1,"*WAGRAM*"),oldOTB!$X:$Z,3,FALSE),IFERROR(VLOOKUP(CONCATENATE(X$1,"*WAGRAM*"),oldOTB!$Y:$Z,2,FALSE),"")))))))</f>
        <v/>
      </c>
      <c r="Y7" s="13" t="str">
        <f>IFERROR(VLOOKUP(CONCATENATE(Y$1,"*WAGRAM*"),oldOTB!$S:$Z,8,FALSE),IFERROR(VLOOKUP(CONCATENATE(Y$1,"*WAGRAM*"),oldOTB!$T:$Z,7,FALSE),IFERROR(VLOOKUP(CONCATENATE(Y$1,"*WAGRAM*"),oldOTB!$U:$Z,6,FALSE),IFERROR(VLOOKUP(CONCATENATE(Y$1,"*WAGRAM*"),oldOTB!$V:$Z,5,FALSE),IFERROR(VLOOKUP(CONCATENATE(Y$1,"*WAGRAM*"),oldOTB!$W:$Z,4,FALSE),IFERROR(VLOOKUP(CONCATENATE(Y$1,"*WAGRAM*"),oldOTB!$X:$Z,3,FALSE),IFERROR(VLOOKUP(CONCATENATE(Y$1,"*WAGRAM*"),oldOTB!$Y:$Z,2,FALSE),"")))))))</f>
        <v/>
      </c>
      <c r="Z7" s="13" t="str">
        <f>IFERROR(VLOOKUP(CONCATENATE(Z$1,"*WAGRAM*"),oldOTB!$S:$Z,8,FALSE),IFERROR(VLOOKUP(CONCATENATE(Z$1,"*WAGRAM*"),oldOTB!$T:$Z,7,FALSE),IFERROR(VLOOKUP(CONCATENATE(Z$1,"*WAGRAM*"),oldOTB!$U:$Z,6,FALSE),IFERROR(VLOOKUP(CONCATENATE(Z$1,"*WAGRAM*"),oldOTB!$V:$Z,5,FALSE),IFERROR(VLOOKUP(CONCATENATE(Z$1,"*WAGRAM*"),oldOTB!$W:$Z,4,FALSE),IFERROR(VLOOKUP(CONCATENATE(Z$1,"*WAGRAM*"),oldOTB!$X:$Z,3,FALSE),IFERROR(VLOOKUP(CONCATENATE(Z$1,"*WAGRAM*"),oldOTB!$Y:$Z,2,FALSE),"")))))))</f>
        <v/>
      </c>
      <c r="AA7" s="13" t="str">
        <f>IFERROR(VLOOKUP(CONCATENATE(AA$1,"*WAGRAM*"),oldOTB!$S:$Z,8,FALSE),IFERROR(VLOOKUP(CONCATENATE(AA$1,"*WAGRAM*"),oldOTB!$T:$Z,7,FALSE),IFERROR(VLOOKUP(CONCATENATE(AA$1,"*WAGRAM*"),oldOTB!$U:$Z,6,FALSE),IFERROR(VLOOKUP(CONCATENATE(AA$1,"*WAGRAM*"),oldOTB!$V:$Z,5,FALSE),IFERROR(VLOOKUP(CONCATENATE(AA$1,"*WAGRAM*"),oldOTB!$W:$Z,4,FALSE),IFERROR(VLOOKUP(CONCATENATE(AA$1,"*WAGRAM*"),oldOTB!$X:$Z,3,FALSE),IFERROR(VLOOKUP(CONCATENATE(AA$1,"*WAGRAM*"),oldOTB!$Y:$Z,2,FALSE),"")))))))</f>
        <v/>
      </c>
      <c r="AB7" s="13" t="str">
        <f>IFERROR(VLOOKUP(CONCATENATE(AB$1,"*WAGRAM*"),oldOTB!$S:$Z,8,FALSE),IFERROR(VLOOKUP(CONCATENATE(AB$1,"*WAGRAM*"),oldOTB!$T:$Z,7,FALSE),IFERROR(VLOOKUP(CONCATENATE(AB$1,"*WAGRAM*"),oldOTB!$U:$Z,6,FALSE),IFERROR(VLOOKUP(CONCATENATE(AB$1,"*WAGRAM*"),oldOTB!$V:$Z,5,FALSE),IFERROR(VLOOKUP(CONCATENATE(AB$1,"*WAGRAM*"),oldOTB!$W:$Z,4,FALSE),IFERROR(VLOOKUP(CONCATENATE(AB$1,"*WAGRAM*"),oldOTB!$X:$Z,3,FALSE),IFERROR(VLOOKUP(CONCATENATE(AB$1,"*WAGRAM*"),oldOTB!$Y:$Z,2,FALSE),"")))))))</f>
        <v/>
      </c>
      <c r="AC7" s="13" t="str">
        <f>IFERROR(VLOOKUP(CONCATENATE(AC$1,"*WAGRAM*"),oldOTB!$S:$Z,8,FALSE),IFERROR(VLOOKUP(CONCATENATE(AC$1,"*WAGRAM*"),oldOTB!$T:$Z,7,FALSE),IFERROR(VLOOKUP(CONCATENATE(AC$1,"*WAGRAM*"),oldOTB!$U:$Z,6,FALSE),IFERROR(VLOOKUP(CONCATENATE(AC$1,"*WAGRAM*"),oldOTB!$V:$Z,5,FALSE),IFERROR(VLOOKUP(CONCATENATE(AC$1,"*WAGRAM*"),oldOTB!$W:$Z,4,FALSE),IFERROR(VLOOKUP(CONCATENATE(AC$1,"*WAGRAM*"),oldOTB!$X:$Z,3,FALSE),IFERROR(VLOOKUP(CONCATENATE(AC$1,"*WAGRAM*"),oldOTB!$Y:$Z,2,FALSE),"")))))))</f>
        <v/>
      </c>
      <c r="AD7" s="13" t="str">
        <f>IFERROR(VLOOKUP(CONCATENATE(AD$1,"*WAGRAM*"),oldOTB!$S:$Z,8,FALSE),IFERROR(VLOOKUP(CONCATENATE(AD$1,"*WAGRAM*"),oldOTB!$T:$Z,7,FALSE),IFERROR(VLOOKUP(CONCATENATE(AD$1,"*WAGRAM*"),oldOTB!$U:$Z,6,FALSE),IFERROR(VLOOKUP(CONCATENATE(AD$1,"*WAGRAM*"),oldOTB!$V:$Z,5,FALSE),IFERROR(VLOOKUP(CONCATENATE(AD$1,"*WAGRAM*"),oldOTB!$W:$Z,4,FALSE),IFERROR(VLOOKUP(CONCATENATE(AD$1,"*WAGRAM*"),oldOTB!$X:$Z,3,FALSE),IFERROR(VLOOKUP(CONCATENATE(AD$1,"*WAGRAM*"),oldOTB!$Y:$Z,2,FALSE),"")))))))</f>
        <v/>
      </c>
      <c r="AE7" s="13" t="str">
        <f>IFERROR(VLOOKUP(CONCATENATE(AE$1,"*WAGRAM*"),oldOTB!$S:$Z,8,FALSE),IFERROR(VLOOKUP(CONCATENATE(AE$1,"*WAGRAM*"),oldOTB!$T:$Z,7,FALSE),IFERROR(VLOOKUP(CONCATENATE(AE$1,"*WAGRAM*"),oldOTB!$U:$Z,6,FALSE),IFERROR(VLOOKUP(CONCATENATE(AE$1,"*WAGRAM*"),oldOTB!$V:$Z,5,FALSE),IFERROR(VLOOKUP(CONCATENATE(AE$1,"*WAGRAM*"),oldOTB!$W:$Z,4,FALSE),IFERROR(VLOOKUP(CONCATENATE(AE$1,"*WAGRAM*"),oldOTB!$X:$Z,3,FALSE),IFERROR(VLOOKUP(CONCATENATE(AE$1,"*WAGRAM*"),oldOTB!$Y:$Z,2,FALSE),"")))))))</f>
        <v/>
      </c>
      <c r="AF7" s="13" t="str">
        <f>IFERROR(VLOOKUP(CONCATENATE(AF$1,"*WAGRAM*"),oldOTB!$S:$Z,8,FALSE),IFERROR(VLOOKUP(CONCATENATE(AF$1,"*WAGRAM*"),oldOTB!$T:$Z,7,FALSE),IFERROR(VLOOKUP(CONCATENATE(AF$1,"*WAGRAM*"),oldOTB!$U:$Z,6,FALSE),IFERROR(VLOOKUP(CONCATENATE(AF$1,"*WAGRAM*"),oldOTB!$V:$Z,5,FALSE),IFERROR(VLOOKUP(CONCATENATE(AF$1,"*WAGRAM*"),oldOTB!$W:$Z,4,FALSE),IFERROR(VLOOKUP(CONCATENATE(AF$1,"*WAGRAM*"),oldOTB!$X:$Z,3,FALSE),IFERROR(VLOOKUP(CONCATENATE(AF$1,"*WAGRAM*"),oldOTB!$Y:$Z,2,FALSE),"")))))))</f>
        <v/>
      </c>
      <c r="AG7" s="13" t="str">
        <f>IFERROR(VLOOKUP(CONCATENATE(AG$1,"*WAGRAM*"),oldOTB!$S:$Z,8,FALSE),IFERROR(VLOOKUP(CONCATENATE(AG$1,"*WAGRAM*"),oldOTB!$T:$Z,7,FALSE),IFERROR(VLOOKUP(CONCATENATE(AG$1,"*WAGRAM*"),oldOTB!$U:$Z,6,FALSE),IFERROR(VLOOKUP(CONCATENATE(AG$1,"*WAGRAM*"),oldOTB!$V:$Z,5,FALSE),IFERROR(VLOOKUP(CONCATENATE(AG$1,"*WAGRAM*"),oldOTB!$W:$Z,4,FALSE),IFERROR(VLOOKUP(CONCATENATE(AG$1,"*WAGRAM*"),oldOTB!$X:$Z,3,FALSE),IFERROR(VLOOKUP(CONCATENATE(AG$1,"*WAGRAM*"),oldOTB!$Y:$Z,2,FALSE),"")))))))</f>
        <v/>
      </c>
      <c r="AH7" s="13" t="str">
        <f>IFERROR(VLOOKUP(CONCATENATE(AH$1,"*WAGRAM*"),oldOTB!$S:$Z,8,FALSE),IFERROR(VLOOKUP(CONCATENATE(AH$1,"*WAGRAM*"),oldOTB!$T:$Z,7,FALSE),IFERROR(VLOOKUP(CONCATENATE(AH$1,"*WAGRAM*"),oldOTB!$U:$Z,6,FALSE),IFERROR(VLOOKUP(CONCATENATE(AH$1,"*WAGRAM*"),oldOTB!$V:$Z,5,FALSE),IFERROR(VLOOKUP(CONCATENATE(AH$1,"*WAGRAM*"),oldOTB!$W:$Z,4,FALSE),IFERROR(VLOOKUP(CONCATENATE(AH$1,"*WAGRAM*"),oldOTB!$X:$Z,3,FALSE),IFERROR(VLOOKUP(CONCATENATE(AH$1,"*WAGRAM*"),oldOTB!$Y:$Z,2,FALSE),"")))))))</f>
        <v/>
      </c>
      <c r="AI7" s="13" t="str">
        <f>IFERROR(VLOOKUP(CONCATENATE(AI$1,"*WAGRAM*"),oldOTB!$S:$Z,8,FALSE),IFERROR(VLOOKUP(CONCATENATE(AI$1,"*WAGRAM*"),oldOTB!$T:$Z,7,FALSE),IFERROR(VLOOKUP(CONCATENATE(AI$1,"*WAGRAM*"),oldOTB!$U:$Z,6,FALSE),IFERROR(VLOOKUP(CONCATENATE(AI$1,"*WAGRAM*"),oldOTB!$V:$Z,5,FALSE),IFERROR(VLOOKUP(CONCATENATE(AI$1,"*WAGRAM*"),oldOTB!$W:$Z,4,FALSE),IFERROR(VLOOKUP(CONCATENATE(AI$1,"*WAGRAM*"),oldOTB!$X:$Z,3,FALSE),IFERROR(VLOOKUP(CONCATENATE(AI$1,"*WAGRAM*"),oldOTB!$Y:$Z,2,FALSE),"")))))))</f>
        <v/>
      </c>
      <c r="AJ7" t="s">
        <v>252</v>
      </c>
      <c r="AK7" t="str">
        <f t="shared" si="2"/>
        <v>42370</v>
      </c>
      <c r="AL7" t="str">
        <f t="shared" si="3"/>
        <v>42371</v>
      </c>
      <c r="AM7" t="str">
        <f t="shared" si="4"/>
        <v>42372</v>
      </c>
      <c r="AN7" t="str">
        <f t="shared" si="5"/>
        <v>42373</v>
      </c>
      <c r="AO7" t="str">
        <f t="shared" si="6"/>
        <v>42374</v>
      </c>
      <c r="AP7" t="str">
        <f t="shared" si="7"/>
        <v>42375</v>
      </c>
      <c r="AQ7" t="str">
        <f t="shared" si="8"/>
        <v>42376</v>
      </c>
      <c r="AR7" t="str">
        <f t="shared" si="9"/>
        <v>42377</v>
      </c>
      <c r="AS7" t="str">
        <f t="shared" si="10"/>
        <v>42378</v>
      </c>
      <c r="AT7" t="str">
        <f t="shared" si="11"/>
        <v>42379</v>
      </c>
      <c r="AU7" t="str">
        <f t="shared" si="12"/>
        <v>42380</v>
      </c>
      <c r="AV7" t="str">
        <f t="shared" si="13"/>
        <v>42381</v>
      </c>
      <c r="AW7" t="str">
        <f t="shared" si="14"/>
        <v>42382</v>
      </c>
      <c r="AX7" t="str">
        <f t="shared" si="15"/>
        <v>42383</v>
      </c>
      <c r="AY7" t="str">
        <f t="shared" si="16"/>
        <v>42384</v>
      </c>
      <c r="AZ7" t="str">
        <f t="shared" si="17"/>
        <v>42385</v>
      </c>
      <c r="BA7" t="str">
        <f t="shared" si="18"/>
        <v>42386</v>
      </c>
      <c r="BB7" t="str">
        <f t="shared" si="19"/>
        <v>42387</v>
      </c>
      <c r="BC7" t="str">
        <f t="shared" si="20"/>
        <v>42388</v>
      </c>
      <c r="BD7" t="str">
        <f t="shared" si="21"/>
        <v>42389</v>
      </c>
      <c r="BE7" t="str">
        <f t="shared" si="22"/>
        <v>42390</v>
      </c>
      <c r="BF7" t="str">
        <f t="shared" si="23"/>
        <v>42391</v>
      </c>
      <c r="BG7" t="str">
        <f t="shared" si="24"/>
        <v>42392</v>
      </c>
      <c r="BH7" t="str">
        <f t="shared" si="25"/>
        <v>42393</v>
      </c>
      <c r="BI7" t="str">
        <f t="shared" si="26"/>
        <v>42394</v>
      </c>
      <c r="BJ7" t="str">
        <f t="shared" si="27"/>
        <v>42395</v>
      </c>
      <c r="BK7" t="str">
        <f t="shared" si="28"/>
        <v>42396</v>
      </c>
      <c r="BL7" t="str">
        <f t="shared" si="29"/>
        <v>42397</v>
      </c>
      <c r="BM7" t="str">
        <f t="shared" si="30"/>
        <v>42398</v>
      </c>
      <c r="BN7" t="str">
        <f t="shared" si="31"/>
        <v>42399</v>
      </c>
      <c r="BO7" t="str">
        <f t="shared" si="32"/>
        <v>42400</v>
      </c>
    </row>
    <row r="8" spans="1:67">
      <c r="A8" s="14" t="s">
        <v>241</v>
      </c>
      <c r="B8" s="14"/>
      <c r="C8" s="15"/>
      <c r="D8" s="15"/>
      <c r="E8" s="13" t="str">
        <f>IFERROR(VLOOKUP(CONCATENATE(E$1,"*VENDOME*"),oldOTB!$S:$Z,8,FALSE),IFERROR(VLOOKUP(CONCATENATE(E$1,"*VENDOME*"),oldOTB!$T:$Z,7,FALSE),IFERROR(VLOOKUP(CONCATENATE(E$1,"*VENDOME*"),oldOTB!$U:$Z,6,FALSE),IFERROR(VLOOKUP(CONCATENATE(E$1,"*VENDOME*"),oldOTB!$V:$Z,5,FALSE),IFERROR(VLOOKUP(CONCATENATE(E$1,"*VENDOME*"),oldOTB!$W:$Z,4,FALSE),IFERROR(VLOOKUP(CONCATENATE(E$1,"*VENDOME*"),oldOTB!$X:$Z,3,FALSE),IFERROR(VLOOKUP(CONCATENATE(E$1,"*VENDOME*"),oldOTB!$Y:$Z,2,FALSE),"")))))))</f>
        <v/>
      </c>
      <c r="F8" s="13" t="str">
        <f>IFERROR(VLOOKUP(CONCATENATE(F$1,"*VENDOME*"),oldOTB!$S:$Z,8,FALSE),IFERROR(VLOOKUP(CONCATENATE(F$1,"*VENDOME*"),oldOTB!$T:$Z,7,FALSE),IFERROR(VLOOKUP(CONCATENATE(F$1,"*VENDOME*"),oldOTB!$U:$Z,6,FALSE),IFERROR(VLOOKUP(CONCATENATE(F$1,"*VENDOME*"),oldOTB!$V:$Z,5,FALSE),IFERROR(VLOOKUP(CONCATENATE(F$1,"*VENDOME*"),oldOTB!$W:$Z,4,FALSE),IFERROR(VLOOKUP(CONCATENATE(F$1,"*VENDOME*"),oldOTB!$X:$Z,3,FALSE),IFERROR(VLOOKUP(CONCATENATE(F$1,"*VENDOME*"),oldOTB!$Y:$Z,2,FALSE),"")))))))</f>
        <v/>
      </c>
      <c r="G8" s="13" t="str">
        <f>IFERROR(VLOOKUP(CONCATENATE(G$1,"*VENDOME*"),oldOTB!$S:$Z,8,FALSE),IFERROR(VLOOKUP(CONCATENATE(G$1,"*VENDOME*"),oldOTB!$T:$Z,7,FALSE),IFERROR(VLOOKUP(CONCATENATE(G$1,"*VENDOME*"),oldOTB!$U:$Z,6,FALSE),IFERROR(VLOOKUP(CONCATENATE(G$1,"*VENDOME*"),oldOTB!$V:$Z,5,FALSE),IFERROR(VLOOKUP(CONCATENATE(G$1,"*VENDOME*"),oldOTB!$W:$Z,4,FALSE),IFERROR(VLOOKUP(CONCATENATE(G$1,"*VENDOME*"),oldOTB!$X:$Z,3,FALSE),IFERROR(VLOOKUP(CONCATENATE(G$1,"*VENDOME*"),oldOTB!$Y:$Z,2,FALSE),"")))))))</f>
        <v/>
      </c>
      <c r="H8" s="13" t="str">
        <f>IFERROR(VLOOKUP(CONCATENATE(H$1,"*VENDOME*"),oldOTB!$S:$Z,8,FALSE),IFERROR(VLOOKUP(CONCATENATE(H$1,"*VENDOME*"),oldOTB!$T:$Z,7,FALSE),IFERROR(VLOOKUP(CONCATENATE(H$1,"*VENDOME*"),oldOTB!$U:$Z,6,FALSE),IFERROR(VLOOKUP(CONCATENATE(H$1,"*VENDOME*"),oldOTB!$V:$Z,5,FALSE),IFERROR(VLOOKUP(CONCATENATE(H$1,"*VENDOME*"),oldOTB!$W:$Z,4,FALSE),IFERROR(VLOOKUP(CONCATENATE(H$1,"*VENDOME*"),oldOTB!$X:$Z,3,FALSE),IFERROR(VLOOKUP(CONCATENATE(H$1,"*VENDOME*"),oldOTB!$Y:$Z,2,FALSE),"")))))))</f>
        <v/>
      </c>
      <c r="I8" s="13" t="str">
        <f>IFERROR(VLOOKUP(CONCATENATE(I$1,"*VENDOME*"),oldOTB!$S:$Z,8,FALSE),IFERROR(VLOOKUP(CONCATENATE(I$1,"*VENDOME*"),oldOTB!$T:$Z,7,FALSE),IFERROR(VLOOKUP(CONCATENATE(I$1,"*VENDOME*"),oldOTB!$U:$Z,6,FALSE),IFERROR(VLOOKUP(CONCATENATE(I$1,"*VENDOME*"),oldOTB!$V:$Z,5,FALSE),IFERROR(VLOOKUP(CONCATENATE(I$1,"*VENDOME*"),oldOTB!$W:$Z,4,FALSE),IFERROR(VLOOKUP(CONCATENATE(I$1,"*VENDOME*"),oldOTB!$X:$Z,3,FALSE),IFERROR(VLOOKUP(CONCATENATE(I$1,"*VENDOME*"),oldOTB!$Y:$Z,2,FALSE),"")))))))</f>
        <v/>
      </c>
      <c r="J8" s="13" t="str">
        <f>IFERROR(VLOOKUP(CONCATENATE(J$1,"*VENDOME*"),oldOTB!$S:$Z,8,FALSE),IFERROR(VLOOKUP(CONCATENATE(J$1,"*VENDOME*"),oldOTB!$T:$Z,7,FALSE),IFERROR(VLOOKUP(CONCATENATE(J$1,"*VENDOME*"),oldOTB!$U:$Z,6,FALSE),IFERROR(VLOOKUP(CONCATENATE(J$1,"*VENDOME*"),oldOTB!$V:$Z,5,FALSE),IFERROR(VLOOKUP(CONCATENATE(J$1,"*VENDOME*"),oldOTB!$W:$Z,4,FALSE),IFERROR(VLOOKUP(CONCATENATE(J$1,"*VENDOME*"),oldOTB!$X:$Z,3,FALSE),IFERROR(VLOOKUP(CONCATENATE(J$1,"*VENDOME*"),oldOTB!$Y:$Z,2,FALSE),"")))))))</f>
        <v/>
      </c>
      <c r="K8" s="13" t="str">
        <f>IFERROR(VLOOKUP(CONCATENATE(K$1,"*VENDOME*"),oldOTB!$S:$Z,8,FALSE),IFERROR(VLOOKUP(CONCATENATE(K$1,"*VENDOME*"),oldOTB!$T:$Z,7,FALSE),IFERROR(VLOOKUP(CONCATENATE(K$1,"*VENDOME*"),oldOTB!$U:$Z,6,FALSE),IFERROR(VLOOKUP(CONCATENATE(K$1,"*VENDOME*"),oldOTB!$V:$Z,5,FALSE),IFERROR(VLOOKUP(CONCATENATE(K$1,"*VENDOME*"),oldOTB!$W:$Z,4,FALSE),IFERROR(VLOOKUP(CONCATENATE(K$1,"*VENDOME*"),oldOTB!$X:$Z,3,FALSE),IFERROR(VLOOKUP(CONCATENATE(K$1,"*VENDOME*"),oldOTB!$Y:$Z,2,FALSE),"")))))))</f>
        <v/>
      </c>
      <c r="L8" s="13" t="str">
        <f>IFERROR(VLOOKUP(CONCATENATE(L$1,"*VENDOME*"),oldOTB!$S:$Z,8,FALSE),IFERROR(VLOOKUP(CONCATENATE(L$1,"*VENDOME*"),oldOTB!$T:$Z,7,FALSE),IFERROR(VLOOKUP(CONCATENATE(L$1,"*VENDOME*"),oldOTB!$U:$Z,6,FALSE),IFERROR(VLOOKUP(CONCATENATE(L$1,"*VENDOME*"),oldOTB!$V:$Z,5,FALSE),IFERROR(VLOOKUP(CONCATENATE(L$1,"*VENDOME*"),oldOTB!$W:$Z,4,FALSE),IFERROR(VLOOKUP(CONCATENATE(L$1,"*VENDOME*"),oldOTB!$X:$Z,3,FALSE),IFERROR(VLOOKUP(CONCATENATE(L$1,"*VENDOME*"),oldOTB!$Y:$Z,2,FALSE),"")))))))</f>
        <v/>
      </c>
      <c r="M8" s="13" t="str">
        <f>IFERROR(VLOOKUP(CONCATENATE(M$1,"*VENDOME*"),oldOTB!$S:$Z,8,FALSE),IFERROR(VLOOKUP(CONCATENATE(M$1,"*VENDOME*"),oldOTB!$T:$Z,7,FALSE),IFERROR(VLOOKUP(CONCATENATE(M$1,"*VENDOME*"),oldOTB!$U:$Z,6,FALSE),IFERROR(VLOOKUP(CONCATENATE(M$1,"*VENDOME*"),oldOTB!$V:$Z,5,FALSE),IFERROR(VLOOKUP(CONCATENATE(M$1,"*VENDOME*"),oldOTB!$W:$Z,4,FALSE),IFERROR(VLOOKUP(CONCATENATE(M$1,"*VENDOME*"),oldOTB!$X:$Z,3,FALSE),IFERROR(VLOOKUP(CONCATENATE(M$1,"*VENDOME*"),oldOTB!$Y:$Z,2,FALSE),"")))))))</f>
        <v/>
      </c>
      <c r="N8" s="13" t="str">
        <f>IFERROR(VLOOKUP(CONCATENATE(N$1,"*VENDOME*"),oldOTB!$S:$Z,8,FALSE),IFERROR(VLOOKUP(CONCATENATE(N$1,"*VENDOME*"),oldOTB!$T:$Z,7,FALSE),IFERROR(VLOOKUP(CONCATENATE(N$1,"*VENDOME*"),oldOTB!$U:$Z,6,FALSE),IFERROR(VLOOKUP(CONCATENATE(N$1,"*VENDOME*"),oldOTB!$V:$Z,5,FALSE),IFERROR(VLOOKUP(CONCATENATE(N$1,"*VENDOME*"),oldOTB!$W:$Z,4,FALSE),IFERROR(VLOOKUP(CONCATENATE(N$1,"*VENDOME*"),oldOTB!$X:$Z,3,FALSE),IFERROR(VLOOKUP(CONCATENATE(N$1,"*VENDOME*"),oldOTB!$Y:$Z,2,FALSE),"")))))))</f>
        <v/>
      </c>
      <c r="O8" s="13" t="str">
        <f>IFERROR(VLOOKUP(CONCATENATE(O$1,"*VENDOME*"),oldOTB!$S:$Z,8,FALSE),IFERROR(VLOOKUP(CONCATENATE(O$1,"*VENDOME*"),oldOTB!$T:$Z,7,FALSE),IFERROR(VLOOKUP(CONCATENATE(O$1,"*VENDOME*"),oldOTB!$U:$Z,6,FALSE),IFERROR(VLOOKUP(CONCATENATE(O$1,"*VENDOME*"),oldOTB!$V:$Z,5,FALSE),IFERROR(VLOOKUP(CONCATENATE(O$1,"*VENDOME*"),oldOTB!$W:$Z,4,FALSE),IFERROR(VLOOKUP(CONCATENATE(O$1,"*VENDOME*"),oldOTB!$X:$Z,3,FALSE),IFERROR(VLOOKUP(CONCATENATE(O$1,"*VENDOME*"),oldOTB!$Y:$Z,2,FALSE),"")))))))</f>
        <v/>
      </c>
      <c r="P8" s="13" t="str">
        <f>IFERROR(VLOOKUP(CONCATENATE(P$1,"*VENDOME*"),oldOTB!$S:$Z,8,FALSE),IFERROR(VLOOKUP(CONCATENATE(P$1,"*VENDOME*"),oldOTB!$T:$Z,7,FALSE),IFERROR(VLOOKUP(CONCATENATE(P$1,"*VENDOME*"),oldOTB!$U:$Z,6,FALSE),IFERROR(VLOOKUP(CONCATENATE(P$1,"*VENDOME*"),oldOTB!$V:$Z,5,FALSE),IFERROR(VLOOKUP(CONCATENATE(P$1,"*VENDOME*"),oldOTB!$W:$Z,4,FALSE),IFERROR(VLOOKUP(CONCATENATE(P$1,"*VENDOME*"),oldOTB!$X:$Z,3,FALSE),IFERROR(VLOOKUP(CONCATENATE(P$1,"*VENDOME*"),oldOTB!$Y:$Z,2,FALSE),"")))))))</f>
        <v/>
      </c>
      <c r="Q8" s="13" t="str">
        <f>IFERROR(VLOOKUP(CONCATENATE(Q$1,"*VENDOME*"),oldOTB!$S:$Z,8,FALSE),IFERROR(VLOOKUP(CONCATENATE(Q$1,"*VENDOME*"),oldOTB!$T:$Z,7,FALSE),IFERROR(VLOOKUP(CONCATENATE(Q$1,"*VENDOME*"),oldOTB!$U:$Z,6,FALSE),IFERROR(VLOOKUP(CONCATENATE(Q$1,"*VENDOME*"),oldOTB!$V:$Z,5,FALSE),IFERROR(VLOOKUP(CONCATENATE(Q$1,"*VENDOME*"),oldOTB!$W:$Z,4,FALSE),IFERROR(VLOOKUP(CONCATENATE(Q$1,"*VENDOME*"),oldOTB!$X:$Z,3,FALSE),IFERROR(VLOOKUP(CONCATENATE(Q$1,"*VENDOME*"),oldOTB!$Y:$Z,2,FALSE),"")))))))</f>
        <v/>
      </c>
      <c r="R8" s="13" t="str">
        <f>IFERROR(VLOOKUP(CONCATENATE(R$1,"*VENDOME*"),oldOTB!$S:$Z,8,FALSE),IFERROR(VLOOKUP(CONCATENATE(R$1,"*VENDOME*"),oldOTB!$T:$Z,7,FALSE),IFERROR(VLOOKUP(CONCATENATE(R$1,"*VENDOME*"),oldOTB!$U:$Z,6,FALSE),IFERROR(VLOOKUP(CONCATENATE(R$1,"*VENDOME*"),oldOTB!$V:$Z,5,FALSE),IFERROR(VLOOKUP(CONCATENATE(R$1,"*VENDOME*"),oldOTB!$W:$Z,4,FALSE),IFERROR(VLOOKUP(CONCATENATE(R$1,"*VENDOME*"),oldOTB!$X:$Z,3,FALSE),IFERROR(VLOOKUP(CONCATENATE(R$1,"*VENDOME*"),oldOTB!$Y:$Z,2,FALSE),"")))))))</f>
        <v/>
      </c>
      <c r="S8" s="13" t="str">
        <f>IFERROR(VLOOKUP(CONCATENATE(S$1,"*VENDOME*"),oldOTB!$S:$Z,8,FALSE),IFERROR(VLOOKUP(CONCATENATE(S$1,"*VENDOME*"),oldOTB!$T:$Z,7,FALSE),IFERROR(VLOOKUP(CONCATENATE(S$1,"*VENDOME*"),oldOTB!$U:$Z,6,FALSE),IFERROR(VLOOKUP(CONCATENATE(S$1,"*VENDOME*"),oldOTB!$V:$Z,5,FALSE),IFERROR(VLOOKUP(CONCATENATE(S$1,"*VENDOME*"),oldOTB!$W:$Z,4,FALSE),IFERROR(VLOOKUP(CONCATENATE(S$1,"*VENDOME*"),oldOTB!$X:$Z,3,FALSE),IFERROR(VLOOKUP(CONCATENATE(S$1,"*VENDOME*"),oldOTB!$Y:$Z,2,FALSE),"")))))))</f>
        <v/>
      </c>
      <c r="T8" s="13" t="str">
        <f>IFERROR(VLOOKUP(CONCATENATE(T$1,"*VENDOME*"),oldOTB!$S:$Z,8,FALSE),IFERROR(VLOOKUP(CONCATENATE(T$1,"*VENDOME*"),oldOTB!$T:$Z,7,FALSE),IFERROR(VLOOKUP(CONCATENATE(T$1,"*VENDOME*"),oldOTB!$U:$Z,6,FALSE),IFERROR(VLOOKUP(CONCATENATE(T$1,"*VENDOME*"),oldOTB!$V:$Z,5,FALSE),IFERROR(VLOOKUP(CONCATENATE(T$1,"*VENDOME*"),oldOTB!$W:$Z,4,FALSE),IFERROR(VLOOKUP(CONCATENATE(T$1,"*VENDOME*"),oldOTB!$X:$Z,3,FALSE),IFERROR(VLOOKUP(CONCATENATE(T$1,"*VENDOME*"),oldOTB!$Y:$Z,2,FALSE),"")))))))</f>
        <v/>
      </c>
      <c r="U8" s="13" t="str">
        <f>IFERROR(VLOOKUP(CONCATENATE(U$1,"*VENDOME*"),oldOTB!$S:$Z,8,FALSE),IFERROR(VLOOKUP(CONCATENATE(U$1,"*VENDOME*"),oldOTB!$T:$Z,7,FALSE),IFERROR(VLOOKUP(CONCATENATE(U$1,"*VENDOME*"),oldOTB!$U:$Z,6,FALSE),IFERROR(VLOOKUP(CONCATENATE(U$1,"*VENDOME*"),oldOTB!$V:$Z,5,FALSE),IFERROR(VLOOKUP(CONCATENATE(U$1,"*VENDOME*"),oldOTB!$W:$Z,4,FALSE),IFERROR(VLOOKUP(CONCATENATE(U$1,"*VENDOME*"),oldOTB!$X:$Z,3,FALSE),IFERROR(VLOOKUP(CONCATENATE(U$1,"*VENDOME*"),oldOTB!$Y:$Z,2,FALSE),"")))))))</f>
        <v/>
      </c>
      <c r="V8" s="13" t="str">
        <f>IFERROR(VLOOKUP(CONCATENATE(V$1,"*VENDOME*"),oldOTB!$S:$Z,8,FALSE),IFERROR(VLOOKUP(CONCATENATE(V$1,"*VENDOME*"),oldOTB!$T:$Z,7,FALSE),IFERROR(VLOOKUP(CONCATENATE(V$1,"*VENDOME*"),oldOTB!$U:$Z,6,FALSE),IFERROR(VLOOKUP(CONCATENATE(V$1,"*VENDOME*"),oldOTB!$V:$Z,5,FALSE),IFERROR(VLOOKUP(CONCATENATE(V$1,"*VENDOME*"),oldOTB!$W:$Z,4,FALSE),IFERROR(VLOOKUP(CONCATENATE(V$1,"*VENDOME*"),oldOTB!$X:$Z,3,FALSE),IFERROR(VLOOKUP(CONCATENATE(V$1,"*VENDOME*"),oldOTB!$Y:$Z,2,FALSE),"")))))))</f>
        <v/>
      </c>
      <c r="W8" s="13" t="str">
        <f>IFERROR(VLOOKUP(CONCATENATE(W$1,"*VENDOME*"),oldOTB!$S:$Z,8,FALSE),IFERROR(VLOOKUP(CONCATENATE(W$1,"*VENDOME*"),oldOTB!$T:$Z,7,FALSE),IFERROR(VLOOKUP(CONCATENATE(W$1,"*VENDOME*"),oldOTB!$U:$Z,6,FALSE),IFERROR(VLOOKUP(CONCATENATE(W$1,"*VENDOME*"),oldOTB!$V:$Z,5,FALSE),IFERROR(VLOOKUP(CONCATENATE(W$1,"*VENDOME*"),oldOTB!$W:$Z,4,FALSE),IFERROR(VLOOKUP(CONCATENATE(W$1,"*VENDOME*"),oldOTB!$X:$Z,3,FALSE),IFERROR(VLOOKUP(CONCATENATE(W$1,"*VENDOME*"),oldOTB!$Y:$Z,2,FALSE),"")))))))</f>
        <v/>
      </c>
      <c r="X8" s="13" t="str">
        <f>IFERROR(VLOOKUP(CONCATENATE(X$1,"*VENDOME*"),oldOTB!$S:$Z,8,FALSE),IFERROR(VLOOKUP(CONCATENATE(X$1,"*VENDOME*"),oldOTB!$T:$Z,7,FALSE),IFERROR(VLOOKUP(CONCATENATE(X$1,"*VENDOME*"),oldOTB!$U:$Z,6,FALSE),IFERROR(VLOOKUP(CONCATENATE(X$1,"*VENDOME*"),oldOTB!$V:$Z,5,FALSE),IFERROR(VLOOKUP(CONCATENATE(X$1,"*VENDOME*"),oldOTB!$W:$Z,4,FALSE),IFERROR(VLOOKUP(CONCATENATE(X$1,"*VENDOME*"),oldOTB!$X:$Z,3,FALSE),IFERROR(VLOOKUP(CONCATENATE(X$1,"*VENDOME*"),oldOTB!$Y:$Z,2,FALSE),"")))))))</f>
        <v/>
      </c>
      <c r="Y8" s="13" t="str">
        <f>IFERROR(VLOOKUP(CONCATENATE(Y$1,"*VENDOME*"),oldOTB!$S:$Z,8,FALSE),IFERROR(VLOOKUP(CONCATENATE(Y$1,"*VENDOME*"),oldOTB!$T:$Z,7,FALSE),IFERROR(VLOOKUP(CONCATENATE(Y$1,"*VENDOME*"),oldOTB!$U:$Z,6,FALSE),IFERROR(VLOOKUP(CONCATENATE(Y$1,"*VENDOME*"),oldOTB!$V:$Z,5,FALSE),IFERROR(VLOOKUP(CONCATENATE(Y$1,"*VENDOME*"),oldOTB!$W:$Z,4,FALSE),IFERROR(VLOOKUP(CONCATENATE(Y$1,"*VENDOME*"),oldOTB!$X:$Z,3,FALSE),IFERROR(VLOOKUP(CONCATENATE(Y$1,"*VENDOME*"),oldOTB!$Y:$Z,2,FALSE),"")))))))</f>
        <v/>
      </c>
      <c r="Z8" s="13" t="str">
        <f>IFERROR(VLOOKUP(CONCATENATE(Z$1,"*VENDOME*"),oldOTB!$S:$Z,8,FALSE),IFERROR(VLOOKUP(CONCATENATE(Z$1,"*VENDOME*"),oldOTB!$T:$Z,7,FALSE),IFERROR(VLOOKUP(CONCATENATE(Z$1,"*VENDOME*"),oldOTB!$U:$Z,6,FALSE),IFERROR(VLOOKUP(CONCATENATE(Z$1,"*VENDOME*"),oldOTB!$V:$Z,5,FALSE),IFERROR(VLOOKUP(CONCATENATE(Z$1,"*VENDOME*"),oldOTB!$W:$Z,4,FALSE),IFERROR(VLOOKUP(CONCATENATE(Z$1,"*VENDOME*"),oldOTB!$X:$Z,3,FALSE),IFERROR(VLOOKUP(CONCATENATE(Z$1,"*VENDOME*"),oldOTB!$Y:$Z,2,FALSE),"")))))))</f>
        <v/>
      </c>
      <c r="AA8" s="13" t="str">
        <f>IFERROR(VLOOKUP(CONCATENATE(AA$1,"*VENDOME*"),oldOTB!$S:$Z,8,FALSE),IFERROR(VLOOKUP(CONCATENATE(AA$1,"*VENDOME*"),oldOTB!$T:$Z,7,FALSE),IFERROR(VLOOKUP(CONCATENATE(AA$1,"*VENDOME*"),oldOTB!$U:$Z,6,FALSE),IFERROR(VLOOKUP(CONCATENATE(AA$1,"*VENDOME*"),oldOTB!$V:$Z,5,FALSE),IFERROR(VLOOKUP(CONCATENATE(AA$1,"*VENDOME*"),oldOTB!$W:$Z,4,FALSE),IFERROR(VLOOKUP(CONCATENATE(AA$1,"*VENDOME*"),oldOTB!$X:$Z,3,FALSE),IFERROR(VLOOKUP(CONCATENATE(AA$1,"*VENDOME*"),oldOTB!$Y:$Z,2,FALSE),"")))))))</f>
        <v/>
      </c>
      <c r="AB8" s="13" t="str">
        <f>IFERROR(VLOOKUP(CONCATENATE(AB$1,"*VENDOME*"),oldOTB!$S:$Z,8,FALSE),IFERROR(VLOOKUP(CONCATENATE(AB$1,"*VENDOME*"),oldOTB!$T:$Z,7,FALSE),IFERROR(VLOOKUP(CONCATENATE(AB$1,"*VENDOME*"),oldOTB!$U:$Z,6,FALSE),IFERROR(VLOOKUP(CONCATENATE(AB$1,"*VENDOME*"),oldOTB!$V:$Z,5,FALSE),IFERROR(VLOOKUP(CONCATENATE(AB$1,"*VENDOME*"),oldOTB!$W:$Z,4,FALSE),IFERROR(VLOOKUP(CONCATENATE(AB$1,"*VENDOME*"),oldOTB!$X:$Z,3,FALSE),IFERROR(VLOOKUP(CONCATENATE(AB$1,"*VENDOME*"),oldOTB!$Y:$Z,2,FALSE),"")))))))</f>
        <v/>
      </c>
      <c r="AC8" s="13" t="str">
        <f>IFERROR(VLOOKUP(CONCATENATE(AC$1,"*VENDOME*"),oldOTB!$S:$Z,8,FALSE),IFERROR(VLOOKUP(CONCATENATE(AC$1,"*VENDOME*"),oldOTB!$T:$Z,7,FALSE),IFERROR(VLOOKUP(CONCATENATE(AC$1,"*VENDOME*"),oldOTB!$U:$Z,6,FALSE),IFERROR(VLOOKUP(CONCATENATE(AC$1,"*VENDOME*"),oldOTB!$V:$Z,5,FALSE),IFERROR(VLOOKUP(CONCATENATE(AC$1,"*VENDOME*"),oldOTB!$W:$Z,4,FALSE),IFERROR(VLOOKUP(CONCATENATE(AC$1,"*VENDOME*"),oldOTB!$X:$Z,3,FALSE),IFERROR(VLOOKUP(CONCATENATE(AC$1,"*VENDOME*"),oldOTB!$Y:$Z,2,FALSE),"")))))))</f>
        <v/>
      </c>
      <c r="AD8" s="13" t="str">
        <f>IFERROR(VLOOKUP(CONCATENATE(AD$1,"*VENDOME*"),oldOTB!$S:$Z,8,FALSE),IFERROR(VLOOKUP(CONCATENATE(AD$1,"*VENDOME*"),oldOTB!$T:$Z,7,FALSE),IFERROR(VLOOKUP(CONCATENATE(AD$1,"*VENDOME*"),oldOTB!$U:$Z,6,FALSE),IFERROR(VLOOKUP(CONCATENATE(AD$1,"*VENDOME*"),oldOTB!$V:$Z,5,FALSE),IFERROR(VLOOKUP(CONCATENATE(AD$1,"*VENDOME*"),oldOTB!$W:$Z,4,FALSE),IFERROR(VLOOKUP(CONCATENATE(AD$1,"*VENDOME*"),oldOTB!$X:$Z,3,FALSE),IFERROR(VLOOKUP(CONCATENATE(AD$1,"*VENDOME*"),oldOTB!$Y:$Z,2,FALSE),"")))))))</f>
        <v/>
      </c>
      <c r="AE8" s="13" t="str">
        <f>IFERROR(VLOOKUP(CONCATENATE(AE$1,"*VENDOME*"),oldOTB!$S:$Z,8,FALSE),IFERROR(VLOOKUP(CONCATENATE(AE$1,"*VENDOME*"),oldOTB!$T:$Z,7,FALSE),IFERROR(VLOOKUP(CONCATENATE(AE$1,"*VENDOME*"),oldOTB!$U:$Z,6,FALSE),IFERROR(VLOOKUP(CONCATENATE(AE$1,"*VENDOME*"),oldOTB!$V:$Z,5,FALSE),IFERROR(VLOOKUP(CONCATENATE(AE$1,"*VENDOME*"),oldOTB!$W:$Z,4,FALSE),IFERROR(VLOOKUP(CONCATENATE(AE$1,"*VENDOME*"),oldOTB!$X:$Z,3,FALSE),IFERROR(VLOOKUP(CONCATENATE(AE$1,"*VENDOME*"),oldOTB!$Y:$Z,2,FALSE),"")))))))</f>
        <v/>
      </c>
      <c r="AF8" s="13" t="str">
        <f>IFERROR(VLOOKUP(CONCATENATE(AF$1,"*VENDOME*"),oldOTB!$S:$Z,8,FALSE),IFERROR(VLOOKUP(CONCATENATE(AF$1,"*VENDOME*"),oldOTB!$T:$Z,7,FALSE),IFERROR(VLOOKUP(CONCATENATE(AF$1,"*VENDOME*"),oldOTB!$U:$Z,6,FALSE),IFERROR(VLOOKUP(CONCATENATE(AF$1,"*VENDOME*"),oldOTB!$V:$Z,5,FALSE),IFERROR(VLOOKUP(CONCATENATE(AF$1,"*VENDOME*"),oldOTB!$W:$Z,4,FALSE),IFERROR(VLOOKUP(CONCATENATE(AF$1,"*VENDOME*"),oldOTB!$X:$Z,3,FALSE),IFERROR(VLOOKUP(CONCATENATE(AF$1,"*VENDOME*"),oldOTB!$Y:$Z,2,FALSE),"")))))))</f>
        <v/>
      </c>
      <c r="AG8" s="13" t="str">
        <f>IFERROR(VLOOKUP(CONCATENATE(AG$1,"*VENDOME*"),oldOTB!$S:$Z,8,FALSE),IFERROR(VLOOKUP(CONCATENATE(AG$1,"*VENDOME*"),oldOTB!$T:$Z,7,FALSE),IFERROR(VLOOKUP(CONCATENATE(AG$1,"*VENDOME*"),oldOTB!$U:$Z,6,FALSE),IFERROR(VLOOKUP(CONCATENATE(AG$1,"*VENDOME*"),oldOTB!$V:$Z,5,FALSE),IFERROR(VLOOKUP(CONCATENATE(AG$1,"*VENDOME*"),oldOTB!$W:$Z,4,FALSE),IFERROR(VLOOKUP(CONCATENATE(AG$1,"*VENDOME*"),oldOTB!$X:$Z,3,FALSE),IFERROR(VLOOKUP(CONCATENATE(AG$1,"*VENDOME*"),oldOTB!$Y:$Z,2,FALSE),"")))))))</f>
        <v/>
      </c>
      <c r="AH8" s="13" t="str">
        <f>IFERROR(VLOOKUP(CONCATENATE(AH$1,"*VENDOME*"),oldOTB!$S:$Z,8,FALSE),IFERROR(VLOOKUP(CONCATENATE(AH$1,"*VENDOME*"),oldOTB!$T:$Z,7,FALSE),IFERROR(VLOOKUP(CONCATENATE(AH$1,"*VENDOME*"),oldOTB!$U:$Z,6,FALSE),IFERROR(VLOOKUP(CONCATENATE(AH$1,"*VENDOME*"),oldOTB!$V:$Z,5,FALSE),IFERROR(VLOOKUP(CONCATENATE(AH$1,"*VENDOME*"),oldOTB!$W:$Z,4,FALSE),IFERROR(VLOOKUP(CONCATENATE(AH$1,"*VENDOME*"),oldOTB!$X:$Z,3,FALSE),IFERROR(VLOOKUP(CONCATENATE(AH$1,"*VENDOME*"),oldOTB!$Y:$Z,2,FALSE),"")))))))</f>
        <v/>
      </c>
      <c r="AI8" s="13" t="str">
        <f>IFERROR(VLOOKUP(CONCATENATE(AI$1,"*VENDOME*"),oldOTB!$S:$Z,8,FALSE),IFERROR(VLOOKUP(CONCATENATE(AI$1,"*VENDOME*"),oldOTB!$T:$Z,7,FALSE),IFERROR(VLOOKUP(CONCATENATE(AI$1,"*VENDOME*"),oldOTB!$U:$Z,6,FALSE),IFERROR(VLOOKUP(CONCATENATE(AI$1,"*VENDOME*"),oldOTB!$V:$Z,5,FALSE),IFERROR(VLOOKUP(CONCATENATE(AI$1,"*VENDOME*"),oldOTB!$W:$Z,4,FALSE),IFERROR(VLOOKUP(CONCATENATE(AI$1,"*VENDOME*"),oldOTB!$X:$Z,3,FALSE),IFERROR(VLOOKUP(CONCATENATE(AI$1,"*VENDOME*"),oldOTB!$Y:$Z,2,FALSE),"")))))))</f>
        <v/>
      </c>
      <c r="AJ8" t="s">
        <v>241</v>
      </c>
      <c r="AK8" t="str">
        <f t="shared" si="2"/>
        <v>42370</v>
      </c>
      <c r="AL8" t="str">
        <f t="shared" si="3"/>
        <v>42371</v>
      </c>
      <c r="AM8" t="str">
        <f t="shared" si="4"/>
        <v>42372</v>
      </c>
      <c r="AN8" t="str">
        <f t="shared" si="5"/>
        <v>42373</v>
      </c>
      <c r="AO8" t="str">
        <f t="shared" si="6"/>
        <v>42374</v>
      </c>
      <c r="AP8" t="str">
        <f t="shared" si="7"/>
        <v>42375</v>
      </c>
      <c r="AQ8" t="str">
        <f t="shared" si="8"/>
        <v>42376</v>
      </c>
      <c r="AR8" t="str">
        <f t="shared" si="9"/>
        <v>42377</v>
      </c>
      <c r="AS8" t="str">
        <f t="shared" si="10"/>
        <v>42378</v>
      </c>
      <c r="AT8" t="str">
        <f t="shared" si="11"/>
        <v>42379</v>
      </c>
      <c r="AU8" t="str">
        <f t="shared" si="12"/>
        <v>42380</v>
      </c>
      <c r="AV8" t="str">
        <f t="shared" si="13"/>
        <v>42381</v>
      </c>
      <c r="AW8" t="str">
        <f t="shared" si="14"/>
        <v>42382</v>
      </c>
      <c r="AX8" t="str">
        <f t="shared" si="15"/>
        <v>42383</v>
      </c>
      <c r="AY8" t="str">
        <f t="shared" si="16"/>
        <v>42384</v>
      </c>
      <c r="AZ8" t="str">
        <f t="shared" si="17"/>
        <v>42385</v>
      </c>
      <c r="BA8" t="str">
        <f t="shared" si="18"/>
        <v>42386</v>
      </c>
      <c r="BB8" t="str">
        <f t="shared" si="19"/>
        <v>42387</v>
      </c>
      <c r="BC8" t="str">
        <f t="shared" si="20"/>
        <v>42388</v>
      </c>
      <c r="BD8" t="str">
        <f t="shared" si="21"/>
        <v>42389</v>
      </c>
      <c r="BE8" t="str">
        <f t="shared" si="22"/>
        <v>42390</v>
      </c>
      <c r="BF8" t="str">
        <f t="shared" si="23"/>
        <v>42391</v>
      </c>
      <c r="BG8" t="str">
        <f t="shared" si="24"/>
        <v>42392</v>
      </c>
      <c r="BH8" t="str">
        <f t="shared" si="25"/>
        <v>42393</v>
      </c>
      <c r="BI8" t="str">
        <f t="shared" si="26"/>
        <v>42394</v>
      </c>
      <c r="BJ8" t="str">
        <f t="shared" si="27"/>
        <v>42395</v>
      </c>
      <c r="BK8" t="str">
        <f t="shared" si="28"/>
        <v>42396</v>
      </c>
      <c r="BL8" t="str">
        <f t="shared" si="29"/>
        <v>42397</v>
      </c>
      <c r="BM8" t="str">
        <f t="shared" si="30"/>
        <v>42398</v>
      </c>
      <c r="BN8" t="str">
        <f t="shared" si="31"/>
        <v>42399</v>
      </c>
      <c r="BO8" t="str">
        <f t="shared" si="32"/>
        <v>42400</v>
      </c>
    </row>
    <row r="9" spans="1:67">
      <c r="A9" s="14" t="s">
        <v>191</v>
      </c>
      <c r="B9" s="14"/>
      <c r="C9" s="15"/>
      <c r="D9" s="15"/>
      <c r="E9" s="13" t="str">
        <f>IFERROR(VLOOKUP(CONCATENATE(E$1,"*MADELEINE*"),oldOTB!$S:$Z,8,FALSE),IFERROR(VLOOKUP(CONCATENATE(E$1,"*MADELEINE*"),oldOTB!$T:$Z,7,FALSE),IFERROR(VLOOKUP(CONCATENATE(E$1,"*MADELEINE*"),oldOTB!$U:$Z,6,FALSE),IFERROR(VLOOKUP(CONCATENATE(E$1,"*MADELEINE*"),oldOTB!$V:$Z,5,FALSE),IFERROR(VLOOKUP(CONCATENATE(E$1,"*MADELEINE*"),oldOTB!$W:$Z,4,FALSE),IFERROR(VLOOKUP(CONCATENATE(E$1,"*MADELEINE*"),oldOTB!$X:$Z,3,FALSE),IFERROR(VLOOKUP(CONCATENATE(E$1,"*MADELEINE*"),oldOTB!$Y:$Z,2,FALSE),"")))))))</f>
        <v/>
      </c>
      <c r="F9" s="13" t="str">
        <f>IFERROR(VLOOKUP(CONCATENATE(F$1,"*MADELEINE*"),oldOTB!$S:$Z,8,FALSE),IFERROR(VLOOKUP(CONCATENATE(F$1,"*MADELEINE*"),oldOTB!$T:$Z,7,FALSE),IFERROR(VLOOKUP(CONCATENATE(F$1,"*MADELEINE*"),oldOTB!$U:$Z,6,FALSE),IFERROR(VLOOKUP(CONCATENATE(F$1,"*MADELEINE*"),oldOTB!$V:$Z,5,FALSE),IFERROR(VLOOKUP(CONCATENATE(F$1,"*MADELEINE*"),oldOTB!$W:$Z,4,FALSE),IFERROR(VLOOKUP(CONCATENATE(F$1,"*MADELEINE*"),oldOTB!$X:$Z,3,FALSE),IFERROR(VLOOKUP(CONCATENATE(F$1,"*MADELEINE*"),oldOTB!$Y:$Z,2,FALSE),"")))))))</f>
        <v/>
      </c>
      <c r="G9" s="13" t="str">
        <f>IFERROR(VLOOKUP(CONCATENATE(G$1,"*MADELEINE*"),oldOTB!$S:$Z,8,FALSE),IFERROR(VLOOKUP(CONCATENATE(G$1,"*MADELEINE*"),oldOTB!$T:$Z,7,FALSE),IFERROR(VLOOKUP(CONCATENATE(G$1,"*MADELEINE*"),oldOTB!$U:$Z,6,FALSE),IFERROR(VLOOKUP(CONCATENATE(G$1,"*MADELEINE*"),oldOTB!$V:$Z,5,FALSE),IFERROR(VLOOKUP(CONCATENATE(G$1,"*MADELEINE*"),oldOTB!$W:$Z,4,FALSE),IFERROR(VLOOKUP(CONCATENATE(G$1,"*MADELEINE*"),oldOTB!$X:$Z,3,FALSE),IFERROR(VLOOKUP(CONCATENATE(G$1,"*MADELEINE*"),oldOTB!$Y:$Z,2,FALSE),"")))))))</f>
        <v/>
      </c>
      <c r="H9" s="13" t="str">
        <f>IFERROR(VLOOKUP(CONCATENATE(H$1,"*MADELEINE*"),oldOTB!$S:$Z,8,FALSE),IFERROR(VLOOKUP(CONCATENATE(H$1,"*MADELEINE*"),oldOTB!$T:$Z,7,FALSE),IFERROR(VLOOKUP(CONCATENATE(H$1,"*MADELEINE*"),oldOTB!$U:$Z,6,FALSE),IFERROR(VLOOKUP(CONCATENATE(H$1,"*MADELEINE*"),oldOTB!$V:$Z,5,FALSE),IFERROR(VLOOKUP(CONCATENATE(H$1,"*MADELEINE*"),oldOTB!$W:$Z,4,FALSE),IFERROR(VLOOKUP(CONCATENATE(H$1,"*MADELEINE*"),oldOTB!$X:$Z,3,FALSE),IFERROR(VLOOKUP(CONCATENATE(H$1,"*MADELEINE*"),oldOTB!$Y:$Z,2,FALSE),"")))))))</f>
        <v/>
      </c>
      <c r="I9" s="13" t="str">
        <f>IFERROR(VLOOKUP(CONCATENATE(I$1,"*MADELEINE*"),oldOTB!$S:$Z,8,FALSE),IFERROR(VLOOKUP(CONCATENATE(I$1,"*MADELEINE*"),oldOTB!$T:$Z,7,FALSE),IFERROR(VLOOKUP(CONCATENATE(I$1,"*MADELEINE*"),oldOTB!$U:$Z,6,FALSE),IFERROR(VLOOKUP(CONCATENATE(I$1,"*MADELEINE*"),oldOTB!$V:$Z,5,FALSE),IFERROR(VLOOKUP(CONCATENATE(I$1,"*MADELEINE*"),oldOTB!$W:$Z,4,FALSE),IFERROR(VLOOKUP(CONCATENATE(I$1,"*MADELEINE*"),oldOTB!$X:$Z,3,FALSE),IFERROR(VLOOKUP(CONCATENATE(I$1,"*MADELEINE*"),oldOTB!$Y:$Z,2,FALSE),"")))))))</f>
        <v/>
      </c>
      <c r="J9" s="13" t="str">
        <f>IFERROR(VLOOKUP(CONCATENATE(J$1,"*MADELEINE*"),oldOTB!$S:$Z,8,FALSE),IFERROR(VLOOKUP(CONCATENATE(J$1,"*MADELEINE*"),oldOTB!$T:$Z,7,FALSE),IFERROR(VLOOKUP(CONCATENATE(J$1,"*MADELEINE*"),oldOTB!$U:$Z,6,FALSE),IFERROR(VLOOKUP(CONCATENATE(J$1,"*MADELEINE*"),oldOTB!$V:$Z,5,FALSE),IFERROR(VLOOKUP(CONCATENATE(J$1,"*MADELEINE*"),oldOTB!$W:$Z,4,FALSE),IFERROR(VLOOKUP(CONCATENATE(J$1,"*MADELEINE*"),oldOTB!$X:$Z,3,FALSE),IFERROR(VLOOKUP(CONCATENATE(J$1,"*MADELEINE*"),oldOTB!$Y:$Z,2,FALSE),"")))))))</f>
        <v/>
      </c>
      <c r="K9" s="13" t="str">
        <f>IFERROR(VLOOKUP(CONCATENATE(K$1,"*MADELEINE*"),oldOTB!$S:$Z,8,FALSE),IFERROR(VLOOKUP(CONCATENATE(K$1,"*MADELEINE*"),oldOTB!$T:$Z,7,FALSE),IFERROR(VLOOKUP(CONCATENATE(K$1,"*MADELEINE*"),oldOTB!$U:$Z,6,FALSE),IFERROR(VLOOKUP(CONCATENATE(K$1,"*MADELEINE*"),oldOTB!$V:$Z,5,FALSE),IFERROR(VLOOKUP(CONCATENATE(K$1,"*MADELEINE*"),oldOTB!$W:$Z,4,FALSE),IFERROR(VLOOKUP(CONCATENATE(K$1,"*MADELEINE*"),oldOTB!$X:$Z,3,FALSE),IFERROR(VLOOKUP(CONCATENATE(K$1,"*MADELEINE*"),oldOTB!$Y:$Z,2,FALSE),"")))))))</f>
        <v/>
      </c>
      <c r="L9" s="13" t="str">
        <f>IFERROR(VLOOKUP(CONCATENATE(L$1,"*MADELEINE*"),oldOTB!$S:$Z,8,FALSE),IFERROR(VLOOKUP(CONCATENATE(L$1,"*MADELEINE*"),oldOTB!$T:$Z,7,FALSE),IFERROR(VLOOKUP(CONCATENATE(L$1,"*MADELEINE*"),oldOTB!$U:$Z,6,FALSE),IFERROR(VLOOKUP(CONCATENATE(L$1,"*MADELEINE*"),oldOTB!$V:$Z,5,FALSE),IFERROR(VLOOKUP(CONCATENATE(L$1,"*MADELEINE*"),oldOTB!$W:$Z,4,FALSE),IFERROR(VLOOKUP(CONCATENATE(L$1,"*MADELEINE*"),oldOTB!$X:$Z,3,FALSE),IFERROR(VLOOKUP(CONCATENATE(L$1,"*MADELEINE*"),oldOTB!$Y:$Z,2,FALSE),"")))))))</f>
        <v/>
      </c>
      <c r="M9" s="13" t="str">
        <f>IFERROR(VLOOKUP(CONCATENATE(M$1,"*MADELEINE*"),oldOTB!$S:$Z,8,FALSE),IFERROR(VLOOKUP(CONCATENATE(M$1,"*MADELEINE*"),oldOTB!$T:$Z,7,FALSE),IFERROR(VLOOKUP(CONCATENATE(M$1,"*MADELEINE*"),oldOTB!$U:$Z,6,FALSE),IFERROR(VLOOKUP(CONCATENATE(M$1,"*MADELEINE*"),oldOTB!$V:$Z,5,FALSE),IFERROR(VLOOKUP(CONCATENATE(M$1,"*MADELEINE*"),oldOTB!$W:$Z,4,FALSE),IFERROR(VLOOKUP(CONCATENATE(M$1,"*MADELEINE*"),oldOTB!$X:$Z,3,FALSE),IFERROR(VLOOKUP(CONCATENATE(M$1,"*MADELEINE*"),oldOTB!$Y:$Z,2,FALSE),"")))))))</f>
        <v/>
      </c>
      <c r="N9" s="13" t="str">
        <f>IFERROR(VLOOKUP(CONCATENATE(N$1,"*MADELEINE*"),oldOTB!$S:$Z,8,FALSE),IFERROR(VLOOKUP(CONCATENATE(N$1,"*MADELEINE*"),oldOTB!$T:$Z,7,FALSE),IFERROR(VLOOKUP(CONCATENATE(N$1,"*MADELEINE*"),oldOTB!$U:$Z,6,FALSE),IFERROR(VLOOKUP(CONCATENATE(N$1,"*MADELEINE*"),oldOTB!$V:$Z,5,FALSE),IFERROR(VLOOKUP(CONCATENATE(N$1,"*MADELEINE*"),oldOTB!$W:$Z,4,FALSE),IFERROR(VLOOKUP(CONCATENATE(N$1,"*MADELEINE*"),oldOTB!$X:$Z,3,FALSE),IFERROR(VLOOKUP(CONCATENATE(N$1,"*MADELEINE*"),oldOTB!$Y:$Z,2,FALSE),"")))))))</f>
        <v/>
      </c>
      <c r="O9" s="13" t="str">
        <f>IFERROR(VLOOKUP(CONCATENATE(O$1,"*MADELEINE*"),oldOTB!$S:$Z,8,FALSE),IFERROR(VLOOKUP(CONCATENATE(O$1,"*MADELEINE*"),oldOTB!$T:$Z,7,FALSE),IFERROR(VLOOKUP(CONCATENATE(O$1,"*MADELEINE*"),oldOTB!$U:$Z,6,FALSE),IFERROR(VLOOKUP(CONCATENATE(O$1,"*MADELEINE*"),oldOTB!$V:$Z,5,FALSE),IFERROR(VLOOKUP(CONCATENATE(O$1,"*MADELEINE*"),oldOTB!$W:$Z,4,FALSE),IFERROR(VLOOKUP(CONCATENATE(O$1,"*MADELEINE*"),oldOTB!$X:$Z,3,FALSE),IFERROR(VLOOKUP(CONCATENATE(O$1,"*MADELEINE*"),oldOTB!$Y:$Z,2,FALSE),"")))))))</f>
        <v/>
      </c>
      <c r="P9" s="13" t="str">
        <f>IFERROR(VLOOKUP(CONCATENATE(P$1,"*MADELEINE*"),oldOTB!$S:$Z,8,FALSE),IFERROR(VLOOKUP(CONCATENATE(P$1,"*MADELEINE*"),oldOTB!$T:$Z,7,FALSE),IFERROR(VLOOKUP(CONCATENATE(P$1,"*MADELEINE*"),oldOTB!$U:$Z,6,FALSE),IFERROR(VLOOKUP(CONCATENATE(P$1,"*MADELEINE*"),oldOTB!$V:$Z,5,FALSE),IFERROR(VLOOKUP(CONCATENATE(P$1,"*MADELEINE*"),oldOTB!$W:$Z,4,FALSE),IFERROR(VLOOKUP(CONCATENATE(P$1,"*MADELEINE*"),oldOTB!$X:$Z,3,FALSE),IFERROR(VLOOKUP(CONCATENATE(P$1,"*MADELEINE*"),oldOTB!$Y:$Z,2,FALSE),"")))))))</f>
        <v/>
      </c>
      <c r="Q9" s="13" t="str">
        <f>IFERROR(VLOOKUP(CONCATENATE(Q$1,"*MADELEINE*"),oldOTB!$S:$Z,8,FALSE),IFERROR(VLOOKUP(CONCATENATE(Q$1,"*MADELEINE*"),oldOTB!$T:$Z,7,FALSE),IFERROR(VLOOKUP(CONCATENATE(Q$1,"*MADELEINE*"),oldOTB!$U:$Z,6,FALSE),IFERROR(VLOOKUP(CONCATENATE(Q$1,"*MADELEINE*"),oldOTB!$V:$Z,5,FALSE),IFERROR(VLOOKUP(CONCATENATE(Q$1,"*MADELEINE*"),oldOTB!$W:$Z,4,FALSE),IFERROR(VLOOKUP(CONCATENATE(Q$1,"*MADELEINE*"),oldOTB!$X:$Z,3,FALSE),IFERROR(VLOOKUP(CONCATENATE(Q$1,"*MADELEINE*"),oldOTB!$Y:$Z,2,FALSE),"")))))))</f>
        <v/>
      </c>
      <c r="R9" s="13" t="str">
        <f>IFERROR(VLOOKUP(CONCATENATE(R$1,"*MADELEINE*"),oldOTB!$S:$Z,8,FALSE),IFERROR(VLOOKUP(CONCATENATE(R$1,"*MADELEINE*"),oldOTB!$T:$Z,7,FALSE),IFERROR(VLOOKUP(CONCATENATE(R$1,"*MADELEINE*"),oldOTB!$U:$Z,6,FALSE),IFERROR(VLOOKUP(CONCATENATE(R$1,"*MADELEINE*"),oldOTB!$V:$Z,5,FALSE),IFERROR(VLOOKUP(CONCATENATE(R$1,"*MADELEINE*"),oldOTB!$W:$Z,4,FALSE),IFERROR(VLOOKUP(CONCATENATE(R$1,"*MADELEINE*"),oldOTB!$X:$Z,3,FALSE),IFERROR(VLOOKUP(CONCATENATE(R$1,"*MADELEINE*"),oldOTB!$Y:$Z,2,FALSE),"")))))))</f>
        <v/>
      </c>
      <c r="S9" s="13" t="str">
        <f>IFERROR(VLOOKUP(CONCATENATE(S$1,"*MADELEINE*"),oldOTB!$S:$Z,8,FALSE),IFERROR(VLOOKUP(CONCATENATE(S$1,"*MADELEINE*"),oldOTB!$T:$Z,7,FALSE),IFERROR(VLOOKUP(CONCATENATE(S$1,"*MADELEINE*"),oldOTB!$U:$Z,6,FALSE),IFERROR(VLOOKUP(CONCATENATE(S$1,"*MADELEINE*"),oldOTB!$V:$Z,5,FALSE),IFERROR(VLOOKUP(CONCATENATE(S$1,"*MADELEINE*"),oldOTB!$W:$Z,4,FALSE),IFERROR(VLOOKUP(CONCATENATE(S$1,"*MADELEINE*"),oldOTB!$X:$Z,3,FALSE),IFERROR(VLOOKUP(CONCATENATE(S$1,"*MADELEINE*"),oldOTB!$Y:$Z,2,FALSE),"")))))))</f>
        <v/>
      </c>
      <c r="T9" s="13" t="str">
        <f>IFERROR(VLOOKUP(CONCATENATE(T$1,"*MADELEINE*"),oldOTB!$S:$Z,8,FALSE),IFERROR(VLOOKUP(CONCATENATE(T$1,"*MADELEINE*"),oldOTB!$T:$Z,7,FALSE),IFERROR(VLOOKUP(CONCATENATE(T$1,"*MADELEINE*"),oldOTB!$U:$Z,6,FALSE),IFERROR(VLOOKUP(CONCATENATE(T$1,"*MADELEINE*"),oldOTB!$V:$Z,5,FALSE),IFERROR(VLOOKUP(CONCATENATE(T$1,"*MADELEINE*"),oldOTB!$W:$Z,4,FALSE),IFERROR(VLOOKUP(CONCATENATE(T$1,"*MADELEINE*"),oldOTB!$X:$Z,3,FALSE),IFERROR(VLOOKUP(CONCATENATE(T$1,"*MADELEINE*"),oldOTB!$Y:$Z,2,FALSE),"")))))))</f>
        <v/>
      </c>
      <c r="U9" s="13" t="str">
        <f>IFERROR(VLOOKUP(CONCATENATE(U$1,"*MADELEINE*"),oldOTB!$S:$Z,8,FALSE),IFERROR(VLOOKUP(CONCATENATE(U$1,"*MADELEINE*"),oldOTB!$T:$Z,7,FALSE),IFERROR(VLOOKUP(CONCATENATE(U$1,"*MADELEINE*"),oldOTB!$U:$Z,6,FALSE),IFERROR(VLOOKUP(CONCATENATE(U$1,"*MADELEINE*"),oldOTB!$V:$Z,5,FALSE),IFERROR(VLOOKUP(CONCATENATE(U$1,"*MADELEINE*"),oldOTB!$W:$Z,4,FALSE),IFERROR(VLOOKUP(CONCATENATE(U$1,"*MADELEINE*"),oldOTB!$X:$Z,3,FALSE),IFERROR(VLOOKUP(CONCATENATE(U$1,"*MADELEINE*"),oldOTB!$Y:$Z,2,FALSE),"")))))))</f>
        <v/>
      </c>
      <c r="V9" s="13" t="str">
        <f>IFERROR(VLOOKUP(CONCATENATE(V$1,"*MADELEINE*"),oldOTB!$S:$Z,8,FALSE),IFERROR(VLOOKUP(CONCATENATE(V$1,"*MADELEINE*"),oldOTB!$T:$Z,7,FALSE),IFERROR(VLOOKUP(CONCATENATE(V$1,"*MADELEINE*"),oldOTB!$U:$Z,6,FALSE),IFERROR(VLOOKUP(CONCATENATE(V$1,"*MADELEINE*"),oldOTB!$V:$Z,5,FALSE),IFERROR(VLOOKUP(CONCATENATE(V$1,"*MADELEINE*"),oldOTB!$W:$Z,4,FALSE),IFERROR(VLOOKUP(CONCATENATE(V$1,"*MADELEINE*"),oldOTB!$X:$Z,3,FALSE),IFERROR(VLOOKUP(CONCATENATE(V$1,"*MADELEINE*"),oldOTB!$Y:$Z,2,FALSE),"")))))))</f>
        <v/>
      </c>
      <c r="W9" s="13" t="str">
        <f>IFERROR(VLOOKUP(CONCATENATE(W$1,"*MADELEINE*"),oldOTB!$S:$Z,8,FALSE),IFERROR(VLOOKUP(CONCATENATE(W$1,"*MADELEINE*"),oldOTB!$T:$Z,7,FALSE),IFERROR(VLOOKUP(CONCATENATE(W$1,"*MADELEINE*"),oldOTB!$U:$Z,6,FALSE),IFERROR(VLOOKUP(CONCATENATE(W$1,"*MADELEINE*"),oldOTB!$V:$Z,5,FALSE),IFERROR(VLOOKUP(CONCATENATE(W$1,"*MADELEINE*"),oldOTB!$W:$Z,4,FALSE),IFERROR(VLOOKUP(CONCATENATE(W$1,"*MADELEINE*"),oldOTB!$X:$Z,3,FALSE),IFERROR(VLOOKUP(CONCATENATE(W$1,"*MADELEINE*"),oldOTB!$Y:$Z,2,FALSE),"")))))))</f>
        <v/>
      </c>
      <c r="X9" s="13" t="str">
        <f>IFERROR(VLOOKUP(CONCATENATE(X$1,"*MADELEINE*"),oldOTB!$S:$Z,8,FALSE),IFERROR(VLOOKUP(CONCATENATE(X$1,"*MADELEINE*"),oldOTB!$T:$Z,7,FALSE),IFERROR(VLOOKUP(CONCATENATE(X$1,"*MADELEINE*"),oldOTB!$U:$Z,6,FALSE),IFERROR(VLOOKUP(CONCATENATE(X$1,"*MADELEINE*"),oldOTB!$V:$Z,5,FALSE),IFERROR(VLOOKUP(CONCATENATE(X$1,"*MADELEINE*"),oldOTB!$W:$Z,4,FALSE),IFERROR(VLOOKUP(CONCATENATE(X$1,"*MADELEINE*"),oldOTB!$X:$Z,3,FALSE),IFERROR(VLOOKUP(CONCATENATE(X$1,"*MADELEINE*"),oldOTB!$Y:$Z,2,FALSE),"")))))))</f>
        <v/>
      </c>
      <c r="Y9" s="13" t="str">
        <f>IFERROR(VLOOKUP(CONCATENATE(Y$1,"*MADELEINE*"),oldOTB!$S:$Z,8,FALSE),IFERROR(VLOOKUP(CONCATENATE(Y$1,"*MADELEINE*"),oldOTB!$T:$Z,7,FALSE),IFERROR(VLOOKUP(CONCATENATE(Y$1,"*MADELEINE*"),oldOTB!$U:$Z,6,FALSE),IFERROR(VLOOKUP(CONCATENATE(Y$1,"*MADELEINE*"),oldOTB!$V:$Z,5,FALSE),IFERROR(VLOOKUP(CONCATENATE(Y$1,"*MADELEINE*"),oldOTB!$W:$Z,4,FALSE),IFERROR(VLOOKUP(CONCATENATE(Y$1,"*MADELEINE*"),oldOTB!$X:$Z,3,FALSE),IFERROR(VLOOKUP(CONCATENATE(Y$1,"*MADELEINE*"),oldOTB!$Y:$Z,2,FALSE),"")))))))</f>
        <v/>
      </c>
      <c r="Z9" s="13" t="str">
        <f>IFERROR(VLOOKUP(CONCATENATE(Z$1,"*MADELEINE*"),oldOTB!$S:$Z,8,FALSE),IFERROR(VLOOKUP(CONCATENATE(Z$1,"*MADELEINE*"),oldOTB!$T:$Z,7,FALSE),IFERROR(VLOOKUP(CONCATENATE(Z$1,"*MADELEINE*"),oldOTB!$U:$Z,6,FALSE),IFERROR(VLOOKUP(CONCATENATE(Z$1,"*MADELEINE*"),oldOTB!$V:$Z,5,FALSE),IFERROR(VLOOKUP(CONCATENATE(Z$1,"*MADELEINE*"),oldOTB!$W:$Z,4,FALSE),IFERROR(VLOOKUP(CONCATENATE(Z$1,"*MADELEINE*"),oldOTB!$X:$Z,3,FALSE),IFERROR(VLOOKUP(CONCATENATE(Z$1,"*MADELEINE*"),oldOTB!$Y:$Z,2,FALSE),"")))))))</f>
        <v/>
      </c>
      <c r="AA9" s="13" t="str">
        <f>IFERROR(VLOOKUP(CONCATENATE(AA$1,"*MADELEINE*"),oldOTB!$S:$Z,8,FALSE),IFERROR(VLOOKUP(CONCATENATE(AA$1,"*MADELEINE*"),oldOTB!$T:$Z,7,FALSE),IFERROR(VLOOKUP(CONCATENATE(AA$1,"*MADELEINE*"),oldOTB!$U:$Z,6,FALSE),IFERROR(VLOOKUP(CONCATENATE(AA$1,"*MADELEINE*"),oldOTB!$V:$Z,5,FALSE),IFERROR(VLOOKUP(CONCATENATE(AA$1,"*MADELEINE*"),oldOTB!$W:$Z,4,FALSE),IFERROR(VLOOKUP(CONCATENATE(AA$1,"*MADELEINE*"),oldOTB!$X:$Z,3,FALSE),IFERROR(VLOOKUP(CONCATENATE(AA$1,"*MADELEINE*"),oldOTB!$Y:$Z,2,FALSE),"")))))))</f>
        <v/>
      </c>
      <c r="AB9" s="13" t="str">
        <f>IFERROR(VLOOKUP(CONCATENATE(AB$1,"*MADELEINE*"),oldOTB!$S:$Z,8,FALSE),IFERROR(VLOOKUP(CONCATENATE(AB$1,"*MADELEINE*"),oldOTB!$T:$Z,7,FALSE),IFERROR(VLOOKUP(CONCATENATE(AB$1,"*MADELEINE*"),oldOTB!$U:$Z,6,FALSE),IFERROR(VLOOKUP(CONCATENATE(AB$1,"*MADELEINE*"),oldOTB!$V:$Z,5,FALSE),IFERROR(VLOOKUP(CONCATENATE(AB$1,"*MADELEINE*"),oldOTB!$W:$Z,4,FALSE),IFERROR(VLOOKUP(CONCATENATE(AB$1,"*MADELEINE*"),oldOTB!$X:$Z,3,FALSE),IFERROR(VLOOKUP(CONCATENATE(AB$1,"*MADELEINE*"),oldOTB!$Y:$Z,2,FALSE),"")))))))</f>
        <v/>
      </c>
      <c r="AC9" s="13" t="str">
        <f>IFERROR(VLOOKUP(CONCATENATE(AC$1,"*MADELEINE*"),oldOTB!$S:$Z,8,FALSE),IFERROR(VLOOKUP(CONCATENATE(AC$1,"*MADELEINE*"),oldOTB!$T:$Z,7,FALSE),IFERROR(VLOOKUP(CONCATENATE(AC$1,"*MADELEINE*"),oldOTB!$U:$Z,6,FALSE),IFERROR(VLOOKUP(CONCATENATE(AC$1,"*MADELEINE*"),oldOTB!$V:$Z,5,FALSE),IFERROR(VLOOKUP(CONCATENATE(AC$1,"*MADELEINE*"),oldOTB!$W:$Z,4,FALSE),IFERROR(VLOOKUP(CONCATENATE(AC$1,"*MADELEINE*"),oldOTB!$X:$Z,3,FALSE),IFERROR(VLOOKUP(CONCATENATE(AC$1,"*MADELEINE*"),oldOTB!$Y:$Z,2,FALSE),"")))))))</f>
        <v/>
      </c>
      <c r="AD9" s="13" t="str">
        <f>IFERROR(VLOOKUP(CONCATENATE(AD$1,"*MADELEINE*"),oldOTB!$S:$Z,8,FALSE),IFERROR(VLOOKUP(CONCATENATE(AD$1,"*MADELEINE*"),oldOTB!$T:$Z,7,FALSE),IFERROR(VLOOKUP(CONCATENATE(AD$1,"*MADELEINE*"),oldOTB!$U:$Z,6,FALSE),IFERROR(VLOOKUP(CONCATENATE(AD$1,"*MADELEINE*"),oldOTB!$V:$Z,5,FALSE),IFERROR(VLOOKUP(CONCATENATE(AD$1,"*MADELEINE*"),oldOTB!$W:$Z,4,FALSE),IFERROR(VLOOKUP(CONCATENATE(AD$1,"*MADELEINE*"),oldOTB!$X:$Z,3,FALSE),IFERROR(VLOOKUP(CONCATENATE(AD$1,"*MADELEINE*"),oldOTB!$Y:$Z,2,FALSE),"")))))))</f>
        <v/>
      </c>
      <c r="AE9" s="13" t="str">
        <f>IFERROR(VLOOKUP(CONCATENATE(AE$1,"*MADELEINE*"),oldOTB!$S:$Z,8,FALSE),IFERROR(VLOOKUP(CONCATENATE(AE$1,"*MADELEINE*"),oldOTB!$T:$Z,7,FALSE),IFERROR(VLOOKUP(CONCATENATE(AE$1,"*MADELEINE*"),oldOTB!$U:$Z,6,FALSE),IFERROR(VLOOKUP(CONCATENATE(AE$1,"*MADELEINE*"),oldOTB!$V:$Z,5,FALSE),IFERROR(VLOOKUP(CONCATENATE(AE$1,"*MADELEINE*"),oldOTB!$W:$Z,4,FALSE),IFERROR(VLOOKUP(CONCATENATE(AE$1,"*MADELEINE*"),oldOTB!$X:$Z,3,FALSE),IFERROR(VLOOKUP(CONCATENATE(AE$1,"*MADELEINE*"),oldOTB!$Y:$Z,2,FALSE),"")))))))</f>
        <v/>
      </c>
      <c r="AF9" s="13" t="str">
        <f>IFERROR(VLOOKUP(CONCATENATE(AF$1,"*MADELEINE*"),oldOTB!$S:$Z,8,FALSE),IFERROR(VLOOKUP(CONCATENATE(AF$1,"*MADELEINE*"),oldOTB!$T:$Z,7,FALSE),IFERROR(VLOOKUP(CONCATENATE(AF$1,"*MADELEINE*"),oldOTB!$U:$Z,6,FALSE),IFERROR(VLOOKUP(CONCATENATE(AF$1,"*MADELEINE*"),oldOTB!$V:$Z,5,FALSE),IFERROR(VLOOKUP(CONCATENATE(AF$1,"*MADELEINE*"),oldOTB!$W:$Z,4,FALSE),IFERROR(VLOOKUP(CONCATENATE(AF$1,"*MADELEINE*"),oldOTB!$X:$Z,3,FALSE),IFERROR(VLOOKUP(CONCATENATE(AF$1,"*MADELEINE*"),oldOTB!$Y:$Z,2,FALSE),"")))))))</f>
        <v/>
      </c>
      <c r="AG9" s="13" t="str">
        <f>IFERROR(VLOOKUP(CONCATENATE(AG$1,"*MADELEINE*"),oldOTB!$S:$Z,8,FALSE),IFERROR(VLOOKUP(CONCATENATE(AG$1,"*MADELEINE*"),oldOTB!$T:$Z,7,FALSE),IFERROR(VLOOKUP(CONCATENATE(AG$1,"*MADELEINE*"),oldOTB!$U:$Z,6,FALSE),IFERROR(VLOOKUP(CONCATENATE(AG$1,"*MADELEINE*"),oldOTB!$V:$Z,5,FALSE),IFERROR(VLOOKUP(CONCATENATE(AG$1,"*MADELEINE*"),oldOTB!$W:$Z,4,FALSE),IFERROR(VLOOKUP(CONCATENATE(AG$1,"*MADELEINE*"),oldOTB!$X:$Z,3,FALSE),IFERROR(VLOOKUP(CONCATENATE(AG$1,"*MADELEINE*"),oldOTB!$Y:$Z,2,FALSE),"")))))))</f>
        <v/>
      </c>
      <c r="AH9" s="13" t="str">
        <f>IFERROR(VLOOKUP(CONCATENATE(AH$1,"*MADELEINE*"),oldOTB!$S:$Z,8,FALSE),IFERROR(VLOOKUP(CONCATENATE(AH$1,"*MADELEINE*"),oldOTB!$T:$Z,7,FALSE),IFERROR(VLOOKUP(CONCATENATE(AH$1,"*MADELEINE*"),oldOTB!$U:$Z,6,FALSE),IFERROR(VLOOKUP(CONCATENATE(AH$1,"*MADELEINE*"),oldOTB!$V:$Z,5,FALSE),IFERROR(VLOOKUP(CONCATENATE(AH$1,"*MADELEINE*"),oldOTB!$W:$Z,4,FALSE),IFERROR(VLOOKUP(CONCATENATE(AH$1,"*MADELEINE*"),oldOTB!$X:$Z,3,FALSE),IFERROR(VLOOKUP(CONCATENATE(AH$1,"*MADELEINE*"),oldOTB!$Y:$Z,2,FALSE),"")))))))</f>
        <v/>
      </c>
      <c r="AI9" s="13" t="str">
        <f>IFERROR(VLOOKUP(CONCATENATE(AI$1,"*MADELEINE*"),oldOTB!$S:$Z,8,FALSE),IFERROR(VLOOKUP(CONCATENATE(AI$1,"*MADELEINE*"),oldOTB!$T:$Z,7,FALSE),IFERROR(VLOOKUP(CONCATENATE(AI$1,"*MADELEINE*"),oldOTB!$U:$Z,6,FALSE),IFERROR(VLOOKUP(CONCATENATE(AI$1,"*MADELEINE*"),oldOTB!$V:$Z,5,FALSE),IFERROR(VLOOKUP(CONCATENATE(AI$1,"*MADELEINE*"),oldOTB!$W:$Z,4,FALSE),IFERROR(VLOOKUP(CONCATENATE(AI$1,"*MADELEINE*"),oldOTB!$X:$Z,3,FALSE),IFERROR(VLOOKUP(CONCATENATE(AI$1,"*MADELEINE*"),oldOTB!$Y:$Z,2,FALSE),"")))))))</f>
        <v/>
      </c>
      <c r="AJ9" t="s">
        <v>191</v>
      </c>
      <c r="AK9" t="str">
        <f t="shared" si="2"/>
        <v>42370</v>
      </c>
      <c r="AL9" t="str">
        <f t="shared" si="3"/>
        <v>42371</v>
      </c>
      <c r="AM9" t="str">
        <f t="shared" si="4"/>
        <v>42372</v>
      </c>
      <c r="AN9" t="str">
        <f t="shared" si="5"/>
        <v>42373</v>
      </c>
      <c r="AO9" t="str">
        <f t="shared" si="6"/>
        <v>42374</v>
      </c>
      <c r="AP9" t="str">
        <f t="shared" si="7"/>
        <v>42375</v>
      </c>
      <c r="AQ9" t="str">
        <f t="shared" si="8"/>
        <v>42376</v>
      </c>
      <c r="AR9" t="str">
        <f t="shared" si="9"/>
        <v>42377</v>
      </c>
      <c r="AS9" t="str">
        <f t="shared" si="10"/>
        <v>42378</v>
      </c>
      <c r="AT9" t="str">
        <f t="shared" si="11"/>
        <v>42379</v>
      </c>
      <c r="AU9" t="str">
        <f t="shared" si="12"/>
        <v>42380</v>
      </c>
      <c r="AV9" t="str">
        <f t="shared" si="13"/>
        <v>42381</v>
      </c>
      <c r="AW9" t="str">
        <f t="shared" si="14"/>
        <v>42382</v>
      </c>
      <c r="AX9" t="str">
        <f t="shared" si="15"/>
        <v>42383</v>
      </c>
      <c r="AY9" t="str">
        <f t="shared" si="16"/>
        <v>42384</v>
      </c>
      <c r="AZ9" t="str">
        <f t="shared" si="17"/>
        <v>42385</v>
      </c>
      <c r="BA9" t="str">
        <f t="shared" si="18"/>
        <v>42386</v>
      </c>
      <c r="BB9" t="str">
        <f t="shared" si="19"/>
        <v>42387</v>
      </c>
      <c r="BC9" t="str">
        <f t="shared" si="20"/>
        <v>42388</v>
      </c>
      <c r="BD9" t="str">
        <f t="shared" si="21"/>
        <v>42389</v>
      </c>
      <c r="BE9" t="str">
        <f t="shared" si="22"/>
        <v>42390</v>
      </c>
      <c r="BF9" t="str">
        <f t="shared" si="23"/>
        <v>42391</v>
      </c>
      <c r="BG9" t="str">
        <f t="shared" si="24"/>
        <v>42392</v>
      </c>
      <c r="BH9" t="str">
        <f t="shared" si="25"/>
        <v>42393</v>
      </c>
      <c r="BI9" t="str">
        <f t="shared" si="26"/>
        <v>42394</v>
      </c>
      <c r="BJ9" t="str">
        <f t="shared" si="27"/>
        <v>42395</v>
      </c>
      <c r="BK9" t="str">
        <f t="shared" si="28"/>
        <v>42396</v>
      </c>
      <c r="BL9" t="str">
        <f t="shared" si="29"/>
        <v>42397</v>
      </c>
      <c r="BM9" t="str">
        <f t="shared" si="30"/>
        <v>42398</v>
      </c>
      <c r="BN9" t="str">
        <f t="shared" si="31"/>
        <v>42399</v>
      </c>
      <c r="BO9" t="str">
        <f t="shared" si="32"/>
        <v>42400</v>
      </c>
    </row>
    <row r="10" spans="1:67">
      <c r="A10" s="14" t="s">
        <v>55</v>
      </c>
      <c r="B10" s="14"/>
      <c r="C10" s="15"/>
      <c r="D10" s="15"/>
      <c r="E10" s="13" t="str">
        <f>IFERROR(VLOOKUP(CONCATENATE(E$1,"*ETOILE*"),oldOTB!$S:$Z,8,FALSE),IFERROR(VLOOKUP(CONCATENATE(E$1,"*ETOILE*"),oldOTB!$T:$Z,7,FALSE),IFERROR(VLOOKUP(CONCATENATE(E$1,"*ETOILE*"),oldOTB!$U:$Z,6,FALSE),IFERROR(VLOOKUP(CONCATENATE(E$1,"*ETOILE*"),oldOTB!$V:$Z,5,FALSE),IFERROR(VLOOKUP(CONCATENATE(E$1,"*ETOILE*"),oldOTB!$W:$Z,4,FALSE),IFERROR(VLOOKUP(CONCATENATE(E$1,"*ETOILE*"),oldOTB!$X:$Z,3,FALSE),IFERROR(VLOOKUP(CONCATENATE(E$1,"*ETOILE*"),oldOTB!$Y:$Z,2,FALSE),"")))))))</f>
        <v/>
      </c>
      <c r="F10" s="13" t="str">
        <f>IFERROR(VLOOKUP(CONCATENATE(F$1,"*ETOILE*"),oldOTB!$S:$Z,8,FALSE),IFERROR(VLOOKUP(CONCATENATE(F$1,"*ETOILE*"),oldOTB!$T:$Z,7,FALSE),IFERROR(VLOOKUP(CONCATENATE(F$1,"*ETOILE*"),oldOTB!$U:$Z,6,FALSE),IFERROR(VLOOKUP(CONCATENATE(F$1,"*ETOILE*"),oldOTB!$V:$Z,5,FALSE),IFERROR(VLOOKUP(CONCATENATE(F$1,"*ETOILE*"),oldOTB!$W:$Z,4,FALSE),IFERROR(VLOOKUP(CONCATENATE(F$1,"*ETOILE*"),oldOTB!$X:$Z,3,FALSE),IFERROR(VLOOKUP(CONCATENATE(F$1,"*ETOILE*"),oldOTB!$Y:$Z,2,FALSE),"")))))))</f>
        <v/>
      </c>
      <c r="G10" s="13" t="str">
        <f>IFERROR(VLOOKUP(CONCATENATE(G$1,"*ETOILE*"),oldOTB!$S:$Z,8,FALSE),IFERROR(VLOOKUP(CONCATENATE(G$1,"*ETOILE*"),oldOTB!$T:$Z,7,FALSE),IFERROR(VLOOKUP(CONCATENATE(G$1,"*ETOILE*"),oldOTB!$U:$Z,6,FALSE),IFERROR(VLOOKUP(CONCATENATE(G$1,"*ETOILE*"),oldOTB!$V:$Z,5,FALSE),IFERROR(VLOOKUP(CONCATENATE(G$1,"*ETOILE*"),oldOTB!$W:$Z,4,FALSE),IFERROR(VLOOKUP(CONCATENATE(G$1,"*ETOILE*"),oldOTB!$X:$Z,3,FALSE),IFERROR(VLOOKUP(CONCATENATE(G$1,"*ETOILE*"),oldOTB!$Y:$Z,2,FALSE),"")))))))</f>
        <v/>
      </c>
      <c r="H10" s="13" t="str">
        <f>IFERROR(VLOOKUP(CONCATENATE(H$1,"*ETOILE*"),oldOTB!$S:$Z,8,FALSE),IFERROR(VLOOKUP(CONCATENATE(H$1,"*ETOILE*"),oldOTB!$T:$Z,7,FALSE),IFERROR(VLOOKUP(CONCATENATE(H$1,"*ETOILE*"),oldOTB!$U:$Z,6,FALSE),IFERROR(VLOOKUP(CONCATENATE(H$1,"*ETOILE*"),oldOTB!$V:$Z,5,FALSE),IFERROR(VLOOKUP(CONCATENATE(H$1,"*ETOILE*"),oldOTB!$W:$Z,4,FALSE),IFERROR(VLOOKUP(CONCATENATE(H$1,"*ETOILE*"),oldOTB!$X:$Z,3,FALSE),IFERROR(VLOOKUP(CONCATENATE(H$1,"*ETOILE*"),oldOTB!$Y:$Z,2,FALSE),"")))))))</f>
        <v/>
      </c>
      <c r="I10" s="13" t="str">
        <f>IFERROR(VLOOKUP(CONCATENATE(I$1,"*ETOILE*"),oldOTB!$S:$Z,8,FALSE),IFERROR(VLOOKUP(CONCATENATE(I$1,"*ETOILE*"),oldOTB!$T:$Z,7,FALSE),IFERROR(VLOOKUP(CONCATENATE(I$1,"*ETOILE*"),oldOTB!$U:$Z,6,FALSE),IFERROR(VLOOKUP(CONCATENATE(I$1,"*ETOILE*"),oldOTB!$V:$Z,5,FALSE),IFERROR(VLOOKUP(CONCATENATE(I$1,"*ETOILE*"),oldOTB!$W:$Z,4,FALSE),IFERROR(VLOOKUP(CONCATENATE(I$1,"*ETOILE*"),oldOTB!$X:$Z,3,FALSE),IFERROR(VLOOKUP(CONCATENATE(I$1,"*ETOILE*"),oldOTB!$Y:$Z,2,FALSE),"")))))))</f>
        <v xml:space="preserve">GMPA pax en </v>
      </c>
      <c r="J10" s="13" t="str">
        <f>IFERROR(VLOOKUP(CONCATENATE(J$1,"*ETOILE*"),oldOTB!$S:$Z,8,FALSE),IFERROR(VLOOKUP(CONCATENATE(J$1,"*ETOILE*"),oldOTB!$T:$Z,7,FALSE),IFERROR(VLOOKUP(CONCATENATE(J$1,"*ETOILE*"),oldOTB!$U:$Z,6,FALSE),IFERROR(VLOOKUP(CONCATENATE(J$1,"*ETOILE*"),oldOTB!$V:$Z,5,FALSE),IFERROR(VLOOKUP(CONCATENATE(J$1,"*ETOILE*"),oldOTB!$W:$Z,4,FALSE),IFERROR(VLOOKUP(CONCATENATE(J$1,"*ETOILE*"),oldOTB!$X:$Z,3,FALSE),IFERROR(VLOOKUP(CONCATENATE(J$1,"*ETOILE*"),oldOTB!$Y:$Z,2,FALSE),"")))))))</f>
        <v xml:space="preserve">FNAC pax en </v>
      </c>
      <c r="K10" s="13" t="str">
        <f>IFERROR(VLOOKUP(CONCATENATE(K$1,"*ETOILE*"),oldOTB!$S:$Z,8,FALSE),IFERROR(VLOOKUP(CONCATENATE(K$1,"*ETOILE*"),oldOTB!$T:$Z,7,FALSE),IFERROR(VLOOKUP(CONCATENATE(K$1,"*ETOILE*"),oldOTB!$U:$Z,6,FALSE),IFERROR(VLOOKUP(CONCATENATE(K$1,"*ETOILE*"),oldOTB!$V:$Z,5,FALSE),IFERROR(VLOOKUP(CONCATENATE(K$1,"*ETOILE*"),oldOTB!$W:$Z,4,FALSE),IFERROR(VLOOKUP(CONCATENATE(K$1,"*ETOILE*"),oldOTB!$X:$Z,3,FALSE),IFERROR(VLOOKUP(CONCATENATE(K$1,"*ETOILE*"),oldOTB!$Y:$Z,2,FALSE),"")))))))</f>
        <v xml:space="preserve">FNAC pax en </v>
      </c>
      <c r="L10" s="13" t="str">
        <f>IFERROR(VLOOKUP(CONCATENATE(L$1,"*ETOILE*"),oldOTB!$S:$Z,8,FALSE),IFERROR(VLOOKUP(CONCATENATE(L$1,"*ETOILE*"),oldOTB!$T:$Z,7,FALSE),IFERROR(VLOOKUP(CONCATENATE(L$1,"*ETOILE*"),oldOTB!$U:$Z,6,FALSE),IFERROR(VLOOKUP(CONCATENATE(L$1,"*ETOILE*"),oldOTB!$V:$Z,5,FALSE),IFERROR(VLOOKUP(CONCATENATE(L$1,"*ETOILE*"),oldOTB!$W:$Z,4,FALSE),IFERROR(VLOOKUP(CONCATENATE(L$1,"*ETOILE*"),oldOTB!$X:$Z,3,FALSE),IFERROR(VLOOKUP(CONCATENATE(L$1,"*ETOILE*"),oldOTB!$Y:$Z,2,FALSE),"")))))))</f>
        <v/>
      </c>
      <c r="M10" s="13" t="str">
        <f>IFERROR(VLOOKUP(CONCATENATE(M$1,"*ETOILE*"),oldOTB!$S:$Z,8,FALSE),IFERROR(VLOOKUP(CONCATENATE(M$1,"*ETOILE*"),oldOTB!$T:$Z,7,FALSE),IFERROR(VLOOKUP(CONCATENATE(M$1,"*ETOILE*"),oldOTB!$U:$Z,6,FALSE),IFERROR(VLOOKUP(CONCATENATE(M$1,"*ETOILE*"),oldOTB!$V:$Z,5,FALSE),IFERROR(VLOOKUP(CONCATENATE(M$1,"*ETOILE*"),oldOTB!$W:$Z,4,FALSE),IFERROR(VLOOKUP(CONCATENATE(M$1,"*ETOILE*"),oldOTB!$X:$Z,3,FALSE),IFERROR(VLOOKUP(CONCATENATE(M$1,"*ETOILE*"),oldOTB!$Y:$Z,2,FALSE),"")))))))</f>
        <v/>
      </c>
      <c r="N10" s="13" t="str">
        <f>IFERROR(VLOOKUP(CONCATENATE(N$1,"*ETOILE*"),oldOTB!$S:$Z,8,FALSE),IFERROR(VLOOKUP(CONCATENATE(N$1,"*ETOILE*"),oldOTB!$T:$Z,7,FALSE),IFERROR(VLOOKUP(CONCATENATE(N$1,"*ETOILE*"),oldOTB!$U:$Z,6,FALSE),IFERROR(VLOOKUP(CONCATENATE(N$1,"*ETOILE*"),oldOTB!$V:$Z,5,FALSE),IFERROR(VLOOKUP(CONCATENATE(N$1,"*ETOILE*"),oldOTB!$W:$Z,4,FALSE),IFERROR(VLOOKUP(CONCATENATE(N$1,"*ETOILE*"),oldOTB!$X:$Z,3,FALSE),IFERROR(VLOOKUP(CONCATENATE(N$1,"*ETOILE*"),oldOTB!$Y:$Z,2,FALSE),"")))))))</f>
        <v/>
      </c>
      <c r="O10" s="13" t="str">
        <f>IFERROR(VLOOKUP(CONCATENATE(O$1,"*ETOILE*"),oldOTB!$S:$Z,8,FALSE),IFERROR(VLOOKUP(CONCATENATE(O$1,"*ETOILE*"),oldOTB!$T:$Z,7,FALSE),IFERROR(VLOOKUP(CONCATENATE(O$1,"*ETOILE*"),oldOTB!$U:$Z,6,FALSE),IFERROR(VLOOKUP(CONCATENATE(O$1,"*ETOILE*"),oldOTB!$V:$Z,5,FALSE),IFERROR(VLOOKUP(CONCATENATE(O$1,"*ETOILE*"),oldOTB!$W:$Z,4,FALSE),IFERROR(VLOOKUP(CONCATENATE(O$1,"*ETOILE*"),oldOTB!$X:$Z,3,FALSE),IFERROR(VLOOKUP(CONCATENATE(O$1,"*ETOILE*"),oldOTB!$Y:$Z,2,FALSE),"")))))))</f>
        <v xml:space="preserve">INTERNE pax en </v>
      </c>
      <c r="P10" s="13" t="str">
        <f>IFERROR(VLOOKUP(CONCATENATE(P$1,"*ETOILE*"),oldOTB!$S:$Z,8,FALSE),IFERROR(VLOOKUP(CONCATENATE(P$1,"*ETOILE*"),oldOTB!$T:$Z,7,FALSE),IFERROR(VLOOKUP(CONCATENATE(P$1,"*ETOILE*"),oldOTB!$U:$Z,6,FALSE),IFERROR(VLOOKUP(CONCATENATE(P$1,"*ETOILE*"),oldOTB!$V:$Z,5,FALSE),IFERROR(VLOOKUP(CONCATENATE(P$1,"*ETOILE*"),oldOTB!$W:$Z,4,FALSE),IFERROR(VLOOKUP(CONCATENATE(P$1,"*ETOILE*"),oldOTB!$X:$Z,3,FALSE),IFERROR(VLOOKUP(CONCATENATE(P$1,"*ETOILE*"),oldOTB!$Y:$Z,2,FALSE),"")))))))</f>
        <v xml:space="preserve">PLASTIC OMNIUM pax en </v>
      </c>
      <c r="Q10" s="13" t="str">
        <f>IFERROR(VLOOKUP(CONCATENATE(Q$1,"*ETOILE*"),oldOTB!$S:$Z,8,FALSE),IFERROR(VLOOKUP(CONCATENATE(Q$1,"*ETOILE*"),oldOTB!$T:$Z,7,FALSE),IFERROR(VLOOKUP(CONCATENATE(Q$1,"*ETOILE*"),oldOTB!$U:$Z,6,FALSE),IFERROR(VLOOKUP(CONCATENATE(Q$1,"*ETOILE*"),oldOTB!$V:$Z,5,FALSE),IFERROR(VLOOKUP(CONCATENATE(Q$1,"*ETOILE*"),oldOTB!$W:$Z,4,FALSE),IFERROR(VLOOKUP(CONCATENATE(Q$1,"*ETOILE*"),oldOTB!$X:$Z,3,FALSE),IFERROR(VLOOKUP(CONCATENATE(Q$1,"*ETOILE*"),oldOTB!$Y:$Z,2,FALSE),"")))))))</f>
        <v xml:space="preserve">GEFCO pax en </v>
      </c>
      <c r="R10" s="13" t="str">
        <f>IFERROR(VLOOKUP(CONCATENATE(R$1,"*ETOILE*"),oldOTB!$S:$Z,8,FALSE),IFERROR(VLOOKUP(CONCATENATE(R$1,"*ETOILE*"),oldOTB!$T:$Z,7,FALSE),IFERROR(VLOOKUP(CONCATENATE(R$1,"*ETOILE*"),oldOTB!$U:$Z,6,FALSE),IFERROR(VLOOKUP(CONCATENATE(R$1,"*ETOILE*"),oldOTB!$V:$Z,5,FALSE),IFERROR(VLOOKUP(CONCATENATE(R$1,"*ETOILE*"),oldOTB!$W:$Z,4,FALSE),IFERROR(VLOOKUP(CONCATENATE(R$1,"*ETOILE*"),oldOTB!$X:$Z,3,FALSE),IFERROR(VLOOKUP(CONCATENATE(R$1,"*ETOILE*"),oldOTB!$Y:$Z,2,FALSE),"")))))))</f>
        <v xml:space="preserve">STRAUTMANN pax en </v>
      </c>
      <c r="S10" s="13" t="str">
        <f>IFERROR(VLOOKUP(CONCATENATE(S$1,"*ETOILE*"),oldOTB!$S:$Z,8,FALSE),IFERROR(VLOOKUP(CONCATENATE(S$1,"*ETOILE*"),oldOTB!$T:$Z,7,FALSE),IFERROR(VLOOKUP(CONCATENATE(S$1,"*ETOILE*"),oldOTB!$U:$Z,6,FALSE),IFERROR(VLOOKUP(CONCATENATE(S$1,"*ETOILE*"),oldOTB!$V:$Z,5,FALSE),IFERROR(VLOOKUP(CONCATENATE(S$1,"*ETOILE*"),oldOTB!$W:$Z,4,FALSE),IFERROR(VLOOKUP(CONCATENATE(S$1,"*ETOILE*"),oldOTB!$X:$Z,3,FALSE),IFERROR(VLOOKUP(CONCATENATE(S$1,"*ETOILE*"),oldOTB!$Y:$Z,2,FALSE),"")))))))</f>
        <v xml:space="preserve">GEFCO pax en </v>
      </c>
      <c r="T10" s="13" t="str">
        <f>IFERROR(VLOOKUP(CONCATENATE(T$1,"*ETOILE*"),oldOTB!$S:$Z,8,FALSE),IFERROR(VLOOKUP(CONCATENATE(T$1,"*ETOILE*"),oldOTB!$T:$Z,7,FALSE),IFERROR(VLOOKUP(CONCATENATE(T$1,"*ETOILE*"),oldOTB!$U:$Z,6,FALSE),IFERROR(VLOOKUP(CONCATENATE(T$1,"*ETOILE*"),oldOTB!$V:$Z,5,FALSE),IFERROR(VLOOKUP(CONCATENATE(T$1,"*ETOILE*"),oldOTB!$W:$Z,4,FALSE),IFERROR(VLOOKUP(CONCATENATE(T$1,"*ETOILE*"),oldOTB!$X:$Z,3,FALSE),IFERROR(VLOOKUP(CONCATENATE(T$1,"*ETOILE*"),oldOTB!$Y:$Z,2,FALSE),"")))))))</f>
        <v/>
      </c>
      <c r="U10" s="13" t="str">
        <f>IFERROR(VLOOKUP(CONCATENATE(U$1,"*ETOILE*"),oldOTB!$S:$Z,8,FALSE),IFERROR(VLOOKUP(CONCATENATE(U$1,"*ETOILE*"),oldOTB!$T:$Z,7,FALSE),IFERROR(VLOOKUP(CONCATENATE(U$1,"*ETOILE*"),oldOTB!$U:$Z,6,FALSE),IFERROR(VLOOKUP(CONCATENATE(U$1,"*ETOILE*"),oldOTB!$V:$Z,5,FALSE),IFERROR(VLOOKUP(CONCATENATE(U$1,"*ETOILE*"),oldOTB!$W:$Z,4,FALSE),IFERROR(VLOOKUP(CONCATENATE(U$1,"*ETOILE*"),oldOTB!$X:$Z,3,FALSE),IFERROR(VLOOKUP(CONCATENATE(U$1,"*ETOILE*"),oldOTB!$Y:$Z,2,FALSE),"")))))))</f>
        <v/>
      </c>
      <c r="V10" s="13" t="str">
        <f>IFERROR(VLOOKUP(CONCATENATE(V$1,"*ETOILE*"),oldOTB!$S:$Z,8,FALSE),IFERROR(VLOOKUP(CONCATENATE(V$1,"*ETOILE*"),oldOTB!$T:$Z,7,FALSE),IFERROR(VLOOKUP(CONCATENATE(V$1,"*ETOILE*"),oldOTB!$U:$Z,6,FALSE),IFERROR(VLOOKUP(CONCATENATE(V$1,"*ETOILE*"),oldOTB!$V:$Z,5,FALSE),IFERROR(VLOOKUP(CONCATENATE(V$1,"*ETOILE*"),oldOTB!$W:$Z,4,FALSE),IFERROR(VLOOKUP(CONCATENATE(V$1,"*ETOILE*"),oldOTB!$X:$Z,3,FALSE),IFERROR(VLOOKUP(CONCATENATE(V$1,"*ETOILE*"),oldOTB!$Y:$Z,2,FALSE),"")))))))</f>
        <v/>
      </c>
      <c r="W10" s="13" t="str">
        <f>IFERROR(VLOOKUP(CONCATENATE(W$1,"*ETOILE*"),oldOTB!$S:$Z,8,FALSE),IFERROR(VLOOKUP(CONCATENATE(W$1,"*ETOILE*"),oldOTB!$T:$Z,7,FALSE),IFERROR(VLOOKUP(CONCATENATE(W$1,"*ETOILE*"),oldOTB!$U:$Z,6,FALSE),IFERROR(VLOOKUP(CONCATENATE(W$1,"*ETOILE*"),oldOTB!$V:$Z,5,FALSE),IFERROR(VLOOKUP(CONCATENATE(W$1,"*ETOILE*"),oldOTB!$W:$Z,4,FALSE),IFERROR(VLOOKUP(CONCATENATE(W$1,"*ETOILE*"),oldOTB!$X:$Z,3,FALSE),IFERROR(VLOOKUP(CONCATENATE(W$1,"*ETOILE*"),oldOTB!$Y:$Z,2,FALSE),"")))))))</f>
        <v xml:space="preserve">INTERNE pax en </v>
      </c>
      <c r="X10" s="13" t="str">
        <f>IFERROR(VLOOKUP(CONCATENATE(X$1,"*ETOILE*"),oldOTB!$S:$Z,8,FALSE),IFERROR(VLOOKUP(CONCATENATE(X$1,"*ETOILE*"),oldOTB!$T:$Z,7,FALSE),IFERROR(VLOOKUP(CONCATENATE(X$1,"*ETOILE*"),oldOTB!$U:$Z,6,FALSE),IFERROR(VLOOKUP(CONCATENATE(X$1,"*ETOILE*"),oldOTB!$V:$Z,5,FALSE),IFERROR(VLOOKUP(CONCATENATE(X$1,"*ETOILE*"),oldOTB!$W:$Z,4,FALSE),IFERROR(VLOOKUP(CONCATENATE(X$1,"*ETOILE*"),oldOTB!$X:$Z,3,FALSE),IFERROR(VLOOKUP(CONCATENATE(X$1,"*ETOILE*"),oldOTB!$Y:$Z,2,FALSE),"")))))))</f>
        <v xml:space="preserve">INTERNE pax en </v>
      </c>
      <c r="Y10" s="13" t="str">
        <f>IFERROR(VLOOKUP(CONCATENATE(Y$1,"*ETOILE*"),oldOTB!$S:$Z,8,FALSE),IFERROR(VLOOKUP(CONCATENATE(Y$1,"*ETOILE*"),oldOTB!$T:$Z,7,FALSE),IFERROR(VLOOKUP(CONCATENATE(Y$1,"*ETOILE*"),oldOTB!$U:$Z,6,FALSE),IFERROR(VLOOKUP(CONCATENATE(Y$1,"*ETOILE*"),oldOTB!$V:$Z,5,FALSE),IFERROR(VLOOKUP(CONCATENATE(Y$1,"*ETOILE*"),oldOTB!$W:$Z,4,FALSE),IFERROR(VLOOKUP(CONCATENATE(Y$1,"*ETOILE*"),oldOTB!$X:$Z,3,FALSE),IFERROR(VLOOKUP(CONCATENATE(Y$1,"*ETOILE*"),oldOTB!$Y:$Z,2,FALSE),"")))))))</f>
        <v xml:space="preserve">INTERNE pax en </v>
      </c>
      <c r="Z10" s="13" t="str">
        <f>IFERROR(VLOOKUP(CONCATENATE(Z$1,"*ETOILE*"),oldOTB!$S:$Z,8,FALSE),IFERROR(VLOOKUP(CONCATENATE(Z$1,"*ETOILE*"),oldOTB!$T:$Z,7,FALSE),IFERROR(VLOOKUP(CONCATENATE(Z$1,"*ETOILE*"),oldOTB!$U:$Z,6,FALSE),IFERROR(VLOOKUP(CONCATENATE(Z$1,"*ETOILE*"),oldOTB!$V:$Z,5,FALSE),IFERROR(VLOOKUP(CONCATENATE(Z$1,"*ETOILE*"),oldOTB!$W:$Z,4,FALSE),IFERROR(VLOOKUP(CONCATENATE(Z$1,"*ETOILE*"),oldOTB!$X:$Z,3,FALSE),IFERROR(VLOOKUP(CONCATENATE(Z$1,"*ETOILE*"),oldOTB!$Y:$Z,2,FALSE),"")))))))</f>
        <v/>
      </c>
      <c r="AA10" s="13" t="str">
        <f>IFERROR(VLOOKUP(CONCATENATE(AA$1,"*ETOILE*"),oldOTB!$S:$Z,8,FALSE),IFERROR(VLOOKUP(CONCATENATE(AA$1,"*ETOILE*"),oldOTB!$T:$Z,7,FALSE),IFERROR(VLOOKUP(CONCATENATE(AA$1,"*ETOILE*"),oldOTB!$U:$Z,6,FALSE),IFERROR(VLOOKUP(CONCATENATE(AA$1,"*ETOILE*"),oldOTB!$V:$Z,5,FALSE),IFERROR(VLOOKUP(CONCATENATE(AA$1,"*ETOILE*"),oldOTB!$W:$Z,4,FALSE),IFERROR(VLOOKUP(CONCATENATE(AA$1,"*ETOILE*"),oldOTB!$X:$Z,3,FALSE),IFERROR(VLOOKUP(CONCATENATE(AA$1,"*ETOILE*"),oldOTB!$Y:$Z,2,FALSE),"")))))))</f>
        <v/>
      </c>
      <c r="AB10" s="13" t="str">
        <f>IFERROR(VLOOKUP(CONCATENATE(AB$1,"*ETOILE*"),oldOTB!$S:$Z,8,FALSE),IFERROR(VLOOKUP(CONCATENATE(AB$1,"*ETOILE*"),oldOTB!$T:$Z,7,FALSE),IFERROR(VLOOKUP(CONCATENATE(AB$1,"*ETOILE*"),oldOTB!$U:$Z,6,FALSE),IFERROR(VLOOKUP(CONCATENATE(AB$1,"*ETOILE*"),oldOTB!$V:$Z,5,FALSE),IFERROR(VLOOKUP(CONCATENATE(AB$1,"*ETOILE*"),oldOTB!$W:$Z,4,FALSE),IFERROR(VLOOKUP(CONCATENATE(AB$1,"*ETOILE*"),oldOTB!$X:$Z,3,FALSE),IFERROR(VLOOKUP(CONCATENATE(AB$1,"*ETOILE*"),oldOTB!$Y:$Z,2,FALSE),"")))))))</f>
        <v/>
      </c>
      <c r="AC10" s="13" t="str">
        <f>IFERROR(VLOOKUP(CONCATENATE(AC$1,"*ETOILE*"),oldOTB!$S:$Z,8,FALSE),IFERROR(VLOOKUP(CONCATENATE(AC$1,"*ETOILE*"),oldOTB!$T:$Z,7,FALSE),IFERROR(VLOOKUP(CONCATENATE(AC$1,"*ETOILE*"),oldOTB!$U:$Z,6,FALSE),IFERROR(VLOOKUP(CONCATENATE(AC$1,"*ETOILE*"),oldOTB!$V:$Z,5,FALSE),IFERROR(VLOOKUP(CONCATENATE(AC$1,"*ETOILE*"),oldOTB!$W:$Z,4,FALSE),IFERROR(VLOOKUP(CONCATENATE(AC$1,"*ETOILE*"),oldOTB!$X:$Z,3,FALSE),IFERROR(VLOOKUP(CONCATENATE(AC$1,"*ETOILE*"),oldOTB!$Y:$Z,2,FALSE),"")))))))</f>
        <v/>
      </c>
      <c r="AD10" s="13" t="str">
        <f>IFERROR(VLOOKUP(CONCATENATE(AD$1,"*ETOILE*"),oldOTB!$S:$Z,8,FALSE),IFERROR(VLOOKUP(CONCATENATE(AD$1,"*ETOILE*"),oldOTB!$T:$Z,7,FALSE),IFERROR(VLOOKUP(CONCATENATE(AD$1,"*ETOILE*"),oldOTB!$U:$Z,6,FALSE),IFERROR(VLOOKUP(CONCATENATE(AD$1,"*ETOILE*"),oldOTB!$V:$Z,5,FALSE),IFERROR(VLOOKUP(CONCATENATE(AD$1,"*ETOILE*"),oldOTB!$W:$Z,4,FALSE),IFERROR(VLOOKUP(CONCATENATE(AD$1,"*ETOILE*"),oldOTB!$X:$Z,3,FALSE),IFERROR(VLOOKUP(CONCATENATE(AD$1,"*ETOILE*"),oldOTB!$Y:$Z,2,FALSE),"")))))))</f>
        <v xml:space="preserve">INTERNE pax en </v>
      </c>
      <c r="AE10" s="13" t="str">
        <f>IFERROR(VLOOKUP(CONCATENATE(AE$1,"*ETOILE*"),oldOTB!$S:$Z,8,FALSE),IFERROR(VLOOKUP(CONCATENATE(AE$1,"*ETOILE*"),oldOTB!$T:$Z,7,FALSE),IFERROR(VLOOKUP(CONCATENATE(AE$1,"*ETOILE*"),oldOTB!$U:$Z,6,FALSE),IFERROR(VLOOKUP(CONCATENATE(AE$1,"*ETOILE*"),oldOTB!$V:$Z,5,FALSE),IFERROR(VLOOKUP(CONCATENATE(AE$1,"*ETOILE*"),oldOTB!$W:$Z,4,FALSE),IFERROR(VLOOKUP(CONCATENATE(AE$1,"*ETOILE*"),oldOTB!$X:$Z,3,FALSE),IFERROR(VLOOKUP(CONCATENATE(AE$1,"*ETOILE*"),oldOTB!$Y:$Z,2,FALSE),"")))))))</f>
        <v xml:space="preserve">INTERNE pax en </v>
      </c>
      <c r="AF10" s="13" t="str">
        <f>IFERROR(VLOOKUP(CONCATENATE(AF$1,"*ETOILE*"),oldOTB!$S:$Z,8,FALSE),IFERROR(VLOOKUP(CONCATENATE(AF$1,"*ETOILE*"),oldOTB!$T:$Z,7,FALSE),IFERROR(VLOOKUP(CONCATENATE(AF$1,"*ETOILE*"),oldOTB!$U:$Z,6,FALSE),IFERROR(VLOOKUP(CONCATENATE(AF$1,"*ETOILE*"),oldOTB!$V:$Z,5,FALSE),IFERROR(VLOOKUP(CONCATENATE(AF$1,"*ETOILE*"),oldOTB!$W:$Z,4,FALSE),IFERROR(VLOOKUP(CONCATENATE(AF$1,"*ETOILE*"),oldOTB!$X:$Z,3,FALSE),IFERROR(VLOOKUP(CONCATENATE(AF$1,"*ETOILE*"),oldOTB!$Y:$Z,2,FALSE),"")))))))</f>
        <v xml:space="preserve">INTERNE pax en </v>
      </c>
      <c r="AG10" s="13" t="str">
        <f>IFERROR(VLOOKUP(CONCATENATE(AG$1,"*ETOILE*"),oldOTB!$S:$Z,8,FALSE),IFERROR(VLOOKUP(CONCATENATE(AG$1,"*ETOILE*"),oldOTB!$T:$Z,7,FALSE),IFERROR(VLOOKUP(CONCATENATE(AG$1,"*ETOILE*"),oldOTB!$U:$Z,6,FALSE),IFERROR(VLOOKUP(CONCATENATE(AG$1,"*ETOILE*"),oldOTB!$V:$Z,5,FALSE),IFERROR(VLOOKUP(CONCATENATE(AG$1,"*ETOILE*"),oldOTB!$W:$Z,4,FALSE),IFERROR(VLOOKUP(CONCATENATE(AG$1,"*ETOILE*"),oldOTB!$X:$Z,3,FALSE),IFERROR(VLOOKUP(CONCATENATE(AG$1,"*ETOILE*"),oldOTB!$Y:$Z,2,FALSE),"")))))))</f>
        <v/>
      </c>
      <c r="AH10" s="13" t="str">
        <f>IFERROR(VLOOKUP(CONCATENATE(AH$1,"*ETOILE*"),oldOTB!$S:$Z,8,FALSE),IFERROR(VLOOKUP(CONCATENATE(AH$1,"*ETOILE*"),oldOTB!$T:$Z,7,FALSE),IFERROR(VLOOKUP(CONCATENATE(AH$1,"*ETOILE*"),oldOTB!$U:$Z,6,FALSE),IFERROR(VLOOKUP(CONCATENATE(AH$1,"*ETOILE*"),oldOTB!$V:$Z,5,FALSE),IFERROR(VLOOKUP(CONCATENATE(AH$1,"*ETOILE*"),oldOTB!$W:$Z,4,FALSE),IFERROR(VLOOKUP(CONCATENATE(AH$1,"*ETOILE*"),oldOTB!$X:$Z,3,FALSE),IFERROR(VLOOKUP(CONCATENATE(AH$1,"*ETOILE*"),oldOTB!$Y:$Z,2,FALSE),"")))))))</f>
        <v/>
      </c>
      <c r="AI10" s="13" t="str">
        <f>IFERROR(VLOOKUP(CONCATENATE(AI$1,"*ETOILE*"),oldOTB!$S:$Z,8,FALSE),IFERROR(VLOOKUP(CONCATENATE(AI$1,"*ETOILE*"),oldOTB!$T:$Z,7,FALSE),IFERROR(VLOOKUP(CONCATENATE(AI$1,"*ETOILE*"),oldOTB!$U:$Z,6,FALSE),IFERROR(VLOOKUP(CONCATENATE(AI$1,"*ETOILE*"),oldOTB!$V:$Z,5,FALSE),IFERROR(VLOOKUP(CONCATENATE(AI$1,"*ETOILE*"),oldOTB!$W:$Z,4,FALSE),IFERROR(VLOOKUP(CONCATENATE(AI$1,"*ETOILE*"),oldOTB!$X:$Z,3,FALSE),IFERROR(VLOOKUP(CONCATENATE(AI$1,"*ETOILE*"),oldOTB!$Y:$Z,2,FALSE),"")))))))</f>
        <v/>
      </c>
      <c r="AJ10" t="s">
        <v>55</v>
      </c>
      <c r="AK10" t="str">
        <f t="shared" si="2"/>
        <v>42370</v>
      </c>
      <c r="AL10" t="str">
        <f t="shared" si="3"/>
        <v>42371</v>
      </c>
      <c r="AM10" t="str">
        <f t="shared" si="4"/>
        <v>42372</v>
      </c>
      <c r="AN10" t="str">
        <f t="shared" si="5"/>
        <v>42373</v>
      </c>
      <c r="AO10" t="str">
        <f t="shared" si="6"/>
        <v xml:space="preserve">42374GMPA pax en </v>
      </c>
      <c r="AP10" t="str">
        <f t="shared" si="7"/>
        <v xml:space="preserve">42375FNAC pax en </v>
      </c>
      <c r="AQ10" t="str">
        <f t="shared" si="8"/>
        <v xml:space="preserve">42376FNAC pax en </v>
      </c>
      <c r="AR10" t="str">
        <f t="shared" si="9"/>
        <v>42377</v>
      </c>
      <c r="AS10" t="str">
        <f t="shared" si="10"/>
        <v>42378</v>
      </c>
      <c r="AT10" t="str">
        <f t="shared" si="11"/>
        <v>42379</v>
      </c>
      <c r="AU10" t="str">
        <f t="shared" si="12"/>
        <v xml:space="preserve">42380INTERNE pax en </v>
      </c>
      <c r="AV10" t="str">
        <f t="shared" si="13"/>
        <v xml:space="preserve">42381PLASTIC OMNIUM pax en </v>
      </c>
      <c r="AW10" t="str">
        <f t="shared" si="14"/>
        <v xml:space="preserve">42382GEFCO pax en </v>
      </c>
      <c r="AX10" t="str">
        <f t="shared" si="15"/>
        <v xml:space="preserve">42383STRAUTMANN pax en </v>
      </c>
      <c r="AY10" t="str">
        <f t="shared" si="16"/>
        <v xml:space="preserve">42384GEFCO pax en </v>
      </c>
      <c r="AZ10" t="str">
        <f t="shared" si="17"/>
        <v>42385</v>
      </c>
      <c r="BA10" t="str">
        <f t="shared" si="18"/>
        <v>42386</v>
      </c>
      <c r="BB10" t="str">
        <f t="shared" si="19"/>
        <v>42387</v>
      </c>
      <c r="BC10" t="str">
        <f t="shared" si="20"/>
        <v xml:space="preserve">42388INTERNE pax en </v>
      </c>
      <c r="BD10" t="str">
        <f t="shared" si="21"/>
        <v xml:space="preserve">42389INTERNE pax en </v>
      </c>
      <c r="BE10" t="str">
        <f t="shared" si="22"/>
        <v xml:space="preserve">42390INTERNE pax en </v>
      </c>
      <c r="BF10" t="str">
        <f t="shared" si="23"/>
        <v>42391</v>
      </c>
      <c r="BG10" t="str">
        <f t="shared" si="24"/>
        <v>42392</v>
      </c>
      <c r="BH10" t="str">
        <f t="shared" si="25"/>
        <v>42393</v>
      </c>
      <c r="BI10" t="str">
        <f t="shared" si="26"/>
        <v>42394</v>
      </c>
      <c r="BJ10" t="str">
        <f t="shared" si="27"/>
        <v xml:space="preserve">42395INTERNE pax en </v>
      </c>
      <c r="BK10" t="str">
        <f t="shared" si="28"/>
        <v xml:space="preserve">42396INTERNE pax en </v>
      </c>
      <c r="BL10" t="str">
        <f t="shared" si="29"/>
        <v xml:space="preserve">42397INTERNE pax en </v>
      </c>
      <c r="BM10" t="str">
        <f t="shared" si="30"/>
        <v>42398</v>
      </c>
      <c r="BN10" t="str">
        <f t="shared" si="31"/>
        <v>42399</v>
      </c>
      <c r="BO10" t="str">
        <f t="shared" si="32"/>
        <v>42400</v>
      </c>
    </row>
    <row r="11" spans="1:67">
      <c r="A11" s="14" t="s">
        <v>57</v>
      </c>
      <c r="B11" s="14"/>
      <c r="C11" s="15"/>
      <c r="D11" s="15"/>
      <c r="E11" s="13" t="str">
        <f>IFERROR(VLOOKUP(CONCATENATE(E$1,"*LOUVRE*"),oldOTB!$S:$Z,8,FALSE),IFERROR(VLOOKUP(CONCATENATE(E$1,"*LOUVRE*"),oldOTB!$T:$Z,7,FALSE),IFERROR(VLOOKUP(CONCATENATE(E$1,"*LOUVRE*"),oldOTB!$U:$Z,6,FALSE),IFERROR(VLOOKUP(CONCATENATE(E$1,"*LOUVRE*"),oldOTB!$V:$Z,5,FALSE),IFERROR(VLOOKUP(CONCATENATE(E$1,"*LOUVRE*"),oldOTB!$W:$Z,4,FALSE),IFERROR(VLOOKUP(CONCATENATE(E$1,"*LOUVRE*"),oldOTB!$X:$Z,3,FALSE),IFERROR(VLOOKUP(CONCATENATE(E$1,"*LOUVRE*"),oldOTB!$Y:$Z,2,FALSE),"")))))))</f>
        <v/>
      </c>
      <c r="F11" s="13" t="str">
        <f>IFERROR(VLOOKUP(CONCATENATE(F$1,"*LOUVRE*"),oldOTB!$S:$Z,8,FALSE),IFERROR(VLOOKUP(CONCATENATE(F$1,"*LOUVRE*"),oldOTB!$T:$Z,7,FALSE),IFERROR(VLOOKUP(CONCATENATE(F$1,"*LOUVRE*"),oldOTB!$U:$Z,6,FALSE),IFERROR(VLOOKUP(CONCATENATE(F$1,"*LOUVRE*"),oldOTB!$V:$Z,5,FALSE),IFERROR(VLOOKUP(CONCATENATE(F$1,"*LOUVRE*"),oldOTB!$W:$Z,4,FALSE),IFERROR(VLOOKUP(CONCATENATE(F$1,"*LOUVRE*"),oldOTB!$X:$Z,3,FALSE),IFERROR(VLOOKUP(CONCATENATE(F$1,"*LOUVRE*"),oldOTB!$Y:$Z,2,FALSE),"")))))))</f>
        <v/>
      </c>
      <c r="G11" s="13" t="str">
        <f>IFERROR(VLOOKUP(CONCATENATE(G$1,"*LOUVRE*"),oldOTB!$S:$Z,8,FALSE),IFERROR(VLOOKUP(CONCATENATE(G$1,"*LOUVRE*"),oldOTB!$T:$Z,7,FALSE),IFERROR(VLOOKUP(CONCATENATE(G$1,"*LOUVRE*"),oldOTB!$U:$Z,6,FALSE),IFERROR(VLOOKUP(CONCATENATE(G$1,"*LOUVRE*"),oldOTB!$V:$Z,5,FALSE),IFERROR(VLOOKUP(CONCATENATE(G$1,"*LOUVRE*"),oldOTB!$W:$Z,4,FALSE),IFERROR(VLOOKUP(CONCATENATE(G$1,"*LOUVRE*"),oldOTB!$X:$Z,3,FALSE),IFERROR(VLOOKUP(CONCATENATE(G$1,"*LOUVRE*"),oldOTB!$Y:$Z,2,FALSE),"")))))))</f>
        <v/>
      </c>
      <c r="H11" s="13" t="str">
        <f>IFERROR(VLOOKUP(CONCATENATE(H$1,"*LOUVRE*"),oldOTB!$S:$Z,8,FALSE),IFERROR(VLOOKUP(CONCATENATE(H$1,"*LOUVRE*"),oldOTB!$T:$Z,7,FALSE),IFERROR(VLOOKUP(CONCATENATE(H$1,"*LOUVRE*"),oldOTB!$U:$Z,6,FALSE),IFERROR(VLOOKUP(CONCATENATE(H$1,"*LOUVRE*"),oldOTB!$V:$Z,5,FALSE),IFERROR(VLOOKUP(CONCATENATE(H$1,"*LOUVRE*"),oldOTB!$W:$Z,4,FALSE),IFERROR(VLOOKUP(CONCATENATE(H$1,"*LOUVRE*"),oldOTB!$X:$Z,3,FALSE),IFERROR(VLOOKUP(CONCATENATE(H$1,"*LOUVRE*"),oldOTB!$Y:$Z,2,FALSE),"")))))))</f>
        <v/>
      </c>
      <c r="I11" s="13" t="str">
        <f>IFERROR(VLOOKUP(CONCATENATE(I$1,"*LOUVRE*"),oldOTB!$S:$Z,8,FALSE),IFERROR(VLOOKUP(CONCATENATE(I$1,"*LOUVRE*"),oldOTB!$T:$Z,7,FALSE),IFERROR(VLOOKUP(CONCATENATE(I$1,"*LOUVRE*"),oldOTB!$U:$Z,6,FALSE),IFERROR(VLOOKUP(CONCATENATE(I$1,"*LOUVRE*"),oldOTB!$V:$Z,5,FALSE),IFERROR(VLOOKUP(CONCATENATE(I$1,"*LOUVRE*"),oldOTB!$W:$Z,4,FALSE),IFERROR(VLOOKUP(CONCATENATE(I$1,"*LOUVRE*"),oldOTB!$X:$Z,3,FALSE),IFERROR(VLOOKUP(CONCATENATE(I$1,"*LOUVRE*"),oldOTB!$Y:$Z,2,FALSE),"")))))))</f>
        <v xml:space="preserve">COACH EVENEMENT  pax en </v>
      </c>
      <c r="J11" s="13" t="str">
        <f>IFERROR(VLOOKUP(CONCATENATE(J$1,"*LOUVRE*"),oldOTB!$S:$Z,8,FALSE),IFERROR(VLOOKUP(CONCATENATE(J$1,"*LOUVRE*"),oldOTB!$T:$Z,7,FALSE),IFERROR(VLOOKUP(CONCATENATE(J$1,"*LOUVRE*"),oldOTB!$U:$Z,6,FALSE),IFERROR(VLOOKUP(CONCATENATE(J$1,"*LOUVRE*"),oldOTB!$V:$Z,5,FALSE),IFERROR(VLOOKUP(CONCATENATE(J$1,"*LOUVRE*"),oldOTB!$W:$Z,4,FALSE),IFERROR(VLOOKUP(CONCATENATE(J$1,"*LOUVRE*"),oldOTB!$X:$Z,3,FALSE),IFERROR(VLOOKUP(CONCATENATE(J$1,"*LOUVRE*"),oldOTB!$Y:$Z,2,FALSE),"")))))))</f>
        <v xml:space="preserve">COACH EVENEMENT  pax en </v>
      </c>
      <c r="K11" s="13" t="str">
        <f>IFERROR(VLOOKUP(CONCATENATE(K$1,"*LOUVRE*"),oldOTB!$S:$Z,8,FALSE),IFERROR(VLOOKUP(CONCATENATE(K$1,"*LOUVRE*"),oldOTB!$T:$Z,7,FALSE),IFERROR(VLOOKUP(CONCATENATE(K$1,"*LOUVRE*"),oldOTB!$U:$Z,6,FALSE),IFERROR(VLOOKUP(CONCATENATE(K$1,"*LOUVRE*"),oldOTB!$V:$Z,5,FALSE),IFERROR(VLOOKUP(CONCATENATE(K$1,"*LOUVRE*"),oldOTB!$W:$Z,4,FALSE),IFERROR(VLOOKUP(CONCATENATE(K$1,"*LOUVRE*"),oldOTB!$X:$Z,3,FALSE),IFERROR(VLOOKUP(CONCATENATE(K$1,"*LOUVRE*"),oldOTB!$Y:$Z,2,FALSE),"")))))))</f>
        <v/>
      </c>
      <c r="L11" s="13" t="str">
        <f>IFERROR(VLOOKUP(CONCATENATE(L$1,"*LOUVRE*"),oldOTB!$S:$Z,8,FALSE),IFERROR(VLOOKUP(CONCATENATE(L$1,"*LOUVRE*"),oldOTB!$T:$Z,7,FALSE),IFERROR(VLOOKUP(CONCATENATE(L$1,"*LOUVRE*"),oldOTB!$U:$Z,6,FALSE),IFERROR(VLOOKUP(CONCATENATE(L$1,"*LOUVRE*"),oldOTB!$V:$Z,5,FALSE),IFERROR(VLOOKUP(CONCATENATE(L$1,"*LOUVRE*"),oldOTB!$W:$Z,4,FALSE),IFERROR(VLOOKUP(CONCATENATE(L$1,"*LOUVRE*"),oldOTB!$X:$Z,3,FALSE),IFERROR(VLOOKUP(CONCATENATE(L$1,"*LOUVRE*"),oldOTB!$Y:$Z,2,FALSE),"")))))))</f>
        <v xml:space="preserve">JP CARRERE 6pax en </v>
      </c>
      <c r="M11" s="13" t="str">
        <f>IFERROR(VLOOKUP(CONCATENATE(M$1,"*LOUVRE*"),oldOTB!$S:$Z,8,FALSE),IFERROR(VLOOKUP(CONCATENATE(M$1,"*LOUVRE*"),oldOTB!$T:$Z,7,FALSE),IFERROR(VLOOKUP(CONCATENATE(M$1,"*LOUVRE*"),oldOTB!$U:$Z,6,FALSE),IFERROR(VLOOKUP(CONCATENATE(M$1,"*LOUVRE*"),oldOTB!$V:$Z,5,FALSE),IFERROR(VLOOKUP(CONCATENATE(M$1,"*LOUVRE*"),oldOTB!$W:$Z,4,FALSE),IFERROR(VLOOKUP(CONCATENATE(M$1,"*LOUVRE*"),oldOTB!$X:$Z,3,FALSE),IFERROR(VLOOKUP(CONCATENATE(M$1,"*LOUVRE*"),oldOTB!$Y:$Z,2,FALSE),"")))))))</f>
        <v/>
      </c>
      <c r="N11" s="13" t="str">
        <f>IFERROR(VLOOKUP(CONCATENATE(N$1,"*LOUVRE*"),oldOTB!$S:$Z,8,FALSE),IFERROR(VLOOKUP(CONCATENATE(N$1,"*LOUVRE*"),oldOTB!$T:$Z,7,FALSE),IFERROR(VLOOKUP(CONCATENATE(N$1,"*LOUVRE*"),oldOTB!$U:$Z,6,FALSE),IFERROR(VLOOKUP(CONCATENATE(N$1,"*LOUVRE*"),oldOTB!$V:$Z,5,FALSE),IFERROR(VLOOKUP(CONCATENATE(N$1,"*LOUVRE*"),oldOTB!$W:$Z,4,FALSE),IFERROR(VLOOKUP(CONCATENATE(N$1,"*LOUVRE*"),oldOTB!$X:$Z,3,FALSE),IFERROR(VLOOKUP(CONCATENATE(N$1,"*LOUVRE*"),oldOTB!$Y:$Z,2,FALSE),"")))))))</f>
        <v xml:space="preserve">JJ BOUCHET pax en </v>
      </c>
      <c r="O11" s="13" t="str">
        <f>IFERROR(VLOOKUP(CONCATENATE(O$1,"*LOUVRE*"),oldOTB!$S:$Z,8,FALSE),IFERROR(VLOOKUP(CONCATENATE(O$1,"*LOUVRE*"),oldOTB!$T:$Z,7,FALSE),IFERROR(VLOOKUP(CONCATENATE(O$1,"*LOUVRE*"),oldOTB!$U:$Z,6,FALSE),IFERROR(VLOOKUP(CONCATENATE(O$1,"*LOUVRE*"),oldOTB!$V:$Z,5,FALSE),IFERROR(VLOOKUP(CONCATENATE(O$1,"*LOUVRE*"),oldOTB!$W:$Z,4,FALSE),IFERROR(VLOOKUP(CONCATENATE(O$1,"*LOUVRE*"),oldOTB!$X:$Z,3,FALSE),IFERROR(VLOOKUP(CONCATENATE(O$1,"*LOUVRE*"),oldOTB!$Y:$Z,2,FALSE),"")))))))</f>
        <v/>
      </c>
      <c r="P11" s="13" t="str">
        <f>IFERROR(VLOOKUP(CONCATENATE(P$1,"*LOUVRE*"),oldOTB!$S:$Z,8,FALSE),IFERROR(VLOOKUP(CONCATENATE(P$1,"*LOUVRE*"),oldOTB!$T:$Z,7,FALSE),IFERROR(VLOOKUP(CONCATENATE(P$1,"*LOUVRE*"),oldOTB!$U:$Z,6,FALSE),IFERROR(VLOOKUP(CONCATENATE(P$1,"*LOUVRE*"),oldOTB!$V:$Z,5,FALSE),IFERROR(VLOOKUP(CONCATENATE(P$1,"*LOUVRE*"),oldOTB!$W:$Z,4,FALSE),IFERROR(VLOOKUP(CONCATENATE(P$1,"*LOUVRE*"),oldOTB!$X:$Z,3,FALSE),IFERROR(VLOOKUP(CONCATENATE(P$1,"*LOUVRE*"),oldOTB!$Y:$Z,2,FALSE),"")))))))</f>
        <v>GMPA 25pax en THEATRE</v>
      </c>
      <c r="Q11" s="13" t="str">
        <f>IFERROR(VLOOKUP(CONCATENATE(Q$1,"*LOUVRE*"),oldOTB!$S:$Z,8,FALSE),IFERROR(VLOOKUP(CONCATENATE(Q$1,"*LOUVRE*"),oldOTB!$T:$Z,7,FALSE),IFERROR(VLOOKUP(CONCATENATE(Q$1,"*LOUVRE*"),oldOTB!$U:$Z,6,FALSE),IFERROR(VLOOKUP(CONCATENATE(Q$1,"*LOUVRE*"),oldOTB!$V:$Z,5,FALSE),IFERROR(VLOOKUP(CONCATENATE(Q$1,"*LOUVRE*"),oldOTB!$W:$Z,4,FALSE),IFERROR(VLOOKUP(CONCATENATE(Q$1,"*LOUVRE*"),oldOTB!$X:$Z,3,FALSE),IFERROR(VLOOKUP(CONCATENATE(Q$1,"*LOUVRE*"),oldOTB!$Y:$Z,2,FALSE),"")))))))</f>
        <v>GMPA 25pax en THEATRE</v>
      </c>
      <c r="R11" s="13" t="str">
        <f>IFERROR(VLOOKUP(CONCATENATE(R$1,"*LOUVRE*"),oldOTB!$S:$Z,8,FALSE),IFERROR(VLOOKUP(CONCATENATE(R$1,"*LOUVRE*"),oldOTB!$T:$Z,7,FALSE),IFERROR(VLOOKUP(CONCATENATE(R$1,"*LOUVRE*"),oldOTB!$U:$Z,6,FALSE),IFERROR(VLOOKUP(CONCATENATE(R$1,"*LOUVRE*"),oldOTB!$V:$Z,5,FALSE),IFERROR(VLOOKUP(CONCATENATE(R$1,"*LOUVRE*"),oldOTB!$W:$Z,4,FALSE),IFERROR(VLOOKUP(CONCATENATE(R$1,"*LOUVRE*"),oldOTB!$X:$Z,3,FALSE),IFERROR(VLOOKUP(CONCATENATE(R$1,"*LOUVRE*"),oldOTB!$Y:$Z,2,FALSE),"")))))))</f>
        <v>GMPA 25pax en THEATRE</v>
      </c>
      <c r="S11" s="13" t="str">
        <f>IFERROR(VLOOKUP(CONCATENATE(S$1,"*LOUVRE*"),oldOTB!$S:$Z,8,FALSE),IFERROR(VLOOKUP(CONCATENATE(S$1,"*LOUVRE*"),oldOTB!$T:$Z,7,FALSE),IFERROR(VLOOKUP(CONCATENATE(S$1,"*LOUVRE*"),oldOTB!$U:$Z,6,FALSE),IFERROR(VLOOKUP(CONCATENATE(S$1,"*LOUVRE*"),oldOTB!$V:$Z,5,FALSE),IFERROR(VLOOKUP(CONCATENATE(S$1,"*LOUVRE*"),oldOTB!$W:$Z,4,FALSE),IFERROR(VLOOKUP(CONCATENATE(S$1,"*LOUVRE*"),oldOTB!$X:$Z,3,FALSE),IFERROR(VLOOKUP(CONCATENATE(S$1,"*LOUVRE*"),oldOTB!$Y:$Z,2,FALSE),"")))))))</f>
        <v>GMPA 25pax en THEATRE</v>
      </c>
      <c r="T11" s="13" t="str">
        <f>IFERROR(VLOOKUP(CONCATENATE(T$1,"*LOUVRE*"),oldOTB!$S:$Z,8,FALSE),IFERROR(VLOOKUP(CONCATENATE(T$1,"*LOUVRE*"),oldOTB!$T:$Z,7,FALSE),IFERROR(VLOOKUP(CONCATENATE(T$1,"*LOUVRE*"),oldOTB!$U:$Z,6,FALSE),IFERROR(VLOOKUP(CONCATENATE(T$1,"*LOUVRE*"),oldOTB!$V:$Z,5,FALSE),IFERROR(VLOOKUP(CONCATENATE(T$1,"*LOUVRE*"),oldOTB!$W:$Z,4,FALSE),IFERROR(VLOOKUP(CONCATENATE(T$1,"*LOUVRE*"),oldOTB!$X:$Z,3,FALSE),IFERROR(VLOOKUP(CONCATENATE(T$1,"*LOUVRE*"),oldOTB!$Y:$Z,2,FALSE),"")))))))</f>
        <v>GMPA 25pax en THEATRE</v>
      </c>
      <c r="U11" s="13" t="str">
        <f>IFERROR(VLOOKUP(CONCATENATE(U$1,"*LOUVRE*"),oldOTB!$S:$Z,8,FALSE),IFERROR(VLOOKUP(CONCATENATE(U$1,"*LOUVRE*"),oldOTB!$T:$Z,7,FALSE),IFERROR(VLOOKUP(CONCATENATE(U$1,"*LOUVRE*"),oldOTB!$U:$Z,6,FALSE),IFERROR(VLOOKUP(CONCATENATE(U$1,"*LOUVRE*"),oldOTB!$V:$Z,5,FALSE),IFERROR(VLOOKUP(CONCATENATE(U$1,"*LOUVRE*"),oldOTB!$W:$Z,4,FALSE),IFERROR(VLOOKUP(CONCATENATE(U$1,"*LOUVRE*"),oldOTB!$X:$Z,3,FALSE),IFERROR(VLOOKUP(CONCATENATE(U$1,"*LOUVRE*"),oldOTB!$Y:$Z,2,FALSE),"")))))))</f>
        <v xml:space="preserve">JJ BOUCHET pax en </v>
      </c>
      <c r="V11" s="13" t="str">
        <f>IFERROR(VLOOKUP(CONCATENATE(V$1,"*LOUVRE*"),oldOTB!$S:$Z,8,FALSE),IFERROR(VLOOKUP(CONCATENATE(V$1,"*LOUVRE*"),oldOTB!$T:$Z,7,FALSE),IFERROR(VLOOKUP(CONCATENATE(V$1,"*LOUVRE*"),oldOTB!$U:$Z,6,FALSE),IFERROR(VLOOKUP(CONCATENATE(V$1,"*LOUVRE*"),oldOTB!$V:$Z,5,FALSE),IFERROR(VLOOKUP(CONCATENATE(V$1,"*LOUVRE*"),oldOTB!$W:$Z,4,FALSE),IFERROR(VLOOKUP(CONCATENATE(V$1,"*LOUVRE*"),oldOTB!$X:$Z,3,FALSE),IFERROR(VLOOKUP(CONCATENATE(V$1,"*LOUVRE*"),oldOTB!$Y:$Z,2,FALSE),"")))))))</f>
        <v>GMPA 25pax en THEATRE</v>
      </c>
      <c r="W11" s="13" t="str">
        <f>IFERROR(VLOOKUP(CONCATENATE(W$1,"*LOUVRE*"),oldOTB!$S:$Z,8,FALSE),IFERROR(VLOOKUP(CONCATENATE(W$1,"*LOUVRE*"),oldOTB!$T:$Z,7,FALSE),IFERROR(VLOOKUP(CONCATENATE(W$1,"*LOUVRE*"),oldOTB!$U:$Z,6,FALSE),IFERROR(VLOOKUP(CONCATENATE(W$1,"*LOUVRE*"),oldOTB!$V:$Z,5,FALSE),IFERROR(VLOOKUP(CONCATENATE(W$1,"*LOUVRE*"),oldOTB!$W:$Z,4,FALSE),IFERROR(VLOOKUP(CONCATENATE(W$1,"*LOUVRE*"),oldOTB!$X:$Z,3,FALSE),IFERROR(VLOOKUP(CONCATENATE(W$1,"*LOUVRE*"),oldOTB!$Y:$Z,2,FALSE),"")))))))</f>
        <v>INITIAL 6pax en U</v>
      </c>
      <c r="X11" s="13" t="str">
        <f>IFERROR(VLOOKUP(CONCATENATE(X$1,"*LOUVRE*"),oldOTB!$S:$Z,8,FALSE),IFERROR(VLOOKUP(CONCATENATE(X$1,"*LOUVRE*"),oldOTB!$T:$Z,7,FALSE),IFERROR(VLOOKUP(CONCATENATE(X$1,"*LOUVRE*"),oldOTB!$U:$Z,6,FALSE),IFERROR(VLOOKUP(CONCATENATE(X$1,"*LOUVRE*"),oldOTB!$V:$Z,5,FALSE),IFERROR(VLOOKUP(CONCATENATE(X$1,"*LOUVRE*"),oldOTB!$W:$Z,4,FALSE),IFERROR(VLOOKUP(CONCATENATE(X$1,"*LOUVRE*"),oldOTB!$X:$Z,3,FALSE),IFERROR(VLOOKUP(CONCATENATE(X$1,"*LOUVRE*"),oldOTB!$Y:$Z,2,FALSE),"")))))))</f>
        <v>INITIAL 10pax en U</v>
      </c>
      <c r="Y11" s="13" t="str">
        <f>IFERROR(VLOOKUP(CONCATENATE(Y$1,"*LOUVRE*"),oldOTB!$S:$Z,8,FALSE),IFERROR(VLOOKUP(CONCATENATE(Y$1,"*LOUVRE*"),oldOTB!$T:$Z,7,FALSE),IFERROR(VLOOKUP(CONCATENATE(Y$1,"*LOUVRE*"),oldOTB!$U:$Z,6,FALSE),IFERROR(VLOOKUP(CONCATENATE(Y$1,"*LOUVRE*"),oldOTB!$V:$Z,5,FALSE),IFERROR(VLOOKUP(CONCATENATE(Y$1,"*LOUVRE*"),oldOTB!$W:$Z,4,FALSE),IFERROR(VLOOKUP(CONCATENATE(Y$1,"*LOUVRE*"),oldOTB!$X:$Z,3,FALSE),IFERROR(VLOOKUP(CONCATENATE(Y$1,"*LOUVRE*"),oldOTB!$Y:$Z,2,FALSE),"")))))))</f>
        <v>INITIAL 10pax en U</v>
      </c>
      <c r="Z11" s="13" t="str">
        <f>IFERROR(VLOOKUP(CONCATENATE(Z$1,"*LOUVRE*"),oldOTB!$S:$Z,8,FALSE),IFERROR(VLOOKUP(CONCATENATE(Z$1,"*LOUVRE*"),oldOTB!$T:$Z,7,FALSE),IFERROR(VLOOKUP(CONCATENATE(Z$1,"*LOUVRE*"),oldOTB!$U:$Z,6,FALSE),IFERROR(VLOOKUP(CONCATENATE(Z$1,"*LOUVRE*"),oldOTB!$V:$Z,5,FALSE),IFERROR(VLOOKUP(CONCATENATE(Z$1,"*LOUVRE*"),oldOTB!$W:$Z,4,FALSE),IFERROR(VLOOKUP(CONCATENATE(Z$1,"*LOUVRE*"),oldOTB!$X:$Z,3,FALSE),IFERROR(VLOOKUP(CONCATENATE(Z$1,"*LOUVRE*"),oldOTB!$Y:$Z,2,FALSE),"")))))))</f>
        <v/>
      </c>
      <c r="AA11" s="13" t="str">
        <f>IFERROR(VLOOKUP(CONCATENATE(AA$1,"*LOUVRE*"),oldOTB!$S:$Z,8,FALSE),IFERROR(VLOOKUP(CONCATENATE(AA$1,"*LOUVRE*"),oldOTB!$T:$Z,7,FALSE),IFERROR(VLOOKUP(CONCATENATE(AA$1,"*LOUVRE*"),oldOTB!$U:$Z,6,FALSE),IFERROR(VLOOKUP(CONCATENATE(AA$1,"*LOUVRE*"),oldOTB!$V:$Z,5,FALSE),IFERROR(VLOOKUP(CONCATENATE(AA$1,"*LOUVRE*"),oldOTB!$W:$Z,4,FALSE),IFERROR(VLOOKUP(CONCATENATE(AA$1,"*LOUVRE*"),oldOTB!$X:$Z,3,FALSE),IFERROR(VLOOKUP(CONCATENATE(AA$1,"*LOUVRE*"),oldOTB!$Y:$Z,2,FALSE),"")))))))</f>
        <v/>
      </c>
      <c r="AB11" s="13" t="str">
        <f>IFERROR(VLOOKUP(CONCATENATE(AB$1,"*LOUVRE*"),oldOTB!$S:$Z,8,FALSE),IFERROR(VLOOKUP(CONCATENATE(AB$1,"*LOUVRE*"),oldOTB!$T:$Z,7,FALSE),IFERROR(VLOOKUP(CONCATENATE(AB$1,"*LOUVRE*"),oldOTB!$U:$Z,6,FALSE),IFERROR(VLOOKUP(CONCATENATE(AB$1,"*LOUVRE*"),oldOTB!$V:$Z,5,FALSE),IFERROR(VLOOKUP(CONCATENATE(AB$1,"*LOUVRE*"),oldOTB!$W:$Z,4,FALSE),IFERROR(VLOOKUP(CONCATENATE(AB$1,"*LOUVRE*"),oldOTB!$X:$Z,3,FALSE),IFERROR(VLOOKUP(CONCATENATE(AB$1,"*LOUVRE*"),oldOTB!$Y:$Z,2,FALSE),"")))))))</f>
        <v/>
      </c>
      <c r="AC11" s="13" t="str">
        <f>IFERROR(VLOOKUP(CONCATENATE(AC$1,"*LOUVRE*"),oldOTB!$S:$Z,8,FALSE),IFERROR(VLOOKUP(CONCATENATE(AC$1,"*LOUVRE*"),oldOTB!$T:$Z,7,FALSE),IFERROR(VLOOKUP(CONCATENATE(AC$1,"*LOUVRE*"),oldOTB!$U:$Z,6,FALSE),IFERROR(VLOOKUP(CONCATENATE(AC$1,"*LOUVRE*"),oldOTB!$V:$Z,5,FALSE),IFERROR(VLOOKUP(CONCATENATE(AC$1,"*LOUVRE*"),oldOTB!$W:$Z,4,FALSE),IFERROR(VLOOKUP(CONCATENATE(AC$1,"*LOUVRE*"),oldOTB!$X:$Z,3,FALSE),IFERROR(VLOOKUP(CONCATENATE(AC$1,"*LOUVRE*"),oldOTB!$Y:$Z,2,FALSE),"")))))))</f>
        <v/>
      </c>
      <c r="AD11" s="13" t="str">
        <f>IFERROR(VLOOKUP(CONCATENATE(AD$1,"*LOUVRE*"),oldOTB!$S:$Z,8,FALSE),IFERROR(VLOOKUP(CONCATENATE(AD$1,"*LOUVRE*"),oldOTB!$T:$Z,7,FALSE),IFERROR(VLOOKUP(CONCATENATE(AD$1,"*LOUVRE*"),oldOTB!$U:$Z,6,FALSE),IFERROR(VLOOKUP(CONCATENATE(AD$1,"*LOUVRE*"),oldOTB!$V:$Z,5,FALSE),IFERROR(VLOOKUP(CONCATENATE(AD$1,"*LOUVRE*"),oldOTB!$W:$Z,4,FALSE),IFERROR(VLOOKUP(CONCATENATE(AD$1,"*LOUVRE*"),oldOTB!$X:$Z,3,FALSE),IFERROR(VLOOKUP(CONCATENATE(AD$1,"*LOUVRE*"),oldOTB!$Y:$Z,2,FALSE),"")))))))</f>
        <v/>
      </c>
      <c r="AE11" s="13" t="str">
        <f>IFERROR(VLOOKUP(CONCATENATE(AE$1,"*LOUVRE*"),oldOTB!$S:$Z,8,FALSE),IFERROR(VLOOKUP(CONCATENATE(AE$1,"*LOUVRE*"),oldOTB!$T:$Z,7,FALSE),IFERROR(VLOOKUP(CONCATENATE(AE$1,"*LOUVRE*"),oldOTB!$U:$Z,6,FALSE),IFERROR(VLOOKUP(CONCATENATE(AE$1,"*LOUVRE*"),oldOTB!$V:$Z,5,FALSE),IFERROR(VLOOKUP(CONCATENATE(AE$1,"*LOUVRE*"),oldOTB!$W:$Z,4,FALSE),IFERROR(VLOOKUP(CONCATENATE(AE$1,"*LOUVRE*"),oldOTB!$X:$Z,3,FALSE),IFERROR(VLOOKUP(CONCATENATE(AE$1,"*LOUVRE*"),oldOTB!$Y:$Z,2,FALSE),"")))))))</f>
        <v/>
      </c>
      <c r="AF11" s="13" t="str">
        <f>IFERROR(VLOOKUP(CONCATENATE(AF$1,"*LOUVRE*"),oldOTB!$S:$Z,8,FALSE),IFERROR(VLOOKUP(CONCATENATE(AF$1,"*LOUVRE*"),oldOTB!$T:$Z,7,FALSE),IFERROR(VLOOKUP(CONCATENATE(AF$1,"*LOUVRE*"),oldOTB!$U:$Z,6,FALSE),IFERROR(VLOOKUP(CONCATENATE(AF$1,"*LOUVRE*"),oldOTB!$V:$Z,5,FALSE),IFERROR(VLOOKUP(CONCATENATE(AF$1,"*LOUVRE*"),oldOTB!$W:$Z,4,FALSE),IFERROR(VLOOKUP(CONCATENATE(AF$1,"*LOUVRE*"),oldOTB!$X:$Z,3,FALSE),IFERROR(VLOOKUP(CONCATENATE(AF$1,"*LOUVRE*"),oldOTB!$Y:$Z,2,FALSE),"")))))))</f>
        <v/>
      </c>
      <c r="AG11" s="13" t="str">
        <f>IFERROR(VLOOKUP(CONCATENATE(AG$1,"*LOUVRE*"),oldOTB!$S:$Z,8,FALSE),IFERROR(VLOOKUP(CONCATENATE(AG$1,"*LOUVRE*"),oldOTB!$T:$Z,7,FALSE),IFERROR(VLOOKUP(CONCATENATE(AG$1,"*LOUVRE*"),oldOTB!$U:$Z,6,FALSE),IFERROR(VLOOKUP(CONCATENATE(AG$1,"*LOUVRE*"),oldOTB!$V:$Z,5,FALSE),IFERROR(VLOOKUP(CONCATENATE(AG$1,"*LOUVRE*"),oldOTB!$W:$Z,4,FALSE),IFERROR(VLOOKUP(CONCATENATE(AG$1,"*LOUVRE*"),oldOTB!$X:$Z,3,FALSE),IFERROR(VLOOKUP(CONCATENATE(AG$1,"*LOUVRE*"),oldOTB!$Y:$Z,2,FALSE),"")))))))</f>
        <v/>
      </c>
      <c r="AH11" s="13" t="str">
        <f>IFERROR(VLOOKUP(CONCATENATE(AH$1,"*LOUVRE*"),oldOTB!$S:$Z,8,FALSE),IFERROR(VLOOKUP(CONCATENATE(AH$1,"*LOUVRE*"),oldOTB!$T:$Z,7,FALSE),IFERROR(VLOOKUP(CONCATENATE(AH$1,"*LOUVRE*"),oldOTB!$U:$Z,6,FALSE),IFERROR(VLOOKUP(CONCATENATE(AH$1,"*LOUVRE*"),oldOTB!$V:$Z,5,FALSE),IFERROR(VLOOKUP(CONCATENATE(AH$1,"*LOUVRE*"),oldOTB!$W:$Z,4,FALSE),IFERROR(VLOOKUP(CONCATENATE(AH$1,"*LOUVRE*"),oldOTB!$X:$Z,3,FALSE),IFERROR(VLOOKUP(CONCATENATE(AH$1,"*LOUVRE*"),oldOTB!$Y:$Z,2,FALSE),"")))))))</f>
        <v/>
      </c>
      <c r="AI11" s="13" t="str">
        <f>IFERROR(VLOOKUP(CONCATENATE(AI$1,"*LOUVRE*"),oldOTB!$S:$Z,8,FALSE),IFERROR(VLOOKUP(CONCATENATE(AI$1,"*LOUVRE*"),oldOTB!$T:$Z,7,FALSE),IFERROR(VLOOKUP(CONCATENATE(AI$1,"*LOUVRE*"),oldOTB!$U:$Z,6,FALSE),IFERROR(VLOOKUP(CONCATENATE(AI$1,"*LOUVRE*"),oldOTB!$V:$Z,5,FALSE),IFERROR(VLOOKUP(CONCATENATE(AI$1,"*LOUVRE*"),oldOTB!$W:$Z,4,FALSE),IFERROR(VLOOKUP(CONCATENATE(AI$1,"*LOUVRE*"),oldOTB!$X:$Z,3,FALSE),IFERROR(VLOOKUP(CONCATENATE(AI$1,"*LOUVRE*"),oldOTB!$Y:$Z,2,FALSE),"")))))))</f>
        <v/>
      </c>
      <c r="AJ11" t="s">
        <v>57</v>
      </c>
      <c r="AK11" t="str">
        <f t="shared" si="2"/>
        <v>42370</v>
      </c>
      <c r="AL11" t="str">
        <f t="shared" si="3"/>
        <v>42371</v>
      </c>
      <c r="AM11" t="str">
        <f t="shared" si="4"/>
        <v>42372</v>
      </c>
      <c r="AN11" t="str">
        <f t="shared" si="5"/>
        <v>42373</v>
      </c>
      <c r="AO11" t="str">
        <f t="shared" si="6"/>
        <v xml:space="preserve">42374COACH EVENEMENT  pax en </v>
      </c>
      <c r="AP11" t="str">
        <f t="shared" si="7"/>
        <v xml:space="preserve">42375COACH EVENEMENT  pax en </v>
      </c>
      <c r="AQ11" t="str">
        <f t="shared" si="8"/>
        <v>42376</v>
      </c>
      <c r="AR11" t="str">
        <f t="shared" si="9"/>
        <v xml:space="preserve">42377JP CARRERE 6pax en </v>
      </c>
      <c r="AS11" t="str">
        <f t="shared" si="10"/>
        <v>42378</v>
      </c>
      <c r="AT11" t="str">
        <f t="shared" si="11"/>
        <v xml:space="preserve">42379JJ BOUCHET pax en </v>
      </c>
      <c r="AU11" t="str">
        <f t="shared" si="12"/>
        <v>42380</v>
      </c>
      <c r="AV11" t="str">
        <f t="shared" si="13"/>
        <v>42381GMPA 25pax en THEATRE</v>
      </c>
      <c r="AW11" t="str">
        <f t="shared" si="14"/>
        <v>42382GMPA 25pax en THEATRE</v>
      </c>
      <c r="AX11" t="str">
        <f t="shared" si="15"/>
        <v>42383GMPA 25pax en THEATRE</v>
      </c>
      <c r="AY11" t="str">
        <f t="shared" si="16"/>
        <v>42384GMPA 25pax en THEATRE</v>
      </c>
      <c r="AZ11" t="str">
        <f t="shared" si="17"/>
        <v>42385GMPA 25pax en THEATRE</v>
      </c>
      <c r="BA11" t="str">
        <f t="shared" si="18"/>
        <v xml:space="preserve">42386JJ BOUCHET pax en </v>
      </c>
      <c r="BB11" t="str">
        <f t="shared" si="19"/>
        <v>42387GMPA 25pax en THEATRE</v>
      </c>
      <c r="BC11" t="str">
        <f t="shared" si="20"/>
        <v>42388INITIAL 6pax en U</v>
      </c>
      <c r="BD11" t="str">
        <f t="shared" si="21"/>
        <v>42389INITIAL 10pax en U</v>
      </c>
      <c r="BE11" t="str">
        <f t="shared" si="22"/>
        <v>42390INITIAL 10pax en U</v>
      </c>
      <c r="BF11" t="str">
        <f t="shared" si="23"/>
        <v>42391</v>
      </c>
      <c r="BG11" t="str">
        <f t="shared" si="24"/>
        <v>42392</v>
      </c>
      <c r="BH11" t="str">
        <f t="shared" si="25"/>
        <v>42393</v>
      </c>
      <c r="BI11" t="str">
        <f t="shared" si="26"/>
        <v>42394</v>
      </c>
      <c r="BJ11" t="str">
        <f t="shared" si="27"/>
        <v>42395</v>
      </c>
      <c r="BK11" t="str">
        <f t="shared" si="28"/>
        <v>42396</v>
      </c>
      <c r="BL11" t="str">
        <f t="shared" si="29"/>
        <v>42397</v>
      </c>
      <c r="BM11" t="str">
        <f t="shared" si="30"/>
        <v>42398</v>
      </c>
      <c r="BN11" t="str">
        <f t="shared" si="31"/>
        <v>42399</v>
      </c>
      <c r="BO11" t="str">
        <f t="shared" si="32"/>
        <v>42400</v>
      </c>
    </row>
    <row r="12" spans="1:67">
      <c r="A12" s="14" t="s">
        <v>68</v>
      </c>
      <c r="B12" s="14"/>
      <c r="C12" s="15"/>
      <c r="D12" s="15"/>
      <c r="E12" s="13" t="str">
        <f>IFERROR(VLOOKUP(CONCATENATE(E$1,"*CARNAVALET*"),oldOTB!$S:$Z,8,FALSE),IFERROR(VLOOKUP(CONCATENATE(E$1,"*CARNAVALET*"),oldOTB!$T:$Z,7,FALSE),IFERROR(VLOOKUP(CONCATENATE(E$1,"*CARNAVALET*"),oldOTB!$U:$Z,6,FALSE),IFERROR(VLOOKUP(CONCATENATE(E$1,"*CARNAVALET*"),oldOTB!$V:$Z,5,FALSE),IFERROR(VLOOKUP(CONCATENATE(E$1,"*CARNAVALET*"),oldOTB!$W:$Z,4,FALSE),IFERROR(VLOOKUP(CONCATENATE(E$1,"*CARNAVALET*"),oldOTB!$X:$Z,3,FALSE),IFERROR(VLOOKUP(CONCATENATE(E$1,"*CARNAVALET*"),oldOTB!$Y:$Z,2,FALSE),"")))))))</f>
        <v/>
      </c>
      <c r="F12" s="13" t="str">
        <f>IFERROR(VLOOKUP(CONCATENATE(F$1,"*CARNAVALET*"),oldOTB!$S:$Z,8,FALSE),IFERROR(VLOOKUP(CONCATENATE(F$1,"*CARNAVALET*"),oldOTB!$T:$Z,7,FALSE),IFERROR(VLOOKUP(CONCATENATE(F$1,"*CARNAVALET*"),oldOTB!$U:$Z,6,FALSE),IFERROR(VLOOKUP(CONCATENATE(F$1,"*CARNAVALET*"),oldOTB!$V:$Z,5,FALSE),IFERROR(VLOOKUP(CONCATENATE(F$1,"*CARNAVALET*"),oldOTB!$W:$Z,4,FALSE),IFERROR(VLOOKUP(CONCATENATE(F$1,"*CARNAVALET*"),oldOTB!$X:$Z,3,FALSE),IFERROR(VLOOKUP(CONCATENATE(F$1,"*CARNAVALET*"),oldOTB!$Y:$Z,2,FALSE),"")))))))</f>
        <v/>
      </c>
      <c r="G12" s="13" t="str">
        <f>IFERROR(VLOOKUP(CONCATENATE(G$1,"*CARNAVALET*"),oldOTB!$S:$Z,8,FALSE),IFERROR(VLOOKUP(CONCATENATE(G$1,"*CARNAVALET*"),oldOTB!$T:$Z,7,FALSE),IFERROR(VLOOKUP(CONCATENATE(G$1,"*CARNAVALET*"),oldOTB!$U:$Z,6,FALSE),IFERROR(VLOOKUP(CONCATENATE(G$1,"*CARNAVALET*"),oldOTB!$V:$Z,5,FALSE),IFERROR(VLOOKUP(CONCATENATE(G$1,"*CARNAVALET*"),oldOTB!$W:$Z,4,FALSE),IFERROR(VLOOKUP(CONCATENATE(G$1,"*CARNAVALET*"),oldOTB!$X:$Z,3,FALSE),IFERROR(VLOOKUP(CONCATENATE(G$1,"*CARNAVALET*"),oldOTB!$Y:$Z,2,FALSE),"")))))))</f>
        <v/>
      </c>
      <c r="H12" s="13" t="str">
        <f>IFERROR(VLOOKUP(CONCATENATE(H$1,"*CARNAVALET*"),oldOTB!$S:$Z,8,FALSE),IFERROR(VLOOKUP(CONCATENATE(H$1,"*CARNAVALET*"),oldOTB!$T:$Z,7,FALSE),IFERROR(VLOOKUP(CONCATENATE(H$1,"*CARNAVALET*"),oldOTB!$U:$Z,6,FALSE),IFERROR(VLOOKUP(CONCATENATE(H$1,"*CARNAVALET*"),oldOTB!$V:$Z,5,FALSE),IFERROR(VLOOKUP(CONCATENATE(H$1,"*CARNAVALET*"),oldOTB!$W:$Z,4,FALSE),IFERROR(VLOOKUP(CONCATENATE(H$1,"*CARNAVALET*"),oldOTB!$X:$Z,3,FALSE),IFERROR(VLOOKUP(CONCATENATE(H$1,"*CARNAVALET*"),oldOTB!$Y:$Z,2,FALSE),"")))))))</f>
        <v/>
      </c>
      <c r="I12" s="13" t="str">
        <f>IFERROR(VLOOKUP(CONCATENATE(I$1,"*CARNAVALET*"),oldOTB!$S:$Z,8,FALSE),IFERROR(VLOOKUP(CONCATENATE(I$1,"*CARNAVALET*"),oldOTB!$T:$Z,7,FALSE),IFERROR(VLOOKUP(CONCATENATE(I$1,"*CARNAVALET*"),oldOTB!$U:$Z,6,FALSE),IFERROR(VLOOKUP(CONCATENATE(I$1,"*CARNAVALET*"),oldOTB!$V:$Z,5,FALSE),IFERROR(VLOOKUP(CONCATENATE(I$1,"*CARNAVALET*"),oldOTB!$W:$Z,4,FALSE),IFERROR(VLOOKUP(CONCATENATE(I$1,"*CARNAVALET*"),oldOTB!$X:$Z,3,FALSE),IFERROR(VLOOKUP(CONCATENATE(I$1,"*CARNAVALET*"),oldOTB!$Y:$Z,2,FALSE),"")))))))</f>
        <v/>
      </c>
      <c r="J12" s="13" t="str">
        <f>IFERROR(VLOOKUP(CONCATENATE(J$1,"*CARNAVALET*"),oldOTB!$S:$Z,8,FALSE),IFERROR(VLOOKUP(CONCATENATE(J$1,"*CARNAVALET*"),oldOTB!$T:$Z,7,FALSE),IFERROR(VLOOKUP(CONCATENATE(J$1,"*CARNAVALET*"),oldOTB!$U:$Z,6,FALSE),IFERROR(VLOOKUP(CONCATENATE(J$1,"*CARNAVALET*"),oldOTB!$V:$Z,5,FALSE),IFERROR(VLOOKUP(CONCATENATE(J$1,"*CARNAVALET*"),oldOTB!$W:$Z,4,FALSE),IFERROR(VLOOKUP(CONCATENATE(J$1,"*CARNAVALET*"),oldOTB!$X:$Z,3,FALSE),IFERROR(VLOOKUP(CONCATENATE(J$1,"*CARNAVALET*"),oldOTB!$Y:$Z,2,FALSE),"")))))))</f>
        <v/>
      </c>
      <c r="K12" s="13" t="str">
        <f>IFERROR(VLOOKUP(CONCATENATE(K$1,"*CARNAVALET*"),oldOTB!$S:$Z,8,FALSE),IFERROR(VLOOKUP(CONCATENATE(K$1,"*CARNAVALET*"),oldOTB!$T:$Z,7,FALSE),IFERROR(VLOOKUP(CONCATENATE(K$1,"*CARNAVALET*"),oldOTB!$U:$Z,6,FALSE),IFERROR(VLOOKUP(CONCATENATE(K$1,"*CARNAVALET*"),oldOTB!$V:$Z,5,FALSE),IFERROR(VLOOKUP(CONCATENATE(K$1,"*CARNAVALET*"),oldOTB!$W:$Z,4,FALSE),IFERROR(VLOOKUP(CONCATENATE(K$1,"*CARNAVALET*"),oldOTB!$X:$Z,3,FALSE),IFERROR(VLOOKUP(CONCATENATE(K$1,"*CARNAVALET*"),oldOTB!$Y:$Z,2,FALSE),"")))))))</f>
        <v/>
      </c>
      <c r="L12" s="13" t="str">
        <f>IFERROR(VLOOKUP(CONCATENATE(L$1,"*CARNAVALET*"),oldOTB!$S:$Z,8,FALSE),IFERROR(VLOOKUP(CONCATENATE(L$1,"*CARNAVALET*"),oldOTB!$T:$Z,7,FALSE),IFERROR(VLOOKUP(CONCATENATE(L$1,"*CARNAVALET*"),oldOTB!$U:$Z,6,FALSE),IFERROR(VLOOKUP(CONCATENATE(L$1,"*CARNAVALET*"),oldOTB!$V:$Z,5,FALSE),IFERROR(VLOOKUP(CONCATENATE(L$1,"*CARNAVALET*"),oldOTB!$W:$Z,4,FALSE),IFERROR(VLOOKUP(CONCATENATE(L$1,"*CARNAVALET*"),oldOTB!$X:$Z,3,FALSE),IFERROR(VLOOKUP(CONCATENATE(L$1,"*CARNAVALET*"),oldOTB!$Y:$Z,2,FALSE),"")))))))</f>
        <v xml:space="preserve">INTERNE pax en </v>
      </c>
      <c r="M12" s="13" t="str">
        <f>IFERROR(VLOOKUP(CONCATENATE(M$1,"*CARNAVALET*"),oldOTB!$S:$Z,8,FALSE),IFERROR(VLOOKUP(CONCATENATE(M$1,"*CARNAVALET*"),oldOTB!$T:$Z,7,FALSE),IFERROR(VLOOKUP(CONCATENATE(M$1,"*CARNAVALET*"),oldOTB!$U:$Z,6,FALSE),IFERROR(VLOOKUP(CONCATENATE(M$1,"*CARNAVALET*"),oldOTB!$V:$Z,5,FALSE),IFERROR(VLOOKUP(CONCATENATE(M$1,"*CARNAVALET*"),oldOTB!$W:$Z,4,FALSE),IFERROR(VLOOKUP(CONCATENATE(M$1,"*CARNAVALET*"),oldOTB!$X:$Z,3,FALSE),IFERROR(VLOOKUP(CONCATENATE(M$1,"*CARNAVALET*"),oldOTB!$Y:$Z,2,FALSE),"")))))))</f>
        <v/>
      </c>
      <c r="N12" s="13" t="str">
        <f>IFERROR(VLOOKUP(CONCATENATE(N$1,"*CARNAVALET*"),oldOTB!$S:$Z,8,FALSE),IFERROR(VLOOKUP(CONCATENATE(N$1,"*CARNAVALET*"),oldOTB!$T:$Z,7,FALSE),IFERROR(VLOOKUP(CONCATENATE(N$1,"*CARNAVALET*"),oldOTB!$U:$Z,6,FALSE),IFERROR(VLOOKUP(CONCATENATE(N$1,"*CARNAVALET*"),oldOTB!$V:$Z,5,FALSE),IFERROR(VLOOKUP(CONCATENATE(N$1,"*CARNAVALET*"),oldOTB!$W:$Z,4,FALSE),IFERROR(VLOOKUP(CONCATENATE(N$1,"*CARNAVALET*"),oldOTB!$X:$Z,3,FALSE),IFERROR(VLOOKUP(CONCATENATE(N$1,"*CARNAVALET*"),oldOTB!$Y:$Z,2,FALSE),"")))))))</f>
        <v/>
      </c>
      <c r="O12" s="13" t="str">
        <f>IFERROR(VLOOKUP(CONCATENATE(O$1,"*CARNAVALET*"),oldOTB!$S:$Z,8,FALSE),IFERROR(VLOOKUP(CONCATENATE(O$1,"*CARNAVALET*"),oldOTB!$T:$Z,7,FALSE),IFERROR(VLOOKUP(CONCATENATE(O$1,"*CARNAVALET*"),oldOTB!$U:$Z,6,FALSE),IFERROR(VLOOKUP(CONCATENATE(O$1,"*CARNAVALET*"),oldOTB!$V:$Z,5,FALSE),IFERROR(VLOOKUP(CONCATENATE(O$1,"*CARNAVALET*"),oldOTB!$W:$Z,4,FALSE),IFERROR(VLOOKUP(CONCATENATE(O$1,"*CARNAVALET*"),oldOTB!$X:$Z,3,FALSE),IFERROR(VLOOKUP(CONCATENATE(O$1,"*CARNAVALET*"),oldOTB!$Y:$Z,2,FALSE),"")))))))</f>
        <v/>
      </c>
      <c r="P12" s="13" t="str">
        <f>IFERROR(VLOOKUP(CONCATENATE(P$1,"*CARNAVALET*"),oldOTB!$S:$Z,8,FALSE),IFERROR(VLOOKUP(CONCATENATE(P$1,"*CARNAVALET*"),oldOTB!$T:$Z,7,FALSE),IFERROR(VLOOKUP(CONCATENATE(P$1,"*CARNAVALET*"),oldOTB!$U:$Z,6,FALSE),IFERROR(VLOOKUP(CONCATENATE(P$1,"*CARNAVALET*"),oldOTB!$V:$Z,5,FALSE),IFERROR(VLOOKUP(CONCATENATE(P$1,"*CARNAVALET*"),oldOTB!$W:$Z,4,FALSE),IFERROR(VLOOKUP(CONCATENATE(P$1,"*CARNAVALET*"),oldOTB!$X:$Z,3,FALSE),IFERROR(VLOOKUP(CONCATENATE(P$1,"*CARNAVALET*"),oldOTB!$Y:$Z,2,FALSE),"")))))))</f>
        <v>GMPA 25pax en THEATRE</v>
      </c>
      <c r="Q12" s="13" t="str">
        <f>IFERROR(VLOOKUP(CONCATENATE(Q$1,"*CARNAVALET*"),oldOTB!$S:$Z,8,FALSE),IFERROR(VLOOKUP(CONCATENATE(Q$1,"*CARNAVALET*"),oldOTB!$T:$Z,7,FALSE),IFERROR(VLOOKUP(CONCATENATE(Q$1,"*CARNAVALET*"),oldOTB!$U:$Z,6,FALSE),IFERROR(VLOOKUP(CONCATENATE(Q$1,"*CARNAVALET*"),oldOTB!$V:$Z,5,FALSE),IFERROR(VLOOKUP(CONCATENATE(Q$1,"*CARNAVALET*"),oldOTB!$W:$Z,4,FALSE),IFERROR(VLOOKUP(CONCATENATE(Q$1,"*CARNAVALET*"),oldOTB!$X:$Z,3,FALSE),IFERROR(VLOOKUP(CONCATENATE(Q$1,"*CARNAVALET*"),oldOTB!$Y:$Z,2,FALSE),"")))))))</f>
        <v>GMPA 35pax en U</v>
      </c>
      <c r="R12" s="13" t="str">
        <f>IFERROR(VLOOKUP(CONCATENATE(R$1,"*CARNAVALET*"),oldOTB!$S:$Z,8,FALSE),IFERROR(VLOOKUP(CONCATENATE(R$1,"*CARNAVALET*"),oldOTB!$T:$Z,7,FALSE),IFERROR(VLOOKUP(CONCATENATE(R$1,"*CARNAVALET*"),oldOTB!$U:$Z,6,FALSE),IFERROR(VLOOKUP(CONCATENATE(R$1,"*CARNAVALET*"),oldOTB!$V:$Z,5,FALSE),IFERROR(VLOOKUP(CONCATENATE(R$1,"*CARNAVALET*"),oldOTB!$W:$Z,4,FALSE),IFERROR(VLOOKUP(CONCATENATE(R$1,"*CARNAVALET*"),oldOTB!$X:$Z,3,FALSE),IFERROR(VLOOKUP(CONCATENATE(R$1,"*CARNAVALET*"),oldOTB!$Y:$Z,2,FALSE),"")))))))</f>
        <v>GMPA 35pax en U</v>
      </c>
      <c r="S12" s="13" t="str">
        <f>IFERROR(VLOOKUP(CONCATENATE(S$1,"*CARNAVALET*"),oldOTB!$S:$Z,8,FALSE),IFERROR(VLOOKUP(CONCATENATE(S$1,"*CARNAVALET*"),oldOTB!$T:$Z,7,FALSE),IFERROR(VLOOKUP(CONCATENATE(S$1,"*CARNAVALET*"),oldOTB!$U:$Z,6,FALSE),IFERROR(VLOOKUP(CONCATENATE(S$1,"*CARNAVALET*"),oldOTB!$V:$Z,5,FALSE),IFERROR(VLOOKUP(CONCATENATE(S$1,"*CARNAVALET*"),oldOTB!$W:$Z,4,FALSE),IFERROR(VLOOKUP(CONCATENATE(S$1,"*CARNAVALET*"),oldOTB!$X:$Z,3,FALSE),IFERROR(VLOOKUP(CONCATENATE(S$1,"*CARNAVALET*"),oldOTB!$Y:$Z,2,FALSE),"")))))))</f>
        <v>GMPA 35pax en U</v>
      </c>
      <c r="T12" s="13" t="str">
        <f>IFERROR(VLOOKUP(CONCATENATE(T$1,"*CARNAVALET*"),oldOTB!$S:$Z,8,FALSE),IFERROR(VLOOKUP(CONCATENATE(T$1,"*CARNAVALET*"),oldOTB!$T:$Z,7,FALSE),IFERROR(VLOOKUP(CONCATENATE(T$1,"*CARNAVALET*"),oldOTB!$U:$Z,6,FALSE),IFERROR(VLOOKUP(CONCATENATE(T$1,"*CARNAVALET*"),oldOTB!$V:$Z,5,FALSE),IFERROR(VLOOKUP(CONCATENATE(T$1,"*CARNAVALET*"),oldOTB!$W:$Z,4,FALSE),IFERROR(VLOOKUP(CONCATENATE(T$1,"*CARNAVALET*"),oldOTB!$X:$Z,3,FALSE),IFERROR(VLOOKUP(CONCATENATE(T$1,"*CARNAVALET*"),oldOTB!$Y:$Z,2,FALSE),"")))))))</f>
        <v/>
      </c>
      <c r="U12" s="13" t="str">
        <f>IFERROR(VLOOKUP(CONCATENATE(U$1,"*CARNAVALET*"),oldOTB!$S:$Z,8,FALSE),IFERROR(VLOOKUP(CONCATENATE(U$1,"*CARNAVALET*"),oldOTB!$T:$Z,7,FALSE),IFERROR(VLOOKUP(CONCATENATE(U$1,"*CARNAVALET*"),oldOTB!$U:$Z,6,FALSE),IFERROR(VLOOKUP(CONCATENATE(U$1,"*CARNAVALET*"),oldOTB!$V:$Z,5,FALSE),IFERROR(VLOOKUP(CONCATENATE(U$1,"*CARNAVALET*"),oldOTB!$W:$Z,4,FALSE),IFERROR(VLOOKUP(CONCATENATE(U$1,"*CARNAVALET*"),oldOTB!$X:$Z,3,FALSE),IFERROR(VLOOKUP(CONCATENATE(U$1,"*CARNAVALET*"),oldOTB!$Y:$Z,2,FALSE),"")))))))</f>
        <v/>
      </c>
      <c r="V12" s="13" t="str">
        <f>IFERROR(VLOOKUP(CONCATENATE(V$1,"*CARNAVALET*"),oldOTB!$S:$Z,8,FALSE),IFERROR(VLOOKUP(CONCATENATE(V$1,"*CARNAVALET*"),oldOTB!$T:$Z,7,FALSE),IFERROR(VLOOKUP(CONCATENATE(V$1,"*CARNAVALET*"),oldOTB!$U:$Z,6,FALSE),IFERROR(VLOOKUP(CONCATENATE(V$1,"*CARNAVALET*"),oldOTB!$V:$Z,5,FALSE),IFERROR(VLOOKUP(CONCATENATE(V$1,"*CARNAVALET*"),oldOTB!$W:$Z,4,FALSE),IFERROR(VLOOKUP(CONCATENATE(V$1,"*CARNAVALET*"),oldOTB!$X:$Z,3,FALSE),IFERROR(VLOOKUP(CONCATENATE(V$1,"*CARNAVALET*"),oldOTB!$Y:$Z,2,FALSE),"")))))))</f>
        <v xml:space="preserve">PLASTIC OMNIUM pax en </v>
      </c>
      <c r="W12" s="13" t="str">
        <f>IFERROR(VLOOKUP(CONCATENATE(W$1,"*CARNAVALET*"),oldOTB!$S:$Z,8,FALSE),IFERROR(VLOOKUP(CONCATENATE(W$1,"*CARNAVALET*"),oldOTB!$T:$Z,7,FALSE),IFERROR(VLOOKUP(CONCATENATE(W$1,"*CARNAVALET*"),oldOTB!$U:$Z,6,FALSE),IFERROR(VLOOKUP(CONCATENATE(W$1,"*CARNAVALET*"),oldOTB!$V:$Z,5,FALSE),IFERROR(VLOOKUP(CONCATENATE(W$1,"*CARNAVALET*"),oldOTB!$W:$Z,4,FALSE),IFERROR(VLOOKUP(CONCATENATE(W$1,"*CARNAVALET*"),oldOTB!$X:$Z,3,FALSE),IFERROR(VLOOKUP(CONCATENATE(W$1,"*CARNAVALET*"),oldOTB!$Y:$Z,2,FALSE),"")))))))</f>
        <v>PHYTEUROP 25pax en U</v>
      </c>
      <c r="X12" s="13" t="str">
        <f>IFERROR(VLOOKUP(CONCATENATE(X$1,"*CARNAVALET*"),oldOTB!$S:$Z,8,FALSE),IFERROR(VLOOKUP(CONCATENATE(X$1,"*CARNAVALET*"),oldOTB!$T:$Z,7,FALSE),IFERROR(VLOOKUP(CONCATENATE(X$1,"*CARNAVALET*"),oldOTB!$U:$Z,6,FALSE),IFERROR(VLOOKUP(CONCATENATE(X$1,"*CARNAVALET*"),oldOTB!$V:$Z,5,FALSE),IFERROR(VLOOKUP(CONCATENATE(X$1,"*CARNAVALET*"),oldOTB!$W:$Z,4,FALSE),IFERROR(VLOOKUP(CONCATENATE(X$1,"*CARNAVALET*"),oldOTB!$X:$Z,3,FALSE),IFERROR(VLOOKUP(CONCATENATE(X$1,"*CARNAVALET*"),oldOTB!$Y:$Z,2,FALSE),"")))))))</f>
        <v>PHYTEUROP 25pax en U</v>
      </c>
      <c r="Y12" s="13" t="str">
        <f>IFERROR(VLOOKUP(CONCATENATE(Y$1,"*CARNAVALET*"),oldOTB!$S:$Z,8,FALSE),IFERROR(VLOOKUP(CONCATENATE(Y$1,"*CARNAVALET*"),oldOTB!$T:$Z,7,FALSE),IFERROR(VLOOKUP(CONCATENATE(Y$1,"*CARNAVALET*"),oldOTB!$U:$Z,6,FALSE),IFERROR(VLOOKUP(CONCATENATE(Y$1,"*CARNAVALET*"),oldOTB!$V:$Z,5,FALSE),IFERROR(VLOOKUP(CONCATENATE(Y$1,"*CARNAVALET*"),oldOTB!$W:$Z,4,FALSE),IFERROR(VLOOKUP(CONCATENATE(Y$1,"*CARNAVALET*"),oldOTB!$X:$Z,3,FALSE),IFERROR(VLOOKUP(CONCATENATE(Y$1,"*CARNAVALET*"),oldOTB!$Y:$Z,2,FALSE),"")))))))</f>
        <v/>
      </c>
      <c r="Z12" s="13" t="str">
        <f>IFERROR(VLOOKUP(CONCATENATE(Z$1,"*CARNAVALET*"),oldOTB!$S:$Z,8,FALSE),IFERROR(VLOOKUP(CONCATENATE(Z$1,"*CARNAVALET*"),oldOTB!$T:$Z,7,FALSE),IFERROR(VLOOKUP(CONCATENATE(Z$1,"*CARNAVALET*"),oldOTB!$U:$Z,6,FALSE),IFERROR(VLOOKUP(CONCATENATE(Z$1,"*CARNAVALET*"),oldOTB!$V:$Z,5,FALSE),IFERROR(VLOOKUP(CONCATENATE(Z$1,"*CARNAVALET*"),oldOTB!$W:$Z,4,FALSE),IFERROR(VLOOKUP(CONCATENATE(Z$1,"*CARNAVALET*"),oldOTB!$X:$Z,3,FALSE),IFERROR(VLOOKUP(CONCATENATE(Z$1,"*CARNAVALET*"),oldOTB!$Y:$Z,2,FALSE),"")))))))</f>
        <v>REXEL 40pax en THEATRE</v>
      </c>
      <c r="AA12" s="13" t="str">
        <f>IFERROR(VLOOKUP(CONCATENATE(AA$1,"*CARNAVALET*"),oldOTB!$S:$Z,8,FALSE),IFERROR(VLOOKUP(CONCATENATE(AA$1,"*CARNAVALET*"),oldOTB!$T:$Z,7,FALSE),IFERROR(VLOOKUP(CONCATENATE(AA$1,"*CARNAVALET*"),oldOTB!$U:$Z,6,FALSE),IFERROR(VLOOKUP(CONCATENATE(AA$1,"*CARNAVALET*"),oldOTB!$V:$Z,5,FALSE),IFERROR(VLOOKUP(CONCATENATE(AA$1,"*CARNAVALET*"),oldOTB!$W:$Z,4,FALSE),IFERROR(VLOOKUP(CONCATENATE(AA$1,"*CARNAVALET*"),oldOTB!$X:$Z,3,FALSE),IFERROR(VLOOKUP(CONCATENATE(AA$1,"*CARNAVALET*"),oldOTB!$Y:$Z,2,FALSE),"")))))))</f>
        <v/>
      </c>
      <c r="AB12" s="13" t="str">
        <f>IFERROR(VLOOKUP(CONCATENATE(AB$1,"*CARNAVALET*"),oldOTB!$S:$Z,8,FALSE),IFERROR(VLOOKUP(CONCATENATE(AB$1,"*CARNAVALET*"),oldOTB!$T:$Z,7,FALSE),IFERROR(VLOOKUP(CONCATENATE(AB$1,"*CARNAVALET*"),oldOTB!$U:$Z,6,FALSE),IFERROR(VLOOKUP(CONCATENATE(AB$1,"*CARNAVALET*"),oldOTB!$V:$Z,5,FALSE),IFERROR(VLOOKUP(CONCATENATE(AB$1,"*CARNAVALET*"),oldOTB!$W:$Z,4,FALSE),IFERROR(VLOOKUP(CONCATENATE(AB$1,"*CARNAVALET*"),oldOTB!$X:$Z,3,FALSE),IFERROR(VLOOKUP(CONCATENATE(AB$1,"*CARNAVALET*"),oldOTB!$Y:$Z,2,FALSE),"")))))))</f>
        <v/>
      </c>
      <c r="AC12" s="13" t="str">
        <f>IFERROR(VLOOKUP(CONCATENATE(AC$1,"*CARNAVALET*"),oldOTB!$S:$Z,8,FALSE),IFERROR(VLOOKUP(CONCATENATE(AC$1,"*CARNAVALET*"),oldOTB!$T:$Z,7,FALSE),IFERROR(VLOOKUP(CONCATENATE(AC$1,"*CARNAVALET*"),oldOTB!$U:$Z,6,FALSE),IFERROR(VLOOKUP(CONCATENATE(AC$1,"*CARNAVALET*"),oldOTB!$V:$Z,5,FALSE),IFERROR(VLOOKUP(CONCATENATE(AC$1,"*CARNAVALET*"),oldOTB!$W:$Z,4,FALSE),IFERROR(VLOOKUP(CONCATENATE(AC$1,"*CARNAVALET*"),oldOTB!$X:$Z,3,FALSE),IFERROR(VLOOKUP(CONCATENATE(AC$1,"*CARNAVALET*"),oldOTB!$Y:$Z,2,FALSE),"")))))))</f>
        <v/>
      </c>
      <c r="AD12" s="13" t="str">
        <f>IFERROR(VLOOKUP(CONCATENATE(AD$1,"*CARNAVALET*"),oldOTB!$S:$Z,8,FALSE),IFERROR(VLOOKUP(CONCATENATE(AD$1,"*CARNAVALET*"),oldOTB!$T:$Z,7,FALSE),IFERROR(VLOOKUP(CONCATENATE(AD$1,"*CARNAVALET*"),oldOTB!$U:$Z,6,FALSE),IFERROR(VLOOKUP(CONCATENATE(AD$1,"*CARNAVALET*"),oldOTB!$V:$Z,5,FALSE),IFERROR(VLOOKUP(CONCATENATE(AD$1,"*CARNAVALET*"),oldOTB!$W:$Z,4,FALSE),IFERROR(VLOOKUP(CONCATENATE(AD$1,"*CARNAVALET*"),oldOTB!$X:$Z,3,FALSE),IFERROR(VLOOKUP(CONCATENATE(AD$1,"*CARNAVALET*"),oldOTB!$Y:$Z,2,FALSE),"")))))))</f>
        <v xml:space="preserve">INTERNE pax en </v>
      </c>
      <c r="AE12" s="13" t="str">
        <f>IFERROR(VLOOKUP(CONCATENATE(AE$1,"*CARNAVALET*"),oldOTB!$S:$Z,8,FALSE),IFERROR(VLOOKUP(CONCATENATE(AE$1,"*CARNAVALET*"),oldOTB!$T:$Z,7,FALSE),IFERROR(VLOOKUP(CONCATENATE(AE$1,"*CARNAVALET*"),oldOTB!$U:$Z,6,FALSE),IFERROR(VLOOKUP(CONCATENATE(AE$1,"*CARNAVALET*"),oldOTB!$V:$Z,5,FALSE),IFERROR(VLOOKUP(CONCATENATE(AE$1,"*CARNAVALET*"),oldOTB!$W:$Z,4,FALSE),IFERROR(VLOOKUP(CONCATENATE(AE$1,"*CARNAVALET*"),oldOTB!$X:$Z,3,FALSE),IFERROR(VLOOKUP(CONCATENATE(AE$1,"*CARNAVALET*"),oldOTB!$Y:$Z,2,FALSE),"")))))))</f>
        <v/>
      </c>
      <c r="AF12" s="13" t="str">
        <f>IFERROR(VLOOKUP(CONCATENATE(AF$1,"*CARNAVALET*"),oldOTB!$S:$Z,8,FALSE),IFERROR(VLOOKUP(CONCATENATE(AF$1,"*CARNAVALET*"),oldOTB!$T:$Z,7,FALSE),IFERROR(VLOOKUP(CONCATENATE(AF$1,"*CARNAVALET*"),oldOTB!$U:$Z,6,FALSE),IFERROR(VLOOKUP(CONCATENATE(AF$1,"*CARNAVALET*"),oldOTB!$V:$Z,5,FALSE),IFERROR(VLOOKUP(CONCATENATE(AF$1,"*CARNAVALET*"),oldOTB!$W:$Z,4,FALSE),IFERROR(VLOOKUP(CONCATENATE(AF$1,"*CARNAVALET*"),oldOTB!$X:$Z,3,FALSE),IFERROR(VLOOKUP(CONCATENATE(AF$1,"*CARNAVALET*"),oldOTB!$Y:$Z,2,FALSE),"")))))))</f>
        <v/>
      </c>
      <c r="AG12" s="13" t="str">
        <f>IFERROR(VLOOKUP(CONCATENATE(AG$1,"*CARNAVALET*"),oldOTB!$S:$Z,8,FALSE),IFERROR(VLOOKUP(CONCATENATE(AG$1,"*CARNAVALET*"),oldOTB!$T:$Z,7,FALSE),IFERROR(VLOOKUP(CONCATENATE(AG$1,"*CARNAVALET*"),oldOTB!$U:$Z,6,FALSE),IFERROR(VLOOKUP(CONCATENATE(AG$1,"*CARNAVALET*"),oldOTB!$V:$Z,5,FALSE),IFERROR(VLOOKUP(CONCATENATE(AG$1,"*CARNAVALET*"),oldOTB!$W:$Z,4,FALSE),IFERROR(VLOOKUP(CONCATENATE(AG$1,"*CARNAVALET*"),oldOTB!$X:$Z,3,FALSE),IFERROR(VLOOKUP(CONCATENATE(AG$1,"*CARNAVALET*"),oldOTB!$Y:$Z,2,FALSE),"")))))))</f>
        <v/>
      </c>
      <c r="AH12" s="13" t="str">
        <f>IFERROR(VLOOKUP(CONCATENATE(AH$1,"*CARNAVALET*"),oldOTB!$S:$Z,8,FALSE),IFERROR(VLOOKUP(CONCATENATE(AH$1,"*CARNAVALET*"),oldOTB!$T:$Z,7,FALSE),IFERROR(VLOOKUP(CONCATENATE(AH$1,"*CARNAVALET*"),oldOTB!$U:$Z,6,FALSE),IFERROR(VLOOKUP(CONCATENATE(AH$1,"*CARNAVALET*"),oldOTB!$V:$Z,5,FALSE),IFERROR(VLOOKUP(CONCATENATE(AH$1,"*CARNAVALET*"),oldOTB!$W:$Z,4,FALSE),IFERROR(VLOOKUP(CONCATENATE(AH$1,"*CARNAVALET*"),oldOTB!$X:$Z,3,FALSE),IFERROR(VLOOKUP(CONCATENATE(AH$1,"*CARNAVALET*"),oldOTB!$Y:$Z,2,FALSE),"")))))))</f>
        <v/>
      </c>
      <c r="AI12" s="13" t="str">
        <f>IFERROR(VLOOKUP(CONCATENATE(AI$1,"*CARNAVALET*"),oldOTB!$S:$Z,8,FALSE),IFERROR(VLOOKUP(CONCATENATE(AI$1,"*CARNAVALET*"),oldOTB!$T:$Z,7,FALSE),IFERROR(VLOOKUP(CONCATENATE(AI$1,"*CARNAVALET*"),oldOTB!$U:$Z,6,FALSE),IFERROR(VLOOKUP(CONCATENATE(AI$1,"*CARNAVALET*"),oldOTB!$V:$Z,5,FALSE),IFERROR(VLOOKUP(CONCATENATE(AI$1,"*CARNAVALET*"),oldOTB!$W:$Z,4,FALSE),IFERROR(VLOOKUP(CONCATENATE(AI$1,"*CARNAVALET*"),oldOTB!$X:$Z,3,FALSE),IFERROR(VLOOKUP(CONCATENATE(AI$1,"*CARNAVALET*"),oldOTB!$Y:$Z,2,FALSE),"")))))))</f>
        <v/>
      </c>
      <c r="AJ12" t="s">
        <v>68</v>
      </c>
      <c r="AK12" t="str">
        <f t="shared" si="2"/>
        <v>42370</v>
      </c>
      <c r="AL12" t="str">
        <f t="shared" si="3"/>
        <v>42371</v>
      </c>
      <c r="AM12" t="str">
        <f t="shared" si="4"/>
        <v>42372</v>
      </c>
      <c r="AN12" t="str">
        <f t="shared" si="5"/>
        <v>42373</v>
      </c>
      <c r="AO12" t="str">
        <f t="shared" si="6"/>
        <v>42374</v>
      </c>
      <c r="AP12" t="str">
        <f t="shared" si="7"/>
        <v>42375</v>
      </c>
      <c r="AQ12" t="str">
        <f t="shared" si="8"/>
        <v>42376</v>
      </c>
      <c r="AR12" t="str">
        <f t="shared" si="9"/>
        <v xml:space="preserve">42377INTERNE pax en </v>
      </c>
      <c r="AS12" t="str">
        <f t="shared" si="10"/>
        <v>42378</v>
      </c>
      <c r="AT12" t="str">
        <f t="shared" si="11"/>
        <v>42379</v>
      </c>
      <c r="AU12" t="str">
        <f t="shared" si="12"/>
        <v>42380</v>
      </c>
      <c r="AV12" t="str">
        <f t="shared" si="13"/>
        <v>42381GMPA 25pax en THEATRE</v>
      </c>
      <c r="AW12" t="str">
        <f t="shared" si="14"/>
        <v>42382GMPA 35pax en U</v>
      </c>
      <c r="AX12" t="str">
        <f t="shared" si="15"/>
        <v>42383GMPA 35pax en U</v>
      </c>
      <c r="AY12" t="str">
        <f t="shared" si="16"/>
        <v>42384GMPA 35pax en U</v>
      </c>
      <c r="AZ12" t="str">
        <f t="shared" si="17"/>
        <v>42385</v>
      </c>
      <c r="BA12" t="str">
        <f t="shared" si="18"/>
        <v>42386</v>
      </c>
      <c r="BB12" t="str">
        <f t="shared" si="19"/>
        <v xml:space="preserve">42387PLASTIC OMNIUM pax en </v>
      </c>
      <c r="BC12" t="str">
        <f t="shared" si="20"/>
        <v>42388PHYTEUROP 25pax en U</v>
      </c>
      <c r="BD12" t="str">
        <f t="shared" si="21"/>
        <v>42389PHYTEUROP 25pax en U</v>
      </c>
      <c r="BE12" t="str">
        <f t="shared" si="22"/>
        <v>42390</v>
      </c>
      <c r="BF12" t="str">
        <f t="shared" si="23"/>
        <v>42391REXEL 40pax en THEATRE</v>
      </c>
      <c r="BG12" t="str">
        <f t="shared" si="24"/>
        <v>42392</v>
      </c>
      <c r="BH12" t="str">
        <f t="shared" si="25"/>
        <v>42393</v>
      </c>
      <c r="BI12" t="str">
        <f t="shared" si="26"/>
        <v>42394</v>
      </c>
      <c r="BJ12" t="str">
        <f t="shared" si="27"/>
        <v xml:space="preserve">42395INTERNE pax en </v>
      </c>
      <c r="BK12" t="str">
        <f t="shared" si="28"/>
        <v>42396</v>
      </c>
      <c r="BL12" t="str">
        <f t="shared" si="29"/>
        <v>42397</v>
      </c>
      <c r="BM12" t="str">
        <f t="shared" si="30"/>
        <v>42398</v>
      </c>
      <c r="BN12" t="str">
        <f t="shared" si="31"/>
        <v>42399</v>
      </c>
      <c r="BO12" t="str">
        <f t="shared" si="32"/>
        <v>42400</v>
      </c>
    </row>
    <row r="13" spans="1:67">
      <c r="A13" s="14" t="s">
        <v>97</v>
      </c>
      <c r="B13" s="14"/>
      <c r="C13" s="15"/>
      <c r="D13" s="15"/>
      <c r="E13" s="13" t="str">
        <f>IFERROR(VLOOKUP(CONCATENATE(E$1,"*RODIN*"),oldOTB!$S:$Z,8,FALSE),IFERROR(VLOOKUP(CONCATENATE(E$1,"*RODIN*"),oldOTB!$T:$Z,7,FALSE),IFERROR(VLOOKUP(CONCATENATE(E$1,"*RODIN*"),oldOTB!$U:$Z,6,FALSE),IFERROR(VLOOKUP(CONCATENATE(E$1,"*RODIN*"),oldOTB!$V:$Z,5,FALSE),IFERROR(VLOOKUP(CONCATENATE(E$1,"*RODIN*"),oldOTB!$W:$Z,4,FALSE),IFERROR(VLOOKUP(CONCATENATE(E$1,"*RODIN*"),oldOTB!$X:$Z,3,FALSE),IFERROR(VLOOKUP(CONCATENATE(E$1,"*RODIN*"),oldOTB!$Y:$Z,2,FALSE),"")))))))</f>
        <v/>
      </c>
      <c r="F13" s="13" t="str">
        <f>IFERROR(VLOOKUP(CONCATENATE(F$1,"*RODIN*"),oldOTB!$S:$Z,8,FALSE),IFERROR(VLOOKUP(CONCATENATE(F$1,"*RODIN*"),oldOTB!$T:$Z,7,FALSE),IFERROR(VLOOKUP(CONCATENATE(F$1,"*RODIN*"),oldOTB!$U:$Z,6,FALSE),IFERROR(VLOOKUP(CONCATENATE(F$1,"*RODIN*"),oldOTB!$V:$Z,5,FALSE),IFERROR(VLOOKUP(CONCATENATE(F$1,"*RODIN*"),oldOTB!$W:$Z,4,FALSE),IFERROR(VLOOKUP(CONCATENATE(F$1,"*RODIN*"),oldOTB!$X:$Z,3,FALSE),IFERROR(VLOOKUP(CONCATENATE(F$1,"*RODIN*"),oldOTB!$Y:$Z,2,FALSE),"")))))))</f>
        <v/>
      </c>
      <c r="G13" s="13" t="str">
        <f>IFERROR(VLOOKUP(CONCATENATE(G$1,"*RODIN*"),oldOTB!$S:$Z,8,FALSE),IFERROR(VLOOKUP(CONCATENATE(G$1,"*RODIN*"),oldOTB!$T:$Z,7,FALSE),IFERROR(VLOOKUP(CONCATENATE(G$1,"*RODIN*"),oldOTB!$U:$Z,6,FALSE),IFERROR(VLOOKUP(CONCATENATE(G$1,"*RODIN*"),oldOTB!$V:$Z,5,FALSE),IFERROR(VLOOKUP(CONCATENATE(G$1,"*RODIN*"),oldOTB!$W:$Z,4,FALSE),IFERROR(VLOOKUP(CONCATENATE(G$1,"*RODIN*"),oldOTB!$X:$Z,3,FALSE),IFERROR(VLOOKUP(CONCATENATE(G$1,"*RODIN*"),oldOTB!$Y:$Z,2,FALSE),"")))))))</f>
        <v/>
      </c>
      <c r="H13" s="13" t="str">
        <f>IFERROR(VLOOKUP(CONCATENATE(H$1,"*RODIN*"),oldOTB!$S:$Z,8,FALSE),IFERROR(VLOOKUP(CONCATENATE(H$1,"*RODIN*"),oldOTB!$T:$Z,7,FALSE),IFERROR(VLOOKUP(CONCATENATE(H$1,"*RODIN*"),oldOTB!$U:$Z,6,FALSE),IFERROR(VLOOKUP(CONCATENATE(H$1,"*RODIN*"),oldOTB!$V:$Z,5,FALSE),IFERROR(VLOOKUP(CONCATENATE(H$1,"*RODIN*"),oldOTB!$W:$Z,4,FALSE),IFERROR(VLOOKUP(CONCATENATE(H$1,"*RODIN*"),oldOTB!$X:$Z,3,FALSE),IFERROR(VLOOKUP(CONCATENATE(H$1,"*RODIN*"),oldOTB!$Y:$Z,2,FALSE),"")))))))</f>
        <v/>
      </c>
      <c r="I13" s="13" t="str">
        <f>IFERROR(VLOOKUP(CONCATENATE(I$1,"*RODIN*"),oldOTB!$S:$Z,8,FALSE),IFERROR(VLOOKUP(CONCATENATE(I$1,"*RODIN*"),oldOTB!$T:$Z,7,FALSE),IFERROR(VLOOKUP(CONCATENATE(I$1,"*RODIN*"),oldOTB!$U:$Z,6,FALSE),IFERROR(VLOOKUP(CONCATENATE(I$1,"*RODIN*"),oldOTB!$V:$Z,5,FALSE),IFERROR(VLOOKUP(CONCATENATE(I$1,"*RODIN*"),oldOTB!$W:$Z,4,FALSE),IFERROR(VLOOKUP(CONCATENATE(I$1,"*RODIN*"),oldOTB!$X:$Z,3,FALSE),IFERROR(VLOOKUP(CONCATENATE(I$1,"*RODIN*"),oldOTB!$Y:$Z,2,FALSE),"")))))))</f>
        <v/>
      </c>
      <c r="J13" s="13" t="str">
        <f>IFERROR(VLOOKUP(CONCATENATE(J$1,"*RODIN*"),oldOTB!$S:$Z,8,FALSE),IFERROR(VLOOKUP(CONCATENATE(J$1,"*RODIN*"),oldOTB!$T:$Z,7,FALSE),IFERROR(VLOOKUP(CONCATENATE(J$1,"*RODIN*"),oldOTB!$U:$Z,6,FALSE),IFERROR(VLOOKUP(CONCATENATE(J$1,"*RODIN*"),oldOTB!$V:$Z,5,FALSE),IFERROR(VLOOKUP(CONCATENATE(J$1,"*RODIN*"),oldOTB!$W:$Z,4,FALSE),IFERROR(VLOOKUP(CONCATENATE(J$1,"*RODIN*"),oldOTB!$X:$Z,3,FALSE),IFERROR(VLOOKUP(CONCATENATE(J$1,"*RODIN*"),oldOTB!$Y:$Z,2,FALSE),"")))))))</f>
        <v/>
      </c>
      <c r="K13" s="13" t="str">
        <f>IFERROR(VLOOKUP(CONCATENATE(K$1,"*RODIN*"),oldOTB!$S:$Z,8,FALSE),IFERROR(VLOOKUP(CONCATENATE(K$1,"*RODIN*"),oldOTB!$T:$Z,7,FALSE),IFERROR(VLOOKUP(CONCATENATE(K$1,"*RODIN*"),oldOTB!$U:$Z,6,FALSE),IFERROR(VLOOKUP(CONCATENATE(K$1,"*RODIN*"),oldOTB!$V:$Z,5,FALSE),IFERROR(VLOOKUP(CONCATENATE(K$1,"*RODIN*"),oldOTB!$W:$Z,4,FALSE),IFERROR(VLOOKUP(CONCATENATE(K$1,"*RODIN*"),oldOTB!$X:$Z,3,FALSE),IFERROR(VLOOKUP(CONCATENATE(K$1,"*RODIN*"),oldOTB!$Y:$Z,2,FALSE),"")))))))</f>
        <v/>
      </c>
      <c r="L13" s="13" t="str">
        <f>IFERROR(VLOOKUP(CONCATENATE(L$1,"*RODIN*"),oldOTB!$S:$Z,8,FALSE),IFERROR(VLOOKUP(CONCATENATE(L$1,"*RODIN*"),oldOTB!$T:$Z,7,FALSE),IFERROR(VLOOKUP(CONCATENATE(L$1,"*RODIN*"),oldOTB!$U:$Z,6,FALSE),IFERROR(VLOOKUP(CONCATENATE(L$1,"*RODIN*"),oldOTB!$V:$Z,5,FALSE),IFERROR(VLOOKUP(CONCATENATE(L$1,"*RODIN*"),oldOTB!$W:$Z,4,FALSE),IFERROR(VLOOKUP(CONCATENATE(L$1,"*RODIN*"),oldOTB!$X:$Z,3,FALSE),IFERROR(VLOOKUP(CONCATENATE(L$1,"*RODIN*"),oldOTB!$Y:$Z,2,FALSE),"")))))))</f>
        <v/>
      </c>
      <c r="M13" s="13" t="str">
        <f>IFERROR(VLOOKUP(CONCATENATE(M$1,"*RODIN*"),oldOTB!$S:$Z,8,FALSE),IFERROR(VLOOKUP(CONCATENATE(M$1,"*RODIN*"),oldOTB!$T:$Z,7,FALSE),IFERROR(VLOOKUP(CONCATENATE(M$1,"*RODIN*"),oldOTB!$U:$Z,6,FALSE),IFERROR(VLOOKUP(CONCATENATE(M$1,"*RODIN*"),oldOTB!$V:$Z,5,FALSE),IFERROR(VLOOKUP(CONCATENATE(M$1,"*RODIN*"),oldOTB!$W:$Z,4,FALSE),IFERROR(VLOOKUP(CONCATENATE(M$1,"*RODIN*"),oldOTB!$X:$Z,3,FALSE),IFERROR(VLOOKUP(CONCATENATE(M$1,"*RODIN*"),oldOTB!$Y:$Z,2,FALSE),"")))))))</f>
        <v/>
      </c>
      <c r="N13" s="13" t="str">
        <f>IFERROR(VLOOKUP(CONCATENATE(N$1,"*RODIN*"),oldOTB!$S:$Z,8,FALSE),IFERROR(VLOOKUP(CONCATENATE(N$1,"*RODIN*"),oldOTB!$T:$Z,7,FALSE),IFERROR(VLOOKUP(CONCATENATE(N$1,"*RODIN*"),oldOTB!$U:$Z,6,FALSE),IFERROR(VLOOKUP(CONCATENATE(N$1,"*RODIN*"),oldOTB!$V:$Z,5,FALSE),IFERROR(VLOOKUP(CONCATENATE(N$1,"*RODIN*"),oldOTB!$W:$Z,4,FALSE),IFERROR(VLOOKUP(CONCATENATE(N$1,"*RODIN*"),oldOTB!$X:$Z,3,FALSE),IFERROR(VLOOKUP(CONCATENATE(N$1,"*RODIN*"),oldOTB!$Y:$Z,2,FALSE),"")))))))</f>
        <v/>
      </c>
      <c r="O13" s="13" t="str">
        <f>IFERROR(VLOOKUP(CONCATENATE(O$1,"*RODIN*"),oldOTB!$S:$Z,8,FALSE),IFERROR(VLOOKUP(CONCATENATE(O$1,"*RODIN*"),oldOTB!$T:$Z,7,FALSE),IFERROR(VLOOKUP(CONCATENATE(O$1,"*RODIN*"),oldOTB!$U:$Z,6,FALSE),IFERROR(VLOOKUP(CONCATENATE(O$1,"*RODIN*"),oldOTB!$V:$Z,5,FALSE),IFERROR(VLOOKUP(CONCATENATE(O$1,"*RODIN*"),oldOTB!$W:$Z,4,FALSE),IFERROR(VLOOKUP(CONCATENATE(O$1,"*RODIN*"),oldOTB!$X:$Z,3,FALSE),IFERROR(VLOOKUP(CONCATENATE(O$1,"*RODIN*"),oldOTB!$Y:$Z,2,FALSE),"")))))))</f>
        <v/>
      </c>
      <c r="P13" s="13" t="str">
        <f>IFERROR(VLOOKUP(CONCATENATE(P$1,"*RODIN*"),oldOTB!$S:$Z,8,FALSE),IFERROR(VLOOKUP(CONCATENATE(P$1,"*RODIN*"),oldOTB!$T:$Z,7,FALSE),IFERROR(VLOOKUP(CONCATENATE(P$1,"*RODIN*"),oldOTB!$U:$Z,6,FALSE),IFERROR(VLOOKUP(CONCATENATE(P$1,"*RODIN*"),oldOTB!$V:$Z,5,FALSE),IFERROR(VLOOKUP(CONCATENATE(P$1,"*RODIN*"),oldOTB!$W:$Z,4,FALSE),IFERROR(VLOOKUP(CONCATENATE(P$1,"*RODIN*"),oldOTB!$X:$Z,3,FALSE),IFERROR(VLOOKUP(CONCATENATE(P$1,"*RODIN*"),oldOTB!$Y:$Z,2,FALSE),"")))))))</f>
        <v>GMPA 185pax en THEATRE</v>
      </c>
      <c r="Q13" s="13" t="str">
        <f>IFERROR(VLOOKUP(CONCATENATE(Q$1,"*RODIN*"),oldOTB!$S:$Z,8,FALSE),IFERROR(VLOOKUP(CONCATENATE(Q$1,"*RODIN*"),oldOTB!$T:$Z,7,FALSE),IFERROR(VLOOKUP(CONCATENATE(Q$1,"*RODIN*"),oldOTB!$U:$Z,6,FALSE),IFERROR(VLOOKUP(CONCATENATE(Q$1,"*RODIN*"),oldOTB!$V:$Z,5,FALSE),IFERROR(VLOOKUP(CONCATENATE(Q$1,"*RODIN*"),oldOTB!$W:$Z,4,FALSE),IFERROR(VLOOKUP(CONCATENATE(Q$1,"*RODIN*"),oldOTB!$X:$Z,3,FALSE),IFERROR(VLOOKUP(CONCATENATE(Q$1,"*RODIN*"),oldOTB!$Y:$Z,2,FALSE),"")))))))</f>
        <v>GMPA 35pax en U</v>
      </c>
      <c r="R13" s="13" t="str">
        <f>IFERROR(VLOOKUP(CONCATENATE(R$1,"*RODIN*"),oldOTB!$S:$Z,8,FALSE),IFERROR(VLOOKUP(CONCATENATE(R$1,"*RODIN*"),oldOTB!$T:$Z,7,FALSE),IFERROR(VLOOKUP(CONCATENATE(R$1,"*RODIN*"),oldOTB!$U:$Z,6,FALSE),IFERROR(VLOOKUP(CONCATENATE(R$1,"*RODIN*"),oldOTB!$V:$Z,5,FALSE),IFERROR(VLOOKUP(CONCATENATE(R$1,"*RODIN*"),oldOTB!$W:$Z,4,FALSE),IFERROR(VLOOKUP(CONCATENATE(R$1,"*RODIN*"),oldOTB!$X:$Z,3,FALSE),IFERROR(VLOOKUP(CONCATENATE(R$1,"*RODIN*"),oldOTB!$Y:$Z,2,FALSE),"")))))))</f>
        <v>GMPA 35pax en U</v>
      </c>
      <c r="S13" s="13" t="str">
        <f>IFERROR(VLOOKUP(CONCATENATE(S$1,"*RODIN*"),oldOTB!$S:$Z,8,FALSE),IFERROR(VLOOKUP(CONCATENATE(S$1,"*RODIN*"),oldOTB!$T:$Z,7,FALSE),IFERROR(VLOOKUP(CONCATENATE(S$1,"*RODIN*"),oldOTB!$U:$Z,6,FALSE),IFERROR(VLOOKUP(CONCATENATE(S$1,"*RODIN*"),oldOTB!$V:$Z,5,FALSE),IFERROR(VLOOKUP(CONCATENATE(S$1,"*RODIN*"),oldOTB!$W:$Z,4,FALSE),IFERROR(VLOOKUP(CONCATENATE(S$1,"*RODIN*"),oldOTB!$X:$Z,3,FALSE),IFERROR(VLOOKUP(CONCATENATE(S$1,"*RODIN*"),oldOTB!$Y:$Z,2,FALSE),"")))))))</f>
        <v>GMPA 35pax en U</v>
      </c>
      <c r="T13" s="13" t="str">
        <f>IFERROR(VLOOKUP(CONCATENATE(T$1,"*RODIN*"),oldOTB!$S:$Z,8,FALSE),IFERROR(VLOOKUP(CONCATENATE(T$1,"*RODIN*"),oldOTB!$T:$Z,7,FALSE),IFERROR(VLOOKUP(CONCATENATE(T$1,"*RODIN*"),oldOTB!$U:$Z,6,FALSE),IFERROR(VLOOKUP(CONCATENATE(T$1,"*RODIN*"),oldOTB!$V:$Z,5,FALSE),IFERROR(VLOOKUP(CONCATENATE(T$1,"*RODIN*"),oldOTB!$W:$Z,4,FALSE),IFERROR(VLOOKUP(CONCATENATE(T$1,"*RODIN*"),oldOTB!$X:$Z,3,FALSE),IFERROR(VLOOKUP(CONCATENATE(T$1,"*RODIN*"),oldOTB!$Y:$Z,2,FALSE),"")))))))</f>
        <v/>
      </c>
      <c r="U13" s="13" t="str">
        <f>IFERROR(VLOOKUP(CONCATENATE(U$1,"*RODIN*"),oldOTB!$S:$Z,8,FALSE),IFERROR(VLOOKUP(CONCATENATE(U$1,"*RODIN*"),oldOTB!$T:$Z,7,FALSE),IFERROR(VLOOKUP(CONCATENATE(U$1,"*RODIN*"),oldOTB!$U:$Z,6,FALSE),IFERROR(VLOOKUP(CONCATENATE(U$1,"*RODIN*"),oldOTB!$V:$Z,5,FALSE),IFERROR(VLOOKUP(CONCATENATE(U$1,"*RODIN*"),oldOTB!$W:$Z,4,FALSE),IFERROR(VLOOKUP(CONCATENATE(U$1,"*RODIN*"),oldOTB!$X:$Z,3,FALSE),IFERROR(VLOOKUP(CONCATENATE(U$1,"*RODIN*"),oldOTB!$Y:$Z,2,FALSE),"")))))))</f>
        <v/>
      </c>
      <c r="V13" s="13" t="str">
        <f>IFERROR(VLOOKUP(CONCATENATE(V$1,"*RODIN*"),oldOTB!$S:$Z,8,FALSE),IFERROR(VLOOKUP(CONCATENATE(V$1,"*RODIN*"),oldOTB!$T:$Z,7,FALSE),IFERROR(VLOOKUP(CONCATENATE(V$1,"*RODIN*"),oldOTB!$U:$Z,6,FALSE),IFERROR(VLOOKUP(CONCATENATE(V$1,"*RODIN*"),oldOTB!$V:$Z,5,FALSE),IFERROR(VLOOKUP(CONCATENATE(V$1,"*RODIN*"),oldOTB!$W:$Z,4,FALSE),IFERROR(VLOOKUP(CONCATENATE(V$1,"*RODIN*"),oldOTB!$X:$Z,3,FALSE),IFERROR(VLOOKUP(CONCATENATE(V$1,"*RODIN*"),oldOTB!$Y:$Z,2,FALSE),"")))))))</f>
        <v/>
      </c>
      <c r="W13" s="13" t="str">
        <f>IFERROR(VLOOKUP(CONCATENATE(W$1,"*RODIN*"),oldOTB!$S:$Z,8,FALSE),IFERROR(VLOOKUP(CONCATENATE(W$1,"*RODIN*"),oldOTB!$T:$Z,7,FALSE),IFERROR(VLOOKUP(CONCATENATE(W$1,"*RODIN*"),oldOTB!$U:$Z,6,FALSE),IFERROR(VLOOKUP(CONCATENATE(W$1,"*RODIN*"),oldOTB!$V:$Z,5,FALSE),IFERROR(VLOOKUP(CONCATENATE(W$1,"*RODIN*"),oldOTB!$W:$Z,4,FALSE),IFERROR(VLOOKUP(CONCATENATE(W$1,"*RODIN*"),oldOTB!$X:$Z,3,FALSE),IFERROR(VLOOKUP(CONCATENATE(W$1,"*RODIN*"),oldOTB!$Y:$Z,2,FALSE),"")))))))</f>
        <v/>
      </c>
      <c r="X13" s="13" t="str">
        <f>IFERROR(VLOOKUP(CONCATENATE(X$1,"*RODIN*"),oldOTB!$S:$Z,8,FALSE),IFERROR(VLOOKUP(CONCATENATE(X$1,"*RODIN*"),oldOTB!$T:$Z,7,FALSE),IFERROR(VLOOKUP(CONCATENATE(X$1,"*RODIN*"),oldOTB!$U:$Z,6,FALSE),IFERROR(VLOOKUP(CONCATENATE(X$1,"*RODIN*"),oldOTB!$V:$Z,5,FALSE),IFERROR(VLOOKUP(CONCATENATE(X$1,"*RODIN*"),oldOTB!$W:$Z,4,FALSE),IFERROR(VLOOKUP(CONCATENATE(X$1,"*RODIN*"),oldOTB!$X:$Z,3,FALSE),IFERROR(VLOOKUP(CONCATENATE(X$1,"*RODIN*"),oldOTB!$Y:$Z,2,FALSE),"")))))))</f>
        <v>SOGEPARK 35pax en THEATRE</v>
      </c>
      <c r="Y13" s="13" t="str">
        <f>IFERROR(VLOOKUP(CONCATENATE(Y$1,"*RODIN*"),oldOTB!$S:$Z,8,FALSE),IFERROR(VLOOKUP(CONCATENATE(Y$1,"*RODIN*"),oldOTB!$T:$Z,7,FALSE),IFERROR(VLOOKUP(CONCATENATE(Y$1,"*RODIN*"),oldOTB!$U:$Z,6,FALSE),IFERROR(VLOOKUP(CONCATENATE(Y$1,"*RODIN*"),oldOTB!$V:$Z,5,FALSE),IFERROR(VLOOKUP(CONCATENATE(Y$1,"*RODIN*"),oldOTB!$W:$Z,4,FALSE),IFERROR(VLOOKUP(CONCATENATE(Y$1,"*RODIN*"),oldOTB!$X:$Z,3,FALSE),IFERROR(VLOOKUP(CONCATENATE(Y$1,"*RODIN*"),oldOTB!$Y:$Z,2,FALSE),"")))))))</f>
        <v/>
      </c>
      <c r="Z13" s="13" t="str">
        <f>IFERROR(VLOOKUP(CONCATENATE(Z$1,"*RODIN*"),oldOTB!$S:$Z,8,FALSE),IFERROR(VLOOKUP(CONCATENATE(Z$1,"*RODIN*"),oldOTB!$T:$Z,7,FALSE),IFERROR(VLOOKUP(CONCATENATE(Z$1,"*RODIN*"),oldOTB!$U:$Z,6,FALSE),IFERROR(VLOOKUP(CONCATENATE(Z$1,"*RODIN*"),oldOTB!$V:$Z,5,FALSE),IFERROR(VLOOKUP(CONCATENATE(Z$1,"*RODIN*"),oldOTB!$W:$Z,4,FALSE),IFERROR(VLOOKUP(CONCATENATE(Z$1,"*RODIN*"),oldOTB!$X:$Z,3,FALSE),IFERROR(VLOOKUP(CONCATENATE(Z$1,"*RODIN*"),oldOTB!$Y:$Z,2,FALSE),"")))))))</f>
        <v/>
      </c>
      <c r="AA13" s="13" t="str">
        <f>IFERROR(VLOOKUP(CONCATENATE(AA$1,"*RODIN*"),oldOTB!$S:$Z,8,FALSE),IFERROR(VLOOKUP(CONCATENATE(AA$1,"*RODIN*"),oldOTB!$T:$Z,7,FALSE),IFERROR(VLOOKUP(CONCATENATE(AA$1,"*RODIN*"),oldOTB!$U:$Z,6,FALSE),IFERROR(VLOOKUP(CONCATENATE(AA$1,"*RODIN*"),oldOTB!$V:$Z,5,FALSE),IFERROR(VLOOKUP(CONCATENATE(AA$1,"*RODIN*"),oldOTB!$W:$Z,4,FALSE),IFERROR(VLOOKUP(CONCATENATE(AA$1,"*RODIN*"),oldOTB!$X:$Z,3,FALSE),IFERROR(VLOOKUP(CONCATENATE(AA$1,"*RODIN*"),oldOTB!$Y:$Z,2,FALSE),"")))))))</f>
        <v/>
      </c>
      <c r="AB13" s="13" t="str">
        <f>IFERROR(VLOOKUP(CONCATENATE(AB$1,"*RODIN*"),oldOTB!$S:$Z,8,FALSE),IFERROR(VLOOKUP(CONCATENATE(AB$1,"*RODIN*"),oldOTB!$T:$Z,7,FALSE),IFERROR(VLOOKUP(CONCATENATE(AB$1,"*RODIN*"),oldOTB!$U:$Z,6,FALSE),IFERROR(VLOOKUP(CONCATENATE(AB$1,"*RODIN*"),oldOTB!$V:$Z,5,FALSE),IFERROR(VLOOKUP(CONCATENATE(AB$1,"*RODIN*"),oldOTB!$W:$Z,4,FALSE),IFERROR(VLOOKUP(CONCATENATE(AB$1,"*RODIN*"),oldOTB!$X:$Z,3,FALSE),IFERROR(VLOOKUP(CONCATENATE(AB$1,"*RODIN*"),oldOTB!$Y:$Z,2,FALSE),"")))))))</f>
        <v/>
      </c>
      <c r="AC13" s="13" t="str">
        <f>IFERROR(VLOOKUP(CONCATENATE(AC$1,"*RODIN*"),oldOTB!$S:$Z,8,FALSE),IFERROR(VLOOKUP(CONCATENATE(AC$1,"*RODIN*"),oldOTB!$T:$Z,7,FALSE),IFERROR(VLOOKUP(CONCATENATE(AC$1,"*RODIN*"),oldOTB!$U:$Z,6,FALSE),IFERROR(VLOOKUP(CONCATENATE(AC$1,"*RODIN*"),oldOTB!$V:$Z,5,FALSE),IFERROR(VLOOKUP(CONCATENATE(AC$1,"*RODIN*"),oldOTB!$W:$Z,4,FALSE),IFERROR(VLOOKUP(CONCATENATE(AC$1,"*RODIN*"),oldOTB!$X:$Z,3,FALSE),IFERROR(VLOOKUP(CONCATENATE(AC$1,"*RODIN*"),oldOTB!$Y:$Z,2,FALSE),"")))))))</f>
        <v/>
      </c>
      <c r="AD13" s="13" t="str">
        <f>IFERROR(VLOOKUP(CONCATENATE(AD$1,"*RODIN*"),oldOTB!$S:$Z,8,FALSE),IFERROR(VLOOKUP(CONCATENATE(AD$1,"*RODIN*"),oldOTB!$T:$Z,7,FALSE),IFERROR(VLOOKUP(CONCATENATE(AD$1,"*RODIN*"),oldOTB!$U:$Z,6,FALSE),IFERROR(VLOOKUP(CONCATENATE(AD$1,"*RODIN*"),oldOTB!$V:$Z,5,FALSE),IFERROR(VLOOKUP(CONCATENATE(AD$1,"*RODIN*"),oldOTB!$W:$Z,4,FALSE),IFERROR(VLOOKUP(CONCATENATE(AD$1,"*RODIN*"),oldOTB!$X:$Z,3,FALSE),IFERROR(VLOOKUP(CONCATENATE(AD$1,"*RODIN*"),oldOTB!$Y:$Z,2,FALSE),"")))))))</f>
        <v/>
      </c>
      <c r="AE13" s="13" t="str">
        <f>IFERROR(VLOOKUP(CONCATENATE(AE$1,"*RODIN*"),oldOTB!$S:$Z,8,FALSE),IFERROR(VLOOKUP(CONCATENATE(AE$1,"*RODIN*"),oldOTB!$T:$Z,7,FALSE),IFERROR(VLOOKUP(CONCATENATE(AE$1,"*RODIN*"),oldOTB!$U:$Z,6,FALSE),IFERROR(VLOOKUP(CONCATENATE(AE$1,"*RODIN*"),oldOTB!$V:$Z,5,FALSE),IFERROR(VLOOKUP(CONCATENATE(AE$1,"*RODIN*"),oldOTB!$W:$Z,4,FALSE),IFERROR(VLOOKUP(CONCATENATE(AE$1,"*RODIN*"),oldOTB!$X:$Z,3,FALSE),IFERROR(VLOOKUP(CONCATENATE(AE$1,"*RODIN*"),oldOTB!$Y:$Z,2,FALSE),"")))))))</f>
        <v/>
      </c>
      <c r="AF13" s="13" t="str">
        <f>IFERROR(VLOOKUP(CONCATENATE(AF$1,"*RODIN*"),oldOTB!$S:$Z,8,FALSE),IFERROR(VLOOKUP(CONCATENATE(AF$1,"*RODIN*"),oldOTB!$T:$Z,7,FALSE),IFERROR(VLOOKUP(CONCATENATE(AF$1,"*RODIN*"),oldOTB!$U:$Z,6,FALSE),IFERROR(VLOOKUP(CONCATENATE(AF$1,"*RODIN*"),oldOTB!$V:$Z,5,FALSE),IFERROR(VLOOKUP(CONCATENATE(AF$1,"*RODIN*"),oldOTB!$W:$Z,4,FALSE),IFERROR(VLOOKUP(CONCATENATE(AF$1,"*RODIN*"),oldOTB!$X:$Z,3,FALSE),IFERROR(VLOOKUP(CONCATENATE(AF$1,"*RODIN*"),oldOTB!$Y:$Z,2,FALSE),"")))))))</f>
        <v/>
      </c>
      <c r="AG13" s="13" t="str">
        <f>IFERROR(VLOOKUP(CONCATENATE(AG$1,"*RODIN*"),oldOTB!$S:$Z,8,FALSE),IFERROR(VLOOKUP(CONCATENATE(AG$1,"*RODIN*"),oldOTB!$T:$Z,7,FALSE),IFERROR(VLOOKUP(CONCATENATE(AG$1,"*RODIN*"),oldOTB!$U:$Z,6,FALSE),IFERROR(VLOOKUP(CONCATENATE(AG$1,"*RODIN*"),oldOTB!$V:$Z,5,FALSE),IFERROR(VLOOKUP(CONCATENATE(AG$1,"*RODIN*"),oldOTB!$W:$Z,4,FALSE),IFERROR(VLOOKUP(CONCATENATE(AG$1,"*RODIN*"),oldOTB!$X:$Z,3,FALSE),IFERROR(VLOOKUP(CONCATENATE(AG$1,"*RODIN*"),oldOTB!$Y:$Z,2,FALSE),"")))))))</f>
        <v/>
      </c>
      <c r="AH13" s="13" t="str">
        <f>IFERROR(VLOOKUP(CONCATENATE(AH$1,"*RODIN*"),oldOTB!$S:$Z,8,FALSE),IFERROR(VLOOKUP(CONCATENATE(AH$1,"*RODIN*"),oldOTB!$T:$Z,7,FALSE),IFERROR(VLOOKUP(CONCATENATE(AH$1,"*RODIN*"),oldOTB!$U:$Z,6,FALSE),IFERROR(VLOOKUP(CONCATENATE(AH$1,"*RODIN*"),oldOTB!$V:$Z,5,FALSE),IFERROR(VLOOKUP(CONCATENATE(AH$1,"*RODIN*"),oldOTB!$W:$Z,4,FALSE),IFERROR(VLOOKUP(CONCATENATE(AH$1,"*RODIN*"),oldOTB!$X:$Z,3,FALSE),IFERROR(VLOOKUP(CONCATENATE(AH$1,"*RODIN*"),oldOTB!$Y:$Z,2,FALSE),"")))))))</f>
        <v/>
      </c>
      <c r="AI13" s="13" t="str">
        <f>IFERROR(VLOOKUP(CONCATENATE(AI$1,"*RODIN*"),oldOTB!$S:$Z,8,FALSE),IFERROR(VLOOKUP(CONCATENATE(AI$1,"*RODIN*"),oldOTB!$T:$Z,7,FALSE),IFERROR(VLOOKUP(CONCATENATE(AI$1,"*RODIN*"),oldOTB!$U:$Z,6,FALSE),IFERROR(VLOOKUP(CONCATENATE(AI$1,"*RODIN*"),oldOTB!$V:$Z,5,FALSE),IFERROR(VLOOKUP(CONCATENATE(AI$1,"*RODIN*"),oldOTB!$W:$Z,4,FALSE),IFERROR(VLOOKUP(CONCATENATE(AI$1,"*RODIN*"),oldOTB!$X:$Z,3,FALSE),IFERROR(VLOOKUP(CONCATENATE(AI$1,"*RODIN*"),oldOTB!$Y:$Z,2,FALSE),"")))))))</f>
        <v/>
      </c>
      <c r="AJ13" t="s">
        <v>97</v>
      </c>
      <c r="AK13" t="str">
        <f t="shared" si="2"/>
        <v>42370</v>
      </c>
      <c r="AL13" t="str">
        <f t="shared" si="3"/>
        <v>42371</v>
      </c>
      <c r="AM13" t="str">
        <f t="shared" si="4"/>
        <v>42372</v>
      </c>
      <c r="AN13" t="str">
        <f t="shared" si="5"/>
        <v>42373</v>
      </c>
      <c r="AO13" t="str">
        <f t="shared" si="6"/>
        <v>42374</v>
      </c>
      <c r="AP13" t="str">
        <f t="shared" si="7"/>
        <v>42375</v>
      </c>
      <c r="AQ13" t="str">
        <f t="shared" si="8"/>
        <v>42376</v>
      </c>
      <c r="AR13" t="str">
        <f t="shared" si="9"/>
        <v>42377</v>
      </c>
      <c r="AS13" t="str">
        <f t="shared" si="10"/>
        <v>42378</v>
      </c>
      <c r="AT13" t="str">
        <f t="shared" si="11"/>
        <v>42379</v>
      </c>
      <c r="AU13" t="str">
        <f t="shared" si="12"/>
        <v>42380</v>
      </c>
      <c r="AV13" t="str">
        <f t="shared" si="13"/>
        <v>42381GMPA 185pax en THEATRE</v>
      </c>
      <c r="AW13" t="str">
        <f t="shared" si="14"/>
        <v>42382GMPA 35pax en U</v>
      </c>
      <c r="AX13" t="str">
        <f t="shared" si="15"/>
        <v>42383GMPA 35pax en U</v>
      </c>
      <c r="AY13" t="str">
        <f t="shared" si="16"/>
        <v>42384GMPA 35pax en U</v>
      </c>
      <c r="AZ13" t="str">
        <f t="shared" si="17"/>
        <v>42385</v>
      </c>
      <c r="BA13" t="str">
        <f t="shared" si="18"/>
        <v>42386</v>
      </c>
      <c r="BB13" t="str">
        <f t="shared" si="19"/>
        <v>42387</v>
      </c>
      <c r="BC13" t="str">
        <f t="shared" si="20"/>
        <v>42388</v>
      </c>
      <c r="BD13" t="str">
        <f t="shared" si="21"/>
        <v>42389SOGEPARK 35pax en THEATRE</v>
      </c>
      <c r="BE13" t="str">
        <f t="shared" si="22"/>
        <v>42390</v>
      </c>
      <c r="BF13" t="str">
        <f t="shared" si="23"/>
        <v>42391</v>
      </c>
      <c r="BG13" t="str">
        <f t="shared" si="24"/>
        <v>42392</v>
      </c>
      <c r="BH13" t="str">
        <f t="shared" si="25"/>
        <v>42393</v>
      </c>
      <c r="BI13" t="str">
        <f t="shared" si="26"/>
        <v>42394</v>
      </c>
      <c r="BJ13" t="str">
        <f t="shared" si="27"/>
        <v>42395</v>
      </c>
      <c r="BK13" t="str">
        <f t="shared" si="28"/>
        <v>42396</v>
      </c>
      <c r="BL13" t="str">
        <f t="shared" si="29"/>
        <v>42397</v>
      </c>
      <c r="BM13" t="str">
        <f t="shared" si="30"/>
        <v>42398</v>
      </c>
      <c r="BN13" t="str">
        <f t="shared" si="31"/>
        <v>42399</v>
      </c>
      <c r="BO13" t="str">
        <f t="shared" si="32"/>
        <v>42400</v>
      </c>
    </row>
    <row r="14" spans="1:67">
      <c r="A14" s="14" t="s">
        <v>95</v>
      </c>
      <c r="B14" s="14"/>
      <c r="C14" s="15"/>
      <c r="D14" s="15"/>
      <c r="E14" s="13" t="str">
        <f>IFERROR(VLOOKUP(CONCATENATE(E$1,"*PICASSO*"),oldOTB!$S:$Z,8,FALSE),IFERROR(VLOOKUP(CONCATENATE(E$1,"*PICASSO*"),oldOTB!$T:$Z,7,FALSE),IFERROR(VLOOKUP(CONCATENATE(E$1,"*PICASSO*"),oldOTB!$U:$Z,6,FALSE),IFERROR(VLOOKUP(CONCATENATE(E$1,"*PICASSO*"),oldOTB!$V:$Z,5,FALSE),IFERROR(VLOOKUP(CONCATENATE(E$1,"*PICASSO*"),oldOTB!$W:$Z,4,FALSE),IFERROR(VLOOKUP(CONCATENATE(E$1,"*PICASSO*"),oldOTB!$X:$Z,3,FALSE),IFERROR(VLOOKUP(CONCATENATE(E$1,"*PICASSO*"),oldOTB!$Y:$Z,2,FALSE),"")))))))</f>
        <v/>
      </c>
      <c r="F14" s="13" t="str">
        <f>IFERROR(VLOOKUP(CONCATENATE(F$1,"*PICASSO*"),oldOTB!$S:$Z,8,FALSE),IFERROR(VLOOKUP(CONCATENATE(F$1,"*PICASSO*"),oldOTB!$T:$Z,7,FALSE),IFERROR(VLOOKUP(CONCATENATE(F$1,"*PICASSO*"),oldOTB!$U:$Z,6,FALSE),IFERROR(VLOOKUP(CONCATENATE(F$1,"*PICASSO*"),oldOTB!$V:$Z,5,FALSE),IFERROR(VLOOKUP(CONCATENATE(F$1,"*PICASSO*"),oldOTB!$W:$Z,4,FALSE),IFERROR(VLOOKUP(CONCATENATE(F$1,"*PICASSO*"),oldOTB!$X:$Z,3,FALSE),IFERROR(VLOOKUP(CONCATENATE(F$1,"*PICASSO*"),oldOTB!$Y:$Z,2,FALSE),"")))))))</f>
        <v/>
      </c>
      <c r="G14" s="13" t="str">
        <f>IFERROR(VLOOKUP(CONCATENATE(G$1,"*PICASSO*"),oldOTB!$S:$Z,8,FALSE),IFERROR(VLOOKUP(CONCATENATE(G$1,"*PICASSO*"),oldOTB!$T:$Z,7,FALSE),IFERROR(VLOOKUP(CONCATENATE(G$1,"*PICASSO*"),oldOTB!$U:$Z,6,FALSE),IFERROR(VLOOKUP(CONCATENATE(G$1,"*PICASSO*"),oldOTB!$V:$Z,5,FALSE),IFERROR(VLOOKUP(CONCATENATE(G$1,"*PICASSO*"),oldOTB!$W:$Z,4,FALSE),IFERROR(VLOOKUP(CONCATENATE(G$1,"*PICASSO*"),oldOTB!$X:$Z,3,FALSE),IFERROR(VLOOKUP(CONCATENATE(G$1,"*PICASSO*"),oldOTB!$Y:$Z,2,FALSE),"")))))))</f>
        <v/>
      </c>
      <c r="H14" s="13" t="str">
        <f>IFERROR(VLOOKUP(CONCATENATE(H$1,"*PICASSO*"),oldOTB!$S:$Z,8,FALSE),IFERROR(VLOOKUP(CONCATENATE(H$1,"*PICASSO*"),oldOTB!$T:$Z,7,FALSE),IFERROR(VLOOKUP(CONCATENATE(H$1,"*PICASSO*"),oldOTB!$U:$Z,6,FALSE),IFERROR(VLOOKUP(CONCATENATE(H$1,"*PICASSO*"),oldOTB!$V:$Z,5,FALSE),IFERROR(VLOOKUP(CONCATENATE(H$1,"*PICASSO*"),oldOTB!$W:$Z,4,FALSE),IFERROR(VLOOKUP(CONCATENATE(H$1,"*PICASSO*"),oldOTB!$X:$Z,3,FALSE),IFERROR(VLOOKUP(CONCATENATE(H$1,"*PICASSO*"),oldOTB!$Y:$Z,2,FALSE),"")))))))</f>
        <v/>
      </c>
      <c r="I14" s="13" t="str">
        <f>IFERROR(VLOOKUP(CONCATENATE(I$1,"*PICASSO*"),oldOTB!$S:$Z,8,FALSE),IFERROR(VLOOKUP(CONCATENATE(I$1,"*PICASSO*"),oldOTB!$T:$Z,7,FALSE),IFERROR(VLOOKUP(CONCATENATE(I$1,"*PICASSO*"),oldOTB!$U:$Z,6,FALSE),IFERROR(VLOOKUP(CONCATENATE(I$1,"*PICASSO*"),oldOTB!$V:$Z,5,FALSE),IFERROR(VLOOKUP(CONCATENATE(I$1,"*PICASSO*"),oldOTB!$W:$Z,4,FALSE),IFERROR(VLOOKUP(CONCATENATE(I$1,"*PICASSO*"),oldOTB!$X:$Z,3,FALSE),IFERROR(VLOOKUP(CONCATENATE(I$1,"*PICASSO*"),oldOTB!$Y:$Z,2,FALSE),"")))))))</f>
        <v/>
      </c>
      <c r="J14" s="13" t="str">
        <f>IFERROR(VLOOKUP(CONCATENATE(J$1,"*PICASSO*"),oldOTB!$S:$Z,8,FALSE),IFERROR(VLOOKUP(CONCATENATE(J$1,"*PICASSO*"),oldOTB!$T:$Z,7,FALSE),IFERROR(VLOOKUP(CONCATENATE(J$1,"*PICASSO*"),oldOTB!$U:$Z,6,FALSE),IFERROR(VLOOKUP(CONCATENATE(J$1,"*PICASSO*"),oldOTB!$V:$Z,5,FALSE),IFERROR(VLOOKUP(CONCATENATE(J$1,"*PICASSO*"),oldOTB!$W:$Z,4,FALSE),IFERROR(VLOOKUP(CONCATENATE(J$1,"*PICASSO*"),oldOTB!$X:$Z,3,FALSE),IFERROR(VLOOKUP(CONCATENATE(J$1,"*PICASSO*"),oldOTB!$Y:$Z,2,FALSE),"")))))))</f>
        <v>UNEP 30pax en U</v>
      </c>
      <c r="K14" s="13" t="str">
        <f>IFERROR(VLOOKUP(CONCATENATE(K$1,"*PICASSO*"),oldOTB!$S:$Z,8,FALSE),IFERROR(VLOOKUP(CONCATENATE(K$1,"*PICASSO*"),oldOTB!$T:$Z,7,FALSE),IFERROR(VLOOKUP(CONCATENATE(K$1,"*PICASSO*"),oldOTB!$U:$Z,6,FALSE),IFERROR(VLOOKUP(CONCATENATE(K$1,"*PICASSO*"),oldOTB!$V:$Z,5,FALSE),IFERROR(VLOOKUP(CONCATENATE(K$1,"*PICASSO*"),oldOTB!$W:$Z,4,FALSE),IFERROR(VLOOKUP(CONCATENATE(K$1,"*PICASSO*"),oldOTB!$X:$Z,3,FALSE),IFERROR(VLOOKUP(CONCATENATE(K$1,"*PICASSO*"),oldOTB!$Y:$Z,2,FALSE),"")))))))</f>
        <v>UNEP 30pax en U</v>
      </c>
      <c r="L14" s="13" t="str">
        <f>IFERROR(VLOOKUP(CONCATENATE(L$1,"*PICASSO*"),oldOTB!$S:$Z,8,FALSE),IFERROR(VLOOKUP(CONCATENATE(L$1,"*PICASSO*"),oldOTB!$T:$Z,7,FALSE),IFERROR(VLOOKUP(CONCATENATE(L$1,"*PICASSO*"),oldOTB!$U:$Z,6,FALSE),IFERROR(VLOOKUP(CONCATENATE(L$1,"*PICASSO*"),oldOTB!$V:$Z,5,FALSE),IFERROR(VLOOKUP(CONCATENATE(L$1,"*PICASSO*"),oldOTB!$W:$Z,4,FALSE),IFERROR(VLOOKUP(CONCATENATE(L$1,"*PICASSO*"),oldOTB!$X:$Z,3,FALSE),IFERROR(VLOOKUP(CONCATENATE(L$1,"*PICASSO*"),oldOTB!$Y:$Z,2,FALSE),"")))))))</f>
        <v/>
      </c>
      <c r="M14" s="13" t="str">
        <f>IFERROR(VLOOKUP(CONCATENATE(M$1,"*PICASSO*"),oldOTB!$S:$Z,8,FALSE),IFERROR(VLOOKUP(CONCATENATE(M$1,"*PICASSO*"),oldOTB!$T:$Z,7,FALSE),IFERROR(VLOOKUP(CONCATENATE(M$1,"*PICASSO*"),oldOTB!$U:$Z,6,FALSE),IFERROR(VLOOKUP(CONCATENATE(M$1,"*PICASSO*"),oldOTB!$V:$Z,5,FALSE),IFERROR(VLOOKUP(CONCATENATE(M$1,"*PICASSO*"),oldOTB!$W:$Z,4,FALSE),IFERROR(VLOOKUP(CONCATENATE(M$1,"*PICASSO*"),oldOTB!$X:$Z,3,FALSE),IFERROR(VLOOKUP(CONCATENATE(M$1,"*PICASSO*"),oldOTB!$Y:$Z,2,FALSE),"")))))))</f>
        <v/>
      </c>
      <c r="N14" s="13" t="str">
        <f>IFERROR(VLOOKUP(CONCATENATE(N$1,"*PICASSO*"),oldOTB!$S:$Z,8,FALSE),IFERROR(VLOOKUP(CONCATENATE(N$1,"*PICASSO*"),oldOTB!$T:$Z,7,FALSE),IFERROR(VLOOKUP(CONCATENATE(N$1,"*PICASSO*"),oldOTB!$U:$Z,6,FALSE),IFERROR(VLOOKUP(CONCATENATE(N$1,"*PICASSO*"),oldOTB!$V:$Z,5,FALSE),IFERROR(VLOOKUP(CONCATENATE(N$1,"*PICASSO*"),oldOTB!$W:$Z,4,FALSE),IFERROR(VLOOKUP(CONCATENATE(N$1,"*PICASSO*"),oldOTB!$X:$Z,3,FALSE),IFERROR(VLOOKUP(CONCATENATE(N$1,"*PICASSO*"),oldOTB!$Y:$Z,2,FALSE),"")))))))</f>
        <v/>
      </c>
      <c r="O14" s="13" t="str">
        <f>IFERROR(VLOOKUP(CONCATENATE(O$1,"*PICASSO*"),oldOTB!$S:$Z,8,FALSE),IFERROR(VLOOKUP(CONCATENATE(O$1,"*PICASSO*"),oldOTB!$T:$Z,7,FALSE),IFERROR(VLOOKUP(CONCATENATE(O$1,"*PICASSO*"),oldOTB!$U:$Z,6,FALSE),IFERROR(VLOOKUP(CONCATENATE(O$1,"*PICASSO*"),oldOTB!$V:$Z,5,FALSE),IFERROR(VLOOKUP(CONCATENATE(O$1,"*PICASSO*"),oldOTB!$W:$Z,4,FALSE),IFERROR(VLOOKUP(CONCATENATE(O$1,"*PICASSO*"),oldOTB!$X:$Z,3,FALSE),IFERROR(VLOOKUP(CONCATENATE(O$1,"*PICASSO*"),oldOTB!$Y:$Z,2,FALSE),"")))))))</f>
        <v/>
      </c>
      <c r="P14" s="13" t="str">
        <f>IFERROR(VLOOKUP(CONCATENATE(P$1,"*PICASSO*"),oldOTB!$S:$Z,8,FALSE),IFERROR(VLOOKUP(CONCATENATE(P$1,"*PICASSO*"),oldOTB!$T:$Z,7,FALSE),IFERROR(VLOOKUP(CONCATENATE(P$1,"*PICASSO*"),oldOTB!$U:$Z,6,FALSE),IFERROR(VLOOKUP(CONCATENATE(P$1,"*PICASSO*"),oldOTB!$V:$Z,5,FALSE),IFERROR(VLOOKUP(CONCATENATE(P$1,"*PICASSO*"),oldOTB!$W:$Z,4,FALSE),IFERROR(VLOOKUP(CONCATENATE(P$1,"*PICASSO*"),oldOTB!$X:$Z,3,FALSE),IFERROR(VLOOKUP(CONCATENATE(P$1,"*PICASSO*"),oldOTB!$Y:$Z,2,FALSE),"")))))))</f>
        <v>GMPA 185pax en THEATRE</v>
      </c>
      <c r="Q14" s="13" t="str">
        <f>IFERROR(VLOOKUP(CONCATENATE(Q$1,"*PICASSO*"),oldOTB!$S:$Z,8,FALSE),IFERROR(VLOOKUP(CONCATENATE(Q$1,"*PICASSO*"),oldOTB!$T:$Z,7,FALSE),IFERROR(VLOOKUP(CONCATENATE(Q$1,"*PICASSO*"),oldOTB!$U:$Z,6,FALSE),IFERROR(VLOOKUP(CONCATENATE(Q$1,"*PICASSO*"),oldOTB!$V:$Z,5,FALSE),IFERROR(VLOOKUP(CONCATENATE(Q$1,"*PICASSO*"),oldOTB!$W:$Z,4,FALSE),IFERROR(VLOOKUP(CONCATENATE(Q$1,"*PICASSO*"),oldOTB!$X:$Z,3,FALSE),IFERROR(VLOOKUP(CONCATENATE(Q$1,"*PICASSO*"),oldOTB!$Y:$Z,2,FALSE),"")))))))</f>
        <v>GMPA 30pax en U</v>
      </c>
      <c r="R14" s="13" t="str">
        <f>IFERROR(VLOOKUP(CONCATENATE(R$1,"*PICASSO*"),oldOTB!$S:$Z,8,FALSE),IFERROR(VLOOKUP(CONCATENATE(R$1,"*PICASSO*"),oldOTB!$T:$Z,7,FALSE),IFERROR(VLOOKUP(CONCATENATE(R$1,"*PICASSO*"),oldOTB!$U:$Z,6,FALSE),IFERROR(VLOOKUP(CONCATENATE(R$1,"*PICASSO*"),oldOTB!$V:$Z,5,FALSE),IFERROR(VLOOKUP(CONCATENATE(R$1,"*PICASSO*"),oldOTB!$W:$Z,4,FALSE),IFERROR(VLOOKUP(CONCATENATE(R$1,"*PICASSO*"),oldOTB!$X:$Z,3,FALSE),IFERROR(VLOOKUP(CONCATENATE(R$1,"*PICASSO*"),oldOTB!$Y:$Z,2,FALSE),"")))))))</f>
        <v>GMPA 30pax en U</v>
      </c>
      <c r="S14" s="13" t="str">
        <f>IFERROR(VLOOKUP(CONCATENATE(S$1,"*PICASSO*"),oldOTB!$S:$Z,8,FALSE),IFERROR(VLOOKUP(CONCATENATE(S$1,"*PICASSO*"),oldOTB!$T:$Z,7,FALSE),IFERROR(VLOOKUP(CONCATENATE(S$1,"*PICASSO*"),oldOTB!$U:$Z,6,FALSE),IFERROR(VLOOKUP(CONCATENATE(S$1,"*PICASSO*"),oldOTB!$V:$Z,5,FALSE),IFERROR(VLOOKUP(CONCATENATE(S$1,"*PICASSO*"),oldOTB!$W:$Z,4,FALSE),IFERROR(VLOOKUP(CONCATENATE(S$1,"*PICASSO*"),oldOTB!$X:$Z,3,FALSE),IFERROR(VLOOKUP(CONCATENATE(S$1,"*PICASSO*"),oldOTB!$Y:$Z,2,FALSE),"")))))))</f>
        <v>GMPA 30pax en U</v>
      </c>
      <c r="T14" s="13" t="str">
        <f>IFERROR(VLOOKUP(CONCATENATE(T$1,"*PICASSO*"),oldOTB!$S:$Z,8,FALSE),IFERROR(VLOOKUP(CONCATENATE(T$1,"*PICASSO*"),oldOTB!$T:$Z,7,FALSE),IFERROR(VLOOKUP(CONCATENATE(T$1,"*PICASSO*"),oldOTB!$U:$Z,6,FALSE),IFERROR(VLOOKUP(CONCATENATE(T$1,"*PICASSO*"),oldOTB!$V:$Z,5,FALSE),IFERROR(VLOOKUP(CONCATENATE(T$1,"*PICASSO*"),oldOTB!$W:$Z,4,FALSE),IFERROR(VLOOKUP(CONCATENATE(T$1,"*PICASSO*"),oldOTB!$X:$Z,3,FALSE),IFERROR(VLOOKUP(CONCATENATE(T$1,"*PICASSO*"),oldOTB!$Y:$Z,2,FALSE),"")))))))</f>
        <v xml:space="preserve">CORPS MEMOIRE pax en </v>
      </c>
      <c r="U14" s="13" t="str">
        <f>IFERROR(VLOOKUP(CONCATENATE(U$1,"*PICASSO*"),oldOTB!$S:$Z,8,FALSE),IFERROR(VLOOKUP(CONCATENATE(U$1,"*PICASSO*"),oldOTB!$T:$Z,7,FALSE),IFERROR(VLOOKUP(CONCATENATE(U$1,"*PICASSO*"),oldOTB!$U:$Z,6,FALSE),IFERROR(VLOOKUP(CONCATENATE(U$1,"*PICASSO*"),oldOTB!$V:$Z,5,FALSE),IFERROR(VLOOKUP(CONCATENATE(U$1,"*PICASSO*"),oldOTB!$W:$Z,4,FALSE),IFERROR(VLOOKUP(CONCATENATE(U$1,"*PICASSO*"),oldOTB!$X:$Z,3,FALSE),IFERROR(VLOOKUP(CONCATENATE(U$1,"*PICASSO*"),oldOTB!$Y:$Z,2,FALSE),"")))))))</f>
        <v xml:space="preserve">CORPS MEMOIRE pax en </v>
      </c>
      <c r="V14" s="13" t="str">
        <f>IFERROR(VLOOKUP(CONCATENATE(V$1,"*PICASSO*"),oldOTB!$S:$Z,8,FALSE),IFERROR(VLOOKUP(CONCATENATE(V$1,"*PICASSO*"),oldOTB!$T:$Z,7,FALSE),IFERROR(VLOOKUP(CONCATENATE(V$1,"*PICASSO*"),oldOTB!$U:$Z,6,FALSE),IFERROR(VLOOKUP(CONCATENATE(V$1,"*PICASSO*"),oldOTB!$V:$Z,5,FALSE),IFERROR(VLOOKUP(CONCATENATE(V$1,"*PICASSO*"),oldOTB!$W:$Z,4,FALSE),IFERROR(VLOOKUP(CONCATENATE(V$1,"*PICASSO*"),oldOTB!$X:$Z,3,FALSE),IFERROR(VLOOKUP(CONCATENATE(V$1,"*PICASSO*"),oldOTB!$Y:$Z,2,FALSE),"")))))))</f>
        <v/>
      </c>
      <c r="W14" s="13" t="str">
        <f>IFERROR(VLOOKUP(CONCATENATE(W$1,"*PICASSO*"),oldOTB!$S:$Z,8,FALSE),IFERROR(VLOOKUP(CONCATENATE(W$1,"*PICASSO*"),oldOTB!$T:$Z,7,FALSE),IFERROR(VLOOKUP(CONCATENATE(W$1,"*PICASSO*"),oldOTB!$U:$Z,6,FALSE),IFERROR(VLOOKUP(CONCATENATE(W$1,"*PICASSO*"),oldOTB!$V:$Z,5,FALSE),IFERROR(VLOOKUP(CONCATENATE(W$1,"*PICASSO*"),oldOTB!$W:$Z,4,FALSE),IFERROR(VLOOKUP(CONCATENATE(W$1,"*PICASSO*"),oldOTB!$X:$Z,3,FALSE),IFERROR(VLOOKUP(CONCATENATE(W$1,"*PICASSO*"),oldOTB!$Y:$Z,2,FALSE),"")))))))</f>
        <v/>
      </c>
      <c r="X14" s="13" t="str">
        <f>IFERROR(VLOOKUP(CONCATENATE(X$1,"*PICASSO*"),oldOTB!$S:$Z,8,FALSE),IFERROR(VLOOKUP(CONCATENATE(X$1,"*PICASSO*"),oldOTB!$T:$Z,7,FALSE),IFERROR(VLOOKUP(CONCATENATE(X$1,"*PICASSO*"),oldOTB!$U:$Z,6,FALSE),IFERROR(VLOOKUP(CONCATENATE(X$1,"*PICASSO*"),oldOTB!$V:$Z,5,FALSE),IFERROR(VLOOKUP(CONCATENATE(X$1,"*PICASSO*"),oldOTB!$W:$Z,4,FALSE),IFERROR(VLOOKUP(CONCATENATE(X$1,"*PICASSO*"),oldOTB!$X:$Z,3,FALSE),IFERROR(VLOOKUP(CONCATENATE(X$1,"*PICASSO*"),oldOTB!$Y:$Z,2,FALSE),"")))))))</f>
        <v xml:space="preserve">GEFCO pax en </v>
      </c>
      <c r="Y14" s="13" t="str">
        <f>IFERROR(VLOOKUP(CONCATENATE(Y$1,"*PICASSO*"),oldOTB!$S:$Z,8,FALSE),IFERROR(VLOOKUP(CONCATENATE(Y$1,"*PICASSO*"),oldOTB!$T:$Z,7,FALSE),IFERROR(VLOOKUP(CONCATENATE(Y$1,"*PICASSO*"),oldOTB!$U:$Z,6,FALSE),IFERROR(VLOOKUP(CONCATENATE(Y$1,"*PICASSO*"),oldOTB!$V:$Z,5,FALSE),IFERROR(VLOOKUP(CONCATENATE(Y$1,"*PICASSO*"),oldOTB!$W:$Z,4,FALSE),IFERROR(VLOOKUP(CONCATENATE(Y$1,"*PICASSO*"),oldOTB!$X:$Z,3,FALSE),IFERROR(VLOOKUP(CONCATENATE(Y$1,"*PICASSO*"),oldOTB!$Y:$Z,2,FALSE),"")))))))</f>
        <v xml:space="preserve">COLAS  pax en </v>
      </c>
      <c r="Z14" s="13" t="str">
        <f>IFERROR(VLOOKUP(CONCATENATE(Z$1,"*PICASSO*"),oldOTB!$S:$Z,8,FALSE),IFERROR(VLOOKUP(CONCATENATE(Z$1,"*PICASSO*"),oldOTB!$T:$Z,7,FALSE),IFERROR(VLOOKUP(CONCATENATE(Z$1,"*PICASSO*"),oldOTB!$U:$Z,6,FALSE),IFERROR(VLOOKUP(CONCATENATE(Z$1,"*PICASSO*"),oldOTB!$V:$Z,5,FALSE),IFERROR(VLOOKUP(CONCATENATE(Z$1,"*PICASSO*"),oldOTB!$W:$Z,4,FALSE),IFERROR(VLOOKUP(CONCATENATE(Z$1,"*PICASSO*"),oldOTB!$X:$Z,3,FALSE),IFERROR(VLOOKUP(CONCATENATE(Z$1,"*PICASSO*"),oldOTB!$Y:$Z,2,FALSE),"")))))))</f>
        <v/>
      </c>
      <c r="AA14" s="13" t="str">
        <f>IFERROR(VLOOKUP(CONCATENATE(AA$1,"*PICASSO*"),oldOTB!$S:$Z,8,FALSE),IFERROR(VLOOKUP(CONCATENATE(AA$1,"*PICASSO*"),oldOTB!$T:$Z,7,FALSE),IFERROR(VLOOKUP(CONCATENATE(AA$1,"*PICASSO*"),oldOTB!$U:$Z,6,FALSE),IFERROR(VLOOKUP(CONCATENATE(AA$1,"*PICASSO*"),oldOTB!$V:$Z,5,FALSE),IFERROR(VLOOKUP(CONCATENATE(AA$1,"*PICASSO*"),oldOTB!$W:$Z,4,FALSE),IFERROR(VLOOKUP(CONCATENATE(AA$1,"*PICASSO*"),oldOTB!$X:$Z,3,FALSE),IFERROR(VLOOKUP(CONCATENATE(AA$1,"*PICASSO*"),oldOTB!$Y:$Z,2,FALSE),"")))))))</f>
        <v xml:space="preserve">FFA pax en </v>
      </c>
      <c r="AB14" s="13" t="str">
        <f>IFERROR(VLOOKUP(CONCATENATE(AB$1,"*PICASSO*"),oldOTB!$S:$Z,8,FALSE),IFERROR(VLOOKUP(CONCATENATE(AB$1,"*PICASSO*"),oldOTB!$T:$Z,7,FALSE),IFERROR(VLOOKUP(CONCATENATE(AB$1,"*PICASSO*"),oldOTB!$U:$Z,6,FALSE),IFERROR(VLOOKUP(CONCATENATE(AB$1,"*PICASSO*"),oldOTB!$V:$Z,5,FALSE),IFERROR(VLOOKUP(CONCATENATE(AB$1,"*PICASSO*"),oldOTB!$W:$Z,4,FALSE),IFERROR(VLOOKUP(CONCATENATE(AB$1,"*PICASSO*"),oldOTB!$X:$Z,3,FALSE),IFERROR(VLOOKUP(CONCATENATE(AB$1,"*PICASSO*"),oldOTB!$Y:$Z,2,FALSE),"")))))))</f>
        <v/>
      </c>
      <c r="AC14" s="13" t="str">
        <f>IFERROR(VLOOKUP(CONCATENATE(AC$1,"*PICASSO*"),oldOTB!$S:$Z,8,FALSE),IFERROR(VLOOKUP(CONCATENATE(AC$1,"*PICASSO*"),oldOTB!$T:$Z,7,FALSE),IFERROR(VLOOKUP(CONCATENATE(AC$1,"*PICASSO*"),oldOTB!$U:$Z,6,FALSE),IFERROR(VLOOKUP(CONCATENATE(AC$1,"*PICASSO*"),oldOTB!$V:$Z,5,FALSE),IFERROR(VLOOKUP(CONCATENATE(AC$1,"*PICASSO*"),oldOTB!$W:$Z,4,FALSE),IFERROR(VLOOKUP(CONCATENATE(AC$1,"*PICASSO*"),oldOTB!$X:$Z,3,FALSE),IFERROR(VLOOKUP(CONCATENATE(AC$1,"*PICASSO*"),oldOTB!$Y:$Z,2,FALSE),"")))))))</f>
        <v/>
      </c>
      <c r="AD14" s="13" t="str">
        <f>IFERROR(VLOOKUP(CONCATENATE(AD$1,"*PICASSO*"),oldOTB!$S:$Z,8,FALSE),IFERROR(VLOOKUP(CONCATENATE(AD$1,"*PICASSO*"),oldOTB!$T:$Z,7,FALSE),IFERROR(VLOOKUP(CONCATENATE(AD$1,"*PICASSO*"),oldOTB!$U:$Z,6,FALSE),IFERROR(VLOOKUP(CONCATENATE(AD$1,"*PICASSO*"),oldOTB!$V:$Z,5,FALSE),IFERROR(VLOOKUP(CONCATENATE(AD$1,"*PICASSO*"),oldOTB!$W:$Z,4,FALSE),IFERROR(VLOOKUP(CONCATENATE(AD$1,"*PICASSO*"),oldOTB!$X:$Z,3,FALSE),IFERROR(VLOOKUP(CONCATENATE(AD$1,"*PICASSO*"),oldOTB!$Y:$Z,2,FALSE),"")))))))</f>
        <v/>
      </c>
      <c r="AE14" s="13" t="str">
        <f>IFERROR(VLOOKUP(CONCATENATE(AE$1,"*PICASSO*"),oldOTB!$S:$Z,8,FALSE),IFERROR(VLOOKUP(CONCATENATE(AE$1,"*PICASSO*"),oldOTB!$T:$Z,7,FALSE),IFERROR(VLOOKUP(CONCATENATE(AE$1,"*PICASSO*"),oldOTB!$U:$Z,6,FALSE),IFERROR(VLOOKUP(CONCATENATE(AE$1,"*PICASSO*"),oldOTB!$V:$Z,5,FALSE),IFERROR(VLOOKUP(CONCATENATE(AE$1,"*PICASSO*"),oldOTB!$W:$Z,4,FALSE),IFERROR(VLOOKUP(CONCATENATE(AE$1,"*PICASSO*"),oldOTB!$X:$Z,3,FALSE),IFERROR(VLOOKUP(CONCATENATE(AE$1,"*PICASSO*"),oldOTB!$Y:$Z,2,FALSE),"")))))))</f>
        <v/>
      </c>
      <c r="AF14" s="13" t="str">
        <f>IFERROR(VLOOKUP(CONCATENATE(AF$1,"*PICASSO*"),oldOTB!$S:$Z,8,FALSE),IFERROR(VLOOKUP(CONCATENATE(AF$1,"*PICASSO*"),oldOTB!$T:$Z,7,FALSE),IFERROR(VLOOKUP(CONCATENATE(AF$1,"*PICASSO*"),oldOTB!$U:$Z,6,FALSE),IFERROR(VLOOKUP(CONCATENATE(AF$1,"*PICASSO*"),oldOTB!$V:$Z,5,FALSE),IFERROR(VLOOKUP(CONCATENATE(AF$1,"*PICASSO*"),oldOTB!$W:$Z,4,FALSE),IFERROR(VLOOKUP(CONCATENATE(AF$1,"*PICASSO*"),oldOTB!$X:$Z,3,FALSE),IFERROR(VLOOKUP(CONCATENATE(AF$1,"*PICASSO*"),oldOTB!$Y:$Z,2,FALSE),"")))))))</f>
        <v/>
      </c>
      <c r="AG14" s="13" t="str">
        <f>IFERROR(VLOOKUP(CONCATENATE(AG$1,"*PICASSO*"),oldOTB!$S:$Z,8,FALSE),IFERROR(VLOOKUP(CONCATENATE(AG$1,"*PICASSO*"),oldOTB!$T:$Z,7,FALSE),IFERROR(VLOOKUP(CONCATENATE(AG$1,"*PICASSO*"),oldOTB!$U:$Z,6,FALSE),IFERROR(VLOOKUP(CONCATENATE(AG$1,"*PICASSO*"),oldOTB!$V:$Z,5,FALSE),IFERROR(VLOOKUP(CONCATENATE(AG$1,"*PICASSO*"),oldOTB!$W:$Z,4,FALSE),IFERROR(VLOOKUP(CONCATENATE(AG$1,"*PICASSO*"),oldOTB!$X:$Z,3,FALSE),IFERROR(VLOOKUP(CONCATENATE(AG$1,"*PICASSO*"),oldOTB!$Y:$Z,2,FALSE),"")))))))</f>
        <v/>
      </c>
      <c r="AH14" s="13" t="str">
        <f>IFERROR(VLOOKUP(CONCATENATE(AH$1,"*PICASSO*"),oldOTB!$S:$Z,8,FALSE),IFERROR(VLOOKUP(CONCATENATE(AH$1,"*PICASSO*"),oldOTB!$T:$Z,7,FALSE),IFERROR(VLOOKUP(CONCATENATE(AH$1,"*PICASSO*"),oldOTB!$U:$Z,6,FALSE),IFERROR(VLOOKUP(CONCATENATE(AH$1,"*PICASSO*"),oldOTB!$V:$Z,5,FALSE),IFERROR(VLOOKUP(CONCATENATE(AH$1,"*PICASSO*"),oldOTB!$W:$Z,4,FALSE),IFERROR(VLOOKUP(CONCATENATE(AH$1,"*PICASSO*"),oldOTB!$X:$Z,3,FALSE),IFERROR(VLOOKUP(CONCATENATE(AH$1,"*PICASSO*"),oldOTB!$Y:$Z,2,FALSE),"")))))))</f>
        <v/>
      </c>
      <c r="AI14" s="13" t="str">
        <f>IFERROR(VLOOKUP(CONCATENATE(AI$1,"*PICASSO*"),oldOTB!$S:$Z,8,FALSE),IFERROR(VLOOKUP(CONCATENATE(AI$1,"*PICASSO*"),oldOTB!$T:$Z,7,FALSE),IFERROR(VLOOKUP(CONCATENATE(AI$1,"*PICASSO*"),oldOTB!$U:$Z,6,FALSE),IFERROR(VLOOKUP(CONCATENATE(AI$1,"*PICASSO*"),oldOTB!$V:$Z,5,FALSE),IFERROR(VLOOKUP(CONCATENATE(AI$1,"*PICASSO*"),oldOTB!$W:$Z,4,FALSE),IFERROR(VLOOKUP(CONCATENATE(AI$1,"*PICASSO*"),oldOTB!$X:$Z,3,FALSE),IFERROR(VLOOKUP(CONCATENATE(AI$1,"*PICASSO*"),oldOTB!$Y:$Z,2,FALSE),"")))))))</f>
        <v/>
      </c>
      <c r="AJ14" t="s">
        <v>95</v>
      </c>
      <c r="AK14" t="str">
        <f t="shared" si="2"/>
        <v>42370</v>
      </c>
      <c r="AL14" t="str">
        <f t="shared" si="3"/>
        <v>42371</v>
      </c>
      <c r="AM14" t="str">
        <f t="shared" si="4"/>
        <v>42372</v>
      </c>
      <c r="AN14" t="str">
        <f t="shared" si="5"/>
        <v>42373</v>
      </c>
      <c r="AO14" t="str">
        <f t="shared" si="6"/>
        <v>42374</v>
      </c>
      <c r="AP14" t="str">
        <f t="shared" si="7"/>
        <v>42375UNEP 30pax en U</v>
      </c>
      <c r="AQ14" t="str">
        <f t="shared" si="8"/>
        <v>42376UNEP 30pax en U</v>
      </c>
      <c r="AR14" t="str">
        <f t="shared" si="9"/>
        <v>42377</v>
      </c>
      <c r="AS14" t="str">
        <f t="shared" si="10"/>
        <v>42378</v>
      </c>
      <c r="AT14" t="str">
        <f t="shared" si="11"/>
        <v>42379</v>
      </c>
      <c r="AU14" t="str">
        <f t="shared" si="12"/>
        <v>42380</v>
      </c>
      <c r="AV14" t="str">
        <f t="shared" si="13"/>
        <v>42381GMPA 185pax en THEATRE</v>
      </c>
      <c r="AW14" t="str">
        <f t="shared" si="14"/>
        <v>42382GMPA 30pax en U</v>
      </c>
      <c r="AX14" t="str">
        <f t="shared" si="15"/>
        <v>42383GMPA 30pax en U</v>
      </c>
      <c r="AY14" t="str">
        <f t="shared" si="16"/>
        <v>42384GMPA 30pax en U</v>
      </c>
      <c r="AZ14" t="str">
        <f t="shared" si="17"/>
        <v xml:space="preserve">42385CORPS MEMOIRE pax en </v>
      </c>
      <c r="BA14" t="str">
        <f t="shared" si="18"/>
        <v xml:space="preserve">42386CORPS MEMOIRE pax en </v>
      </c>
      <c r="BB14" t="str">
        <f t="shared" si="19"/>
        <v>42387</v>
      </c>
      <c r="BC14" t="str">
        <f t="shared" si="20"/>
        <v>42388</v>
      </c>
      <c r="BD14" t="str">
        <f t="shared" si="21"/>
        <v xml:space="preserve">42389GEFCO pax en </v>
      </c>
      <c r="BE14" t="str">
        <f t="shared" si="22"/>
        <v xml:space="preserve">42390COLAS  pax en </v>
      </c>
      <c r="BF14" t="str">
        <f t="shared" si="23"/>
        <v>42391</v>
      </c>
      <c r="BG14" t="str">
        <f t="shared" si="24"/>
        <v xml:space="preserve">42392FFA pax en </v>
      </c>
      <c r="BH14" t="str">
        <f t="shared" si="25"/>
        <v>42393</v>
      </c>
      <c r="BI14" t="str">
        <f t="shared" si="26"/>
        <v>42394</v>
      </c>
      <c r="BJ14" t="str">
        <f t="shared" si="27"/>
        <v>42395</v>
      </c>
      <c r="BK14" t="str">
        <f t="shared" si="28"/>
        <v>42396</v>
      </c>
      <c r="BL14" t="str">
        <f t="shared" si="29"/>
        <v>42397</v>
      </c>
      <c r="BM14" t="str">
        <f t="shared" si="30"/>
        <v>42398</v>
      </c>
      <c r="BN14" t="str">
        <f t="shared" si="31"/>
        <v>42399</v>
      </c>
      <c r="BO14" t="str">
        <f t="shared" si="32"/>
        <v>42400</v>
      </c>
    </row>
    <row r="15" spans="1:67">
      <c r="A15" s="14" t="s">
        <v>88</v>
      </c>
      <c r="B15" s="14"/>
      <c r="C15" s="15"/>
      <c r="D15" s="15"/>
      <c r="E15" s="13" t="str">
        <f>IFERROR(VLOOKUP(CONCATENATE(E$1,"*GREVIN*"),oldOTB!$S:$Z,8,FALSE),IFERROR(VLOOKUP(CONCATENATE(E$1,"*GREVIN*"),oldOTB!$T:$Z,7,FALSE),IFERROR(VLOOKUP(CONCATENATE(E$1,"*GREVIN*"),oldOTB!$U:$Z,6,FALSE),IFERROR(VLOOKUP(CONCATENATE(E$1,"*GREVIN*"),oldOTB!$V:$Z,5,FALSE),IFERROR(VLOOKUP(CONCATENATE(E$1,"*GREVIN*"),oldOTB!$W:$Z,4,FALSE),IFERROR(VLOOKUP(CONCATENATE(E$1,"*GREVIN*"),oldOTB!$X:$Z,3,FALSE),IFERROR(VLOOKUP(CONCATENATE(E$1,"*GREVIN*"),oldOTB!$Y:$Z,2,FALSE),"")))))))</f>
        <v/>
      </c>
      <c r="F15" s="13" t="str">
        <f>IFERROR(VLOOKUP(CONCATENATE(F$1,"*GREVIN*"),oldOTB!$S:$Z,8,FALSE),IFERROR(VLOOKUP(CONCATENATE(F$1,"*GREVIN*"),oldOTB!$T:$Z,7,FALSE),IFERROR(VLOOKUP(CONCATENATE(F$1,"*GREVIN*"),oldOTB!$U:$Z,6,FALSE),IFERROR(VLOOKUP(CONCATENATE(F$1,"*GREVIN*"),oldOTB!$V:$Z,5,FALSE),IFERROR(VLOOKUP(CONCATENATE(F$1,"*GREVIN*"),oldOTB!$W:$Z,4,FALSE),IFERROR(VLOOKUP(CONCATENATE(F$1,"*GREVIN*"),oldOTB!$X:$Z,3,FALSE),IFERROR(VLOOKUP(CONCATENATE(F$1,"*GREVIN*"),oldOTB!$Y:$Z,2,FALSE),"")))))))</f>
        <v/>
      </c>
      <c r="G15" s="13" t="str">
        <f>IFERROR(VLOOKUP(CONCATENATE(G$1,"*GREVIN*"),oldOTB!$S:$Z,8,FALSE),IFERROR(VLOOKUP(CONCATENATE(G$1,"*GREVIN*"),oldOTB!$T:$Z,7,FALSE),IFERROR(VLOOKUP(CONCATENATE(G$1,"*GREVIN*"),oldOTB!$U:$Z,6,FALSE),IFERROR(VLOOKUP(CONCATENATE(G$1,"*GREVIN*"),oldOTB!$V:$Z,5,FALSE),IFERROR(VLOOKUP(CONCATENATE(G$1,"*GREVIN*"),oldOTB!$W:$Z,4,FALSE),IFERROR(VLOOKUP(CONCATENATE(G$1,"*GREVIN*"),oldOTB!$X:$Z,3,FALSE),IFERROR(VLOOKUP(CONCATENATE(G$1,"*GREVIN*"),oldOTB!$Y:$Z,2,FALSE),"")))))))</f>
        <v/>
      </c>
      <c r="H15" s="13" t="str">
        <f>IFERROR(VLOOKUP(CONCATENATE(H$1,"*GREVIN*"),oldOTB!$S:$Z,8,FALSE),IFERROR(VLOOKUP(CONCATENATE(H$1,"*GREVIN*"),oldOTB!$T:$Z,7,FALSE),IFERROR(VLOOKUP(CONCATENATE(H$1,"*GREVIN*"),oldOTB!$U:$Z,6,FALSE),IFERROR(VLOOKUP(CONCATENATE(H$1,"*GREVIN*"),oldOTB!$V:$Z,5,FALSE),IFERROR(VLOOKUP(CONCATENATE(H$1,"*GREVIN*"),oldOTB!$W:$Z,4,FALSE),IFERROR(VLOOKUP(CONCATENATE(H$1,"*GREVIN*"),oldOTB!$X:$Z,3,FALSE),IFERROR(VLOOKUP(CONCATENATE(H$1,"*GREVIN*"),oldOTB!$Y:$Z,2,FALSE),"")))))))</f>
        <v/>
      </c>
      <c r="I15" s="13" t="str">
        <f>IFERROR(VLOOKUP(CONCATENATE(I$1,"*GREVIN*"),oldOTB!$S:$Z,8,FALSE),IFERROR(VLOOKUP(CONCATENATE(I$1,"*GREVIN*"),oldOTB!$T:$Z,7,FALSE),IFERROR(VLOOKUP(CONCATENATE(I$1,"*GREVIN*"),oldOTB!$U:$Z,6,FALSE),IFERROR(VLOOKUP(CONCATENATE(I$1,"*GREVIN*"),oldOTB!$V:$Z,5,FALSE),IFERROR(VLOOKUP(CONCATENATE(I$1,"*GREVIN*"),oldOTB!$W:$Z,4,FALSE),IFERROR(VLOOKUP(CONCATENATE(I$1,"*GREVIN*"),oldOTB!$X:$Z,3,FALSE),IFERROR(VLOOKUP(CONCATENATE(I$1,"*GREVIN*"),oldOTB!$Y:$Z,2,FALSE),"")))))))</f>
        <v/>
      </c>
      <c r="J15" s="13" t="str">
        <f>IFERROR(VLOOKUP(CONCATENATE(J$1,"*GREVIN*"),oldOTB!$S:$Z,8,FALSE),IFERROR(VLOOKUP(CONCATENATE(J$1,"*GREVIN*"),oldOTB!$T:$Z,7,FALSE),IFERROR(VLOOKUP(CONCATENATE(J$1,"*GREVIN*"),oldOTB!$U:$Z,6,FALSE),IFERROR(VLOOKUP(CONCATENATE(J$1,"*GREVIN*"),oldOTB!$V:$Z,5,FALSE),IFERROR(VLOOKUP(CONCATENATE(J$1,"*GREVIN*"),oldOTB!$W:$Z,4,FALSE),IFERROR(VLOOKUP(CONCATENATE(J$1,"*GREVIN*"),oldOTB!$X:$Z,3,FALSE),IFERROR(VLOOKUP(CONCATENATE(J$1,"*GREVIN*"),oldOTB!$Y:$Z,2,FALSE),"")))))))</f>
        <v>UNEP 30pax en U</v>
      </c>
      <c r="K15" s="13" t="str">
        <f>IFERROR(VLOOKUP(CONCATENATE(K$1,"*GREVIN*"),oldOTB!$S:$Z,8,FALSE),IFERROR(VLOOKUP(CONCATENATE(K$1,"*GREVIN*"),oldOTB!$T:$Z,7,FALSE),IFERROR(VLOOKUP(CONCATENATE(K$1,"*GREVIN*"),oldOTB!$U:$Z,6,FALSE),IFERROR(VLOOKUP(CONCATENATE(K$1,"*GREVIN*"),oldOTB!$V:$Z,5,FALSE),IFERROR(VLOOKUP(CONCATENATE(K$1,"*GREVIN*"),oldOTB!$W:$Z,4,FALSE),IFERROR(VLOOKUP(CONCATENATE(K$1,"*GREVIN*"),oldOTB!$X:$Z,3,FALSE),IFERROR(VLOOKUP(CONCATENATE(K$1,"*GREVIN*"),oldOTB!$Y:$Z,2,FALSE),"")))))))</f>
        <v>UNEP 30pax en U</v>
      </c>
      <c r="L15" s="13" t="str">
        <f>IFERROR(VLOOKUP(CONCATENATE(L$1,"*GREVIN*"),oldOTB!$S:$Z,8,FALSE),IFERROR(VLOOKUP(CONCATENATE(L$1,"*GREVIN*"),oldOTB!$T:$Z,7,FALSE),IFERROR(VLOOKUP(CONCATENATE(L$1,"*GREVIN*"),oldOTB!$U:$Z,6,FALSE),IFERROR(VLOOKUP(CONCATENATE(L$1,"*GREVIN*"),oldOTB!$V:$Z,5,FALSE),IFERROR(VLOOKUP(CONCATENATE(L$1,"*GREVIN*"),oldOTB!$W:$Z,4,FALSE),IFERROR(VLOOKUP(CONCATENATE(L$1,"*GREVIN*"),oldOTB!$X:$Z,3,FALSE),IFERROR(VLOOKUP(CONCATENATE(L$1,"*GREVIN*"),oldOTB!$Y:$Z,2,FALSE),"")))))))</f>
        <v/>
      </c>
      <c r="M15" s="13" t="str">
        <f>IFERROR(VLOOKUP(CONCATENATE(M$1,"*GREVIN*"),oldOTB!$S:$Z,8,FALSE),IFERROR(VLOOKUP(CONCATENATE(M$1,"*GREVIN*"),oldOTB!$T:$Z,7,FALSE),IFERROR(VLOOKUP(CONCATENATE(M$1,"*GREVIN*"),oldOTB!$U:$Z,6,FALSE),IFERROR(VLOOKUP(CONCATENATE(M$1,"*GREVIN*"),oldOTB!$V:$Z,5,FALSE),IFERROR(VLOOKUP(CONCATENATE(M$1,"*GREVIN*"),oldOTB!$W:$Z,4,FALSE),IFERROR(VLOOKUP(CONCATENATE(M$1,"*GREVIN*"),oldOTB!$X:$Z,3,FALSE),IFERROR(VLOOKUP(CONCATENATE(M$1,"*GREVIN*"),oldOTB!$Y:$Z,2,FALSE),"")))))))</f>
        <v/>
      </c>
      <c r="N15" s="13" t="str">
        <f>IFERROR(VLOOKUP(CONCATENATE(N$1,"*GREVIN*"),oldOTB!$S:$Z,8,FALSE),IFERROR(VLOOKUP(CONCATENATE(N$1,"*GREVIN*"),oldOTB!$T:$Z,7,FALSE),IFERROR(VLOOKUP(CONCATENATE(N$1,"*GREVIN*"),oldOTB!$U:$Z,6,FALSE),IFERROR(VLOOKUP(CONCATENATE(N$1,"*GREVIN*"),oldOTB!$V:$Z,5,FALSE),IFERROR(VLOOKUP(CONCATENATE(N$1,"*GREVIN*"),oldOTB!$W:$Z,4,FALSE),IFERROR(VLOOKUP(CONCATENATE(N$1,"*GREVIN*"),oldOTB!$X:$Z,3,FALSE),IFERROR(VLOOKUP(CONCATENATE(N$1,"*GREVIN*"),oldOTB!$Y:$Z,2,FALSE),"")))))))</f>
        <v/>
      </c>
      <c r="O15" s="13" t="str">
        <f>IFERROR(VLOOKUP(CONCATENATE(O$1,"*GREVIN*"),oldOTB!$S:$Z,8,FALSE),IFERROR(VLOOKUP(CONCATENATE(O$1,"*GREVIN*"),oldOTB!$T:$Z,7,FALSE),IFERROR(VLOOKUP(CONCATENATE(O$1,"*GREVIN*"),oldOTB!$U:$Z,6,FALSE),IFERROR(VLOOKUP(CONCATENATE(O$1,"*GREVIN*"),oldOTB!$V:$Z,5,FALSE),IFERROR(VLOOKUP(CONCATENATE(O$1,"*GREVIN*"),oldOTB!$W:$Z,4,FALSE),IFERROR(VLOOKUP(CONCATENATE(O$1,"*GREVIN*"),oldOTB!$X:$Z,3,FALSE),IFERROR(VLOOKUP(CONCATENATE(O$1,"*GREVIN*"),oldOTB!$Y:$Z,2,FALSE),"")))))))</f>
        <v/>
      </c>
      <c r="P15" s="13" t="str">
        <f>IFERROR(VLOOKUP(CONCATENATE(P$1,"*GREVIN*"),oldOTB!$S:$Z,8,FALSE),IFERROR(VLOOKUP(CONCATENATE(P$1,"*GREVIN*"),oldOTB!$T:$Z,7,FALSE),IFERROR(VLOOKUP(CONCATENATE(P$1,"*GREVIN*"),oldOTB!$U:$Z,6,FALSE),IFERROR(VLOOKUP(CONCATENATE(P$1,"*GREVIN*"),oldOTB!$V:$Z,5,FALSE),IFERROR(VLOOKUP(CONCATENATE(P$1,"*GREVIN*"),oldOTB!$W:$Z,4,FALSE),IFERROR(VLOOKUP(CONCATENATE(P$1,"*GREVIN*"),oldOTB!$X:$Z,3,FALSE),IFERROR(VLOOKUP(CONCATENATE(P$1,"*GREVIN*"),oldOTB!$Y:$Z,2,FALSE),"")))))))</f>
        <v>GMPA 185pax en THEATRE</v>
      </c>
      <c r="Q15" s="13" t="str">
        <f>IFERROR(VLOOKUP(CONCATENATE(Q$1,"*GREVIN*"),oldOTB!$S:$Z,8,FALSE),IFERROR(VLOOKUP(CONCATENATE(Q$1,"*GREVIN*"),oldOTB!$T:$Z,7,FALSE),IFERROR(VLOOKUP(CONCATENATE(Q$1,"*GREVIN*"),oldOTB!$U:$Z,6,FALSE),IFERROR(VLOOKUP(CONCATENATE(Q$1,"*GREVIN*"),oldOTB!$V:$Z,5,FALSE),IFERROR(VLOOKUP(CONCATENATE(Q$1,"*GREVIN*"),oldOTB!$W:$Z,4,FALSE),IFERROR(VLOOKUP(CONCATENATE(Q$1,"*GREVIN*"),oldOTB!$X:$Z,3,FALSE),IFERROR(VLOOKUP(CONCATENATE(Q$1,"*GREVIN*"),oldOTB!$Y:$Z,2,FALSE),"")))))))</f>
        <v>GMPA 30pax en U</v>
      </c>
      <c r="R15" s="13" t="str">
        <f>IFERROR(VLOOKUP(CONCATENATE(R$1,"*GREVIN*"),oldOTB!$S:$Z,8,FALSE),IFERROR(VLOOKUP(CONCATENATE(R$1,"*GREVIN*"),oldOTB!$T:$Z,7,FALSE),IFERROR(VLOOKUP(CONCATENATE(R$1,"*GREVIN*"),oldOTB!$U:$Z,6,FALSE),IFERROR(VLOOKUP(CONCATENATE(R$1,"*GREVIN*"),oldOTB!$V:$Z,5,FALSE),IFERROR(VLOOKUP(CONCATENATE(R$1,"*GREVIN*"),oldOTB!$W:$Z,4,FALSE),IFERROR(VLOOKUP(CONCATENATE(R$1,"*GREVIN*"),oldOTB!$X:$Z,3,FALSE),IFERROR(VLOOKUP(CONCATENATE(R$1,"*GREVIN*"),oldOTB!$Y:$Z,2,FALSE),"")))))))</f>
        <v>GMPA 30pax en U</v>
      </c>
      <c r="S15" s="13" t="str">
        <f>IFERROR(VLOOKUP(CONCATENATE(S$1,"*GREVIN*"),oldOTB!$S:$Z,8,FALSE),IFERROR(VLOOKUP(CONCATENATE(S$1,"*GREVIN*"),oldOTB!$T:$Z,7,FALSE),IFERROR(VLOOKUP(CONCATENATE(S$1,"*GREVIN*"),oldOTB!$U:$Z,6,FALSE),IFERROR(VLOOKUP(CONCATENATE(S$1,"*GREVIN*"),oldOTB!$V:$Z,5,FALSE),IFERROR(VLOOKUP(CONCATENATE(S$1,"*GREVIN*"),oldOTB!$W:$Z,4,FALSE),IFERROR(VLOOKUP(CONCATENATE(S$1,"*GREVIN*"),oldOTB!$X:$Z,3,FALSE),IFERROR(VLOOKUP(CONCATENATE(S$1,"*GREVIN*"),oldOTB!$Y:$Z,2,FALSE),"")))))))</f>
        <v>GMPA 30pax en U</v>
      </c>
      <c r="T15" s="13" t="str">
        <f>IFERROR(VLOOKUP(CONCATENATE(T$1,"*GREVIN*"),oldOTB!$S:$Z,8,FALSE),IFERROR(VLOOKUP(CONCATENATE(T$1,"*GREVIN*"),oldOTB!$T:$Z,7,FALSE),IFERROR(VLOOKUP(CONCATENATE(T$1,"*GREVIN*"),oldOTB!$U:$Z,6,FALSE),IFERROR(VLOOKUP(CONCATENATE(T$1,"*GREVIN*"),oldOTB!$V:$Z,5,FALSE),IFERROR(VLOOKUP(CONCATENATE(T$1,"*GREVIN*"),oldOTB!$W:$Z,4,FALSE),IFERROR(VLOOKUP(CONCATENATE(T$1,"*GREVIN*"),oldOTB!$X:$Z,3,FALSE),IFERROR(VLOOKUP(CONCATENATE(T$1,"*GREVIN*"),oldOTB!$Y:$Z,2,FALSE),"")))))))</f>
        <v xml:space="preserve">CORPS MEMOIRE pax en </v>
      </c>
      <c r="U15" s="13" t="str">
        <f>IFERROR(VLOOKUP(CONCATENATE(U$1,"*GREVIN*"),oldOTB!$S:$Z,8,FALSE),IFERROR(VLOOKUP(CONCATENATE(U$1,"*GREVIN*"),oldOTB!$T:$Z,7,FALSE),IFERROR(VLOOKUP(CONCATENATE(U$1,"*GREVIN*"),oldOTB!$U:$Z,6,FALSE),IFERROR(VLOOKUP(CONCATENATE(U$1,"*GREVIN*"),oldOTB!$V:$Z,5,FALSE),IFERROR(VLOOKUP(CONCATENATE(U$1,"*GREVIN*"),oldOTB!$W:$Z,4,FALSE),IFERROR(VLOOKUP(CONCATENATE(U$1,"*GREVIN*"),oldOTB!$X:$Z,3,FALSE),IFERROR(VLOOKUP(CONCATENATE(U$1,"*GREVIN*"),oldOTB!$Y:$Z,2,FALSE),"")))))))</f>
        <v xml:space="preserve">CORPS MEMOIRE pax en </v>
      </c>
      <c r="V15" s="13" t="str">
        <f>IFERROR(VLOOKUP(CONCATENATE(V$1,"*GREVIN*"),oldOTB!$S:$Z,8,FALSE),IFERROR(VLOOKUP(CONCATENATE(V$1,"*GREVIN*"),oldOTB!$T:$Z,7,FALSE),IFERROR(VLOOKUP(CONCATENATE(V$1,"*GREVIN*"),oldOTB!$U:$Z,6,FALSE),IFERROR(VLOOKUP(CONCATENATE(V$1,"*GREVIN*"),oldOTB!$V:$Z,5,FALSE),IFERROR(VLOOKUP(CONCATENATE(V$1,"*GREVIN*"),oldOTB!$W:$Z,4,FALSE),IFERROR(VLOOKUP(CONCATENATE(V$1,"*GREVIN*"),oldOTB!$X:$Z,3,FALSE),IFERROR(VLOOKUP(CONCATENATE(V$1,"*GREVIN*"),oldOTB!$Y:$Z,2,FALSE),"")))))))</f>
        <v xml:space="preserve">GEFCO pax en </v>
      </c>
      <c r="W15" s="13" t="str">
        <f>IFERROR(VLOOKUP(CONCATENATE(W$1,"*GREVIN*"),oldOTB!$S:$Z,8,FALSE),IFERROR(VLOOKUP(CONCATENATE(W$1,"*GREVIN*"),oldOTB!$T:$Z,7,FALSE),IFERROR(VLOOKUP(CONCATENATE(W$1,"*GREVIN*"),oldOTB!$U:$Z,6,FALSE),IFERROR(VLOOKUP(CONCATENATE(W$1,"*GREVIN*"),oldOTB!$V:$Z,5,FALSE),IFERROR(VLOOKUP(CONCATENATE(W$1,"*GREVIN*"),oldOTB!$W:$Z,4,FALSE),IFERROR(VLOOKUP(CONCATENATE(W$1,"*GREVIN*"),oldOTB!$X:$Z,3,FALSE),IFERROR(VLOOKUP(CONCATENATE(W$1,"*GREVIN*"),oldOTB!$Y:$Z,2,FALSE),"")))))))</f>
        <v>INITIAL 22pax en U</v>
      </c>
      <c r="X15" s="13" t="str">
        <f>IFERROR(VLOOKUP(CONCATENATE(X$1,"*GREVIN*"),oldOTB!$S:$Z,8,FALSE),IFERROR(VLOOKUP(CONCATENATE(X$1,"*GREVIN*"),oldOTB!$T:$Z,7,FALSE),IFERROR(VLOOKUP(CONCATENATE(X$1,"*GREVIN*"),oldOTB!$U:$Z,6,FALSE),IFERROR(VLOOKUP(CONCATENATE(X$1,"*GREVIN*"),oldOTB!$V:$Z,5,FALSE),IFERROR(VLOOKUP(CONCATENATE(X$1,"*GREVIN*"),oldOTB!$W:$Z,4,FALSE),IFERROR(VLOOKUP(CONCATENATE(X$1,"*GREVIN*"),oldOTB!$X:$Z,3,FALSE),IFERROR(VLOOKUP(CONCATENATE(X$1,"*GREVIN*"),oldOTB!$Y:$Z,2,FALSE),"")))))))</f>
        <v>INITIAL 22pax en U</v>
      </c>
      <c r="Y15" s="13" t="str">
        <f>IFERROR(VLOOKUP(CONCATENATE(Y$1,"*GREVIN*"),oldOTB!$S:$Z,8,FALSE),IFERROR(VLOOKUP(CONCATENATE(Y$1,"*GREVIN*"),oldOTB!$T:$Z,7,FALSE),IFERROR(VLOOKUP(CONCATENATE(Y$1,"*GREVIN*"),oldOTB!$U:$Z,6,FALSE),IFERROR(VLOOKUP(CONCATENATE(Y$1,"*GREVIN*"),oldOTB!$V:$Z,5,FALSE),IFERROR(VLOOKUP(CONCATENATE(Y$1,"*GREVIN*"),oldOTB!$W:$Z,4,FALSE),IFERROR(VLOOKUP(CONCATENATE(Y$1,"*GREVIN*"),oldOTB!$X:$Z,3,FALSE),IFERROR(VLOOKUP(CONCATENATE(Y$1,"*GREVIN*"),oldOTB!$Y:$Z,2,FALSE),"")))))))</f>
        <v>INITIAL 22pax en U</v>
      </c>
      <c r="Z15" s="13" t="str">
        <f>IFERROR(VLOOKUP(CONCATENATE(Z$1,"*GREVIN*"),oldOTB!$S:$Z,8,FALSE),IFERROR(VLOOKUP(CONCATENATE(Z$1,"*GREVIN*"),oldOTB!$T:$Z,7,FALSE),IFERROR(VLOOKUP(CONCATENATE(Z$1,"*GREVIN*"),oldOTB!$U:$Z,6,FALSE),IFERROR(VLOOKUP(CONCATENATE(Z$1,"*GREVIN*"),oldOTB!$V:$Z,5,FALSE),IFERROR(VLOOKUP(CONCATENATE(Z$1,"*GREVIN*"),oldOTB!$W:$Z,4,FALSE),IFERROR(VLOOKUP(CONCATENATE(Z$1,"*GREVIN*"),oldOTB!$X:$Z,3,FALSE),IFERROR(VLOOKUP(CONCATENATE(Z$1,"*GREVIN*"),oldOTB!$Y:$Z,2,FALSE),"")))))))</f>
        <v/>
      </c>
      <c r="AA15" s="13" t="str">
        <f>IFERROR(VLOOKUP(CONCATENATE(AA$1,"*GREVIN*"),oldOTB!$S:$Z,8,FALSE),IFERROR(VLOOKUP(CONCATENATE(AA$1,"*GREVIN*"),oldOTB!$T:$Z,7,FALSE),IFERROR(VLOOKUP(CONCATENATE(AA$1,"*GREVIN*"),oldOTB!$U:$Z,6,FALSE),IFERROR(VLOOKUP(CONCATENATE(AA$1,"*GREVIN*"),oldOTB!$V:$Z,5,FALSE),IFERROR(VLOOKUP(CONCATENATE(AA$1,"*GREVIN*"),oldOTB!$W:$Z,4,FALSE),IFERROR(VLOOKUP(CONCATENATE(AA$1,"*GREVIN*"),oldOTB!$X:$Z,3,FALSE),IFERROR(VLOOKUP(CONCATENATE(AA$1,"*GREVIN*"),oldOTB!$Y:$Z,2,FALSE),"")))))))</f>
        <v xml:space="preserve">FFA pax en </v>
      </c>
      <c r="AB15" s="13" t="str">
        <f>IFERROR(VLOOKUP(CONCATENATE(AB$1,"*GREVIN*"),oldOTB!$S:$Z,8,FALSE),IFERROR(VLOOKUP(CONCATENATE(AB$1,"*GREVIN*"),oldOTB!$T:$Z,7,FALSE),IFERROR(VLOOKUP(CONCATENATE(AB$1,"*GREVIN*"),oldOTB!$U:$Z,6,FALSE),IFERROR(VLOOKUP(CONCATENATE(AB$1,"*GREVIN*"),oldOTB!$V:$Z,5,FALSE),IFERROR(VLOOKUP(CONCATENATE(AB$1,"*GREVIN*"),oldOTB!$W:$Z,4,FALSE),IFERROR(VLOOKUP(CONCATENATE(AB$1,"*GREVIN*"),oldOTB!$X:$Z,3,FALSE),IFERROR(VLOOKUP(CONCATENATE(AB$1,"*GREVIN*"),oldOTB!$Y:$Z,2,FALSE),"")))))))</f>
        <v/>
      </c>
      <c r="AC15" s="13" t="str">
        <f>IFERROR(VLOOKUP(CONCATENATE(AC$1,"*GREVIN*"),oldOTB!$S:$Z,8,FALSE),IFERROR(VLOOKUP(CONCATENATE(AC$1,"*GREVIN*"),oldOTB!$T:$Z,7,FALSE),IFERROR(VLOOKUP(CONCATENATE(AC$1,"*GREVIN*"),oldOTB!$U:$Z,6,FALSE),IFERROR(VLOOKUP(CONCATENATE(AC$1,"*GREVIN*"),oldOTB!$V:$Z,5,FALSE),IFERROR(VLOOKUP(CONCATENATE(AC$1,"*GREVIN*"),oldOTB!$W:$Z,4,FALSE),IFERROR(VLOOKUP(CONCATENATE(AC$1,"*GREVIN*"),oldOTB!$X:$Z,3,FALSE),IFERROR(VLOOKUP(CONCATENATE(AC$1,"*GREVIN*"),oldOTB!$Y:$Z,2,FALSE),"")))))))</f>
        <v/>
      </c>
      <c r="AD15" s="13" t="str">
        <f>IFERROR(VLOOKUP(CONCATENATE(AD$1,"*GREVIN*"),oldOTB!$S:$Z,8,FALSE),IFERROR(VLOOKUP(CONCATENATE(AD$1,"*GREVIN*"),oldOTB!$T:$Z,7,FALSE),IFERROR(VLOOKUP(CONCATENATE(AD$1,"*GREVIN*"),oldOTB!$U:$Z,6,FALSE),IFERROR(VLOOKUP(CONCATENATE(AD$1,"*GREVIN*"),oldOTB!$V:$Z,5,FALSE),IFERROR(VLOOKUP(CONCATENATE(AD$1,"*GREVIN*"),oldOTB!$W:$Z,4,FALSE),IFERROR(VLOOKUP(CONCATENATE(AD$1,"*GREVIN*"),oldOTB!$X:$Z,3,FALSE),IFERROR(VLOOKUP(CONCATENATE(AD$1,"*GREVIN*"),oldOTB!$Y:$Z,2,FALSE),"")))))))</f>
        <v/>
      </c>
      <c r="AE15" s="13" t="str">
        <f>IFERROR(VLOOKUP(CONCATENATE(AE$1,"*GREVIN*"),oldOTB!$S:$Z,8,FALSE),IFERROR(VLOOKUP(CONCATENATE(AE$1,"*GREVIN*"),oldOTB!$T:$Z,7,FALSE),IFERROR(VLOOKUP(CONCATENATE(AE$1,"*GREVIN*"),oldOTB!$U:$Z,6,FALSE),IFERROR(VLOOKUP(CONCATENATE(AE$1,"*GREVIN*"),oldOTB!$V:$Z,5,FALSE),IFERROR(VLOOKUP(CONCATENATE(AE$1,"*GREVIN*"),oldOTB!$W:$Z,4,FALSE),IFERROR(VLOOKUP(CONCATENATE(AE$1,"*GREVIN*"),oldOTB!$X:$Z,3,FALSE),IFERROR(VLOOKUP(CONCATENATE(AE$1,"*GREVIN*"),oldOTB!$Y:$Z,2,FALSE),"")))))))</f>
        <v/>
      </c>
      <c r="AF15" s="13" t="str">
        <f>IFERROR(VLOOKUP(CONCATENATE(AF$1,"*GREVIN*"),oldOTB!$S:$Z,8,FALSE),IFERROR(VLOOKUP(CONCATENATE(AF$1,"*GREVIN*"),oldOTB!$T:$Z,7,FALSE),IFERROR(VLOOKUP(CONCATENATE(AF$1,"*GREVIN*"),oldOTB!$U:$Z,6,FALSE),IFERROR(VLOOKUP(CONCATENATE(AF$1,"*GREVIN*"),oldOTB!$V:$Z,5,FALSE),IFERROR(VLOOKUP(CONCATENATE(AF$1,"*GREVIN*"),oldOTB!$W:$Z,4,FALSE),IFERROR(VLOOKUP(CONCATENATE(AF$1,"*GREVIN*"),oldOTB!$X:$Z,3,FALSE),IFERROR(VLOOKUP(CONCATENATE(AF$1,"*GREVIN*"),oldOTB!$Y:$Z,2,FALSE),"")))))))</f>
        <v/>
      </c>
      <c r="AG15" s="13" t="str">
        <f>IFERROR(VLOOKUP(CONCATENATE(AG$1,"*GREVIN*"),oldOTB!$S:$Z,8,FALSE),IFERROR(VLOOKUP(CONCATENATE(AG$1,"*GREVIN*"),oldOTB!$T:$Z,7,FALSE),IFERROR(VLOOKUP(CONCATENATE(AG$1,"*GREVIN*"),oldOTB!$U:$Z,6,FALSE),IFERROR(VLOOKUP(CONCATENATE(AG$1,"*GREVIN*"),oldOTB!$V:$Z,5,FALSE),IFERROR(VLOOKUP(CONCATENATE(AG$1,"*GREVIN*"),oldOTB!$W:$Z,4,FALSE),IFERROR(VLOOKUP(CONCATENATE(AG$1,"*GREVIN*"),oldOTB!$X:$Z,3,FALSE),IFERROR(VLOOKUP(CONCATENATE(AG$1,"*GREVIN*"),oldOTB!$Y:$Z,2,FALSE),"")))))))</f>
        <v/>
      </c>
      <c r="AH15" s="13" t="str">
        <f>IFERROR(VLOOKUP(CONCATENATE(AH$1,"*GREVIN*"),oldOTB!$S:$Z,8,FALSE),IFERROR(VLOOKUP(CONCATENATE(AH$1,"*GREVIN*"),oldOTB!$T:$Z,7,FALSE),IFERROR(VLOOKUP(CONCATENATE(AH$1,"*GREVIN*"),oldOTB!$U:$Z,6,FALSE),IFERROR(VLOOKUP(CONCATENATE(AH$1,"*GREVIN*"),oldOTB!$V:$Z,5,FALSE),IFERROR(VLOOKUP(CONCATENATE(AH$1,"*GREVIN*"),oldOTB!$W:$Z,4,FALSE),IFERROR(VLOOKUP(CONCATENATE(AH$1,"*GREVIN*"),oldOTB!$X:$Z,3,FALSE),IFERROR(VLOOKUP(CONCATENATE(AH$1,"*GREVIN*"),oldOTB!$Y:$Z,2,FALSE),"")))))))</f>
        <v xml:space="preserve">CORPS MEMOIRE pax en </v>
      </c>
      <c r="AI15" s="13" t="str">
        <f>IFERROR(VLOOKUP(CONCATENATE(AI$1,"*GREVIN*"),oldOTB!$S:$Z,8,FALSE),IFERROR(VLOOKUP(CONCATENATE(AI$1,"*GREVIN*"),oldOTB!$T:$Z,7,FALSE),IFERROR(VLOOKUP(CONCATENATE(AI$1,"*GREVIN*"),oldOTB!$U:$Z,6,FALSE),IFERROR(VLOOKUP(CONCATENATE(AI$1,"*GREVIN*"),oldOTB!$V:$Z,5,FALSE),IFERROR(VLOOKUP(CONCATENATE(AI$1,"*GREVIN*"),oldOTB!$W:$Z,4,FALSE),IFERROR(VLOOKUP(CONCATENATE(AI$1,"*GREVIN*"),oldOTB!$X:$Z,3,FALSE),IFERROR(VLOOKUP(CONCATENATE(AI$1,"*GREVIN*"),oldOTB!$Y:$Z,2,FALSE),"")))))))</f>
        <v xml:space="preserve">CORPS MEMOIRE pax en </v>
      </c>
      <c r="AJ15" t="s">
        <v>88</v>
      </c>
      <c r="AK15" t="str">
        <f t="shared" si="2"/>
        <v>42370</v>
      </c>
      <c r="AL15" t="str">
        <f t="shared" si="3"/>
        <v>42371</v>
      </c>
      <c r="AM15" t="str">
        <f t="shared" si="4"/>
        <v>42372</v>
      </c>
      <c r="AN15" t="str">
        <f t="shared" si="5"/>
        <v>42373</v>
      </c>
      <c r="AO15" t="str">
        <f t="shared" si="6"/>
        <v>42374</v>
      </c>
      <c r="AP15" t="str">
        <f t="shared" si="7"/>
        <v>42375UNEP 30pax en U</v>
      </c>
      <c r="AQ15" t="str">
        <f t="shared" si="8"/>
        <v>42376UNEP 30pax en U</v>
      </c>
      <c r="AR15" t="str">
        <f t="shared" si="9"/>
        <v>42377</v>
      </c>
      <c r="AS15" t="str">
        <f t="shared" si="10"/>
        <v>42378</v>
      </c>
      <c r="AT15" t="str">
        <f t="shared" si="11"/>
        <v>42379</v>
      </c>
      <c r="AU15" t="str">
        <f t="shared" si="12"/>
        <v>42380</v>
      </c>
      <c r="AV15" t="str">
        <f t="shared" si="13"/>
        <v>42381GMPA 185pax en THEATRE</v>
      </c>
      <c r="AW15" t="str">
        <f t="shared" si="14"/>
        <v>42382GMPA 30pax en U</v>
      </c>
      <c r="AX15" t="str">
        <f t="shared" si="15"/>
        <v>42383GMPA 30pax en U</v>
      </c>
      <c r="AY15" t="str">
        <f t="shared" si="16"/>
        <v>42384GMPA 30pax en U</v>
      </c>
      <c r="AZ15" t="str">
        <f t="shared" si="17"/>
        <v xml:space="preserve">42385CORPS MEMOIRE pax en </v>
      </c>
      <c r="BA15" t="str">
        <f t="shared" si="18"/>
        <v xml:space="preserve">42386CORPS MEMOIRE pax en </v>
      </c>
      <c r="BB15" t="str">
        <f t="shared" si="19"/>
        <v xml:space="preserve">42387GEFCO pax en </v>
      </c>
      <c r="BC15" t="str">
        <f t="shared" si="20"/>
        <v>42388INITIAL 22pax en U</v>
      </c>
      <c r="BD15" t="str">
        <f t="shared" si="21"/>
        <v>42389INITIAL 22pax en U</v>
      </c>
      <c r="BE15" t="str">
        <f t="shared" si="22"/>
        <v>42390INITIAL 22pax en U</v>
      </c>
      <c r="BF15" t="str">
        <f t="shared" si="23"/>
        <v>42391</v>
      </c>
      <c r="BG15" t="str">
        <f t="shared" si="24"/>
        <v xml:space="preserve">42392FFA pax en </v>
      </c>
      <c r="BH15" t="str">
        <f t="shared" si="25"/>
        <v>42393</v>
      </c>
      <c r="BI15" t="str">
        <f t="shared" si="26"/>
        <v>42394</v>
      </c>
      <c r="BJ15" t="str">
        <f t="shared" si="27"/>
        <v>42395</v>
      </c>
      <c r="BK15" t="str">
        <f t="shared" si="28"/>
        <v>42396</v>
      </c>
      <c r="BL15" t="str">
        <f t="shared" si="29"/>
        <v>42397</v>
      </c>
      <c r="BM15" t="str">
        <f t="shared" si="30"/>
        <v>42398</v>
      </c>
      <c r="BN15" t="str">
        <f t="shared" si="31"/>
        <v xml:space="preserve">42399CORPS MEMOIRE pax en </v>
      </c>
      <c r="BO15" t="str">
        <f t="shared" si="32"/>
        <v xml:space="preserve">42400CORPS MEMOIRE pax en </v>
      </c>
    </row>
    <row r="16" spans="1:67">
      <c r="A16" s="14" t="s">
        <v>76</v>
      </c>
      <c r="B16" s="14"/>
      <c r="C16" s="15"/>
      <c r="D16" s="15"/>
      <c r="E16" s="13" t="str">
        <f>IFERROR(VLOOKUP(CONCATENATE(E$1,"*IENA*"),oldOTB!$S:$Z,8,FALSE),IFERROR(VLOOKUP(CONCATENATE(E$1,"*IENA*"),oldOTB!$T:$Z,7,FALSE),IFERROR(VLOOKUP(CONCATENATE(E$1,"*IENA*"),oldOTB!$U:$Z,6,FALSE),IFERROR(VLOOKUP(CONCATENATE(E$1,"*IENA*"),oldOTB!$V:$Z,5,FALSE),IFERROR(VLOOKUP(CONCATENATE(E$1,"*IENA*"),oldOTB!$W:$Z,4,FALSE),IFERROR(VLOOKUP(CONCATENATE(E$1,"*IENA*"),oldOTB!$X:$Z,3,FALSE),IFERROR(VLOOKUP(CONCATENATE(E$1,"*IENA*"),oldOTB!$Y:$Z,2,FALSE),"")))))))</f>
        <v/>
      </c>
      <c r="F16" s="13" t="str">
        <f>IFERROR(VLOOKUP(CONCATENATE(F$1,"*IENA*"),oldOTB!$S:$Z,8,FALSE),IFERROR(VLOOKUP(CONCATENATE(F$1,"*IENA*"),oldOTB!$T:$Z,7,FALSE),IFERROR(VLOOKUP(CONCATENATE(F$1,"*IENA*"),oldOTB!$U:$Z,6,FALSE),IFERROR(VLOOKUP(CONCATENATE(F$1,"*IENA*"),oldOTB!$V:$Z,5,FALSE),IFERROR(VLOOKUP(CONCATENATE(F$1,"*IENA*"),oldOTB!$W:$Z,4,FALSE),IFERROR(VLOOKUP(CONCATENATE(F$1,"*IENA*"),oldOTB!$X:$Z,3,FALSE),IFERROR(VLOOKUP(CONCATENATE(F$1,"*IENA*"),oldOTB!$Y:$Z,2,FALSE),"")))))))</f>
        <v/>
      </c>
      <c r="G16" s="13" t="str">
        <f>IFERROR(VLOOKUP(CONCATENATE(G$1,"*IENA*"),oldOTB!$S:$Z,8,FALSE),IFERROR(VLOOKUP(CONCATENATE(G$1,"*IENA*"),oldOTB!$T:$Z,7,FALSE),IFERROR(VLOOKUP(CONCATENATE(G$1,"*IENA*"),oldOTB!$U:$Z,6,FALSE),IFERROR(VLOOKUP(CONCATENATE(G$1,"*IENA*"),oldOTB!$V:$Z,5,FALSE),IFERROR(VLOOKUP(CONCATENATE(G$1,"*IENA*"),oldOTB!$W:$Z,4,FALSE),IFERROR(VLOOKUP(CONCATENATE(G$1,"*IENA*"),oldOTB!$X:$Z,3,FALSE),IFERROR(VLOOKUP(CONCATENATE(G$1,"*IENA*"),oldOTB!$Y:$Z,2,FALSE),"")))))))</f>
        <v/>
      </c>
      <c r="H16" s="13" t="str">
        <f>IFERROR(VLOOKUP(CONCATENATE(H$1,"*IENA*"),oldOTB!$S:$Z,8,FALSE),IFERROR(VLOOKUP(CONCATENATE(H$1,"*IENA*"),oldOTB!$T:$Z,7,FALSE),IFERROR(VLOOKUP(CONCATENATE(H$1,"*IENA*"),oldOTB!$U:$Z,6,FALSE),IFERROR(VLOOKUP(CONCATENATE(H$1,"*IENA*"),oldOTB!$V:$Z,5,FALSE),IFERROR(VLOOKUP(CONCATENATE(H$1,"*IENA*"),oldOTB!$W:$Z,4,FALSE),IFERROR(VLOOKUP(CONCATENATE(H$1,"*IENA*"),oldOTB!$X:$Z,3,FALSE),IFERROR(VLOOKUP(CONCATENATE(H$1,"*IENA*"),oldOTB!$Y:$Z,2,FALSE),"")))))))</f>
        <v/>
      </c>
      <c r="I16" s="13" t="str">
        <f>IFERROR(VLOOKUP(CONCATENATE(I$1,"*IENA*"),oldOTB!$S:$Z,8,FALSE),IFERROR(VLOOKUP(CONCATENATE(I$1,"*IENA*"),oldOTB!$T:$Z,7,FALSE),IFERROR(VLOOKUP(CONCATENATE(I$1,"*IENA*"),oldOTB!$U:$Z,6,FALSE),IFERROR(VLOOKUP(CONCATENATE(I$1,"*IENA*"),oldOTB!$V:$Z,5,FALSE),IFERROR(VLOOKUP(CONCATENATE(I$1,"*IENA*"),oldOTB!$W:$Z,4,FALSE),IFERROR(VLOOKUP(CONCATENATE(I$1,"*IENA*"),oldOTB!$X:$Z,3,FALSE),IFERROR(VLOOKUP(CONCATENATE(I$1,"*IENA*"),oldOTB!$Y:$Z,2,FALSE),"")))))))</f>
        <v/>
      </c>
      <c r="J16" s="13" t="str">
        <f>IFERROR(VLOOKUP(CONCATENATE(J$1,"*IENA*"),oldOTB!$S:$Z,8,FALSE),IFERROR(VLOOKUP(CONCATENATE(J$1,"*IENA*"),oldOTB!$T:$Z,7,FALSE),IFERROR(VLOOKUP(CONCATENATE(J$1,"*IENA*"),oldOTB!$U:$Z,6,FALSE),IFERROR(VLOOKUP(CONCATENATE(J$1,"*IENA*"),oldOTB!$V:$Z,5,FALSE),IFERROR(VLOOKUP(CONCATENATE(J$1,"*IENA*"),oldOTB!$W:$Z,4,FALSE),IFERROR(VLOOKUP(CONCATENATE(J$1,"*IENA*"),oldOTB!$X:$Z,3,FALSE),IFERROR(VLOOKUP(CONCATENATE(J$1,"*IENA*"),oldOTB!$Y:$Z,2,FALSE),"")))))))</f>
        <v/>
      </c>
      <c r="K16" s="13" t="str">
        <f>IFERROR(VLOOKUP(CONCATENATE(K$1,"*IENA*"),oldOTB!$S:$Z,8,FALSE),IFERROR(VLOOKUP(CONCATENATE(K$1,"*IENA*"),oldOTB!$T:$Z,7,FALSE),IFERROR(VLOOKUP(CONCATENATE(K$1,"*IENA*"),oldOTB!$U:$Z,6,FALSE),IFERROR(VLOOKUP(CONCATENATE(K$1,"*IENA*"),oldOTB!$V:$Z,5,FALSE),IFERROR(VLOOKUP(CONCATENATE(K$1,"*IENA*"),oldOTB!$W:$Z,4,FALSE),IFERROR(VLOOKUP(CONCATENATE(K$1,"*IENA*"),oldOTB!$X:$Z,3,FALSE),IFERROR(VLOOKUP(CONCATENATE(K$1,"*IENA*"),oldOTB!$Y:$Z,2,FALSE),"")))))))</f>
        <v/>
      </c>
      <c r="L16" s="13" t="str">
        <f>IFERROR(VLOOKUP(CONCATENATE(L$1,"*IENA*"),oldOTB!$S:$Z,8,FALSE),IFERROR(VLOOKUP(CONCATENATE(L$1,"*IENA*"),oldOTB!$T:$Z,7,FALSE),IFERROR(VLOOKUP(CONCATENATE(L$1,"*IENA*"),oldOTB!$U:$Z,6,FALSE),IFERROR(VLOOKUP(CONCATENATE(L$1,"*IENA*"),oldOTB!$V:$Z,5,FALSE),IFERROR(VLOOKUP(CONCATENATE(L$1,"*IENA*"),oldOTB!$W:$Z,4,FALSE),IFERROR(VLOOKUP(CONCATENATE(L$1,"*IENA*"),oldOTB!$X:$Z,3,FALSE),IFERROR(VLOOKUP(CONCATENATE(L$1,"*IENA*"),oldOTB!$Y:$Z,2,FALSE),"")))))))</f>
        <v/>
      </c>
      <c r="M16" s="13" t="str">
        <f>IFERROR(VLOOKUP(CONCATENATE(M$1,"*IENA*"),oldOTB!$S:$Z,8,FALSE),IFERROR(VLOOKUP(CONCATENATE(M$1,"*IENA*"),oldOTB!$T:$Z,7,FALSE),IFERROR(VLOOKUP(CONCATENATE(M$1,"*IENA*"),oldOTB!$U:$Z,6,FALSE),IFERROR(VLOOKUP(CONCATENATE(M$1,"*IENA*"),oldOTB!$V:$Z,5,FALSE),IFERROR(VLOOKUP(CONCATENATE(M$1,"*IENA*"),oldOTB!$W:$Z,4,FALSE),IFERROR(VLOOKUP(CONCATENATE(M$1,"*IENA*"),oldOTB!$X:$Z,3,FALSE),IFERROR(VLOOKUP(CONCATENATE(M$1,"*IENA*"),oldOTB!$Y:$Z,2,FALSE),"")))))))</f>
        <v/>
      </c>
      <c r="N16" s="13" t="str">
        <f>IFERROR(VLOOKUP(CONCATENATE(N$1,"*IENA*"),oldOTB!$S:$Z,8,FALSE),IFERROR(VLOOKUP(CONCATENATE(N$1,"*IENA*"),oldOTB!$T:$Z,7,FALSE),IFERROR(VLOOKUP(CONCATENATE(N$1,"*IENA*"),oldOTB!$U:$Z,6,FALSE),IFERROR(VLOOKUP(CONCATENATE(N$1,"*IENA*"),oldOTB!$V:$Z,5,FALSE),IFERROR(VLOOKUP(CONCATENATE(N$1,"*IENA*"),oldOTB!$W:$Z,4,FALSE),IFERROR(VLOOKUP(CONCATENATE(N$1,"*IENA*"),oldOTB!$X:$Z,3,FALSE),IFERROR(VLOOKUP(CONCATENATE(N$1,"*IENA*"),oldOTB!$Y:$Z,2,FALSE),"")))))))</f>
        <v/>
      </c>
      <c r="O16" s="13" t="str">
        <f>IFERROR(VLOOKUP(CONCATENATE(O$1,"*IENA*"),oldOTB!$S:$Z,8,FALSE),IFERROR(VLOOKUP(CONCATENATE(O$1,"*IENA*"),oldOTB!$T:$Z,7,FALSE),IFERROR(VLOOKUP(CONCATENATE(O$1,"*IENA*"),oldOTB!$U:$Z,6,FALSE),IFERROR(VLOOKUP(CONCATENATE(O$1,"*IENA*"),oldOTB!$V:$Z,5,FALSE),IFERROR(VLOOKUP(CONCATENATE(O$1,"*IENA*"),oldOTB!$W:$Z,4,FALSE),IFERROR(VLOOKUP(CONCATENATE(O$1,"*IENA*"),oldOTB!$X:$Z,3,FALSE),IFERROR(VLOOKUP(CONCATENATE(O$1,"*IENA*"),oldOTB!$Y:$Z,2,FALSE),"")))))))</f>
        <v/>
      </c>
      <c r="P16" s="13" t="str">
        <f>IFERROR(VLOOKUP(CONCATENATE(P$1,"*IENA*"),oldOTB!$S:$Z,8,FALSE),IFERROR(VLOOKUP(CONCATENATE(P$1,"*IENA*"),oldOTB!$T:$Z,7,FALSE),IFERROR(VLOOKUP(CONCATENATE(P$1,"*IENA*"),oldOTB!$U:$Z,6,FALSE),IFERROR(VLOOKUP(CONCATENATE(P$1,"*IENA*"),oldOTB!$V:$Z,5,FALSE),IFERROR(VLOOKUP(CONCATENATE(P$1,"*IENA*"),oldOTB!$W:$Z,4,FALSE),IFERROR(VLOOKUP(CONCATENATE(P$1,"*IENA*"),oldOTB!$X:$Z,3,FALSE),IFERROR(VLOOKUP(CONCATENATE(P$1,"*IENA*"),oldOTB!$Y:$Z,2,FALSE),"")))))))</f>
        <v>GMPA 25pax en THEATRE</v>
      </c>
      <c r="Q16" s="13" t="str">
        <f>IFERROR(VLOOKUP(CONCATENATE(Q$1,"*IENA*"),oldOTB!$S:$Z,8,FALSE),IFERROR(VLOOKUP(CONCATENATE(Q$1,"*IENA*"),oldOTB!$T:$Z,7,FALSE),IFERROR(VLOOKUP(CONCATENATE(Q$1,"*IENA*"),oldOTB!$U:$Z,6,FALSE),IFERROR(VLOOKUP(CONCATENATE(Q$1,"*IENA*"),oldOTB!$V:$Z,5,FALSE),IFERROR(VLOOKUP(CONCATENATE(Q$1,"*IENA*"),oldOTB!$W:$Z,4,FALSE),IFERROR(VLOOKUP(CONCATENATE(Q$1,"*IENA*"),oldOTB!$X:$Z,3,FALSE),IFERROR(VLOOKUP(CONCATENATE(Q$1,"*IENA*"),oldOTB!$Y:$Z,2,FALSE),"")))))))</f>
        <v>GMPA 35pax en U</v>
      </c>
      <c r="R16" s="13" t="str">
        <f>IFERROR(VLOOKUP(CONCATENATE(R$1,"*IENA*"),oldOTB!$S:$Z,8,FALSE),IFERROR(VLOOKUP(CONCATENATE(R$1,"*IENA*"),oldOTB!$T:$Z,7,FALSE),IFERROR(VLOOKUP(CONCATENATE(R$1,"*IENA*"),oldOTB!$U:$Z,6,FALSE),IFERROR(VLOOKUP(CONCATENATE(R$1,"*IENA*"),oldOTB!$V:$Z,5,FALSE),IFERROR(VLOOKUP(CONCATENATE(R$1,"*IENA*"),oldOTB!$W:$Z,4,FALSE),IFERROR(VLOOKUP(CONCATENATE(R$1,"*IENA*"),oldOTB!$X:$Z,3,FALSE),IFERROR(VLOOKUP(CONCATENATE(R$1,"*IENA*"),oldOTB!$Y:$Z,2,FALSE),"")))))))</f>
        <v>GMPA 35pax en U</v>
      </c>
      <c r="S16" s="13" t="str">
        <f>IFERROR(VLOOKUP(CONCATENATE(S$1,"*IENA*"),oldOTB!$S:$Z,8,FALSE),IFERROR(VLOOKUP(CONCATENATE(S$1,"*IENA*"),oldOTB!$T:$Z,7,FALSE),IFERROR(VLOOKUP(CONCATENATE(S$1,"*IENA*"),oldOTB!$U:$Z,6,FALSE),IFERROR(VLOOKUP(CONCATENATE(S$1,"*IENA*"),oldOTB!$V:$Z,5,FALSE),IFERROR(VLOOKUP(CONCATENATE(S$1,"*IENA*"),oldOTB!$W:$Z,4,FALSE),IFERROR(VLOOKUP(CONCATENATE(S$1,"*IENA*"),oldOTB!$X:$Z,3,FALSE),IFERROR(VLOOKUP(CONCATENATE(S$1,"*IENA*"),oldOTB!$Y:$Z,2,FALSE),"")))))))</f>
        <v>GMPA 35pax en U</v>
      </c>
      <c r="T16" s="13" t="str">
        <f>IFERROR(VLOOKUP(CONCATENATE(T$1,"*IENA*"),oldOTB!$S:$Z,8,FALSE),IFERROR(VLOOKUP(CONCATENATE(T$1,"*IENA*"),oldOTB!$T:$Z,7,FALSE),IFERROR(VLOOKUP(CONCATENATE(T$1,"*IENA*"),oldOTB!$U:$Z,6,FALSE),IFERROR(VLOOKUP(CONCATENATE(T$1,"*IENA*"),oldOTB!$V:$Z,5,FALSE),IFERROR(VLOOKUP(CONCATENATE(T$1,"*IENA*"),oldOTB!$W:$Z,4,FALSE),IFERROR(VLOOKUP(CONCATENATE(T$1,"*IENA*"),oldOTB!$X:$Z,3,FALSE),IFERROR(VLOOKUP(CONCATENATE(T$1,"*IENA*"),oldOTB!$Y:$Z,2,FALSE),"")))))))</f>
        <v/>
      </c>
      <c r="U16" s="13" t="str">
        <f>IFERROR(VLOOKUP(CONCATENATE(U$1,"*IENA*"),oldOTB!$S:$Z,8,FALSE),IFERROR(VLOOKUP(CONCATENATE(U$1,"*IENA*"),oldOTB!$T:$Z,7,FALSE),IFERROR(VLOOKUP(CONCATENATE(U$1,"*IENA*"),oldOTB!$U:$Z,6,FALSE),IFERROR(VLOOKUP(CONCATENATE(U$1,"*IENA*"),oldOTB!$V:$Z,5,FALSE),IFERROR(VLOOKUP(CONCATENATE(U$1,"*IENA*"),oldOTB!$W:$Z,4,FALSE),IFERROR(VLOOKUP(CONCATENATE(U$1,"*IENA*"),oldOTB!$X:$Z,3,FALSE),IFERROR(VLOOKUP(CONCATENATE(U$1,"*IENA*"),oldOTB!$Y:$Z,2,FALSE),"")))))))</f>
        <v/>
      </c>
      <c r="V16" s="13" t="str">
        <f>IFERROR(VLOOKUP(CONCATENATE(V$1,"*IENA*"),oldOTB!$S:$Z,8,FALSE),IFERROR(VLOOKUP(CONCATENATE(V$1,"*IENA*"),oldOTB!$T:$Z,7,FALSE),IFERROR(VLOOKUP(CONCATENATE(V$1,"*IENA*"),oldOTB!$U:$Z,6,FALSE),IFERROR(VLOOKUP(CONCATENATE(V$1,"*IENA*"),oldOTB!$V:$Z,5,FALSE),IFERROR(VLOOKUP(CONCATENATE(V$1,"*IENA*"),oldOTB!$W:$Z,4,FALSE),IFERROR(VLOOKUP(CONCATENATE(V$1,"*IENA*"),oldOTB!$X:$Z,3,FALSE),IFERROR(VLOOKUP(CONCATENATE(V$1,"*IENA*"),oldOTB!$Y:$Z,2,FALSE),"")))))))</f>
        <v/>
      </c>
      <c r="W16" s="13" t="str">
        <f>IFERROR(VLOOKUP(CONCATENATE(W$1,"*IENA*"),oldOTB!$S:$Z,8,FALSE),IFERROR(VLOOKUP(CONCATENATE(W$1,"*IENA*"),oldOTB!$T:$Z,7,FALSE),IFERROR(VLOOKUP(CONCATENATE(W$1,"*IENA*"),oldOTB!$U:$Z,6,FALSE),IFERROR(VLOOKUP(CONCATENATE(W$1,"*IENA*"),oldOTB!$V:$Z,5,FALSE),IFERROR(VLOOKUP(CONCATENATE(W$1,"*IENA*"),oldOTB!$W:$Z,4,FALSE),IFERROR(VLOOKUP(CONCATENATE(W$1,"*IENA*"),oldOTB!$X:$Z,3,FALSE),IFERROR(VLOOKUP(CONCATENATE(W$1,"*IENA*"),oldOTB!$Y:$Z,2,FALSE),"")))))))</f>
        <v xml:space="preserve">CFE CGC pax en </v>
      </c>
      <c r="X16" s="13" t="str">
        <f>IFERROR(VLOOKUP(CONCATENATE(X$1,"*IENA*"),oldOTB!$S:$Z,8,FALSE),IFERROR(VLOOKUP(CONCATENATE(X$1,"*IENA*"),oldOTB!$T:$Z,7,FALSE),IFERROR(VLOOKUP(CONCATENATE(X$1,"*IENA*"),oldOTB!$U:$Z,6,FALSE),IFERROR(VLOOKUP(CONCATENATE(X$1,"*IENA*"),oldOTB!$V:$Z,5,FALSE),IFERROR(VLOOKUP(CONCATENATE(X$1,"*IENA*"),oldOTB!$W:$Z,4,FALSE),IFERROR(VLOOKUP(CONCATENATE(X$1,"*IENA*"),oldOTB!$X:$Z,3,FALSE),IFERROR(VLOOKUP(CONCATENATE(X$1,"*IENA*"),oldOTB!$Y:$Z,2,FALSE),"")))))))</f>
        <v>RM CLUB 40pax en THEATRE</v>
      </c>
      <c r="Y16" s="13" t="str">
        <f>IFERROR(VLOOKUP(CONCATENATE(Y$1,"*IENA*"),oldOTB!$S:$Z,8,FALSE),IFERROR(VLOOKUP(CONCATENATE(Y$1,"*IENA*"),oldOTB!$T:$Z,7,FALSE),IFERROR(VLOOKUP(CONCATENATE(Y$1,"*IENA*"),oldOTB!$U:$Z,6,FALSE),IFERROR(VLOOKUP(CONCATENATE(Y$1,"*IENA*"),oldOTB!$V:$Z,5,FALSE),IFERROR(VLOOKUP(CONCATENATE(Y$1,"*IENA*"),oldOTB!$W:$Z,4,FALSE),IFERROR(VLOOKUP(CONCATENATE(Y$1,"*IENA*"),oldOTB!$X:$Z,3,FALSE),IFERROR(VLOOKUP(CONCATENATE(Y$1,"*IENA*"),oldOTB!$Y:$Z,2,FALSE),"")))))))</f>
        <v xml:space="preserve">ESA LES CHARPENTIERS DE DEMAIN 37pax en </v>
      </c>
      <c r="Z16" s="13" t="str">
        <f>IFERROR(VLOOKUP(CONCATENATE(Z$1,"*IENA*"),oldOTB!$S:$Z,8,FALSE),IFERROR(VLOOKUP(CONCATENATE(Z$1,"*IENA*"),oldOTB!$T:$Z,7,FALSE),IFERROR(VLOOKUP(CONCATENATE(Z$1,"*IENA*"),oldOTB!$U:$Z,6,FALSE),IFERROR(VLOOKUP(CONCATENATE(Z$1,"*IENA*"),oldOTB!$V:$Z,5,FALSE),IFERROR(VLOOKUP(CONCATENATE(Z$1,"*IENA*"),oldOTB!$W:$Z,4,FALSE),IFERROR(VLOOKUP(CONCATENATE(Z$1,"*IENA*"),oldOTB!$X:$Z,3,FALSE),IFERROR(VLOOKUP(CONCATENATE(Z$1,"*IENA*"),oldOTB!$Y:$Z,2,FALSE),"")))))))</f>
        <v xml:space="preserve">ESA LES CHARPENTIERS DE DEMAIN 37pax en </v>
      </c>
      <c r="AA16" s="13" t="str">
        <f>IFERROR(VLOOKUP(CONCATENATE(AA$1,"*IENA*"),oldOTB!$S:$Z,8,FALSE),IFERROR(VLOOKUP(CONCATENATE(AA$1,"*IENA*"),oldOTB!$T:$Z,7,FALSE),IFERROR(VLOOKUP(CONCATENATE(AA$1,"*IENA*"),oldOTB!$U:$Z,6,FALSE),IFERROR(VLOOKUP(CONCATENATE(AA$1,"*IENA*"),oldOTB!$V:$Z,5,FALSE),IFERROR(VLOOKUP(CONCATENATE(AA$1,"*IENA*"),oldOTB!$W:$Z,4,FALSE),IFERROR(VLOOKUP(CONCATENATE(AA$1,"*IENA*"),oldOTB!$X:$Z,3,FALSE),IFERROR(VLOOKUP(CONCATENATE(AA$1,"*IENA*"),oldOTB!$Y:$Z,2,FALSE),"")))))))</f>
        <v/>
      </c>
      <c r="AB16" s="13" t="str">
        <f>IFERROR(VLOOKUP(CONCATENATE(AB$1,"*IENA*"),oldOTB!$S:$Z,8,FALSE),IFERROR(VLOOKUP(CONCATENATE(AB$1,"*IENA*"),oldOTB!$T:$Z,7,FALSE),IFERROR(VLOOKUP(CONCATENATE(AB$1,"*IENA*"),oldOTB!$U:$Z,6,FALSE),IFERROR(VLOOKUP(CONCATENATE(AB$1,"*IENA*"),oldOTB!$V:$Z,5,FALSE),IFERROR(VLOOKUP(CONCATENATE(AB$1,"*IENA*"),oldOTB!$W:$Z,4,FALSE),IFERROR(VLOOKUP(CONCATENATE(AB$1,"*IENA*"),oldOTB!$X:$Z,3,FALSE),IFERROR(VLOOKUP(CONCATENATE(AB$1,"*IENA*"),oldOTB!$Y:$Z,2,FALSE),"")))))))</f>
        <v/>
      </c>
      <c r="AC16" s="13" t="str">
        <f>IFERROR(VLOOKUP(CONCATENATE(AC$1,"*IENA*"),oldOTB!$S:$Z,8,FALSE),IFERROR(VLOOKUP(CONCATENATE(AC$1,"*IENA*"),oldOTB!$T:$Z,7,FALSE),IFERROR(VLOOKUP(CONCATENATE(AC$1,"*IENA*"),oldOTB!$U:$Z,6,FALSE),IFERROR(VLOOKUP(CONCATENATE(AC$1,"*IENA*"),oldOTB!$V:$Z,5,FALSE),IFERROR(VLOOKUP(CONCATENATE(AC$1,"*IENA*"),oldOTB!$W:$Z,4,FALSE),IFERROR(VLOOKUP(CONCATENATE(AC$1,"*IENA*"),oldOTB!$X:$Z,3,FALSE),IFERROR(VLOOKUP(CONCATENATE(AC$1,"*IENA*"),oldOTB!$Y:$Z,2,FALSE),"")))))))</f>
        <v/>
      </c>
      <c r="AD16" s="13" t="str">
        <f>IFERROR(VLOOKUP(CONCATENATE(AD$1,"*IENA*"),oldOTB!$S:$Z,8,FALSE),IFERROR(VLOOKUP(CONCATENATE(AD$1,"*IENA*"),oldOTB!$T:$Z,7,FALSE),IFERROR(VLOOKUP(CONCATENATE(AD$1,"*IENA*"),oldOTB!$U:$Z,6,FALSE),IFERROR(VLOOKUP(CONCATENATE(AD$1,"*IENA*"),oldOTB!$V:$Z,5,FALSE),IFERROR(VLOOKUP(CONCATENATE(AD$1,"*IENA*"),oldOTB!$W:$Z,4,FALSE),IFERROR(VLOOKUP(CONCATENATE(AD$1,"*IENA*"),oldOTB!$X:$Z,3,FALSE),IFERROR(VLOOKUP(CONCATENATE(AD$1,"*IENA*"),oldOTB!$Y:$Z,2,FALSE),"")))))))</f>
        <v xml:space="preserve">GEFCO pax en </v>
      </c>
      <c r="AE16" s="13" t="str">
        <f>IFERROR(VLOOKUP(CONCATENATE(AE$1,"*IENA*"),oldOTB!$S:$Z,8,FALSE),IFERROR(VLOOKUP(CONCATENATE(AE$1,"*IENA*"),oldOTB!$T:$Z,7,FALSE),IFERROR(VLOOKUP(CONCATENATE(AE$1,"*IENA*"),oldOTB!$U:$Z,6,FALSE),IFERROR(VLOOKUP(CONCATENATE(AE$1,"*IENA*"),oldOTB!$V:$Z,5,FALSE),IFERROR(VLOOKUP(CONCATENATE(AE$1,"*IENA*"),oldOTB!$W:$Z,4,FALSE),IFERROR(VLOOKUP(CONCATENATE(AE$1,"*IENA*"),oldOTB!$X:$Z,3,FALSE),IFERROR(VLOOKUP(CONCATENATE(AE$1,"*IENA*"),oldOTB!$Y:$Z,2,FALSE),"")))))))</f>
        <v xml:space="preserve">GEFCO pax en </v>
      </c>
      <c r="AF16" s="13" t="str">
        <f>IFERROR(VLOOKUP(CONCATENATE(AF$1,"*IENA*"),oldOTB!$S:$Z,8,FALSE),IFERROR(VLOOKUP(CONCATENATE(AF$1,"*IENA*"),oldOTB!$T:$Z,7,FALSE),IFERROR(VLOOKUP(CONCATENATE(AF$1,"*IENA*"),oldOTB!$U:$Z,6,FALSE),IFERROR(VLOOKUP(CONCATENATE(AF$1,"*IENA*"),oldOTB!$V:$Z,5,FALSE),IFERROR(VLOOKUP(CONCATENATE(AF$1,"*IENA*"),oldOTB!$W:$Z,4,FALSE),IFERROR(VLOOKUP(CONCATENATE(AF$1,"*IENA*"),oldOTB!$X:$Z,3,FALSE),IFERROR(VLOOKUP(CONCATENATE(AF$1,"*IENA*"),oldOTB!$Y:$Z,2,FALSE),"")))))))</f>
        <v xml:space="preserve">GEFCO pax en </v>
      </c>
      <c r="AG16" s="13" t="str">
        <f>IFERROR(VLOOKUP(CONCATENATE(AG$1,"*IENA*"),oldOTB!$S:$Z,8,FALSE),IFERROR(VLOOKUP(CONCATENATE(AG$1,"*IENA*"),oldOTB!$T:$Z,7,FALSE),IFERROR(VLOOKUP(CONCATENATE(AG$1,"*IENA*"),oldOTB!$U:$Z,6,FALSE),IFERROR(VLOOKUP(CONCATENATE(AG$1,"*IENA*"),oldOTB!$V:$Z,5,FALSE),IFERROR(VLOOKUP(CONCATENATE(AG$1,"*IENA*"),oldOTB!$W:$Z,4,FALSE),IFERROR(VLOOKUP(CONCATENATE(AG$1,"*IENA*"),oldOTB!$X:$Z,3,FALSE),IFERROR(VLOOKUP(CONCATENATE(AG$1,"*IENA*"),oldOTB!$Y:$Z,2,FALSE),"")))))))</f>
        <v xml:space="preserve">GEFCO pax en </v>
      </c>
      <c r="AH16" s="13" t="str">
        <f>IFERROR(VLOOKUP(CONCATENATE(AH$1,"*IENA*"),oldOTB!$S:$Z,8,FALSE),IFERROR(VLOOKUP(CONCATENATE(AH$1,"*IENA*"),oldOTB!$T:$Z,7,FALSE),IFERROR(VLOOKUP(CONCATENATE(AH$1,"*IENA*"),oldOTB!$U:$Z,6,FALSE),IFERROR(VLOOKUP(CONCATENATE(AH$1,"*IENA*"),oldOTB!$V:$Z,5,FALSE),IFERROR(VLOOKUP(CONCATENATE(AH$1,"*IENA*"),oldOTB!$W:$Z,4,FALSE),IFERROR(VLOOKUP(CONCATENATE(AH$1,"*IENA*"),oldOTB!$X:$Z,3,FALSE),IFERROR(VLOOKUP(CONCATENATE(AH$1,"*IENA*"),oldOTB!$Y:$Z,2,FALSE),"")))))))</f>
        <v/>
      </c>
      <c r="AI16" s="13" t="str">
        <f>IFERROR(VLOOKUP(CONCATENATE(AI$1,"*IENA*"),oldOTB!$S:$Z,8,FALSE),IFERROR(VLOOKUP(CONCATENATE(AI$1,"*IENA*"),oldOTB!$T:$Z,7,FALSE),IFERROR(VLOOKUP(CONCATENATE(AI$1,"*IENA*"),oldOTB!$U:$Z,6,FALSE),IFERROR(VLOOKUP(CONCATENATE(AI$1,"*IENA*"),oldOTB!$V:$Z,5,FALSE),IFERROR(VLOOKUP(CONCATENATE(AI$1,"*IENA*"),oldOTB!$W:$Z,4,FALSE),IFERROR(VLOOKUP(CONCATENATE(AI$1,"*IENA*"),oldOTB!$X:$Z,3,FALSE),IFERROR(VLOOKUP(CONCATENATE(AI$1,"*IENA*"),oldOTB!$Y:$Z,2,FALSE),"")))))))</f>
        <v/>
      </c>
      <c r="AJ16" t="s">
        <v>76</v>
      </c>
      <c r="AK16" t="str">
        <f t="shared" si="2"/>
        <v>42370</v>
      </c>
      <c r="AL16" t="str">
        <f t="shared" si="3"/>
        <v>42371</v>
      </c>
      <c r="AM16" t="str">
        <f t="shared" si="4"/>
        <v>42372</v>
      </c>
      <c r="AN16" t="str">
        <f t="shared" si="5"/>
        <v>42373</v>
      </c>
      <c r="AO16" t="str">
        <f t="shared" si="6"/>
        <v>42374</v>
      </c>
      <c r="AP16" t="str">
        <f t="shared" si="7"/>
        <v>42375</v>
      </c>
      <c r="AQ16" t="str">
        <f t="shared" si="8"/>
        <v>42376</v>
      </c>
      <c r="AR16" t="str">
        <f t="shared" si="9"/>
        <v>42377</v>
      </c>
      <c r="AS16" t="str">
        <f t="shared" si="10"/>
        <v>42378</v>
      </c>
      <c r="AT16" t="str">
        <f t="shared" si="11"/>
        <v>42379</v>
      </c>
      <c r="AU16" t="str">
        <f t="shared" si="12"/>
        <v>42380</v>
      </c>
      <c r="AV16" t="str">
        <f t="shared" si="13"/>
        <v>42381GMPA 25pax en THEATRE</v>
      </c>
      <c r="AW16" t="str">
        <f t="shared" si="14"/>
        <v>42382GMPA 35pax en U</v>
      </c>
      <c r="AX16" t="str">
        <f t="shared" si="15"/>
        <v>42383GMPA 35pax en U</v>
      </c>
      <c r="AY16" t="str">
        <f t="shared" si="16"/>
        <v>42384GMPA 35pax en U</v>
      </c>
      <c r="AZ16" t="str">
        <f t="shared" si="17"/>
        <v>42385</v>
      </c>
      <c r="BA16" t="str">
        <f t="shared" si="18"/>
        <v>42386</v>
      </c>
      <c r="BB16" t="str">
        <f t="shared" si="19"/>
        <v>42387</v>
      </c>
      <c r="BC16" t="str">
        <f t="shared" si="20"/>
        <v xml:space="preserve">42388CFE CGC pax en </v>
      </c>
      <c r="BD16" t="str">
        <f t="shared" si="21"/>
        <v>42389RM CLUB 40pax en THEATRE</v>
      </c>
      <c r="BE16" t="str">
        <f t="shared" si="22"/>
        <v xml:space="preserve">42390ESA LES CHARPENTIERS DE DEMAIN 37pax en </v>
      </c>
      <c r="BF16" t="str">
        <f t="shared" si="23"/>
        <v xml:space="preserve">42391ESA LES CHARPENTIERS DE DEMAIN 37pax en </v>
      </c>
      <c r="BG16" t="str">
        <f t="shared" si="24"/>
        <v>42392</v>
      </c>
      <c r="BH16" t="str">
        <f t="shared" si="25"/>
        <v>42393</v>
      </c>
      <c r="BI16" t="str">
        <f t="shared" si="26"/>
        <v>42394</v>
      </c>
      <c r="BJ16" t="str">
        <f t="shared" si="27"/>
        <v xml:space="preserve">42395GEFCO pax en </v>
      </c>
      <c r="BK16" t="str">
        <f t="shared" si="28"/>
        <v xml:space="preserve">42396GEFCO pax en </v>
      </c>
      <c r="BL16" t="str">
        <f t="shared" si="29"/>
        <v xml:space="preserve">42397GEFCO pax en </v>
      </c>
      <c r="BM16" t="str">
        <f t="shared" si="30"/>
        <v xml:space="preserve">42398GEFCO pax en </v>
      </c>
      <c r="BN16" t="str">
        <f t="shared" si="31"/>
        <v>42399</v>
      </c>
      <c r="BO16" t="str">
        <f t="shared" si="32"/>
        <v>42400</v>
      </c>
    </row>
    <row r="17" spans="1:67">
      <c r="A17" s="14" t="s">
        <v>60</v>
      </c>
      <c r="B17" s="14"/>
      <c r="C17" s="15"/>
      <c r="D17" s="15"/>
      <c r="E17" s="13" t="str">
        <f>IFERROR(VLOOKUP(CONCATENATE(E$1,"*GRENELLE*"),oldOTB!$S:$Z,8,FALSE),IFERROR(VLOOKUP(CONCATENATE(E$1,"*GRENELLE*"),oldOTB!$T:$Z,7,FALSE),IFERROR(VLOOKUP(CONCATENATE(E$1,"*GRENELLE*"),oldOTB!$U:$Z,6,FALSE),IFERROR(VLOOKUP(CONCATENATE(E$1,"*GRENELLE*"),oldOTB!$V:$Z,5,FALSE),IFERROR(VLOOKUP(CONCATENATE(E$1,"*GRENELLE*"),oldOTB!$W:$Z,4,FALSE),IFERROR(VLOOKUP(CONCATENATE(E$1,"*GRENELLE*"),oldOTB!$X:$Z,3,FALSE),IFERROR(VLOOKUP(CONCATENATE(E$1,"*GRENELLE*"),oldOTB!$Y:$Z,2,FALSE),"")))))))</f>
        <v/>
      </c>
      <c r="F17" s="13" t="str">
        <f>IFERROR(VLOOKUP(CONCATENATE(F$1,"*GRENELLE*"),oldOTB!$S:$Z,8,FALSE),IFERROR(VLOOKUP(CONCATENATE(F$1,"*GRENELLE*"),oldOTB!$T:$Z,7,FALSE),IFERROR(VLOOKUP(CONCATENATE(F$1,"*GRENELLE*"),oldOTB!$U:$Z,6,FALSE),IFERROR(VLOOKUP(CONCATENATE(F$1,"*GRENELLE*"),oldOTB!$V:$Z,5,FALSE),IFERROR(VLOOKUP(CONCATENATE(F$1,"*GRENELLE*"),oldOTB!$W:$Z,4,FALSE),IFERROR(VLOOKUP(CONCATENATE(F$1,"*GRENELLE*"),oldOTB!$X:$Z,3,FALSE),IFERROR(VLOOKUP(CONCATENATE(F$1,"*GRENELLE*"),oldOTB!$Y:$Z,2,FALSE),"")))))))</f>
        <v/>
      </c>
      <c r="G17" s="13" t="str">
        <f>IFERROR(VLOOKUP(CONCATENATE(G$1,"*GRENELLE*"),oldOTB!$S:$Z,8,FALSE),IFERROR(VLOOKUP(CONCATENATE(G$1,"*GRENELLE*"),oldOTB!$T:$Z,7,FALSE),IFERROR(VLOOKUP(CONCATENATE(G$1,"*GRENELLE*"),oldOTB!$U:$Z,6,FALSE),IFERROR(VLOOKUP(CONCATENATE(G$1,"*GRENELLE*"),oldOTB!$V:$Z,5,FALSE),IFERROR(VLOOKUP(CONCATENATE(G$1,"*GRENELLE*"),oldOTB!$W:$Z,4,FALSE),IFERROR(VLOOKUP(CONCATENATE(G$1,"*GRENELLE*"),oldOTB!$X:$Z,3,FALSE),IFERROR(VLOOKUP(CONCATENATE(G$1,"*GRENELLE*"),oldOTB!$Y:$Z,2,FALSE),"")))))))</f>
        <v/>
      </c>
      <c r="H17" s="13" t="str">
        <f>IFERROR(VLOOKUP(CONCATENATE(H$1,"*GRENELLE*"),oldOTB!$S:$Z,8,FALSE),IFERROR(VLOOKUP(CONCATENATE(H$1,"*GRENELLE*"),oldOTB!$T:$Z,7,FALSE),IFERROR(VLOOKUP(CONCATENATE(H$1,"*GRENELLE*"),oldOTB!$U:$Z,6,FALSE),IFERROR(VLOOKUP(CONCATENATE(H$1,"*GRENELLE*"),oldOTB!$V:$Z,5,FALSE),IFERROR(VLOOKUP(CONCATENATE(H$1,"*GRENELLE*"),oldOTB!$W:$Z,4,FALSE),IFERROR(VLOOKUP(CONCATENATE(H$1,"*GRENELLE*"),oldOTB!$X:$Z,3,FALSE),IFERROR(VLOOKUP(CONCATENATE(H$1,"*GRENELLE*"),oldOTB!$Y:$Z,2,FALSE),"")))))))</f>
        <v/>
      </c>
      <c r="I17" s="13" t="str">
        <f>IFERROR(VLOOKUP(CONCATENATE(I$1,"*GRENELLE*"),oldOTB!$S:$Z,8,FALSE),IFERROR(VLOOKUP(CONCATENATE(I$1,"*GRENELLE*"),oldOTB!$T:$Z,7,FALSE),IFERROR(VLOOKUP(CONCATENATE(I$1,"*GRENELLE*"),oldOTB!$U:$Z,6,FALSE),IFERROR(VLOOKUP(CONCATENATE(I$1,"*GRENELLE*"),oldOTB!$V:$Z,5,FALSE),IFERROR(VLOOKUP(CONCATENATE(I$1,"*GRENELLE*"),oldOTB!$W:$Z,4,FALSE),IFERROR(VLOOKUP(CONCATENATE(I$1,"*GRENELLE*"),oldOTB!$X:$Z,3,FALSE),IFERROR(VLOOKUP(CONCATENATE(I$1,"*GRENELLE*"),oldOTB!$Y:$Z,2,FALSE),"")))))))</f>
        <v/>
      </c>
      <c r="J17" s="13" t="str">
        <f>IFERROR(VLOOKUP(CONCATENATE(J$1,"*GRENELLE*"),oldOTB!$S:$Z,8,FALSE),IFERROR(VLOOKUP(CONCATENATE(J$1,"*GRENELLE*"),oldOTB!$T:$Z,7,FALSE),IFERROR(VLOOKUP(CONCATENATE(J$1,"*GRENELLE*"),oldOTB!$U:$Z,6,FALSE),IFERROR(VLOOKUP(CONCATENATE(J$1,"*GRENELLE*"),oldOTB!$V:$Z,5,FALSE),IFERROR(VLOOKUP(CONCATENATE(J$1,"*GRENELLE*"),oldOTB!$W:$Z,4,FALSE),IFERROR(VLOOKUP(CONCATENATE(J$1,"*GRENELLE*"),oldOTB!$X:$Z,3,FALSE),IFERROR(VLOOKUP(CONCATENATE(J$1,"*GRENELLE*"),oldOTB!$Y:$Z,2,FALSE),"")))))))</f>
        <v xml:space="preserve">BURALISTES pax en </v>
      </c>
      <c r="K17" s="13" t="str">
        <f>IFERROR(VLOOKUP(CONCATENATE(K$1,"*GRENELLE*"),oldOTB!$S:$Z,8,FALSE),IFERROR(VLOOKUP(CONCATENATE(K$1,"*GRENELLE*"),oldOTB!$T:$Z,7,FALSE),IFERROR(VLOOKUP(CONCATENATE(K$1,"*GRENELLE*"),oldOTB!$U:$Z,6,FALSE),IFERROR(VLOOKUP(CONCATENATE(K$1,"*GRENELLE*"),oldOTB!$V:$Z,5,FALSE),IFERROR(VLOOKUP(CONCATENATE(K$1,"*GRENELLE*"),oldOTB!$W:$Z,4,FALSE),IFERROR(VLOOKUP(CONCATENATE(K$1,"*GRENELLE*"),oldOTB!$X:$Z,3,FALSE),IFERROR(VLOOKUP(CONCATENATE(K$1,"*GRENELLE*"),oldOTB!$Y:$Z,2,FALSE),"")))))))</f>
        <v xml:space="preserve">PLASTIC OMNIUM pax en </v>
      </c>
      <c r="L17" s="13" t="str">
        <f>IFERROR(VLOOKUP(CONCATENATE(L$1,"*GRENELLE*"),oldOTB!$S:$Z,8,FALSE),IFERROR(VLOOKUP(CONCATENATE(L$1,"*GRENELLE*"),oldOTB!$T:$Z,7,FALSE),IFERROR(VLOOKUP(CONCATENATE(L$1,"*GRENELLE*"),oldOTB!$U:$Z,6,FALSE),IFERROR(VLOOKUP(CONCATENATE(L$1,"*GRENELLE*"),oldOTB!$V:$Z,5,FALSE),IFERROR(VLOOKUP(CONCATENATE(L$1,"*GRENELLE*"),oldOTB!$W:$Z,4,FALSE),IFERROR(VLOOKUP(CONCATENATE(L$1,"*GRENELLE*"),oldOTB!$X:$Z,3,FALSE),IFERROR(VLOOKUP(CONCATENATE(L$1,"*GRENELLE*"),oldOTB!$Y:$Z,2,FALSE),"")))))))</f>
        <v xml:space="preserve">PLASTIC OMNIUM pax en </v>
      </c>
      <c r="M17" s="13" t="str">
        <f>IFERROR(VLOOKUP(CONCATENATE(M$1,"*GRENELLE*"),oldOTB!$S:$Z,8,FALSE),IFERROR(VLOOKUP(CONCATENATE(M$1,"*GRENELLE*"),oldOTB!$T:$Z,7,FALSE),IFERROR(VLOOKUP(CONCATENATE(M$1,"*GRENELLE*"),oldOTB!$U:$Z,6,FALSE),IFERROR(VLOOKUP(CONCATENATE(M$1,"*GRENELLE*"),oldOTB!$V:$Z,5,FALSE),IFERROR(VLOOKUP(CONCATENATE(M$1,"*GRENELLE*"),oldOTB!$W:$Z,4,FALSE),IFERROR(VLOOKUP(CONCATENATE(M$1,"*GRENELLE*"),oldOTB!$X:$Z,3,FALSE),IFERROR(VLOOKUP(CONCATENATE(M$1,"*GRENELLE*"),oldOTB!$Y:$Z,2,FALSE),"")))))))</f>
        <v/>
      </c>
      <c r="N17" s="13" t="str">
        <f>IFERROR(VLOOKUP(CONCATENATE(N$1,"*GRENELLE*"),oldOTB!$S:$Z,8,FALSE),IFERROR(VLOOKUP(CONCATENATE(N$1,"*GRENELLE*"),oldOTB!$T:$Z,7,FALSE),IFERROR(VLOOKUP(CONCATENATE(N$1,"*GRENELLE*"),oldOTB!$U:$Z,6,FALSE),IFERROR(VLOOKUP(CONCATENATE(N$1,"*GRENELLE*"),oldOTB!$V:$Z,5,FALSE),IFERROR(VLOOKUP(CONCATENATE(N$1,"*GRENELLE*"),oldOTB!$W:$Z,4,FALSE),IFERROR(VLOOKUP(CONCATENATE(N$1,"*GRENELLE*"),oldOTB!$X:$Z,3,FALSE),IFERROR(VLOOKUP(CONCATENATE(N$1,"*GRENELLE*"),oldOTB!$Y:$Z,2,FALSE),"")))))))</f>
        <v/>
      </c>
      <c r="O17" s="13" t="str">
        <f>IFERROR(VLOOKUP(CONCATENATE(O$1,"*GRENELLE*"),oldOTB!$S:$Z,8,FALSE),IFERROR(VLOOKUP(CONCATENATE(O$1,"*GRENELLE*"),oldOTB!$T:$Z,7,FALSE),IFERROR(VLOOKUP(CONCATENATE(O$1,"*GRENELLE*"),oldOTB!$U:$Z,6,FALSE),IFERROR(VLOOKUP(CONCATENATE(O$1,"*GRENELLE*"),oldOTB!$V:$Z,5,FALSE),IFERROR(VLOOKUP(CONCATENATE(O$1,"*GRENELLE*"),oldOTB!$W:$Z,4,FALSE),IFERROR(VLOOKUP(CONCATENATE(O$1,"*GRENELLE*"),oldOTB!$X:$Z,3,FALSE),IFERROR(VLOOKUP(CONCATENATE(O$1,"*GRENELLE*"),oldOTB!$Y:$Z,2,FALSE),"")))))))</f>
        <v/>
      </c>
      <c r="P17" s="13" t="str">
        <f>IFERROR(VLOOKUP(CONCATENATE(P$1,"*GRENELLE*"),oldOTB!$S:$Z,8,FALSE),IFERROR(VLOOKUP(CONCATENATE(P$1,"*GRENELLE*"),oldOTB!$T:$Z,7,FALSE),IFERROR(VLOOKUP(CONCATENATE(P$1,"*GRENELLE*"),oldOTB!$U:$Z,6,FALSE),IFERROR(VLOOKUP(CONCATENATE(P$1,"*GRENELLE*"),oldOTB!$V:$Z,5,FALSE),IFERROR(VLOOKUP(CONCATENATE(P$1,"*GRENELLE*"),oldOTB!$W:$Z,4,FALSE),IFERROR(VLOOKUP(CONCATENATE(P$1,"*GRENELLE*"),oldOTB!$X:$Z,3,FALSE),IFERROR(VLOOKUP(CONCATENATE(P$1,"*GRENELLE*"),oldOTB!$Y:$Z,2,FALSE),"")))))))</f>
        <v>GMPA 25pax en THEATRE</v>
      </c>
      <c r="Q17" s="13" t="str">
        <f>IFERROR(VLOOKUP(CONCATENATE(Q$1,"*GRENELLE*"),oldOTB!$S:$Z,8,FALSE),IFERROR(VLOOKUP(CONCATENATE(Q$1,"*GRENELLE*"),oldOTB!$T:$Z,7,FALSE),IFERROR(VLOOKUP(CONCATENATE(Q$1,"*GRENELLE*"),oldOTB!$U:$Z,6,FALSE),IFERROR(VLOOKUP(CONCATENATE(Q$1,"*GRENELLE*"),oldOTB!$V:$Z,5,FALSE),IFERROR(VLOOKUP(CONCATENATE(Q$1,"*GRENELLE*"),oldOTB!$W:$Z,4,FALSE),IFERROR(VLOOKUP(CONCATENATE(Q$1,"*GRENELLE*"),oldOTB!$X:$Z,3,FALSE),IFERROR(VLOOKUP(CONCATENATE(Q$1,"*GRENELLE*"),oldOTB!$Y:$Z,2,FALSE),"")))))))</f>
        <v>GMPA 30pax en U</v>
      </c>
      <c r="R17" s="13" t="str">
        <f>IFERROR(VLOOKUP(CONCATENATE(R$1,"*GRENELLE*"),oldOTB!$S:$Z,8,FALSE),IFERROR(VLOOKUP(CONCATENATE(R$1,"*GRENELLE*"),oldOTB!$T:$Z,7,FALSE),IFERROR(VLOOKUP(CONCATENATE(R$1,"*GRENELLE*"),oldOTB!$U:$Z,6,FALSE),IFERROR(VLOOKUP(CONCATENATE(R$1,"*GRENELLE*"),oldOTB!$V:$Z,5,FALSE),IFERROR(VLOOKUP(CONCATENATE(R$1,"*GRENELLE*"),oldOTB!$W:$Z,4,FALSE),IFERROR(VLOOKUP(CONCATENATE(R$1,"*GRENELLE*"),oldOTB!$X:$Z,3,FALSE),IFERROR(VLOOKUP(CONCATENATE(R$1,"*GRENELLE*"),oldOTB!$Y:$Z,2,FALSE),"")))))))</f>
        <v>GMPA 30pax en U</v>
      </c>
      <c r="S17" s="13" t="str">
        <f>IFERROR(VLOOKUP(CONCATENATE(S$1,"*GRENELLE*"),oldOTB!$S:$Z,8,FALSE),IFERROR(VLOOKUP(CONCATENATE(S$1,"*GRENELLE*"),oldOTB!$T:$Z,7,FALSE),IFERROR(VLOOKUP(CONCATENATE(S$1,"*GRENELLE*"),oldOTB!$U:$Z,6,FALSE),IFERROR(VLOOKUP(CONCATENATE(S$1,"*GRENELLE*"),oldOTB!$V:$Z,5,FALSE),IFERROR(VLOOKUP(CONCATENATE(S$1,"*GRENELLE*"),oldOTB!$W:$Z,4,FALSE),IFERROR(VLOOKUP(CONCATENATE(S$1,"*GRENELLE*"),oldOTB!$X:$Z,3,FALSE),IFERROR(VLOOKUP(CONCATENATE(S$1,"*GRENELLE*"),oldOTB!$Y:$Z,2,FALSE),"")))))))</f>
        <v>GMPA 30pax en U</v>
      </c>
      <c r="T17" s="13" t="str">
        <f>IFERROR(VLOOKUP(CONCATENATE(T$1,"*GRENELLE*"),oldOTB!$S:$Z,8,FALSE),IFERROR(VLOOKUP(CONCATENATE(T$1,"*GRENELLE*"),oldOTB!$T:$Z,7,FALSE),IFERROR(VLOOKUP(CONCATENATE(T$1,"*GRENELLE*"),oldOTB!$U:$Z,6,FALSE),IFERROR(VLOOKUP(CONCATENATE(T$1,"*GRENELLE*"),oldOTB!$V:$Z,5,FALSE),IFERROR(VLOOKUP(CONCATENATE(T$1,"*GRENELLE*"),oldOTB!$W:$Z,4,FALSE),IFERROR(VLOOKUP(CONCATENATE(T$1,"*GRENELLE*"),oldOTB!$X:$Z,3,FALSE),IFERROR(VLOOKUP(CONCATENATE(T$1,"*GRENELLE*"),oldOTB!$Y:$Z,2,FALSE),"")))))))</f>
        <v xml:space="preserve">UNCME pax en </v>
      </c>
      <c r="U17" s="13" t="str">
        <f>IFERROR(VLOOKUP(CONCATENATE(U$1,"*GRENELLE*"),oldOTB!$S:$Z,8,FALSE),IFERROR(VLOOKUP(CONCATENATE(U$1,"*GRENELLE*"),oldOTB!$T:$Z,7,FALSE),IFERROR(VLOOKUP(CONCATENATE(U$1,"*GRENELLE*"),oldOTB!$U:$Z,6,FALSE),IFERROR(VLOOKUP(CONCATENATE(U$1,"*GRENELLE*"),oldOTB!$V:$Z,5,FALSE),IFERROR(VLOOKUP(CONCATENATE(U$1,"*GRENELLE*"),oldOTB!$W:$Z,4,FALSE),IFERROR(VLOOKUP(CONCATENATE(U$1,"*GRENELLE*"),oldOTB!$X:$Z,3,FALSE),IFERROR(VLOOKUP(CONCATENATE(U$1,"*GRENELLE*"),oldOTB!$Y:$Z,2,FALSE),"")))))))</f>
        <v/>
      </c>
      <c r="V17" s="13" t="str">
        <f>IFERROR(VLOOKUP(CONCATENATE(V$1,"*GRENELLE*"),oldOTB!$S:$Z,8,FALSE),IFERROR(VLOOKUP(CONCATENATE(V$1,"*GRENELLE*"),oldOTB!$T:$Z,7,FALSE),IFERROR(VLOOKUP(CONCATENATE(V$1,"*GRENELLE*"),oldOTB!$U:$Z,6,FALSE),IFERROR(VLOOKUP(CONCATENATE(V$1,"*GRENELLE*"),oldOTB!$V:$Z,5,FALSE),IFERROR(VLOOKUP(CONCATENATE(V$1,"*GRENELLE*"),oldOTB!$W:$Z,4,FALSE),IFERROR(VLOOKUP(CONCATENATE(V$1,"*GRENELLE*"),oldOTB!$X:$Z,3,FALSE),IFERROR(VLOOKUP(CONCATENATE(V$1,"*GRENELLE*"),oldOTB!$Y:$Z,2,FALSE),"")))))))</f>
        <v/>
      </c>
      <c r="W17" s="13" t="str">
        <f>IFERROR(VLOOKUP(CONCATENATE(W$1,"*GRENELLE*"),oldOTB!$S:$Z,8,FALSE),IFERROR(VLOOKUP(CONCATENATE(W$1,"*GRENELLE*"),oldOTB!$T:$Z,7,FALSE),IFERROR(VLOOKUP(CONCATENATE(W$1,"*GRENELLE*"),oldOTB!$U:$Z,6,FALSE),IFERROR(VLOOKUP(CONCATENATE(W$1,"*GRENELLE*"),oldOTB!$V:$Z,5,FALSE),IFERROR(VLOOKUP(CONCATENATE(W$1,"*GRENELLE*"),oldOTB!$W:$Z,4,FALSE),IFERROR(VLOOKUP(CONCATENATE(W$1,"*GRENELLE*"),oldOTB!$X:$Z,3,FALSE),IFERROR(VLOOKUP(CONCATENATE(W$1,"*GRENELLE*"),oldOTB!$Y:$Z,2,FALSE),"")))))))</f>
        <v/>
      </c>
      <c r="X17" s="13" t="str">
        <f>IFERROR(VLOOKUP(CONCATENATE(X$1,"*GRENELLE*"),oldOTB!$S:$Z,8,FALSE),IFERROR(VLOOKUP(CONCATENATE(X$1,"*GRENELLE*"),oldOTB!$T:$Z,7,FALSE),IFERROR(VLOOKUP(CONCATENATE(X$1,"*GRENELLE*"),oldOTB!$U:$Z,6,FALSE),IFERROR(VLOOKUP(CONCATENATE(X$1,"*GRENELLE*"),oldOTB!$V:$Z,5,FALSE),IFERROR(VLOOKUP(CONCATENATE(X$1,"*GRENELLE*"),oldOTB!$W:$Z,4,FALSE),IFERROR(VLOOKUP(CONCATENATE(X$1,"*GRENELLE*"),oldOTB!$X:$Z,3,FALSE),IFERROR(VLOOKUP(CONCATENATE(X$1,"*GRENELLE*"),oldOTB!$Y:$Z,2,FALSE),"")))))))</f>
        <v xml:space="preserve">COLAS  pax en </v>
      </c>
      <c r="Y17" s="13" t="str">
        <f>IFERROR(VLOOKUP(CONCATENATE(Y$1,"*GRENELLE*"),oldOTB!$S:$Z,8,FALSE),IFERROR(VLOOKUP(CONCATENATE(Y$1,"*GRENELLE*"),oldOTB!$T:$Z,7,FALSE),IFERROR(VLOOKUP(CONCATENATE(Y$1,"*GRENELLE*"),oldOTB!$U:$Z,6,FALSE),IFERROR(VLOOKUP(CONCATENATE(Y$1,"*GRENELLE*"),oldOTB!$V:$Z,5,FALSE),IFERROR(VLOOKUP(CONCATENATE(Y$1,"*GRENELLE*"),oldOTB!$W:$Z,4,FALSE),IFERROR(VLOOKUP(CONCATENATE(Y$1,"*GRENELLE*"),oldOTB!$X:$Z,3,FALSE),IFERROR(VLOOKUP(CONCATENATE(Y$1,"*GRENELLE*"),oldOTB!$Y:$Z,2,FALSE),"")))))))</f>
        <v xml:space="preserve">COLAS  pax en </v>
      </c>
      <c r="Z17" s="13" t="str">
        <f>IFERROR(VLOOKUP(CONCATENATE(Z$1,"*GRENELLE*"),oldOTB!$S:$Z,8,FALSE),IFERROR(VLOOKUP(CONCATENATE(Z$1,"*GRENELLE*"),oldOTB!$T:$Z,7,FALSE),IFERROR(VLOOKUP(CONCATENATE(Z$1,"*GRENELLE*"),oldOTB!$U:$Z,6,FALSE),IFERROR(VLOOKUP(CONCATENATE(Z$1,"*GRENELLE*"),oldOTB!$V:$Z,5,FALSE),IFERROR(VLOOKUP(CONCATENATE(Z$1,"*GRENELLE*"),oldOTB!$W:$Z,4,FALSE),IFERROR(VLOOKUP(CONCATENATE(Z$1,"*GRENELLE*"),oldOTB!$X:$Z,3,FALSE),IFERROR(VLOOKUP(CONCATENATE(Z$1,"*GRENELLE*"),oldOTB!$Y:$Z,2,FALSE),"")))))))</f>
        <v xml:space="preserve">COLAS  pax en </v>
      </c>
      <c r="AA17" s="13" t="str">
        <f>IFERROR(VLOOKUP(CONCATENATE(AA$1,"*GRENELLE*"),oldOTB!$S:$Z,8,FALSE),IFERROR(VLOOKUP(CONCATENATE(AA$1,"*GRENELLE*"),oldOTB!$T:$Z,7,FALSE),IFERROR(VLOOKUP(CONCATENATE(AA$1,"*GRENELLE*"),oldOTB!$U:$Z,6,FALSE),IFERROR(VLOOKUP(CONCATENATE(AA$1,"*GRENELLE*"),oldOTB!$V:$Z,5,FALSE),IFERROR(VLOOKUP(CONCATENATE(AA$1,"*GRENELLE*"),oldOTB!$W:$Z,4,FALSE),IFERROR(VLOOKUP(CONCATENATE(AA$1,"*GRENELLE*"),oldOTB!$X:$Z,3,FALSE),IFERROR(VLOOKUP(CONCATENATE(AA$1,"*GRENELLE*"),oldOTB!$Y:$Z,2,FALSE),"")))))))</f>
        <v xml:space="preserve">COLAS  pax en </v>
      </c>
      <c r="AB17" s="13" t="str">
        <f>IFERROR(VLOOKUP(CONCATENATE(AB$1,"*GRENELLE*"),oldOTB!$S:$Z,8,FALSE),IFERROR(VLOOKUP(CONCATENATE(AB$1,"*GRENELLE*"),oldOTB!$T:$Z,7,FALSE),IFERROR(VLOOKUP(CONCATENATE(AB$1,"*GRENELLE*"),oldOTB!$U:$Z,6,FALSE),IFERROR(VLOOKUP(CONCATENATE(AB$1,"*GRENELLE*"),oldOTB!$V:$Z,5,FALSE),IFERROR(VLOOKUP(CONCATENATE(AB$1,"*GRENELLE*"),oldOTB!$W:$Z,4,FALSE),IFERROR(VLOOKUP(CONCATENATE(AB$1,"*GRENELLE*"),oldOTB!$X:$Z,3,FALSE),IFERROR(VLOOKUP(CONCATENATE(AB$1,"*GRENELLE*"),oldOTB!$Y:$Z,2,FALSE),"")))))))</f>
        <v/>
      </c>
      <c r="AC17" s="13" t="str">
        <f>IFERROR(VLOOKUP(CONCATENATE(AC$1,"*GRENELLE*"),oldOTB!$S:$Z,8,FALSE),IFERROR(VLOOKUP(CONCATENATE(AC$1,"*GRENELLE*"),oldOTB!$T:$Z,7,FALSE),IFERROR(VLOOKUP(CONCATENATE(AC$1,"*GRENELLE*"),oldOTB!$U:$Z,6,FALSE),IFERROR(VLOOKUP(CONCATENATE(AC$1,"*GRENELLE*"),oldOTB!$V:$Z,5,FALSE),IFERROR(VLOOKUP(CONCATENATE(AC$1,"*GRENELLE*"),oldOTB!$W:$Z,4,FALSE),IFERROR(VLOOKUP(CONCATENATE(AC$1,"*GRENELLE*"),oldOTB!$X:$Z,3,FALSE),IFERROR(VLOOKUP(CONCATENATE(AC$1,"*GRENELLE*"),oldOTB!$Y:$Z,2,FALSE),"")))))))</f>
        <v/>
      </c>
      <c r="AD17" s="13" t="str">
        <f>IFERROR(VLOOKUP(CONCATENATE(AD$1,"*GRENELLE*"),oldOTB!$S:$Z,8,FALSE),IFERROR(VLOOKUP(CONCATENATE(AD$1,"*GRENELLE*"),oldOTB!$T:$Z,7,FALSE),IFERROR(VLOOKUP(CONCATENATE(AD$1,"*GRENELLE*"),oldOTB!$U:$Z,6,FALSE),IFERROR(VLOOKUP(CONCATENATE(AD$1,"*GRENELLE*"),oldOTB!$V:$Z,5,FALSE),IFERROR(VLOOKUP(CONCATENATE(AD$1,"*GRENELLE*"),oldOTB!$W:$Z,4,FALSE),IFERROR(VLOOKUP(CONCATENATE(AD$1,"*GRENELLE*"),oldOTB!$X:$Z,3,FALSE),IFERROR(VLOOKUP(CONCATENATE(AD$1,"*GRENELLE*"),oldOTB!$Y:$Z,2,FALSE),"")))))))</f>
        <v xml:space="preserve">COLAS  pax en </v>
      </c>
      <c r="AE17" s="13" t="str">
        <f>IFERROR(VLOOKUP(CONCATENATE(AE$1,"*GRENELLE*"),oldOTB!$S:$Z,8,FALSE),IFERROR(VLOOKUP(CONCATENATE(AE$1,"*GRENELLE*"),oldOTB!$T:$Z,7,FALSE),IFERROR(VLOOKUP(CONCATENATE(AE$1,"*GRENELLE*"),oldOTB!$U:$Z,6,FALSE),IFERROR(VLOOKUP(CONCATENATE(AE$1,"*GRENELLE*"),oldOTB!$V:$Z,5,FALSE),IFERROR(VLOOKUP(CONCATENATE(AE$1,"*GRENELLE*"),oldOTB!$W:$Z,4,FALSE),IFERROR(VLOOKUP(CONCATENATE(AE$1,"*GRENELLE*"),oldOTB!$X:$Z,3,FALSE),IFERROR(VLOOKUP(CONCATENATE(AE$1,"*GRENELLE*"),oldOTB!$Y:$Z,2,FALSE),"")))))))</f>
        <v xml:space="preserve">COLAS  pax en </v>
      </c>
      <c r="AF17" s="13" t="str">
        <f>IFERROR(VLOOKUP(CONCATENATE(AF$1,"*GRENELLE*"),oldOTB!$S:$Z,8,FALSE),IFERROR(VLOOKUP(CONCATENATE(AF$1,"*GRENELLE*"),oldOTB!$T:$Z,7,FALSE),IFERROR(VLOOKUP(CONCATENATE(AF$1,"*GRENELLE*"),oldOTB!$U:$Z,6,FALSE),IFERROR(VLOOKUP(CONCATENATE(AF$1,"*GRENELLE*"),oldOTB!$V:$Z,5,FALSE),IFERROR(VLOOKUP(CONCATENATE(AF$1,"*GRENELLE*"),oldOTB!$W:$Z,4,FALSE),IFERROR(VLOOKUP(CONCATENATE(AF$1,"*GRENELLE*"),oldOTB!$X:$Z,3,FALSE),IFERROR(VLOOKUP(CONCATENATE(AF$1,"*GRENELLE*"),oldOTB!$Y:$Z,2,FALSE),"")))))))</f>
        <v xml:space="preserve">COLAS  pax en </v>
      </c>
      <c r="AG17" s="13" t="str">
        <f>IFERROR(VLOOKUP(CONCATENATE(AG$1,"*GRENELLE*"),oldOTB!$S:$Z,8,FALSE),IFERROR(VLOOKUP(CONCATENATE(AG$1,"*GRENELLE*"),oldOTB!$T:$Z,7,FALSE),IFERROR(VLOOKUP(CONCATENATE(AG$1,"*GRENELLE*"),oldOTB!$U:$Z,6,FALSE),IFERROR(VLOOKUP(CONCATENATE(AG$1,"*GRENELLE*"),oldOTB!$V:$Z,5,FALSE),IFERROR(VLOOKUP(CONCATENATE(AG$1,"*GRENELLE*"),oldOTB!$W:$Z,4,FALSE),IFERROR(VLOOKUP(CONCATENATE(AG$1,"*GRENELLE*"),oldOTB!$X:$Z,3,FALSE),IFERROR(VLOOKUP(CONCATENATE(AG$1,"*GRENELLE*"),oldOTB!$Y:$Z,2,FALSE),"")))))))</f>
        <v>NOREVA PHARMA 30pax en U</v>
      </c>
      <c r="AH17" s="13" t="str">
        <f>IFERROR(VLOOKUP(CONCATENATE(AH$1,"*GRENELLE*"),oldOTB!$S:$Z,8,FALSE),IFERROR(VLOOKUP(CONCATENATE(AH$1,"*GRENELLE*"),oldOTB!$T:$Z,7,FALSE),IFERROR(VLOOKUP(CONCATENATE(AH$1,"*GRENELLE*"),oldOTB!$U:$Z,6,FALSE),IFERROR(VLOOKUP(CONCATENATE(AH$1,"*GRENELLE*"),oldOTB!$V:$Z,5,FALSE),IFERROR(VLOOKUP(CONCATENATE(AH$1,"*GRENELLE*"),oldOTB!$W:$Z,4,FALSE),IFERROR(VLOOKUP(CONCATENATE(AH$1,"*GRENELLE*"),oldOTB!$X:$Z,3,FALSE),IFERROR(VLOOKUP(CONCATENATE(AH$1,"*GRENELLE*"),oldOTB!$Y:$Z,2,FALSE),"")))))))</f>
        <v/>
      </c>
      <c r="AI17" s="13" t="str">
        <f>IFERROR(VLOOKUP(CONCATENATE(AI$1,"*GRENELLE*"),oldOTB!$S:$Z,8,FALSE),IFERROR(VLOOKUP(CONCATENATE(AI$1,"*GRENELLE*"),oldOTB!$T:$Z,7,FALSE),IFERROR(VLOOKUP(CONCATENATE(AI$1,"*GRENELLE*"),oldOTB!$U:$Z,6,FALSE),IFERROR(VLOOKUP(CONCATENATE(AI$1,"*GRENELLE*"),oldOTB!$V:$Z,5,FALSE),IFERROR(VLOOKUP(CONCATENATE(AI$1,"*GRENELLE*"),oldOTB!$W:$Z,4,FALSE),IFERROR(VLOOKUP(CONCATENATE(AI$1,"*GRENELLE*"),oldOTB!$X:$Z,3,FALSE),IFERROR(VLOOKUP(CONCATENATE(AI$1,"*GRENELLE*"),oldOTB!$Y:$Z,2,FALSE),"")))))))</f>
        <v/>
      </c>
      <c r="AJ17" t="s">
        <v>60</v>
      </c>
      <c r="AK17" t="str">
        <f t="shared" si="2"/>
        <v>42370</v>
      </c>
      <c r="AL17" t="str">
        <f t="shared" si="3"/>
        <v>42371</v>
      </c>
      <c r="AM17" t="str">
        <f t="shared" si="4"/>
        <v>42372</v>
      </c>
      <c r="AN17" t="str">
        <f t="shared" si="5"/>
        <v>42373</v>
      </c>
      <c r="AO17" t="str">
        <f t="shared" si="6"/>
        <v>42374</v>
      </c>
      <c r="AP17" t="str">
        <f t="shared" si="7"/>
        <v xml:space="preserve">42375BURALISTES pax en </v>
      </c>
      <c r="AQ17" t="str">
        <f t="shared" si="8"/>
        <v xml:space="preserve">42376PLASTIC OMNIUM pax en </v>
      </c>
      <c r="AR17" t="str">
        <f t="shared" si="9"/>
        <v xml:space="preserve">42377PLASTIC OMNIUM pax en </v>
      </c>
      <c r="AS17" t="str">
        <f t="shared" si="10"/>
        <v>42378</v>
      </c>
      <c r="AT17" t="str">
        <f t="shared" si="11"/>
        <v>42379</v>
      </c>
      <c r="AU17" t="str">
        <f t="shared" si="12"/>
        <v>42380</v>
      </c>
      <c r="AV17" t="str">
        <f t="shared" si="13"/>
        <v>42381GMPA 25pax en THEATRE</v>
      </c>
      <c r="AW17" t="str">
        <f t="shared" si="14"/>
        <v>42382GMPA 30pax en U</v>
      </c>
      <c r="AX17" t="str">
        <f t="shared" si="15"/>
        <v>42383GMPA 30pax en U</v>
      </c>
      <c r="AY17" t="str">
        <f t="shared" si="16"/>
        <v>42384GMPA 30pax en U</v>
      </c>
      <c r="AZ17" t="str">
        <f t="shared" si="17"/>
        <v xml:space="preserve">42385UNCME pax en </v>
      </c>
      <c r="BA17" t="str">
        <f t="shared" si="18"/>
        <v>42386</v>
      </c>
      <c r="BB17" t="str">
        <f t="shared" si="19"/>
        <v>42387</v>
      </c>
      <c r="BC17" t="str">
        <f t="shared" si="20"/>
        <v>42388</v>
      </c>
      <c r="BD17" t="str">
        <f t="shared" si="21"/>
        <v xml:space="preserve">42389COLAS  pax en </v>
      </c>
      <c r="BE17" t="str">
        <f t="shared" si="22"/>
        <v xml:space="preserve">42390COLAS  pax en </v>
      </c>
      <c r="BF17" t="str">
        <f t="shared" si="23"/>
        <v xml:space="preserve">42391COLAS  pax en </v>
      </c>
      <c r="BG17" t="str">
        <f t="shared" si="24"/>
        <v xml:space="preserve">42392COLAS  pax en </v>
      </c>
      <c r="BH17" t="str">
        <f t="shared" si="25"/>
        <v>42393</v>
      </c>
      <c r="BI17" t="str">
        <f t="shared" si="26"/>
        <v>42394</v>
      </c>
      <c r="BJ17" t="str">
        <f t="shared" si="27"/>
        <v xml:space="preserve">42395COLAS  pax en </v>
      </c>
      <c r="BK17" t="str">
        <f t="shared" si="28"/>
        <v xml:space="preserve">42396COLAS  pax en </v>
      </c>
      <c r="BL17" t="str">
        <f t="shared" si="29"/>
        <v xml:space="preserve">42397COLAS  pax en </v>
      </c>
      <c r="BM17" t="str">
        <f t="shared" si="30"/>
        <v>42398NOREVA PHARMA 30pax en U</v>
      </c>
      <c r="BN17" t="str">
        <f t="shared" si="31"/>
        <v>42399</v>
      </c>
      <c r="BO17" t="str">
        <f t="shared" si="32"/>
        <v>42400</v>
      </c>
    </row>
    <row r="18" spans="1:67">
      <c r="A18" s="14" t="s">
        <v>79</v>
      </c>
      <c r="B18" s="14"/>
      <c r="C18" s="15"/>
      <c r="D18" s="15"/>
      <c r="E18" s="13" t="str">
        <f>IFERROR(VLOOKUP(CONCATENATE(E$1,"*SULLY*"),oldOTB!$S:$Z,8,FALSE),IFERROR(VLOOKUP(CONCATENATE(E$1,"*SULLY*"),oldOTB!$T:$Z,7,FALSE),IFERROR(VLOOKUP(CONCATENATE(E$1,"*SULLY*"),oldOTB!$U:$Z,6,FALSE),IFERROR(VLOOKUP(CONCATENATE(E$1,"*SULLY*"),oldOTB!$V:$Z,5,FALSE),IFERROR(VLOOKUP(CONCATENATE(E$1,"*SULLY*"),oldOTB!$W:$Z,4,FALSE),IFERROR(VLOOKUP(CONCATENATE(E$1,"*SULLY*"),oldOTB!$X:$Z,3,FALSE),IFERROR(VLOOKUP(CONCATENATE(E$1,"*SULLY*"),oldOTB!$Y:$Z,2,FALSE),"")))))))</f>
        <v/>
      </c>
      <c r="F18" s="13" t="str">
        <f>IFERROR(VLOOKUP(CONCATENATE(F$1,"*SULLY*"),oldOTB!$S:$Z,8,FALSE),IFERROR(VLOOKUP(CONCATENATE(F$1,"*SULLY*"),oldOTB!$T:$Z,7,FALSE),IFERROR(VLOOKUP(CONCATENATE(F$1,"*SULLY*"),oldOTB!$U:$Z,6,FALSE),IFERROR(VLOOKUP(CONCATENATE(F$1,"*SULLY*"),oldOTB!$V:$Z,5,FALSE),IFERROR(VLOOKUP(CONCATENATE(F$1,"*SULLY*"),oldOTB!$W:$Z,4,FALSE),IFERROR(VLOOKUP(CONCATENATE(F$1,"*SULLY*"),oldOTB!$X:$Z,3,FALSE),IFERROR(VLOOKUP(CONCATENATE(F$1,"*SULLY*"),oldOTB!$Y:$Z,2,FALSE),"")))))))</f>
        <v/>
      </c>
      <c r="G18" s="13" t="str">
        <f>IFERROR(VLOOKUP(CONCATENATE(G$1,"*SULLY*"),oldOTB!$S:$Z,8,FALSE),IFERROR(VLOOKUP(CONCATENATE(G$1,"*SULLY*"),oldOTB!$T:$Z,7,FALSE),IFERROR(VLOOKUP(CONCATENATE(G$1,"*SULLY*"),oldOTB!$U:$Z,6,FALSE),IFERROR(VLOOKUP(CONCATENATE(G$1,"*SULLY*"),oldOTB!$V:$Z,5,FALSE),IFERROR(VLOOKUP(CONCATENATE(G$1,"*SULLY*"),oldOTB!$W:$Z,4,FALSE),IFERROR(VLOOKUP(CONCATENATE(G$1,"*SULLY*"),oldOTB!$X:$Z,3,FALSE),IFERROR(VLOOKUP(CONCATENATE(G$1,"*SULLY*"),oldOTB!$Y:$Z,2,FALSE),"")))))))</f>
        <v/>
      </c>
      <c r="H18" s="13" t="str">
        <f>IFERROR(VLOOKUP(CONCATENATE(H$1,"*SULLY*"),oldOTB!$S:$Z,8,FALSE),IFERROR(VLOOKUP(CONCATENATE(H$1,"*SULLY*"),oldOTB!$T:$Z,7,FALSE),IFERROR(VLOOKUP(CONCATENATE(H$1,"*SULLY*"),oldOTB!$U:$Z,6,FALSE),IFERROR(VLOOKUP(CONCATENATE(H$1,"*SULLY*"),oldOTB!$V:$Z,5,FALSE),IFERROR(VLOOKUP(CONCATENATE(H$1,"*SULLY*"),oldOTB!$W:$Z,4,FALSE),IFERROR(VLOOKUP(CONCATENATE(H$1,"*SULLY*"),oldOTB!$X:$Z,3,FALSE),IFERROR(VLOOKUP(CONCATENATE(H$1,"*SULLY*"),oldOTB!$Y:$Z,2,FALSE),"")))))))</f>
        <v/>
      </c>
      <c r="I18" s="13" t="str">
        <f>IFERROR(VLOOKUP(CONCATENATE(I$1,"*SULLY*"),oldOTB!$S:$Z,8,FALSE),IFERROR(VLOOKUP(CONCATENATE(I$1,"*SULLY*"),oldOTB!$T:$Z,7,FALSE),IFERROR(VLOOKUP(CONCATENATE(I$1,"*SULLY*"),oldOTB!$U:$Z,6,FALSE),IFERROR(VLOOKUP(CONCATENATE(I$1,"*SULLY*"),oldOTB!$V:$Z,5,FALSE),IFERROR(VLOOKUP(CONCATENATE(I$1,"*SULLY*"),oldOTB!$W:$Z,4,FALSE),IFERROR(VLOOKUP(CONCATENATE(I$1,"*SULLY*"),oldOTB!$X:$Z,3,FALSE),IFERROR(VLOOKUP(CONCATENATE(I$1,"*SULLY*"),oldOTB!$Y:$Z,2,FALSE),"")))))))</f>
        <v/>
      </c>
      <c r="J18" s="13" t="str">
        <f>IFERROR(VLOOKUP(CONCATENATE(J$1,"*SULLY*"),oldOTB!$S:$Z,8,FALSE),IFERROR(VLOOKUP(CONCATENATE(J$1,"*SULLY*"),oldOTB!$T:$Z,7,FALSE),IFERROR(VLOOKUP(CONCATENATE(J$1,"*SULLY*"),oldOTB!$U:$Z,6,FALSE),IFERROR(VLOOKUP(CONCATENATE(J$1,"*SULLY*"),oldOTB!$V:$Z,5,FALSE),IFERROR(VLOOKUP(CONCATENATE(J$1,"*SULLY*"),oldOTB!$W:$Z,4,FALSE),IFERROR(VLOOKUP(CONCATENATE(J$1,"*SULLY*"),oldOTB!$X:$Z,3,FALSE),IFERROR(VLOOKUP(CONCATENATE(J$1,"*SULLY*"),oldOTB!$Y:$Z,2,FALSE),"")))))))</f>
        <v/>
      </c>
      <c r="K18" s="13" t="str">
        <f>IFERROR(VLOOKUP(CONCATENATE(K$1,"*SULLY*"),oldOTB!$S:$Z,8,FALSE),IFERROR(VLOOKUP(CONCATENATE(K$1,"*SULLY*"),oldOTB!$T:$Z,7,FALSE),IFERROR(VLOOKUP(CONCATENATE(K$1,"*SULLY*"),oldOTB!$U:$Z,6,FALSE),IFERROR(VLOOKUP(CONCATENATE(K$1,"*SULLY*"),oldOTB!$V:$Z,5,FALSE),IFERROR(VLOOKUP(CONCATENATE(K$1,"*SULLY*"),oldOTB!$W:$Z,4,FALSE),IFERROR(VLOOKUP(CONCATENATE(K$1,"*SULLY*"),oldOTB!$X:$Z,3,FALSE),IFERROR(VLOOKUP(CONCATENATE(K$1,"*SULLY*"),oldOTB!$Y:$Z,2,FALSE),"")))))))</f>
        <v/>
      </c>
      <c r="L18" s="13" t="str">
        <f>IFERROR(VLOOKUP(CONCATENATE(L$1,"*SULLY*"),oldOTB!$S:$Z,8,FALSE),IFERROR(VLOOKUP(CONCATENATE(L$1,"*SULLY*"),oldOTB!$T:$Z,7,FALSE),IFERROR(VLOOKUP(CONCATENATE(L$1,"*SULLY*"),oldOTB!$U:$Z,6,FALSE),IFERROR(VLOOKUP(CONCATENATE(L$1,"*SULLY*"),oldOTB!$V:$Z,5,FALSE),IFERROR(VLOOKUP(CONCATENATE(L$1,"*SULLY*"),oldOTB!$W:$Z,4,FALSE),IFERROR(VLOOKUP(CONCATENATE(L$1,"*SULLY*"),oldOTB!$X:$Z,3,FALSE),IFERROR(VLOOKUP(CONCATENATE(L$1,"*SULLY*"),oldOTB!$Y:$Z,2,FALSE),"")))))))</f>
        <v/>
      </c>
      <c r="M18" s="13" t="str">
        <f>IFERROR(VLOOKUP(CONCATENATE(M$1,"*SULLY*"),oldOTB!$S:$Z,8,FALSE),IFERROR(VLOOKUP(CONCATENATE(M$1,"*SULLY*"),oldOTB!$T:$Z,7,FALSE),IFERROR(VLOOKUP(CONCATENATE(M$1,"*SULLY*"),oldOTB!$U:$Z,6,FALSE),IFERROR(VLOOKUP(CONCATENATE(M$1,"*SULLY*"),oldOTB!$V:$Z,5,FALSE),IFERROR(VLOOKUP(CONCATENATE(M$1,"*SULLY*"),oldOTB!$W:$Z,4,FALSE),IFERROR(VLOOKUP(CONCATENATE(M$1,"*SULLY*"),oldOTB!$X:$Z,3,FALSE),IFERROR(VLOOKUP(CONCATENATE(M$1,"*SULLY*"),oldOTB!$Y:$Z,2,FALSE),"")))))))</f>
        <v/>
      </c>
      <c r="N18" s="13" t="str">
        <f>IFERROR(VLOOKUP(CONCATENATE(N$1,"*SULLY*"),oldOTB!$S:$Z,8,FALSE),IFERROR(VLOOKUP(CONCATENATE(N$1,"*SULLY*"),oldOTB!$T:$Z,7,FALSE),IFERROR(VLOOKUP(CONCATENATE(N$1,"*SULLY*"),oldOTB!$U:$Z,6,FALSE),IFERROR(VLOOKUP(CONCATENATE(N$1,"*SULLY*"),oldOTB!$V:$Z,5,FALSE),IFERROR(VLOOKUP(CONCATENATE(N$1,"*SULLY*"),oldOTB!$W:$Z,4,FALSE),IFERROR(VLOOKUP(CONCATENATE(N$1,"*SULLY*"),oldOTB!$X:$Z,3,FALSE),IFERROR(VLOOKUP(CONCATENATE(N$1,"*SULLY*"),oldOTB!$Y:$Z,2,FALSE),"")))))))</f>
        <v/>
      </c>
      <c r="O18" s="13" t="str">
        <f>IFERROR(VLOOKUP(CONCATENATE(O$1,"*SULLY*"),oldOTB!$S:$Z,8,FALSE),IFERROR(VLOOKUP(CONCATENATE(O$1,"*SULLY*"),oldOTB!$T:$Z,7,FALSE),IFERROR(VLOOKUP(CONCATENATE(O$1,"*SULLY*"),oldOTB!$U:$Z,6,FALSE),IFERROR(VLOOKUP(CONCATENATE(O$1,"*SULLY*"),oldOTB!$V:$Z,5,FALSE),IFERROR(VLOOKUP(CONCATENATE(O$1,"*SULLY*"),oldOTB!$W:$Z,4,FALSE),IFERROR(VLOOKUP(CONCATENATE(O$1,"*SULLY*"),oldOTB!$X:$Z,3,FALSE),IFERROR(VLOOKUP(CONCATENATE(O$1,"*SULLY*"),oldOTB!$Y:$Z,2,FALSE),"")))))))</f>
        <v/>
      </c>
      <c r="P18" s="13" t="str">
        <f>IFERROR(VLOOKUP(CONCATENATE(P$1,"*SULLY*"),oldOTB!$S:$Z,8,FALSE),IFERROR(VLOOKUP(CONCATENATE(P$1,"*SULLY*"),oldOTB!$T:$Z,7,FALSE),IFERROR(VLOOKUP(CONCATENATE(P$1,"*SULLY*"),oldOTB!$U:$Z,6,FALSE),IFERROR(VLOOKUP(CONCATENATE(P$1,"*SULLY*"),oldOTB!$V:$Z,5,FALSE),IFERROR(VLOOKUP(CONCATENATE(P$1,"*SULLY*"),oldOTB!$W:$Z,4,FALSE),IFERROR(VLOOKUP(CONCATENATE(P$1,"*SULLY*"),oldOTB!$X:$Z,3,FALSE),IFERROR(VLOOKUP(CONCATENATE(P$1,"*SULLY*"),oldOTB!$Y:$Z,2,FALSE),"")))))))</f>
        <v>GMPA 25pax en THEATRE</v>
      </c>
      <c r="Q18" s="13" t="str">
        <f>IFERROR(VLOOKUP(CONCATENATE(Q$1,"*SULLY*"),oldOTB!$S:$Z,8,FALSE),IFERROR(VLOOKUP(CONCATENATE(Q$1,"*SULLY*"),oldOTB!$T:$Z,7,FALSE),IFERROR(VLOOKUP(CONCATENATE(Q$1,"*SULLY*"),oldOTB!$U:$Z,6,FALSE),IFERROR(VLOOKUP(CONCATENATE(Q$1,"*SULLY*"),oldOTB!$V:$Z,5,FALSE),IFERROR(VLOOKUP(CONCATENATE(Q$1,"*SULLY*"),oldOTB!$W:$Z,4,FALSE),IFERROR(VLOOKUP(CONCATENATE(Q$1,"*SULLY*"),oldOTB!$X:$Z,3,FALSE),IFERROR(VLOOKUP(CONCATENATE(Q$1,"*SULLY*"),oldOTB!$Y:$Z,2,FALSE),"")))))))</f>
        <v>GMPA 30pax en U</v>
      </c>
      <c r="R18" s="13" t="str">
        <f>IFERROR(VLOOKUP(CONCATENATE(R$1,"*SULLY*"),oldOTB!$S:$Z,8,FALSE),IFERROR(VLOOKUP(CONCATENATE(R$1,"*SULLY*"),oldOTB!$T:$Z,7,FALSE),IFERROR(VLOOKUP(CONCATENATE(R$1,"*SULLY*"),oldOTB!$U:$Z,6,FALSE),IFERROR(VLOOKUP(CONCATENATE(R$1,"*SULLY*"),oldOTB!$V:$Z,5,FALSE),IFERROR(VLOOKUP(CONCATENATE(R$1,"*SULLY*"),oldOTB!$W:$Z,4,FALSE),IFERROR(VLOOKUP(CONCATENATE(R$1,"*SULLY*"),oldOTB!$X:$Z,3,FALSE),IFERROR(VLOOKUP(CONCATENATE(R$1,"*SULLY*"),oldOTB!$Y:$Z,2,FALSE),"")))))))</f>
        <v>GMPA 30pax en U</v>
      </c>
      <c r="S18" s="13" t="str">
        <f>IFERROR(VLOOKUP(CONCATENATE(S$1,"*SULLY*"),oldOTB!$S:$Z,8,FALSE),IFERROR(VLOOKUP(CONCATENATE(S$1,"*SULLY*"),oldOTB!$T:$Z,7,FALSE),IFERROR(VLOOKUP(CONCATENATE(S$1,"*SULLY*"),oldOTB!$U:$Z,6,FALSE),IFERROR(VLOOKUP(CONCATENATE(S$1,"*SULLY*"),oldOTB!$V:$Z,5,FALSE),IFERROR(VLOOKUP(CONCATENATE(S$1,"*SULLY*"),oldOTB!$W:$Z,4,FALSE),IFERROR(VLOOKUP(CONCATENATE(S$1,"*SULLY*"),oldOTB!$X:$Z,3,FALSE),IFERROR(VLOOKUP(CONCATENATE(S$1,"*SULLY*"),oldOTB!$Y:$Z,2,FALSE),"")))))))</f>
        <v>GMPA 30pax en U</v>
      </c>
      <c r="T18" s="13" t="str">
        <f>IFERROR(VLOOKUP(CONCATENATE(T$1,"*SULLY*"),oldOTB!$S:$Z,8,FALSE),IFERROR(VLOOKUP(CONCATENATE(T$1,"*SULLY*"),oldOTB!$T:$Z,7,FALSE),IFERROR(VLOOKUP(CONCATENATE(T$1,"*SULLY*"),oldOTB!$U:$Z,6,FALSE),IFERROR(VLOOKUP(CONCATENATE(T$1,"*SULLY*"),oldOTB!$V:$Z,5,FALSE),IFERROR(VLOOKUP(CONCATENATE(T$1,"*SULLY*"),oldOTB!$W:$Z,4,FALSE),IFERROR(VLOOKUP(CONCATENATE(T$1,"*SULLY*"),oldOTB!$X:$Z,3,FALSE),IFERROR(VLOOKUP(CONCATENATE(T$1,"*SULLY*"),oldOTB!$Y:$Z,2,FALSE),"")))))))</f>
        <v xml:space="preserve">UNCME pax en </v>
      </c>
      <c r="U18" s="13" t="str">
        <f>IFERROR(VLOOKUP(CONCATENATE(U$1,"*SULLY*"),oldOTB!$S:$Z,8,FALSE),IFERROR(VLOOKUP(CONCATENATE(U$1,"*SULLY*"),oldOTB!$T:$Z,7,FALSE),IFERROR(VLOOKUP(CONCATENATE(U$1,"*SULLY*"),oldOTB!$U:$Z,6,FALSE),IFERROR(VLOOKUP(CONCATENATE(U$1,"*SULLY*"),oldOTB!$V:$Z,5,FALSE),IFERROR(VLOOKUP(CONCATENATE(U$1,"*SULLY*"),oldOTB!$W:$Z,4,FALSE),IFERROR(VLOOKUP(CONCATENATE(U$1,"*SULLY*"),oldOTB!$X:$Z,3,FALSE),IFERROR(VLOOKUP(CONCATENATE(U$1,"*SULLY*"),oldOTB!$Y:$Z,2,FALSE),"")))))))</f>
        <v>GMPA 25pax en THEATRE</v>
      </c>
      <c r="V18" s="13" t="str">
        <f>IFERROR(VLOOKUP(CONCATENATE(V$1,"*SULLY*"),oldOTB!$S:$Z,8,FALSE),IFERROR(VLOOKUP(CONCATENATE(V$1,"*SULLY*"),oldOTB!$T:$Z,7,FALSE),IFERROR(VLOOKUP(CONCATENATE(V$1,"*SULLY*"),oldOTB!$U:$Z,6,FALSE),IFERROR(VLOOKUP(CONCATENATE(V$1,"*SULLY*"),oldOTB!$V:$Z,5,FALSE),IFERROR(VLOOKUP(CONCATENATE(V$1,"*SULLY*"),oldOTB!$W:$Z,4,FALSE),IFERROR(VLOOKUP(CONCATENATE(V$1,"*SULLY*"),oldOTB!$X:$Z,3,FALSE),IFERROR(VLOOKUP(CONCATENATE(V$1,"*SULLY*"),oldOTB!$Y:$Z,2,FALSE),"")))))))</f>
        <v>GMPA 25pax en THEATRE</v>
      </c>
      <c r="W18" s="13" t="str">
        <f>IFERROR(VLOOKUP(CONCATENATE(W$1,"*SULLY*"),oldOTB!$S:$Z,8,FALSE),IFERROR(VLOOKUP(CONCATENATE(W$1,"*SULLY*"),oldOTB!$T:$Z,7,FALSE),IFERROR(VLOOKUP(CONCATENATE(W$1,"*SULLY*"),oldOTB!$U:$Z,6,FALSE),IFERROR(VLOOKUP(CONCATENATE(W$1,"*SULLY*"),oldOTB!$V:$Z,5,FALSE),IFERROR(VLOOKUP(CONCATENATE(W$1,"*SULLY*"),oldOTB!$W:$Z,4,FALSE),IFERROR(VLOOKUP(CONCATENATE(W$1,"*SULLY*"),oldOTB!$X:$Z,3,FALSE),IFERROR(VLOOKUP(CONCATENATE(W$1,"*SULLY*"),oldOTB!$Y:$Z,2,FALSE),"")))))))</f>
        <v/>
      </c>
      <c r="X18" s="13" t="str">
        <f>IFERROR(VLOOKUP(CONCATENATE(X$1,"*SULLY*"),oldOTB!$S:$Z,8,FALSE),IFERROR(VLOOKUP(CONCATENATE(X$1,"*SULLY*"),oldOTB!$T:$Z,7,FALSE),IFERROR(VLOOKUP(CONCATENATE(X$1,"*SULLY*"),oldOTB!$U:$Z,6,FALSE),IFERROR(VLOOKUP(CONCATENATE(X$1,"*SULLY*"),oldOTB!$V:$Z,5,FALSE),IFERROR(VLOOKUP(CONCATENATE(X$1,"*SULLY*"),oldOTB!$W:$Z,4,FALSE),IFERROR(VLOOKUP(CONCATENATE(X$1,"*SULLY*"),oldOTB!$X:$Z,3,FALSE),IFERROR(VLOOKUP(CONCATENATE(X$1,"*SULLY*"),oldOTB!$Y:$Z,2,FALSE),"")))))))</f>
        <v xml:space="preserve">COLAS  pax en </v>
      </c>
      <c r="Y18" s="13" t="str">
        <f>IFERROR(VLOOKUP(CONCATENATE(Y$1,"*SULLY*"),oldOTB!$S:$Z,8,FALSE),IFERROR(VLOOKUP(CONCATENATE(Y$1,"*SULLY*"),oldOTB!$T:$Z,7,FALSE),IFERROR(VLOOKUP(CONCATENATE(Y$1,"*SULLY*"),oldOTB!$U:$Z,6,FALSE),IFERROR(VLOOKUP(CONCATENATE(Y$1,"*SULLY*"),oldOTB!$V:$Z,5,FALSE),IFERROR(VLOOKUP(CONCATENATE(Y$1,"*SULLY*"),oldOTB!$W:$Z,4,FALSE),IFERROR(VLOOKUP(CONCATENATE(Y$1,"*SULLY*"),oldOTB!$X:$Z,3,FALSE),IFERROR(VLOOKUP(CONCATENATE(Y$1,"*SULLY*"),oldOTB!$Y:$Z,2,FALSE),"")))))))</f>
        <v xml:space="preserve">COLAS  pax en </v>
      </c>
      <c r="Z18" s="13" t="str">
        <f>IFERROR(VLOOKUP(CONCATENATE(Z$1,"*SULLY*"),oldOTB!$S:$Z,8,FALSE),IFERROR(VLOOKUP(CONCATENATE(Z$1,"*SULLY*"),oldOTB!$T:$Z,7,FALSE),IFERROR(VLOOKUP(CONCATENATE(Z$1,"*SULLY*"),oldOTB!$U:$Z,6,FALSE),IFERROR(VLOOKUP(CONCATENATE(Z$1,"*SULLY*"),oldOTB!$V:$Z,5,FALSE),IFERROR(VLOOKUP(CONCATENATE(Z$1,"*SULLY*"),oldOTB!$W:$Z,4,FALSE),IFERROR(VLOOKUP(CONCATENATE(Z$1,"*SULLY*"),oldOTB!$X:$Z,3,FALSE),IFERROR(VLOOKUP(CONCATENATE(Z$1,"*SULLY*"),oldOTB!$Y:$Z,2,FALSE),"")))))))</f>
        <v xml:space="preserve">COLAS  pax en </v>
      </c>
      <c r="AA18" s="13" t="str">
        <f>IFERROR(VLOOKUP(CONCATENATE(AA$1,"*SULLY*"),oldOTB!$S:$Z,8,FALSE),IFERROR(VLOOKUP(CONCATENATE(AA$1,"*SULLY*"),oldOTB!$T:$Z,7,FALSE),IFERROR(VLOOKUP(CONCATENATE(AA$1,"*SULLY*"),oldOTB!$U:$Z,6,FALSE),IFERROR(VLOOKUP(CONCATENATE(AA$1,"*SULLY*"),oldOTB!$V:$Z,5,FALSE),IFERROR(VLOOKUP(CONCATENATE(AA$1,"*SULLY*"),oldOTB!$W:$Z,4,FALSE),IFERROR(VLOOKUP(CONCATENATE(AA$1,"*SULLY*"),oldOTB!$X:$Z,3,FALSE),IFERROR(VLOOKUP(CONCATENATE(AA$1,"*SULLY*"),oldOTB!$Y:$Z,2,FALSE),"")))))))</f>
        <v xml:space="preserve">COLAS  pax en </v>
      </c>
      <c r="AB18" s="13" t="str">
        <f>IFERROR(VLOOKUP(CONCATENATE(AB$1,"*SULLY*"),oldOTB!$S:$Z,8,FALSE),IFERROR(VLOOKUP(CONCATENATE(AB$1,"*SULLY*"),oldOTB!$T:$Z,7,FALSE),IFERROR(VLOOKUP(CONCATENATE(AB$1,"*SULLY*"),oldOTB!$U:$Z,6,FALSE),IFERROR(VLOOKUP(CONCATENATE(AB$1,"*SULLY*"),oldOTB!$V:$Z,5,FALSE),IFERROR(VLOOKUP(CONCATENATE(AB$1,"*SULLY*"),oldOTB!$W:$Z,4,FALSE),IFERROR(VLOOKUP(CONCATENATE(AB$1,"*SULLY*"),oldOTB!$X:$Z,3,FALSE),IFERROR(VLOOKUP(CONCATENATE(AB$1,"*SULLY*"),oldOTB!$Y:$Z,2,FALSE),"")))))))</f>
        <v/>
      </c>
      <c r="AC18" s="13" t="str">
        <f>IFERROR(VLOOKUP(CONCATENATE(AC$1,"*SULLY*"),oldOTB!$S:$Z,8,FALSE),IFERROR(VLOOKUP(CONCATENATE(AC$1,"*SULLY*"),oldOTB!$T:$Z,7,FALSE),IFERROR(VLOOKUP(CONCATENATE(AC$1,"*SULLY*"),oldOTB!$U:$Z,6,FALSE),IFERROR(VLOOKUP(CONCATENATE(AC$1,"*SULLY*"),oldOTB!$V:$Z,5,FALSE),IFERROR(VLOOKUP(CONCATENATE(AC$1,"*SULLY*"),oldOTB!$W:$Z,4,FALSE),IFERROR(VLOOKUP(CONCATENATE(AC$1,"*SULLY*"),oldOTB!$X:$Z,3,FALSE),IFERROR(VLOOKUP(CONCATENATE(AC$1,"*SULLY*"),oldOTB!$Y:$Z,2,FALSE),"")))))))</f>
        <v/>
      </c>
      <c r="AD18" s="13" t="str">
        <f>IFERROR(VLOOKUP(CONCATENATE(AD$1,"*SULLY*"),oldOTB!$S:$Z,8,FALSE),IFERROR(VLOOKUP(CONCATENATE(AD$1,"*SULLY*"),oldOTB!$T:$Z,7,FALSE),IFERROR(VLOOKUP(CONCATENATE(AD$1,"*SULLY*"),oldOTB!$U:$Z,6,FALSE),IFERROR(VLOOKUP(CONCATENATE(AD$1,"*SULLY*"),oldOTB!$V:$Z,5,FALSE),IFERROR(VLOOKUP(CONCATENATE(AD$1,"*SULLY*"),oldOTB!$W:$Z,4,FALSE),IFERROR(VLOOKUP(CONCATENATE(AD$1,"*SULLY*"),oldOTB!$X:$Z,3,FALSE),IFERROR(VLOOKUP(CONCATENATE(AD$1,"*SULLY*"),oldOTB!$Y:$Z,2,FALSE),"")))))))</f>
        <v xml:space="preserve">COLAS  pax en </v>
      </c>
      <c r="AE18" s="13" t="str">
        <f>IFERROR(VLOOKUP(CONCATENATE(AE$1,"*SULLY*"),oldOTB!$S:$Z,8,FALSE),IFERROR(VLOOKUP(CONCATENATE(AE$1,"*SULLY*"),oldOTB!$T:$Z,7,FALSE),IFERROR(VLOOKUP(CONCATENATE(AE$1,"*SULLY*"),oldOTB!$U:$Z,6,FALSE),IFERROR(VLOOKUP(CONCATENATE(AE$1,"*SULLY*"),oldOTB!$V:$Z,5,FALSE),IFERROR(VLOOKUP(CONCATENATE(AE$1,"*SULLY*"),oldOTB!$W:$Z,4,FALSE),IFERROR(VLOOKUP(CONCATENATE(AE$1,"*SULLY*"),oldOTB!$X:$Z,3,FALSE),IFERROR(VLOOKUP(CONCATENATE(AE$1,"*SULLY*"),oldOTB!$Y:$Z,2,FALSE),"")))))))</f>
        <v xml:space="preserve">COLAS  pax en </v>
      </c>
      <c r="AF18" s="13" t="str">
        <f>IFERROR(VLOOKUP(CONCATENATE(AF$1,"*SULLY*"),oldOTB!$S:$Z,8,FALSE),IFERROR(VLOOKUP(CONCATENATE(AF$1,"*SULLY*"),oldOTB!$T:$Z,7,FALSE),IFERROR(VLOOKUP(CONCATENATE(AF$1,"*SULLY*"),oldOTB!$U:$Z,6,FALSE),IFERROR(VLOOKUP(CONCATENATE(AF$1,"*SULLY*"),oldOTB!$V:$Z,5,FALSE),IFERROR(VLOOKUP(CONCATENATE(AF$1,"*SULLY*"),oldOTB!$W:$Z,4,FALSE),IFERROR(VLOOKUP(CONCATENATE(AF$1,"*SULLY*"),oldOTB!$X:$Z,3,FALSE),IFERROR(VLOOKUP(CONCATENATE(AF$1,"*SULLY*"),oldOTB!$Y:$Z,2,FALSE),"")))))))</f>
        <v xml:space="preserve">COLAS  pax en </v>
      </c>
      <c r="AG18" s="13" t="str">
        <f>IFERROR(VLOOKUP(CONCATENATE(AG$1,"*SULLY*"),oldOTB!$S:$Z,8,FALSE),IFERROR(VLOOKUP(CONCATENATE(AG$1,"*SULLY*"),oldOTB!$T:$Z,7,FALSE),IFERROR(VLOOKUP(CONCATENATE(AG$1,"*SULLY*"),oldOTB!$U:$Z,6,FALSE),IFERROR(VLOOKUP(CONCATENATE(AG$1,"*SULLY*"),oldOTB!$V:$Z,5,FALSE),IFERROR(VLOOKUP(CONCATENATE(AG$1,"*SULLY*"),oldOTB!$W:$Z,4,FALSE),IFERROR(VLOOKUP(CONCATENATE(AG$1,"*SULLY*"),oldOTB!$X:$Z,3,FALSE),IFERROR(VLOOKUP(CONCATENATE(AG$1,"*SULLY*"),oldOTB!$Y:$Z,2,FALSE),"")))))))</f>
        <v>NOREVA PHARMA 30pax en U</v>
      </c>
      <c r="AH18" s="13" t="str">
        <f>IFERROR(VLOOKUP(CONCATENATE(AH$1,"*SULLY*"),oldOTB!$S:$Z,8,FALSE),IFERROR(VLOOKUP(CONCATENATE(AH$1,"*SULLY*"),oldOTB!$T:$Z,7,FALSE),IFERROR(VLOOKUP(CONCATENATE(AH$1,"*SULLY*"),oldOTB!$U:$Z,6,FALSE),IFERROR(VLOOKUP(CONCATENATE(AH$1,"*SULLY*"),oldOTB!$V:$Z,5,FALSE),IFERROR(VLOOKUP(CONCATENATE(AH$1,"*SULLY*"),oldOTB!$W:$Z,4,FALSE),IFERROR(VLOOKUP(CONCATENATE(AH$1,"*SULLY*"),oldOTB!$X:$Z,3,FALSE),IFERROR(VLOOKUP(CONCATENATE(AH$1,"*SULLY*"),oldOTB!$Y:$Z,2,FALSE),"")))))))</f>
        <v/>
      </c>
      <c r="AI18" s="13" t="str">
        <f>IFERROR(VLOOKUP(CONCATENATE(AI$1,"*SULLY*"),oldOTB!$S:$Z,8,FALSE),IFERROR(VLOOKUP(CONCATENATE(AI$1,"*SULLY*"),oldOTB!$T:$Z,7,FALSE),IFERROR(VLOOKUP(CONCATENATE(AI$1,"*SULLY*"),oldOTB!$U:$Z,6,FALSE),IFERROR(VLOOKUP(CONCATENATE(AI$1,"*SULLY*"),oldOTB!$V:$Z,5,FALSE),IFERROR(VLOOKUP(CONCATENATE(AI$1,"*SULLY*"),oldOTB!$W:$Z,4,FALSE),IFERROR(VLOOKUP(CONCATENATE(AI$1,"*SULLY*"),oldOTB!$X:$Z,3,FALSE),IFERROR(VLOOKUP(CONCATENATE(AI$1,"*SULLY*"),oldOTB!$Y:$Z,2,FALSE),"")))))))</f>
        <v/>
      </c>
      <c r="AJ18" t="s">
        <v>79</v>
      </c>
      <c r="AK18" t="str">
        <f t="shared" si="2"/>
        <v>42370</v>
      </c>
      <c r="AL18" t="str">
        <f t="shared" si="3"/>
        <v>42371</v>
      </c>
      <c r="AM18" t="str">
        <f t="shared" si="4"/>
        <v>42372</v>
      </c>
      <c r="AN18" t="str">
        <f t="shared" si="5"/>
        <v>42373</v>
      </c>
      <c r="AO18" t="str">
        <f t="shared" si="6"/>
        <v>42374</v>
      </c>
      <c r="AP18" t="str">
        <f t="shared" si="7"/>
        <v>42375</v>
      </c>
      <c r="AQ18" t="str">
        <f t="shared" si="8"/>
        <v>42376</v>
      </c>
      <c r="AR18" t="str">
        <f t="shared" si="9"/>
        <v>42377</v>
      </c>
      <c r="AS18" t="str">
        <f t="shared" si="10"/>
        <v>42378</v>
      </c>
      <c r="AT18" t="str">
        <f t="shared" si="11"/>
        <v>42379</v>
      </c>
      <c r="AU18" t="str">
        <f t="shared" si="12"/>
        <v>42380</v>
      </c>
      <c r="AV18" t="str">
        <f t="shared" si="13"/>
        <v>42381GMPA 25pax en THEATRE</v>
      </c>
      <c r="AW18" t="str">
        <f t="shared" si="14"/>
        <v>42382GMPA 30pax en U</v>
      </c>
      <c r="AX18" t="str">
        <f t="shared" si="15"/>
        <v>42383GMPA 30pax en U</v>
      </c>
      <c r="AY18" t="str">
        <f t="shared" si="16"/>
        <v>42384GMPA 30pax en U</v>
      </c>
      <c r="AZ18" t="str">
        <f t="shared" si="17"/>
        <v xml:space="preserve">42385UNCME pax en </v>
      </c>
      <c r="BA18" t="str">
        <f t="shared" si="18"/>
        <v>42386GMPA 25pax en THEATRE</v>
      </c>
      <c r="BB18" t="str">
        <f t="shared" si="19"/>
        <v>42387GMPA 25pax en THEATRE</v>
      </c>
      <c r="BC18" t="str">
        <f t="shared" si="20"/>
        <v>42388</v>
      </c>
      <c r="BD18" t="str">
        <f t="shared" si="21"/>
        <v xml:space="preserve">42389COLAS  pax en </v>
      </c>
      <c r="BE18" t="str">
        <f t="shared" si="22"/>
        <v xml:space="preserve">42390COLAS  pax en </v>
      </c>
      <c r="BF18" t="str">
        <f t="shared" si="23"/>
        <v xml:space="preserve">42391COLAS  pax en </v>
      </c>
      <c r="BG18" t="str">
        <f t="shared" si="24"/>
        <v xml:space="preserve">42392COLAS  pax en </v>
      </c>
      <c r="BH18" t="str">
        <f t="shared" si="25"/>
        <v>42393</v>
      </c>
      <c r="BI18" t="str">
        <f t="shared" si="26"/>
        <v>42394</v>
      </c>
      <c r="BJ18" t="str">
        <f t="shared" si="27"/>
        <v xml:space="preserve">42395COLAS  pax en </v>
      </c>
      <c r="BK18" t="str">
        <f t="shared" si="28"/>
        <v xml:space="preserve">42396COLAS  pax en </v>
      </c>
      <c r="BL18" t="str">
        <f t="shared" si="29"/>
        <v xml:space="preserve">42397COLAS  pax en </v>
      </c>
      <c r="BM18" t="str">
        <f t="shared" si="30"/>
        <v>42398NOREVA PHARMA 30pax en U</v>
      </c>
      <c r="BN18" t="str">
        <f t="shared" si="31"/>
        <v>42399</v>
      </c>
      <c r="BO18" t="str">
        <f t="shared" si="32"/>
        <v>42400</v>
      </c>
    </row>
    <row r="19" spans="1:67">
      <c r="A19" s="14" t="s">
        <v>67</v>
      </c>
      <c r="B19" s="14"/>
      <c r="C19" s="15"/>
      <c r="D19" s="15"/>
      <c r="E19" s="13" t="str">
        <f>IFERROR(VLOOKUP(CONCATENATE(E$1,"*MIRABEAU*"),oldOTB!$S:$Z,8,FALSE),IFERROR(VLOOKUP(CONCATENATE(E$1,"*MIRABEAU*"),oldOTB!$T:$Z,7,FALSE),IFERROR(VLOOKUP(CONCATENATE(E$1,"*MIRABEAU*"),oldOTB!$U:$Z,6,FALSE),IFERROR(VLOOKUP(CONCATENATE(E$1,"*MIRABEAU*"),oldOTB!$V:$Z,5,FALSE),IFERROR(VLOOKUP(CONCATENATE(E$1,"*MIRABEAU*"),oldOTB!$W:$Z,4,FALSE),IFERROR(VLOOKUP(CONCATENATE(E$1,"*MIRABEAU*"),oldOTB!$X:$Z,3,FALSE),IFERROR(VLOOKUP(CONCATENATE(E$1,"*MIRABEAU*"),oldOTB!$Y:$Z,2,FALSE),"")))))))</f>
        <v/>
      </c>
      <c r="F19" s="13" t="str">
        <f>IFERROR(VLOOKUP(CONCATENATE(F$1,"*MIRABEAU*"),oldOTB!$S:$Z,8,FALSE),IFERROR(VLOOKUP(CONCATENATE(F$1,"*MIRABEAU*"),oldOTB!$T:$Z,7,FALSE),IFERROR(VLOOKUP(CONCATENATE(F$1,"*MIRABEAU*"),oldOTB!$U:$Z,6,FALSE),IFERROR(VLOOKUP(CONCATENATE(F$1,"*MIRABEAU*"),oldOTB!$V:$Z,5,FALSE),IFERROR(VLOOKUP(CONCATENATE(F$1,"*MIRABEAU*"),oldOTB!$W:$Z,4,FALSE),IFERROR(VLOOKUP(CONCATENATE(F$1,"*MIRABEAU*"),oldOTB!$X:$Z,3,FALSE),IFERROR(VLOOKUP(CONCATENATE(F$1,"*MIRABEAU*"),oldOTB!$Y:$Z,2,FALSE),"")))))))</f>
        <v/>
      </c>
      <c r="G19" s="13" t="str">
        <f>IFERROR(VLOOKUP(CONCATENATE(G$1,"*MIRABEAU*"),oldOTB!$S:$Z,8,FALSE),IFERROR(VLOOKUP(CONCATENATE(G$1,"*MIRABEAU*"),oldOTB!$T:$Z,7,FALSE),IFERROR(VLOOKUP(CONCATENATE(G$1,"*MIRABEAU*"),oldOTB!$U:$Z,6,FALSE),IFERROR(VLOOKUP(CONCATENATE(G$1,"*MIRABEAU*"),oldOTB!$V:$Z,5,FALSE),IFERROR(VLOOKUP(CONCATENATE(G$1,"*MIRABEAU*"),oldOTB!$W:$Z,4,FALSE),IFERROR(VLOOKUP(CONCATENATE(G$1,"*MIRABEAU*"),oldOTB!$X:$Z,3,FALSE),IFERROR(VLOOKUP(CONCATENATE(G$1,"*MIRABEAU*"),oldOTB!$Y:$Z,2,FALSE),"")))))))</f>
        <v/>
      </c>
      <c r="H19" s="13" t="str">
        <f>IFERROR(VLOOKUP(CONCATENATE(H$1,"*MIRABEAU*"),oldOTB!$S:$Z,8,FALSE),IFERROR(VLOOKUP(CONCATENATE(H$1,"*MIRABEAU*"),oldOTB!$T:$Z,7,FALSE),IFERROR(VLOOKUP(CONCATENATE(H$1,"*MIRABEAU*"),oldOTB!$U:$Z,6,FALSE),IFERROR(VLOOKUP(CONCATENATE(H$1,"*MIRABEAU*"),oldOTB!$V:$Z,5,FALSE),IFERROR(VLOOKUP(CONCATENATE(H$1,"*MIRABEAU*"),oldOTB!$W:$Z,4,FALSE),IFERROR(VLOOKUP(CONCATENATE(H$1,"*MIRABEAU*"),oldOTB!$X:$Z,3,FALSE),IFERROR(VLOOKUP(CONCATENATE(H$1,"*MIRABEAU*"),oldOTB!$Y:$Z,2,FALSE),"")))))))</f>
        <v/>
      </c>
      <c r="I19" s="13" t="str">
        <f>IFERROR(VLOOKUP(CONCATENATE(I$1,"*MIRABEAU*"),oldOTB!$S:$Z,8,FALSE),IFERROR(VLOOKUP(CONCATENATE(I$1,"*MIRABEAU*"),oldOTB!$T:$Z,7,FALSE),IFERROR(VLOOKUP(CONCATENATE(I$1,"*MIRABEAU*"),oldOTB!$U:$Z,6,FALSE),IFERROR(VLOOKUP(CONCATENATE(I$1,"*MIRABEAU*"),oldOTB!$V:$Z,5,FALSE),IFERROR(VLOOKUP(CONCATENATE(I$1,"*MIRABEAU*"),oldOTB!$W:$Z,4,FALSE),IFERROR(VLOOKUP(CONCATENATE(I$1,"*MIRABEAU*"),oldOTB!$X:$Z,3,FALSE),IFERROR(VLOOKUP(CONCATENATE(I$1,"*MIRABEAU*"),oldOTB!$Y:$Z,2,FALSE),"")))))))</f>
        <v/>
      </c>
      <c r="J19" s="13" t="str">
        <f>IFERROR(VLOOKUP(CONCATENATE(J$1,"*MIRABEAU*"),oldOTB!$S:$Z,8,FALSE),IFERROR(VLOOKUP(CONCATENATE(J$1,"*MIRABEAU*"),oldOTB!$T:$Z,7,FALSE),IFERROR(VLOOKUP(CONCATENATE(J$1,"*MIRABEAU*"),oldOTB!$U:$Z,6,FALSE),IFERROR(VLOOKUP(CONCATENATE(J$1,"*MIRABEAU*"),oldOTB!$V:$Z,5,FALSE),IFERROR(VLOOKUP(CONCATENATE(J$1,"*MIRABEAU*"),oldOTB!$W:$Z,4,FALSE),IFERROR(VLOOKUP(CONCATENATE(J$1,"*MIRABEAU*"),oldOTB!$X:$Z,3,FALSE),IFERROR(VLOOKUP(CONCATENATE(J$1,"*MIRABEAU*"),oldOTB!$Y:$Z,2,FALSE),"")))))))</f>
        <v/>
      </c>
      <c r="K19" s="13" t="str">
        <f>IFERROR(VLOOKUP(CONCATENATE(K$1,"*MIRABEAU*"),oldOTB!$S:$Z,8,FALSE),IFERROR(VLOOKUP(CONCATENATE(K$1,"*MIRABEAU*"),oldOTB!$T:$Z,7,FALSE),IFERROR(VLOOKUP(CONCATENATE(K$1,"*MIRABEAU*"),oldOTB!$U:$Z,6,FALSE),IFERROR(VLOOKUP(CONCATENATE(K$1,"*MIRABEAU*"),oldOTB!$V:$Z,5,FALSE),IFERROR(VLOOKUP(CONCATENATE(K$1,"*MIRABEAU*"),oldOTB!$W:$Z,4,FALSE),IFERROR(VLOOKUP(CONCATENATE(K$1,"*MIRABEAU*"),oldOTB!$X:$Z,3,FALSE),IFERROR(VLOOKUP(CONCATENATE(K$1,"*MIRABEAU*"),oldOTB!$Y:$Z,2,FALSE),"")))))))</f>
        <v xml:space="preserve">ALLIANZ 58pax en </v>
      </c>
      <c r="L19" s="13" t="str">
        <f>IFERROR(VLOOKUP(CONCATENATE(L$1,"*MIRABEAU*"),oldOTB!$S:$Z,8,FALSE),IFERROR(VLOOKUP(CONCATENATE(L$1,"*MIRABEAU*"),oldOTB!$T:$Z,7,FALSE),IFERROR(VLOOKUP(CONCATENATE(L$1,"*MIRABEAU*"),oldOTB!$U:$Z,6,FALSE),IFERROR(VLOOKUP(CONCATENATE(L$1,"*MIRABEAU*"),oldOTB!$V:$Z,5,FALSE),IFERROR(VLOOKUP(CONCATENATE(L$1,"*MIRABEAU*"),oldOTB!$W:$Z,4,FALSE),IFERROR(VLOOKUP(CONCATENATE(L$1,"*MIRABEAU*"),oldOTB!$X:$Z,3,FALSE),IFERROR(VLOOKUP(CONCATENATE(L$1,"*MIRABEAU*"),oldOTB!$Y:$Z,2,FALSE),"")))))))</f>
        <v/>
      </c>
      <c r="M19" s="13" t="str">
        <f>IFERROR(VLOOKUP(CONCATENATE(M$1,"*MIRABEAU*"),oldOTB!$S:$Z,8,FALSE),IFERROR(VLOOKUP(CONCATENATE(M$1,"*MIRABEAU*"),oldOTB!$T:$Z,7,FALSE),IFERROR(VLOOKUP(CONCATENATE(M$1,"*MIRABEAU*"),oldOTB!$U:$Z,6,FALSE),IFERROR(VLOOKUP(CONCATENATE(M$1,"*MIRABEAU*"),oldOTB!$V:$Z,5,FALSE),IFERROR(VLOOKUP(CONCATENATE(M$1,"*MIRABEAU*"),oldOTB!$W:$Z,4,FALSE),IFERROR(VLOOKUP(CONCATENATE(M$1,"*MIRABEAU*"),oldOTB!$X:$Z,3,FALSE),IFERROR(VLOOKUP(CONCATENATE(M$1,"*MIRABEAU*"),oldOTB!$Y:$Z,2,FALSE),"")))))))</f>
        <v/>
      </c>
      <c r="N19" s="13" t="str">
        <f>IFERROR(VLOOKUP(CONCATENATE(N$1,"*MIRABEAU*"),oldOTB!$S:$Z,8,FALSE),IFERROR(VLOOKUP(CONCATENATE(N$1,"*MIRABEAU*"),oldOTB!$T:$Z,7,FALSE),IFERROR(VLOOKUP(CONCATENATE(N$1,"*MIRABEAU*"),oldOTB!$U:$Z,6,FALSE),IFERROR(VLOOKUP(CONCATENATE(N$1,"*MIRABEAU*"),oldOTB!$V:$Z,5,FALSE),IFERROR(VLOOKUP(CONCATENATE(N$1,"*MIRABEAU*"),oldOTB!$W:$Z,4,FALSE),IFERROR(VLOOKUP(CONCATENATE(N$1,"*MIRABEAU*"),oldOTB!$X:$Z,3,FALSE),IFERROR(VLOOKUP(CONCATENATE(N$1,"*MIRABEAU*"),oldOTB!$Y:$Z,2,FALSE),"")))))))</f>
        <v/>
      </c>
      <c r="O19" s="13" t="str">
        <f>IFERROR(VLOOKUP(CONCATENATE(O$1,"*MIRABEAU*"),oldOTB!$S:$Z,8,FALSE),IFERROR(VLOOKUP(CONCATENATE(O$1,"*MIRABEAU*"),oldOTB!$T:$Z,7,FALSE),IFERROR(VLOOKUP(CONCATENATE(O$1,"*MIRABEAU*"),oldOTB!$U:$Z,6,FALSE),IFERROR(VLOOKUP(CONCATENATE(O$1,"*MIRABEAU*"),oldOTB!$V:$Z,5,FALSE),IFERROR(VLOOKUP(CONCATENATE(O$1,"*MIRABEAU*"),oldOTB!$W:$Z,4,FALSE),IFERROR(VLOOKUP(CONCATENATE(O$1,"*MIRABEAU*"),oldOTB!$X:$Z,3,FALSE),IFERROR(VLOOKUP(CONCATENATE(O$1,"*MIRABEAU*"),oldOTB!$Y:$Z,2,FALSE),"")))))))</f>
        <v/>
      </c>
      <c r="P19" s="13" t="str">
        <f>IFERROR(VLOOKUP(CONCATENATE(P$1,"*MIRABEAU*"),oldOTB!$S:$Z,8,FALSE),IFERROR(VLOOKUP(CONCATENATE(P$1,"*MIRABEAU*"),oldOTB!$T:$Z,7,FALSE),IFERROR(VLOOKUP(CONCATENATE(P$1,"*MIRABEAU*"),oldOTB!$U:$Z,6,FALSE),IFERROR(VLOOKUP(CONCATENATE(P$1,"*MIRABEAU*"),oldOTB!$V:$Z,5,FALSE),IFERROR(VLOOKUP(CONCATENATE(P$1,"*MIRABEAU*"),oldOTB!$W:$Z,4,FALSE),IFERROR(VLOOKUP(CONCATENATE(P$1,"*MIRABEAU*"),oldOTB!$X:$Z,3,FALSE),IFERROR(VLOOKUP(CONCATENATE(P$1,"*MIRABEAU*"),oldOTB!$Y:$Z,2,FALSE),"")))))))</f>
        <v>GMPA 25pax en THEATRE</v>
      </c>
      <c r="Q19" s="13" t="str">
        <f>IFERROR(VLOOKUP(CONCATENATE(Q$1,"*MIRABEAU*"),oldOTB!$S:$Z,8,FALSE),IFERROR(VLOOKUP(CONCATENATE(Q$1,"*MIRABEAU*"),oldOTB!$T:$Z,7,FALSE),IFERROR(VLOOKUP(CONCATENATE(Q$1,"*MIRABEAU*"),oldOTB!$U:$Z,6,FALSE),IFERROR(VLOOKUP(CONCATENATE(Q$1,"*MIRABEAU*"),oldOTB!$V:$Z,5,FALSE),IFERROR(VLOOKUP(CONCATENATE(Q$1,"*MIRABEAU*"),oldOTB!$W:$Z,4,FALSE),IFERROR(VLOOKUP(CONCATENATE(Q$1,"*MIRABEAU*"),oldOTB!$X:$Z,3,FALSE),IFERROR(VLOOKUP(CONCATENATE(Q$1,"*MIRABEAU*"),oldOTB!$Y:$Z,2,FALSE),"")))))))</f>
        <v>GMPA 35pax en U</v>
      </c>
      <c r="R19" s="13" t="str">
        <f>IFERROR(VLOOKUP(CONCATENATE(R$1,"*MIRABEAU*"),oldOTB!$S:$Z,8,FALSE),IFERROR(VLOOKUP(CONCATENATE(R$1,"*MIRABEAU*"),oldOTB!$T:$Z,7,FALSE),IFERROR(VLOOKUP(CONCATENATE(R$1,"*MIRABEAU*"),oldOTB!$U:$Z,6,FALSE),IFERROR(VLOOKUP(CONCATENATE(R$1,"*MIRABEAU*"),oldOTB!$V:$Z,5,FALSE),IFERROR(VLOOKUP(CONCATENATE(R$1,"*MIRABEAU*"),oldOTB!$W:$Z,4,FALSE),IFERROR(VLOOKUP(CONCATENATE(R$1,"*MIRABEAU*"),oldOTB!$X:$Z,3,FALSE),IFERROR(VLOOKUP(CONCATENATE(R$1,"*MIRABEAU*"),oldOTB!$Y:$Z,2,FALSE),"")))))))</f>
        <v>GMPA 35pax en U</v>
      </c>
      <c r="S19" s="13" t="str">
        <f>IFERROR(VLOOKUP(CONCATENATE(S$1,"*MIRABEAU*"),oldOTB!$S:$Z,8,FALSE),IFERROR(VLOOKUP(CONCATENATE(S$1,"*MIRABEAU*"),oldOTB!$T:$Z,7,FALSE),IFERROR(VLOOKUP(CONCATENATE(S$1,"*MIRABEAU*"),oldOTB!$U:$Z,6,FALSE),IFERROR(VLOOKUP(CONCATENATE(S$1,"*MIRABEAU*"),oldOTB!$V:$Z,5,FALSE),IFERROR(VLOOKUP(CONCATENATE(S$1,"*MIRABEAU*"),oldOTB!$W:$Z,4,FALSE),IFERROR(VLOOKUP(CONCATENATE(S$1,"*MIRABEAU*"),oldOTB!$X:$Z,3,FALSE),IFERROR(VLOOKUP(CONCATENATE(S$1,"*MIRABEAU*"),oldOTB!$Y:$Z,2,FALSE),"")))))))</f>
        <v>GMPA 35pax en U</v>
      </c>
      <c r="T19" s="13" t="str">
        <f>IFERROR(VLOOKUP(CONCATENATE(T$1,"*MIRABEAU*"),oldOTB!$S:$Z,8,FALSE),IFERROR(VLOOKUP(CONCATENATE(T$1,"*MIRABEAU*"),oldOTB!$T:$Z,7,FALSE),IFERROR(VLOOKUP(CONCATENATE(T$1,"*MIRABEAU*"),oldOTB!$U:$Z,6,FALSE),IFERROR(VLOOKUP(CONCATENATE(T$1,"*MIRABEAU*"),oldOTB!$V:$Z,5,FALSE),IFERROR(VLOOKUP(CONCATENATE(T$1,"*MIRABEAU*"),oldOTB!$W:$Z,4,FALSE),IFERROR(VLOOKUP(CONCATENATE(T$1,"*MIRABEAU*"),oldOTB!$X:$Z,3,FALSE),IFERROR(VLOOKUP(CONCATENATE(T$1,"*MIRABEAU*"),oldOTB!$Y:$Z,2,FALSE),"")))))))</f>
        <v>GMPA 25pax en THEATRE</v>
      </c>
      <c r="U19" s="13" t="str">
        <f>IFERROR(VLOOKUP(CONCATENATE(U$1,"*MIRABEAU*"),oldOTB!$S:$Z,8,FALSE),IFERROR(VLOOKUP(CONCATENATE(U$1,"*MIRABEAU*"),oldOTB!$T:$Z,7,FALSE),IFERROR(VLOOKUP(CONCATENATE(U$1,"*MIRABEAU*"),oldOTB!$U:$Z,6,FALSE),IFERROR(VLOOKUP(CONCATENATE(U$1,"*MIRABEAU*"),oldOTB!$V:$Z,5,FALSE),IFERROR(VLOOKUP(CONCATENATE(U$1,"*MIRABEAU*"),oldOTB!$W:$Z,4,FALSE),IFERROR(VLOOKUP(CONCATENATE(U$1,"*MIRABEAU*"),oldOTB!$X:$Z,3,FALSE),IFERROR(VLOOKUP(CONCATENATE(U$1,"*MIRABEAU*"),oldOTB!$Y:$Z,2,FALSE),"")))))))</f>
        <v>GMPA 25pax en THEATRE</v>
      </c>
      <c r="V19" s="13" t="str">
        <f>IFERROR(VLOOKUP(CONCATENATE(V$1,"*MIRABEAU*"),oldOTB!$S:$Z,8,FALSE),IFERROR(VLOOKUP(CONCATENATE(V$1,"*MIRABEAU*"),oldOTB!$T:$Z,7,FALSE),IFERROR(VLOOKUP(CONCATENATE(V$1,"*MIRABEAU*"),oldOTB!$U:$Z,6,FALSE),IFERROR(VLOOKUP(CONCATENATE(V$1,"*MIRABEAU*"),oldOTB!$V:$Z,5,FALSE),IFERROR(VLOOKUP(CONCATENATE(V$1,"*MIRABEAU*"),oldOTB!$W:$Z,4,FALSE),IFERROR(VLOOKUP(CONCATENATE(V$1,"*MIRABEAU*"),oldOTB!$X:$Z,3,FALSE),IFERROR(VLOOKUP(CONCATENATE(V$1,"*MIRABEAU*"),oldOTB!$Y:$Z,2,FALSE),"")))))))</f>
        <v>GMPA 25pax en THEATRE</v>
      </c>
      <c r="W19" s="13" t="str">
        <f>IFERROR(VLOOKUP(CONCATENATE(W$1,"*MIRABEAU*"),oldOTB!$S:$Z,8,FALSE),IFERROR(VLOOKUP(CONCATENATE(W$1,"*MIRABEAU*"),oldOTB!$T:$Z,7,FALSE),IFERROR(VLOOKUP(CONCATENATE(W$1,"*MIRABEAU*"),oldOTB!$U:$Z,6,FALSE),IFERROR(VLOOKUP(CONCATENATE(W$1,"*MIRABEAU*"),oldOTB!$V:$Z,5,FALSE),IFERROR(VLOOKUP(CONCATENATE(W$1,"*MIRABEAU*"),oldOTB!$W:$Z,4,FALSE),IFERROR(VLOOKUP(CONCATENATE(W$1,"*MIRABEAU*"),oldOTB!$X:$Z,3,FALSE),IFERROR(VLOOKUP(CONCATENATE(W$1,"*MIRABEAU*"),oldOTB!$Y:$Z,2,FALSE),"")))))))</f>
        <v xml:space="preserve">CFE CGC pax en </v>
      </c>
      <c r="X19" s="13" t="str">
        <f>IFERROR(VLOOKUP(CONCATENATE(X$1,"*MIRABEAU*"),oldOTB!$S:$Z,8,FALSE),IFERROR(VLOOKUP(CONCATENATE(X$1,"*MIRABEAU*"),oldOTB!$T:$Z,7,FALSE),IFERROR(VLOOKUP(CONCATENATE(X$1,"*MIRABEAU*"),oldOTB!$U:$Z,6,FALSE),IFERROR(VLOOKUP(CONCATENATE(X$1,"*MIRABEAU*"),oldOTB!$V:$Z,5,FALSE),IFERROR(VLOOKUP(CONCATENATE(X$1,"*MIRABEAU*"),oldOTB!$W:$Z,4,FALSE),IFERROR(VLOOKUP(CONCATENATE(X$1,"*MIRABEAU*"),oldOTB!$X:$Z,3,FALSE),IFERROR(VLOOKUP(CONCATENATE(X$1,"*MIRABEAU*"),oldOTB!$Y:$Z,2,FALSE),"")))))))</f>
        <v>RM CLUB 40pax en THEATRE</v>
      </c>
      <c r="Y19" s="13" t="str">
        <f>IFERROR(VLOOKUP(CONCATENATE(Y$1,"*MIRABEAU*"),oldOTB!$S:$Z,8,FALSE),IFERROR(VLOOKUP(CONCATENATE(Y$1,"*MIRABEAU*"),oldOTB!$T:$Z,7,FALSE),IFERROR(VLOOKUP(CONCATENATE(Y$1,"*MIRABEAU*"),oldOTB!$U:$Z,6,FALSE),IFERROR(VLOOKUP(CONCATENATE(Y$1,"*MIRABEAU*"),oldOTB!$V:$Z,5,FALSE),IFERROR(VLOOKUP(CONCATENATE(Y$1,"*MIRABEAU*"),oldOTB!$W:$Z,4,FALSE),IFERROR(VLOOKUP(CONCATENATE(Y$1,"*MIRABEAU*"),oldOTB!$X:$Z,3,FALSE),IFERROR(VLOOKUP(CONCATENATE(Y$1,"*MIRABEAU*"),oldOTB!$Y:$Z,2,FALSE),"")))))))</f>
        <v xml:space="preserve">ESA LES CHARPENTIERS DE DEMAIN 37pax en </v>
      </c>
      <c r="Z19" s="13" t="str">
        <f>IFERROR(VLOOKUP(CONCATENATE(Z$1,"*MIRABEAU*"),oldOTB!$S:$Z,8,FALSE),IFERROR(VLOOKUP(CONCATENATE(Z$1,"*MIRABEAU*"),oldOTB!$T:$Z,7,FALSE),IFERROR(VLOOKUP(CONCATENATE(Z$1,"*MIRABEAU*"),oldOTB!$U:$Z,6,FALSE),IFERROR(VLOOKUP(CONCATENATE(Z$1,"*MIRABEAU*"),oldOTB!$V:$Z,5,FALSE),IFERROR(VLOOKUP(CONCATENATE(Z$1,"*MIRABEAU*"),oldOTB!$W:$Z,4,FALSE),IFERROR(VLOOKUP(CONCATENATE(Z$1,"*MIRABEAU*"),oldOTB!$X:$Z,3,FALSE),IFERROR(VLOOKUP(CONCATENATE(Z$1,"*MIRABEAU*"),oldOTB!$Y:$Z,2,FALSE),"")))))))</f>
        <v xml:space="preserve">ESA LES CHARPENTIERS DE DEMAIN 37pax en </v>
      </c>
      <c r="AA19" s="13" t="str">
        <f>IFERROR(VLOOKUP(CONCATENATE(AA$1,"*MIRABEAU*"),oldOTB!$S:$Z,8,FALSE),IFERROR(VLOOKUP(CONCATENATE(AA$1,"*MIRABEAU*"),oldOTB!$T:$Z,7,FALSE),IFERROR(VLOOKUP(CONCATENATE(AA$1,"*MIRABEAU*"),oldOTB!$U:$Z,6,FALSE),IFERROR(VLOOKUP(CONCATENATE(AA$1,"*MIRABEAU*"),oldOTB!$V:$Z,5,FALSE),IFERROR(VLOOKUP(CONCATENATE(AA$1,"*MIRABEAU*"),oldOTB!$W:$Z,4,FALSE),IFERROR(VLOOKUP(CONCATENATE(AA$1,"*MIRABEAU*"),oldOTB!$X:$Z,3,FALSE),IFERROR(VLOOKUP(CONCATENATE(AA$1,"*MIRABEAU*"),oldOTB!$Y:$Z,2,FALSE),"")))))))</f>
        <v/>
      </c>
      <c r="AB19" s="13" t="str">
        <f>IFERROR(VLOOKUP(CONCATENATE(AB$1,"*MIRABEAU*"),oldOTB!$S:$Z,8,FALSE),IFERROR(VLOOKUP(CONCATENATE(AB$1,"*MIRABEAU*"),oldOTB!$T:$Z,7,FALSE),IFERROR(VLOOKUP(CONCATENATE(AB$1,"*MIRABEAU*"),oldOTB!$U:$Z,6,FALSE),IFERROR(VLOOKUP(CONCATENATE(AB$1,"*MIRABEAU*"),oldOTB!$V:$Z,5,FALSE),IFERROR(VLOOKUP(CONCATENATE(AB$1,"*MIRABEAU*"),oldOTB!$W:$Z,4,FALSE),IFERROR(VLOOKUP(CONCATENATE(AB$1,"*MIRABEAU*"),oldOTB!$X:$Z,3,FALSE),IFERROR(VLOOKUP(CONCATENATE(AB$1,"*MIRABEAU*"),oldOTB!$Y:$Z,2,FALSE),"")))))))</f>
        <v/>
      </c>
      <c r="AC19" s="13" t="str">
        <f>IFERROR(VLOOKUP(CONCATENATE(AC$1,"*MIRABEAU*"),oldOTB!$S:$Z,8,FALSE),IFERROR(VLOOKUP(CONCATENATE(AC$1,"*MIRABEAU*"),oldOTB!$T:$Z,7,FALSE),IFERROR(VLOOKUP(CONCATENATE(AC$1,"*MIRABEAU*"),oldOTB!$U:$Z,6,FALSE),IFERROR(VLOOKUP(CONCATENATE(AC$1,"*MIRABEAU*"),oldOTB!$V:$Z,5,FALSE),IFERROR(VLOOKUP(CONCATENATE(AC$1,"*MIRABEAU*"),oldOTB!$W:$Z,4,FALSE),IFERROR(VLOOKUP(CONCATENATE(AC$1,"*MIRABEAU*"),oldOTB!$X:$Z,3,FALSE),IFERROR(VLOOKUP(CONCATENATE(AC$1,"*MIRABEAU*"),oldOTB!$Y:$Z,2,FALSE),"")))))))</f>
        <v/>
      </c>
      <c r="AD19" s="13" t="str">
        <f>IFERROR(VLOOKUP(CONCATENATE(AD$1,"*MIRABEAU*"),oldOTB!$S:$Z,8,FALSE),IFERROR(VLOOKUP(CONCATENATE(AD$1,"*MIRABEAU*"),oldOTB!$T:$Z,7,FALSE),IFERROR(VLOOKUP(CONCATENATE(AD$1,"*MIRABEAU*"),oldOTB!$U:$Z,6,FALSE),IFERROR(VLOOKUP(CONCATENATE(AD$1,"*MIRABEAU*"),oldOTB!$V:$Z,5,FALSE),IFERROR(VLOOKUP(CONCATENATE(AD$1,"*MIRABEAU*"),oldOTB!$W:$Z,4,FALSE),IFERROR(VLOOKUP(CONCATENATE(AD$1,"*MIRABEAU*"),oldOTB!$X:$Z,3,FALSE),IFERROR(VLOOKUP(CONCATENATE(AD$1,"*MIRABEAU*"),oldOTB!$Y:$Z,2,FALSE),"")))))))</f>
        <v/>
      </c>
      <c r="AE19" s="13" t="str">
        <f>IFERROR(VLOOKUP(CONCATENATE(AE$1,"*MIRABEAU*"),oldOTB!$S:$Z,8,FALSE),IFERROR(VLOOKUP(CONCATENATE(AE$1,"*MIRABEAU*"),oldOTB!$T:$Z,7,FALSE),IFERROR(VLOOKUP(CONCATENATE(AE$1,"*MIRABEAU*"),oldOTB!$U:$Z,6,FALSE),IFERROR(VLOOKUP(CONCATENATE(AE$1,"*MIRABEAU*"),oldOTB!$V:$Z,5,FALSE),IFERROR(VLOOKUP(CONCATENATE(AE$1,"*MIRABEAU*"),oldOTB!$W:$Z,4,FALSE),IFERROR(VLOOKUP(CONCATENATE(AE$1,"*MIRABEAU*"),oldOTB!$X:$Z,3,FALSE),IFERROR(VLOOKUP(CONCATENATE(AE$1,"*MIRABEAU*"),oldOTB!$Y:$Z,2,FALSE),"")))))))</f>
        <v/>
      </c>
      <c r="AF19" s="13" t="str">
        <f>IFERROR(VLOOKUP(CONCATENATE(AF$1,"*MIRABEAU*"),oldOTB!$S:$Z,8,FALSE),IFERROR(VLOOKUP(CONCATENATE(AF$1,"*MIRABEAU*"),oldOTB!$T:$Z,7,FALSE),IFERROR(VLOOKUP(CONCATENATE(AF$1,"*MIRABEAU*"),oldOTB!$U:$Z,6,FALSE),IFERROR(VLOOKUP(CONCATENATE(AF$1,"*MIRABEAU*"),oldOTB!$V:$Z,5,FALSE),IFERROR(VLOOKUP(CONCATENATE(AF$1,"*MIRABEAU*"),oldOTB!$W:$Z,4,FALSE),IFERROR(VLOOKUP(CONCATENATE(AF$1,"*MIRABEAU*"),oldOTB!$X:$Z,3,FALSE),IFERROR(VLOOKUP(CONCATENATE(AF$1,"*MIRABEAU*"),oldOTB!$Y:$Z,2,FALSE),"")))))))</f>
        <v>REXEL 32pax en THEATRE</v>
      </c>
      <c r="AG19" s="13" t="str">
        <f>IFERROR(VLOOKUP(CONCATENATE(AG$1,"*MIRABEAU*"),oldOTB!$S:$Z,8,FALSE),IFERROR(VLOOKUP(CONCATENATE(AG$1,"*MIRABEAU*"),oldOTB!$T:$Z,7,FALSE),IFERROR(VLOOKUP(CONCATENATE(AG$1,"*MIRABEAU*"),oldOTB!$U:$Z,6,FALSE),IFERROR(VLOOKUP(CONCATENATE(AG$1,"*MIRABEAU*"),oldOTB!$V:$Z,5,FALSE),IFERROR(VLOOKUP(CONCATENATE(AG$1,"*MIRABEAU*"),oldOTB!$W:$Z,4,FALSE),IFERROR(VLOOKUP(CONCATENATE(AG$1,"*MIRABEAU*"),oldOTB!$X:$Z,3,FALSE),IFERROR(VLOOKUP(CONCATENATE(AG$1,"*MIRABEAU*"),oldOTB!$Y:$Z,2,FALSE),"")))))))</f>
        <v>FORCOMED 30pax en THEATRE</v>
      </c>
      <c r="AH19" s="13" t="str">
        <f>IFERROR(VLOOKUP(CONCATENATE(AH$1,"*MIRABEAU*"),oldOTB!$S:$Z,8,FALSE),IFERROR(VLOOKUP(CONCATENATE(AH$1,"*MIRABEAU*"),oldOTB!$T:$Z,7,FALSE),IFERROR(VLOOKUP(CONCATENATE(AH$1,"*MIRABEAU*"),oldOTB!$U:$Z,6,FALSE),IFERROR(VLOOKUP(CONCATENATE(AH$1,"*MIRABEAU*"),oldOTB!$V:$Z,5,FALSE),IFERROR(VLOOKUP(CONCATENATE(AH$1,"*MIRABEAU*"),oldOTB!$W:$Z,4,FALSE),IFERROR(VLOOKUP(CONCATENATE(AH$1,"*MIRABEAU*"),oldOTB!$X:$Z,3,FALSE),IFERROR(VLOOKUP(CONCATENATE(AH$1,"*MIRABEAU*"),oldOTB!$Y:$Z,2,FALSE),"")))))))</f>
        <v xml:space="preserve">GETM pax en </v>
      </c>
      <c r="AI19" s="13" t="str">
        <f>IFERROR(VLOOKUP(CONCATENATE(AI$1,"*MIRABEAU*"),oldOTB!$S:$Z,8,FALSE),IFERROR(VLOOKUP(CONCATENATE(AI$1,"*MIRABEAU*"),oldOTB!$T:$Z,7,FALSE),IFERROR(VLOOKUP(CONCATENATE(AI$1,"*MIRABEAU*"),oldOTB!$U:$Z,6,FALSE),IFERROR(VLOOKUP(CONCATENATE(AI$1,"*MIRABEAU*"),oldOTB!$V:$Z,5,FALSE),IFERROR(VLOOKUP(CONCATENATE(AI$1,"*MIRABEAU*"),oldOTB!$W:$Z,4,FALSE),IFERROR(VLOOKUP(CONCATENATE(AI$1,"*MIRABEAU*"),oldOTB!$X:$Z,3,FALSE),IFERROR(VLOOKUP(CONCATENATE(AI$1,"*MIRABEAU*"),oldOTB!$Y:$Z,2,FALSE),"")))))))</f>
        <v/>
      </c>
      <c r="AJ19" t="s">
        <v>67</v>
      </c>
      <c r="AK19" t="str">
        <f t="shared" si="2"/>
        <v>42370</v>
      </c>
      <c r="AL19" t="str">
        <f t="shared" si="3"/>
        <v>42371</v>
      </c>
      <c r="AM19" t="str">
        <f t="shared" si="4"/>
        <v>42372</v>
      </c>
      <c r="AN19" t="str">
        <f t="shared" si="5"/>
        <v>42373</v>
      </c>
      <c r="AO19" t="str">
        <f t="shared" si="6"/>
        <v>42374</v>
      </c>
      <c r="AP19" t="str">
        <f t="shared" si="7"/>
        <v>42375</v>
      </c>
      <c r="AQ19" t="str">
        <f t="shared" si="8"/>
        <v xml:space="preserve">42376ALLIANZ 58pax en </v>
      </c>
      <c r="AR19" t="str">
        <f t="shared" si="9"/>
        <v>42377</v>
      </c>
      <c r="AS19" t="str">
        <f t="shared" si="10"/>
        <v>42378</v>
      </c>
      <c r="AT19" t="str">
        <f t="shared" si="11"/>
        <v>42379</v>
      </c>
      <c r="AU19" t="str">
        <f t="shared" si="12"/>
        <v>42380</v>
      </c>
      <c r="AV19" t="str">
        <f t="shared" si="13"/>
        <v>42381GMPA 25pax en THEATRE</v>
      </c>
      <c r="AW19" t="str">
        <f t="shared" si="14"/>
        <v>42382GMPA 35pax en U</v>
      </c>
      <c r="AX19" t="str">
        <f t="shared" si="15"/>
        <v>42383GMPA 35pax en U</v>
      </c>
      <c r="AY19" t="str">
        <f t="shared" si="16"/>
        <v>42384GMPA 35pax en U</v>
      </c>
      <c r="AZ19" t="str">
        <f t="shared" si="17"/>
        <v>42385GMPA 25pax en THEATRE</v>
      </c>
      <c r="BA19" t="str">
        <f t="shared" si="18"/>
        <v>42386GMPA 25pax en THEATRE</v>
      </c>
      <c r="BB19" t="str">
        <f t="shared" si="19"/>
        <v>42387GMPA 25pax en THEATRE</v>
      </c>
      <c r="BC19" t="str">
        <f t="shared" si="20"/>
        <v xml:space="preserve">42388CFE CGC pax en </v>
      </c>
      <c r="BD19" t="str">
        <f t="shared" si="21"/>
        <v>42389RM CLUB 40pax en THEATRE</v>
      </c>
      <c r="BE19" t="str">
        <f t="shared" si="22"/>
        <v xml:space="preserve">42390ESA LES CHARPENTIERS DE DEMAIN 37pax en </v>
      </c>
      <c r="BF19" t="str">
        <f t="shared" si="23"/>
        <v xml:space="preserve">42391ESA LES CHARPENTIERS DE DEMAIN 37pax en </v>
      </c>
      <c r="BG19" t="str">
        <f t="shared" si="24"/>
        <v>42392</v>
      </c>
      <c r="BH19" t="str">
        <f t="shared" si="25"/>
        <v>42393</v>
      </c>
      <c r="BI19" t="str">
        <f t="shared" si="26"/>
        <v>42394</v>
      </c>
      <c r="BJ19" t="str">
        <f t="shared" si="27"/>
        <v>42395</v>
      </c>
      <c r="BK19" t="str">
        <f t="shared" si="28"/>
        <v>42396</v>
      </c>
      <c r="BL19" t="str">
        <f t="shared" si="29"/>
        <v>42397REXEL 32pax en THEATRE</v>
      </c>
      <c r="BM19" t="str">
        <f t="shared" si="30"/>
        <v>42398FORCOMED 30pax en THEATRE</v>
      </c>
      <c r="BN19" t="str">
        <f t="shared" si="31"/>
        <v xml:space="preserve">42399GETM pax en </v>
      </c>
      <c r="BO19" t="str">
        <f t="shared" si="32"/>
        <v>42400</v>
      </c>
    </row>
    <row r="20" spans="1:67">
      <c r="A20" s="14" t="s">
        <v>77</v>
      </c>
      <c r="B20" s="14"/>
      <c r="C20" s="15"/>
      <c r="D20" s="15"/>
      <c r="E20" s="13" t="str">
        <f>IFERROR(VLOOKUP(CONCATENATE(E$1,"*MONCEAU*"),oldOTB!$S:$Z,8,FALSE),IFERROR(VLOOKUP(CONCATENATE(E$1,"*MONCEAU*"),oldOTB!$T:$Z,7,FALSE),IFERROR(VLOOKUP(CONCATENATE(E$1,"*MONCEAU*"),oldOTB!$U:$Z,6,FALSE),IFERROR(VLOOKUP(CONCATENATE(E$1,"*MONCEAU*"),oldOTB!$V:$Z,5,FALSE),IFERROR(VLOOKUP(CONCATENATE(E$1,"*MONCEAU*"),oldOTB!$W:$Z,4,FALSE),IFERROR(VLOOKUP(CONCATENATE(E$1,"*MONCEAU*"),oldOTB!$X:$Z,3,FALSE),IFERROR(VLOOKUP(CONCATENATE(E$1,"*MONCEAU*"),oldOTB!$Y:$Z,2,FALSE),"")))))))</f>
        <v/>
      </c>
      <c r="F20" s="13" t="str">
        <f>IFERROR(VLOOKUP(CONCATENATE(F$1,"*MONCEAU*"),oldOTB!$S:$Z,8,FALSE),IFERROR(VLOOKUP(CONCATENATE(F$1,"*MONCEAU*"),oldOTB!$T:$Z,7,FALSE),IFERROR(VLOOKUP(CONCATENATE(F$1,"*MONCEAU*"),oldOTB!$U:$Z,6,FALSE),IFERROR(VLOOKUP(CONCATENATE(F$1,"*MONCEAU*"),oldOTB!$V:$Z,5,FALSE),IFERROR(VLOOKUP(CONCATENATE(F$1,"*MONCEAU*"),oldOTB!$W:$Z,4,FALSE),IFERROR(VLOOKUP(CONCATENATE(F$1,"*MONCEAU*"),oldOTB!$X:$Z,3,FALSE),IFERROR(VLOOKUP(CONCATENATE(F$1,"*MONCEAU*"),oldOTB!$Y:$Z,2,FALSE),"")))))))</f>
        <v/>
      </c>
      <c r="G20" s="13" t="str">
        <f>IFERROR(VLOOKUP(CONCATENATE(G$1,"*MONCEAU*"),oldOTB!$S:$Z,8,FALSE),IFERROR(VLOOKUP(CONCATENATE(G$1,"*MONCEAU*"),oldOTB!$T:$Z,7,FALSE),IFERROR(VLOOKUP(CONCATENATE(G$1,"*MONCEAU*"),oldOTB!$U:$Z,6,FALSE),IFERROR(VLOOKUP(CONCATENATE(G$1,"*MONCEAU*"),oldOTB!$V:$Z,5,FALSE),IFERROR(VLOOKUP(CONCATENATE(G$1,"*MONCEAU*"),oldOTB!$W:$Z,4,FALSE),IFERROR(VLOOKUP(CONCATENATE(G$1,"*MONCEAU*"),oldOTB!$X:$Z,3,FALSE),IFERROR(VLOOKUP(CONCATENATE(G$1,"*MONCEAU*"),oldOTB!$Y:$Z,2,FALSE),"")))))))</f>
        <v/>
      </c>
      <c r="H20" s="13" t="str">
        <f>IFERROR(VLOOKUP(CONCATENATE(H$1,"*MONCEAU*"),oldOTB!$S:$Z,8,FALSE),IFERROR(VLOOKUP(CONCATENATE(H$1,"*MONCEAU*"),oldOTB!$T:$Z,7,FALSE),IFERROR(VLOOKUP(CONCATENATE(H$1,"*MONCEAU*"),oldOTB!$U:$Z,6,FALSE),IFERROR(VLOOKUP(CONCATENATE(H$1,"*MONCEAU*"),oldOTB!$V:$Z,5,FALSE),IFERROR(VLOOKUP(CONCATENATE(H$1,"*MONCEAU*"),oldOTB!$W:$Z,4,FALSE),IFERROR(VLOOKUP(CONCATENATE(H$1,"*MONCEAU*"),oldOTB!$X:$Z,3,FALSE),IFERROR(VLOOKUP(CONCATENATE(H$1,"*MONCEAU*"),oldOTB!$Y:$Z,2,FALSE),"")))))))</f>
        <v/>
      </c>
      <c r="I20" s="13" t="str">
        <f>IFERROR(VLOOKUP(CONCATENATE(I$1,"*MONCEAU*"),oldOTB!$S:$Z,8,FALSE),IFERROR(VLOOKUP(CONCATENATE(I$1,"*MONCEAU*"),oldOTB!$T:$Z,7,FALSE),IFERROR(VLOOKUP(CONCATENATE(I$1,"*MONCEAU*"),oldOTB!$U:$Z,6,FALSE),IFERROR(VLOOKUP(CONCATENATE(I$1,"*MONCEAU*"),oldOTB!$V:$Z,5,FALSE),IFERROR(VLOOKUP(CONCATENATE(I$1,"*MONCEAU*"),oldOTB!$W:$Z,4,FALSE),IFERROR(VLOOKUP(CONCATENATE(I$1,"*MONCEAU*"),oldOTB!$X:$Z,3,FALSE),IFERROR(VLOOKUP(CONCATENATE(I$1,"*MONCEAU*"),oldOTB!$Y:$Z,2,FALSE),"")))))))</f>
        <v/>
      </c>
      <c r="J20" s="13" t="str">
        <f>IFERROR(VLOOKUP(CONCATENATE(J$1,"*MONCEAU*"),oldOTB!$S:$Z,8,FALSE),IFERROR(VLOOKUP(CONCATENATE(J$1,"*MONCEAU*"),oldOTB!$T:$Z,7,FALSE),IFERROR(VLOOKUP(CONCATENATE(J$1,"*MONCEAU*"),oldOTB!$U:$Z,6,FALSE),IFERROR(VLOOKUP(CONCATENATE(J$1,"*MONCEAU*"),oldOTB!$V:$Z,5,FALSE),IFERROR(VLOOKUP(CONCATENATE(J$1,"*MONCEAU*"),oldOTB!$W:$Z,4,FALSE),IFERROR(VLOOKUP(CONCATENATE(J$1,"*MONCEAU*"),oldOTB!$X:$Z,3,FALSE),IFERROR(VLOOKUP(CONCATENATE(J$1,"*MONCEAU*"),oldOTB!$Y:$Z,2,FALSE),"")))))))</f>
        <v/>
      </c>
      <c r="K20" s="13" t="str">
        <f>IFERROR(VLOOKUP(CONCATENATE(K$1,"*MONCEAU*"),oldOTB!$S:$Z,8,FALSE),IFERROR(VLOOKUP(CONCATENATE(K$1,"*MONCEAU*"),oldOTB!$T:$Z,7,FALSE),IFERROR(VLOOKUP(CONCATENATE(K$1,"*MONCEAU*"),oldOTB!$U:$Z,6,FALSE),IFERROR(VLOOKUP(CONCATENATE(K$1,"*MONCEAU*"),oldOTB!$V:$Z,5,FALSE),IFERROR(VLOOKUP(CONCATENATE(K$1,"*MONCEAU*"),oldOTB!$W:$Z,4,FALSE),IFERROR(VLOOKUP(CONCATENATE(K$1,"*MONCEAU*"),oldOTB!$X:$Z,3,FALSE),IFERROR(VLOOKUP(CONCATENATE(K$1,"*MONCEAU*"),oldOTB!$Y:$Z,2,FALSE),"")))))))</f>
        <v/>
      </c>
      <c r="L20" s="13" t="str">
        <f>IFERROR(VLOOKUP(CONCATENATE(L$1,"*MONCEAU*"),oldOTB!$S:$Z,8,FALSE),IFERROR(VLOOKUP(CONCATENATE(L$1,"*MONCEAU*"),oldOTB!$T:$Z,7,FALSE),IFERROR(VLOOKUP(CONCATENATE(L$1,"*MONCEAU*"),oldOTB!$U:$Z,6,FALSE),IFERROR(VLOOKUP(CONCATENATE(L$1,"*MONCEAU*"),oldOTB!$V:$Z,5,FALSE),IFERROR(VLOOKUP(CONCATENATE(L$1,"*MONCEAU*"),oldOTB!$W:$Z,4,FALSE),IFERROR(VLOOKUP(CONCATENATE(L$1,"*MONCEAU*"),oldOTB!$X:$Z,3,FALSE),IFERROR(VLOOKUP(CONCATENATE(L$1,"*MONCEAU*"),oldOTB!$Y:$Z,2,FALSE),"")))))))</f>
        <v/>
      </c>
      <c r="M20" s="13" t="str">
        <f>IFERROR(VLOOKUP(CONCATENATE(M$1,"*MONCEAU*"),oldOTB!$S:$Z,8,FALSE),IFERROR(VLOOKUP(CONCATENATE(M$1,"*MONCEAU*"),oldOTB!$T:$Z,7,FALSE),IFERROR(VLOOKUP(CONCATENATE(M$1,"*MONCEAU*"),oldOTB!$U:$Z,6,FALSE),IFERROR(VLOOKUP(CONCATENATE(M$1,"*MONCEAU*"),oldOTB!$V:$Z,5,FALSE),IFERROR(VLOOKUP(CONCATENATE(M$1,"*MONCEAU*"),oldOTB!$W:$Z,4,FALSE),IFERROR(VLOOKUP(CONCATENATE(M$1,"*MONCEAU*"),oldOTB!$X:$Z,3,FALSE),IFERROR(VLOOKUP(CONCATENATE(M$1,"*MONCEAU*"),oldOTB!$Y:$Z,2,FALSE),"")))))))</f>
        <v/>
      </c>
      <c r="N20" s="13" t="str">
        <f>IFERROR(VLOOKUP(CONCATENATE(N$1,"*MONCEAU*"),oldOTB!$S:$Z,8,FALSE),IFERROR(VLOOKUP(CONCATENATE(N$1,"*MONCEAU*"),oldOTB!$T:$Z,7,FALSE),IFERROR(VLOOKUP(CONCATENATE(N$1,"*MONCEAU*"),oldOTB!$U:$Z,6,FALSE),IFERROR(VLOOKUP(CONCATENATE(N$1,"*MONCEAU*"),oldOTB!$V:$Z,5,FALSE),IFERROR(VLOOKUP(CONCATENATE(N$1,"*MONCEAU*"),oldOTB!$W:$Z,4,FALSE),IFERROR(VLOOKUP(CONCATENATE(N$1,"*MONCEAU*"),oldOTB!$X:$Z,3,FALSE),IFERROR(VLOOKUP(CONCATENATE(N$1,"*MONCEAU*"),oldOTB!$Y:$Z,2,FALSE),"")))))))</f>
        <v/>
      </c>
      <c r="O20" s="13" t="str">
        <f>IFERROR(VLOOKUP(CONCATENATE(O$1,"*MONCEAU*"),oldOTB!$S:$Z,8,FALSE),IFERROR(VLOOKUP(CONCATENATE(O$1,"*MONCEAU*"),oldOTB!$T:$Z,7,FALSE),IFERROR(VLOOKUP(CONCATENATE(O$1,"*MONCEAU*"),oldOTB!$U:$Z,6,FALSE),IFERROR(VLOOKUP(CONCATENATE(O$1,"*MONCEAU*"),oldOTB!$V:$Z,5,FALSE),IFERROR(VLOOKUP(CONCATENATE(O$1,"*MONCEAU*"),oldOTB!$W:$Z,4,FALSE),IFERROR(VLOOKUP(CONCATENATE(O$1,"*MONCEAU*"),oldOTB!$X:$Z,3,FALSE),IFERROR(VLOOKUP(CONCATENATE(O$1,"*MONCEAU*"),oldOTB!$Y:$Z,2,FALSE),"")))))))</f>
        <v/>
      </c>
      <c r="P20" s="13" t="str">
        <f>IFERROR(VLOOKUP(CONCATENATE(P$1,"*MONCEAU*"),oldOTB!$S:$Z,8,FALSE),IFERROR(VLOOKUP(CONCATENATE(P$1,"*MONCEAU*"),oldOTB!$T:$Z,7,FALSE),IFERROR(VLOOKUP(CONCATENATE(P$1,"*MONCEAU*"),oldOTB!$U:$Z,6,FALSE),IFERROR(VLOOKUP(CONCATENATE(P$1,"*MONCEAU*"),oldOTB!$V:$Z,5,FALSE),IFERROR(VLOOKUP(CONCATENATE(P$1,"*MONCEAU*"),oldOTB!$W:$Z,4,FALSE),IFERROR(VLOOKUP(CONCATENATE(P$1,"*MONCEAU*"),oldOTB!$X:$Z,3,FALSE),IFERROR(VLOOKUP(CONCATENATE(P$1,"*MONCEAU*"),oldOTB!$Y:$Z,2,FALSE),"")))))))</f>
        <v xml:space="preserve">FNAC pax en </v>
      </c>
      <c r="Q20" s="13" t="str">
        <f>IFERROR(VLOOKUP(CONCATENATE(Q$1,"*MONCEAU*"),oldOTB!$S:$Z,8,FALSE),IFERROR(VLOOKUP(CONCATENATE(Q$1,"*MONCEAU*"),oldOTB!$T:$Z,7,FALSE),IFERROR(VLOOKUP(CONCATENATE(Q$1,"*MONCEAU*"),oldOTB!$U:$Z,6,FALSE),IFERROR(VLOOKUP(CONCATENATE(Q$1,"*MONCEAU*"),oldOTB!$V:$Z,5,FALSE),IFERROR(VLOOKUP(CONCATENATE(Q$1,"*MONCEAU*"),oldOTB!$W:$Z,4,FALSE),IFERROR(VLOOKUP(CONCATENATE(Q$1,"*MONCEAU*"),oldOTB!$X:$Z,3,FALSE),IFERROR(VLOOKUP(CONCATENATE(Q$1,"*MONCEAU*"),oldOTB!$Y:$Z,2,FALSE),"")))))))</f>
        <v xml:space="preserve">FNAC pax en </v>
      </c>
      <c r="R20" s="13" t="str">
        <f>IFERROR(VLOOKUP(CONCATENATE(R$1,"*MONCEAU*"),oldOTB!$S:$Z,8,FALSE),IFERROR(VLOOKUP(CONCATENATE(R$1,"*MONCEAU*"),oldOTB!$T:$Z,7,FALSE),IFERROR(VLOOKUP(CONCATENATE(R$1,"*MONCEAU*"),oldOTB!$U:$Z,6,FALSE),IFERROR(VLOOKUP(CONCATENATE(R$1,"*MONCEAU*"),oldOTB!$V:$Z,5,FALSE),IFERROR(VLOOKUP(CONCATENATE(R$1,"*MONCEAU*"),oldOTB!$W:$Z,4,FALSE),IFERROR(VLOOKUP(CONCATENATE(R$1,"*MONCEAU*"),oldOTB!$X:$Z,3,FALSE),IFERROR(VLOOKUP(CONCATENATE(R$1,"*MONCEAU*"),oldOTB!$Y:$Z,2,FALSE),"")))))))</f>
        <v xml:space="preserve">FNAC pax en </v>
      </c>
      <c r="S20" s="13" t="str">
        <f>IFERROR(VLOOKUP(CONCATENATE(S$1,"*MONCEAU*"),oldOTB!$S:$Z,8,FALSE),IFERROR(VLOOKUP(CONCATENATE(S$1,"*MONCEAU*"),oldOTB!$T:$Z,7,FALSE),IFERROR(VLOOKUP(CONCATENATE(S$1,"*MONCEAU*"),oldOTB!$U:$Z,6,FALSE),IFERROR(VLOOKUP(CONCATENATE(S$1,"*MONCEAU*"),oldOTB!$V:$Z,5,FALSE),IFERROR(VLOOKUP(CONCATENATE(S$1,"*MONCEAU*"),oldOTB!$W:$Z,4,FALSE),IFERROR(VLOOKUP(CONCATENATE(S$1,"*MONCEAU*"),oldOTB!$X:$Z,3,FALSE),IFERROR(VLOOKUP(CONCATENATE(S$1,"*MONCEAU*"),oldOTB!$Y:$Z,2,FALSE),"")))))))</f>
        <v xml:space="preserve">FNAC pax en </v>
      </c>
      <c r="T20" s="13" t="str">
        <f>IFERROR(VLOOKUP(CONCATENATE(T$1,"*MONCEAU*"),oldOTB!$S:$Z,8,FALSE),IFERROR(VLOOKUP(CONCATENATE(T$1,"*MONCEAU*"),oldOTB!$T:$Z,7,FALSE),IFERROR(VLOOKUP(CONCATENATE(T$1,"*MONCEAU*"),oldOTB!$U:$Z,6,FALSE),IFERROR(VLOOKUP(CONCATENATE(T$1,"*MONCEAU*"),oldOTB!$V:$Z,5,FALSE),IFERROR(VLOOKUP(CONCATENATE(T$1,"*MONCEAU*"),oldOTB!$W:$Z,4,FALSE),IFERROR(VLOOKUP(CONCATENATE(T$1,"*MONCEAU*"),oldOTB!$X:$Z,3,FALSE),IFERROR(VLOOKUP(CONCATENATE(T$1,"*MONCEAU*"),oldOTB!$Y:$Z,2,FALSE),"")))))))</f>
        <v xml:space="preserve">UNCME pax en </v>
      </c>
      <c r="U20" s="13" t="str">
        <f>IFERROR(VLOOKUP(CONCATENATE(U$1,"*MONCEAU*"),oldOTB!$S:$Z,8,FALSE),IFERROR(VLOOKUP(CONCATENATE(U$1,"*MONCEAU*"),oldOTB!$T:$Z,7,FALSE),IFERROR(VLOOKUP(CONCATENATE(U$1,"*MONCEAU*"),oldOTB!$U:$Z,6,FALSE),IFERROR(VLOOKUP(CONCATENATE(U$1,"*MONCEAU*"),oldOTB!$V:$Z,5,FALSE),IFERROR(VLOOKUP(CONCATENATE(U$1,"*MONCEAU*"),oldOTB!$W:$Z,4,FALSE),IFERROR(VLOOKUP(CONCATENATE(U$1,"*MONCEAU*"),oldOTB!$X:$Z,3,FALSE),IFERROR(VLOOKUP(CONCATENATE(U$1,"*MONCEAU*"),oldOTB!$Y:$Z,2,FALSE),"")))))))</f>
        <v xml:space="preserve">FNAC pax en </v>
      </c>
      <c r="V20" s="13" t="str">
        <f>IFERROR(VLOOKUP(CONCATENATE(V$1,"*MONCEAU*"),oldOTB!$S:$Z,8,FALSE),IFERROR(VLOOKUP(CONCATENATE(V$1,"*MONCEAU*"),oldOTB!$T:$Z,7,FALSE),IFERROR(VLOOKUP(CONCATENATE(V$1,"*MONCEAU*"),oldOTB!$U:$Z,6,FALSE),IFERROR(VLOOKUP(CONCATENATE(V$1,"*MONCEAU*"),oldOTB!$V:$Z,5,FALSE),IFERROR(VLOOKUP(CONCATENATE(V$1,"*MONCEAU*"),oldOTB!$W:$Z,4,FALSE),IFERROR(VLOOKUP(CONCATENATE(V$1,"*MONCEAU*"),oldOTB!$X:$Z,3,FALSE),IFERROR(VLOOKUP(CONCATENATE(V$1,"*MONCEAU*"),oldOTB!$Y:$Z,2,FALSE),"")))))))</f>
        <v xml:space="preserve">FNAC pax en </v>
      </c>
      <c r="W20" s="13" t="str">
        <f>IFERROR(VLOOKUP(CONCATENATE(W$1,"*MONCEAU*"),oldOTB!$S:$Z,8,FALSE),IFERROR(VLOOKUP(CONCATENATE(W$1,"*MONCEAU*"),oldOTB!$T:$Z,7,FALSE),IFERROR(VLOOKUP(CONCATENATE(W$1,"*MONCEAU*"),oldOTB!$U:$Z,6,FALSE),IFERROR(VLOOKUP(CONCATENATE(W$1,"*MONCEAU*"),oldOTB!$V:$Z,5,FALSE),IFERROR(VLOOKUP(CONCATENATE(W$1,"*MONCEAU*"),oldOTB!$W:$Z,4,FALSE),IFERROR(VLOOKUP(CONCATENATE(W$1,"*MONCEAU*"),oldOTB!$X:$Z,3,FALSE),IFERROR(VLOOKUP(CONCATENATE(W$1,"*MONCEAU*"),oldOTB!$Y:$Z,2,FALSE),"")))))))</f>
        <v/>
      </c>
      <c r="X20" s="13" t="str">
        <f>IFERROR(VLOOKUP(CONCATENATE(X$1,"*MONCEAU*"),oldOTB!$S:$Z,8,FALSE),IFERROR(VLOOKUP(CONCATENATE(X$1,"*MONCEAU*"),oldOTB!$T:$Z,7,FALSE),IFERROR(VLOOKUP(CONCATENATE(X$1,"*MONCEAU*"),oldOTB!$U:$Z,6,FALSE),IFERROR(VLOOKUP(CONCATENATE(X$1,"*MONCEAU*"),oldOTB!$V:$Z,5,FALSE),IFERROR(VLOOKUP(CONCATENATE(X$1,"*MONCEAU*"),oldOTB!$W:$Z,4,FALSE),IFERROR(VLOOKUP(CONCATENATE(X$1,"*MONCEAU*"),oldOTB!$X:$Z,3,FALSE),IFERROR(VLOOKUP(CONCATENATE(X$1,"*MONCEAU*"),oldOTB!$Y:$Z,2,FALSE),"")))))))</f>
        <v xml:space="preserve">LES RESTOS DU COEURS 70pax en </v>
      </c>
      <c r="Y20" s="13" t="str">
        <f>IFERROR(VLOOKUP(CONCATENATE(Y$1,"*MONCEAU*"),oldOTB!$S:$Z,8,FALSE),IFERROR(VLOOKUP(CONCATENATE(Y$1,"*MONCEAU*"),oldOTB!$T:$Z,7,FALSE),IFERROR(VLOOKUP(CONCATENATE(Y$1,"*MONCEAU*"),oldOTB!$U:$Z,6,FALSE),IFERROR(VLOOKUP(CONCATENATE(Y$1,"*MONCEAU*"),oldOTB!$V:$Z,5,FALSE),IFERROR(VLOOKUP(CONCATENATE(Y$1,"*MONCEAU*"),oldOTB!$W:$Z,4,FALSE),IFERROR(VLOOKUP(CONCATENATE(Y$1,"*MONCEAU*"),oldOTB!$X:$Z,3,FALSE),IFERROR(VLOOKUP(CONCATENATE(Y$1,"*MONCEAU*"),oldOTB!$Y:$Z,2,FALSE),"")))))))</f>
        <v xml:space="preserve">ALLIANZ 35pax en </v>
      </c>
      <c r="Z20" s="13" t="str">
        <f>IFERROR(VLOOKUP(CONCATENATE(Z$1,"*MONCEAU*"),oldOTB!$S:$Z,8,FALSE),IFERROR(VLOOKUP(CONCATENATE(Z$1,"*MONCEAU*"),oldOTB!$T:$Z,7,FALSE),IFERROR(VLOOKUP(CONCATENATE(Z$1,"*MONCEAU*"),oldOTB!$U:$Z,6,FALSE),IFERROR(VLOOKUP(CONCATENATE(Z$1,"*MONCEAU*"),oldOTB!$V:$Z,5,FALSE),IFERROR(VLOOKUP(CONCATENATE(Z$1,"*MONCEAU*"),oldOTB!$W:$Z,4,FALSE),IFERROR(VLOOKUP(CONCATENATE(Z$1,"*MONCEAU*"),oldOTB!$X:$Z,3,FALSE),IFERROR(VLOOKUP(CONCATENATE(Z$1,"*MONCEAU*"),oldOTB!$Y:$Z,2,FALSE),"")))))))</f>
        <v>INTERNE 65pax en CABARET</v>
      </c>
      <c r="AA20" s="13" t="str">
        <f>IFERROR(VLOOKUP(CONCATENATE(AA$1,"*MONCEAU*"),oldOTB!$S:$Z,8,FALSE),IFERROR(VLOOKUP(CONCATENATE(AA$1,"*MONCEAU*"),oldOTB!$T:$Z,7,FALSE),IFERROR(VLOOKUP(CONCATENATE(AA$1,"*MONCEAU*"),oldOTB!$U:$Z,6,FALSE),IFERROR(VLOOKUP(CONCATENATE(AA$1,"*MONCEAU*"),oldOTB!$V:$Z,5,FALSE),IFERROR(VLOOKUP(CONCATENATE(AA$1,"*MONCEAU*"),oldOTB!$W:$Z,4,FALSE),IFERROR(VLOOKUP(CONCATENATE(AA$1,"*MONCEAU*"),oldOTB!$X:$Z,3,FALSE),IFERROR(VLOOKUP(CONCATENATE(AA$1,"*MONCEAU*"),oldOTB!$Y:$Z,2,FALSE),"")))))))</f>
        <v/>
      </c>
      <c r="AB20" s="13" t="str">
        <f>IFERROR(VLOOKUP(CONCATENATE(AB$1,"*MONCEAU*"),oldOTB!$S:$Z,8,FALSE),IFERROR(VLOOKUP(CONCATENATE(AB$1,"*MONCEAU*"),oldOTB!$T:$Z,7,FALSE),IFERROR(VLOOKUP(CONCATENATE(AB$1,"*MONCEAU*"),oldOTB!$U:$Z,6,FALSE),IFERROR(VLOOKUP(CONCATENATE(AB$1,"*MONCEAU*"),oldOTB!$V:$Z,5,FALSE),IFERROR(VLOOKUP(CONCATENATE(AB$1,"*MONCEAU*"),oldOTB!$W:$Z,4,FALSE),IFERROR(VLOOKUP(CONCATENATE(AB$1,"*MONCEAU*"),oldOTB!$X:$Z,3,FALSE),IFERROR(VLOOKUP(CONCATENATE(AB$1,"*MONCEAU*"),oldOTB!$Y:$Z,2,FALSE),"")))))))</f>
        <v/>
      </c>
      <c r="AC20" s="13" t="str">
        <f>IFERROR(VLOOKUP(CONCATENATE(AC$1,"*MONCEAU*"),oldOTB!$S:$Z,8,FALSE),IFERROR(VLOOKUP(CONCATENATE(AC$1,"*MONCEAU*"),oldOTB!$T:$Z,7,FALSE),IFERROR(VLOOKUP(CONCATENATE(AC$1,"*MONCEAU*"),oldOTB!$U:$Z,6,FALSE),IFERROR(VLOOKUP(CONCATENATE(AC$1,"*MONCEAU*"),oldOTB!$V:$Z,5,FALSE),IFERROR(VLOOKUP(CONCATENATE(AC$1,"*MONCEAU*"),oldOTB!$W:$Z,4,FALSE),IFERROR(VLOOKUP(CONCATENATE(AC$1,"*MONCEAU*"),oldOTB!$X:$Z,3,FALSE),IFERROR(VLOOKUP(CONCATENATE(AC$1,"*MONCEAU*"),oldOTB!$Y:$Z,2,FALSE),"")))))))</f>
        <v/>
      </c>
      <c r="AD20" s="13" t="str">
        <f>IFERROR(VLOOKUP(CONCATENATE(AD$1,"*MONCEAU*"),oldOTB!$S:$Z,8,FALSE),IFERROR(VLOOKUP(CONCATENATE(AD$1,"*MONCEAU*"),oldOTB!$T:$Z,7,FALSE),IFERROR(VLOOKUP(CONCATENATE(AD$1,"*MONCEAU*"),oldOTB!$U:$Z,6,FALSE),IFERROR(VLOOKUP(CONCATENATE(AD$1,"*MONCEAU*"),oldOTB!$V:$Z,5,FALSE),IFERROR(VLOOKUP(CONCATENATE(AD$1,"*MONCEAU*"),oldOTB!$W:$Z,4,FALSE),IFERROR(VLOOKUP(CONCATENATE(AD$1,"*MONCEAU*"),oldOTB!$X:$Z,3,FALSE),IFERROR(VLOOKUP(CONCATENATE(AD$1,"*MONCEAU*"),oldOTB!$Y:$Z,2,FALSE),"")))))))</f>
        <v/>
      </c>
      <c r="AE20" s="13" t="str">
        <f>IFERROR(VLOOKUP(CONCATENATE(AE$1,"*MONCEAU*"),oldOTB!$S:$Z,8,FALSE),IFERROR(VLOOKUP(CONCATENATE(AE$1,"*MONCEAU*"),oldOTB!$T:$Z,7,FALSE),IFERROR(VLOOKUP(CONCATENATE(AE$1,"*MONCEAU*"),oldOTB!$U:$Z,6,FALSE),IFERROR(VLOOKUP(CONCATENATE(AE$1,"*MONCEAU*"),oldOTB!$V:$Z,5,FALSE),IFERROR(VLOOKUP(CONCATENATE(AE$1,"*MONCEAU*"),oldOTB!$W:$Z,4,FALSE),IFERROR(VLOOKUP(CONCATENATE(AE$1,"*MONCEAU*"),oldOTB!$X:$Z,3,FALSE),IFERROR(VLOOKUP(CONCATENATE(AE$1,"*MONCEAU*"),oldOTB!$Y:$Z,2,FALSE),"")))))))</f>
        <v/>
      </c>
      <c r="AF20" s="13" t="str">
        <f>IFERROR(VLOOKUP(CONCATENATE(AF$1,"*MONCEAU*"),oldOTB!$S:$Z,8,FALSE),IFERROR(VLOOKUP(CONCATENATE(AF$1,"*MONCEAU*"),oldOTB!$T:$Z,7,FALSE),IFERROR(VLOOKUP(CONCATENATE(AF$1,"*MONCEAU*"),oldOTB!$U:$Z,6,FALSE),IFERROR(VLOOKUP(CONCATENATE(AF$1,"*MONCEAU*"),oldOTB!$V:$Z,5,FALSE),IFERROR(VLOOKUP(CONCATENATE(AF$1,"*MONCEAU*"),oldOTB!$W:$Z,4,FALSE),IFERROR(VLOOKUP(CONCATENATE(AF$1,"*MONCEAU*"),oldOTB!$X:$Z,3,FALSE),IFERROR(VLOOKUP(CONCATENATE(AF$1,"*MONCEAU*"),oldOTB!$Y:$Z,2,FALSE),"")))))))</f>
        <v xml:space="preserve">FNAC pax en </v>
      </c>
      <c r="AG20" s="13" t="str">
        <f>IFERROR(VLOOKUP(CONCATENATE(AG$1,"*MONCEAU*"),oldOTB!$S:$Z,8,FALSE),IFERROR(VLOOKUP(CONCATENATE(AG$1,"*MONCEAU*"),oldOTB!$T:$Z,7,FALSE),IFERROR(VLOOKUP(CONCATENATE(AG$1,"*MONCEAU*"),oldOTB!$U:$Z,6,FALSE),IFERROR(VLOOKUP(CONCATENATE(AG$1,"*MONCEAU*"),oldOTB!$V:$Z,5,FALSE),IFERROR(VLOOKUP(CONCATENATE(AG$1,"*MONCEAU*"),oldOTB!$W:$Z,4,FALSE),IFERROR(VLOOKUP(CONCATENATE(AG$1,"*MONCEAU*"),oldOTB!$X:$Z,3,FALSE),IFERROR(VLOOKUP(CONCATENATE(AG$1,"*MONCEAU*"),oldOTB!$Y:$Z,2,FALSE),"")))))))</f>
        <v xml:space="preserve">FNAC pax en </v>
      </c>
      <c r="AH20" s="13" t="str">
        <f>IFERROR(VLOOKUP(CONCATENATE(AH$1,"*MONCEAU*"),oldOTB!$S:$Z,8,FALSE),IFERROR(VLOOKUP(CONCATENATE(AH$1,"*MONCEAU*"),oldOTB!$T:$Z,7,FALSE),IFERROR(VLOOKUP(CONCATENATE(AH$1,"*MONCEAU*"),oldOTB!$U:$Z,6,FALSE),IFERROR(VLOOKUP(CONCATENATE(AH$1,"*MONCEAU*"),oldOTB!$V:$Z,5,FALSE),IFERROR(VLOOKUP(CONCATENATE(AH$1,"*MONCEAU*"),oldOTB!$W:$Z,4,FALSE),IFERROR(VLOOKUP(CONCATENATE(AH$1,"*MONCEAU*"),oldOTB!$X:$Z,3,FALSE),IFERROR(VLOOKUP(CONCATENATE(AH$1,"*MONCEAU*"),oldOTB!$Y:$Z,2,FALSE),"")))))))</f>
        <v/>
      </c>
      <c r="AI20" s="13" t="str">
        <f>IFERROR(VLOOKUP(CONCATENATE(AI$1,"*MONCEAU*"),oldOTB!$S:$Z,8,FALSE),IFERROR(VLOOKUP(CONCATENATE(AI$1,"*MONCEAU*"),oldOTB!$T:$Z,7,FALSE),IFERROR(VLOOKUP(CONCATENATE(AI$1,"*MONCEAU*"),oldOTB!$U:$Z,6,FALSE),IFERROR(VLOOKUP(CONCATENATE(AI$1,"*MONCEAU*"),oldOTB!$V:$Z,5,FALSE),IFERROR(VLOOKUP(CONCATENATE(AI$1,"*MONCEAU*"),oldOTB!$W:$Z,4,FALSE),IFERROR(VLOOKUP(CONCATENATE(AI$1,"*MONCEAU*"),oldOTB!$X:$Z,3,FALSE),IFERROR(VLOOKUP(CONCATENATE(AI$1,"*MONCEAU*"),oldOTB!$Y:$Z,2,FALSE),"")))))))</f>
        <v/>
      </c>
      <c r="AJ20" t="s">
        <v>77</v>
      </c>
      <c r="AK20" t="str">
        <f t="shared" si="2"/>
        <v>42370</v>
      </c>
      <c r="AL20" t="str">
        <f t="shared" si="3"/>
        <v>42371</v>
      </c>
      <c r="AM20" t="str">
        <f t="shared" si="4"/>
        <v>42372</v>
      </c>
      <c r="AN20" t="str">
        <f t="shared" si="5"/>
        <v>42373</v>
      </c>
      <c r="AO20" t="str">
        <f t="shared" si="6"/>
        <v>42374</v>
      </c>
      <c r="AP20" t="str">
        <f t="shared" si="7"/>
        <v>42375</v>
      </c>
      <c r="AQ20" t="str">
        <f t="shared" si="8"/>
        <v>42376</v>
      </c>
      <c r="AR20" t="str">
        <f t="shared" si="9"/>
        <v>42377</v>
      </c>
      <c r="AS20" t="str">
        <f t="shared" si="10"/>
        <v>42378</v>
      </c>
      <c r="AT20" t="str">
        <f t="shared" si="11"/>
        <v>42379</v>
      </c>
      <c r="AU20" t="str">
        <f t="shared" si="12"/>
        <v>42380</v>
      </c>
      <c r="AV20" t="str">
        <f t="shared" si="13"/>
        <v xml:space="preserve">42381FNAC pax en </v>
      </c>
      <c r="AW20" t="str">
        <f t="shared" si="14"/>
        <v xml:space="preserve">42382FNAC pax en </v>
      </c>
      <c r="AX20" t="str">
        <f t="shared" si="15"/>
        <v xml:space="preserve">42383FNAC pax en </v>
      </c>
      <c r="AY20" t="str">
        <f t="shared" si="16"/>
        <v xml:space="preserve">42384FNAC pax en </v>
      </c>
      <c r="AZ20" t="str">
        <f t="shared" si="17"/>
        <v xml:space="preserve">42385UNCME pax en </v>
      </c>
      <c r="BA20" t="str">
        <f t="shared" si="18"/>
        <v xml:space="preserve">42386FNAC pax en </v>
      </c>
      <c r="BB20" t="str">
        <f t="shared" si="19"/>
        <v xml:space="preserve">42387FNAC pax en </v>
      </c>
      <c r="BC20" t="str">
        <f t="shared" si="20"/>
        <v>42388</v>
      </c>
      <c r="BD20" t="str">
        <f t="shared" si="21"/>
        <v xml:space="preserve">42389LES RESTOS DU COEURS 70pax en </v>
      </c>
      <c r="BE20" t="str">
        <f t="shared" si="22"/>
        <v xml:space="preserve">42390ALLIANZ 35pax en </v>
      </c>
      <c r="BF20" t="str">
        <f t="shared" si="23"/>
        <v>42391INTERNE 65pax en CABARET</v>
      </c>
      <c r="BG20" t="str">
        <f t="shared" si="24"/>
        <v>42392</v>
      </c>
      <c r="BH20" t="str">
        <f t="shared" si="25"/>
        <v>42393</v>
      </c>
      <c r="BI20" t="str">
        <f t="shared" si="26"/>
        <v>42394</v>
      </c>
      <c r="BJ20" t="str">
        <f t="shared" si="27"/>
        <v>42395</v>
      </c>
      <c r="BK20" t="str">
        <f t="shared" si="28"/>
        <v>42396</v>
      </c>
      <c r="BL20" t="str">
        <f t="shared" si="29"/>
        <v xml:space="preserve">42397FNAC pax en </v>
      </c>
      <c r="BM20" t="str">
        <f t="shared" si="30"/>
        <v xml:space="preserve">42398FNAC pax en </v>
      </c>
      <c r="BN20" t="str">
        <f t="shared" si="31"/>
        <v>42399</v>
      </c>
      <c r="BO20" t="str">
        <f t="shared" si="32"/>
        <v>42400</v>
      </c>
    </row>
    <row r="21" spans="1:67">
      <c r="A21" s="14" t="s">
        <v>446</v>
      </c>
      <c r="B21" s="14"/>
      <c r="C21" s="15"/>
      <c r="D21" s="15"/>
      <c r="E21" s="13" t="str">
        <f>IFERROR(VLOOKUP(CONCATENATE(E$1,"*PARIS*"),oldOTB!$S:$Z,8,FALSE),IFERROR(VLOOKUP(CONCATENATE(E$1,"*PARIS*"),oldOTB!$T:$Z,7,FALSE),IFERROR(VLOOKUP(CONCATENATE(E$1,"*PARIS*"),oldOTB!$U:$Z,6,FALSE),IFERROR(VLOOKUP(CONCATENATE(E$1,"*PARIS*"),oldOTB!$V:$Z,5,FALSE),IFERROR(VLOOKUP(CONCATENATE(E$1,"*PARIS*"),oldOTB!$W:$Z,4,FALSE),IFERROR(VLOOKUP(CONCATENATE(E$1,"*PARIS*"),oldOTB!$X:$Z,3,FALSE),IFERROR(VLOOKUP(CONCATENATE(E$1,"*PARIS*"),oldOTB!$Y:$Z,2,FALSE),"")))))))</f>
        <v/>
      </c>
      <c r="F21" s="13" t="str">
        <f>IFERROR(VLOOKUP(CONCATENATE(F$1,"*PARIS*"),oldOTB!$S:$Z,8,FALSE),IFERROR(VLOOKUP(CONCATENATE(F$1,"*PARIS*"),oldOTB!$T:$Z,7,FALSE),IFERROR(VLOOKUP(CONCATENATE(F$1,"*PARIS*"),oldOTB!$U:$Z,6,FALSE),IFERROR(VLOOKUP(CONCATENATE(F$1,"*PARIS*"),oldOTB!$V:$Z,5,FALSE),IFERROR(VLOOKUP(CONCATENATE(F$1,"*PARIS*"),oldOTB!$W:$Z,4,FALSE),IFERROR(VLOOKUP(CONCATENATE(F$1,"*PARIS*"),oldOTB!$X:$Z,3,FALSE),IFERROR(VLOOKUP(CONCATENATE(F$1,"*PARIS*"),oldOTB!$Y:$Z,2,FALSE),"")))))))</f>
        <v/>
      </c>
      <c r="G21" s="13" t="str">
        <f>IFERROR(VLOOKUP(CONCATENATE(G$1,"*PARIS*"),oldOTB!$S:$Z,8,FALSE),IFERROR(VLOOKUP(CONCATENATE(G$1,"*PARIS*"),oldOTB!$T:$Z,7,FALSE),IFERROR(VLOOKUP(CONCATENATE(G$1,"*PARIS*"),oldOTB!$U:$Z,6,FALSE),IFERROR(VLOOKUP(CONCATENATE(G$1,"*PARIS*"),oldOTB!$V:$Z,5,FALSE),IFERROR(VLOOKUP(CONCATENATE(G$1,"*PARIS*"),oldOTB!$W:$Z,4,FALSE),IFERROR(VLOOKUP(CONCATENATE(G$1,"*PARIS*"),oldOTB!$X:$Z,3,FALSE),IFERROR(VLOOKUP(CONCATENATE(G$1,"*PARIS*"),oldOTB!$Y:$Z,2,FALSE),"")))))))</f>
        <v/>
      </c>
      <c r="H21" s="13" t="str">
        <f>IFERROR(VLOOKUP(CONCATENATE(H$1,"*PARIS*"),oldOTB!$S:$Z,8,FALSE),IFERROR(VLOOKUP(CONCATENATE(H$1,"*PARIS*"),oldOTB!$T:$Z,7,FALSE),IFERROR(VLOOKUP(CONCATENATE(H$1,"*PARIS*"),oldOTB!$U:$Z,6,FALSE),IFERROR(VLOOKUP(CONCATENATE(H$1,"*PARIS*"),oldOTB!$V:$Z,5,FALSE),IFERROR(VLOOKUP(CONCATENATE(H$1,"*PARIS*"),oldOTB!$W:$Z,4,FALSE),IFERROR(VLOOKUP(CONCATENATE(H$1,"*PARIS*"),oldOTB!$X:$Z,3,FALSE),IFERROR(VLOOKUP(CONCATENATE(H$1,"*PARIS*"),oldOTB!$Y:$Z,2,FALSE),"")))))))</f>
        <v/>
      </c>
      <c r="I21" s="13" t="str">
        <f>IFERROR(VLOOKUP(CONCATENATE(I$1,"*PARIS*"),oldOTB!$S:$Z,8,FALSE),IFERROR(VLOOKUP(CONCATENATE(I$1,"*PARIS*"),oldOTB!$T:$Z,7,FALSE),IFERROR(VLOOKUP(CONCATENATE(I$1,"*PARIS*"),oldOTB!$U:$Z,6,FALSE),IFERROR(VLOOKUP(CONCATENATE(I$1,"*PARIS*"),oldOTB!$V:$Z,5,FALSE),IFERROR(VLOOKUP(CONCATENATE(I$1,"*PARIS*"),oldOTB!$W:$Z,4,FALSE),IFERROR(VLOOKUP(CONCATENATE(I$1,"*PARIS*"),oldOTB!$X:$Z,3,FALSE),IFERROR(VLOOKUP(CONCATENATE(I$1,"*PARIS*"),oldOTB!$Y:$Z,2,FALSE),"")))))))</f>
        <v/>
      </c>
      <c r="J21" s="13" t="str">
        <f>IFERROR(VLOOKUP(CONCATENATE(J$1,"*PARIS*"),oldOTB!$S:$Z,8,FALSE),IFERROR(VLOOKUP(CONCATENATE(J$1,"*PARIS*"),oldOTB!$T:$Z,7,FALSE),IFERROR(VLOOKUP(CONCATENATE(J$1,"*PARIS*"),oldOTB!$U:$Z,6,FALSE),IFERROR(VLOOKUP(CONCATENATE(J$1,"*PARIS*"),oldOTB!$V:$Z,5,FALSE),IFERROR(VLOOKUP(CONCATENATE(J$1,"*PARIS*"),oldOTB!$W:$Z,4,FALSE),IFERROR(VLOOKUP(CONCATENATE(J$1,"*PARIS*"),oldOTB!$X:$Z,3,FALSE),IFERROR(VLOOKUP(CONCATENATE(J$1,"*PARIS*"),oldOTB!$Y:$Z,2,FALSE),"")))))))</f>
        <v/>
      </c>
      <c r="K21" s="13" t="str">
        <f>IFERROR(VLOOKUP(CONCATENATE(K$1,"*PARIS*"),oldOTB!$S:$Z,8,FALSE),IFERROR(VLOOKUP(CONCATENATE(K$1,"*PARIS*"),oldOTB!$T:$Z,7,FALSE),IFERROR(VLOOKUP(CONCATENATE(K$1,"*PARIS*"),oldOTB!$U:$Z,6,FALSE),IFERROR(VLOOKUP(CONCATENATE(K$1,"*PARIS*"),oldOTB!$V:$Z,5,FALSE),IFERROR(VLOOKUP(CONCATENATE(K$1,"*PARIS*"),oldOTB!$W:$Z,4,FALSE),IFERROR(VLOOKUP(CONCATENATE(K$1,"*PARIS*"),oldOTB!$X:$Z,3,FALSE),IFERROR(VLOOKUP(CONCATENATE(K$1,"*PARIS*"),oldOTB!$Y:$Z,2,FALSE),"")))))))</f>
        <v/>
      </c>
      <c r="L21" s="13" t="str">
        <f>IFERROR(VLOOKUP(CONCATENATE(L$1,"*PARIS*"),oldOTB!$S:$Z,8,FALSE),IFERROR(VLOOKUP(CONCATENATE(L$1,"*PARIS*"),oldOTB!$T:$Z,7,FALSE),IFERROR(VLOOKUP(CONCATENATE(L$1,"*PARIS*"),oldOTB!$U:$Z,6,FALSE),IFERROR(VLOOKUP(CONCATENATE(L$1,"*PARIS*"),oldOTB!$V:$Z,5,FALSE),IFERROR(VLOOKUP(CONCATENATE(L$1,"*PARIS*"),oldOTB!$W:$Z,4,FALSE),IFERROR(VLOOKUP(CONCATENATE(L$1,"*PARIS*"),oldOTB!$X:$Z,3,FALSE),IFERROR(VLOOKUP(CONCATENATE(L$1,"*PARIS*"),oldOTB!$Y:$Z,2,FALSE),"")))))))</f>
        <v/>
      </c>
      <c r="M21" s="13" t="str">
        <f>IFERROR(VLOOKUP(CONCATENATE(M$1,"*PARIS*"),oldOTB!$S:$Z,8,FALSE),IFERROR(VLOOKUP(CONCATENATE(M$1,"*PARIS*"),oldOTB!$T:$Z,7,FALSE),IFERROR(VLOOKUP(CONCATENATE(M$1,"*PARIS*"),oldOTB!$U:$Z,6,FALSE),IFERROR(VLOOKUP(CONCATENATE(M$1,"*PARIS*"),oldOTB!$V:$Z,5,FALSE),IFERROR(VLOOKUP(CONCATENATE(M$1,"*PARIS*"),oldOTB!$W:$Z,4,FALSE),IFERROR(VLOOKUP(CONCATENATE(M$1,"*PARIS*"),oldOTB!$X:$Z,3,FALSE),IFERROR(VLOOKUP(CONCATENATE(M$1,"*PARIS*"),oldOTB!$Y:$Z,2,FALSE),"")))))))</f>
        <v/>
      </c>
      <c r="N21" s="13" t="str">
        <f>IFERROR(VLOOKUP(CONCATENATE(N$1,"*PARIS*"),oldOTB!$S:$Z,8,FALSE),IFERROR(VLOOKUP(CONCATENATE(N$1,"*PARIS*"),oldOTB!$T:$Z,7,FALSE),IFERROR(VLOOKUP(CONCATENATE(N$1,"*PARIS*"),oldOTB!$U:$Z,6,FALSE),IFERROR(VLOOKUP(CONCATENATE(N$1,"*PARIS*"),oldOTB!$V:$Z,5,FALSE),IFERROR(VLOOKUP(CONCATENATE(N$1,"*PARIS*"),oldOTB!$W:$Z,4,FALSE),IFERROR(VLOOKUP(CONCATENATE(N$1,"*PARIS*"),oldOTB!$X:$Z,3,FALSE),IFERROR(VLOOKUP(CONCATENATE(N$1,"*PARIS*"),oldOTB!$Y:$Z,2,FALSE),"")))))))</f>
        <v/>
      </c>
      <c r="O21" s="13" t="str">
        <f>IFERROR(VLOOKUP(CONCATENATE(O$1,"*PARIS*"),oldOTB!$S:$Z,8,FALSE),IFERROR(VLOOKUP(CONCATENATE(O$1,"*PARIS*"),oldOTB!$T:$Z,7,FALSE),IFERROR(VLOOKUP(CONCATENATE(O$1,"*PARIS*"),oldOTB!$U:$Z,6,FALSE),IFERROR(VLOOKUP(CONCATENATE(O$1,"*PARIS*"),oldOTB!$V:$Z,5,FALSE),IFERROR(VLOOKUP(CONCATENATE(O$1,"*PARIS*"),oldOTB!$W:$Z,4,FALSE),IFERROR(VLOOKUP(CONCATENATE(O$1,"*PARIS*"),oldOTB!$X:$Z,3,FALSE),IFERROR(VLOOKUP(CONCATENATE(O$1,"*PARIS*"),oldOTB!$Y:$Z,2,FALSE),"")))))))</f>
        <v/>
      </c>
      <c r="P21" s="13" t="str">
        <f>IFERROR(VLOOKUP(CONCATENATE(P$1,"*PARIS*"),oldOTB!$S:$Z,8,FALSE),IFERROR(VLOOKUP(CONCATENATE(P$1,"*PARIS*"),oldOTB!$T:$Z,7,FALSE),IFERROR(VLOOKUP(CONCATENATE(P$1,"*PARIS*"),oldOTB!$U:$Z,6,FALSE),IFERROR(VLOOKUP(CONCATENATE(P$1,"*PARIS*"),oldOTB!$V:$Z,5,FALSE),IFERROR(VLOOKUP(CONCATENATE(P$1,"*PARIS*"),oldOTB!$W:$Z,4,FALSE),IFERROR(VLOOKUP(CONCATENATE(P$1,"*PARIS*"),oldOTB!$X:$Z,3,FALSE),IFERROR(VLOOKUP(CONCATENATE(P$1,"*PARIS*"),oldOTB!$Y:$Z,2,FALSE),"")))))))</f>
        <v/>
      </c>
      <c r="Q21" s="13" t="str">
        <f>IFERROR(VLOOKUP(CONCATENATE(Q$1,"*PARIS*"),oldOTB!$S:$Z,8,FALSE),IFERROR(VLOOKUP(CONCATENATE(Q$1,"*PARIS*"),oldOTB!$T:$Z,7,FALSE),IFERROR(VLOOKUP(CONCATENATE(Q$1,"*PARIS*"),oldOTB!$U:$Z,6,FALSE),IFERROR(VLOOKUP(CONCATENATE(Q$1,"*PARIS*"),oldOTB!$V:$Z,5,FALSE),IFERROR(VLOOKUP(CONCATENATE(Q$1,"*PARIS*"),oldOTB!$W:$Z,4,FALSE),IFERROR(VLOOKUP(CONCATENATE(Q$1,"*PARIS*"),oldOTB!$X:$Z,3,FALSE),IFERROR(VLOOKUP(CONCATENATE(Q$1,"*PARIS*"),oldOTB!$Y:$Z,2,FALSE),"")))))))</f>
        <v/>
      </c>
      <c r="R21" s="13" t="str">
        <f>IFERROR(VLOOKUP(CONCATENATE(R$1,"*PARIS*"),oldOTB!$S:$Z,8,FALSE),IFERROR(VLOOKUP(CONCATENATE(R$1,"*PARIS*"),oldOTB!$T:$Z,7,FALSE),IFERROR(VLOOKUP(CONCATENATE(R$1,"*PARIS*"),oldOTB!$U:$Z,6,FALSE),IFERROR(VLOOKUP(CONCATENATE(R$1,"*PARIS*"),oldOTB!$V:$Z,5,FALSE),IFERROR(VLOOKUP(CONCATENATE(R$1,"*PARIS*"),oldOTB!$W:$Z,4,FALSE),IFERROR(VLOOKUP(CONCATENATE(R$1,"*PARIS*"),oldOTB!$X:$Z,3,FALSE),IFERROR(VLOOKUP(CONCATENATE(R$1,"*PARIS*"),oldOTB!$Y:$Z,2,FALSE),"")))))))</f>
        <v/>
      </c>
      <c r="S21" s="13" t="str">
        <f>IFERROR(VLOOKUP(CONCATENATE(S$1,"*PARIS*"),oldOTB!$S:$Z,8,FALSE),IFERROR(VLOOKUP(CONCATENATE(S$1,"*PARIS*"),oldOTB!$T:$Z,7,FALSE),IFERROR(VLOOKUP(CONCATENATE(S$1,"*PARIS*"),oldOTB!$U:$Z,6,FALSE),IFERROR(VLOOKUP(CONCATENATE(S$1,"*PARIS*"),oldOTB!$V:$Z,5,FALSE),IFERROR(VLOOKUP(CONCATENATE(S$1,"*PARIS*"),oldOTB!$W:$Z,4,FALSE),IFERROR(VLOOKUP(CONCATENATE(S$1,"*PARIS*"),oldOTB!$X:$Z,3,FALSE),IFERROR(VLOOKUP(CONCATENATE(S$1,"*PARIS*"),oldOTB!$Y:$Z,2,FALSE),"")))))))</f>
        <v/>
      </c>
      <c r="T21" s="13" t="str">
        <f>IFERROR(VLOOKUP(CONCATENATE(T$1,"*PARIS*"),oldOTB!$S:$Z,8,FALSE),IFERROR(VLOOKUP(CONCATENATE(T$1,"*PARIS*"),oldOTB!$T:$Z,7,FALSE),IFERROR(VLOOKUP(CONCATENATE(T$1,"*PARIS*"),oldOTB!$U:$Z,6,FALSE),IFERROR(VLOOKUP(CONCATENATE(T$1,"*PARIS*"),oldOTB!$V:$Z,5,FALSE),IFERROR(VLOOKUP(CONCATENATE(T$1,"*PARIS*"),oldOTB!$W:$Z,4,FALSE),IFERROR(VLOOKUP(CONCATENATE(T$1,"*PARIS*"),oldOTB!$X:$Z,3,FALSE),IFERROR(VLOOKUP(CONCATENATE(T$1,"*PARIS*"),oldOTB!$Y:$Z,2,FALSE),"")))))))</f>
        <v/>
      </c>
      <c r="U21" s="13" t="str">
        <f>IFERROR(VLOOKUP(CONCATENATE(U$1,"*PARIS*"),oldOTB!$S:$Z,8,FALSE),IFERROR(VLOOKUP(CONCATENATE(U$1,"*PARIS*"),oldOTB!$T:$Z,7,FALSE),IFERROR(VLOOKUP(CONCATENATE(U$1,"*PARIS*"),oldOTB!$U:$Z,6,FALSE),IFERROR(VLOOKUP(CONCATENATE(U$1,"*PARIS*"),oldOTB!$V:$Z,5,FALSE),IFERROR(VLOOKUP(CONCATENATE(U$1,"*PARIS*"),oldOTB!$W:$Z,4,FALSE),IFERROR(VLOOKUP(CONCATENATE(U$1,"*PARIS*"),oldOTB!$X:$Z,3,FALSE),IFERROR(VLOOKUP(CONCATENATE(U$1,"*PARIS*"),oldOTB!$Y:$Z,2,FALSE),"")))))))</f>
        <v/>
      </c>
      <c r="V21" s="13" t="str">
        <f>IFERROR(VLOOKUP(CONCATENATE(V$1,"*PARIS*"),oldOTB!$S:$Z,8,FALSE),IFERROR(VLOOKUP(CONCATENATE(V$1,"*PARIS*"),oldOTB!$T:$Z,7,FALSE),IFERROR(VLOOKUP(CONCATENATE(V$1,"*PARIS*"),oldOTB!$U:$Z,6,FALSE),IFERROR(VLOOKUP(CONCATENATE(V$1,"*PARIS*"),oldOTB!$V:$Z,5,FALSE),IFERROR(VLOOKUP(CONCATENATE(V$1,"*PARIS*"),oldOTB!$W:$Z,4,FALSE),IFERROR(VLOOKUP(CONCATENATE(V$1,"*PARIS*"),oldOTB!$X:$Z,3,FALSE),IFERROR(VLOOKUP(CONCATENATE(V$1,"*PARIS*"),oldOTB!$Y:$Z,2,FALSE),"")))))))</f>
        <v/>
      </c>
      <c r="W21" s="13" t="str">
        <f>IFERROR(VLOOKUP(CONCATENATE(W$1,"*PARIS*"),oldOTB!$S:$Z,8,FALSE),IFERROR(VLOOKUP(CONCATENATE(W$1,"*PARIS*"),oldOTB!$T:$Z,7,FALSE),IFERROR(VLOOKUP(CONCATENATE(W$1,"*PARIS*"),oldOTB!$U:$Z,6,FALSE),IFERROR(VLOOKUP(CONCATENATE(W$1,"*PARIS*"),oldOTB!$V:$Z,5,FALSE),IFERROR(VLOOKUP(CONCATENATE(W$1,"*PARIS*"),oldOTB!$W:$Z,4,FALSE),IFERROR(VLOOKUP(CONCATENATE(W$1,"*PARIS*"),oldOTB!$X:$Z,3,FALSE),IFERROR(VLOOKUP(CONCATENATE(W$1,"*PARIS*"),oldOTB!$Y:$Z,2,FALSE),"")))))))</f>
        <v/>
      </c>
      <c r="X21" s="13" t="str">
        <f>IFERROR(VLOOKUP(CONCATENATE(X$1,"*PARIS*"),oldOTB!$S:$Z,8,FALSE),IFERROR(VLOOKUP(CONCATENATE(X$1,"*PARIS*"),oldOTB!$T:$Z,7,FALSE),IFERROR(VLOOKUP(CONCATENATE(X$1,"*PARIS*"),oldOTB!$U:$Z,6,FALSE),IFERROR(VLOOKUP(CONCATENATE(X$1,"*PARIS*"),oldOTB!$V:$Z,5,FALSE),IFERROR(VLOOKUP(CONCATENATE(X$1,"*PARIS*"),oldOTB!$W:$Z,4,FALSE),IFERROR(VLOOKUP(CONCATENATE(X$1,"*PARIS*"),oldOTB!$X:$Z,3,FALSE),IFERROR(VLOOKUP(CONCATENATE(X$1,"*PARIS*"),oldOTB!$Y:$Z,2,FALSE),"")))))))</f>
        <v/>
      </c>
      <c r="Y21" s="13" t="str">
        <f>IFERROR(VLOOKUP(CONCATENATE(Y$1,"*PARIS*"),oldOTB!$S:$Z,8,FALSE),IFERROR(VLOOKUP(CONCATENATE(Y$1,"*PARIS*"),oldOTB!$T:$Z,7,FALSE),IFERROR(VLOOKUP(CONCATENATE(Y$1,"*PARIS*"),oldOTB!$U:$Z,6,FALSE),IFERROR(VLOOKUP(CONCATENATE(Y$1,"*PARIS*"),oldOTB!$V:$Z,5,FALSE),IFERROR(VLOOKUP(CONCATENATE(Y$1,"*PARIS*"),oldOTB!$W:$Z,4,FALSE),IFERROR(VLOOKUP(CONCATENATE(Y$1,"*PARIS*"),oldOTB!$X:$Z,3,FALSE),IFERROR(VLOOKUP(CONCATENATE(Y$1,"*PARIS*"),oldOTB!$Y:$Z,2,FALSE),"")))))))</f>
        <v/>
      </c>
      <c r="Z21" s="13" t="str">
        <f>IFERROR(VLOOKUP(CONCATENATE(Z$1,"*PARIS*"),oldOTB!$S:$Z,8,FALSE),IFERROR(VLOOKUP(CONCATENATE(Z$1,"*PARIS*"),oldOTB!$T:$Z,7,FALSE),IFERROR(VLOOKUP(CONCATENATE(Z$1,"*PARIS*"),oldOTB!$U:$Z,6,FALSE),IFERROR(VLOOKUP(CONCATENATE(Z$1,"*PARIS*"),oldOTB!$V:$Z,5,FALSE),IFERROR(VLOOKUP(CONCATENATE(Z$1,"*PARIS*"),oldOTB!$W:$Z,4,FALSE),IFERROR(VLOOKUP(CONCATENATE(Z$1,"*PARIS*"),oldOTB!$X:$Z,3,FALSE),IFERROR(VLOOKUP(CONCATENATE(Z$1,"*PARIS*"),oldOTB!$Y:$Z,2,FALSE),"")))))))</f>
        <v/>
      </c>
      <c r="AA21" s="13" t="str">
        <f>IFERROR(VLOOKUP(CONCATENATE(AA$1,"*PARIS*"),oldOTB!$S:$Z,8,FALSE),IFERROR(VLOOKUP(CONCATENATE(AA$1,"*PARIS*"),oldOTB!$T:$Z,7,FALSE),IFERROR(VLOOKUP(CONCATENATE(AA$1,"*PARIS*"),oldOTB!$U:$Z,6,FALSE),IFERROR(VLOOKUP(CONCATENATE(AA$1,"*PARIS*"),oldOTB!$V:$Z,5,FALSE),IFERROR(VLOOKUP(CONCATENATE(AA$1,"*PARIS*"),oldOTB!$W:$Z,4,FALSE),IFERROR(VLOOKUP(CONCATENATE(AA$1,"*PARIS*"),oldOTB!$X:$Z,3,FALSE),IFERROR(VLOOKUP(CONCATENATE(AA$1,"*PARIS*"),oldOTB!$Y:$Z,2,FALSE),"")))))))</f>
        <v/>
      </c>
      <c r="AB21" s="13" t="str">
        <f>IFERROR(VLOOKUP(CONCATENATE(AB$1,"*PARIS*"),oldOTB!$S:$Z,8,FALSE),IFERROR(VLOOKUP(CONCATENATE(AB$1,"*PARIS*"),oldOTB!$T:$Z,7,FALSE),IFERROR(VLOOKUP(CONCATENATE(AB$1,"*PARIS*"),oldOTB!$U:$Z,6,FALSE),IFERROR(VLOOKUP(CONCATENATE(AB$1,"*PARIS*"),oldOTB!$V:$Z,5,FALSE),IFERROR(VLOOKUP(CONCATENATE(AB$1,"*PARIS*"),oldOTB!$W:$Z,4,FALSE),IFERROR(VLOOKUP(CONCATENATE(AB$1,"*PARIS*"),oldOTB!$X:$Z,3,FALSE),IFERROR(VLOOKUP(CONCATENATE(AB$1,"*PARIS*"),oldOTB!$Y:$Z,2,FALSE),"")))))))</f>
        <v/>
      </c>
      <c r="AC21" s="13" t="str">
        <f>IFERROR(VLOOKUP(CONCATENATE(AC$1,"*PARIS*"),oldOTB!$S:$Z,8,FALSE),IFERROR(VLOOKUP(CONCATENATE(AC$1,"*PARIS*"),oldOTB!$T:$Z,7,FALSE),IFERROR(VLOOKUP(CONCATENATE(AC$1,"*PARIS*"),oldOTB!$U:$Z,6,FALSE),IFERROR(VLOOKUP(CONCATENATE(AC$1,"*PARIS*"),oldOTB!$V:$Z,5,FALSE),IFERROR(VLOOKUP(CONCATENATE(AC$1,"*PARIS*"),oldOTB!$W:$Z,4,FALSE),IFERROR(VLOOKUP(CONCATENATE(AC$1,"*PARIS*"),oldOTB!$X:$Z,3,FALSE),IFERROR(VLOOKUP(CONCATENATE(AC$1,"*PARIS*"),oldOTB!$Y:$Z,2,FALSE),"")))))))</f>
        <v/>
      </c>
      <c r="AD21" s="13" t="str">
        <f>IFERROR(VLOOKUP(CONCATENATE(AD$1,"*PARIS*"),oldOTB!$S:$Z,8,FALSE),IFERROR(VLOOKUP(CONCATENATE(AD$1,"*PARIS*"),oldOTB!$T:$Z,7,FALSE),IFERROR(VLOOKUP(CONCATENATE(AD$1,"*PARIS*"),oldOTB!$U:$Z,6,FALSE),IFERROR(VLOOKUP(CONCATENATE(AD$1,"*PARIS*"),oldOTB!$V:$Z,5,FALSE),IFERROR(VLOOKUP(CONCATENATE(AD$1,"*PARIS*"),oldOTB!$W:$Z,4,FALSE),IFERROR(VLOOKUP(CONCATENATE(AD$1,"*PARIS*"),oldOTB!$X:$Z,3,FALSE),IFERROR(VLOOKUP(CONCATENATE(AD$1,"*PARIS*"),oldOTB!$Y:$Z,2,FALSE),"")))))))</f>
        <v/>
      </c>
      <c r="AE21" s="13" t="str">
        <f>IFERROR(VLOOKUP(CONCATENATE(AE$1,"*PARIS*"),oldOTB!$S:$Z,8,FALSE),IFERROR(VLOOKUP(CONCATENATE(AE$1,"*PARIS*"),oldOTB!$T:$Z,7,FALSE),IFERROR(VLOOKUP(CONCATENATE(AE$1,"*PARIS*"),oldOTB!$U:$Z,6,FALSE),IFERROR(VLOOKUP(CONCATENATE(AE$1,"*PARIS*"),oldOTB!$V:$Z,5,FALSE),IFERROR(VLOOKUP(CONCATENATE(AE$1,"*PARIS*"),oldOTB!$W:$Z,4,FALSE),IFERROR(VLOOKUP(CONCATENATE(AE$1,"*PARIS*"),oldOTB!$X:$Z,3,FALSE),IFERROR(VLOOKUP(CONCATENATE(AE$1,"*PARIS*"),oldOTB!$Y:$Z,2,FALSE),"")))))))</f>
        <v/>
      </c>
      <c r="AF21" s="13" t="str">
        <f>IFERROR(VLOOKUP(CONCATENATE(AF$1,"*PARIS*"),oldOTB!$S:$Z,8,FALSE),IFERROR(VLOOKUP(CONCATENATE(AF$1,"*PARIS*"),oldOTB!$T:$Z,7,FALSE),IFERROR(VLOOKUP(CONCATENATE(AF$1,"*PARIS*"),oldOTB!$U:$Z,6,FALSE),IFERROR(VLOOKUP(CONCATENATE(AF$1,"*PARIS*"),oldOTB!$V:$Z,5,FALSE),IFERROR(VLOOKUP(CONCATENATE(AF$1,"*PARIS*"),oldOTB!$W:$Z,4,FALSE),IFERROR(VLOOKUP(CONCATENATE(AF$1,"*PARIS*"),oldOTB!$X:$Z,3,FALSE),IFERROR(VLOOKUP(CONCATENATE(AF$1,"*PARIS*"),oldOTB!$Y:$Z,2,FALSE),"")))))))</f>
        <v/>
      </c>
      <c r="AG21" s="13" t="str">
        <f>IFERROR(VLOOKUP(CONCATENATE(AG$1,"*PARIS*"),oldOTB!$S:$Z,8,FALSE),IFERROR(VLOOKUP(CONCATENATE(AG$1,"*PARIS*"),oldOTB!$T:$Z,7,FALSE),IFERROR(VLOOKUP(CONCATENATE(AG$1,"*PARIS*"),oldOTB!$U:$Z,6,FALSE),IFERROR(VLOOKUP(CONCATENATE(AG$1,"*PARIS*"),oldOTB!$V:$Z,5,FALSE),IFERROR(VLOOKUP(CONCATENATE(AG$1,"*PARIS*"),oldOTB!$W:$Z,4,FALSE),IFERROR(VLOOKUP(CONCATENATE(AG$1,"*PARIS*"),oldOTB!$X:$Z,3,FALSE),IFERROR(VLOOKUP(CONCATENATE(AG$1,"*PARIS*"),oldOTB!$Y:$Z,2,FALSE),"")))))))</f>
        <v/>
      </c>
      <c r="AH21" s="13" t="str">
        <f>IFERROR(VLOOKUP(CONCATENATE(AH$1,"*PARIS*"),oldOTB!$S:$Z,8,FALSE),IFERROR(VLOOKUP(CONCATENATE(AH$1,"*PARIS*"),oldOTB!$T:$Z,7,FALSE),IFERROR(VLOOKUP(CONCATENATE(AH$1,"*PARIS*"),oldOTB!$U:$Z,6,FALSE),IFERROR(VLOOKUP(CONCATENATE(AH$1,"*PARIS*"),oldOTB!$V:$Z,5,FALSE),IFERROR(VLOOKUP(CONCATENATE(AH$1,"*PARIS*"),oldOTB!$W:$Z,4,FALSE),IFERROR(VLOOKUP(CONCATENATE(AH$1,"*PARIS*"),oldOTB!$X:$Z,3,FALSE),IFERROR(VLOOKUP(CONCATENATE(AH$1,"*PARIS*"),oldOTB!$Y:$Z,2,FALSE),"")))))))</f>
        <v/>
      </c>
      <c r="AI21" s="13" t="str">
        <f>IFERROR(VLOOKUP(CONCATENATE(AI$1,"*PARIS*"),oldOTB!$S:$Z,8,FALSE),IFERROR(VLOOKUP(CONCATENATE(AI$1,"*PARIS*"),oldOTB!$T:$Z,7,FALSE),IFERROR(VLOOKUP(CONCATENATE(AI$1,"*PARIS*"),oldOTB!$U:$Z,6,FALSE),IFERROR(VLOOKUP(CONCATENATE(AI$1,"*PARIS*"),oldOTB!$V:$Z,5,FALSE),IFERROR(VLOOKUP(CONCATENATE(AI$1,"*PARIS*"),oldOTB!$W:$Z,4,FALSE),IFERROR(VLOOKUP(CONCATENATE(AI$1,"*PARIS*"),oldOTB!$X:$Z,3,FALSE),IFERROR(VLOOKUP(CONCATENATE(AI$1,"*PARIS*"),oldOTB!$Y:$Z,2,FALSE),"")))))))</f>
        <v/>
      </c>
      <c r="AJ21" t="s">
        <v>446</v>
      </c>
      <c r="AK21" t="str">
        <f t="shared" si="2"/>
        <v>42370</v>
      </c>
      <c r="AL21" t="str">
        <f t="shared" si="3"/>
        <v>42371</v>
      </c>
      <c r="AM21" t="str">
        <f t="shared" si="4"/>
        <v>42372</v>
      </c>
      <c r="AN21" t="str">
        <f t="shared" si="5"/>
        <v>42373</v>
      </c>
      <c r="AO21" t="str">
        <f t="shared" si="6"/>
        <v>42374</v>
      </c>
      <c r="AP21" t="str">
        <f t="shared" si="7"/>
        <v>42375</v>
      </c>
      <c r="AQ21" t="str">
        <f t="shared" si="8"/>
        <v>42376</v>
      </c>
      <c r="AR21" t="str">
        <f t="shared" si="9"/>
        <v>42377</v>
      </c>
      <c r="AS21" t="str">
        <f t="shared" si="10"/>
        <v>42378</v>
      </c>
      <c r="AT21" t="str">
        <f t="shared" si="11"/>
        <v>42379</v>
      </c>
      <c r="AU21" t="str">
        <f t="shared" si="12"/>
        <v>42380</v>
      </c>
      <c r="AV21" t="str">
        <f t="shared" si="13"/>
        <v>42381</v>
      </c>
      <c r="AW21" t="str">
        <f t="shared" si="14"/>
        <v>42382</v>
      </c>
      <c r="AX21" t="str">
        <f t="shared" si="15"/>
        <v>42383</v>
      </c>
      <c r="AY21" t="str">
        <f t="shared" si="16"/>
        <v>42384</v>
      </c>
      <c r="AZ21" t="str">
        <f t="shared" si="17"/>
        <v>42385</v>
      </c>
      <c r="BA21" t="str">
        <f t="shared" si="18"/>
        <v>42386</v>
      </c>
      <c r="BB21" t="str">
        <f t="shared" si="19"/>
        <v>42387</v>
      </c>
      <c r="BC21" t="str">
        <f t="shared" si="20"/>
        <v>42388</v>
      </c>
      <c r="BD21" t="str">
        <f t="shared" si="21"/>
        <v>42389</v>
      </c>
      <c r="BE21" t="str">
        <f t="shared" si="22"/>
        <v>42390</v>
      </c>
      <c r="BF21" t="str">
        <f t="shared" si="23"/>
        <v>42391</v>
      </c>
      <c r="BG21" t="str">
        <f t="shared" si="24"/>
        <v>42392</v>
      </c>
      <c r="BH21" t="str">
        <f t="shared" si="25"/>
        <v>42393</v>
      </c>
      <c r="BI21" t="str">
        <f t="shared" si="26"/>
        <v>42394</v>
      </c>
      <c r="BJ21" t="str">
        <f t="shared" si="27"/>
        <v>42395</v>
      </c>
      <c r="BK21" t="str">
        <f t="shared" si="28"/>
        <v>42396</v>
      </c>
      <c r="BL21" t="str">
        <f t="shared" si="29"/>
        <v>42397</v>
      </c>
      <c r="BM21" t="str">
        <f t="shared" si="30"/>
        <v>42398</v>
      </c>
      <c r="BN21" t="str">
        <f t="shared" si="31"/>
        <v>42399</v>
      </c>
      <c r="BO21" t="str">
        <f t="shared" si="32"/>
        <v>42400</v>
      </c>
    </row>
    <row r="22" spans="1:67">
      <c r="A22" s="14" t="s">
        <v>315</v>
      </c>
      <c r="B22" s="14"/>
      <c r="C22" s="15"/>
      <c r="D22" s="15"/>
      <c r="E22" s="13" t="str">
        <f>IFERROR(VLOOKUP(CONCATENATE(E$1,"*CLICHY*"),oldOTB!$S:$Z,8,FALSE),IFERROR(VLOOKUP(CONCATENATE(E$1,"*CLICHY*"),oldOTB!$T:$Z,7,FALSE),IFERROR(VLOOKUP(CONCATENATE(E$1,"*CLICHY*"),oldOTB!$U:$Z,6,FALSE),IFERROR(VLOOKUP(CONCATENATE(E$1,"*CLICHY*"),oldOTB!$V:$Z,5,FALSE),IFERROR(VLOOKUP(CONCATENATE(E$1,"*CLICHY*"),oldOTB!$W:$Z,4,FALSE),IFERROR(VLOOKUP(CONCATENATE(E$1,"*CLICHY*"),oldOTB!$X:$Z,3,FALSE),IFERROR(VLOOKUP(CONCATENATE(E$1,"*CLICHY*"),oldOTB!$Y:$Z,2,FALSE),"")))))))</f>
        <v/>
      </c>
      <c r="F22" s="13" t="str">
        <f>IFERROR(VLOOKUP(CONCATENATE(F$1,"*CLICHY*"),oldOTB!$S:$Z,8,FALSE),IFERROR(VLOOKUP(CONCATENATE(F$1,"*CLICHY*"),oldOTB!$T:$Z,7,FALSE),IFERROR(VLOOKUP(CONCATENATE(F$1,"*CLICHY*"),oldOTB!$U:$Z,6,FALSE),IFERROR(VLOOKUP(CONCATENATE(F$1,"*CLICHY*"),oldOTB!$V:$Z,5,FALSE),IFERROR(VLOOKUP(CONCATENATE(F$1,"*CLICHY*"),oldOTB!$W:$Z,4,FALSE),IFERROR(VLOOKUP(CONCATENATE(F$1,"*CLICHY*"),oldOTB!$X:$Z,3,FALSE),IFERROR(VLOOKUP(CONCATENATE(F$1,"*CLICHY*"),oldOTB!$Y:$Z,2,FALSE),"")))))))</f>
        <v/>
      </c>
      <c r="G22" s="13" t="str">
        <f>IFERROR(VLOOKUP(CONCATENATE(G$1,"*CLICHY*"),oldOTB!$S:$Z,8,FALSE),IFERROR(VLOOKUP(CONCATENATE(G$1,"*CLICHY*"),oldOTB!$T:$Z,7,FALSE),IFERROR(VLOOKUP(CONCATENATE(G$1,"*CLICHY*"),oldOTB!$U:$Z,6,FALSE),IFERROR(VLOOKUP(CONCATENATE(G$1,"*CLICHY*"),oldOTB!$V:$Z,5,FALSE),IFERROR(VLOOKUP(CONCATENATE(G$1,"*CLICHY*"),oldOTB!$W:$Z,4,FALSE),IFERROR(VLOOKUP(CONCATENATE(G$1,"*CLICHY*"),oldOTB!$X:$Z,3,FALSE),IFERROR(VLOOKUP(CONCATENATE(G$1,"*CLICHY*"),oldOTB!$Y:$Z,2,FALSE),"")))))))</f>
        <v/>
      </c>
      <c r="H22" s="13" t="str">
        <f>IFERROR(VLOOKUP(CONCATENATE(H$1,"*CLICHY*"),oldOTB!$S:$Z,8,FALSE),IFERROR(VLOOKUP(CONCATENATE(H$1,"*CLICHY*"),oldOTB!$T:$Z,7,FALSE),IFERROR(VLOOKUP(CONCATENATE(H$1,"*CLICHY*"),oldOTB!$U:$Z,6,FALSE),IFERROR(VLOOKUP(CONCATENATE(H$1,"*CLICHY*"),oldOTB!$V:$Z,5,FALSE),IFERROR(VLOOKUP(CONCATENATE(H$1,"*CLICHY*"),oldOTB!$W:$Z,4,FALSE),IFERROR(VLOOKUP(CONCATENATE(H$1,"*CLICHY*"),oldOTB!$X:$Z,3,FALSE),IFERROR(VLOOKUP(CONCATENATE(H$1,"*CLICHY*"),oldOTB!$Y:$Z,2,FALSE),"")))))))</f>
        <v/>
      </c>
      <c r="I22" s="13" t="str">
        <f>IFERROR(VLOOKUP(CONCATENATE(I$1,"*CLICHY*"),oldOTB!$S:$Z,8,FALSE),IFERROR(VLOOKUP(CONCATENATE(I$1,"*CLICHY*"),oldOTB!$T:$Z,7,FALSE),IFERROR(VLOOKUP(CONCATENATE(I$1,"*CLICHY*"),oldOTB!$U:$Z,6,FALSE),IFERROR(VLOOKUP(CONCATENATE(I$1,"*CLICHY*"),oldOTB!$V:$Z,5,FALSE),IFERROR(VLOOKUP(CONCATENATE(I$1,"*CLICHY*"),oldOTB!$W:$Z,4,FALSE),IFERROR(VLOOKUP(CONCATENATE(I$1,"*CLICHY*"),oldOTB!$X:$Z,3,FALSE),IFERROR(VLOOKUP(CONCATENATE(I$1,"*CLICHY*"),oldOTB!$Y:$Z,2,FALSE),"")))))))</f>
        <v/>
      </c>
      <c r="J22" s="13" t="str">
        <f>IFERROR(VLOOKUP(CONCATENATE(J$1,"*CLICHY*"),oldOTB!$S:$Z,8,FALSE),IFERROR(VLOOKUP(CONCATENATE(J$1,"*CLICHY*"),oldOTB!$T:$Z,7,FALSE),IFERROR(VLOOKUP(CONCATENATE(J$1,"*CLICHY*"),oldOTB!$U:$Z,6,FALSE),IFERROR(VLOOKUP(CONCATENATE(J$1,"*CLICHY*"),oldOTB!$V:$Z,5,FALSE),IFERROR(VLOOKUP(CONCATENATE(J$1,"*CLICHY*"),oldOTB!$W:$Z,4,FALSE),IFERROR(VLOOKUP(CONCATENATE(J$1,"*CLICHY*"),oldOTB!$X:$Z,3,FALSE),IFERROR(VLOOKUP(CONCATENATE(J$1,"*CLICHY*"),oldOTB!$Y:$Z,2,FALSE),"")))))))</f>
        <v/>
      </c>
      <c r="K22" s="13" t="str">
        <f>IFERROR(VLOOKUP(CONCATENATE(K$1,"*CLICHY*"),oldOTB!$S:$Z,8,FALSE),IFERROR(VLOOKUP(CONCATENATE(K$1,"*CLICHY*"),oldOTB!$T:$Z,7,FALSE),IFERROR(VLOOKUP(CONCATENATE(K$1,"*CLICHY*"),oldOTB!$U:$Z,6,FALSE),IFERROR(VLOOKUP(CONCATENATE(K$1,"*CLICHY*"),oldOTB!$V:$Z,5,FALSE),IFERROR(VLOOKUP(CONCATENATE(K$1,"*CLICHY*"),oldOTB!$W:$Z,4,FALSE),IFERROR(VLOOKUP(CONCATENATE(K$1,"*CLICHY*"),oldOTB!$X:$Z,3,FALSE),IFERROR(VLOOKUP(CONCATENATE(K$1,"*CLICHY*"),oldOTB!$Y:$Z,2,FALSE),"")))))))</f>
        <v/>
      </c>
      <c r="L22" s="13" t="str">
        <f>IFERROR(VLOOKUP(CONCATENATE(L$1,"*CLICHY*"),oldOTB!$S:$Z,8,FALSE),IFERROR(VLOOKUP(CONCATENATE(L$1,"*CLICHY*"),oldOTB!$T:$Z,7,FALSE),IFERROR(VLOOKUP(CONCATENATE(L$1,"*CLICHY*"),oldOTB!$U:$Z,6,FALSE),IFERROR(VLOOKUP(CONCATENATE(L$1,"*CLICHY*"),oldOTB!$V:$Z,5,FALSE),IFERROR(VLOOKUP(CONCATENATE(L$1,"*CLICHY*"),oldOTB!$W:$Z,4,FALSE),IFERROR(VLOOKUP(CONCATENATE(L$1,"*CLICHY*"),oldOTB!$X:$Z,3,FALSE),IFERROR(VLOOKUP(CONCATENATE(L$1,"*CLICHY*"),oldOTB!$Y:$Z,2,FALSE),"")))))))</f>
        <v/>
      </c>
      <c r="M22" s="13" t="str">
        <f>IFERROR(VLOOKUP(CONCATENATE(M$1,"*CLICHY*"),oldOTB!$S:$Z,8,FALSE),IFERROR(VLOOKUP(CONCATENATE(M$1,"*CLICHY*"),oldOTB!$T:$Z,7,FALSE),IFERROR(VLOOKUP(CONCATENATE(M$1,"*CLICHY*"),oldOTB!$U:$Z,6,FALSE),IFERROR(VLOOKUP(CONCATENATE(M$1,"*CLICHY*"),oldOTB!$V:$Z,5,FALSE),IFERROR(VLOOKUP(CONCATENATE(M$1,"*CLICHY*"),oldOTB!$W:$Z,4,FALSE),IFERROR(VLOOKUP(CONCATENATE(M$1,"*CLICHY*"),oldOTB!$X:$Z,3,FALSE),IFERROR(VLOOKUP(CONCATENATE(M$1,"*CLICHY*"),oldOTB!$Y:$Z,2,FALSE),"")))))))</f>
        <v/>
      </c>
      <c r="N22" s="13" t="str">
        <f>IFERROR(VLOOKUP(CONCATENATE(N$1,"*CLICHY*"),oldOTB!$S:$Z,8,FALSE),IFERROR(VLOOKUP(CONCATENATE(N$1,"*CLICHY*"),oldOTB!$T:$Z,7,FALSE),IFERROR(VLOOKUP(CONCATENATE(N$1,"*CLICHY*"),oldOTB!$U:$Z,6,FALSE),IFERROR(VLOOKUP(CONCATENATE(N$1,"*CLICHY*"),oldOTB!$V:$Z,5,FALSE),IFERROR(VLOOKUP(CONCATENATE(N$1,"*CLICHY*"),oldOTB!$W:$Z,4,FALSE),IFERROR(VLOOKUP(CONCATENATE(N$1,"*CLICHY*"),oldOTB!$X:$Z,3,FALSE),IFERROR(VLOOKUP(CONCATENATE(N$1,"*CLICHY*"),oldOTB!$Y:$Z,2,FALSE),"")))))))</f>
        <v/>
      </c>
      <c r="O22" s="13" t="str">
        <f>IFERROR(VLOOKUP(CONCATENATE(O$1,"*CLICHY*"),oldOTB!$S:$Z,8,FALSE),IFERROR(VLOOKUP(CONCATENATE(O$1,"*CLICHY*"),oldOTB!$T:$Z,7,FALSE),IFERROR(VLOOKUP(CONCATENATE(O$1,"*CLICHY*"),oldOTB!$U:$Z,6,FALSE),IFERROR(VLOOKUP(CONCATENATE(O$1,"*CLICHY*"),oldOTB!$V:$Z,5,FALSE),IFERROR(VLOOKUP(CONCATENATE(O$1,"*CLICHY*"),oldOTB!$W:$Z,4,FALSE),IFERROR(VLOOKUP(CONCATENATE(O$1,"*CLICHY*"),oldOTB!$X:$Z,3,FALSE),IFERROR(VLOOKUP(CONCATENATE(O$1,"*CLICHY*"),oldOTB!$Y:$Z,2,FALSE),"")))))))</f>
        <v/>
      </c>
      <c r="P22" s="13" t="str">
        <f>IFERROR(VLOOKUP(CONCATENATE(P$1,"*CLICHY*"),oldOTB!$S:$Z,8,FALSE),IFERROR(VLOOKUP(CONCATENATE(P$1,"*CLICHY*"),oldOTB!$T:$Z,7,FALSE),IFERROR(VLOOKUP(CONCATENATE(P$1,"*CLICHY*"),oldOTB!$U:$Z,6,FALSE),IFERROR(VLOOKUP(CONCATENATE(P$1,"*CLICHY*"),oldOTB!$V:$Z,5,FALSE),IFERROR(VLOOKUP(CONCATENATE(P$1,"*CLICHY*"),oldOTB!$W:$Z,4,FALSE),IFERROR(VLOOKUP(CONCATENATE(P$1,"*CLICHY*"),oldOTB!$X:$Z,3,FALSE),IFERROR(VLOOKUP(CONCATENATE(P$1,"*CLICHY*"),oldOTB!$Y:$Z,2,FALSE),"")))))))</f>
        <v/>
      </c>
      <c r="Q22" s="13" t="str">
        <f>IFERROR(VLOOKUP(CONCATENATE(Q$1,"*CLICHY*"),oldOTB!$S:$Z,8,FALSE),IFERROR(VLOOKUP(CONCATENATE(Q$1,"*CLICHY*"),oldOTB!$T:$Z,7,FALSE),IFERROR(VLOOKUP(CONCATENATE(Q$1,"*CLICHY*"),oldOTB!$U:$Z,6,FALSE),IFERROR(VLOOKUP(CONCATENATE(Q$1,"*CLICHY*"),oldOTB!$V:$Z,5,FALSE),IFERROR(VLOOKUP(CONCATENATE(Q$1,"*CLICHY*"),oldOTB!$W:$Z,4,FALSE),IFERROR(VLOOKUP(CONCATENATE(Q$1,"*CLICHY*"),oldOTB!$X:$Z,3,FALSE),IFERROR(VLOOKUP(CONCATENATE(Q$1,"*CLICHY*"),oldOTB!$Y:$Z,2,FALSE),"")))))))</f>
        <v/>
      </c>
      <c r="R22" s="13" t="str">
        <f>IFERROR(VLOOKUP(CONCATENATE(R$1,"*CLICHY*"),oldOTB!$S:$Z,8,FALSE),IFERROR(VLOOKUP(CONCATENATE(R$1,"*CLICHY*"),oldOTB!$T:$Z,7,FALSE),IFERROR(VLOOKUP(CONCATENATE(R$1,"*CLICHY*"),oldOTB!$U:$Z,6,FALSE),IFERROR(VLOOKUP(CONCATENATE(R$1,"*CLICHY*"),oldOTB!$V:$Z,5,FALSE),IFERROR(VLOOKUP(CONCATENATE(R$1,"*CLICHY*"),oldOTB!$W:$Z,4,FALSE),IFERROR(VLOOKUP(CONCATENATE(R$1,"*CLICHY*"),oldOTB!$X:$Z,3,FALSE),IFERROR(VLOOKUP(CONCATENATE(R$1,"*CLICHY*"),oldOTB!$Y:$Z,2,FALSE),"")))))))</f>
        <v/>
      </c>
      <c r="S22" s="13" t="str">
        <f>IFERROR(VLOOKUP(CONCATENATE(S$1,"*CLICHY*"),oldOTB!$S:$Z,8,FALSE),IFERROR(VLOOKUP(CONCATENATE(S$1,"*CLICHY*"),oldOTB!$T:$Z,7,FALSE),IFERROR(VLOOKUP(CONCATENATE(S$1,"*CLICHY*"),oldOTB!$U:$Z,6,FALSE),IFERROR(VLOOKUP(CONCATENATE(S$1,"*CLICHY*"),oldOTB!$V:$Z,5,FALSE),IFERROR(VLOOKUP(CONCATENATE(S$1,"*CLICHY*"),oldOTB!$W:$Z,4,FALSE),IFERROR(VLOOKUP(CONCATENATE(S$1,"*CLICHY*"),oldOTB!$X:$Z,3,FALSE),IFERROR(VLOOKUP(CONCATENATE(S$1,"*CLICHY*"),oldOTB!$Y:$Z,2,FALSE),"")))))))</f>
        <v/>
      </c>
      <c r="T22" s="13" t="str">
        <f>IFERROR(VLOOKUP(CONCATENATE(T$1,"*CLICHY*"),oldOTB!$S:$Z,8,FALSE),IFERROR(VLOOKUP(CONCATENATE(T$1,"*CLICHY*"),oldOTB!$T:$Z,7,FALSE),IFERROR(VLOOKUP(CONCATENATE(T$1,"*CLICHY*"),oldOTB!$U:$Z,6,FALSE),IFERROR(VLOOKUP(CONCATENATE(T$1,"*CLICHY*"),oldOTB!$V:$Z,5,FALSE),IFERROR(VLOOKUP(CONCATENATE(T$1,"*CLICHY*"),oldOTB!$W:$Z,4,FALSE),IFERROR(VLOOKUP(CONCATENATE(T$1,"*CLICHY*"),oldOTB!$X:$Z,3,FALSE),IFERROR(VLOOKUP(CONCATENATE(T$1,"*CLICHY*"),oldOTB!$Y:$Z,2,FALSE),"")))))))</f>
        <v/>
      </c>
      <c r="U22" s="13" t="str">
        <f>IFERROR(VLOOKUP(CONCATENATE(U$1,"*CLICHY*"),oldOTB!$S:$Z,8,FALSE),IFERROR(VLOOKUP(CONCATENATE(U$1,"*CLICHY*"),oldOTB!$T:$Z,7,FALSE),IFERROR(VLOOKUP(CONCATENATE(U$1,"*CLICHY*"),oldOTB!$U:$Z,6,FALSE),IFERROR(VLOOKUP(CONCATENATE(U$1,"*CLICHY*"),oldOTB!$V:$Z,5,FALSE),IFERROR(VLOOKUP(CONCATENATE(U$1,"*CLICHY*"),oldOTB!$W:$Z,4,FALSE),IFERROR(VLOOKUP(CONCATENATE(U$1,"*CLICHY*"),oldOTB!$X:$Z,3,FALSE),IFERROR(VLOOKUP(CONCATENATE(U$1,"*CLICHY*"),oldOTB!$Y:$Z,2,FALSE),"")))))))</f>
        <v/>
      </c>
      <c r="V22" s="13" t="str">
        <f>IFERROR(VLOOKUP(CONCATENATE(V$1,"*CLICHY*"),oldOTB!$S:$Z,8,FALSE),IFERROR(VLOOKUP(CONCATENATE(V$1,"*CLICHY*"),oldOTB!$T:$Z,7,FALSE),IFERROR(VLOOKUP(CONCATENATE(V$1,"*CLICHY*"),oldOTB!$U:$Z,6,FALSE),IFERROR(VLOOKUP(CONCATENATE(V$1,"*CLICHY*"),oldOTB!$V:$Z,5,FALSE),IFERROR(VLOOKUP(CONCATENATE(V$1,"*CLICHY*"),oldOTB!$W:$Z,4,FALSE),IFERROR(VLOOKUP(CONCATENATE(V$1,"*CLICHY*"),oldOTB!$X:$Z,3,FALSE),IFERROR(VLOOKUP(CONCATENATE(V$1,"*CLICHY*"),oldOTB!$Y:$Z,2,FALSE),"")))))))</f>
        <v/>
      </c>
      <c r="W22" s="13" t="str">
        <f>IFERROR(VLOOKUP(CONCATENATE(W$1,"*CLICHY*"),oldOTB!$S:$Z,8,FALSE),IFERROR(VLOOKUP(CONCATENATE(W$1,"*CLICHY*"),oldOTB!$T:$Z,7,FALSE),IFERROR(VLOOKUP(CONCATENATE(W$1,"*CLICHY*"),oldOTB!$U:$Z,6,FALSE),IFERROR(VLOOKUP(CONCATENATE(W$1,"*CLICHY*"),oldOTB!$V:$Z,5,FALSE),IFERROR(VLOOKUP(CONCATENATE(W$1,"*CLICHY*"),oldOTB!$W:$Z,4,FALSE),IFERROR(VLOOKUP(CONCATENATE(W$1,"*CLICHY*"),oldOTB!$X:$Z,3,FALSE),IFERROR(VLOOKUP(CONCATENATE(W$1,"*CLICHY*"),oldOTB!$Y:$Z,2,FALSE),"")))))))</f>
        <v/>
      </c>
      <c r="X22" s="13" t="str">
        <f>IFERROR(VLOOKUP(CONCATENATE(X$1,"*CLICHY*"),oldOTB!$S:$Z,8,FALSE),IFERROR(VLOOKUP(CONCATENATE(X$1,"*CLICHY*"),oldOTB!$T:$Z,7,FALSE),IFERROR(VLOOKUP(CONCATENATE(X$1,"*CLICHY*"),oldOTB!$U:$Z,6,FALSE),IFERROR(VLOOKUP(CONCATENATE(X$1,"*CLICHY*"),oldOTB!$V:$Z,5,FALSE),IFERROR(VLOOKUP(CONCATENATE(X$1,"*CLICHY*"),oldOTB!$W:$Z,4,FALSE),IFERROR(VLOOKUP(CONCATENATE(X$1,"*CLICHY*"),oldOTB!$X:$Z,3,FALSE),IFERROR(VLOOKUP(CONCATENATE(X$1,"*CLICHY*"),oldOTB!$Y:$Z,2,FALSE),"")))))))</f>
        <v/>
      </c>
      <c r="Y22" s="13" t="str">
        <f>IFERROR(VLOOKUP(CONCATENATE(Y$1,"*CLICHY*"),oldOTB!$S:$Z,8,FALSE),IFERROR(VLOOKUP(CONCATENATE(Y$1,"*CLICHY*"),oldOTB!$T:$Z,7,FALSE),IFERROR(VLOOKUP(CONCATENATE(Y$1,"*CLICHY*"),oldOTB!$U:$Z,6,FALSE),IFERROR(VLOOKUP(CONCATENATE(Y$1,"*CLICHY*"),oldOTB!$V:$Z,5,FALSE),IFERROR(VLOOKUP(CONCATENATE(Y$1,"*CLICHY*"),oldOTB!$W:$Z,4,FALSE),IFERROR(VLOOKUP(CONCATENATE(Y$1,"*CLICHY*"),oldOTB!$X:$Z,3,FALSE),IFERROR(VLOOKUP(CONCATENATE(Y$1,"*CLICHY*"),oldOTB!$Y:$Z,2,FALSE),"")))))))</f>
        <v/>
      </c>
      <c r="Z22" s="13" t="str">
        <f>IFERROR(VLOOKUP(CONCATENATE(Z$1,"*CLICHY*"),oldOTB!$S:$Z,8,FALSE),IFERROR(VLOOKUP(CONCATENATE(Z$1,"*CLICHY*"),oldOTB!$T:$Z,7,FALSE),IFERROR(VLOOKUP(CONCATENATE(Z$1,"*CLICHY*"),oldOTB!$U:$Z,6,FALSE),IFERROR(VLOOKUP(CONCATENATE(Z$1,"*CLICHY*"),oldOTB!$V:$Z,5,FALSE),IFERROR(VLOOKUP(CONCATENATE(Z$1,"*CLICHY*"),oldOTB!$W:$Z,4,FALSE),IFERROR(VLOOKUP(CONCATENATE(Z$1,"*CLICHY*"),oldOTB!$X:$Z,3,FALSE),IFERROR(VLOOKUP(CONCATENATE(Z$1,"*CLICHY*"),oldOTB!$Y:$Z,2,FALSE),"")))))))</f>
        <v/>
      </c>
      <c r="AA22" s="13" t="str">
        <f>IFERROR(VLOOKUP(CONCATENATE(AA$1,"*CLICHY*"),oldOTB!$S:$Z,8,FALSE),IFERROR(VLOOKUP(CONCATENATE(AA$1,"*CLICHY*"),oldOTB!$T:$Z,7,FALSE),IFERROR(VLOOKUP(CONCATENATE(AA$1,"*CLICHY*"),oldOTB!$U:$Z,6,FALSE),IFERROR(VLOOKUP(CONCATENATE(AA$1,"*CLICHY*"),oldOTB!$V:$Z,5,FALSE),IFERROR(VLOOKUP(CONCATENATE(AA$1,"*CLICHY*"),oldOTB!$W:$Z,4,FALSE),IFERROR(VLOOKUP(CONCATENATE(AA$1,"*CLICHY*"),oldOTB!$X:$Z,3,FALSE),IFERROR(VLOOKUP(CONCATENATE(AA$1,"*CLICHY*"),oldOTB!$Y:$Z,2,FALSE),"")))))))</f>
        <v/>
      </c>
      <c r="AB22" s="13" t="str">
        <f>IFERROR(VLOOKUP(CONCATENATE(AB$1,"*CLICHY*"),oldOTB!$S:$Z,8,FALSE),IFERROR(VLOOKUP(CONCATENATE(AB$1,"*CLICHY*"),oldOTB!$T:$Z,7,FALSE),IFERROR(VLOOKUP(CONCATENATE(AB$1,"*CLICHY*"),oldOTB!$U:$Z,6,FALSE),IFERROR(VLOOKUP(CONCATENATE(AB$1,"*CLICHY*"),oldOTB!$V:$Z,5,FALSE),IFERROR(VLOOKUP(CONCATENATE(AB$1,"*CLICHY*"),oldOTB!$W:$Z,4,FALSE),IFERROR(VLOOKUP(CONCATENATE(AB$1,"*CLICHY*"),oldOTB!$X:$Z,3,FALSE),IFERROR(VLOOKUP(CONCATENATE(AB$1,"*CLICHY*"),oldOTB!$Y:$Z,2,FALSE),"")))))))</f>
        <v/>
      </c>
      <c r="AC22" s="13" t="str">
        <f>IFERROR(VLOOKUP(CONCATENATE(AC$1,"*CLICHY*"),oldOTB!$S:$Z,8,FALSE),IFERROR(VLOOKUP(CONCATENATE(AC$1,"*CLICHY*"),oldOTB!$T:$Z,7,FALSE),IFERROR(VLOOKUP(CONCATENATE(AC$1,"*CLICHY*"),oldOTB!$U:$Z,6,FALSE),IFERROR(VLOOKUP(CONCATENATE(AC$1,"*CLICHY*"),oldOTB!$V:$Z,5,FALSE),IFERROR(VLOOKUP(CONCATENATE(AC$1,"*CLICHY*"),oldOTB!$W:$Z,4,FALSE),IFERROR(VLOOKUP(CONCATENATE(AC$1,"*CLICHY*"),oldOTB!$X:$Z,3,FALSE),IFERROR(VLOOKUP(CONCATENATE(AC$1,"*CLICHY*"),oldOTB!$Y:$Z,2,FALSE),"")))))))</f>
        <v/>
      </c>
      <c r="AD22" s="13" t="str">
        <f>IFERROR(VLOOKUP(CONCATENATE(AD$1,"*CLICHY*"),oldOTB!$S:$Z,8,FALSE),IFERROR(VLOOKUP(CONCATENATE(AD$1,"*CLICHY*"),oldOTB!$T:$Z,7,FALSE),IFERROR(VLOOKUP(CONCATENATE(AD$1,"*CLICHY*"),oldOTB!$U:$Z,6,FALSE),IFERROR(VLOOKUP(CONCATENATE(AD$1,"*CLICHY*"),oldOTB!$V:$Z,5,FALSE),IFERROR(VLOOKUP(CONCATENATE(AD$1,"*CLICHY*"),oldOTB!$W:$Z,4,FALSE),IFERROR(VLOOKUP(CONCATENATE(AD$1,"*CLICHY*"),oldOTB!$X:$Z,3,FALSE),IFERROR(VLOOKUP(CONCATENATE(AD$1,"*CLICHY*"),oldOTB!$Y:$Z,2,FALSE),"")))))))</f>
        <v/>
      </c>
      <c r="AE22" s="13" t="str">
        <f>IFERROR(VLOOKUP(CONCATENATE(AE$1,"*CLICHY*"),oldOTB!$S:$Z,8,FALSE),IFERROR(VLOOKUP(CONCATENATE(AE$1,"*CLICHY*"),oldOTB!$T:$Z,7,FALSE),IFERROR(VLOOKUP(CONCATENATE(AE$1,"*CLICHY*"),oldOTB!$U:$Z,6,FALSE),IFERROR(VLOOKUP(CONCATENATE(AE$1,"*CLICHY*"),oldOTB!$V:$Z,5,FALSE),IFERROR(VLOOKUP(CONCATENATE(AE$1,"*CLICHY*"),oldOTB!$W:$Z,4,FALSE),IFERROR(VLOOKUP(CONCATENATE(AE$1,"*CLICHY*"),oldOTB!$X:$Z,3,FALSE),IFERROR(VLOOKUP(CONCATENATE(AE$1,"*CLICHY*"),oldOTB!$Y:$Z,2,FALSE),"")))))))</f>
        <v/>
      </c>
      <c r="AF22" s="13" t="str">
        <f>IFERROR(VLOOKUP(CONCATENATE(AF$1,"*CLICHY*"),oldOTB!$S:$Z,8,FALSE),IFERROR(VLOOKUP(CONCATENATE(AF$1,"*CLICHY*"),oldOTB!$T:$Z,7,FALSE),IFERROR(VLOOKUP(CONCATENATE(AF$1,"*CLICHY*"),oldOTB!$U:$Z,6,FALSE),IFERROR(VLOOKUP(CONCATENATE(AF$1,"*CLICHY*"),oldOTB!$V:$Z,5,FALSE),IFERROR(VLOOKUP(CONCATENATE(AF$1,"*CLICHY*"),oldOTB!$W:$Z,4,FALSE),IFERROR(VLOOKUP(CONCATENATE(AF$1,"*CLICHY*"),oldOTB!$X:$Z,3,FALSE),IFERROR(VLOOKUP(CONCATENATE(AF$1,"*CLICHY*"),oldOTB!$Y:$Z,2,FALSE),"")))))))</f>
        <v/>
      </c>
      <c r="AG22" s="13" t="str">
        <f>IFERROR(VLOOKUP(CONCATENATE(AG$1,"*CLICHY*"),oldOTB!$S:$Z,8,FALSE),IFERROR(VLOOKUP(CONCATENATE(AG$1,"*CLICHY*"),oldOTB!$T:$Z,7,FALSE),IFERROR(VLOOKUP(CONCATENATE(AG$1,"*CLICHY*"),oldOTB!$U:$Z,6,FALSE),IFERROR(VLOOKUP(CONCATENATE(AG$1,"*CLICHY*"),oldOTB!$V:$Z,5,FALSE),IFERROR(VLOOKUP(CONCATENATE(AG$1,"*CLICHY*"),oldOTB!$W:$Z,4,FALSE),IFERROR(VLOOKUP(CONCATENATE(AG$1,"*CLICHY*"),oldOTB!$X:$Z,3,FALSE),IFERROR(VLOOKUP(CONCATENATE(AG$1,"*CLICHY*"),oldOTB!$Y:$Z,2,FALSE),"")))))))</f>
        <v/>
      </c>
      <c r="AH22" s="13" t="str">
        <f>IFERROR(VLOOKUP(CONCATENATE(AH$1,"*CLICHY*"),oldOTB!$S:$Z,8,FALSE),IFERROR(VLOOKUP(CONCATENATE(AH$1,"*CLICHY*"),oldOTB!$T:$Z,7,FALSE),IFERROR(VLOOKUP(CONCATENATE(AH$1,"*CLICHY*"),oldOTB!$U:$Z,6,FALSE),IFERROR(VLOOKUP(CONCATENATE(AH$1,"*CLICHY*"),oldOTB!$V:$Z,5,FALSE),IFERROR(VLOOKUP(CONCATENATE(AH$1,"*CLICHY*"),oldOTB!$W:$Z,4,FALSE),IFERROR(VLOOKUP(CONCATENATE(AH$1,"*CLICHY*"),oldOTB!$X:$Z,3,FALSE),IFERROR(VLOOKUP(CONCATENATE(AH$1,"*CLICHY*"),oldOTB!$Y:$Z,2,FALSE),"")))))))</f>
        <v/>
      </c>
      <c r="AI22" s="13" t="str">
        <f>IFERROR(VLOOKUP(CONCATENATE(AI$1,"*CLICHY*"),oldOTB!$S:$Z,8,FALSE),IFERROR(VLOOKUP(CONCATENATE(AI$1,"*CLICHY*"),oldOTB!$T:$Z,7,FALSE),IFERROR(VLOOKUP(CONCATENATE(AI$1,"*CLICHY*"),oldOTB!$U:$Z,6,FALSE),IFERROR(VLOOKUP(CONCATENATE(AI$1,"*CLICHY*"),oldOTB!$V:$Z,5,FALSE),IFERROR(VLOOKUP(CONCATENATE(AI$1,"*CLICHY*"),oldOTB!$W:$Z,4,FALSE),IFERROR(VLOOKUP(CONCATENATE(AI$1,"*CLICHY*"),oldOTB!$X:$Z,3,FALSE),IFERROR(VLOOKUP(CONCATENATE(AI$1,"*CLICHY*"),oldOTB!$Y:$Z,2,FALSE),"")))))))</f>
        <v/>
      </c>
      <c r="AJ22" t="s">
        <v>315</v>
      </c>
      <c r="AK22" t="str">
        <f t="shared" si="2"/>
        <v>42370</v>
      </c>
      <c r="AL22" t="str">
        <f t="shared" si="3"/>
        <v>42371</v>
      </c>
      <c r="AM22" t="str">
        <f t="shared" si="4"/>
        <v>42372</v>
      </c>
      <c r="AN22" t="str">
        <f t="shared" si="5"/>
        <v>42373</v>
      </c>
      <c r="AO22" t="str">
        <f t="shared" si="6"/>
        <v>42374</v>
      </c>
      <c r="AP22" t="str">
        <f t="shared" si="7"/>
        <v>42375</v>
      </c>
      <c r="AQ22" t="str">
        <f t="shared" si="8"/>
        <v>42376</v>
      </c>
      <c r="AR22" t="str">
        <f t="shared" si="9"/>
        <v>42377</v>
      </c>
      <c r="AS22" t="str">
        <f t="shared" si="10"/>
        <v>42378</v>
      </c>
      <c r="AT22" t="str">
        <f t="shared" si="11"/>
        <v>42379</v>
      </c>
      <c r="AU22" t="str">
        <f t="shared" si="12"/>
        <v>42380</v>
      </c>
      <c r="AV22" t="str">
        <f t="shared" si="13"/>
        <v>42381</v>
      </c>
      <c r="AW22" t="str">
        <f t="shared" si="14"/>
        <v>42382</v>
      </c>
      <c r="AX22" t="str">
        <f t="shared" si="15"/>
        <v>42383</v>
      </c>
      <c r="AY22" t="str">
        <f t="shared" si="16"/>
        <v>42384</v>
      </c>
      <c r="AZ22" t="str">
        <f t="shared" si="17"/>
        <v>42385</v>
      </c>
      <c r="BA22" t="str">
        <f t="shared" si="18"/>
        <v>42386</v>
      </c>
      <c r="BB22" t="str">
        <f t="shared" si="19"/>
        <v>42387</v>
      </c>
      <c r="BC22" t="str">
        <f t="shared" si="20"/>
        <v>42388</v>
      </c>
      <c r="BD22" t="str">
        <f t="shared" si="21"/>
        <v>42389</v>
      </c>
      <c r="BE22" t="str">
        <f t="shared" si="22"/>
        <v>42390</v>
      </c>
      <c r="BF22" t="str">
        <f t="shared" si="23"/>
        <v>42391</v>
      </c>
      <c r="BG22" t="str">
        <f t="shared" si="24"/>
        <v>42392</v>
      </c>
      <c r="BH22" t="str">
        <f t="shared" si="25"/>
        <v>42393</v>
      </c>
      <c r="BI22" t="str">
        <f t="shared" si="26"/>
        <v>42394</v>
      </c>
      <c r="BJ22" t="str">
        <f t="shared" si="27"/>
        <v>42395</v>
      </c>
      <c r="BK22" t="str">
        <f t="shared" si="28"/>
        <v>42396</v>
      </c>
      <c r="BL22" t="str">
        <f t="shared" si="29"/>
        <v>42397</v>
      </c>
      <c r="BM22" t="str">
        <f t="shared" si="30"/>
        <v>42398</v>
      </c>
      <c r="BN22" t="str">
        <f t="shared" si="31"/>
        <v>42399</v>
      </c>
      <c r="BO22" t="str">
        <f t="shared" si="32"/>
        <v>42400</v>
      </c>
    </row>
    <row r="23" spans="1:67" ht="15.75" thickBot="1">
      <c r="A23" s="18" t="s">
        <v>314</v>
      </c>
      <c r="B23" s="18"/>
      <c r="C23" s="19"/>
      <c r="D23" s="19"/>
      <c r="E23" s="13" t="str">
        <f>IFERROR(VLOOKUP(CONCATENATE(E$1,"*BATIGNOLLES*"),oldOTB!$S:$Z,8,FALSE),IFERROR(VLOOKUP(CONCATENATE(E$1,"*BATIGNOLLES*"),oldOTB!$T:$Z,7,FALSE),IFERROR(VLOOKUP(CONCATENATE(E$1,"*BATIGNOLLES*"),oldOTB!$U:$Z,6,FALSE),IFERROR(VLOOKUP(CONCATENATE(E$1,"*BATIGNOLLES*"),oldOTB!$V:$Z,5,FALSE),IFERROR(VLOOKUP(CONCATENATE(E$1,"*BATIGNOLLES*"),oldOTB!$W:$Z,4,FALSE),IFERROR(VLOOKUP(CONCATENATE(E$1,"*BATIGNOLLES*"),oldOTB!$X:$Z,3,FALSE),IFERROR(VLOOKUP(CONCATENATE(E$1,"*BATIGNOLLES*"),oldOTB!$Y:$Z,2,FALSE),"")))))))</f>
        <v/>
      </c>
      <c r="F23" s="13" t="str">
        <f>IFERROR(VLOOKUP(CONCATENATE(F$1,"*BATIGNOLLES*"),oldOTB!$S:$Z,8,FALSE),IFERROR(VLOOKUP(CONCATENATE(F$1,"*BATIGNOLLES*"),oldOTB!$T:$Z,7,FALSE),IFERROR(VLOOKUP(CONCATENATE(F$1,"*BATIGNOLLES*"),oldOTB!$U:$Z,6,FALSE),IFERROR(VLOOKUP(CONCATENATE(F$1,"*BATIGNOLLES*"),oldOTB!$V:$Z,5,FALSE),IFERROR(VLOOKUP(CONCATENATE(F$1,"*BATIGNOLLES*"),oldOTB!$W:$Z,4,FALSE),IFERROR(VLOOKUP(CONCATENATE(F$1,"*BATIGNOLLES*"),oldOTB!$X:$Z,3,FALSE),IFERROR(VLOOKUP(CONCATENATE(F$1,"*BATIGNOLLES*"),oldOTB!$Y:$Z,2,FALSE),"")))))))</f>
        <v/>
      </c>
      <c r="G23" s="13" t="str">
        <f>IFERROR(VLOOKUP(CONCATENATE(G$1,"*BATIGNOLLES*"),oldOTB!$S:$Z,8,FALSE),IFERROR(VLOOKUP(CONCATENATE(G$1,"*BATIGNOLLES*"),oldOTB!$T:$Z,7,FALSE),IFERROR(VLOOKUP(CONCATENATE(G$1,"*BATIGNOLLES*"),oldOTB!$U:$Z,6,FALSE),IFERROR(VLOOKUP(CONCATENATE(G$1,"*BATIGNOLLES*"),oldOTB!$V:$Z,5,FALSE),IFERROR(VLOOKUP(CONCATENATE(G$1,"*BATIGNOLLES*"),oldOTB!$W:$Z,4,FALSE),IFERROR(VLOOKUP(CONCATENATE(G$1,"*BATIGNOLLES*"),oldOTB!$X:$Z,3,FALSE),IFERROR(VLOOKUP(CONCATENATE(G$1,"*BATIGNOLLES*"),oldOTB!$Y:$Z,2,FALSE),"")))))))</f>
        <v/>
      </c>
      <c r="H23" s="13" t="str">
        <f>IFERROR(VLOOKUP(CONCATENATE(H$1,"*BATIGNOLLES*"),oldOTB!$S:$Z,8,FALSE),IFERROR(VLOOKUP(CONCATENATE(H$1,"*BATIGNOLLES*"),oldOTB!$T:$Z,7,FALSE),IFERROR(VLOOKUP(CONCATENATE(H$1,"*BATIGNOLLES*"),oldOTB!$U:$Z,6,FALSE),IFERROR(VLOOKUP(CONCATENATE(H$1,"*BATIGNOLLES*"),oldOTB!$V:$Z,5,FALSE),IFERROR(VLOOKUP(CONCATENATE(H$1,"*BATIGNOLLES*"),oldOTB!$W:$Z,4,FALSE),IFERROR(VLOOKUP(CONCATENATE(H$1,"*BATIGNOLLES*"),oldOTB!$X:$Z,3,FALSE),IFERROR(VLOOKUP(CONCATENATE(H$1,"*BATIGNOLLES*"),oldOTB!$Y:$Z,2,FALSE),"")))))))</f>
        <v/>
      </c>
      <c r="I23" s="13" t="str">
        <f>IFERROR(VLOOKUP(CONCATENATE(I$1,"*BATIGNOLLES*"),oldOTB!$S:$Z,8,FALSE),IFERROR(VLOOKUP(CONCATENATE(I$1,"*BATIGNOLLES*"),oldOTB!$T:$Z,7,FALSE),IFERROR(VLOOKUP(CONCATENATE(I$1,"*BATIGNOLLES*"),oldOTB!$U:$Z,6,FALSE),IFERROR(VLOOKUP(CONCATENATE(I$1,"*BATIGNOLLES*"),oldOTB!$V:$Z,5,FALSE),IFERROR(VLOOKUP(CONCATENATE(I$1,"*BATIGNOLLES*"),oldOTB!$W:$Z,4,FALSE),IFERROR(VLOOKUP(CONCATENATE(I$1,"*BATIGNOLLES*"),oldOTB!$X:$Z,3,FALSE),IFERROR(VLOOKUP(CONCATENATE(I$1,"*BATIGNOLLES*"),oldOTB!$Y:$Z,2,FALSE),"")))))))</f>
        <v/>
      </c>
      <c r="J23" s="13" t="str">
        <f>IFERROR(VLOOKUP(CONCATENATE(J$1,"*BATIGNOLLES*"),oldOTB!$S:$Z,8,FALSE),IFERROR(VLOOKUP(CONCATENATE(J$1,"*BATIGNOLLES*"),oldOTB!$T:$Z,7,FALSE),IFERROR(VLOOKUP(CONCATENATE(J$1,"*BATIGNOLLES*"),oldOTB!$U:$Z,6,FALSE),IFERROR(VLOOKUP(CONCATENATE(J$1,"*BATIGNOLLES*"),oldOTB!$V:$Z,5,FALSE),IFERROR(VLOOKUP(CONCATENATE(J$1,"*BATIGNOLLES*"),oldOTB!$W:$Z,4,FALSE),IFERROR(VLOOKUP(CONCATENATE(J$1,"*BATIGNOLLES*"),oldOTB!$X:$Z,3,FALSE),IFERROR(VLOOKUP(CONCATENATE(J$1,"*BATIGNOLLES*"),oldOTB!$Y:$Z,2,FALSE),"")))))))</f>
        <v/>
      </c>
      <c r="K23" s="13" t="str">
        <f>IFERROR(VLOOKUP(CONCATENATE(K$1,"*BATIGNOLLES*"),oldOTB!$S:$Z,8,FALSE),IFERROR(VLOOKUP(CONCATENATE(K$1,"*BATIGNOLLES*"),oldOTB!$T:$Z,7,FALSE),IFERROR(VLOOKUP(CONCATENATE(K$1,"*BATIGNOLLES*"),oldOTB!$U:$Z,6,FALSE),IFERROR(VLOOKUP(CONCATENATE(K$1,"*BATIGNOLLES*"),oldOTB!$V:$Z,5,FALSE),IFERROR(VLOOKUP(CONCATENATE(K$1,"*BATIGNOLLES*"),oldOTB!$W:$Z,4,FALSE),IFERROR(VLOOKUP(CONCATENATE(K$1,"*BATIGNOLLES*"),oldOTB!$X:$Z,3,FALSE),IFERROR(VLOOKUP(CONCATENATE(K$1,"*BATIGNOLLES*"),oldOTB!$Y:$Z,2,FALSE),"")))))))</f>
        <v/>
      </c>
      <c r="L23" s="13" t="str">
        <f>IFERROR(VLOOKUP(CONCATENATE(L$1,"*BATIGNOLLES*"),oldOTB!$S:$Z,8,FALSE),IFERROR(VLOOKUP(CONCATENATE(L$1,"*BATIGNOLLES*"),oldOTB!$T:$Z,7,FALSE),IFERROR(VLOOKUP(CONCATENATE(L$1,"*BATIGNOLLES*"),oldOTB!$U:$Z,6,FALSE),IFERROR(VLOOKUP(CONCATENATE(L$1,"*BATIGNOLLES*"),oldOTB!$V:$Z,5,FALSE),IFERROR(VLOOKUP(CONCATENATE(L$1,"*BATIGNOLLES*"),oldOTB!$W:$Z,4,FALSE),IFERROR(VLOOKUP(CONCATENATE(L$1,"*BATIGNOLLES*"),oldOTB!$X:$Z,3,FALSE),IFERROR(VLOOKUP(CONCATENATE(L$1,"*BATIGNOLLES*"),oldOTB!$Y:$Z,2,FALSE),"")))))))</f>
        <v/>
      </c>
      <c r="M23" s="13" t="str">
        <f>IFERROR(VLOOKUP(CONCATENATE(M$1,"*BATIGNOLLES*"),oldOTB!$S:$Z,8,FALSE),IFERROR(VLOOKUP(CONCATENATE(M$1,"*BATIGNOLLES*"),oldOTB!$T:$Z,7,FALSE),IFERROR(VLOOKUP(CONCATENATE(M$1,"*BATIGNOLLES*"),oldOTB!$U:$Z,6,FALSE),IFERROR(VLOOKUP(CONCATENATE(M$1,"*BATIGNOLLES*"),oldOTB!$V:$Z,5,FALSE),IFERROR(VLOOKUP(CONCATENATE(M$1,"*BATIGNOLLES*"),oldOTB!$W:$Z,4,FALSE),IFERROR(VLOOKUP(CONCATENATE(M$1,"*BATIGNOLLES*"),oldOTB!$X:$Z,3,FALSE),IFERROR(VLOOKUP(CONCATENATE(M$1,"*BATIGNOLLES*"),oldOTB!$Y:$Z,2,FALSE),"")))))))</f>
        <v/>
      </c>
      <c r="N23" s="13" t="str">
        <f>IFERROR(VLOOKUP(CONCATENATE(N$1,"*BATIGNOLLES*"),oldOTB!$S:$Z,8,FALSE),IFERROR(VLOOKUP(CONCATENATE(N$1,"*BATIGNOLLES*"),oldOTB!$T:$Z,7,FALSE),IFERROR(VLOOKUP(CONCATENATE(N$1,"*BATIGNOLLES*"),oldOTB!$U:$Z,6,FALSE),IFERROR(VLOOKUP(CONCATENATE(N$1,"*BATIGNOLLES*"),oldOTB!$V:$Z,5,FALSE),IFERROR(VLOOKUP(CONCATENATE(N$1,"*BATIGNOLLES*"),oldOTB!$W:$Z,4,FALSE),IFERROR(VLOOKUP(CONCATENATE(N$1,"*BATIGNOLLES*"),oldOTB!$X:$Z,3,FALSE),IFERROR(VLOOKUP(CONCATENATE(N$1,"*BATIGNOLLES*"),oldOTB!$Y:$Z,2,FALSE),"")))))))</f>
        <v/>
      </c>
      <c r="O23" s="13" t="str">
        <f>IFERROR(VLOOKUP(CONCATENATE(O$1,"*BATIGNOLLES*"),oldOTB!$S:$Z,8,FALSE),IFERROR(VLOOKUP(CONCATENATE(O$1,"*BATIGNOLLES*"),oldOTB!$T:$Z,7,FALSE),IFERROR(VLOOKUP(CONCATENATE(O$1,"*BATIGNOLLES*"),oldOTB!$U:$Z,6,FALSE),IFERROR(VLOOKUP(CONCATENATE(O$1,"*BATIGNOLLES*"),oldOTB!$V:$Z,5,FALSE),IFERROR(VLOOKUP(CONCATENATE(O$1,"*BATIGNOLLES*"),oldOTB!$W:$Z,4,FALSE),IFERROR(VLOOKUP(CONCATENATE(O$1,"*BATIGNOLLES*"),oldOTB!$X:$Z,3,FALSE),IFERROR(VLOOKUP(CONCATENATE(O$1,"*BATIGNOLLES*"),oldOTB!$Y:$Z,2,FALSE),"")))))))</f>
        <v/>
      </c>
      <c r="P23" s="13" t="str">
        <f>IFERROR(VLOOKUP(CONCATENATE(P$1,"*BATIGNOLLES*"),oldOTB!$S:$Z,8,FALSE),IFERROR(VLOOKUP(CONCATENATE(P$1,"*BATIGNOLLES*"),oldOTB!$T:$Z,7,FALSE),IFERROR(VLOOKUP(CONCATENATE(P$1,"*BATIGNOLLES*"),oldOTB!$U:$Z,6,FALSE),IFERROR(VLOOKUP(CONCATENATE(P$1,"*BATIGNOLLES*"),oldOTB!$V:$Z,5,FALSE),IFERROR(VLOOKUP(CONCATENATE(P$1,"*BATIGNOLLES*"),oldOTB!$W:$Z,4,FALSE),IFERROR(VLOOKUP(CONCATENATE(P$1,"*BATIGNOLLES*"),oldOTB!$X:$Z,3,FALSE),IFERROR(VLOOKUP(CONCATENATE(P$1,"*BATIGNOLLES*"),oldOTB!$Y:$Z,2,FALSE),"")))))))</f>
        <v/>
      </c>
      <c r="Q23" s="13" t="str">
        <f>IFERROR(VLOOKUP(CONCATENATE(Q$1,"*BATIGNOLLES*"),oldOTB!$S:$Z,8,FALSE),IFERROR(VLOOKUP(CONCATENATE(Q$1,"*BATIGNOLLES*"),oldOTB!$T:$Z,7,FALSE),IFERROR(VLOOKUP(CONCATENATE(Q$1,"*BATIGNOLLES*"),oldOTB!$U:$Z,6,FALSE),IFERROR(VLOOKUP(CONCATENATE(Q$1,"*BATIGNOLLES*"),oldOTB!$V:$Z,5,FALSE),IFERROR(VLOOKUP(CONCATENATE(Q$1,"*BATIGNOLLES*"),oldOTB!$W:$Z,4,FALSE),IFERROR(VLOOKUP(CONCATENATE(Q$1,"*BATIGNOLLES*"),oldOTB!$X:$Z,3,FALSE),IFERROR(VLOOKUP(CONCATENATE(Q$1,"*BATIGNOLLES*"),oldOTB!$Y:$Z,2,FALSE),"")))))))</f>
        <v/>
      </c>
      <c r="R23" s="13" t="str">
        <f>IFERROR(VLOOKUP(CONCATENATE(R$1,"*BATIGNOLLES*"),oldOTB!$S:$Z,8,FALSE),IFERROR(VLOOKUP(CONCATENATE(R$1,"*BATIGNOLLES*"),oldOTB!$T:$Z,7,FALSE),IFERROR(VLOOKUP(CONCATENATE(R$1,"*BATIGNOLLES*"),oldOTB!$U:$Z,6,FALSE),IFERROR(VLOOKUP(CONCATENATE(R$1,"*BATIGNOLLES*"),oldOTB!$V:$Z,5,FALSE),IFERROR(VLOOKUP(CONCATENATE(R$1,"*BATIGNOLLES*"),oldOTB!$W:$Z,4,FALSE),IFERROR(VLOOKUP(CONCATENATE(R$1,"*BATIGNOLLES*"),oldOTB!$X:$Z,3,FALSE),IFERROR(VLOOKUP(CONCATENATE(R$1,"*BATIGNOLLES*"),oldOTB!$Y:$Z,2,FALSE),"")))))))</f>
        <v/>
      </c>
      <c r="S23" s="13" t="str">
        <f>IFERROR(VLOOKUP(CONCATENATE(S$1,"*BATIGNOLLES*"),oldOTB!$S:$Z,8,FALSE),IFERROR(VLOOKUP(CONCATENATE(S$1,"*BATIGNOLLES*"),oldOTB!$T:$Z,7,FALSE),IFERROR(VLOOKUP(CONCATENATE(S$1,"*BATIGNOLLES*"),oldOTB!$U:$Z,6,FALSE),IFERROR(VLOOKUP(CONCATENATE(S$1,"*BATIGNOLLES*"),oldOTB!$V:$Z,5,FALSE),IFERROR(VLOOKUP(CONCATENATE(S$1,"*BATIGNOLLES*"),oldOTB!$W:$Z,4,FALSE),IFERROR(VLOOKUP(CONCATENATE(S$1,"*BATIGNOLLES*"),oldOTB!$X:$Z,3,FALSE),IFERROR(VLOOKUP(CONCATENATE(S$1,"*BATIGNOLLES*"),oldOTB!$Y:$Z,2,FALSE),"")))))))</f>
        <v/>
      </c>
      <c r="T23" s="13" t="str">
        <f>IFERROR(VLOOKUP(CONCATENATE(T$1,"*BATIGNOLLES*"),oldOTB!$S:$Z,8,FALSE),IFERROR(VLOOKUP(CONCATENATE(T$1,"*BATIGNOLLES*"),oldOTB!$T:$Z,7,FALSE),IFERROR(VLOOKUP(CONCATENATE(T$1,"*BATIGNOLLES*"),oldOTB!$U:$Z,6,FALSE),IFERROR(VLOOKUP(CONCATENATE(T$1,"*BATIGNOLLES*"),oldOTB!$V:$Z,5,FALSE),IFERROR(VLOOKUP(CONCATENATE(T$1,"*BATIGNOLLES*"),oldOTB!$W:$Z,4,FALSE),IFERROR(VLOOKUP(CONCATENATE(T$1,"*BATIGNOLLES*"),oldOTB!$X:$Z,3,FALSE),IFERROR(VLOOKUP(CONCATENATE(T$1,"*BATIGNOLLES*"),oldOTB!$Y:$Z,2,FALSE),"")))))))</f>
        <v/>
      </c>
      <c r="U23" s="13" t="str">
        <f>IFERROR(VLOOKUP(CONCATENATE(U$1,"*BATIGNOLLES*"),oldOTB!$S:$Z,8,FALSE),IFERROR(VLOOKUP(CONCATENATE(U$1,"*BATIGNOLLES*"),oldOTB!$T:$Z,7,FALSE),IFERROR(VLOOKUP(CONCATENATE(U$1,"*BATIGNOLLES*"),oldOTB!$U:$Z,6,FALSE),IFERROR(VLOOKUP(CONCATENATE(U$1,"*BATIGNOLLES*"),oldOTB!$V:$Z,5,FALSE),IFERROR(VLOOKUP(CONCATENATE(U$1,"*BATIGNOLLES*"),oldOTB!$W:$Z,4,FALSE),IFERROR(VLOOKUP(CONCATENATE(U$1,"*BATIGNOLLES*"),oldOTB!$X:$Z,3,FALSE),IFERROR(VLOOKUP(CONCATENATE(U$1,"*BATIGNOLLES*"),oldOTB!$Y:$Z,2,FALSE),"")))))))</f>
        <v/>
      </c>
      <c r="V23" s="13" t="str">
        <f>IFERROR(VLOOKUP(CONCATENATE(V$1,"*BATIGNOLLES*"),oldOTB!$S:$Z,8,FALSE),IFERROR(VLOOKUP(CONCATENATE(V$1,"*BATIGNOLLES*"),oldOTB!$T:$Z,7,FALSE),IFERROR(VLOOKUP(CONCATENATE(V$1,"*BATIGNOLLES*"),oldOTB!$U:$Z,6,FALSE),IFERROR(VLOOKUP(CONCATENATE(V$1,"*BATIGNOLLES*"),oldOTB!$V:$Z,5,FALSE),IFERROR(VLOOKUP(CONCATENATE(V$1,"*BATIGNOLLES*"),oldOTB!$W:$Z,4,FALSE),IFERROR(VLOOKUP(CONCATENATE(V$1,"*BATIGNOLLES*"),oldOTB!$X:$Z,3,FALSE),IFERROR(VLOOKUP(CONCATENATE(V$1,"*BATIGNOLLES*"),oldOTB!$Y:$Z,2,FALSE),"")))))))</f>
        <v/>
      </c>
      <c r="W23" s="13" t="str">
        <f>IFERROR(VLOOKUP(CONCATENATE(W$1,"*BATIGNOLLES*"),oldOTB!$S:$Z,8,FALSE),IFERROR(VLOOKUP(CONCATENATE(W$1,"*BATIGNOLLES*"),oldOTB!$T:$Z,7,FALSE),IFERROR(VLOOKUP(CONCATENATE(W$1,"*BATIGNOLLES*"),oldOTB!$U:$Z,6,FALSE),IFERROR(VLOOKUP(CONCATENATE(W$1,"*BATIGNOLLES*"),oldOTB!$V:$Z,5,FALSE),IFERROR(VLOOKUP(CONCATENATE(W$1,"*BATIGNOLLES*"),oldOTB!$W:$Z,4,FALSE),IFERROR(VLOOKUP(CONCATENATE(W$1,"*BATIGNOLLES*"),oldOTB!$X:$Z,3,FALSE),IFERROR(VLOOKUP(CONCATENATE(W$1,"*BATIGNOLLES*"),oldOTB!$Y:$Z,2,FALSE),"")))))))</f>
        <v/>
      </c>
      <c r="X23" s="13" t="str">
        <f>IFERROR(VLOOKUP(CONCATENATE(X$1,"*BATIGNOLLES*"),oldOTB!$S:$Z,8,FALSE),IFERROR(VLOOKUP(CONCATENATE(X$1,"*BATIGNOLLES*"),oldOTB!$T:$Z,7,FALSE),IFERROR(VLOOKUP(CONCATENATE(X$1,"*BATIGNOLLES*"),oldOTB!$U:$Z,6,FALSE),IFERROR(VLOOKUP(CONCATENATE(X$1,"*BATIGNOLLES*"),oldOTB!$V:$Z,5,FALSE),IFERROR(VLOOKUP(CONCATENATE(X$1,"*BATIGNOLLES*"),oldOTB!$W:$Z,4,FALSE),IFERROR(VLOOKUP(CONCATENATE(X$1,"*BATIGNOLLES*"),oldOTB!$X:$Z,3,FALSE),IFERROR(VLOOKUP(CONCATENATE(X$1,"*BATIGNOLLES*"),oldOTB!$Y:$Z,2,FALSE),"")))))))</f>
        <v/>
      </c>
      <c r="Y23" s="13" t="str">
        <f>IFERROR(VLOOKUP(CONCATENATE(Y$1,"*BATIGNOLLES*"),oldOTB!$S:$Z,8,FALSE),IFERROR(VLOOKUP(CONCATENATE(Y$1,"*BATIGNOLLES*"),oldOTB!$T:$Z,7,FALSE),IFERROR(VLOOKUP(CONCATENATE(Y$1,"*BATIGNOLLES*"),oldOTB!$U:$Z,6,FALSE),IFERROR(VLOOKUP(CONCATENATE(Y$1,"*BATIGNOLLES*"),oldOTB!$V:$Z,5,FALSE),IFERROR(VLOOKUP(CONCATENATE(Y$1,"*BATIGNOLLES*"),oldOTB!$W:$Z,4,FALSE),IFERROR(VLOOKUP(CONCATENATE(Y$1,"*BATIGNOLLES*"),oldOTB!$X:$Z,3,FALSE),IFERROR(VLOOKUP(CONCATENATE(Y$1,"*BATIGNOLLES*"),oldOTB!$Y:$Z,2,FALSE),"")))))))</f>
        <v/>
      </c>
      <c r="Z23" s="13" t="str">
        <f>IFERROR(VLOOKUP(CONCATENATE(Z$1,"*BATIGNOLLES*"),oldOTB!$S:$Z,8,FALSE),IFERROR(VLOOKUP(CONCATENATE(Z$1,"*BATIGNOLLES*"),oldOTB!$T:$Z,7,FALSE),IFERROR(VLOOKUP(CONCATENATE(Z$1,"*BATIGNOLLES*"),oldOTB!$U:$Z,6,FALSE),IFERROR(VLOOKUP(CONCATENATE(Z$1,"*BATIGNOLLES*"),oldOTB!$V:$Z,5,FALSE),IFERROR(VLOOKUP(CONCATENATE(Z$1,"*BATIGNOLLES*"),oldOTB!$W:$Z,4,FALSE),IFERROR(VLOOKUP(CONCATENATE(Z$1,"*BATIGNOLLES*"),oldOTB!$X:$Z,3,FALSE),IFERROR(VLOOKUP(CONCATENATE(Z$1,"*BATIGNOLLES*"),oldOTB!$Y:$Z,2,FALSE),"")))))))</f>
        <v/>
      </c>
      <c r="AA23" s="13" t="str">
        <f>IFERROR(VLOOKUP(CONCATENATE(AA$1,"*BATIGNOLLES*"),oldOTB!$S:$Z,8,FALSE),IFERROR(VLOOKUP(CONCATENATE(AA$1,"*BATIGNOLLES*"),oldOTB!$T:$Z,7,FALSE),IFERROR(VLOOKUP(CONCATENATE(AA$1,"*BATIGNOLLES*"),oldOTB!$U:$Z,6,FALSE),IFERROR(VLOOKUP(CONCATENATE(AA$1,"*BATIGNOLLES*"),oldOTB!$V:$Z,5,FALSE),IFERROR(VLOOKUP(CONCATENATE(AA$1,"*BATIGNOLLES*"),oldOTB!$W:$Z,4,FALSE),IFERROR(VLOOKUP(CONCATENATE(AA$1,"*BATIGNOLLES*"),oldOTB!$X:$Z,3,FALSE),IFERROR(VLOOKUP(CONCATENATE(AA$1,"*BATIGNOLLES*"),oldOTB!$Y:$Z,2,FALSE),"")))))))</f>
        <v/>
      </c>
      <c r="AB23" s="13" t="str">
        <f>IFERROR(VLOOKUP(CONCATENATE(AB$1,"*BATIGNOLLES*"),oldOTB!$S:$Z,8,FALSE),IFERROR(VLOOKUP(CONCATENATE(AB$1,"*BATIGNOLLES*"),oldOTB!$T:$Z,7,FALSE),IFERROR(VLOOKUP(CONCATENATE(AB$1,"*BATIGNOLLES*"),oldOTB!$U:$Z,6,FALSE),IFERROR(VLOOKUP(CONCATENATE(AB$1,"*BATIGNOLLES*"),oldOTB!$V:$Z,5,FALSE),IFERROR(VLOOKUP(CONCATENATE(AB$1,"*BATIGNOLLES*"),oldOTB!$W:$Z,4,FALSE),IFERROR(VLOOKUP(CONCATENATE(AB$1,"*BATIGNOLLES*"),oldOTB!$X:$Z,3,FALSE),IFERROR(VLOOKUP(CONCATENATE(AB$1,"*BATIGNOLLES*"),oldOTB!$Y:$Z,2,FALSE),"")))))))</f>
        <v/>
      </c>
      <c r="AC23" s="13" t="str">
        <f>IFERROR(VLOOKUP(CONCATENATE(AC$1,"*BATIGNOLLES*"),oldOTB!$S:$Z,8,FALSE),IFERROR(VLOOKUP(CONCATENATE(AC$1,"*BATIGNOLLES*"),oldOTB!$T:$Z,7,FALSE),IFERROR(VLOOKUP(CONCATENATE(AC$1,"*BATIGNOLLES*"),oldOTB!$U:$Z,6,FALSE),IFERROR(VLOOKUP(CONCATENATE(AC$1,"*BATIGNOLLES*"),oldOTB!$V:$Z,5,FALSE),IFERROR(VLOOKUP(CONCATENATE(AC$1,"*BATIGNOLLES*"),oldOTB!$W:$Z,4,FALSE),IFERROR(VLOOKUP(CONCATENATE(AC$1,"*BATIGNOLLES*"),oldOTB!$X:$Z,3,FALSE),IFERROR(VLOOKUP(CONCATENATE(AC$1,"*BATIGNOLLES*"),oldOTB!$Y:$Z,2,FALSE),"")))))))</f>
        <v/>
      </c>
      <c r="AD23" s="13" t="str">
        <f>IFERROR(VLOOKUP(CONCATENATE(AD$1,"*BATIGNOLLES*"),oldOTB!$S:$Z,8,FALSE),IFERROR(VLOOKUP(CONCATENATE(AD$1,"*BATIGNOLLES*"),oldOTB!$T:$Z,7,FALSE),IFERROR(VLOOKUP(CONCATENATE(AD$1,"*BATIGNOLLES*"),oldOTB!$U:$Z,6,FALSE),IFERROR(VLOOKUP(CONCATENATE(AD$1,"*BATIGNOLLES*"),oldOTB!$V:$Z,5,FALSE),IFERROR(VLOOKUP(CONCATENATE(AD$1,"*BATIGNOLLES*"),oldOTB!$W:$Z,4,FALSE),IFERROR(VLOOKUP(CONCATENATE(AD$1,"*BATIGNOLLES*"),oldOTB!$X:$Z,3,FALSE),IFERROR(VLOOKUP(CONCATENATE(AD$1,"*BATIGNOLLES*"),oldOTB!$Y:$Z,2,FALSE),"")))))))</f>
        <v/>
      </c>
      <c r="AE23" s="13" t="str">
        <f>IFERROR(VLOOKUP(CONCATENATE(AE$1,"*BATIGNOLLES*"),oldOTB!$S:$Z,8,FALSE),IFERROR(VLOOKUP(CONCATENATE(AE$1,"*BATIGNOLLES*"),oldOTB!$T:$Z,7,FALSE),IFERROR(VLOOKUP(CONCATENATE(AE$1,"*BATIGNOLLES*"),oldOTB!$U:$Z,6,FALSE),IFERROR(VLOOKUP(CONCATENATE(AE$1,"*BATIGNOLLES*"),oldOTB!$V:$Z,5,FALSE),IFERROR(VLOOKUP(CONCATENATE(AE$1,"*BATIGNOLLES*"),oldOTB!$W:$Z,4,FALSE),IFERROR(VLOOKUP(CONCATENATE(AE$1,"*BATIGNOLLES*"),oldOTB!$X:$Z,3,FALSE),IFERROR(VLOOKUP(CONCATENATE(AE$1,"*BATIGNOLLES*"),oldOTB!$Y:$Z,2,FALSE),"")))))))</f>
        <v/>
      </c>
      <c r="AF23" s="13" t="str">
        <f>IFERROR(VLOOKUP(CONCATENATE(AF$1,"*BATIGNOLLES*"),oldOTB!$S:$Z,8,FALSE),IFERROR(VLOOKUP(CONCATENATE(AF$1,"*BATIGNOLLES*"),oldOTB!$T:$Z,7,FALSE),IFERROR(VLOOKUP(CONCATENATE(AF$1,"*BATIGNOLLES*"),oldOTB!$U:$Z,6,FALSE),IFERROR(VLOOKUP(CONCATENATE(AF$1,"*BATIGNOLLES*"),oldOTB!$V:$Z,5,FALSE),IFERROR(VLOOKUP(CONCATENATE(AF$1,"*BATIGNOLLES*"),oldOTB!$W:$Z,4,FALSE),IFERROR(VLOOKUP(CONCATENATE(AF$1,"*BATIGNOLLES*"),oldOTB!$X:$Z,3,FALSE),IFERROR(VLOOKUP(CONCATENATE(AF$1,"*BATIGNOLLES*"),oldOTB!$Y:$Z,2,FALSE),"")))))))</f>
        <v/>
      </c>
      <c r="AG23" s="13" t="str">
        <f>IFERROR(VLOOKUP(CONCATENATE(AG$1,"*BATIGNOLLES*"),oldOTB!$S:$Z,8,FALSE),IFERROR(VLOOKUP(CONCATENATE(AG$1,"*BATIGNOLLES*"),oldOTB!$T:$Z,7,FALSE),IFERROR(VLOOKUP(CONCATENATE(AG$1,"*BATIGNOLLES*"),oldOTB!$U:$Z,6,FALSE),IFERROR(VLOOKUP(CONCATENATE(AG$1,"*BATIGNOLLES*"),oldOTB!$V:$Z,5,FALSE),IFERROR(VLOOKUP(CONCATENATE(AG$1,"*BATIGNOLLES*"),oldOTB!$W:$Z,4,FALSE),IFERROR(VLOOKUP(CONCATENATE(AG$1,"*BATIGNOLLES*"),oldOTB!$X:$Z,3,FALSE),IFERROR(VLOOKUP(CONCATENATE(AG$1,"*BATIGNOLLES*"),oldOTB!$Y:$Z,2,FALSE),"")))))))</f>
        <v/>
      </c>
      <c r="AH23" s="13" t="str">
        <f>IFERROR(VLOOKUP(CONCATENATE(AH$1,"*BATIGNOLLES*"),oldOTB!$S:$Z,8,FALSE),IFERROR(VLOOKUP(CONCATENATE(AH$1,"*BATIGNOLLES*"),oldOTB!$T:$Z,7,FALSE),IFERROR(VLOOKUP(CONCATENATE(AH$1,"*BATIGNOLLES*"),oldOTB!$U:$Z,6,FALSE),IFERROR(VLOOKUP(CONCATENATE(AH$1,"*BATIGNOLLES*"),oldOTB!$V:$Z,5,FALSE),IFERROR(VLOOKUP(CONCATENATE(AH$1,"*BATIGNOLLES*"),oldOTB!$W:$Z,4,FALSE),IFERROR(VLOOKUP(CONCATENATE(AH$1,"*BATIGNOLLES*"),oldOTB!$X:$Z,3,FALSE),IFERROR(VLOOKUP(CONCATENATE(AH$1,"*BATIGNOLLES*"),oldOTB!$Y:$Z,2,FALSE),"")))))))</f>
        <v/>
      </c>
      <c r="AI23" s="13" t="str">
        <f>IFERROR(VLOOKUP(CONCATENATE(AI$1,"*BATIGNOLLES*"),oldOTB!$S:$Z,8,FALSE),IFERROR(VLOOKUP(CONCATENATE(AI$1,"*BATIGNOLLES*"),oldOTB!$T:$Z,7,FALSE),IFERROR(VLOOKUP(CONCATENATE(AI$1,"*BATIGNOLLES*"),oldOTB!$U:$Z,6,FALSE),IFERROR(VLOOKUP(CONCATENATE(AI$1,"*BATIGNOLLES*"),oldOTB!$V:$Z,5,FALSE),IFERROR(VLOOKUP(CONCATENATE(AI$1,"*BATIGNOLLES*"),oldOTB!$W:$Z,4,FALSE),IFERROR(VLOOKUP(CONCATENATE(AI$1,"*BATIGNOLLES*"),oldOTB!$X:$Z,3,FALSE),IFERROR(VLOOKUP(CONCATENATE(AI$1,"*BATIGNOLLES*"),oldOTB!$Y:$Z,2,FALSE),"")))))))</f>
        <v/>
      </c>
      <c r="AJ23" t="s">
        <v>314</v>
      </c>
      <c r="AK23" t="str">
        <f t="shared" ref="AK23:AP23" si="33">CONCATENATE(E$1,E23)</f>
        <v>42370</v>
      </c>
      <c r="AL23" t="str">
        <f t="shared" si="33"/>
        <v>42371</v>
      </c>
      <c r="AM23" t="str">
        <f t="shared" si="33"/>
        <v>42372</v>
      </c>
      <c r="AN23" t="str">
        <f t="shared" si="33"/>
        <v>42373</v>
      </c>
      <c r="AO23" t="str">
        <f t="shared" si="33"/>
        <v>42374</v>
      </c>
      <c r="AP23" t="str">
        <f t="shared" si="33"/>
        <v>42375</v>
      </c>
      <c r="AQ23" t="str">
        <f t="shared" ref="AQ23:BO23" si="34">CONCATENATE(K$1,K23)</f>
        <v>42376</v>
      </c>
      <c r="AR23" t="str">
        <f t="shared" si="34"/>
        <v>42377</v>
      </c>
      <c r="AS23" t="str">
        <f t="shared" si="34"/>
        <v>42378</v>
      </c>
      <c r="AT23" t="str">
        <f t="shared" si="34"/>
        <v>42379</v>
      </c>
      <c r="AU23" t="str">
        <f t="shared" si="34"/>
        <v>42380</v>
      </c>
      <c r="AV23" t="str">
        <f t="shared" si="34"/>
        <v>42381</v>
      </c>
      <c r="AW23" t="str">
        <f t="shared" si="34"/>
        <v>42382</v>
      </c>
      <c r="AX23" t="str">
        <f t="shared" si="34"/>
        <v>42383</v>
      </c>
      <c r="AY23" t="str">
        <f t="shared" si="34"/>
        <v>42384</v>
      </c>
      <c r="AZ23" t="str">
        <f t="shared" si="34"/>
        <v>42385</v>
      </c>
      <c r="BA23" t="str">
        <f t="shared" si="34"/>
        <v>42386</v>
      </c>
      <c r="BB23" t="str">
        <f t="shared" si="34"/>
        <v>42387</v>
      </c>
      <c r="BC23" t="str">
        <f t="shared" si="34"/>
        <v>42388</v>
      </c>
      <c r="BD23" t="str">
        <f t="shared" si="34"/>
        <v>42389</v>
      </c>
      <c r="BE23" t="str">
        <f t="shared" si="34"/>
        <v>42390</v>
      </c>
      <c r="BF23" t="str">
        <f t="shared" si="34"/>
        <v>42391</v>
      </c>
      <c r="BG23" t="str">
        <f t="shared" si="34"/>
        <v>42392</v>
      </c>
      <c r="BH23" t="str">
        <f t="shared" si="34"/>
        <v>42393</v>
      </c>
      <c r="BI23" t="str">
        <f t="shared" si="34"/>
        <v>42394</v>
      </c>
      <c r="BJ23" t="str">
        <f t="shared" si="34"/>
        <v>42395</v>
      </c>
      <c r="BK23" t="str">
        <f t="shared" si="34"/>
        <v>42396</v>
      </c>
      <c r="BL23" t="str">
        <f t="shared" si="34"/>
        <v>42397</v>
      </c>
      <c r="BM23" t="str">
        <f t="shared" si="34"/>
        <v>42398</v>
      </c>
      <c r="BN23" t="str">
        <f t="shared" si="34"/>
        <v>42399</v>
      </c>
      <c r="BO23" t="str">
        <f t="shared" si="34"/>
        <v>42400</v>
      </c>
    </row>
    <row r="24" spans="1:67" ht="15.75" thickTop="1"/>
    <row r="50" spans="5:6">
      <c r="E50" s="20"/>
      <c r="F50" s="1"/>
    </row>
    <row r="51" spans="5:6">
      <c r="E51" s="20"/>
      <c r="F51" s="1"/>
    </row>
    <row r="52" spans="5:6">
      <c r="E52" s="20"/>
      <c r="F52" s="1"/>
    </row>
    <row r="53" spans="5:6">
      <c r="E53" s="20"/>
      <c r="F53" s="1"/>
    </row>
    <row r="54" spans="5:6">
      <c r="E54" s="20"/>
      <c r="F54" s="1"/>
    </row>
    <row r="55" spans="5:6">
      <c r="E55" s="20"/>
      <c r="F55" s="1"/>
    </row>
    <row r="56" spans="5:6">
      <c r="E56" s="20"/>
      <c r="F56" s="1"/>
    </row>
    <row r="57" spans="5:6">
      <c r="E57" s="20"/>
      <c r="F57" s="1"/>
    </row>
    <row r="58" spans="5:6">
      <c r="E58" s="20"/>
      <c r="F58" s="1"/>
    </row>
    <row r="59" spans="5:6">
      <c r="E59" s="20"/>
      <c r="F59" s="1"/>
    </row>
    <row r="60" spans="5:6">
      <c r="E60" s="20"/>
      <c r="F60" s="1"/>
    </row>
    <row r="61" spans="5:6">
      <c r="E61" s="20"/>
      <c r="F61" s="1"/>
    </row>
    <row r="62" spans="5:6">
      <c r="E62" s="20"/>
      <c r="F62" s="1"/>
    </row>
    <row r="63" spans="5:6">
      <c r="E63" s="20"/>
      <c r="F63" s="1"/>
    </row>
    <row r="64" spans="5:6">
      <c r="E64" s="20"/>
      <c r="F64" s="1"/>
    </row>
    <row r="65" spans="5:6">
      <c r="E65" s="20"/>
      <c r="F65" s="1"/>
    </row>
    <row r="66" spans="5:6">
      <c r="E66" s="20"/>
      <c r="F66" s="1"/>
    </row>
    <row r="67" spans="5:6">
      <c r="E67" s="20"/>
      <c r="F67" s="1"/>
    </row>
    <row r="68" spans="5:6">
      <c r="E68" s="1"/>
      <c r="F68" s="1"/>
    </row>
    <row r="69" spans="5:6">
      <c r="E69" s="1"/>
      <c r="F69" s="1"/>
    </row>
  </sheetData>
  <mergeCells count="3">
    <mergeCell ref="A1:C1"/>
    <mergeCell ref="A2:C2"/>
    <mergeCell ref="A3:D3"/>
  </mergeCells>
  <conditionalFormatting sqref="E1:AI1">
    <cfRule type="expression" dxfId="5" priority="78">
      <formula>E$2=7</formula>
    </cfRule>
    <cfRule type="expression" dxfId="4" priority="79">
      <formula>E$2=6</formula>
    </cfRule>
    <cfRule type="expression" dxfId="3" priority="80">
      <formula>E$2=5</formula>
    </cfRule>
  </conditionalFormatting>
  <conditionalFormatting sqref="E2:AI3">
    <cfRule type="cellIs" dxfId="2" priority="64" operator="equal">
      <formula>7</formula>
    </cfRule>
    <cfRule type="containsText" dxfId="1" priority="67" operator="containsText" text="6">
      <formula>NOT(ISERROR(SEARCH("6",E2)))</formula>
    </cfRule>
    <cfRule type="containsText" dxfId="0" priority="68" operator="containsText" text="5">
      <formula>NOT(ISERROR(SEARCH("5",E2)))</formula>
    </cfRule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oldOTB</vt:lpstr>
      <vt:lpstr>otb2017</vt:lpstr>
      <vt:lpstr>dispo2017</vt:lpstr>
      <vt:lpstr>capacité salles</vt:lpstr>
      <vt:lpstr>janvier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AYARI Moncef</cp:lastModifiedBy>
  <cp:revision/>
  <dcterms:created xsi:type="dcterms:W3CDTF">2016-11-28T16:42:42Z</dcterms:created>
  <dcterms:modified xsi:type="dcterms:W3CDTF">2017-01-11T18:18:50Z</dcterms:modified>
  <cp:category/>
  <cp:contentStatus/>
</cp:coreProperties>
</file>