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704119E2-47DC-4F62-9F33-4AA9BFB4C569}" xr6:coauthVersionLast="47" xr6:coauthVersionMax="47" xr10:uidLastSave="{00000000-0000-0000-0000-000000000000}"/>
  <bookViews>
    <workbookView xWindow="-108" yWindow="-108" windowWidth="23256" windowHeight="12456" xr2:uid="{D74ABD58-4199-42F7-9B7C-F7A2D4D3CB40}"/>
  </bookViews>
  <sheets>
    <sheet name="Feuil1" sheetId="1" r:id="rId1"/>
  </sheets>
  <definedNames>
    <definedName name="Dia_Pneu">Feuil1!$D$13:$D$18</definedName>
    <definedName name="Dim_Pneu">Feuil1!$C$13:$C$18</definedName>
    <definedName name="Vel_RouCir">Feuil1!$K$18:$K$23</definedName>
    <definedName name="Vel_RouNom">Feuil1!$H$18:$H$23</definedName>
    <definedName name="Vel_RouRep">Feuil1!$I$18:$I$23</definedName>
    <definedName name="Vel_VttCir">Feuil1!$K$8:$K$12</definedName>
    <definedName name="Vel_VttNom">Feuil1!$H$8:$H$12</definedName>
    <definedName name="Vel_VttRep">Feuil1!$I$8:$I$12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2" i="1" l="1"/>
  <c r="AK14" i="1" s="1"/>
  <c r="AA13" i="1" l="1"/>
  <c r="AI13" i="1"/>
  <c r="V14" i="1"/>
  <c r="AD14" i="1"/>
  <c r="AL14" i="1"/>
  <c r="Y15" i="1"/>
  <c r="AG15" i="1"/>
  <c r="AG13" i="1"/>
  <c r="AB14" i="1"/>
  <c r="W15" i="1"/>
  <c r="AH13" i="1"/>
  <c r="U14" i="1"/>
  <c r="AC14" i="1"/>
  <c r="X15" i="1"/>
  <c r="AF15" i="1"/>
  <c r="AN15" i="1"/>
  <c r="T13" i="1"/>
  <c r="AB13" i="1"/>
  <c r="AJ13" i="1"/>
  <c r="W14" i="1"/>
  <c r="AE14" i="1"/>
  <c r="AM14" i="1"/>
  <c r="Z15" i="1"/>
  <c r="AH15" i="1"/>
  <c r="X14" i="1"/>
  <c r="T14" i="1"/>
  <c r="AE15" i="1"/>
  <c r="Z13" i="1"/>
  <c r="AC13" i="1"/>
  <c r="AF14" i="1"/>
  <c r="AI15" i="1"/>
  <c r="V13" i="1"/>
  <c r="Y14" i="1"/>
  <c r="T15" i="1"/>
  <c r="AB15" i="1"/>
  <c r="W13" i="1"/>
  <c r="AE13" i="1"/>
  <c r="AM13" i="1"/>
  <c r="Z14" i="1"/>
  <c r="AH14" i="1"/>
  <c r="U15" i="1"/>
  <c r="AC15" i="1"/>
  <c r="AK15" i="1"/>
  <c r="Y13" i="1"/>
  <c r="AJ14" i="1"/>
  <c r="AM15" i="1"/>
  <c r="U13" i="1"/>
  <c r="AK13" i="1"/>
  <c r="AN14" i="1"/>
  <c r="AA15" i="1"/>
  <c r="AD13" i="1"/>
  <c r="AL13" i="1"/>
  <c r="AG14" i="1"/>
  <c r="AJ15" i="1"/>
  <c r="X13" i="1"/>
  <c r="AF13" i="1"/>
  <c r="AN13" i="1"/>
  <c r="AA14" i="1"/>
  <c r="AI14" i="1"/>
  <c r="V15" i="1"/>
  <c r="AD15" i="1"/>
  <c r="AL15" i="1"/>
  <c r="U10" i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K11" i="1"/>
  <c r="L11" i="1" s="1"/>
  <c r="K10" i="1"/>
  <c r="L10" i="1" s="1"/>
  <c r="K9" i="1"/>
  <c r="L9" i="1" s="1"/>
  <c r="S12" i="1" l="1"/>
  <c r="K22" i="1" l="1"/>
  <c r="L22" i="1" s="1"/>
  <c r="K21" i="1"/>
  <c r="L21" i="1" s="1"/>
  <c r="K20" i="1"/>
  <c r="L20" i="1" s="1"/>
  <c r="K19" i="1"/>
  <c r="L19" i="1" s="1"/>
  <c r="K18" i="1"/>
  <c r="L18" i="1" s="1"/>
  <c r="K8" i="1"/>
  <c r="L8" i="1" l="1"/>
</calcChain>
</file>

<file path=xl/sharedStrings.xml><?xml version="1.0" encoding="utf-8"?>
<sst xmlns="http://schemas.openxmlformats.org/spreadsheetml/2006/main" count="84" uniqueCount="56">
  <si>
    <t>PNEU</t>
  </si>
  <si>
    <t>NORME</t>
  </si>
  <si>
    <t>DIMENSION</t>
  </si>
  <si>
    <t>Ø Extérieur</t>
  </si>
  <si>
    <t>En millimètres</t>
  </si>
  <si>
    <t>Française</t>
  </si>
  <si>
    <t>700 x 23C</t>
  </si>
  <si>
    <t>650B</t>
  </si>
  <si>
    <t>Internationale ETRTO</t>
  </si>
  <si>
    <t>50 - 559</t>
  </si>
  <si>
    <t>Anglaise</t>
  </si>
  <si>
    <t>26 x 1,95</t>
  </si>
  <si>
    <t>26 x 1 1/2 x 1 3/8</t>
  </si>
  <si>
    <t>27,5 x 2,10</t>
  </si>
  <si>
    <t>GITANE 01</t>
  </si>
  <si>
    <t>LAPIERRE 01</t>
  </si>
  <si>
    <t>TEST 01</t>
  </si>
  <si>
    <t>NAKAMURA 01</t>
  </si>
  <si>
    <t>Git01V</t>
  </si>
  <si>
    <t>Lap01V</t>
  </si>
  <si>
    <t>Tes01V</t>
  </si>
  <si>
    <t>MARQUE</t>
  </si>
  <si>
    <t>REPERE</t>
  </si>
  <si>
    <t>Circonférence</t>
  </si>
  <si>
    <t>VELO VTT</t>
  </si>
  <si>
    <t>VELO ROUTE</t>
  </si>
  <si>
    <t>ANNEE</t>
  </si>
  <si>
    <t>Début</t>
  </si>
  <si>
    <t>Fin</t>
  </si>
  <si>
    <t>Nak01V</t>
  </si>
  <si>
    <t>ORBEA 01</t>
  </si>
  <si>
    <t>PEUGEOT 01</t>
  </si>
  <si>
    <t>TEST 02</t>
  </si>
  <si>
    <t>Orb01R</t>
  </si>
  <si>
    <t>Peu01R</t>
  </si>
  <si>
    <t>Lap01R</t>
  </si>
  <si>
    <t>Tes01R</t>
  </si>
  <si>
    <t>Tes02R</t>
  </si>
  <si>
    <t>700 x 22C</t>
  </si>
  <si>
    <t>D'autres fichiers utilisent les dates en ordre croissant</t>
  </si>
  <si>
    <t>651B</t>
  </si>
  <si>
    <t>DEVELOPPEMENT</t>
  </si>
  <si>
    <t>VELO</t>
  </si>
  <si>
    <t>PLATEAU</t>
  </si>
  <si>
    <t>Choix = X</t>
  </si>
  <si>
    <t>X</t>
  </si>
  <si>
    <t>FEUILLE PNEUMATIQUE</t>
  </si>
  <si>
    <t>2 FEUILLES SEPAREES PAR TYPE DE VELO</t>
  </si>
  <si>
    <t>TYPE</t>
  </si>
  <si>
    <t>VTT</t>
  </si>
  <si>
    <t>Nb Pignons</t>
  </si>
  <si>
    <t>Doc</t>
  </si>
  <si>
    <t>Pneu</t>
  </si>
  <si>
    <t>Nb Dents</t>
  </si>
  <si>
    <t>PIGNON (Nb Dents)</t>
  </si>
  <si>
    <t>Cellule où effectuer la condition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</si>
</sst>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</font>
    <font>
      <b/>
      <sz val="10"/>
      <color rgb="FFFF0000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</font>
  </fonts>
  <fills count="9">
    <fill>
      <patternFill patternType="none"/>
    </fill>
    <fill>
      <patternFill patternType="gray125"/>
    </fill>
    <fill>
      <patternFill patternType="gray0625">
        <bgColor theme="8" tint="0.79995117038483843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8" tint="0.79998168889431442"/>
      </patternFill>
    </fill>
    <fill>
      <patternFill patternType="gray0625"/>
    </fill>
    <fill>
      <patternFill patternType="lightUp"/>
    </fill>
    <fill>
      <patternFill patternType="lightUp">
        <bgColor theme="0" tint="-0.14999847407452621"/>
      </patternFill>
    </fill>
  </fills>
  <borders count="75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thin">
        <color auto="1"/>
      </top>
      <bottom/>
      <diagonal/>
    </border>
    <border>
      <left style="dashDot">
        <color auto="1"/>
      </left>
      <right style="medium">
        <color auto="1"/>
      </right>
      <top/>
      <bottom/>
      <diagonal/>
    </border>
    <border>
      <left style="dashDot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dashDot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dashDot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dashDot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dashDot">
        <color auto="1"/>
      </left>
      <right style="medium">
        <color auto="1"/>
      </right>
      <top/>
      <bottom style="hair">
        <color auto="1"/>
      </bottom>
      <diagonal/>
    </border>
    <border>
      <left style="dashed">
        <color auto="1"/>
      </left>
      <right/>
      <top style="thin">
        <color auto="1"/>
      </top>
      <bottom style="hair">
        <color auto="1"/>
      </bottom>
      <diagonal/>
    </border>
    <border>
      <left style="dashed">
        <color auto="1"/>
      </left>
      <right/>
      <top/>
      <bottom style="hair">
        <color auto="1"/>
      </bottom>
      <diagonal/>
    </border>
    <border>
      <left style="dashed">
        <color auto="1"/>
      </left>
      <right/>
      <top style="hair">
        <color auto="1"/>
      </top>
      <bottom style="hair">
        <color auto="1"/>
      </bottom>
      <diagonal/>
    </border>
    <border>
      <left style="dashed">
        <color auto="1"/>
      </left>
      <right/>
      <top style="hair">
        <color auto="1"/>
      </top>
      <bottom/>
      <diagonal/>
    </border>
    <border>
      <left style="dashed">
        <color auto="1"/>
      </left>
      <right/>
      <top style="hair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/>
      <diagonal/>
    </border>
    <border>
      <left style="medium">
        <color auto="1"/>
      </left>
      <right style="medium">
        <color rgb="FFFF0000"/>
      </right>
      <top/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rgb="FFFF0000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dashDot">
        <color auto="1"/>
      </top>
      <bottom style="thin">
        <color auto="1"/>
      </bottom>
      <diagonal/>
    </border>
    <border>
      <left/>
      <right/>
      <top style="dashDot">
        <color auto="1"/>
      </top>
      <bottom style="thin">
        <color auto="1"/>
      </bottom>
      <diagonal/>
    </border>
    <border>
      <left/>
      <right style="medium">
        <color auto="1"/>
      </right>
      <top style="dashDot">
        <color auto="1"/>
      </top>
      <bottom style="thin">
        <color auto="1"/>
      </bottom>
      <diagonal/>
    </border>
    <border>
      <left style="medium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medium">
        <color auto="1"/>
      </right>
      <top style="dotted">
        <color auto="1"/>
      </top>
      <bottom/>
      <diagonal/>
    </border>
    <border>
      <left style="dashDot">
        <color auto="1"/>
      </left>
      <right style="dashDot">
        <color auto="1"/>
      </right>
      <top/>
      <bottom style="dotted">
        <color auto="1"/>
      </bottom>
      <diagonal/>
    </border>
    <border>
      <left style="thin">
        <color auto="1"/>
      </left>
      <right style="dashDot">
        <color auto="1"/>
      </right>
      <top style="medium">
        <color auto="1"/>
      </top>
      <bottom/>
      <diagonal/>
    </border>
    <border>
      <left style="thin">
        <color auto="1"/>
      </left>
      <right style="dashDot">
        <color auto="1"/>
      </right>
      <top/>
      <bottom/>
      <diagonal/>
    </border>
    <border>
      <left style="thin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/>
      <top style="dashDot">
        <color auto="1"/>
      </top>
      <bottom style="thin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 style="dashDot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ashDot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dashDot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0" fontId="0" fillId="0" borderId="7" xfId="0" applyBorder="1" applyAlignment="1">
      <alignment horizontal="centerContinuous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4" borderId="36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5" fillId="0" borderId="5" xfId="0" applyFont="1" applyBorder="1" applyAlignment="1">
      <alignment horizontal="centerContinuous" vertical="center"/>
    </xf>
    <xf numFmtId="0" fontId="4" fillId="0" borderId="39" xfId="0" applyFont="1" applyBorder="1" applyAlignment="1">
      <alignment horizontal="centerContinuous" vertical="center"/>
    </xf>
    <xf numFmtId="0" fontId="0" fillId="0" borderId="40" xfId="0" applyBorder="1" applyAlignment="1">
      <alignment horizontal="centerContinuous" vertical="center"/>
    </xf>
    <xf numFmtId="0" fontId="0" fillId="0" borderId="41" xfId="0" applyBorder="1" applyAlignment="1">
      <alignment horizontal="centerContinuous" vertical="center"/>
    </xf>
    <xf numFmtId="0" fontId="2" fillId="6" borderId="29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48" xfId="0" applyBorder="1" applyAlignment="1">
      <alignment horizontal="centerContinuous" vertical="center"/>
    </xf>
    <xf numFmtId="0" fontId="0" fillId="0" borderId="49" xfId="0" applyBorder="1" applyAlignment="1">
      <alignment horizontal="center" vertical="center"/>
    </xf>
    <xf numFmtId="0" fontId="0" fillId="0" borderId="49" xfId="0" applyBorder="1"/>
    <xf numFmtId="0" fontId="3" fillId="3" borderId="10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3" xfId="0" applyFill="1" applyBorder="1"/>
    <xf numFmtId="0" fontId="0" fillId="4" borderId="4" xfId="0" applyFill="1" applyBorder="1"/>
    <xf numFmtId="0" fontId="3" fillId="3" borderId="51" xfId="0" applyFont="1" applyFill="1" applyBorder="1" applyAlignment="1">
      <alignment horizontal="center" vertical="center"/>
    </xf>
    <xf numFmtId="0" fontId="0" fillId="0" borderId="52" xfId="0" applyBorder="1" applyAlignment="1">
      <alignment horizontal="centerContinuous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 vertical="center"/>
    </xf>
    <xf numFmtId="0" fontId="0" fillId="4" borderId="0" xfId="0" applyFill="1"/>
    <xf numFmtId="0" fontId="0" fillId="4" borderId="2" xfId="0" applyFill="1" applyBorder="1"/>
    <xf numFmtId="0" fontId="0" fillId="0" borderId="47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4" borderId="58" xfId="0" applyFill="1" applyBorder="1"/>
    <xf numFmtId="0" fontId="0" fillId="4" borderId="59" xfId="0" applyFill="1" applyBorder="1"/>
    <xf numFmtId="0" fontId="0" fillId="4" borderId="60" xfId="0" applyFill="1" applyBorder="1"/>
    <xf numFmtId="0" fontId="3" fillId="3" borderId="61" xfId="0" applyFont="1" applyFill="1" applyBorder="1" applyAlignment="1">
      <alignment horizontal="center" vertical="center"/>
    </xf>
    <xf numFmtId="0" fontId="0" fillId="4" borderId="28" xfId="0" applyFill="1" applyBorder="1"/>
    <xf numFmtId="0" fontId="0" fillId="0" borderId="62" xfId="0" applyBorder="1" applyAlignment="1">
      <alignment horizontal="center" vertical="center"/>
    </xf>
    <xf numFmtId="0" fontId="0" fillId="4" borderId="63" xfId="0" applyFill="1" applyBorder="1"/>
    <xf numFmtId="0" fontId="0" fillId="4" borderId="64" xfId="0" applyFill="1" applyBorder="1" applyAlignment="1">
      <alignment horizontal="center" vertical="center"/>
    </xf>
    <xf numFmtId="0" fontId="0" fillId="4" borderId="65" xfId="0" applyFill="1" applyBorder="1"/>
    <xf numFmtId="0" fontId="0" fillId="4" borderId="56" xfId="0" applyFill="1" applyBorder="1"/>
    <xf numFmtId="0" fontId="0" fillId="4" borderId="57" xfId="0" applyFill="1" applyBorder="1"/>
    <xf numFmtId="0" fontId="3" fillId="3" borderId="66" xfId="0" applyFont="1" applyFill="1" applyBorder="1" applyAlignment="1">
      <alignment horizontal="center" vertical="center"/>
    </xf>
    <xf numFmtId="0" fontId="3" fillId="3" borderId="50" xfId="0" applyFont="1" applyFill="1" applyBorder="1" applyAlignment="1">
      <alignment horizontal="center" vertical="center"/>
    </xf>
    <xf numFmtId="2" fontId="0" fillId="0" borderId="67" xfId="0" applyNumberFormat="1" applyBorder="1" applyAlignment="1">
      <alignment horizontal="center" vertical="center"/>
    </xf>
    <xf numFmtId="2" fontId="0" fillId="0" borderId="68" xfId="0" applyNumberFormat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3" fillId="3" borderId="70" xfId="0" applyFont="1" applyFill="1" applyBorder="1" applyAlignment="1">
      <alignment horizontal="center" vertical="center"/>
    </xf>
    <xf numFmtId="2" fontId="0" fillId="0" borderId="71" xfId="0" applyNumberFormat="1" applyBorder="1" applyAlignment="1">
      <alignment horizontal="center" vertical="center"/>
    </xf>
    <xf numFmtId="2" fontId="0" fillId="0" borderId="72" xfId="0" applyNumberFormat="1" applyBorder="1" applyAlignment="1">
      <alignment horizontal="center" vertical="center"/>
    </xf>
    <xf numFmtId="2" fontId="0" fillId="0" borderId="73" xfId="0" applyNumberFormat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0" fontId="4" fillId="7" borderId="43" xfId="0" applyFont="1" applyFill="1" applyBorder="1" applyAlignment="1">
      <alignment horizontal="center" vertical="center"/>
    </xf>
    <xf numFmtId="0" fontId="6" fillId="7" borderId="45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horizontal="center" vertical="center"/>
    </xf>
    <xf numFmtId="0" fontId="4" fillId="8" borderId="44" xfId="0" applyFont="1" applyFill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388620</xdr:colOff>
      <xdr:row>3</xdr:row>
      <xdr:rowOff>0</xdr:rowOff>
    </xdr:from>
    <xdr:to>
      <xdr:col>18</xdr:col>
      <xdr:colOff>358140</xdr:colOff>
      <xdr:row>10</xdr:row>
      <xdr:rowOff>167640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CF0BA82-650E-9CD5-5951-76ACB05BCA03}"/>
            </a:ext>
          </a:extLst>
        </xdr:cNvPr>
        <xdr:cNvCxnSpPr/>
      </xdr:nvCxnSpPr>
      <xdr:spPr>
        <a:xfrm>
          <a:off x="11094720" y="548640"/>
          <a:ext cx="1104900" cy="1447800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B2BFC-B364-46D0-8ED1-E47C6E677EBB}">
  <dimension ref="B1:AN23"/>
  <sheetViews>
    <sheetView tabSelected="1" topLeftCell="D1" workbookViewId="0">
      <selection activeCell="R13" sqref="R13"/>
    </sheetView>
  </sheetViews>
  <sheetFormatPr baseColWidth="10" defaultRowHeight="13.8" x14ac:dyDescent="0.3"/>
  <cols>
    <col min="1" max="1" width="1.77734375" customWidth="1"/>
    <col min="2" max="2" width="17.33203125" bestFit="1" customWidth="1"/>
    <col min="3" max="3" width="14.77734375" bestFit="1" customWidth="1"/>
    <col min="5" max="5" width="1.77734375" customWidth="1"/>
    <col min="6" max="6" width="6.33203125" bestFit="1" customWidth="1"/>
    <col min="7" max="7" width="5.6640625" bestFit="1" customWidth="1"/>
    <col min="8" max="8" width="13.5546875" bestFit="1" customWidth="1"/>
    <col min="9" max="9" width="11.33203125" customWidth="1"/>
    <col min="10" max="10" width="14.77734375" bestFit="1" customWidth="1"/>
    <col min="11" max="11" width="24.109375" customWidth="1"/>
    <col min="12" max="12" width="5" bestFit="1" customWidth="1"/>
    <col min="13" max="13" width="1.77734375" customWidth="1"/>
    <col min="14" max="14" width="10.77734375" customWidth="1"/>
    <col min="15" max="15" width="5.77734375" customWidth="1"/>
    <col min="16" max="16" width="9.77734375" bestFit="1" customWidth="1"/>
    <col min="17" max="17" width="7.77734375" customWidth="1"/>
    <col min="18" max="18" width="8.77734375" customWidth="1"/>
    <col min="19" max="19" width="16.77734375" customWidth="1"/>
    <col min="20" max="40" width="6.77734375" customWidth="1"/>
  </cols>
  <sheetData>
    <row r="1" spans="2:40" ht="14.4" thickBot="1" x14ac:dyDescent="0.35"/>
    <row r="2" spans="2:40" ht="14.4" thickBot="1" x14ac:dyDescent="0.35">
      <c r="F2" s="55" t="s">
        <v>39</v>
      </c>
      <c r="G2" s="56"/>
      <c r="H2" s="56"/>
      <c r="I2" s="56"/>
      <c r="J2" s="56"/>
      <c r="K2" s="57"/>
    </row>
    <row r="3" spans="2:40" ht="14.4" thickBot="1" x14ac:dyDescent="0.35">
      <c r="Q3" s="110" t="s">
        <v>55</v>
      </c>
    </row>
    <row r="4" spans="2:40" ht="14.4" thickBot="1" x14ac:dyDescent="0.35">
      <c r="B4" s="54" t="s">
        <v>46</v>
      </c>
      <c r="C4" s="6"/>
      <c r="D4" s="7"/>
      <c r="F4" s="54" t="s">
        <v>47</v>
      </c>
      <c r="G4" s="6"/>
      <c r="H4" s="6"/>
      <c r="I4" s="6"/>
      <c r="J4" s="6"/>
      <c r="K4" s="7"/>
    </row>
    <row r="5" spans="2:40" ht="14.4" thickBot="1" x14ac:dyDescent="0.35"/>
    <row r="6" spans="2:40" ht="14.4" thickBot="1" x14ac:dyDescent="0.35">
      <c r="F6" s="5" t="s">
        <v>26</v>
      </c>
      <c r="G6" s="7"/>
      <c r="H6" s="5" t="s">
        <v>24</v>
      </c>
      <c r="I6" s="6"/>
      <c r="J6" s="6"/>
      <c r="K6" s="7"/>
      <c r="L6" s="103" t="s">
        <v>51</v>
      </c>
      <c r="M6" s="60"/>
    </row>
    <row r="7" spans="2:40" ht="14.4" thickBot="1" x14ac:dyDescent="0.35">
      <c r="F7" s="1" t="s">
        <v>27</v>
      </c>
      <c r="G7" s="46" t="s">
        <v>28</v>
      </c>
      <c r="H7" s="24" t="s">
        <v>21</v>
      </c>
      <c r="I7" s="36" t="s">
        <v>22</v>
      </c>
      <c r="J7" s="2" t="s">
        <v>2</v>
      </c>
      <c r="K7" s="59" t="s">
        <v>23</v>
      </c>
      <c r="L7" s="104" t="s">
        <v>52</v>
      </c>
      <c r="M7" s="60"/>
    </row>
    <row r="8" spans="2:40" ht="14.4" thickBot="1" x14ac:dyDescent="0.35">
      <c r="F8" s="44">
        <v>2004</v>
      </c>
      <c r="G8" s="47">
        <v>2020</v>
      </c>
      <c r="H8" s="29" t="s">
        <v>14</v>
      </c>
      <c r="I8" s="37" t="s">
        <v>18</v>
      </c>
      <c r="J8" s="31">
        <v>25</v>
      </c>
      <c r="K8" s="58">
        <f>ROUND(_xlfn.XLOOKUP(J8,Dim_Pneu,Dia_Pneu,0)*PI(),0)</f>
        <v>0</v>
      </c>
      <c r="L8" s="105" t="str">
        <f>IF(K8=0,"Pb","")</f>
        <v>Pb</v>
      </c>
      <c r="M8" s="61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2:40" ht="14.4" thickBot="1" x14ac:dyDescent="0.35">
      <c r="F9" s="45">
        <v>2005</v>
      </c>
      <c r="G9" s="48"/>
      <c r="H9" s="30" t="s">
        <v>15</v>
      </c>
      <c r="I9" s="38" t="s">
        <v>19</v>
      </c>
      <c r="J9" s="32" t="s">
        <v>11</v>
      </c>
      <c r="K9" s="53">
        <f>ROUND(_xlfn.XLOOKUP(J9,Dim_Pneu,Dia_Pneu,0)*PI(),0)</f>
        <v>2073</v>
      </c>
      <c r="L9" s="106" t="str">
        <f t="shared" ref="L9:L11" si="0">IF(K9=0,"Pb","")</f>
        <v/>
      </c>
      <c r="M9" s="61"/>
      <c r="N9" s="5" t="s">
        <v>41</v>
      </c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7"/>
    </row>
    <row r="10" spans="2:40" ht="14.4" thickBot="1" x14ac:dyDescent="0.35">
      <c r="B10" s="5" t="s">
        <v>0</v>
      </c>
      <c r="C10" s="6"/>
      <c r="D10" s="7"/>
      <c r="F10" s="45"/>
      <c r="G10" s="48"/>
      <c r="H10" s="25" t="s">
        <v>16</v>
      </c>
      <c r="I10" s="39" t="s">
        <v>20</v>
      </c>
      <c r="J10" s="33" t="s">
        <v>13</v>
      </c>
      <c r="K10" s="51">
        <f>ROUND(_xlfn.XLOOKUP(J10,Dim_Pneu,Dia_Pneu,0)*PI(),0)</f>
        <v>2196</v>
      </c>
      <c r="L10" s="106" t="str">
        <f t="shared" si="0"/>
        <v/>
      </c>
      <c r="M10" s="61"/>
      <c r="N10" s="63" t="s">
        <v>42</v>
      </c>
      <c r="O10" s="71"/>
      <c r="P10" s="71"/>
      <c r="Q10" s="71"/>
      <c r="R10" s="8" t="s">
        <v>43</v>
      </c>
      <c r="S10" s="88" t="s">
        <v>54</v>
      </c>
      <c r="T10" s="72">
        <v>11</v>
      </c>
      <c r="U10" s="98">
        <f>T10+1</f>
        <v>12</v>
      </c>
      <c r="V10" s="98">
        <f t="shared" ref="V10:AD10" si="1">U10+1</f>
        <v>13</v>
      </c>
      <c r="W10" s="98">
        <f t="shared" si="1"/>
        <v>14</v>
      </c>
      <c r="X10" s="98">
        <f t="shared" si="1"/>
        <v>15</v>
      </c>
      <c r="Y10" s="98">
        <f t="shared" si="1"/>
        <v>16</v>
      </c>
      <c r="Z10" s="98">
        <f t="shared" si="1"/>
        <v>17</v>
      </c>
      <c r="AA10" s="98">
        <f t="shared" si="1"/>
        <v>18</v>
      </c>
      <c r="AB10" s="98">
        <f t="shared" si="1"/>
        <v>19</v>
      </c>
      <c r="AC10" s="98">
        <f t="shared" si="1"/>
        <v>20</v>
      </c>
      <c r="AD10" s="98">
        <f t="shared" si="1"/>
        <v>21</v>
      </c>
      <c r="AE10" s="98">
        <f t="shared" ref="AE10" si="2">AD10+1</f>
        <v>22</v>
      </c>
      <c r="AF10" s="98">
        <f t="shared" ref="AF10" si="3">AE10+1</f>
        <v>23</v>
      </c>
      <c r="AG10" s="98">
        <f t="shared" ref="AG10" si="4">AF10+1</f>
        <v>24</v>
      </c>
      <c r="AH10" s="98">
        <f t="shared" ref="AH10" si="5">AG10+1</f>
        <v>25</v>
      </c>
      <c r="AI10" s="98">
        <f t="shared" ref="AI10" si="6">AH10+1</f>
        <v>26</v>
      </c>
      <c r="AJ10" s="98">
        <f t="shared" ref="AJ10" si="7">AI10+1</f>
        <v>27</v>
      </c>
      <c r="AK10" s="98">
        <f t="shared" ref="AK10" si="8">AJ10+1</f>
        <v>28</v>
      </c>
      <c r="AL10" s="98">
        <f t="shared" ref="AL10" si="9">AK10+1</f>
        <v>29</v>
      </c>
      <c r="AM10" s="98">
        <f t="shared" ref="AM10:AN10" si="10">AL10+1</f>
        <v>30</v>
      </c>
      <c r="AN10" s="73">
        <f t="shared" si="10"/>
        <v>31</v>
      </c>
    </row>
    <row r="11" spans="2:40" ht="14.4" thickBot="1" x14ac:dyDescent="0.35">
      <c r="B11" s="8" t="s">
        <v>1</v>
      </c>
      <c r="C11" s="2" t="s">
        <v>2</v>
      </c>
      <c r="D11" s="3" t="s">
        <v>3</v>
      </c>
      <c r="F11" s="45"/>
      <c r="G11" s="48"/>
      <c r="H11" s="26" t="s">
        <v>17</v>
      </c>
      <c r="I11" s="40" t="s">
        <v>29</v>
      </c>
      <c r="J11" s="34" t="s">
        <v>13</v>
      </c>
      <c r="K11" s="52">
        <f>ROUND(_xlfn.XLOOKUP(J11,Dim_Pneu,Dia_Pneu,0)*PI(),0)</f>
        <v>2196</v>
      </c>
      <c r="L11" s="106" t="str">
        <f t="shared" si="0"/>
        <v/>
      </c>
      <c r="M11" s="61"/>
      <c r="N11" s="81" t="s">
        <v>21</v>
      </c>
      <c r="O11" s="64" t="s">
        <v>48</v>
      </c>
      <c r="P11" s="65" t="s">
        <v>50</v>
      </c>
      <c r="Q11" s="82" t="s">
        <v>22</v>
      </c>
      <c r="R11" s="80" t="s">
        <v>53</v>
      </c>
      <c r="S11" s="108" t="s">
        <v>44</v>
      </c>
      <c r="T11" s="91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3"/>
    </row>
    <row r="12" spans="2:40" ht="14.4" thickBot="1" x14ac:dyDescent="0.35">
      <c r="B12" s="9"/>
      <c r="D12" s="3" t="s">
        <v>4</v>
      </c>
      <c r="F12" s="43"/>
      <c r="G12" s="49"/>
      <c r="H12" s="27"/>
      <c r="I12" s="41"/>
      <c r="J12" s="35"/>
      <c r="K12" s="28"/>
      <c r="L12" s="107"/>
      <c r="M12" s="60"/>
      <c r="N12" s="42" t="s">
        <v>15</v>
      </c>
      <c r="O12" s="86" t="s">
        <v>49</v>
      </c>
      <c r="P12" s="86">
        <v>8</v>
      </c>
      <c r="Q12" s="2" t="str">
        <f>IF(OR(N12="",O12="",P12=""),"",IF(O12="Route",_xlfn.XLOOKUP(N12,Vel_RouNom,Vel_RouRep,"Inconnu"),_xlfn.XLOOKUP(N12,Vel_VttNom,Vel_VttRep,"Inconnu")))</f>
        <v>Lap01V</v>
      </c>
      <c r="R12" s="87"/>
      <c r="S12" s="109" t="str">
        <f>IF($Q$12="","",IF(COUNTA(T$12:AN$12)=$P$12,IF(SUM(T$13:AN$13)=0,"Circonférence !!!",""),"Nb Pignons !!"))</f>
        <v/>
      </c>
      <c r="T12" s="94" t="s">
        <v>45</v>
      </c>
      <c r="U12" s="99"/>
      <c r="V12" s="99" t="s">
        <v>45</v>
      </c>
      <c r="W12" s="99"/>
      <c r="X12" s="99" t="s">
        <v>45</v>
      </c>
      <c r="Y12" s="99"/>
      <c r="Z12" s="99" t="s">
        <v>45</v>
      </c>
      <c r="AA12" s="99"/>
      <c r="AB12" s="99"/>
      <c r="AC12" s="99" t="s">
        <v>45</v>
      </c>
      <c r="AD12" s="99"/>
      <c r="AE12" s="99"/>
      <c r="AF12" s="99" t="s">
        <v>45</v>
      </c>
      <c r="AG12" s="99"/>
      <c r="AH12" s="99"/>
      <c r="AI12" s="99" t="s">
        <v>45</v>
      </c>
      <c r="AJ12" s="99"/>
      <c r="AK12" s="99"/>
      <c r="AL12" s="99"/>
      <c r="AM12" s="99" t="s">
        <v>45</v>
      </c>
      <c r="AN12" s="95"/>
    </row>
    <row r="13" spans="2:40" x14ac:dyDescent="0.3">
      <c r="B13" s="12" t="s">
        <v>5</v>
      </c>
      <c r="C13" s="13" t="s">
        <v>6</v>
      </c>
      <c r="D13" s="16">
        <v>700</v>
      </c>
      <c r="N13" s="83"/>
      <c r="O13" s="84"/>
      <c r="P13" s="84"/>
      <c r="Q13" s="85"/>
      <c r="R13" s="62">
        <v>52</v>
      </c>
      <c r="S13" s="89"/>
      <c r="T13" s="74">
        <f t="shared" ref="T13:AC15" si="11">IF(OR($Q$12="",$R13="",T$12=""),"",IF(RIGHT($Q$12,1)="R",ROUND(_xlfn.XLOOKUP($Q$12,Vel_RouRep,Vel_RouCir)*$R13/T$10/1000,2),ROUND(_xlfn.XLOOKUP($Q$12,Vel_VttRep,Vel_VttCir)*$R13/T$10/1000,2)))</f>
        <v>9.8000000000000007</v>
      </c>
      <c r="U13" s="100" t="str">
        <f t="shared" si="11"/>
        <v/>
      </c>
      <c r="V13" s="100">
        <f t="shared" si="11"/>
        <v>8.2899999999999991</v>
      </c>
      <c r="W13" s="100" t="str">
        <f t="shared" si="11"/>
        <v/>
      </c>
      <c r="X13" s="100">
        <f t="shared" si="11"/>
        <v>7.19</v>
      </c>
      <c r="Y13" s="100" t="str">
        <f t="shared" si="11"/>
        <v/>
      </c>
      <c r="Z13" s="100">
        <f t="shared" si="11"/>
        <v>6.34</v>
      </c>
      <c r="AA13" s="100" t="str">
        <f t="shared" si="11"/>
        <v/>
      </c>
      <c r="AB13" s="100" t="str">
        <f t="shared" si="11"/>
        <v/>
      </c>
      <c r="AC13" s="100">
        <f t="shared" si="11"/>
        <v>5.39</v>
      </c>
      <c r="AD13" s="100" t="str">
        <f t="shared" ref="AD13:AN15" si="12">IF(OR($Q$12="",$R13="",AD$12=""),"",IF(RIGHT($Q$12,1)="R",ROUND(_xlfn.XLOOKUP($Q$12,Vel_RouRep,Vel_RouCir)*$R13/AD$10/1000,2),ROUND(_xlfn.XLOOKUP($Q$12,Vel_VttRep,Vel_VttCir)*$R13/AD$10/1000,2)))</f>
        <v/>
      </c>
      <c r="AE13" s="100" t="str">
        <f t="shared" si="12"/>
        <v/>
      </c>
      <c r="AF13" s="100">
        <f t="shared" si="12"/>
        <v>4.6900000000000004</v>
      </c>
      <c r="AG13" s="100" t="str">
        <f t="shared" si="12"/>
        <v/>
      </c>
      <c r="AH13" s="100" t="str">
        <f t="shared" si="12"/>
        <v/>
      </c>
      <c r="AI13" s="100">
        <f t="shared" si="12"/>
        <v>4.1500000000000004</v>
      </c>
      <c r="AJ13" s="100" t="str">
        <f t="shared" si="12"/>
        <v/>
      </c>
      <c r="AK13" s="100" t="str">
        <f t="shared" si="12"/>
        <v/>
      </c>
      <c r="AL13" s="100" t="str">
        <f t="shared" si="12"/>
        <v/>
      </c>
      <c r="AM13" s="100">
        <f t="shared" si="12"/>
        <v>3.59</v>
      </c>
      <c r="AN13" s="75" t="str">
        <f t="shared" si="12"/>
        <v/>
      </c>
    </row>
    <row r="14" spans="2:40" x14ac:dyDescent="0.3">
      <c r="B14" s="9"/>
      <c r="C14" s="20" t="s">
        <v>7</v>
      </c>
      <c r="D14" s="21">
        <v>699</v>
      </c>
      <c r="N14" s="67"/>
      <c r="O14" s="78"/>
      <c r="P14" s="78"/>
      <c r="Q14" s="79"/>
      <c r="R14" s="70">
        <v>42</v>
      </c>
      <c r="S14" s="89"/>
      <c r="T14" s="96">
        <f t="shared" si="11"/>
        <v>7.92</v>
      </c>
      <c r="U14" s="101" t="str">
        <f t="shared" si="11"/>
        <v/>
      </c>
      <c r="V14" s="101">
        <f t="shared" si="11"/>
        <v>6.7</v>
      </c>
      <c r="W14" s="101" t="str">
        <f t="shared" si="11"/>
        <v/>
      </c>
      <c r="X14" s="101">
        <f t="shared" si="11"/>
        <v>5.8</v>
      </c>
      <c r="Y14" s="101" t="str">
        <f t="shared" si="11"/>
        <v/>
      </c>
      <c r="Z14" s="101">
        <f t="shared" si="11"/>
        <v>5.12</v>
      </c>
      <c r="AA14" s="101" t="str">
        <f t="shared" si="11"/>
        <v/>
      </c>
      <c r="AB14" s="101" t="str">
        <f t="shared" si="11"/>
        <v/>
      </c>
      <c r="AC14" s="101">
        <f t="shared" si="11"/>
        <v>4.3499999999999996</v>
      </c>
      <c r="AD14" s="101" t="str">
        <f t="shared" si="12"/>
        <v/>
      </c>
      <c r="AE14" s="101" t="str">
        <f t="shared" si="12"/>
        <v/>
      </c>
      <c r="AF14" s="101">
        <f t="shared" si="12"/>
        <v>3.79</v>
      </c>
      <c r="AG14" s="101" t="str">
        <f t="shared" si="12"/>
        <v/>
      </c>
      <c r="AH14" s="101" t="str">
        <f t="shared" si="12"/>
        <v/>
      </c>
      <c r="AI14" s="101">
        <f t="shared" si="12"/>
        <v>3.35</v>
      </c>
      <c r="AJ14" s="101" t="str">
        <f t="shared" si="12"/>
        <v/>
      </c>
      <c r="AK14" s="101" t="str">
        <f t="shared" si="12"/>
        <v/>
      </c>
      <c r="AL14" s="101" t="str">
        <f t="shared" si="12"/>
        <v/>
      </c>
      <c r="AM14" s="101">
        <f t="shared" si="12"/>
        <v>2.9</v>
      </c>
      <c r="AN14" s="97" t="str">
        <f t="shared" si="12"/>
        <v/>
      </c>
    </row>
    <row r="15" spans="2:40" ht="14.4" thickBot="1" x14ac:dyDescent="0.35">
      <c r="B15" s="14" t="s">
        <v>8</v>
      </c>
      <c r="C15" s="15" t="s">
        <v>9</v>
      </c>
      <c r="D15" s="18"/>
      <c r="N15" s="68"/>
      <c r="O15" s="69"/>
      <c r="P15" s="69"/>
      <c r="Q15" s="69"/>
      <c r="R15" s="66">
        <v>30</v>
      </c>
      <c r="S15" s="90"/>
      <c r="T15" s="76">
        <f t="shared" si="11"/>
        <v>5.65</v>
      </c>
      <c r="U15" s="102" t="str">
        <f t="shared" si="11"/>
        <v/>
      </c>
      <c r="V15" s="102">
        <f t="shared" si="11"/>
        <v>4.78</v>
      </c>
      <c r="W15" s="102" t="str">
        <f t="shared" si="11"/>
        <v/>
      </c>
      <c r="X15" s="102">
        <f t="shared" si="11"/>
        <v>4.1500000000000004</v>
      </c>
      <c r="Y15" s="102" t="str">
        <f t="shared" si="11"/>
        <v/>
      </c>
      <c r="Z15" s="102">
        <f t="shared" si="11"/>
        <v>3.66</v>
      </c>
      <c r="AA15" s="102" t="str">
        <f t="shared" si="11"/>
        <v/>
      </c>
      <c r="AB15" s="102" t="str">
        <f t="shared" si="11"/>
        <v/>
      </c>
      <c r="AC15" s="102">
        <f t="shared" si="11"/>
        <v>3.11</v>
      </c>
      <c r="AD15" s="102" t="str">
        <f t="shared" si="12"/>
        <v/>
      </c>
      <c r="AE15" s="102" t="str">
        <f t="shared" si="12"/>
        <v/>
      </c>
      <c r="AF15" s="102">
        <f t="shared" si="12"/>
        <v>2.7</v>
      </c>
      <c r="AG15" s="102" t="str">
        <f t="shared" si="12"/>
        <v/>
      </c>
      <c r="AH15" s="102" t="str">
        <f t="shared" si="12"/>
        <v/>
      </c>
      <c r="AI15" s="102">
        <f t="shared" si="12"/>
        <v>2.39</v>
      </c>
      <c r="AJ15" s="102" t="str">
        <f t="shared" si="12"/>
        <v/>
      </c>
      <c r="AK15" s="102" t="str">
        <f t="shared" si="12"/>
        <v/>
      </c>
      <c r="AL15" s="102" t="str">
        <f t="shared" si="12"/>
        <v/>
      </c>
      <c r="AM15" s="102">
        <f t="shared" si="12"/>
        <v>2.0699999999999998</v>
      </c>
      <c r="AN15" s="77" t="str">
        <f t="shared" si="12"/>
        <v/>
      </c>
    </row>
    <row r="16" spans="2:40" ht="14.4" thickBot="1" x14ac:dyDescent="0.35">
      <c r="B16" s="10" t="s">
        <v>10</v>
      </c>
      <c r="C16" s="2" t="s">
        <v>11</v>
      </c>
      <c r="D16" s="17">
        <v>660</v>
      </c>
      <c r="F16" s="5" t="s">
        <v>26</v>
      </c>
      <c r="G16" s="7"/>
      <c r="H16" s="5" t="s">
        <v>25</v>
      </c>
      <c r="I16" s="6"/>
      <c r="J16" s="6"/>
      <c r="K16" s="7"/>
      <c r="L16" s="103" t="s">
        <v>51</v>
      </c>
    </row>
    <row r="17" spans="2:13" ht="14.4" thickBot="1" x14ac:dyDescent="0.35">
      <c r="B17" s="9"/>
      <c r="C17" s="22" t="s">
        <v>12</v>
      </c>
      <c r="D17" s="23">
        <v>660</v>
      </c>
      <c r="F17" s="1" t="s">
        <v>27</v>
      </c>
      <c r="G17" s="46" t="s">
        <v>28</v>
      </c>
      <c r="H17" s="24" t="s">
        <v>21</v>
      </c>
      <c r="I17" s="36" t="s">
        <v>22</v>
      </c>
      <c r="J17" s="2" t="s">
        <v>2</v>
      </c>
      <c r="K17" s="46" t="s">
        <v>23</v>
      </c>
      <c r="L17" s="104" t="s">
        <v>52</v>
      </c>
    </row>
    <row r="18" spans="2:13" ht="14.4" thickBot="1" x14ac:dyDescent="0.35">
      <c r="B18" s="11"/>
      <c r="C18" s="4" t="s">
        <v>13</v>
      </c>
      <c r="D18" s="19">
        <v>699</v>
      </c>
      <c r="F18" s="44">
        <v>1995</v>
      </c>
      <c r="G18" s="47">
        <v>1998</v>
      </c>
      <c r="H18" s="29" t="s">
        <v>30</v>
      </c>
      <c r="I18" s="37" t="s">
        <v>33</v>
      </c>
      <c r="J18" s="31" t="s">
        <v>38</v>
      </c>
      <c r="K18" s="58">
        <f>ROUND(_xlfn.XLOOKUP(J18,Dim_Pneu,Dia_Pneu,0)*PI(),0)</f>
        <v>0</v>
      </c>
      <c r="L18" s="105" t="str">
        <f t="shared" ref="L18:L22" si="13">IF(K18=0,"Pb","")</f>
        <v>Pb</v>
      </c>
      <c r="M18" s="61"/>
    </row>
    <row r="19" spans="2:13" x14ac:dyDescent="0.3">
      <c r="F19" s="45">
        <v>1998</v>
      </c>
      <c r="G19" s="48">
        <v>2003</v>
      </c>
      <c r="H19" s="30" t="s">
        <v>31</v>
      </c>
      <c r="I19" s="38" t="s">
        <v>34</v>
      </c>
      <c r="J19" s="32" t="s">
        <v>6</v>
      </c>
      <c r="K19" s="53">
        <f>ROUND(_xlfn.XLOOKUP(J19,Dim_Pneu,Dia_Pneu,0)*PI(),0)</f>
        <v>2199</v>
      </c>
      <c r="L19" s="106" t="str">
        <f t="shared" si="13"/>
        <v/>
      </c>
      <c r="M19" s="61"/>
    </row>
    <row r="20" spans="2:13" x14ac:dyDescent="0.3">
      <c r="F20" s="45">
        <v>2003</v>
      </c>
      <c r="G20" s="48"/>
      <c r="H20" s="25" t="s">
        <v>15</v>
      </c>
      <c r="I20" s="39" t="s">
        <v>35</v>
      </c>
      <c r="J20" s="33" t="s">
        <v>6</v>
      </c>
      <c r="K20" s="51">
        <f>ROUND(_xlfn.XLOOKUP(J20,Dim_Pneu,Dia_Pneu,0)*PI(),0)</f>
        <v>2199</v>
      </c>
      <c r="L20" s="106" t="str">
        <f t="shared" si="13"/>
        <v/>
      </c>
      <c r="M20" s="61"/>
    </row>
    <row r="21" spans="2:13" x14ac:dyDescent="0.3">
      <c r="F21" s="45"/>
      <c r="G21" s="48"/>
      <c r="H21" s="26" t="s">
        <v>16</v>
      </c>
      <c r="I21" s="40" t="s">
        <v>36</v>
      </c>
      <c r="J21" s="34" t="s">
        <v>40</v>
      </c>
      <c r="K21" s="52">
        <f>ROUND(_xlfn.XLOOKUP(J21,Dim_Pneu,Dia_Pneu,0)*PI(),0)</f>
        <v>0</v>
      </c>
      <c r="L21" s="106" t="str">
        <f t="shared" si="13"/>
        <v>Pb</v>
      </c>
      <c r="M21" s="61"/>
    </row>
    <row r="22" spans="2:13" x14ac:dyDescent="0.3">
      <c r="F22" s="42"/>
      <c r="G22" s="50"/>
      <c r="H22" s="26" t="s">
        <v>32</v>
      </c>
      <c r="I22" s="40" t="s">
        <v>37</v>
      </c>
      <c r="J22" s="34" t="s">
        <v>7</v>
      </c>
      <c r="K22" s="52">
        <f>ROUND(_xlfn.XLOOKUP(J22,Dim_Pneu,Dia_Pneu,0)*PI(),0)</f>
        <v>2196</v>
      </c>
      <c r="L22" s="106" t="str">
        <f t="shared" si="13"/>
        <v/>
      </c>
      <c r="M22" s="61"/>
    </row>
    <row r="23" spans="2:13" ht="14.4" thickBot="1" x14ac:dyDescent="0.35">
      <c r="F23" s="43"/>
      <c r="G23" s="49"/>
      <c r="H23" s="27"/>
      <c r="I23" s="41"/>
      <c r="J23" s="35"/>
      <c r="K23" s="28"/>
      <c r="L23" s="107"/>
    </row>
  </sheetData>
  <sortState xmlns:xlrd2="http://schemas.microsoft.com/office/spreadsheetml/2017/richdata2" ref="C16:C21">
    <sortCondition ref="C16:C21"/>
  </sortState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Dia_Pneu</vt:lpstr>
      <vt:lpstr>Dim_Pneu</vt:lpstr>
      <vt:lpstr>Vel_RouCir</vt:lpstr>
      <vt:lpstr>Vel_RouNom</vt:lpstr>
      <vt:lpstr>Vel_RouRep</vt:lpstr>
      <vt:lpstr>Vel_VttCir</vt:lpstr>
      <vt:lpstr>Vel_VttNom</vt:lpstr>
      <vt:lpstr>Vel_VttRep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2023-04-05T17:22:23Z</dcterms:created>
  <dcterms:modified xsi:type="dcterms:W3CDTF">2023-04-06T15:49:03Z</dcterms:modified>
</cp:coreProperties>
</file>