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475\AC\Temp\"/>
    </mc:Choice>
  </mc:AlternateContent>
  <bookViews>
    <workbookView xWindow="0" yWindow="0" windowWidth="15360" windowHeight="10485" activeTab="10"/>
  </bookViews>
  <sheets>
    <sheet name="Synthèse " sheetId="10" r:id="rId1"/>
    <sheet name="Août 2015" sheetId="12" state="hidden" r:id="rId2"/>
    <sheet name="Septembre 2015" sheetId="1" state="hidden" r:id="rId3"/>
    <sheet name="Octobre 2015" sheetId="2" state="hidden" r:id="rId4"/>
    <sheet name="Novembre 2015" sheetId="3" state="hidden" r:id="rId5"/>
    <sheet name="Decembre 2015" sheetId="4" state="hidden" r:id="rId6"/>
    <sheet name="Janvier 2016" sheetId="6" r:id="rId7"/>
    <sheet name="Fevrier 2016" sheetId="7" r:id="rId8"/>
    <sheet name="Mars 2016" sheetId="8" r:id="rId9"/>
    <sheet name="Avril 2016" sheetId="9" r:id="rId10"/>
    <sheet name="Mai 2016" sheetId="14" r:id="rId11"/>
    <sheet name="Juin 2016" sheetId="15" r:id="rId12"/>
    <sheet name="Juillet 2016 " sheetId="16" r:id="rId13"/>
    <sheet name="Août 2016" sheetId="17" r:id="rId14"/>
    <sheet name="Septembre 2016 " sheetId="18" r:id="rId15"/>
    <sheet name="Octobre 2016 " sheetId="19" r:id="rId16"/>
    <sheet name="Novembre 2016" sheetId="20" r:id="rId17"/>
    <sheet name="Décembre 2016" sheetId="21" r:id="rId18"/>
    <sheet name="DONNEES" sheetId="5" r:id="rId19"/>
  </sheets>
  <calcPr calcId="171026"/>
</workbook>
</file>

<file path=xl/calcChain.xml><?xml version="1.0" encoding="utf-8"?>
<calcChain xmlns="http://schemas.openxmlformats.org/spreadsheetml/2006/main">
  <c r="D14" i="10" l="1"/>
  <c r="D13" i="10"/>
  <c r="D12" i="10"/>
  <c r="D11" i="10"/>
  <c r="D10" i="10"/>
  <c r="D9" i="10"/>
  <c r="D8" i="10"/>
  <c r="D7" i="10"/>
  <c r="D6" i="10"/>
  <c r="D4" i="10"/>
  <c r="C15" i="10"/>
  <c r="B15" i="10"/>
  <c r="C14" i="10"/>
  <c r="B14" i="10"/>
  <c r="C13" i="10"/>
  <c r="B13" i="10"/>
  <c r="C12" i="10"/>
  <c r="B12" i="10"/>
  <c r="C11" i="10"/>
  <c r="B11" i="10"/>
  <c r="C10" i="10"/>
  <c r="B10" i="10"/>
  <c r="C9" i="10"/>
  <c r="B9" i="10"/>
  <c r="C8" i="10"/>
  <c r="B8" i="10"/>
  <c r="C7" i="10"/>
  <c r="B7" i="10"/>
  <c r="C6" i="10"/>
  <c r="B6" i="10"/>
  <c r="C5" i="10"/>
  <c r="B5" i="10"/>
  <c r="C4" i="10"/>
  <c r="B4" i="10"/>
  <c r="C3" i="10"/>
  <c r="B3" i="10"/>
  <c r="D17" i="9"/>
  <c r="E17" i="9"/>
  <c r="D4" i="9"/>
  <c r="E4" i="9"/>
  <c r="D5" i="9"/>
  <c r="E5" i="9"/>
  <c r="D6" i="9"/>
  <c r="E6" i="9"/>
  <c r="D7" i="9"/>
  <c r="E7" i="9"/>
  <c r="D8" i="9"/>
  <c r="E8" i="9"/>
  <c r="D9" i="9"/>
  <c r="E9" i="9"/>
  <c r="D12" i="9"/>
  <c r="D18" i="9"/>
  <c r="E18" i="9"/>
  <c r="D25" i="9"/>
  <c r="C28" i="9"/>
  <c r="D33" i="21"/>
  <c r="E33" i="21"/>
  <c r="D34" i="21"/>
  <c r="E34" i="21"/>
  <c r="D35" i="21"/>
  <c r="E35" i="21"/>
  <c r="D36" i="21"/>
  <c r="E36" i="21"/>
  <c r="D37" i="21"/>
  <c r="E37" i="21"/>
  <c r="D38" i="21"/>
  <c r="E38" i="21"/>
  <c r="D39" i="21"/>
  <c r="E39" i="21"/>
  <c r="D41" i="21"/>
  <c r="D46" i="21"/>
  <c r="E46" i="21"/>
  <c r="D47" i="21"/>
  <c r="E47" i="21"/>
  <c r="D48" i="21"/>
  <c r="E48" i="21"/>
  <c r="D49" i="21"/>
  <c r="E49" i="21"/>
  <c r="D50" i="21"/>
  <c r="E50" i="21"/>
  <c r="D51" i="21"/>
  <c r="E51" i="21"/>
  <c r="D52" i="21"/>
  <c r="E52" i="21"/>
  <c r="D54" i="21"/>
  <c r="C57" i="21"/>
  <c r="E57" i="21"/>
  <c r="F57" i="21"/>
  <c r="D57" i="21"/>
  <c r="D40" i="21"/>
  <c r="D53" i="21"/>
  <c r="C56" i="21"/>
  <c r="E56" i="21"/>
  <c r="F56" i="21"/>
  <c r="D55" i="21"/>
  <c r="E54" i="21"/>
  <c r="F54" i="21"/>
  <c r="E53" i="21"/>
  <c r="C43" i="21"/>
  <c r="D42" i="21"/>
  <c r="E41" i="21"/>
  <c r="F41" i="21"/>
  <c r="E40" i="21"/>
  <c r="D4" i="21"/>
  <c r="E4" i="21"/>
  <c r="D5" i="21"/>
  <c r="E5" i="21"/>
  <c r="D6" i="21"/>
  <c r="E6" i="21"/>
  <c r="D7" i="21"/>
  <c r="E7" i="21"/>
  <c r="D8" i="21"/>
  <c r="E8" i="21"/>
  <c r="D9" i="21"/>
  <c r="E9" i="21"/>
  <c r="D10" i="21"/>
  <c r="E10" i="21"/>
  <c r="D12" i="21"/>
  <c r="D17" i="21"/>
  <c r="E17" i="21"/>
  <c r="D18" i="21"/>
  <c r="E18" i="21"/>
  <c r="D19" i="21"/>
  <c r="E19" i="21"/>
  <c r="D20" i="21"/>
  <c r="E20" i="21"/>
  <c r="D21" i="21"/>
  <c r="E21" i="21"/>
  <c r="D22" i="21"/>
  <c r="E22" i="21"/>
  <c r="D23" i="21"/>
  <c r="E23" i="21"/>
  <c r="D25" i="21"/>
  <c r="C28" i="21"/>
  <c r="E28" i="21"/>
  <c r="F28" i="21"/>
  <c r="D28" i="21"/>
  <c r="D11" i="21"/>
  <c r="D24" i="21"/>
  <c r="C27" i="21"/>
  <c r="E27" i="21"/>
  <c r="F27" i="21"/>
  <c r="D26" i="21"/>
  <c r="E25" i="21"/>
  <c r="F25" i="21"/>
  <c r="E24" i="21"/>
  <c r="C14" i="21"/>
  <c r="D13" i="21"/>
  <c r="E12" i="21"/>
  <c r="F12" i="21"/>
  <c r="E11" i="21"/>
  <c r="D33" i="20"/>
  <c r="E33" i="20"/>
  <c r="D34" i="20"/>
  <c r="E34" i="20"/>
  <c r="D35" i="20"/>
  <c r="E35" i="20"/>
  <c r="D36" i="20"/>
  <c r="E36" i="20"/>
  <c r="D37" i="20"/>
  <c r="E37" i="20"/>
  <c r="D38" i="20"/>
  <c r="E38" i="20"/>
  <c r="D39" i="20"/>
  <c r="E39" i="20"/>
  <c r="D41" i="20"/>
  <c r="D46" i="20"/>
  <c r="E46" i="20"/>
  <c r="D47" i="20"/>
  <c r="E47" i="20"/>
  <c r="D48" i="20"/>
  <c r="E48" i="20"/>
  <c r="D49" i="20"/>
  <c r="E49" i="20"/>
  <c r="D50" i="20"/>
  <c r="E50" i="20"/>
  <c r="D51" i="20"/>
  <c r="E51" i="20"/>
  <c r="D52" i="20"/>
  <c r="E52" i="20"/>
  <c r="D54" i="20"/>
  <c r="C57" i="20"/>
  <c r="E57" i="20"/>
  <c r="F57" i="20"/>
  <c r="D57" i="20"/>
  <c r="D40" i="20"/>
  <c r="D53" i="20"/>
  <c r="C56" i="20"/>
  <c r="E56" i="20"/>
  <c r="F56" i="20"/>
  <c r="D55" i="20"/>
  <c r="E54" i="20"/>
  <c r="F54" i="20"/>
  <c r="E53" i="20"/>
  <c r="C43" i="20"/>
  <c r="D42" i="20"/>
  <c r="E41" i="20"/>
  <c r="F41" i="20"/>
  <c r="E40" i="20"/>
  <c r="D4" i="20"/>
  <c r="E4" i="20"/>
  <c r="D5" i="20"/>
  <c r="E5" i="20"/>
  <c r="D6" i="20"/>
  <c r="E6" i="20"/>
  <c r="D7" i="20"/>
  <c r="E7" i="20"/>
  <c r="D8" i="20"/>
  <c r="E8" i="20"/>
  <c r="D9" i="20"/>
  <c r="E9" i="20"/>
  <c r="D10" i="20"/>
  <c r="E10" i="20"/>
  <c r="D12" i="20"/>
  <c r="D17" i="20"/>
  <c r="E17" i="20"/>
  <c r="D18" i="20"/>
  <c r="E18" i="20"/>
  <c r="D19" i="20"/>
  <c r="E19" i="20"/>
  <c r="D20" i="20"/>
  <c r="E20" i="20"/>
  <c r="D21" i="20"/>
  <c r="E21" i="20"/>
  <c r="D22" i="20"/>
  <c r="E22" i="20"/>
  <c r="D23" i="20"/>
  <c r="E23" i="20"/>
  <c r="D25" i="20"/>
  <c r="C28" i="20"/>
  <c r="E28" i="20"/>
  <c r="F28" i="20"/>
  <c r="D28" i="20"/>
  <c r="D11" i="20"/>
  <c r="D24" i="20"/>
  <c r="C27" i="20"/>
  <c r="E27" i="20"/>
  <c r="F27" i="20"/>
  <c r="D26" i="20"/>
  <c r="E25" i="20"/>
  <c r="F25" i="20"/>
  <c r="E24" i="20"/>
  <c r="C14" i="20"/>
  <c r="D13" i="20"/>
  <c r="E12" i="20"/>
  <c r="F12" i="20"/>
  <c r="E11" i="20"/>
  <c r="D33" i="19"/>
  <c r="E33" i="19"/>
  <c r="D34" i="19"/>
  <c r="E34" i="19"/>
  <c r="D35" i="19"/>
  <c r="E35" i="19"/>
  <c r="D36" i="19"/>
  <c r="E36" i="19"/>
  <c r="D37" i="19"/>
  <c r="E37" i="19"/>
  <c r="D38" i="19"/>
  <c r="E38" i="19"/>
  <c r="D39" i="19"/>
  <c r="E39" i="19"/>
  <c r="D41" i="19"/>
  <c r="D46" i="19"/>
  <c r="E46" i="19"/>
  <c r="D47" i="19"/>
  <c r="E47" i="19"/>
  <c r="D48" i="19"/>
  <c r="E48" i="19"/>
  <c r="D49" i="19"/>
  <c r="E49" i="19"/>
  <c r="D50" i="19"/>
  <c r="E50" i="19"/>
  <c r="D51" i="19"/>
  <c r="E51" i="19"/>
  <c r="D52" i="19"/>
  <c r="E52" i="19"/>
  <c r="D54" i="19"/>
  <c r="C57" i="19"/>
  <c r="E57" i="19"/>
  <c r="F57" i="19"/>
  <c r="D57" i="19"/>
  <c r="D40" i="19"/>
  <c r="D53" i="19"/>
  <c r="C56" i="19"/>
  <c r="E56" i="19"/>
  <c r="F56" i="19"/>
  <c r="D55" i="19"/>
  <c r="E54" i="19"/>
  <c r="F54" i="19"/>
  <c r="E53" i="19"/>
  <c r="C43" i="19"/>
  <c r="D42" i="19"/>
  <c r="E41" i="19"/>
  <c r="F41" i="19"/>
  <c r="E40" i="19"/>
  <c r="D4" i="19"/>
  <c r="E4" i="19"/>
  <c r="D5" i="19"/>
  <c r="E5" i="19"/>
  <c r="D6" i="19"/>
  <c r="E6" i="19"/>
  <c r="D7" i="19"/>
  <c r="E7" i="19"/>
  <c r="D8" i="19"/>
  <c r="E8" i="19"/>
  <c r="D9" i="19"/>
  <c r="E9" i="19"/>
  <c r="D10" i="19"/>
  <c r="E10" i="19"/>
  <c r="D12" i="19"/>
  <c r="D17" i="19"/>
  <c r="E17" i="19"/>
  <c r="D18" i="19"/>
  <c r="E18" i="19"/>
  <c r="D19" i="19"/>
  <c r="E19" i="19"/>
  <c r="D20" i="19"/>
  <c r="E20" i="19"/>
  <c r="D21" i="19"/>
  <c r="E21" i="19"/>
  <c r="D22" i="19"/>
  <c r="E22" i="19"/>
  <c r="D23" i="19"/>
  <c r="E23" i="19"/>
  <c r="D25" i="19"/>
  <c r="C28" i="19"/>
  <c r="E28" i="19"/>
  <c r="F28" i="19"/>
  <c r="D28" i="19"/>
  <c r="D11" i="19"/>
  <c r="D24" i="19"/>
  <c r="C27" i="19"/>
  <c r="E27" i="19"/>
  <c r="F27" i="19"/>
  <c r="D26" i="19"/>
  <c r="E25" i="19"/>
  <c r="F25" i="19"/>
  <c r="E24" i="19"/>
  <c r="C14" i="19"/>
  <c r="D13" i="19"/>
  <c r="E12" i="19"/>
  <c r="F12" i="19"/>
  <c r="E11" i="19"/>
  <c r="D33" i="18"/>
  <c r="E33" i="18"/>
  <c r="D34" i="18"/>
  <c r="E34" i="18"/>
  <c r="D35" i="18"/>
  <c r="E35" i="18"/>
  <c r="D36" i="18"/>
  <c r="E36" i="18"/>
  <c r="D37" i="18"/>
  <c r="E37" i="18"/>
  <c r="D38" i="18"/>
  <c r="E38" i="18"/>
  <c r="D39" i="18"/>
  <c r="E39" i="18"/>
  <c r="D41" i="18"/>
  <c r="D46" i="18"/>
  <c r="E46" i="18"/>
  <c r="D47" i="18"/>
  <c r="E47" i="18"/>
  <c r="D48" i="18"/>
  <c r="E48" i="18"/>
  <c r="D49" i="18"/>
  <c r="E49" i="18"/>
  <c r="D50" i="18"/>
  <c r="E50" i="18"/>
  <c r="D51" i="18"/>
  <c r="E51" i="18"/>
  <c r="D52" i="18"/>
  <c r="E52" i="18"/>
  <c r="D54" i="18"/>
  <c r="C57" i="18"/>
  <c r="E57" i="18"/>
  <c r="F57" i="18"/>
  <c r="D57" i="18"/>
  <c r="D40" i="18"/>
  <c r="D53" i="18"/>
  <c r="C56" i="18"/>
  <c r="E56" i="18"/>
  <c r="F56" i="18"/>
  <c r="D55" i="18"/>
  <c r="E54" i="18"/>
  <c r="F54" i="18"/>
  <c r="E53" i="18"/>
  <c r="C43" i="18"/>
  <c r="D42" i="18"/>
  <c r="E41" i="18"/>
  <c r="F41" i="18"/>
  <c r="E40" i="18"/>
  <c r="D4" i="18"/>
  <c r="E4" i="18"/>
  <c r="D5" i="18"/>
  <c r="E5" i="18"/>
  <c r="D6" i="18"/>
  <c r="E6" i="18"/>
  <c r="D7" i="18"/>
  <c r="E7" i="18"/>
  <c r="D8" i="18"/>
  <c r="E8" i="18"/>
  <c r="D9" i="18"/>
  <c r="E9" i="18"/>
  <c r="D10" i="18"/>
  <c r="E10" i="18"/>
  <c r="D12" i="18"/>
  <c r="D17" i="18"/>
  <c r="E17" i="18"/>
  <c r="D18" i="18"/>
  <c r="E18" i="18"/>
  <c r="D19" i="18"/>
  <c r="E19" i="18"/>
  <c r="D20" i="18"/>
  <c r="E20" i="18"/>
  <c r="D21" i="18"/>
  <c r="E21" i="18"/>
  <c r="D22" i="18"/>
  <c r="E22" i="18"/>
  <c r="D23" i="18"/>
  <c r="E23" i="18"/>
  <c r="D25" i="18"/>
  <c r="C28" i="18"/>
  <c r="E28" i="18"/>
  <c r="F28" i="18"/>
  <c r="D28" i="18"/>
  <c r="D11" i="18"/>
  <c r="D24" i="18"/>
  <c r="C27" i="18"/>
  <c r="E27" i="18"/>
  <c r="F27" i="18"/>
  <c r="D26" i="18"/>
  <c r="E25" i="18"/>
  <c r="F25" i="18"/>
  <c r="E24" i="18"/>
  <c r="C14" i="18"/>
  <c r="D13" i="18"/>
  <c r="E12" i="18"/>
  <c r="F12" i="18"/>
  <c r="E11" i="18"/>
  <c r="D33" i="17"/>
  <c r="E33" i="17"/>
  <c r="D34" i="17"/>
  <c r="E34" i="17"/>
  <c r="D35" i="17"/>
  <c r="E35" i="17"/>
  <c r="D36" i="17"/>
  <c r="E36" i="17"/>
  <c r="D37" i="17"/>
  <c r="E37" i="17"/>
  <c r="D38" i="17"/>
  <c r="E38" i="17"/>
  <c r="D39" i="17"/>
  <c r="E39" i="17"/>
  <c r="D41" i="17"/>
  <c r="D46" i="17"/>
  <c r="E46" i="17"/>
  <c r="D47" i="17"/>
  <c r="E47" i="17"/>
  <c r="D48" i="17"/>
  <c r="E48" i="17"/>
  <c r="D49" i="17"/>
  <c r="E49" i="17"/>
  <c r="D50" i="17"/>
  <c r="E50" i="17"/>
  <c r="D51" i="17"/>
  <c r="E51" i="17"/>
  <c r="D52" i="17"/>
  <c r="E52" i="17"/>
  <c r="D54" i="17"/>
  <c r="C57" i="17"/>
  <c r="E57" i="17"/>
  <c r="F57" i="17"/>
  <c r="D57" i="17"/>
  <c r="D40" i="17"/>
  <c r="D53" i="17"/>
  <c r="C56" i="17"/>
  <c r="E56" i="17"/>
  <c r="F56" i="17"/>
  <c r="D55" i="17"/>
  <c r="E54" i="17"/>
  <c r="F54" i="17"/>
  <c r="E53" i="17"/>
  <c r="C43" i="17"/>
  <c r="D42" i="17"/>
  <c r="E41" i="17"/>
  <c r="F41" i="17"/>
  <c r="E40" i="17"/>
  <c r="D4" i="17"/>
  <c r="E4" i="17"/>
  <c r="D5" i="17"/>
  <c r="E5" i="17"/>
  <c r="D6" i="17"/>
  <c r="E6" i="17"/>
  <c r="D7" i="17"/>
  <c r="E7" i="17"/>
  <c r="D8" i="17"/>
  <c r="E8" i="17"/>
  <c r="D9" i="17"/>
  <c r="E9" i="17"/>
  <c r="D10" i="17"/>
  <c r="E10" i="17"/>
  <c r="D12" i="17"/>
  <c r="D17" i="17"/>
  <c r="E17" i="17"/>
  <c r="D18" i="17"/>
  <c r="E18" i="17"/>
  <c r="D19" i="17"/>
  <c r="E19" i="17"/>
  <c r="D20" i="17"/>
  <c r="E20" i="17"/>
  <c r="D21" i="17"/>
  <c r="E21" i="17"/>
  <c r="D22" i="17"/>
  <c r="E22" i="17"/>
  <c r="D23" i="17"/>
  <c r="E23" i="17"/>
  <c r="D25" i="17"/>
  <c r="C28" i="17"/>
  <c r="E28" i="17"/>
  <c r="F28" i="17"/>
  <c r="D28" i="17"/>
  <c r="D11" i="17"/>
  <c r="D24" i="17"/>
  <c r="C27" i="17"/>
  <c r="E27" i="17"/>
  <c r="F27" i="17"/>
  <c r="D26" i="17"/>
  <c r="E25" i="17"/>
  <c r="F25" i="17"/>
  <c r="E24" i="17"/>
  <c r="C14" i="17"/>
  <c r="D13" i="17"/>
  <c r="E12" i="17"/>
  <c r="F12" i="17"/>
  <c r="E11" i="17"/>
  <c r="D33" i="16"/>
  <c r="E33" i="16"/>
  <c r="D34" i="16"/>
  <c r="E34" i="16"/>
  <c r="D35" i="16"/>
  <c r="E35" i="16"/>
  <c r="D36" i="16"/>
  <c r="E36" i="16"/>
  <c r="D37" i="16"/>
  <c r="E37" i="16"/>
  <c r="D38" i="16"/>
  <c r="E38" i="16"/>
  <c r="D39" i="16"/>
  <c r="E39" i="16"/>
  <c r="D41" i="16"/>
  <c r="D46" i="16"/>
  <c r="E46" i="16"/>
  <c r="D47" i="16"/>
  <c r="E47" i="16"/>
  <c r="D48" i="16"/>
  <c r="E48" i="16"/>
  <c r="D49" i="16"/>
  <c r="E49" i="16"/>
  <c r="D50" i="16"/>
  <c r="E50" i="16"/>
  <c r="D51" i="16"/>
  <c r="E51" i="16"/>
  <c r="D52" i="16"/>
  <c r="E52" i="16"/>
  <c r="D54" i="16"/>
  <c r="C57" i="16"/>
  <c r="E57" i="16"/>
  <c r="F57" i="16"/>
  <c r="D57" i="16"/>
  <c r="D40" i="16"/>
  <c r="D53" i="16"/>
  <c r="C56" i="16"/>
  <c r="E56" i="16"/>
  <c r="F56" i="16"/>
  <c r="D55" i="16"/>
  <c r="E54" i="16"/>
  <c r="F54" i="16"/>
  <c r="E53" i="16"/>
  <c r="C43" i="16"/>
  <c r="D42" i="16"/>
  <c r="E41" i="16"/>
  <c r="F41" i="16"/>
  <c r="E40" i="16"/>
  <c r="D4" i="16"/>
  <c r="E4" i="16"/>
  <c r="D5" i="16"/>
  <c r="E5" i="16"/>
  <c r="D6" i="16"/>
  <c r="E6" i="16"/>
  <c r="D7" i="16"/>
  <c r="E7" i="16"/>
  <c r="D8" i="16"/>
  <c r="E8" i="16"/>
  <c r="D9" i="16"/>
  <c r="E9" i="16"/>
  <c r="D10" i="16"/>
  <c r="E10" i="16"/>
  <c r="D12" i="16"/>
  <c r="D17" i="16"/>
  <c r="E17" i="16"/>
  <c r="D18" i="16"/>
  <c r="E18" i="16"/>
  <c r="D19" i="16"/>
  <c r="E19" i="16"/>
  <c r="D20" i="16"/>
  <c r="E20" i="16"/>
  <c r="D21" i="16"/>
  <c r="E21" i="16"/>
  <c r="D22" i="16"/>
  <c r="E22" i="16"/>
  <c r="D23" i="16"/>
  <c r="E23" i="16"/>
  <c r="D25" i="16"/>
  <c r="C28" i="16"/>
  <c r="E28" i="16"/>
  <c r="F28" i="16"/>
  <c r="D28" i="16"/>
  <c r="D11" i="16"/>
  <c r="D24" i="16"/>
  <c r="C27" i="16"/>
  <c r="E27" i="16"/>
  <c r="F27" i="16"/>
  <c r="D26" i="16"/>
  <c r="E25" i="16"/>
  <c r="F25" i="16"/>
  <c r="E24" i="16"/>
  <c r="C14" i="16"/>
  <c r="D13" i="16"/>
  <c r="E12" i="16"/>
  <c r="F12" i="16"/>
  <c r="E11" i="16"/>
  <c r="D33" i="15"/>
  <c r="E33" i="15"/>
  <c r="D34" i="15"/>
  <c r="E34" i="15"/>
  <c r="D35" i="15"/>
  <c r="E35" i="15"/>
  <c r="D36" i="15"/>
  <c r="E36" i="15"/>
  <c r="D37" i="15"/>
  <c r="E37" i="15"/>
  <c r="D38" i="15"/>
  <c r="E38" i="15"/>
  <c r="D39" i="15"/>
  <c r="E39" i="15"/>
  <c r="D41" i="15"/>
  <c r="D46" i="15"/>
  <c r="E46" i="15"/>
  <c r="D47" i="15"/>
  <c r="E47" i="15"/>
  <c r="D48" i="15"/>
  <c r="E48" i="15"/>
  <c r="D49" i="15"/>
  <c r="E49" i="15"/>
  <c r="D50" i="15"/>
  <c r="E50" i="15"/>
  <c r="D51" i="15"/>
  <c r="E51" i="15"/>
  <c r="D52" i="15"/>
  <c r="E52" i="15"/>
  <c r="D54" i="15"/>
  <c r="C57" i="15"/>
  <c r="E57" i="15"/>
  <c r="F57" i="15"/>
  <c r="D57" i="15"/>
  <c r="D40" i="15"/>
  <c r="D53" i="15"/>
  <c r="C56" i="15"/>
  <c r="E56" i="15"/>
  <c r="F56" i="15"/>
  <c r="D55" i="15"/>
  <c r="E54" i="15"/>
  <c r="F54" i="15"/>
  <c r="E53" i="15"/>
  <c r="C43" i="15"/>
  <c r="D42" i="15"/>
  <c r="E41" i="15"/>
  <c r="F41" i="15"/>
  <c r="E40" i="15"/>
  <c r="D4" i="15"/>
  <c r="E4" i="15"/>
  <c r="D5" i="15"/>
  <c r="E5" i="15"/>
  <c r="D6" i="15"/>
  <c r="E6" i="15"/>
  <c r="D7" i="15"/>
  <c r="E7" i="15"/>
  <c r="D8" i="15"/>
  <c r="E8" i="15"/>
  <c r="D9" i="15"/>
  <c r="E9" i="15"/>
  <c r="D10" i="15"/>
  <c r="E10" i="15"/>
  <c r="D12" i="15"/>
  <c r="D17" i="15"/>
  <c r="E17" i="15"/>
  <c r="D18" i="15"/>
  <c r="E18" i="15"/>
  <c r="D19" i="15"/>
  <c r="E19" i="15"/>
  <c r="D20" i="15"/>
  <c r="E20" i="15"/>
  <c r="D21" i="15"/>
  <c r="E21" i="15"/>
  <c r="D22" i="15"/>
  <c r="E22" i="15"/>
  <c r="D23" i="15"/>
  <c r="E23" i="15"/>
  <c r="D25" i="15"/>
  <c r="C28" i="15"/>
  <c r="E28" i="15"/>
  <c r="F28" i="15"/>
  <c r="D28" i="15"/>
  <c r="D11" i="15"/>
  <c r="D24" i="15"/>
  <c r="C27" i="15"/>
  <c r="E27" i="15"/>
  <c r="F27" i="15"/>
  <c r="D26" i="15"/>
  <c r="E25" i="15"/>
  <c r="F25" i="15"/>
  <c r="E24" i="15"/>
  <c r="C14" i="15"/>
  <c r="D13" i="15"/>
  <c r="E12" i="15"/>
  <c r="F12" i="15"/>
  <c r="E11" i="15"/>
  <c r="D33" i="14"/>
  <c r="E33" i="14"/>
  <c r="D34" i="14"/>
  <c r="E34" i="14"/>
  <c r="D35" i="14"/>
  <c r="E35" i="14"/>
  <c r="D36" i="14"/>
  <c r="E36" i="14"/>
  <c r="D37" i="14"/>
  <c r="E37" i="14"/>
  <c r="D38" i="14"/>
  <c r="E38" i="14"/>
  <c r="D39" i="14"/>
  <c r="E39" i="14"/>
  <c r="D41" i="14"/>
  <c r="D46" i="14"/>
  <c r="E46" i="14"/>
  <c r="D47" i="14"/>
  <c r="E47" i="14"/>
  <c r="D48" i="14"/>
  <c r="E48" i="14"/>
  <c r="D49" i="14"/>
  <c r="E49" i="14"/>
  <c r="D50" i="14"/>
  <c r="E50" i="14"/>
  <c r="D51" i="14"/>
  <c r="E51" i="14"/>
  <c r="D52" i="14"/>
  <c r="E52" i="14"/>
  <c r="D54" i="14"/>
  <c r="C57" i="14"/>
  <c r="E57" i="14"/>
  <c r="F57" i="14"/>
  <c r="D57" i="14"/>
  <c r="D40" i="14"/>
  <c r="D53" i="14"/>
  <c r="C56" i="14"/>
  <c r="E56" i="14"/>
  <c r="F56" i="14"/>
  <c r="D55" i="14"/>
  <c r="E54" i="14"/>
  <c r="F54" i="14"/>
  <c r="E53" i="14"/>
  <c r="C43" i="14"/>
  <c r="D42" i="14"/>
  <c r="E41" i="14"/>
  <c r="F41" i="14"/>
  <c r="E40" i="14"/>
  <c r="D4" i="14"/>
  <c r="E4" i="14"/>
  <c r="D5" i="14"/>
  <c r="E5" i="14"/>
  <c r="D6" i="14"/>
  <c r="E6" i="14"/>
  <c r="D7" i="14"/>
  <c r="E7" i="14"/>
  <c r="D8" i="14"/>
  <c r="E8" i="14"/>
  <c r="D9" i="14"/>
  <c r="E9" i="14"/>
  <c r="D10" i="14"/>
  <c r="E10" i="14"/>
  <c r="D12" i="14"/>
  <c r="D17" i="14"/>
  <c r="E17" i="14"/>
  <c r="D18" i="14"/>
  <c r="E18" i="14"/>
  <c r="D19" i="14"/>
  <c r="E19" i="14"/>
  <c r="D20" i="14"/>
  <c r="E20" i="14"/>
  <c r="D21" i="14"/>
  <c r="E21" i="14"/>
  <c r="D22" i="14"/>
  <c r="E22" i="14"/>
  <c r="D23" i="14"/>
  <c r="E23" i="14"/>
  <c r="D25" i="14"/>
  <c r="C28" i="14"/>
  <c r="E28" i="14"/>
  <c r="F28" i="14"/>
  <c r="D28" i="14"/>
  <c r="D11" i="14"/>
  <c r="D24" i="14"/>
  <c r="C27" i="14"/>
  <c r="E27" i="14"/>
  <c r="F27" i="14"/>
  <c r="D26" i="14"/>
  <c r="E25" i="14"/>
  <c r="F25" i="14"/>
  <c r="E24" i="14"/>
  <c r="C14" i="14"/>
  <c r="D13" i="14"/>
  <c r="E12" i="14"/>
  <c r="F12" i="14"/>
  <c r="E11" i="14"/>
  <c r="D11" i="8"/>
  <c r="D17" i="8"/>
  <c r="D18" i="8"/>
  <c r="D19" i="8"/>
  <c r="D20" i="8"/>
  <c r="D21" i="8"/>
  <c r="D24" i="8"/>
  <c r="C27" i="8"/>
  <c r="D33" i="8"/>
  <c r="D34" i="8"/>
  <c r="D35" i="8"/>
  <c r="D36" i="8"/>
  <c r="D40" i="8"/>
  <c r="D46" i="8"/>
  <c r="D47" i="8"/>
  <c r="D48" i="8"/>
  <c r="D49" i="8"/>
  <c r="D50" i="8"/>
  <c r="D51" i="8"/>
  <c r="D52" i="8"/>
  <c r="D53" i="8"/>
  <c r="C56" i="8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3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6" i="1"/>
  <c r="D29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2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5" i="1"/>
  <c r="D58" i="1"/>
  <c r="G4" i="10"/>
  <c r="E12" i="1"/>
  <c r="E25" i="1"/>
  <c r="D28" i="1"/>
  <c r="E41" i="1"/>
  <c r="E54" i="1"/>
  <c r="D57" i="1"/>
  <c r="F4" i="10"/>
  <c r="G3" i="10"/>
  <c r="F3" i="10"/>
  <c r="E7" i="12"/>
  <c r="F7" i="12"/>
  <c r="E8" i="12"/>
  <c r="F8" i="12"/>
  <c r="E9" i="12"/>
  <c r="F9" i="12"/>
  <c r="E10" i="12"/>
  <c r="F10" i="12"/>
  <c r="E11" i="12"/>
  <c r="F11" i="12"/>
  <c r="E12" i="12"/>
  <c r="F12" i="12"/>
  <c r="E13" i="12"/>
  <c r="F13" i="12"/>
  <c r="E14" i="12"/>
  <c r="F14" i="12"/>
  <c r="E15" i="12"/>
  <c r="F15" i="12"/>
  <c r="E16" i="12"/>
  <c r="D17" i="12"/>
  <c r="E20" i="12"/>
  <c r="F20" i="12"/>
  <c r="E21" i="12"/>
  <c r="F21" i="12"/>
  <c r="E22" i="12"/>
  <c r="F22" i="12"/>
  <c r="E23" i="12"/>
  <c r="F23" i="12"/>
  <c r="E24" i="12"/>
  <c r="F24" i="12"/>
  <c r="E25" i="12"/>
  <c r="F25" i="12"/>
  <c r="E26" i="12"/>
  <c r="F26" i="12"/>
  <c r="E27" i="12"/>
  <c r="F27" i="12"/>
  <c r="E28" i="12"/>
  <c r="F28" i="12"/>
  <c r="E29" i="12"/>
  <c r="D30" i="12"/>
  <c r="F30" i="12"/>
  <c r="D31" i="12"/>
  <c r="E31" i="12"/>
  <c r="F31" i="12"/>
  <c r="G31" i="12"/>
  <c r="F29" i="1"/>
  <c r="G29" i="1"/>
  <c r="F58" i="1"/>
  <c r="G58" i="1"/>
  <c r="H4" i="10"/>
  <c r="E29" i="1"/>
  <c r="E58" i="1"/>
  <c r="H5" i="10"/>
  <c r="C28" i="2"/>
  <c r="E28" i="2"/>
  <c r="F28" i="2"/>
  <c r="D28" i="2"/>
  <c r="H7" i="10"/>
  <c r="H6" i="10"/>
  <c r="G7" i="10"/>
  <c r="G6" i="10"/>
  <c r="G5" i="10"/>
  <c r="F5" i="10"/>
  <c r="F7" i="10"/>
  <c r="F6" i="10"/>
  <c r="H13" i="10"/>
  <c r="G13" i="10"/>
  <c r="F13" i="10"/>
  <c r="D4" i="6"/>
  <c r="E4" i="6"/>
  <c r="D5" i="6"/>
  <c r="E5" i="6"/>
  <c r="D6" i="6"/>
  <c r="E6" i="6"/>
  <c r="D7" i="6"/>
  <c r="E7" i="6"/>
  <c r="D8" i="6"/>
  <c r="E8" i="6"/>
  <c r="D9" i="6"/>
  <c r="E9" i="6"/>
  <c r="D10" i="6"/>
  <c r="E10" i="6"/>
  <c r="D12" i="6"/>
  <c r="D17" i="6"/>
  <c r="E17" i="6"/>
  <c r="D18" i="6"/>
  <c r="E18" i="6"/>
  <c r="D19" i="6"/>
  <c r="E19" i="6"/>
  <c r="D20" i="6"/>
  <c r="E20" i="6"/>
  <c r="D21" i="6"/>
  <c r="E21" i="6"/>
  <c r="D22" i="6"/>
  <c r="E22" i="6"/>
  <c r="D25" i="6"/>
  <c r="C28" i="6"/>
  <c r="E28" i="6"/>
  <c r="F28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1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4" i="6"/>
  <c r="C57" i="6"/>
  <c r="E57" i="6"/>
  <c r="F57" i="6"/>
  <c r="D3" i="10"/>
  <c r="D33" i="7"/>
  <c r="E33" i="7"/>
  <c r="D34" i="7"/>
  <c r="E34" i="7"/>
  <c r="D35" i="7"/>
  <c r="E35" i="7"/>
  <c r="D36" i="7"/>
  <c r="E36" i="7"/>
  <c r="D37" i="7"/>
  <c r="E37" i="7"/>
  <c r="D38" i="7"/>
  <c r="E38" i="7"/>
  <c r="D41" i="7"/>
  <c r="D46" i="7"/>
  <c r="E46" i="7"/>
  <c r="D47" i="7"/>
  <c r="E47" i="7"/>
  <c r="D48" i="7"/>
  <c r="E48" i="7"/>
  <c r="D49" i="7"/>
  <c r="E49" i="7"/>
  <c r="D54" i="7"/>
  <c r="C57" i="7"/>
  <c r="E57" i="7"/>
  <c r="F57" i="7"/>
  <c r="E4" i="8"/>
  <c r="E5" i="8"/>
  <c r="E6" i="8"/>
  <c r="E7" i="8"/>
  <c r="E8" i="8"/>
  <c r="E9" i="8"/>
  <c r="E10" i="8"/>
  <c r="D12" i="8"/>
  <c r="E17" i="8"/>
  <c r="E18" i="8"/>
  <c r="E19" i="8"/>
  <c r="E20" i="8"/>
  <c r="E21" i="8"/>
  <c r="D25" i="8"/>
  <c r="C28" i="8"/>
  <c r="E28" i="8"/>
  <c r="F28" i="8"/>
  <c r="E33" i="8"/>
  <c r="E34" i="8"/>
  <c r="E35" i="8"/>
  <c r="E36" i="8"/>
  <c r="D41" i="8"/>
  <c r="E46" i="8"/>
  <c r="E47" i="8"/>
  <c r="E48" i="8"/>
  <c r="E49" i="8"/>
  <c r="E50" i="8"/>
  <c r="E51" i="8"/>
  <c r="E52" i="8"/>
  <c r="D54" i="8"/>
  <c r="C57" i="8"/>
  <c r="E57" i="8"/>
  <c r="F57" i="8"/>
  <c r="D5" i="10"/>
  <c r="D15" i="10"/>
  <c r="D4" i="7"/>
  <c r="E4" i="7"/>
  <c r="D5" i="7"/>
  <c r="E5" i="7"/>
  <c r="D6" i="7"/>
  <c r="E6" i="7"/>
  <c r="D7" i="7"/>
  <c r="E7" i="7"/>
  <c r="D8" i="7"/>
  <c r="E8" i="7"/>
  <c r="D12" i="7"/>
  <c r="D17" i="7"/>
  <c r="E17" i="7"/>
  <c r="D18" i="7"/>
  <c r="E18" i="7"/>
  <c r="D19" i="7"/>
  <c r="E19" i="7"/>
  <c r="D20" i="7"/>
  <c r="E20" i="7"/>
  <c r="D21" i="7"/>
  <c r="E21" i="7"/>
  <c r="D22" i="7"/>
  <c r="E22" i="7"/>
  <c r="D25" i="7"/>
  <c r="C28" i="7"/>
  <c r="D11" i="6"/>
  <c r="D24" i="6"/>
  <c r="C27" i="6"/>
  <c r="D40" i="6"/>
  <c r="D53" i="6"/>
  <c r="C56" i="6"/>
  <c r="D11" i="7"/>
  <c r="D24" i="7"/>
  <c r="C27" i="7"/>
  <c r="D40" i="7"/>
  <c r="D53" i="7"/>
  <c r="C56" i="7"/>
  <c r="D10" i="5"/>
  <c r="E10" i="5"/>
  <c r="D11" i="5"/>
  <c r="E11" i="5"/>
  <c r="D12" i="5"/>
  <c r="E12" i="5"/>
  <c r="D13" i="5"/>
  <c r="E13" i="5"/>
  <c r="D14" i="5"/>
  <c r="E14" i="5"/>
  <c r="D15" i="5"/>
  <c r="E15" i="5"/>
  <c r="D16" i="5"/>
  <c r="E16" i="5"/>
  <c r="D18" i="5"/>
  <c r="D23" i="5"/>
  <c r="E23" i="5"/>
  <c r="D24" i="5"/>
  <c r="E24" i="5"/>
  <c r="D25" i="5"/>
  <c r="E25" i="5"/>
  <c r="D26" i="5"/>
  <c r="E26" i="5"/>
  <c r="D27" i="5"/>
  <c r="E27" i="5"/>
  <c r="D28" i="5"/>
  <c r="E28" i="5"/>
  <c r="D29" i="5"/>
  <c r="E29" i="5"/>
  <c r="D31" i="5"/>
  <c r="C34" i="5"/>
  <c r="E34" i="5"/>
  <c r="F34" i="5"/>
  <c r="D34" i="5"/>
  <c r="D17" i="5"/>
  <c r="D30" i="5"/>
  <c r="C33" i="5"/>
  <c r="E33" i="5"/>
  <c r="F33" i="5"/>
  <c r="D32" i="5"/>
  <c r="E31" i="5"/>
  <c r="F31" i="5"/>
  <c r="E30" i="5"/>
  <c r="C20" i="5"/>
  <c r="D19" i="5"/>
  <c r="E18" i="5"/>
  <c r="F18" i="5"/>
  <c r="E17" i="5"/>
  <c r="E81" i="9"/>
  <c r="E80" i="9"/>
  <c r="E79" i="9"/>
  <c r="E78" i="9"/>
  <c r="E77" i="9"/>
  <c r="E76" i="9"/>
  <c r="E75" i="9"/>
  <c r="E68" i="9"/>
  <c r="E67" i="9"/>
  <c r="E66" i="9"/>
  <c r="E65" i="9"/>
  <c r="E64" i="9"/>
  <c r="E63" i="9"/>
  <c r="E62" i="9"/>
  <c r="E52" i="9"/>
  <c r="E51" i="9"/>
  <c r="E50" i="9"/>
  <c r="E49" i="9"/>
  <c r="E37" i="9"/>
  <c r="E22" i="9"/>
  <c r="E23" i="9"/>
  <c r="D62" i="9"/>
  <c r="D63" i="9"/>
  <c r="D64" i="9"/>
  <c r="D65" i="9"/>
  <c r="D66" i="9"/>
  <c r="D67" i="9"/>
  <c r="D68" i="9"/>
  <c r="D70" i="9"/>
  <c r="D75" i="9"/>
  <c r="D76" i="9"/>
  <c r="D77" i="9"/>
  <c r="D78" i="9"/>
  <c r="D79" i="9"/>
  <c r="D80" i="9"/>
  <c r="D81" i="9"/>
  <c r="D83" i="9"/>
  <c r="C86" i="9"/>
  <c r="E86" i="9"/>
  <c r="F86" i="9"/>
  <c r="D86" i="9"/>
  <c r="D69" i="9"/>
  <c r="D82" i="9"/>
  <c r="C85" i="9"/>
  <c r="E85" i="9"/>
  <c r="F85" i="9"/>
  <c r="D84" i="9"/>
  <c r="E83" i="9"/>
  <c r="F83" i="9"/>
  <c r="E82" i="9"/>
  <c r="C72" i="9"/>
  <c r="D71" i="9"/>
  <c r="E70" i="9"/>
  <c r="F70" i="9"/>
  <c r="E69" i="9"/>
  <c r="D33" i="9"/>
  <c r="E33" i="9"/>
  <c r="D34" i="9"/>
  <c r="E34" i="9"/>
  <c r="D35" i="9"/>
  <c r="E35" i="9"/>
  <c r="D36" i="9"/>
  <c r="E36" i="9"/>
  <c r="D37" i="9"/>
  <c r="D38" i="9"/>
  <c r="E38" i="9"/>
  <c r="D39" i="9"/>
  <c r="E39" i="9"/>
  <c r="D41" i="9"/>
  <c r="D46" i="9"/>
  <c r="E46" i="9"/>
  <c r="D47" i="9"/>
  <c r="E47" i="9"/>
  <c r="D48" i="9"/>
  <c r="E48" i="9"/>
  <c r="D49" i="9"/>
  <c r="D50" i="9"/>
  <c r="D51" i="9"/>
  <c r="D52" i="9"/>
  <c r="D54" i="9"/>
  <c r="C57" i="9"/>
  <c r="E57" i="9"/>
  <c r="F57" i="9"/>
  <c r="D57" i="9"/>
  <c r="D40" i="9"/>
  <c r="D53" i="9"/>
  <c r="C56" i="9"/>
  <c r="E56" i="9"/>
  <c r="F56" i="9"/>
  <c r="D55" i="9"/>
  <c r="E54" i="9"/>
  <c r="F54" i="9"/>
  <c r="E53" i="9"/>
  <c r="C43" i="9"/>
  <c r="D42" i="9"/>
  <c r="E41" i="9"/>
  <c r="F41" i="9"/>
  <c r="E40" i="9"/>
  <c r="D10" i="9"/>
  <c r="E10" i="9"/>
  <c r="D19" i="9"/>
  <c r="E19" i="9"/>
  <c r="D20" i="9"/>
  <c r="E20" i="9"/>
  <c r="D21" i="9"/>
  <c r="E21" i="9"/>
  <c r="D22" i="9"/>
  <c r="D23" i="9"/>
  <c r="E28" i="9"/>
  <c r="F28" i="9"/>
  <c r="D28" i="9"/>
  <c r="D11" i="9"/>
  <c r="D24" i="9"/>
  <c r="C27" i="9"/>
  <c r="E27" i="9"/>
  <c r="F27" i="9"/>
  <c r="D26" i="9"/>
  <c r="E25" i="9"/>
  <c r="F25" i="9"/>
  <c r="E24" i="9"/>
  <c r="C14" i="9"/>
  <c r="D13" i="9"/>
  <c r="E12" i="9"/>
  <c r="F12" i="9"/>
  <c r="E11" i="9"/>
  <c r="D39" i="8"/>
  <c r="D38" i="8"/>
  <c r="D37" i="8"/>
  <c r="E37" i="8"/>
  <c r="E38" i="8"/>
  <c r="E39" i="8"/>
  <c r="D57" i="8"/>
  <c r="E56" i="8"/>
  <c r="F56" i="8"/>
  <c r="D55" i="8"/>
  <c r="E54" i="8"/>
  <c r="F54" i="8"/>
  <c r="E53" i="8"/>
  <c r="C43" i="8"/>
  <c r="D42" i="8"/>
  <c r="E41" i="8"/>
  <c r="F41" i="8"/>
  <c r="E40" i="8"/>
  <c r="D22" i="8"/>
  <c r="E22" i="8"/>
  <c r="D23" i="8"/>
  <c r="E23" i="8"/>
  <c r="D28" i="8"/>
  <c r="E27" i="8"/>
  <c r="F27" i="8"/>
  <c r="D26" i="8"/>
  <c r="E25" i="8"/>
  <c r="F25" i="8"/>
  <c r="E24" i="8"/>
  <c r="C14" i="8"/>
  <c r="D13" i="8"/>
  <c r="E12" i="8"/>
  <c r="F12" i="8"/>
  <c r="E11" i="8"/>
  <c r="D39" i="7"/>
  <c r="E39" i="7"/>
  <c r="D50" i="7"/>
  <c r="E50" i="7"/>
  <c r="D51" i="7"/>
  <c r="E51" i="7"/>
  <c r="D52" i="7"/>
  <c r="E52" i="7"/>
  <c r="D57" i="7"/>
  <c r="E56" i="7"/>
  <c r="F56" i="7"/>
  <c r="D55" i="7"/>
  <c r="E54" i="7"/>
  <c r="F54" i="7"/>
  <c r="E53" i="7"/>
  <c r="C43" i="7"/>
  <c r="D42" i="7"/>
  <c r="E41" i="7"/>
  <c r="F41" i="7"/>
  <c r="E40" i="7"/>
  <c r="D9" i="7"/>
  <c r="E9" i="7"/>
  <c r="D10" i="7"/>
  <c r="E10" i="7"/>
  <c r="D23" i="7"/>
  <c r="E23" i="7"/>
  <c r="E28" i="7"/>
  <c r="F28" i="7"/>
  <c r="D28" i="7"/>
  <c r="E27" i="7"/>
  <c r="F27" i="7"/>
  <c r="D26" i="7"/>
  <c r="E25" i="7"/>
  <c r="F25" i="7"/>
  <c r="E24" i="7"/>
  <c r="C14" i="7"/>
  <c r="D13" i="7"/>
  <c r="E12" i="7"/>
  <c r="F12" i="7"/>
  <c r="E11" i="7"/>
  <c r="E40" i="6"/>
  <c r="E41" i="6"/>
  <c r="F41" i="6"/>
  <c r="D42" i="6"/>
  <c r="C43" i="6"/>
  <c r="E53" i="6"/>
  <c r="E54" i="6"/>
  <c r="F54" i="6"/>
  <c r="D55" i="6"/>
  <c r="E56" i="6"/>
  <c r="F56" i="6"/>
  <c r="D57" i="6"/>
  <c r="D4" i="4"/>
  <c r="E4" i="4"/>
  <c r="D5" i="4"/>
  <c r="E5" i="4"/>
  <c r="D6" i="4"/>
  <c r="E6" i="4"/>
  <c r="D7" i="4"/>
  <c r="E7" i="4"/>
  <c r="D8" i="4"/>
  <c r="E8" i="4"/>
  <c r="D9" i="4"/>
  <c r="E9" i="4"/>
  <c r="D10" i="4"/>
  <c r="E10" i="4"/>
  <c r="D12" i="4"/>
  <c r="D17" i="4"/>
  <c r="E17" i="4"/>
  <c r="D18" i="4"/>
  <c r="E18" i="4"/>
  <c r="D19" i="4"/>
  <c r="E19" i="4"/>
  <c r="D20" i="4"/>
  <c r="E20" i="4"/>
  <c r="D21" i="4"/>
  <c r="E21" i="4"/>
  <c r="D22" i="4"/>
  <c r="E22" i="4"/>
  <c r="D23" i="4"/>
  <c r="E23" i="4"/>
  <c r="D25" i="4"/>
  <c r="C28" i="4"/>
  <c r="E28" i="4"/>
  <c r="F28" i="4"/>
  <c r="E12" i="4"/>
  <c r="F12" i="4"/>
  <c r="E25" i="4"/>
  <c r="F25" i="4"/>
  <c r="D23" i="6"/>
  <c r="E27" i="6"/>
  <c r="F27" i="6"/>
  <c r="E24" i="6"/>
  <c r="E11" i="6"/>
  <c r="E23" i="6"/>
  <c r="E25" i="6"/>
  <c r="F25" i="6"/>
  <c r="E12" i="6"/>
  <c r="F12" i="6"/>
  <c r="D46" i="3"/>
  <c r="E46" i="3"/>
  <c r="D47" i="3"/>
  <c r="E47" i="3"/>
  <c r="D48" i="3"/>
  <c r="E48" i="3"/>
  <c r="D49" i="3"/>
  <c r="E49" i="3"/>
  <c r="D50" i="3"/>
  <c r="E50" i="3"/>
  <c r="D51" i="3"/>
  <c r="E51" i="3"/>
  <c r="D52" i="3"/>
  <c r="E52" i="3"/>
  <c r="D54" i="3"/>
  <c r="E54" i="3"/>
  <c r="F54" i="3"/>
  <c r="D33" i="3"/>
  <c r="E33" i="3"/>
  <c r="D34" i="3"/>
  <c r="E34" i="3"/>
  <c r="D35" i="3"/>
  <c r="E35" i="3"/>
  <c r="D36" i="3"/>
  <c r="E36" i="3"/>
  <c r="D37" i="3"/>
  <c r="E37" i="3"/>
  <c r="D38" i="3"/>
  <c r="E38" i="3"/>
  <c r="D39" i="3"/>
  <c r="E39" i="3"/>
  <c r="D41" i="3"/>
  <c r="E41" i="3"/>
  <c r="F41" i="3"/>
  <c r="D17" i="3"/>
  <c r="E17" i="3"/>
  <c r="D18" i="3"/>
  <c r="E18" i="3"/>
  <c r="D19" i="3"/>
  <c r="E19" i="3"/>
  <c r="D20" i="3"/>
  <c r="E20" i="3"/>
  <c r="D21" i="3"/>
  <c r="E21" i="3"/>
  <c r="D22" i="3"/>
  <c r="E22" i="3"/>
  <c r="D23" i="3"/>
  <c r="E23" i="3"/>
  <c r="D25" i="3"/>
  <c r="E25" i="3"/>
  <c r="F25" i="3"/>
  <c r="D4" i="3"/>
  <c r="E4" i="3"/>
  <c r="D5" i="3"/>
  <c r="E5" i="3"/>
  <c r="D6" i="3"/>
  <c r="E6" i="3"/>
  <c r="D7" i="3"/>
  <c r="E7" i="3"/>
  <c r="D8" i="3"/>
  <c r="E8" i="3"/>
  <c r="D9" i="3"/>
  <c r="E9" i="3"/>
  <c r="D10" i="3"/>
  <c r="E10" i="3"/>
  <c r="D12" i="3"/>
  <c r="E12" i="3"/>
  <c r="F12" i="3"/>
  <c r="D28" i="6"/>
  <c r="D28" i="4"/>
  <c r="D34" i="4"/>
  <c r="E34" i="4"/>
  <c r="D33" i="4"/>
  <c r="E33" i="4"/>
  <c r="D35" i="4"/>
  <c r="E35" i="4"/>
  <c r="D36" i="4"/>
  <c r="E36" i="4"/>
  <c r="D37" i="4"/>
  <c r="E37" i="4"/>
  <c r="D38" i="4"/>
  <c r="E38" i="4"/>
  <c r="D39" i="4"/>
  <c r="E39" i="4"/>
  <c r="D41" i="4"/>
  <c r="D46" i="4"/>
  <c r="E46" i="4"/>
  <c r="D47" i="4"/>
  <c r="E47" i="4"/>
  <c r="D48" i="4"/>
  <c r="E48" i="4"/>
  <c r="D49" i="4"/>
  <c r="E49" i="4"/>
  <c r="D50" i="4"/>
  <c r="E50" i="4"/>
  <c r="D51" i="4"/>
  <c r="E51" i="4"/>
  <c r="D52" i="4"/>
  <c r="E52" i="4"/>
  <c r="D54" i="4"/>
  <c r="C57" i="4"/>
  <c r="D57" i="4"/>
  <c r="D36" i="2"/>
  <c r="E36" i="2"/>
  <c r="D33" i="2"/>
  <c r="E33" i="2"/>
  <c r="D34" i="2"/>
  <c r="E34" i="2"/>
  <c r="D35" i="2"/>
  <c r="E35" i="2"/>
  <c r="D37" i="2"/>
  <c r="E37" i="2"/>
  <c r="D38" i="2"/>
  <c r="E38" i="2"/>
  <c r="D39" i="2"/>
  <c r="E39" i="2"/>
  <c r="D41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4" i="2"/>
  <c r="C57" i="2"/>
  <c r="D57" i="2"/>
  <c r="C57" i="3"/>
  <c r="D57" i="3"/>
  <c r="C28" i="3"/>
  <c r="D28" i="3"/>
  <c r="E54" i="4"/>
  <c r="F54" i="4"/>
  <c r="E41" i="4"/>
  <c r="F41" i="4"/>
  <c r="D55" i="4"/>
  <c r="C14" i="6"/>
  <c r="D42" i="4"/>
  <c r="D40" i="4"/>
  <c r="C43" i="4"/>
  <c r="D26" i="6"/>
  <c r="D13" i="6"/>
  <c r="E57" i="4"/>
  <c r="D53" i="4"/>
  <c r="C56" i="4"/>
  <c r="E56" i="4"/>
  <c r="E53" i="4"/>
  <c r="E40" i="4"/>
  <c r="D11" i="4"/>
  <c r="D24" i="4"/>
  <c r="C27" i="4"/>
  <c r="E27" i="4"/>
  <c r="D26" i="4"/>
  <c r="E24" i="4"/>
  <c r="C14" i="4"/>
  <c r="D13" i="4"/>
  <c r="E11" i="4"/>
  <c r="E57" i="3"/>
  <c r="D40" i="3"/>
  <c r="D53" i="3"/>
  <c r="C56" i="3"/>
  <c r="E56" i="3"/>
  <c r="D55" i="3"/>
  <c r="E53" i="3"/>
  <c r="C43" i="3"/>
  <c r="D42" i="3"/>
  <c r="E40" i="3"/>
  <c r="E28" i="3"/>
  <c r="D11" i="3"/>
  <c r="D24" i="3"/>
  <c r="C27" i="3"/>
  <c r="E27" i="3"/>
  <c r="D26" i="3"/>
  <c r="E24" i="3"/>
  <c r="C14" i="3"/>
  <c r="D13" i="3"/>
  <c r="E11" i="3"/>
  <c r="E57" i="2"/>
  <c r="D40" i="2"/>
  <c r="D53" i="2"/>
  <c r="C56" i="2"/>
  <c r="E56" i="2"/>
  <c r="D55" i="2"/>
  <c r="E54" i="2"/>
  <c r="E53" i="2"/>
  <c r="C43" i="2"/>
  <c r="D42" i="2"/>
  <c r="E41" i="2"/>
  <c r="E40" i="2"/>
  <c r="D4" i="2"/>
  <c r="D5" i="2"/>
  <c r="D6" i="2"/>
  <c r="D7" i="2"/>
  <c r="D8" i="2"/>
  <c r="D9" i="2"/>
  <c r="D10" i="2"/>
  <c r="D11" i="2"/>
  <c r="D17" i="2"/>
  <c r="D18" i="2"/>
  <c r="D19" i="2"/>
  <c r="D20" i="2"/>
  <c r="D21" i="2"/>
  <c r="D22" i="2"/>
  <c r="D23" i="2"/>
  <c r="D24" i="2"/>
  <c r="C27" i="2"/>
  <c r="E27" i="2"/>
  <c r="E17" i="2"/>
  <c r="E18" i="2"/>
  <c r="E19" i="2"/>
  <c r="E20" i="2"/>
  <c r="E21" i="2"/>
  <c r="E22" i="2"/>
  <c r="E23" i="2"/>
  <c r="D25" i="2"/>
  <c r="D26" i="2"/>
  <c r="E25" i="2"/>
  <c r="E24" i="2"/>
  <c r="C14" i="2"/>
  <c r="E4" i="2"/>
  <c r="E5" i="2"/>
  <c r="E6" i="2"/>
  <c r="E7" i="2"/>
  <c r="E8" i="2"/>
  <c r="E9" i="2"/>
  <c r="E10" i="2"/>
  <c r="D12" i="2"/>
  <c r="D13" i="2"/>
  <c r="E12" i="2"/>
  <c r="E11" i="2"/>
  <c r="F57" i="1"/>
  <c r="E56" i="1"/>
  <c r="F55" i="1"/>
  <c r="F54" i="1"/>
  <c r="D44" i="1"/>
  <c r="E43" i="1"/>
  <c r="F42" i="1"/>
  <c r="F41" i="1"/>
  <c r="F28" i="1"/>
  <c r="E27" i="1"/>
  <c r="F26" i="1"/>
  <c r="F25" i="1"/>
  <c r="D15" i="1"/>
  <c r="E14" i="1"/>
  <c r="F13" i="1"/>
  <c r="F12" i="1"/>
  <c r="G9" i="1"/>
  <c r="G8" i="1"/>
  <c r="G7" i="1"/>
  <c r="I4" i="5"/>
  <c r="H4" i="5"/>
  <c r="G4" i="5"/>
  <c r="F4" i="5"/>
  <c r="I3" i="5"/>
  <c r="H3" i="5"/>
  <c r="F57" i="4"/>
  <c r="F57" i="3"/>
  <c r="F28" i="3"/>
  <c r="F57" i="2"/>
</calcChain>
</file>

<file path=xl/sharedStrings.xml><?xml version="1.0" encoding="utf-8"?>
<sst xmlns="http://schemas.openxmlformats.org/spreadsheetml/2006/main" count="1240" uniqueCount="74">
  <si>
    <r>
      <t xml:space="preserve">CALCUL DE QUATORZAINE </t>
    </r>
    <r>
      <rPr>
        <b/>
        <i/>
        <sz val="12"/>
        <color rgb="FF000000"/>
        <rFont val="Calibri"/>
        <family val="2"/>
      </rPr>
      <t>pour un coefficient à 90%</t>
    </r>
  </si>
  <si>
    <t>Quatorzaine du Lundi24/08/2015 au Dimanche 06/09/2015</t>
  </si>
  <si>
    <t>PERM</t>
  </si>
  <si>
    <t>Début</t>
  </si>
  <si>
    <t>Fin</t>
  </si>
  <si>
    <t>Amplitude</t>
  </si>
  <si>
    <t>TTE</t>
  </si>
  <si>
    <t>IDAJ 75</t>
  </si>
  <si>
    <t>IDAJ 100</t>
  </si>
  <si>
    <t>Lundi</t>
  </si>
  <si>
    <t>FERIE</t>
  </si>
  <si>
    <t>Mardi</t>
  </si>
  <si>
    <t>NORM</t>
  </si>
  <si>
    <t>Mercredi</t>
  </si>
  <si>
    <t>Jeudi</t>
  </si>
  <si>
    <t>Vendredi</t>
  </si>
  <si>
    <t xml:space="preserve"> </t>
  </si>
  <si>
    <t>Samedi</t>
  </si>
  <si>
    <t>Dimanche</t>
  </si>
  <si>
    <t>TOTAL</t>
  </si>
  <si>
    <t>Centième</t>
  </si>
  <si>
    <t>A faire</t>
  </si>
  <si>
    <t>par rapport à</t>
  </si>
  <si>
    <t>TOTAL QUATORZAINE</t>
  </si>
  <si>
    <t>sur 78H soit</t>
  </si>
  <si>
    <t>Quatorzaine du Lundi 07/09/2015 au Dimanche 20/09/2015</t>
  </si>
  <si>
    <t>*</t>
  </si>
  <si>
    <t>Quatorzaine du Lundi 21/09/2015 au Dimanche 04/10/2015</t>
  </si>
  <si>
    <t>Quatorzaine du Lundi 05/10/2015 au Dimanche 18/10/2015</t>
  </si>
  <si>
    <t>Quatorzaine du Lundi 19/10/2015 au Dimanche 01/11/2015</t>
  </si>
  <si>
    <t>Quatorzaine du Lundi 02/11/2015 au Dimanche 15/11/2015</t>
  </si>
  <si>
    <t>Quatorzaine du Lundi 16/11/2015 au Dimanche 29/11/2015</t>
  </si>
  <si>
    <t>Quatorzaine du Lundi 30/11/2015 au Dimanche 13/12/2015</t>
  </si>
  <si>
    <t>Quatorzaine du Lundi 14/12/2015 au Dimanche 27/12/2015</t>
  </si>
  <si>
    <t>TYPE</t>
  </si>
  <si>
    <t>COEFF</t>
  </si>
  <si>
    <t>TXHORAIRE</t>
  </si>
  <si>
    <t>NUIT</t>
  </si>
  <si>
    <t>H.SUPP 25 %</t>
  </si>
  <si>
    <t>HSUPP 50 %</t>
  </si>
  <si>
    <t>DEA</t>
  </si>
  <si>
    <t>AUX</t>
  </si>
  <si>
    <t>X</t>
  </si>
  <si>
    <t>Quatorzaine du Lundi 28/12/2015 au Dimanche 10/01/2016</t>
  </si>
  <si>
    <t>Quatorzaine du Lundi 11/01/2016 au Dimanche 24/01/2016</t>
  </si>
  <si>
    <t>Quatorzaine du Lundi 25/01/2016 au Dimanche 07/02/2016</t>
  </si>
  <si>
    <t>Quatorzaine du Lundi 08/02/2016 au Dimanche 21/02/2016</t>
  </si>
  <si>
    <t>Vendredi s</t>
  </si>
  <si>
    <t>Quatorzaine du Lundi 22/02/2016 au Dimanche 06/03/2016</t>
  </si>
  <si>
    <t>27 jours W</t>
  </si>
  <si>
    <t>17 jours W</t>
  </si>
  <si>
    <t>19 jours W</t>
  </si>
  <si>
    <t>Quatorzaine du Lundi 07/03/2016 au Dimanche 20/03/2016</t>
  </si>
  <si>
    <t>Quatorzaine du Lundi 21/03/2016 au Dimanche 03/04/2016</t>
  </si>
  <si>
    <t>Quatorzaine du Lundi 04/04/2016 au Dimanche 17/04/2016</t>
  </si>
  <si>
    <t>Quatorzaine du Lundi 18/04/2016 au Dimanche 01/05/2016</t>
  </si>
  <si>
    <t xml:space="preserve">Septembre </t>
  </si>
  <si>
    <t xml:space="preserve">Janvier </t>
  </si>
  <si>
    <t xml:space="preserve">Février </t>
  </si>
  <si>
    <t>Mars</t>
  </si>
  <si>
    <t xml:space="preserve">Avril </t>
  </si>
  <si>
    <t>Mai</t>
  </si>
  <si>
    <t>Juin</t>
  </si>
  <si>
    <t xml:space="preserve">Juillet </t>
  </si>
  <si>
    <t xml:space="preserve">Août </t>
  </si>
  <si>
    <t xml:space="preserve">Octobre </t>
  </si>
  <si>
    <t xml:space="preserve">TT Heures </t>
  </si>
  <si>
    <t xml:space="preserve">je </t>
  </si>
  <si>
    <t>H.sup TTE</t>
  </si>
  <si>
    <t xml:space="preserve">Novembre </t>
  </si>
  <si>
    <t xml:space="preserve">Décembre </t>
  </si>
  <si>
    <t xml:space="preserve">Synthèse  des heures </t>
  </si>
  <si>
    <t>TT</t>
  </si>
  <si>
    <t>\**@³5436⁴6€-&amp;€-€:€&amp;&amp;789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</si>
</sst>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h]&quot;:&quot;mm&quot;:&quot;ss"/>
    <numFmt numFmtId="165" formatCode="hh&quot;:&quot;mm"/>
    <numFmt numFmtId="166" formatCode="#,##0.00&quot; &quot;[$€-40C];[Red]&quot;-&quot;#,##0.00&quot; &quot;[$€-40C]"/>
    <numFmt numFmtId="167" formatCode="h&quot;:&quot;mm;@"/>
    <numFmt numFmtId="168" formatCode="[hh]&quot;:&quot;mm&quot;:&quot;ss"/>
    <numFmt numFmtId="169" formatCode="[h]:mm:ss;@"/>
  </numFmts>
  <fonts count="26">
    <font>
      <sz val="11"/>
      <color theme="1"/>
      <name val="Liberation Sans"/>
    </font>
    <font>
      <sz val="11"/>
      <color theme="1"/>
      <name val="Calibri"/>
      <family val="2"/>
      <scheme val="minor"/>
    </font>
    <font>
      <sz val="11"/>
      <color rgb="FF008000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b/>
      <sz val="10"/>
      <color rgb="FF000000"/>
      <name val="Calibri1"/>
    </font>
    <font>
      <b/>
      <i/>
      <sz val="12"/>
      <color rgb="FF000000"/>
      <name val="Calibri"/>
      <family val="2"/>
    </font>
    <font>
      <sz val="10"/>
      <color theme="1"/>
      <name val="Liberation Sans"/>
    </font>
    <font>
      <b/>
      <sz val="10"/>
      <color rgb="FFFF0000"/>
      <name val="Calibri1"/>
    </font>
    <font>
      <b/>
      <i/>
      <sz val="10"/>
      <color theme="1"/>
      <name val="Calibri"/>
      <family val="2"/>
    </font>
    <font>
      <b/>
      <sz val="10"/>
      <color theme="1"/>
      <name val="Liberation Sans"/>
    </font>
    <font>
      <sz val="10"/>
      <color rgb="FF000000"/>
      <name val="Calibri1"/>
    </font>
    <font>
      <sz val="10"/>
      <color theme="1"/>
      <name val="Calibri1"/>
    </font>
    <font>
      <b/>
      <sz val="9"/>
      <color rgb="FFFF0000"/>
      <name val="Calibri1"/>
    </font>
    <font>
      <sz val="9"/>
      <color theme="1"/>
      <name val="Liberation Sans"/>
    </font>
    <font>
      <b/>
      <sz val="9"/>
      <color rgb="FF000000"/>
      <name val="Calibri1"/>
    </font>
    <font>
      <b/>
      <sz val="9"/>
      <color theme="1"/>
      <name val="Liberation Sans"/>
    </font>
    <font>
      <sz val="9"/>
      <color rgb="FF000000"/>
      <name val="Calibri1"/>
    </font>
    <font>
      <sz val="9"/>
      <color theme="1"/>
      <name val="Calibri1"/>
    </font>
    <font>
      <sz val="8"/>
      <color theme="1"/>
      <name val="Liberation Sans"/>
    </font>
    <font>
      <b/>
      <sz val="8"/>
      <color rgb="FFFF0000"/>
      <name val="Calibri1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/>
      </patternFill>
    </fill>
    <fill>
      <patternFill patternType="solid">
        <fgColor rgb="FFFFC7CE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0">
    <xf numFmtId="0" fontId="0" fillId="0" borderId="0"/>
    <xf numFmtId="0" fontId="2" fillId="2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6" fontId="4" fillId="0" borderId="0"/>
    <xf numFmtId="0" fontId="21" fillId="4" borderId="0" applyNumberFormat="0" applyBorder="0" applyAlignment="0" applyProtection="0"/>
    <xf numFmtId="0" fontId="1" fillId="5" borderId="0" applyNumberFormat="0" applyBorder="0" applyAlignment="0" applyProtection="0"/>
    <xf numFmtId="0" fontId="23" fillId="6" borderId="0" applyNumberFormat="0" applyBorder="0" applyAlignment="0" applyProtection="0"/>
    <xf numFmtId="0" fontId="25" fillId="7" borderId="0" applyNumberFormat="0" applyBorder="0" applyAlignment="0" applyProtection="0"/>
  </cellStyleXfs>
  <cellXfs count="150">
    <xf numFmtId="0" fontId="0" fillId="0" borderId="0" xfId="0"/>
    <xf numFmtId="0" fontId="7" fillId="0" borderId="0" xfId="0" applyFont="1" applyProtection="1">
      <protection hidden="1"/>
    </xf>
    <xf numFmtId="0" fontId="7" fillId="0" borderId="0" xfId="0" applyFont="1"/>
    <xf numFmtId="0" fontId="7" fillId="0" borderId="2" xfId="0" applyFont="1" applyBorder="1" applyProtection="1">
      <protection hidden="1"/>
    </xf>
    <xf numFmtId="0" fontId="7" fillId="0" borderId="3" xfId="0" applyFont="1" applyBorder="1" applyProtection="1">
      <protection hidden="1"/>
    </xf>
    <xf numFmtId="0" fontId="7" fillId="0" borderId="4" xfId="0" applyFont="1" applyBorder="1" applyProtection="1">
      <protection hidden="1"/>
    </xf>
    <xf numFmtId="0" fontId="7" fillId="0" borderId="6" xfId="0" applyFont="1" applyBorder="1" applyProtection="1">
      <protection hidden="1"/>
    </xf>
    <xf numFmtId="0" fontId="7" fillId="0" borderId="0" xfId="0" applyFont="1" applyBorder="1" applyProtection="1">
      <protection hidden="1"/>
    </xf>
    <xf numFmtId="0" fontId="7" fillId="0" borderId="7" xfId="0" applyFont="1" applyBorder="1" applyProtection="1">
      <protection hidden="1"/>
    </xf>
    <xf numFmtId="0" fontId="9" fillId="0" borderId="6" xfId="0" applyFont="1" applyBorder="1" applyProtection="1"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10" fillId="0" borderId="1" xfId="0" applyFont="1" applyFill="1" applyBorder="1" applyAlignment="1" applyProtection="1">
      <alignment horizontal="center"/>
      <protection locked="0"/>
    </xf>
    <xf numFmtId="0" fontId="10" fillId="0" borderId="1" xfId="0" applyFont="1" applyFill="1" applyBorder="1" applyProtection="1">
      <protection hidden="1"/>
    </xf>
    <xf numFmtId="0" fontId="10" fillId="0" borderId="1" xfId="0" applyFont="1" applyFill="1" applyBorder="1" applyAlignment="1" applyProtection="1">
      <alignment horizontal="center"/>
      <protection hidden="1"/>
    </xf>
    <xf numFmtId="0" fontId="5" fillId="0" borderId="1" xfId="0" applyFont="1" applyBorder="1" applyProtection="1">
      <protection hidden="1"/>
    </xf>
    <xf numFmtId="165" fontId="7" fillId="0" borderId="1" xfId="0" applyNumberFormat="1" applyFont="1" applyFill="1" applyBorder="1" applyProtection="1">
      <protection locked="0"/>
    </xf>
    <xf numFmtId="167" fontId="11" fillId="0" borderId="1" xfId="0" applyNumberFormat="1" applyFont="1" applyFill="1" applyBorder="1" applyProtection="1">
      <protection hidden="1"/>
    </xf>
    <xf numFmtId="165" fontId="8" fillId="0" borderId="1" xfId="0" applyNumberFormat="1" applyFont="1" applyFill="1" applyBorder="1" applyProtection="1">
      <protection locked="0"/>
    </xf>
    <xf numFmtId="164" fontId="7" fillId="0" borderId="1" xfId="0" applyNumberFormat="1" applyFont="1" applyFill="1" applyBorder="1" applyProtection="1">
      <protection hidden="1"/>
    </xf>
    <xf numFmtId="0" fontId="7" fillId="0" borderId="1" xfId="0" applyFont="1" applyFill="1" applyBorder="1" applyProtection="1">
      <protection hidden="1"/>
    </xf>
    <xf numFmtId="0" fontId="8" fillId="0" borderId="1" xfId="0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0" fontId="5" fillId="0" borderId="1" xfId="0" applyFont="1" applyFill="1" applyBorder="1" applyAlignment="1" applyProtection="1">
      <alignment horizontal="center"/>
      <protection hidden="1"/>
    </xf>
    <xf numFmtId="164" fontId="5" fillId="0" borderId="8" xfId="0" applyNumberFormat="1" applyFont="1" applyFill="1" applyBorder="1" applyAlignment="1" applyProtection="1">
      <alignment horizontal="center"/>
      <protection hidden="1"/>
    </xf>
    <xf numFmtId="164" fontId="7" fillId="0" borderId="3" xfId="0" applyNumberFormat="1" applyFont="1" applyFill="1" applyBorder="1" applyAlignment="1" applyProtection="1">
      <alignment horizontal="right"/>
      <protection hidden="1"/>
    </xf>
    <xf numFmtId="0" fontId="7" fillId="0" borderId="9" xfId="0" applyFont="1" applyFill="1" applyBorder="1" applyAlignment="1" applyProtection="1">
      <protection hidden="1"/>
    </xf>
    <xf numFmtId="164" fontId="7" fillId="0" borderId="8" xfId="0" applyNumberFormat="1" applyFont="1" applyFill="1" applyBorder="1" applyAlignment="1" applyProtection="1">
      <alignment horizontal="center"/>
      <protection hidden="1"/>
    </xf>
    <xf numFmtId="9" fontId="5" fillId="0" borderId="1" xfId="0" applyNumberFormat="1" applyFont="1" applyFill="1" applyBorder="1" applyAlignment="1" applyProtection="1">
      <alignment horizontal="center"/>
      <protection hidden="1"/>
    </xf>
    <xf numFmtId="164" fontId="5" fillId="0" borderId="1" xfId="0" applyNumberFormat="1" applyFont="1" applyFill="1" applyBorder="1" applyAlignment="1" applyProtection="1">
      <alignment horizontal="center"/>
      <protection hidden="1"/>
    </xf>
    <xf numFmtId="164" fontId="7" fillId="0" borderId="1" xfId="0" applyNumberFormat="1" applyFont="1" applyFill="1" applyBorder="1" applyAlignment="1" applyProtection="1">
      <alignment horizontal="center"/>
      <protection hidden="1"/>
    </xf>
    <xf numFmtId="0" fontId="7" fillId="0" borderId="1" xfId="0" applyFont="1" applyFill="1" applyBorder="1" applyAlignment="1" applyProtection="1">
      <protection hidden="1"/>
    </xf>
    <xf numFmtId="164" fontId="7" fillId="0" borderId="1" xfId="0" applyNumberFormat="1" applyFont="1" applyBorder="1" applyAlignment="1" applyProtection="1">
      <alignment horizontal="center"/>
      <protection hidden="1"/>
    </xf>
    <xf numFmtId="2" fontId="5" fillId="0" borderId="1" xfId="0" applyNumberFormat="1" applyFont="1" applyFill="1" applyBorder="1" applyAlignment="1" applyProtection="1">
      <alignment horizontal="center"/>
      <protection hidden="1"/>
    </xf>
    <xf numFmtId="164" fontId="7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7" fillId="0" borderId="7" xfId="0" applyFont="1" applyFill="1" applyBorder="1" applyAlignment="1" applyProtection="1">
      <alignment horizontal="left"/>
      <protection hidden="1"/>
    </xf>
    <xf numFmtId="164" fontId="7" fillId="0" borderId="10" xfId="0" applyNumberFormat="1" applyFont="1" applyFill="1" applyBorder="1" applyAlignment="1" applyProtection="1">
      <alignment horizontal="right" vertical="center"/>
      <protection hidden="1"/>
    </xf>
    <xf numFmtId="2" fontId="5" fillId="0" borderId="8" xfId="0" applyNumberFormat="1" applyFont="1" applyFill="1" applyBorder="1" applyAlignment="1" applyProtection="1">
      <alignment horizontal="center"/>
      <protection hidden="1"/>
    </xf>
    <xf numFmtId="2" fontId="7" fillId="0" borderId="0" xfId="0" applyNumberFormat="1" applyFont="1" applyFill="1" applyBorder="1" applyAlignment="1" applyProtection="1">
      <alignment horizontal="right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2" fontId="5" fillId="0" borderId="0" xfId="0" applyNumberFormat="1" applyFont="1" applyFill="1" applyBorder="1" applyAlignment="1" applyProtection="1">
      <alignment horizontal="center"/>
      <protection hidden="1"/>
    </xf>
    <xf numFmtId="0" fontId="7" fillId="0" borderId="7" xfId="0" applyFont="1" applyFill="1" applyBorder="1" applyProtection="1">
      <protection hidden="1"/>
    </xf>
    <xf numFmtId="164" fontId="7" fillId="0" borderId="0" xfId="0" applyNumberFormat="1" applyFont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164" fontId="5" fillId="0" borderId="8" xfId="0" applyNumberFormat="1" applyFont="1" applyFill="1" applyBorder="1" applyProtection="1">
      <protection hidden="1"/>
    </xf>
    <xf numFmtId="0" fontId="7" fillId="0" borderId="9" xfId="0" applyFont="1" applyBorder="1" applyAlignment="1" applyProtection="1">
      <protection hidden="1"/>
    </xf>
    <xf numFmtId="164" fontId="7" fillId="0" borderId="8" xfId="0" applyNumberFormat="1" applyFont="1" applyBorder="1" applyAlignment="1" applyProtection="1">
      <alignment horizontal="left"/>
      <protection hidden="1"/>
    </xf>
    <xf numFmtId="0" fontId="8" fillId="0" borderId="10" xfId="0" applyFont="1" applyBorder="1" applyAlignment="1" applyProtection="1">
      <protection hidden="1"/>
    </xf>
    <xf numFmtId="0" fontId="8" fillId="0" borderId="9" xfId="0" applyFont="1" applyBorder="1" applyAlignment="1" applyProtection="1">
      <protection hidden="1"/>
    </xf>
    <xf numFmtId="164" fontId="8" fillId="0" borderId="9" xfId="0" applyNumberFormat="1" applyFont="1" applyBorder="1" applyProtection="1">
      <protection hidden="1"/>
    </xf>
    <xf numFmtId="0" fontId="8" fillId="0" borderId="9" xfId="0" applyFont="1" applyBorder="1" applyProtection="1">
      <protection hidden="1"/>
    </xf>
    <xf numFmtId="164" fontId="8" fillId="3" borderId="1" xfId="0" applyNumberFormat="1" applyFont="1" applyFill="1" applyBorder="1" applyAlignment="1" applyProtection="1">
      <alignment horizontal="center" vertical="center"/>
      <protection hidden="1"/>
    </xf>
    <xf numFmtId="164" fontId="8" fillId="0" borderId="1" xfId="0" applyNumberFormat="1" applyFont="1" applyBorder="1" applyAlignment="1" applyProtection="1">
      <alignment horizontal="center" vertical="center"/>
      <protection hidden="1"/>
    </xf>
    <xf numFmtId="164" fontId="7" fillId="0" borderId="7" xfId="0" applyNumberFormat="1" applyFont="1" applyBorder="1" applyProtection="1">
      <protection hidden="1"/>
    </xf>
    <xf numFmtId="0" fontId="8" fillId="0" borderId="6" xfId="0" applyFont="1" applyBorder="1" applyAlignment="1" applyProtection="1">
      <protection hidden="1"/>
    </xf>
    <xf numFmtId="164" fontId="8" fillId="0" borderId="0" xfId="0" applyNumberFormat="1" applyFont="1" applyBorder="1" applyProtection="1">
      <protection hidden="1"/>
    </xf>
    <xf numFmtId="2" fontId="12" fillId="0" borderId="1" xfId="0" applyNumberFormat="1" applyFont="1" applyBorder="1" applyAlignment="1" applyProtection="1">
      <alignment horizontal="center" vertical="center"/>
      <protection hidden="1"/>
    </xf>
    <xf numFmtId="0" fontId="7" fillId="0" borderId="11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7" fillId="0" borderId="13" xfId="0" applyFont="1" applyBorder="1" applyProtection="1">
      <protection hidden="1"/>
    </xf>
    <xf numFmtId="164" fontId="7" fillId="0" borderId="8" xfId="0" applyNumberFormat="1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protection hidden="1"/>
    </xf>
    <xf numFmtId="164" fontId="7" fillId="0" borderId="7" xfId="0" applyNumberFormat="1" applyFont="1" applyFill="1" applyBorder="1" applyAlignment="1" applyProtection="1">
      <alignment horizontal="left"/>
      <protection hidden="1"/>
    </xf>
    <xf numFmtId="0" fontId="8" fillId="0" borderId="0" xfId="0" applyFont="1" applyBorder="1" applyAlignment="1" applyProtection="1">
      <protection hidden="1"/>
    </xf>
    <xf numFmtId="2" fontId="12" fillId="3" borderId="1" xfId="0" applyNumberFormat="1" applyFont="1" applyFill="1" applyBorder="1" applyAlignment="1" applyProtection="1">
      <alignment horizontal="center" vertical="center"/>
      <protection hidden="1"/>
    </xf>
    <xf numFmtId="164" fontId="7" fillId="0" borderId="0" xfId="0" applyNumberFormat="1" applyFont="1" applyFill="1" applyBorder="1" applyProtection="1">
      <protection hidden="1"/>
    </xf>
    <xf numFmtId="0" fontId="8" fillId="0" borderId="0" xfId="0" applyFont="1" applyFill="1" applyBorder="1" applyProtection="1">
      <protection hidden="1"/>
    </xf>
    <xf numFmtId="168" fontId="7" fillId="0" borderId="0" xfId="0" applyNumberFormat="1" applyFont="1" applyProtection="1">
      <protection hidden="1"/>
    </xf>
    <xf numFmtId="2" fontId="8" fillId="0" borderId="0" xfId="0" applyNumberFormat="1" applyFont="1" applyFill="1" applyBorder="1" applyProtection="1">
      <protection hidden="1"/>
    </xf>
    <xf numFmtId="10" fontId="7" fillId="0" borderId="0" xfId="0" applyNumberFormat="1" applyFont="1"/>
    <xf numFmtId="0" fontId="0" fillId="0" borderId="1" xfId="0" applyBorder="1"/>
    <xf numFmtId="0" fontId="0" fillId="0" borderId="0" xfId="0" applyBorder="1"/>
    <xf numFmtId="49" fontId="0" fillId="0" borderId="1" xfId="0" applyNumberFormat="1" applyBorder="1"/>
    <xf numFmtId="4" fontId="0" fillId="0" borderId="1" xfId="0" applyNumberFormat="1" applyBorder="1"/>
    <xf numFmtId="166" fontId="0" fillId="0" borderId="1" xfId="0" applyNumberFormat="1" applyBorder="1"/>
    <xf numFmtId="0" fontId="14" fillId="0" borderId="0" xfId="0" applyFont="1"/>
    <xf numFmtId="0" fontId="14" fillId="0" borderId="6" xfId="0" applyFont="1" applyBorder="1" applyProtection="1">
      <protection hidden="1"/>
    </xf>
    <xf numFmtId="0" fontId="14" fillId="0" borderId="0" xfId="0" applyFont="1" applyBorder="1" applyProtection="1">
      <protection hidden="1"/>
    </xf>
    <xf numFmtId="0" fontId="14" fillId="0" borderId="7" xfId="0" applyFont="1" applyBorder="1" applyProtection="1">
      <protection hidden="1"/>
    </xf>
    <xf numFmtId="0" fontId="15" fillId="0" borderId="1" xfId="0" applyFont="1" applyFill="1" applyBorder="1" applyAlignment="1" applyProtection="1">
      <alignment horizontal="center" vertical="center"/>
      <protection hidden="1"/>
    </xf>
    <xf numFmtId="0" fontId="16" fillId="0" borderId="1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Protection="1">
      <protection hidden="1"/>
    </xf>
    <xf numFmtId="0" fontId="14" fillId="0" borderId="7" xfId="0" applyFont="1" applyFill="1" applyBorder="1" applyProtection="1">
      <protection hidden="1"/>
    </xf>
    <xf numFmtId="0" fontId="15" fillId="0" borderId="1" xfId="0" applyFont="1" applyBorder="1" applyProtection="1">
      <protection hidden="1"/>
    </xf>
    <xf numFmtId="165" fontId="14" fillId="0" borderId="1" xfId="0" applyNumberFormat="1" applyFont="1" applyFill="1" applyBorder="1" applyProtection="1">
      <protection locked="0"/>
    </xf>
    <xf numFmtId="167" fontId="17" fillId="0" borderId="1" xfId="0" applyNumberFormat="1" applyFont="1" applyFill="1" applyBorder="1" applyProtection="1">
      <protection hidden="1"/>
    </xf>
    <xf numFmtId="165" fontId="13" fillId="0" borderId="1" xfId="0" applyNumberFormat="1" applyFont="1" applyFill="1" applyBorder="1" applyProtection="1">
      <protection locked="0"/>
    </xf>
    <xf numFmtId="164" fontId="14" fillId="0" borderId="0" xfId="0" applyNumberFormat="1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15" fillId="0" borderId="1" xfId="0" applyFont="1" applyFill="1" applyBorder="1" applyAlignment="1" applyProtection="1">
      <alignment horizontal="center"/>
      <protection hidden="1"/>
    </xf>
    <xf numFmtId="164" fontId="15" fillId="0" borderId="8" xfId="0" applyNumberFormat="1" applyFont="1" applyFill="1" applyBorder="1" applyProtection="1">
      <protection hidden="1"/>
    </xf>
    <xf numFmtId="164" fontId="14" fillId="0" borderId="3" xfId="0" applyNumberFormat="1" applyFont="1" applyFill="1" applyBorder="1" applyAlignment="1" applyProtection="1">
      <alignment horizontal="right"/>
      <protection hidden="1"/>
    </xf>
    <xf numFmtId="0" fontId="14" fillId="0" borderId="9" xfId="0" applyFont="1" applyFill="1" applyBorder="1" applyAlignment="1" applyProtection="1">
      <protection hidden="1"/>
    </xf>
    <xf numFmtId="164" fontId="14" fillId="0" borderId="8" xfId="0" applyNumberFormat="1" applyFont="1" applyFill="1" applyBorder="1" applyAlignment="1" applyProtection="1">
      <alignment horizontal="left"/>
      <protection hidden="1"/>
    </xf>
    <xf numFmtId="9" fontId="15" fillId="0" borderId="1" xfId="0" applyNumberFormat="1" applyFont="1" applyFill="1" applyBorder="1" applyAlignment="1" applyProtection="1">
      <alignment horizontal="center"/>
      <protection hidden="1"/>
    </xf>
    <xf numFmtId="164" fontId="15" fillId="0" borderId="1" xfId="0" applyNumberFormat="1" applyFont="1" applyFill="1" applyBorder="1" applyAlignment="1" applyProtection="1">
      <alignment horizontal="center"/>
      <protection hidden="1"/>
    </xf>
    <xf numFmtId="164" fontId="14" fillId="0" borderId="1" xfId="0" applyNumberFormat="1" applyFont="1" applyFill="1" applyBorder="1" applyAlignment="1" applyProtection="1">
      <alignment horizontal="center"/>
      <protection hidden="1"/>
    </xf>
    <xf numFmtId="2" fontId="15" fillId="0" borderId="1" xfId="0" applyNumberFormat="1" applyFont="1" applyFill="1" applyBorder="1" applyAlignment="1" applyProtection="1">
      <alignment horizontal="center"/>
      <protection hidden="1"/>
    </xf>
    <xf numFmtId="164" fontId="14" fillId="0" borderId="0" xfId="0" applyNumberFormat="1" applyFont="1" applyFill="1" applyBorder="1" applyAlignment="1" applyProtection="1">
      <alignment horizontal="right"/>
      <protection hidden="1"/>
    </xf>
    <xf numFmtId="0" fontId="14" fillId="0" borderId="0" xfId="0" applyFont="1" applyFill="1" applyBorder="1" applyAlignment="1" applyProtection="1">
      <alignment horizontal="left"/>
      <protection hidden="1"/>
    </xf>
    <xf numFmtId="0" fontId="14" fillId="0" borderId="7" xfId="0" applyFont="1" applyFill="1" applyBorder="1" applyAlignment="1" applyProtection="1">
      <alignment horizontal="left"/>
      <protection hidden="1"/>
    </xf>
    <xf numFmtId="164" fontId="14" fillId="0" borderId="10" xfId="0" applyNumberFormat="1" applyFont="1" applyFill="1" applyBorder="1" applyAlignment="1" applyProtection="1">
      <alignment horizontal="right" vertical="center"/>
      <protection hidden="1"/>
    </xf>
    <xf numFmtId="2" fontId="15" fillId="0" borderId="8" xfId="0" applyNumberFormat="1" applyFont="1" applyFill="1" applyBorder="1" applyAlignment="1" applyProtection="1">
      <alignment horizontal="center"/>
      <protection hidden="1"/>
    </xf>
    <xf numFmtId="2" fontId="14" fillId="0" borderId="0" xfId="0" applyNumberFormat="1" applyFont="1" applyFill="1" applyBorder="1" applyAlignment="1" applyProtection="1">
      <alignment horizontal="right"/>
      <protection hidden="1"/>
    </xf>
    <xf numFmtId="0" fontId="14" fillId="0" borderId="0" xfId="0" applyFont="1" applyProtection="1">
      <protection hidden="1"/>
    </xf>
    <xf numFmtId="0" fontId="15" fillId="0" borderId="0" xfId="0" applyFont="1" applyFill="1" applyBorder="1" applyAlignment="1" applyProtection="1">
      <alignment horizontal="center"/>
      <protection hidden="1"/>
    </xf>
    <xf numFmtId="2" fontId="15" fillId="0" borderId="0" xfId="0" applyNumberFormat="1" applyFont="1" applyFill="1" applyBorder="1" applyAlignment="1" applyProtection="1">
      <alignment horizontal="center"/>
      <protection hidden="1"/>
    </xf>
    <xf numFmtId="0" fontId="15" fillId="0" borderId="1" xfId="0" applyFont="1" applyBorder="1" applyAlignment="1" applyProtection="1">
      <alignment horizontal="center"/>
      <protection hidden="1"/>
    </xf>
    <xf numFmtId="0" fontId="14" fillId="0" borderId="9" xfId="0" applyFont="1" applyBorder="1" applyAlignment="1" applyProtection="1">
      <protection hidden="1"/>
    </xf>
    <xf numFmtId="164" fontId="14" fillId="0" borderId="8" xfId="0" applyNumberFormat="1" applyFont="1" applyBorder="1" applyAlignment="1" applyProtection="1">
      <alignment horizontal="left"/>
      <protection hidden="1"/>
    </xf>
    <xf numFmtId="0" fontId="13" fillId="0" borderId="10" xfId="0" applyFont="1" applyBorder="1" applyAlignment="1" applyProtection="1">
      <protection hidden="1"/>
    </xf>
    <xf numFmtId="0" fontId="13" fillId="0" borderId="9" xfId="0" applyFont="1" applyBorder="1" applyAlignment="1" applyProtection="1">
      <protection hidden="1"/>
    </xf>
    <xf numFmtId="164" fontId="13" fillId="0" borderId="9" xfId="0" applyNumberFormat="1" applyFont="1" applyBorder="1" applyProtection="1">
      <protection hidden="1"/>
    </xf>
    <xf numFmtId="0" fontId="13" fillId="0" borderId="9" xfId="0" applyFont="1" applyBorder="1" applyProtection="1">
      <protection hidden="1"/>
    </xf>
    <xf numFmtId="164" fontId="13" fillId="3" borderId="1" xfId="0" applyNumberFormat="1" applyFont="1" applyFill="1" applyBorder="1" applyAlignment="1" applyProtection="1">
      <alignment horizontal="center" vertical="center"/>
      <protection hidden="1"/>
    </xf>
    <xf numFmtId="164" fontId="14" fillId="0" borderId="7" xfId="0" applyNumberFormat="1" applyFont="1" applyBorder="1" applyProtection="1">
      <protection hidden="1"/>
    </xf>
    <xf numFmtId="0" fontId="13" fillId="0" borderId="6" xfId="0" applyFont="1" applyBorder="1" applyAlignment="1" applyProtection="1">
      <protection hidden="1"/>
    </xf>
    <xf numFmtId="164" fontId="13" fillId="0" borderId="0" xfId="0" applyNumberFormat="1" applyFont="1" applyBorder="1" applyProtection="1">
      <protection hidden="1"/>
    </xf>
    <xf numFmtId="2" fontId="18" fillId="0" borderId="1" xfId="0" applyNumberFormat="1" applyFont="1" applyBorder="1" applyAlignment="1" applyProtection="1">
      <alignment horizontal="center" vertical="center"/>
      <protection hidden="1"/>
    </xf>
    <xf numFmtId="0" fontId="14" fillId="0" borderId="11" xfId="0" applyFont="1" applyBorder="1" applyProtection="1">
      <protection hidden="1"/>
    </xf>
    <xf numFmtId="0" fontId="14" fillId="0" borderId="12" xfId="0" applyFont="1" applyBorder="1" applyProtection="1">
      <protection hidden="1"/>
    </xf>
    <xf numFmtId="0" fontId="14" fillId="0" borderId="13" xfId="0" applyFont="1" applyBorder="1" applyProtection="1">
      <protection hidden="1"/>
    </xf>
    <xf numFmtId="164" fontId="19" fillId="0" borderId="3" xfId="0" applyNumberFormat="1" applyFont="1" applyFill="1" applyBorder="1" applyAlignment="1" applyProtection="1">
      <alignment horizontal="right"/>
      <protection hidden="1"/>
    </xf>
    <xf numFmtId="165" fontId="14" fillId="0" borderId="7" xfId="0" applyNumberFormat="1" applyFont="1" applyFill="1" applyBorder="1" applyProtection="1">
      <protection hidden="1"/>
    </xf>
    <xf numFmtId="4" fontId="14" fillId="0" borderId="7" xfId="0" applyNumberFormat="1" applyFont="1" applyFill="1" applyBorder="1" applyProtection="1">
      <protection hidden="1"/>
    </xf>
    <xf numFmtId="164" fontId="20" fillId="3" borderId="1" xfId="0" applyNumberFormat="1" applyFont="1" applyFill="1" applyBorder="1" applyAlignment="1" applyProtection="1">
      <alignment horizontal="center" vertical="center"/>
      <protection hidden="1"/>
    </xf>
    <xf numFmtId="169" fontId="1" fillId="5" borderId="14" xfId="7" applyNumberFormat="1" applyBorder="1"/>
    <xf numFmtId="2" fontId="1" fillId="5" borderId="14" xfId="7" applyNumberFormat="1" applyBorder="1"/>
    <xf numFmtId="0" fontId="22" fillId="5" borderId="14" xfId="7" applyFont="1" applyBorder="1"/>
    <xf numFmtId="0" fontId="21" fillId="4" borderId="14" xfId="6" applyBorder="1"/>
    <xf numFmtId="169" fontId="21" fillId="4" borderId="14" xfId="6" applyNumberFormat="1" applyBorder="1"/>
    <xf numFmtId="2" fontId="21" fillId="4" borderId="14" xfId="6" applyNumberFormat="1" applyBorder="1"/>
    <xf numFmtId="0" fontId="5" fillId="0" borderId="1" xfId="0" applyFont="1" applyFill="1" applyBorder="1" applyAlignment="1" applyProtection="1">
      <alignment horizontal="center" vertical="center"/>
      <protection hidden="1"/>
    </xf>
    <xf numFmtId="0" fontId="8" fillId="0" borderId="5" xfId="0" applyFont="1" applyFill="1" applyBorder="1" applyAlignment="1" applyProtection="1">
      <alignment horizontal="center"/>
      <protection locked="0"/>
    </xf>
    <xf numFmtId="0" fontId="24" fillId="4" borderId="0" xfId="6" applyFont="1"/>
    <xf numFmtId="0" fontId="24" fillId="4" borderId="14" xfId="6" applyFont="1" applyBorder="1"/>
    <xf numFmtId="0" fontId="25" fillId="7" borderId="1" xfId="9" applyBorder="1" applyProtection="1">
      <protection hidden="1"/>
    </xf>
    <xf numFmtId="165" fontId="25" fillId="7" borderId="1" xfId="9" applyNumberFormat="1" applyBorder="1" applyProtection="1">
      <protection locked="0"/>
    </xf>
    <xf numFmtId="167" fontId="25" fillId="7" borderId="1" xfId="9" applyNumberFormat="1" applyBorder="1" applyProtection="1">
      <protection hidden="1"/>
    </xf>
    <xf numFmtId="164" fontId="19" fillId="0" borderId="1" xfId="0" applyNumberFormat="1" applyFont="1" applyFill="1" applyBorder="1" applyAlignment="1" applyProtection="1">
      <alignment horizontal="center"/>
      <protection hidden="1"/>
    </xf>
    <xf numFmtId="0" fontId="21" fillId="4" borderId="16" xfId="6" applyBorder="1"/>
    <xf numFmtId="0" fontId="22" fillId="5" borderId="17" xfId="7" applyFont="1" applyBorder="1"/>
    <xf numFmtId="169" fontId="1" fillId="5" borderId="17" xfId="7" applyNumberFormat="1" applyBorder="1"/>
    <xf numFmtId="0" fontId="22" fillId="5" borderId="18" xfId="7" applyFont="1" applyBorder="1" applyAlignment="1">
      <alignment horizontal="center"/>
    </xf>
    <xf numFmtId="169" fontId="1" fillId="5" borderId="18" xfId="7" applyNumberFormat="1" applyBorder="1"/>
    <xf numFmtId="2" fontId="1" fillId="5" borderId="18" xfId="7" applyNumberFormat="1" applyBorder="1"/>
    <xf numFmtId="0" fontId="23" fillId="6" borderId="15" xfId="8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8" fillId="0" borderId="5" xfId="0" applyFont="1" applyFill="1" applyBorder="1" applyAlignment="1" applyProtection="1">
      <alignment horizontal="center"/>
      <protection locked="0"/>
    </xf>
    <xf numFmtId="0" fontId="13" fillId="0" borderId="5" xfId="0" applyFont="1" applyFill="1" applyBorder="1" applyAlignment="1" applyProtection="1">
      <alignment horizontal="center"/>
      <protection locked="0"/>
    </xf>
  </cellXfs>
  <cellStyles count="10">
    <cellStyle name="40 % - Accent5" xfId="7" builtinId="47"/>
    <cellStyle name="Accent2" xfId="8" builtinId="33"/>
    <cellStyle name="Excel_CondFormat_1_1_1" xfId="1"/>
    <cellStyle name="Heading" xfId="2"/>
    <cellStyle name="Heading1" xfId="3"/>
    <cellStyle name="Insatisfaisant" xfId="9" builtinId="27"/>
    <cellStyle name="Neutre" xfId="6" builtinId="28"/>
    <cellStyle name="Normal" xfId="0" builtinId="0" customBuiltin="1"/>
    <cellStyle name="Result" xfId="4"/>
    <cellStyle name="Result2" xfId="5"/>
  </cellStyles>
  <dxfs count="597"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800080"/>
      </font>
      <fill>
        <patternFill patternType="solid">
          <fgColor rgb="FFFF99CC"/>
          <bgColor rgb="FFFF99CC"/>
        </patternFill>
      </fill>
    </dxf>
    <dxf>
      <font>
        <color rgb="FF008000"/>
      </font>
      <fill>
        <patternFill patternType="solid">
          <fgColor rgb="FFCCFFCC"/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="80" zoomScaleNormal="80" zoomScaleSheetLayoutView="100" workbookViewId="0">
      <selection activeCell="D14" sqref="D14"/>
    </sheetView>
  </sheetViews>
  <sheetFormatPr defaultRowHeight="15"/>
  <cols>
    <col min="2" max="2" width="13.140625" bestFit="1" customWidth="1"/>
    <col min="3" max="3" width="10" bestFit="1" customWidth="1"/>
    <col min="6" max="7" width="10" bestFit="1" customWidth="1"/>
  </cols>
  <sheetData>
    <row r="1" spans="1:8">
      <c r="A1" s="146" t="s">
        <v>71</v>
      </c>
      <c r="B1" s="146"/>
      <c r="C1" s="146"/>
      <c r="D1" s="146"/>
      <c r="E1" s="146"/>
      <c r="F1" s="146"/>
      <c r="G1" s="146"/>
      <c r="H1" s="146"/>
    </row>
    <row r="2" spans="1:8">
      <c r="A2" s="128">
        <v>2016</v>
      </c>
      <c r="B2" s="128" t="s">
        <v>66</v>
      </c>
      <c r="C2" s="128" t="s">
        <v>6</v>
      </c>
      <c r="D2" s="128" t="s">
        <v>68</v>
      </c>
      <c r="E2" s="135">
        <v>2015</v>
      </c>
      <c r="F2" s="135" t="s">
        <v>66</v>
      </c>
      <c r="G2" s="135" t="s">
        <v>6</v>
      </c>
      <c r="H2" s="135" t="s">
        <v>68</v>
      </c>
    </row>
    <row r="3" spans="1:8">
      <c r="A3" s="128" t="s">
        <v>57</v>
      </c>
      <c r="B3" s="126">
        <f>SUM('Janvier 2016'!C27+'Janvier 2016'!C56)</f>
        <v>0</v>
      </c>
      <c r="C3" s="126">
        <f>SUM('Janvier 2016'!C28+'Janvier 2016'!C57)</f>
        <v>0</v>
      </c>
      <c r="D3" s="127">
        <f>SUM('Janvier 2016'!F28+'Janvier 2016'!F57)</f>
        <v>-156</v>
      </c>
      <c r="E3" s="134" t="s">
        <v>64</v>
      </c>
      <c r="F3" s="130">
        <f>SUM('Août 2015'!E14+'Août 2015'!D30)</f>
        <v>3.1875</v>
      </c>
      <c r="G3" s="130">
        <f>SUM('Août 2015'!E15+'Août 2015'!D31)</f>
        <v>2.8687499999999995</v>
      </c>
    </row>
    <row r="4" spans="1:8">
      <c r="A4" s="128" t="s">
        <v>58</v>
      </c>
      <c r="B4" s="126">
        <f>SUM('Fevrier 2016'!C27+'Fevrier 2016'!C56)</f>
        <v>0</v>
      </c>
      <c r="C4" s="126">
        <f>SUM('Fevrier 2016'!C28+'Fevrier 2016'!C57)</f>
        <v>0</v>
      </c>
      <c r="D4" s="127">
        <f>'Fevrier 2016'!F57+'Fevrier 2016'!F28</f>
        <v>-156</v>
      </c>
      <c r="E4" s="135" t="s">
        <v>56</v>
      </c>
      <c r="F4" s="130">
        <f>SUM('Septembre 2015'!D28+'Septembre 2015'!D57)</f>
        <v>10.746527777777779</v>
      </c>
      <c r="G4" s="130">
        <f>SUM('Septembre 2015'!D29+'Septembre 2015'!D58)</f>
        <v>9.4776041666666657</v>
      </c>
      <c r="H4" s="131">
        <f>SUM('Septembre 2015'!G29+'Septembre 2015'!G58)</f>
        <v>71.462499999999977</v>
      </c>
    </row>
    <row r="5" spans="1:8">
      <c r="A5" s="128" t="s">
        <v>59</v>
      </c>
      <c r="B5" s="126">
        <f>SUM('Mars 2016'!C27+'Mars 2016'!C56)</f>
        <v>0</v>
      </c>
      <c r="C5" s="126">
        <f>SUM('Mars 2016'!C28+'Mars 2016'!C57)</f>
        <v>0</v>
      </c>
      <c r="D5" s="127">
        <f>SUM('Mars 2016'!F28+'Mars 2016'!F57)</f>
        <v>-156</v>
      </c>
      <c r="E5" s="135" t="s">
        <v>65</v>
      </c>
      <c r="F5" s="130">
        <f>SUM('Octobre 2015'!C27+'Octobre 2015'!C56)</f>
        <v>8.0555555555555571</v>
      </c>
      <c r="G5" s="130">
        <f>SUM('Octobre 2015'!D12+'Octobre 2015'!D25+'Octobre 2015'!D41+'Octobre 2015'!D54)</f>
        <v>6.9328125000000007</v>
      </c>
      <c r="H5" s="131">
        <f>SUM('Octobre 2015'!F28+'Octobre 2015'!F57)</f>
        <v>10.387500000000017</v>
      </c>
    </row>
    <row r="6" spans="1:8">
      <c r="A6" s="128" t="s">
        <v>60</v>
      </c>
      <c r="B6" s="126">
        <f>SUM('Avril 2016'!C27+'Avril 2016'!C56+'Avril 2016'!C85)</f>
        <v>0</v>
      </c>
      <c r="C6" s="126">
        <f>SUM('Avril 2016'!C28+'Avril 2016'!C57+'Avril 2016'!C86)</f>
        <v>0</v>
      </c>
      <c r="D6" s="127">
        <f>SUM('Avril 2016'!F28+'Avril 2016'!F57+'Avril 2016'!F86)</f>
        <v>-234</v>
      </c>
      <c r="E6" s="135" t="s">
        <v>69</v>
      </c>
      <c r="F6" s="130">
        <f>SUM('Novembre 2015'!C27+'Novembre 2015'!C56)</f>
        <v>8.7118055555555571</v>
      </c>
      <c r="G6" s="130">
        <f>SUM('Novembre 2015'!C28+'Novembre 2015'!C57)</f>
        <v>7.5531250000000005</v>
      </c>
      <c r="H6" s="131">
        <f>SUM('Novembre 2015'!F28+'Novembre 2015'!F57)</f>
        <v>25.275000000000013</v>
      </c>
    </row>
    <row r="7" spans="1:8">
      <c r="A7" s="128" t="s">
        <v>61</v>
      </c>
      <c r="B7" s="126">
        <f>SUM('Mai 2016'!C27+'Mai 2016'!C56)</f>
        <v>0</v>
      </c>
      <c r="C7" s="126">
        <f>SUM('Mai 2016'!C28+'Mai 2016'!C57)</f>
        <v>0</v>
      </c>
      <c r="D7" s="127">
        <f>SUM('Mai 2016'!F28+'Mai 2016'!F57)</f>
        <v>-156</v>
      </c>
      <c r="E7" s="135" t="s">
        <v>70</v>
      </c>
      <c r="F7" s="130">
        <f>SUM('Decembre 2015'!C27+'Decembre 2015'!C56)</f>
        <v>9.3090277777777395</v>
      </c>
      <c r="G7" s="130">
        <f>SUM('Decembre 2015'!C28+'Decembre 2015'!C57)</f>
        <v>8.2593749999999666</v>
      </c>
      <c r="H7" s="131">
        <f>SUM('Decembre 2015'!F28+'Decembre 2015'!F57)</f>
        <v>42.224999999999199</v>
      </c>
    </row>
    <row r="8" spans="1:8">
      <c r="A8" s="128" t="s">
        <v>62</v>
      </c>
      <c r="B8" s="126">
        <f>SUM('Juin 2016'!C27+'Juin 2016'!C56)</f>
        <v>0</v>
      </c>
      <c r="C8" s="126">
        <f>SUM('Juin 2016'!C28+'Juin 2016'!C57)</f>
        <v>0</v>
      </c>
      <c r="D8" s="127">
        <f>SUM('Juin 2016'!F28+'Juin 2016'!F57)</f>
        <v>-156</v>
      </c>
      <c r="E8" s="135"/>
      <c r="F8" s="130"/>
      <c r="G8" s="130"/>
      <c r="H8" s="129"/>
    </row>
    <row r="9" spans="1:8">
      <c r="A9" s="128" t="s">
        <v>63</v>
      </c>
      <c r="B9" s="126">
        <f>SUM('Juillet 2016 '!C27+'Juillet 2016 '!C56)</f>
        <v>0</v>
      </c>
      <c r="C9" s="126">
        <f>SUM('Juillet 2016 '!C28+'Juillet 2016 '!C57)</f>
        <v>0</v>
      </c>
      <c r="D9" s="127">
        <f>SUM('Juillet 2016 '!F28+'Juillet 2016 '!F57)</f>
        <v>-156</v>
      </c>
      <c r="E9" s="135"/>
      <c r="F9" s="130"/>
      <c r="G9" s="130"/>
      <c r="H9" s="129"/>
    </row>
    <row r="10" spans="1:8">
      <c r="A10" s="128" t="s">
        <v>64</v>
      </c>
      <c r="B10" s="126">
        <f>SUM('Août 2016'!C28+'Août 2016'!C57)</f>
        <v>0</v>
      </c>
      <c r="C10" s="126">
        <f>SUM('Août 2016'!C28+'Août 2016'!C57)</f>
        <v>0</v>
      </c>
      <c r="D10" s="127">
        <f>SUM('Août 2016'!F28+'Août 2016'!F57)</f>
        <v>-156</v>
      </c>
      <c r="E10" s="135"/>
      <c r="F10" s="130"/>
      <c r="G10" s="130"/>
      <c r="H10" s="129"/>
    </row>
    <row r="11" spans="1:8">
      <c r="A11" s="128" t="s">
        <v>56</v>
      </c>
      <c r="B11" s="126">
        <f>SUM('Septembre 2016 '!C27+'Septembre 2016 '!C56)</f>
        <v>0</v>
      </c>
      <c r="C11" s="126">
        <f>SUM('Septembre 2016 '!C28+'Septembre 2016 '!C57)</f>
        <v>0</v>
      </c>
      <c r="D11" s="127">
        <f>SUM('Septembre 2016 '!F28+'Septembre 2016 '!F57)</f>
        <v>-156</v>
      </c>
      <c r="E11" s="135"/>
      <c r="F11" s="130"/>
      <c r="G11" s="130"/>
      <c r="H11" s="129"/>
    </row>
    <row r="12" spans="1:8">
      <c r="A12" s="141" t="s">
        <v>65</v>
      </c>
      <c r="B12" s="142">
        <f>SUM('Octobre 2016 '!C28+'Octobre 2016 '!C57)</f>
        <v>0</v>
      </c>
      <c r="C12" s="126">
        <f>SUM('Octobre 2016 '!C28+'Octobre 2016 '!C57)</f>
        <v>0</v>
      </c>
      <c r="D12" s="127">
        <f>SUM('Octobre 2016 '!F28+'Octobre 2016 '!F57)</f>
        <v>-156</v>
      </c>
      <c r="E12" s="135"/>
      <c r="F12" s="130"/>
      <c r="G12" s="130"/>
      <c r="H12" s="129"/>
    </row>
    <row r="13" spans="1:8">
      <c r="A13" s="128" t="s">
        <v>69</v>
      </c>
      <c r="B13" s="142">
        <f>SUM('Novembre 2016'!C27+'Novembre 2016'!C56)</f>
        <v>0</v>
      </c>
      <c r="C13" s="126">
        <f>SUM('Novembre 2016'!C28+'Novembre 2016'!C57)</f>
        <v>0</v>
      </c>
      <c r="D13" s="127">
        <f>SUM('Novembre 2016'!F28+'Novembre 2016'!F57)</f>
        <v>-156</v>
      </c>
      <c r="E13" s="140"/>
      <c r="F13" s="130">
        <f>SUM(F4:F12)</f>
        <v>36.822916666666629</v>
      </c>
      <c r="G13" s="130">
        <f>SUM(G4:G12)</f>
        <v>32.222916666666634</v>
      </c>
      <c r="H13" s="131">
        <f>SUM(H4:H12)</f>
        <v>149.3499999999992</v>
      </c>
    </row>
    <row r="14" spans="1:8">
      <c r="A14" s="128" t="s">
        <v>70</v>
      </c>
      <c r="B14" s="142">
        <f>SUM('Décembre 2016'!C27+'Décembre 2016'!C56)</f>
        <v>0</v>
      </c>
      <c r="C14" s="126">
        <f>SUM('Décembre 2016'!C28+'Décembre 2016'!C57)</f>
        <v>0</v>
      </c>
      <c r="D14" s="127">
        <f>SUM('Décembre 2016'!F28+'Décembre 2016'!F57)</f>
        <v>-156</v>
      </c>
    </row>
    <row r="15" spans="1:8">
      <c r="A15" s="143" t="s">
        <v>72</v>
      </c>
      <c r="B15" s="144">
        <f>SUM(B3:B14)</f>
        <v>0</v>
      </c>
      <c r="C15" s="144">
        <f>SUM(C3:C14)</f>
        <v>0</v>
      </c>
      <c r="D15" s="145">
        <f>SUM(D3:D12)</f>
        <v>-1638</v>
      </c>
    </row>
  </sheetData>
  <mergeCells count="1">
    <mergeCell ref="A1:H1"/>
  </mergeCells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1" zoomScale="80" zoomScaleNormal="80" zoomScaleSheetLayoutView="100" workbookViewId="0">
      <selection activeCell="K22" sqref="K22"/>
    </sheetView>
  </sheetViews>
  <sheetFormatPr defaultRowHeight="15"/>
  <sheetData>
    <row r="1" spans="1:9">
      <c r="A1" s="147" t="s">
        <v>0</v>
      </c>
      <c r="B1" s="147"/>
      <c r="C1" s="147"/>
      <c r="D1" s="147"/>
      <c r="E1" s="147"/>
      <c r="F1" s="147"/>
      <c r="G1" s="147"/>
      <c r="H1" s="147"/>
      <c r="I1" s="1"/>
    </row>
    <row r="2" spans="1:9">
      <c r="A2" s="147"/>
      <c r="B2" s="147"/>
      <c r="C2" s="147"/>
      <c r="D2" s="147"/>
      <c r="E2" s="147"/>
      <c r="F2" s="147"/>
      <c r="G2" s="147"/>
      <c r="H2" s="147"/>
      <c r="I2" s="1"/>
    </row>
    <row r="3" spans="1:9">
      <c r="A3" s="3"/>
      <c r="B3" s="3" t="s">
        <v>49</v>
      </c>
      <c r="C3" s="4"/>
      <c r="D3" s="4"/>
      <c r="E3" s="4"/>
      <c r="F3" s="4"/>
      <c r="G3" s="4"/>
      <c r="H3" s="5"/>
      <c r="I3" s="1"/>
    </row>
    <row r="4" spans="1:9">
      <c r="A4" s="148" t="s">
        <v>1</v>
      </c>
      <c r="B4" s="148"/>
      <c r="C4" s="148"/>
      <c r="D4" s="148"/>
      <c r="E4" s="148"/>
      <c r="F4" s="148"/>
      <c r="G4" s="148"/>
      <c r="H4" s="148"/>
      <c r="I4" s="1"/>
    </row>
    <row r="5" spans="1:9">
      <c r="A5" s="6"/>
      <c r="B5" s="6"/>
      <c r="C5" s="7"/>
      <c r="D5" s="7"/>
      <c r="E5" s="7"/>
      <c r="F5" s="7"/>
      <c r="G5" s="7"/>
      <c r="H5" s="8"/>
      <c r="I5" s="1"/>
    </row>
    <row r="6" spans="1:9">
      <c r="A6" s="6"/>
      <c r="B6" s="9" t="s">
        <v>2</v>
      </c>
      <c r="C6" s="10" t="s">
        <v>3</v>
      </c>
      <c r="D6" s="10" t="s">
        <v>4</v>
      </c>
      <c r="E6" s="10" t="s">
        <v>5</v>
      </c>
      <c r="F6" s="11" t="s">
        <v>6</v>
      </c>
      <c r="G6" s="12" t="s">
        <v>7</v>
      </c>
      <c r="H6" s="13" t="s">
        <v>8</v>
      </c>
      <c r="I6" s="1"/>
    </row>
    <row r="7" spans="1:9">
      <c r="A7" s="14" t="s">
        <v>9</v>
      </c>
      <c r="B7" s="14" t="s">
        <v>10</v>
      </c>
      <c r="C7" s="15"/>
      <c r="D7" s="15"/>
      <c r="E7" s="16">
        <f>MOD('Août 2015'!D7-'Août 2015'!C7,1)</f>
        <v>0</v>
      </c>
      <c r="F7" s="17">
        <f>SUM('Août 2015'!E7*0.9)</f>
        <v>0</v>
      </c>
      <c r="G7" s="18"/>
      <c r="H7" s="19"/>
      <c r="I7" s="1"/>
    </row>
    <row r="8" spans="1:9">
      <c r="A8" s="14" t="s">
        <v>11</v>
      </c>
      <c r="B8" s="14" t="s">
        <v>12</v>
      </c>
      <c r="C8" s="15"/>
      <c r="D8" s="15"/>
      <c r="E8" s="16">
        <f>MOD('Août 2015'!D8-'Août 2015'!C8,1)</f>
        <v>0</v>
      </c>
      <c r="F8" s="17">
        <f>VLOOKUP(B8,DONNEES!A3:B5,2,1)*E8</f>
        <v>0</v>
      </c>
      <c r="G8" s="19"/>
      <c r="H8" s="19"/>
      <c r="I8" s="1"/>
    </row>
    <row r="9" spans="1:9">
      <c r="A9" s="14" t="s">
        <v>13</v>
      </c>
      <c r="B9" s="14" t="s">
        <v>12</v>
      </c>
      <c r="C9" s="15"/>
      <c r="D9" s="15"/>
      <c r="E9" s="16">
        <f>MOD('Août 2015'!D9-'Août 2015'!C9,1)</f>
        <v>0</v>
      </c>
      <c r="F9" s="17">
        <f>VLOOKUP(B9,DONNEES!A4:B6,2,1)*E9</f>
        <v>0</v>
      </c>
      <c r="G9" s="19"/>
      <c r="H9" s="19"/>
      <c r="I9" s="1"/>
    </row>
    <row r="10" spans="1:9">
      <c r="A10" s="14" t="s">
        <v>14</v>
      </c>
      <c r="B10" s="14" t="s">
        <v>10</v>
      </c>
      <c r="C10" s="15"/>
      <c r="D10" s="15"/>
      <c r="E10" s="16">
        <f>MOD('Août 2015'!D10-'Août 2015'!C10,1)</f>
        <v>0</v>
      </c>
      <c r="F10" s="17">
        <f>SUM('Août 2015'!E10*0.9)</f>
        <v>0</v>
      </c>
      <c r="G10" s="19"/>
      <c r="H10" s="19"/>
      <c r="I10" s="1"/>
    </row>
    <row r="11" spans="1:9">
      <c r="A11" s="14" t="s">
        <v>15</v>
      </c>
      <c r="B11" s="14" t="s">
        <v>10</v>
      </c>
      <c r="C11" s="15">
        <v>0.26041666666666669</v>
      </c>
      <c r="D11" s="15">
        <v>0.83680555555555558</v>
      </c>
      <c r="E11" s="16">
        <f>MOD('Août 2015'!D11-'Août 2015'!C11,1)</f>
        <v>0.57638888888888884</v>
      </c>
      <c r="F11" s="17">
        <f>SUM('Août 2015'!E11*0.9)</f>
        <v>0.51874999999999993</v>
      </c>
      <c r="G11" s="1" t="s">
        <v>16</v>
      </c>
      <c r="H11" s="19"/>
    </row>
    <row r="12" spans="1:9">
      <c r="A12" s="14" t="s">
        <v>17</v>
      </c>
      <c r="B12" s="14" t="s">
        <v>2</v>
      </c>
      <c r="C12" s="15"/>
      <c r="D12" s="15"/>
      <c r="E12" s="16">
        <f>MOD('Août 2015'!D12-'Août 2015'!C12,1)</f>
        <v>0</v>
      </c>
      <c r="F12" s="17">
        <f>SUM('Août 2015'!E12*0.9)</f>
        <v>0</v>
      </c>
      <c r="G12" s="20"/>
      <c r="H12" s="19"/>
      <c r="I12" s="1"/>
    </row>
    <row r="13" spans="1:9">
      <c r="A13" s="14" t="s">
        <v>18</v>
      </c>
      <c r="B13" s="14" t="s">
        <v>2</v>
      </c>
      <c r="C13" s="15"/>
      <c r="D13" s="15"/>
      <c r="E13" s="16">
        <f>MOD('Août 2015'!D13-'Août 2015'!C13,1)</f>
        <v>0</v>
      </c>
      <c r="F13" s="17">
        <f>SUM('Août 2015'!E13*0.75)</f>
        <v>0</v>
      </c>
      <c r="G13" s="19"/>
      <c r="H13" s="19"/>
      <c r="I13" s="1"/>
    </row>
    <row r="14" spans="1:9">
      <c r="A14" s="6"/>
      <c r="B14" s="6"/>
      <c r="C14" s="21"/>
      <c r="D14" s="22" t="s">
        <v>19</v>
      </c>
      <c r="E14" s="23">
        <f>SUM('Août 2015'!E7:E13)</f>
        <v>0.57638888888888884</v>
      </c>
      <c r="F14" s="24">
        <f>SUM('Août 2015'!E14-'Août 2015'!H14)</f>
        <v>-1.0486111111111112</v>
      </c>
      <c r="G14" s="25"/>
      <c r="H14" s="26">
        <v>1.625</v>
      </c>
      <c r="I14" s="1"/>
    </row>
    <row r="15" spans="1:9">
      <c r="A15" s="6"/>
      <c r="B15" s="6"/>
      <c r="C15" s="21"/>
      <c r="D15" s="27">
        <v>0.9</v>
      </c>
      <c r="E15" s="28">
        <f>SUM('Août 2015'!F7:F13)</f>
        <v>0.51874999999999993</v>
      </c>
      <c r="F15" s="29">
        <f>SUM('Août 2015'!E15-'Août 2015'!H15)</f>
        <v>-0.93958333333333333</v>
      </c>
      <c r="G15" s="30"/>
      <c r="H15" s="31">
        <v>1.4583333333333333</v>
      </c>
      <c r="I15" s="2"/>
    </row>
    <row r="16" spans="1:9">
      <c r="A16" s="6"/>
      <c r="B16" s="6"/>
      <c r="C16" s="21"/>
      <c r="D16" s="22" t="s">
        <v>20</v>
      </c>
      <c r="E16" s="32">
        <f>SUM('Août 2015'!E15*24)</f>
        <v>12.45</v>
      </c>
      <c r="F16" s="33"/>
      <c r="G16" s="34"/>
      <c r="H16" s="35"/>
      <c r="I16" s="1"/>
    </row>
    <row r="17" spans="1:9">
      <c r="A17" s="6"/>
      <c r="B17" s="6"/>
      <c r="C17" s="21"/>
      <c r="D17" s="36">
        <f>SUM('Août 2015'!H14-'Août 2015'!E14)</f>
        <v>1.0486111111111112</v>
      </c>
      <c r="E17" s="37" t="s">
        <v>21</v>
      </c>
      <c r="F17" s="38"/>
      <c r="G17" s="1"/>
      <c r="H17" s="35"/>
      <c r="I17" s="1"/>
    </row>
    <row r="18" spans="1:9">
      <c r="A18" s="6"/>
      <c r="B18" s="6"/>
      <c r="C18" s="21"/>
      <c r="D18" s="39"/>
      <c r="E18" s="40"/>
      <c r="F18" s="38"/>
      <c r="G18" s="34"/>
      <c r="H18" s="35"/>
      <c r="I18" s="1"/>
    </row>
    <row r="19" spans="1:9">
      <c r="A19" s="6"/>
      <c r="B19" s="6"/>
      <c r="C19" s="10" t="s">
        <v>3</v>
      </c>
      <c r="D19" s="10" t="s">
        <v>4</v>
      </c>
      <c r="E19" s="10" t="s">
        <v>5</v>
      </c>
      <c r="F19" s="11" t="s">
        <v>6</v>
      </c>
      <c r="G19" s="21"/>
      <c r="H19" s="41"/>
      <c r="I19" s="1"/>
    </row>
    <row r="20" spans="1:9">
      <c r="A20" s="14" t="s">
        <v>9</v>
      </c>
      <c r="B20" s="14"/>
      <c r="C20" s="15">
        <v>0.41666666666666669</v>
      </c>
      <c r="D20" s="15">
        <v>0.85069444444444453</v>
      </c>
      <c r="E20" s="16">
        <f>MOD('Août 2015'!D20-'Août 2015'!C20,1)</f>
        <v>0.43402777777777785</v>
      </c>
      <c r="F20" s="17">
        <f>SUM('Août 2015'!E20*0.9)</f>
        <v>0.39062500000000006</v>
      </c>
      <c r="G20" s="21"/>
      <c r="H20" s="41"/>
      <c r="I20" s="1"/>
    </row>
    <row r="21" spans="1:9">
      <c r="A21" s="14" t="s">
        <v>11</v>
      </c>
      <c r="B21" s="14"/>
      <c r="C21" s="15"/>
      <c r="D21" s="15"/>
      <c r="E21" s="16">
        <f>MOD('Août 2015'!D21-'Août 2015'!C21,1)</f>
        <v>0</v>
      </c>
      <c r="F21" s="17">
        <f>SUM('Août 2015'!E21*0.9)</f>
        <v>0</v>
      </c>
      <c r="G21" s="21"/>
      <c r="H21" s="41"/>
      <c r="I21" s="1"/>
    </row>
    <row r="22" spans="1:9">
      <c r="A22" s="14" t="s">
        <v>13</v>
      </c>
      <c r="B22" s="14"/>
      <c r="C22" s="15">
        <v>0.30208333333333337</v>
      </c>
      <c r="D22" s="15">
        <v>0.86458333333333337</v>
      </c>
      <c r="E22" s="16">
        <f>MOD('Août 2015'!D22-'Août 2015'!C22,1)</f>
        <v>0.5625</v>
      </c>
      <c r="F22" s="17">
        <f>SUM('Août 2015'!E22*0.9)</f>
        <v>0.50624999999999998</v>
      </c>
      <c r="G22" s="21"/>
      <c r="H22" s="41"/>
      <c r="I22" s="1"/>
    </row>
    <row r="23" spans="1:9">
      <c r="A23" s="14" t="s">
        <v>14</v>
      </c>
      <c r="B23" s="14"/>
      <c r="C23" s="15">
        <v>0.29166666666666669</v>
      </c>
      <c r="D23" s="15">
        <v>0.80555555555555547</v>
      </c>
      <c r="E23" s="16">
        <f>MOD('Août 2015'!D23-'Août 2015'!C23,1)</f>
        <v>0.51388888888888884</v>
      </c>
      <c r="F23" s="17">
        <f>SUM('Août 2015'!E23*0.9)</f>
        <v>0.46249999999999997</v>
      </c>
      <c r="G23" s="21"/>
      <c r="H23" s="41"/>
      <c r="I23" s="42">
        <v>3.25</v>
      </c>
    </row>
    <row r="24" spans="1:9">
      <c r="A24" s="14" t="s">
        <v>15</v>
      </c>
      <c r="B24" s="14"/>
      <c r="C24" s="15">
        <v>0.30208333333333337</v>
      </c>
      <c r="D24" s="15">
        <v>0.82638888888888884</v>
      </c>
      <c r="E24" s="16">
        <f>MOD('Août 2015'!D24-'Août 2015'!C24,1)</f>
        <v>0.52430555555555547</v>
      </c>
      <c r="F24" s="17">
        <f>SUM('Août 2015'!E24*0.9)</f>
        <v>0.47187499999999993</v>
      </c>
      <c r="G24" s="21"/>
      <c r="H24" s="41"/>
      <c r="I24" s="1"/>
    </row>
    <row r="25" spans="1:9">
      <c r="A25" s="14" t="s">
        <v>17</v>
      </c>
      <c r="B25" s="14"/>
      <c r="C25" s="15"/>
      <c r="D25" s="15"/>
      <c r="E25" s="16">
        <f>MOD('Août 2015'!D25-'Août 2015'!C25,1)</f>
        <v>0</v>
      </c>
      <c r="F25" s="17">
        <f>SUM('Août 2015'!E25*0.75)</f>
        <v>0</v>
      </c>
      <c r="G25" s="21"/>
      <c r="H25" s="41"/>
      <c r="I25" s="1"/>
    </row>
    <row r="26" spans="1:9">
      <c r="A26" s="14" t="s">
        <v>18</v>
      </c>
      <c r="B26" s="14"/>
      <c r="C26" s="15"/>
      <c r="D26" s="15"/>
      <c r="E26" s="16">
        <f>MOD('Août 2015'!D26-'Août 2015'!C26,1)</f>
        <v>0</v>
      </c>
      <c r="F26" s="17">
        <f>SUM('Août 2015'!E26*0.75)</f>
        <v>0</v>
      </c>
      <c r="G26" s="7"/>
      <c r="H26" s="8"/>
      <c r="I26" s="1"/>
    </row>
    <row r="27" spans="1:9">
      <c r="A27" s="6"/>
      <c r="B27" s="6"/>
      <c r="C27" s="7"/>
      <c r="D27" s="43" t="s">
        <v>19</v>
      </c>
      <c r="E27" s="44">
        <f>SUM('Août 2015'!E20:E26)</f>
        <v>2.0347222222222223</v>
      </c>
      <c r="F27" s="24">
        <f>SUM('Août 2015'!E27-'Août 2015'!H27)</f>
        <v>0.40972222222222232</v>
      </c>
      <c r="G27" s="45" t="s">
        <v>22</v>
      </c>
      <c r="H27" s="46">
        <v>1.625</v>
      </c>
      <c r="I27" s="1"/>
    </row>
    <row r="28" spans="1:9">
      <c r="A28" s="6"/>
      <c r="B28" s="6"/>
      <c r="C28" s="7"/>
      <c r="D28" s="27">
        <v>0.9</v>
      </c>
      <c r="E28" s="28">
        <f>SUM('Août 2015'!F20:F26)</f>
        <v>1.8312499999999998</v>
      </c>
      <c r="F28" s="29">
        <f>SUM('Août 2015'!E28-'Août 2015'!I28)</f>
        <v>1.8312499999999998</v>
      </c>
      <c r="G28" s="7"/>
      <c r="H28" s="8"/>
      <c r="I28" s="1"/>
    </row>
    <row r="29" spans="1:9">
      <c r="A29" s="6"/>
      <c r="B29" s="6"/>
      <c r="C29" s="7"/>
      <c r="D29" s="22" t="s">
        <v>20</v>
      </c>
      <c r="E29" s="32">
        <f>SUM('Août 2015'!E28*24)</f>
        <v>43.949999999999996</v>
      </c>
      <c r="F29" s="7"/>
      <c r="G29" s="7"/>
      <c r="H29" s="8"/>
      <c r="I29" s="1"/>
    </row>
    <row r="30" spans="1:9">
      <c r="A30" s="47" t="s">
        <v>23</v>
      </c>
      <c r="B30" s="47"/>
      <c r="C30" s="48"/>
      <c r="D30" s="49">
        <f>SUM('Août 2015'!E14+'Août 2015'!E27)</f>
        <v>2.6111111111111112</v>
      </c>
      <c r="E30" s="50" t="s">
        <v>24</v>
      </c>
      <c r="F30" s="51">
        <f>SUM('Août 2015'!D30-'Août 2015'!H30)</f>
        <v>-0.63888888888888884</v>
      </c>
      <c r="G30" s="52"/>
      <c r="H30" s="53">
        <v>3.25</v>
      </c>
      <c r="I30" s="42"/>
    </row>
    <row r="31" spans="1:9">
      <c r="A31" s="54"/>
      <c r="B31" s="55" t="s">
        <v>20</v>
      </c>
      <c r="C31" s="55" t="s">
        <v>20</v>
      </c>
      <c r="D31" s="49">
        <f>SUM(E15+E28)</f>
        <v>2.3499999999999996</v>
      </c>
      <c r="E31" s="56">
        <f>SUM(D31*24)</f>
        <v>56.399999999999991</v>
      </c>
      <c r="F31" s="51">
        <f>SUM(D31-H30)</f>
        <v>-0.90000000000000036</v>
      </c>
      <c r="G31" s="56">
        <f>SUM(F31*24)</f>
        <v>-21.600000000000009</v>
      </c>
      <c r="H31" s="53"/>
      <c r="I31" s="42"/>
    </row>
  </sheetData>
  <mergeCells count="2">
    <mergeCell ref="A1:H2"/>
    <mergeCell ref="A4:H4"/>
  </mergeCells>
  <conditionalFormatting sqref="D31">
    <cfRule type="cellIs" dxfId="596" priority="1" stopIfTrue="1" operator="greaterThan">
      <formula>$H$23</formula>
    </cfRule>
  </conditionalFormatting>
  <conditionalFormatting sqref="D30">
    <cfRule type="cellIs" dxfId="595" priority="4" stopIfTrue="1" operator="lessThan">
      <formula>$I$23</formula>
    </cfRule>
  </conditionalFormatting>
  <conditionalFormatting sqref="E14:E15">
    <cfRule type="cellIs" dxfId="594" priority="6" stopIfTrue="1" operator="lessThan">
      <formula>1.71527777777778</formula>
    </cfRule>
  </conditionalFormatting>
  <conditionalFormatting sqref="E27">
    <cfRule type="cellIs" dxfId="593" priority="9" stopIfTrue="1" operator="lessThan">
      <formula>1.71527777777778</formula>
    </cfRule>
  </conditionalFormatting>
  <conditionalFormatting sqref="E28">
    <cfRule type="cellIs" dxfId="592" priority="12" stopIfTrue="1" operator="lessThan">
      <formula>1.71527777777778</formula>
    </cfRule>
  </conditionalFormatting>
  <conditionalFormatting sqref="E14:E15">
    <cfRule type="cellIs" dxfId="591" priority="5" stopIfTrue="1" operator="equal">
      <formula>$H$14</formula>
    </cfRule>
  </conditionalFormatting>
  <conditionalFormatting sqref="E27">
    <cfRule type="cellIs" dxfId="590" priority="8" stopIfTrue="1" operator="equal">
      <formula>$H$14</formula>
    </cfRule>
  </conditionalFormatting>
  <conditionalFormatting sqref="E28">
    <cfRule type="cellIs" dxfId="589" priority="11" stopIfTrue="1" operator="equal">
      <formula>$H$14</formula>
    </cfRule>
  </conditionalFormatting>
  <conditionalFormatting sqref="F15">
    <cfRule type="cellIs" dxfId="588" priority="14" stopIfTrue="1" operator="greaterThan">
      <formula>$G$15</formula>
    </cfRule>
  </conditionalFormatting>
  <conditionalFormatting sqref="F28">
    <cfRule type="cellIs" dxfId="587" priority="15" stopIfTrue="1" operator="greaterThan">
      <formula>$G$15</formula>
    </cfRule>
  </conditionalFormatting>
  <conditionalFormatting sqref="E14:E15">
    <cfRule type="cellIs" dxfId="586" priority="7" stopIfTrue="1" operator="greaterThan">
      <formula>$H$14</formula>
    </cfRule>
  </conditionalFormatting>
  <conditionalFormatting sqref="E27">
    <cfRule type="cellIs" dxfId="585" priority="10" stopIfTrue="1" operator="greaterThan">
      <formula>$H$14</formula>
    </cfRule>
  </conditionalFormatting>
  <conditionalFormatting sqref="E28">
    <cfRule type="cellIs" dxfId="584" priority="13" stopIfTrue="1" operator="greaterThan">
      <formula>$H$14</formula>
    </cfRule>
  </conditionalFormatting>
  <conditionalFormatting sqref="G30">
    <cfRule type="cellIs" dxfId="583" priority="16" stopIfTrue="1" operator="greaterThan">
      <formula>$H$30</formula>
    </cfRule>
  </conditionalFormatting>
  <conditionalFormatting sqref="D30">
    <cfRule type="cellIs" dxfId="582" priority="3" stopIfTrue="1" operator="greaterThan">
      <formula>$I$23</formula>
    </cfRule>
  </conditionalFormatting>
  <conditionalFormatting sqref="D31">
    <cfRule type="cellIs" dxfId="581" priority="2" stopIfTrue="1" operator="lessThan">
      <formula>$H$23</formula>
    </cfRule>
  </conditionalFormatting>
  <dataValidations count="1">
    <dataValidation type="list" allowBlank="1" showErrorMessage="1" sqref="B7:B13">
      <formula1>"NUIT,PERM,FERIE,NORM,"</formula1>
    </dataValidation>
  </dataValidations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8"/>
  <sheetViews>
    <sheetView workbookViewId="0">
      <selection sqref="A1:H59"/>
    </sheetView>
  </sheetViews>
  <sheetFormatPr defaultRowHeight="15"/>
  <cols>
    <col min="1" max="1" width="10.5703125" style="1" customWidth="1"/>
    <col min="2" max="4" width="13.42578125" style="1" customWidth="1"/>
    <col min="5" max="5" width="17" style="1" customWidth="1"/>
    <col min="6" max="6" width="11" style="1" customWidth="1"/>
    <col min="7" max="7" width="14.42578125" style="1" customWidth="1"/>
    <col min="8" max="258" width="13.42578125" style="1" customWidth="1"/>
    <col min="259" max="1024" width="13.42578125" style="2" customWidth="1"/>
  </cols>
  <sheetData>
    <row r="1" spans="1:8" ht="15" customHeight="1">
      <c r="A1" s="57"/>
      <c r="B1" s="57"/>
      <c r="C1" s="58"/>
      <c r="D1" s="58"/>
      <c r="E1" s="58"/>
      <c r="F1" s="58"/>
      <c r="G1" s="58"/>
      <c r="H1" s="59"/>
    </row>
    <row r="2" spans="1:8" ht="15" customHeight="1">
      <c r="A2" s="133" t="s">
        <v>25</v>
      </c>
      <c r="B2" s="133"/>
      <c r="C2" s="133"/>
      <c r="D2" s="133"/>
      <c r="E2" s="133"/>
      <c r="F2" s="133"/>
      <c r="G2" s="133"/>
      <c r="H2" s="133"/>
    </row>
    <row r="3" spans="1:8">
      <c r="A3" s="6"/>
      <c r="B3" s="6"/>
      <c r="C3" s="7"/>
      <c r="D3" s="7"/>
      <c r="E3" s="7"/>
      <c r="F3" s="7"/>
      <c r="G3" s="7"/>
      <c r="H3" s="8"/>
    </row>
    <row r="4" spans="1:8">
      <c r="A4" s="6"/>
      <c r="B4" s="6"/>
      <c r="C4" s="132" t="s">
        <v>3</v>
      </c>
      <c r="D4" s="132" t="s">
        <v>4</v>
      </c>
      <c r="E4" s="132" t="s">
        <v>5</v>
      </c>
      <c r="F4" s="11" t="s">
        <v>6</v>
      </c>
      <c r="G4" s="21"/>
      <c r="H4" s="41"/>
    </row>
    <row r="5" spans="1:8">
      <c r="A5" s="14" t="s">
        <v>9</v>
      </c>
      <c r="B5" s="14"/>
      <c r="C5" s="15">
        <v>0.30208333333333337</v>
      </c>
      <c r="D5" s="15">
        <v>0.8125</v>
      </c>
      <c r="E5" s="16">
        <f>MOD('Septembre 2015'!D5-'Septembre 2015'!C5,1)</f>
        <v>0.51041666666666663</v>
      </c>
      <c r="F5" s="17">
        <f>SUM('Septembre 2015'!E5*0.9)</f>
        <v>0.45937499999999998</v>
      </c>
      <c r="G5" s="21"/>
      <c r="H5" s="41"/>
    </row>
    <row r="6" spans="1:8">
      <c r="A6" s="14" t="s">
        <v>11</v>
      </c>
      <c r="B6" s="14"/>
      <c r="C6" s="15">
        <v>0.44791666666666669</v>
      </c>
      <c r="D6" s="15">
        <v>0.82986111111111105</v>
      </c>
      <c r="E6" s="16">
        <f>MOD('Septembre 2015'!D6-'Septembre 2015'!C6,1)</f>
        <v>0.38194444444444436</v>
      </c>
      <c r="F6" s="17">
        <f>SUM('Septembre 2015'!E6*0.9)</f>
        <v>0.34374999999999994</v>
      </c>
      <c r="G6" s="21"/>
      <c r="H6" s="41"/>
    </row>
    <row r="7" spans="1:8">
      <c r="A7" s="14" t="s">
        <v>13</v>
      </c>
      <c r="B7" s="14"/>
      <c r="C7" s="15">
        <v>0.30208333333333337</v>
      </c>
      <c r="D7" s="15">
        <v>0.80555555555555547</v>
      </c>
      <c r="E7" s="16">
        <f>MOD('Septembre 2015'!D7-'Septembre 2015'!C7,1)</f>
        <v>0.5034722222222221</v>
      </c>
      <c r="F7" s="17">
        <f>SUM('Septembre 2015'!E7*0.9)</f>
        <v>0.45312499999999989</v>
      </c>
      <c r="G7" s="21">
        <f>SUM('Septembre 2015'!E7*24)</f>
        <v>12.08333333333333</v>
      </c>
      <c r="H7" s="41"/>
    </row>
    <row r="8" spans="1:8">
      <c r="A8" s="14" t="s">
        <v>14</v>
      </c>
      <c r="B8" s="14"/>
      <c r="C8" s="15">
        <v>0.3125</v>
      </c>
      <c r="D8" s="15">
        <v>0.83680555555555558</v>
      </c>
      <c r="E8" s="16">
        <f>MOD('Septembre 2015'!D8-'Septembre 2015'!C8,1)</f>
        <v>0.52430555555555558</v>
      </c>
      <c r="F8" s="17">
        <f>SUM('Septembre 2015'!E8*0.9)</f>
        <v>0.47187500000000004</v>
      </c>
      <c r="G8" s="21">
        <f>SUM('Septembre 2015'!E8*24)</f>
        <v>12.583333333333334</v>
      </c>
      <c r="H8" s="41"/>
    </row>
    <row r="9" spans="1:8">
      <c r="A9" s="14" t="s">
        <v>15</v>
      </c>
      <c r="B9" s="14"/>
      <c r="C9" s="15"/>
      <c r="D9" s="15"/>
      <c r="E9" s="16">
        <f>MOD('Septembre 2015'!D9-'Septembre 2015'!C9,1)</f>
        <v>0</v>
      </c>
      <c r="F9" s="17">
        <f>SUM('Septembre 2015'!E9*0.9)</f>
        <v>0</v>
      </c>
      <c r="G9" s="21">
        <f>SUM('Septembre 2015'!E9*24)</f>
        <v>0</v>
      </c>
      <c r="H9" s="41"/>
    </row>
    <row r="10" spans="1:8">
      <c r="A10" s="14" t="s">
        <v>17</v>
      </c>
      <c r="B10" s="14"/>
      <c r="C10" s="15">
        <v>0.41666666666666669</v>
      </c>
      <c r="D10" s="15">
        <v>0.88888888888888884</v>
      </c>
      <c r="E10" s="16">
        <f>MOD('Septembre 2015'!D10-'Septembre 2015'!C10,1)</f>
        <v>0.47222222222222215</v>
      </c>
      <c r="F10" s="17">
        <f>SUM('Septembre 2015'!E10*0.75)</f>
        <v>0.35416666666666663</v>
      </c>
      <c r="G10" s="21"/>
      <c r="H10" s="41"/>
    </row>
    <row r="11" spans="1:8">
      <c r="A11" s="14" t="s">
        <v>18</v>
      </c>
      <c r="B11" s="14"/>
      <c r="C11" s="15"/>
      <c r="D11" s="15"/>
      <c r="E11" s="16">
        <f>MOD('Septembre 2015'!D11-'Septembre 2015'!C11,1)</f>
        <v>0</v>
      </c>
      <c r="F11" s="17">
        <f>SUM('Septembre 2015'!E11*0.75)</f>
        <v>0</v>
      </c>
      <c r="G11" s="21"/>
      <c r="H11" s="41"/>
    </row>
    <row r="12" spans="1:8">
      <c r="A12" s="6"/>
      <c r="B12" s="6"/>
      <c r="C12" s="21"/>
      <c r="D12" s="22" t="s">
        <v>19</v>
      </c>
      <c r="E12" s="44">
        <f>SUM('Septembre 2015'!E5:E11)</f>
        <v>2.3923611111111107</v>
      </c>
      <c r="F12" s="24">
        <f>SUM('Septembre 2015'!E12-'Septembre 2015'!H12)</f>
        <v>0.76736111111111072</v>
      </c>
      <c r="G12" s="25" t="s">
        <v>22</v>
      </c>
      <c r="H12" s="60">
        <v>1.625</v>
      </c>
    </row>
    <row r="13" spans="1:8">
      <c r="A13" s="6"/>
      <c r="B13" s="6"/>
      <c r="C13" s="21"/>
      <c r="D13" s="27">
        <v>0.9</v>
      </c>
      <c r="E13" s="28">
        <f>SUM('Septembre 2015'!F5:F11)</f>
        <v>2.0822916666666664</v>
      </c>
      <c r="F13" s="29">
        <f>SUM('Septembre 2015'!E13-'Septembre 2015'!I44)</f>
        <v>2.0822916666666664</v>
      </c>
      <c r="G13" s="61"/>
      <c r="H13" s="62"/>
    </row>
    <row r="14" spans="1:8">
      <c r="A14" s="6"/>
      <c r="B14" s="6"/>
      <c r="C14" s="21"/>
      <c r="D14" s="22" t="s">
        <v>20</v>
      </c>
      <c r="E14" s="32">
        <f>SUM('Septembre 2015'!E13*24)</f>
        <v>49.974999999999994</v>
      </c>
      <c r="F14" s="33"/>
      <c r="G14" s="34"/>
      <c r="H14" s="35"/>
    </row>
    <row r="15" spans="1:8">
      <c r="A15" s="6"/>
      <c r="B15" s="6"/>
      <c r="C15" s="21"/>
      <c r="D15" s="36">
        <f>SUM('Septembre 2015'!H12-'Septembre 2015'!E12)</f>
        <v>-0.76736111111111072</v>
      </c>
      <c r="E15" s="37" t="s">
        <v>21</v>
      </c>
      <c r="F15" s="38"/>
      <c r="H15" s="35"/>
    </row>
    <row r="16" spans="1:8">
      <c r="A16" s="6"/>
      <c r="B16" s="6"/>
      <c r="C16" s="21"/>
      <c r="D16" s="39"/>
      <c r="E16" s="40"/>
      <c r="F16" s="38"/>
      <c r="G16" s="34"/>
      <c r="H16" s="35"/>
    </row>
    <row r="17" spans="1:8">
      <c r="A17" s="6"/>
      <c r="B17" s="6"/>
      <c r="C17" s="132" t="s">
        <v>3</v>
      </c>
      <c r="D17" s="132" t="s">
        <v>4</v>
      </c>
      <c r="E17" s="132" t="s">
        <v>5</v>
      </c>
      <c r="F17" s="11" t="s">
        <v>6</v>
      </c>
      <c r="G17" s="21"/>
      <c r="H17" s="41"/>
    </row>
    <row r="18" spans="1:8">
      <c r="A18" s="14" t="s">
        <v>9</v>
      </c>
      <c r="B18" s="14"/>
      <c r="C18" s="15">
        <v>0.30208333333333337</v>
      </c>
      <c r="D18" s="15">
        <v>0.81597222222222221</v>
      </c>
      <c r="E18" s="16">
        <f>MOD('Septembre 2015'!D18-'Septembre 2015'!C18,1)</f>
        <v>0.51388888888888884</v>
      </c>
      <c r="F18" s="17">
        <f>SUM('Septembre 2015'!E18*0.9)</f>
        <v>0.46249999999999997</v>
      </c>
      <c r="G18" s="21"/>
      <c r="H18" s="41"/>
    </row>
    <row r="19" spans="1:8">
      <c r="A19" s="14" t="s">
        <v>11</v>
      </c>
      <c r="B19" s="14"/>
      <c r="C19" s="15">
        <v>0.30208333333333337</v>
      </c>
      <c r="D19" s="15">
        <v>0.80902777777777779</v>
      </c>
      <c r="E19" s="16">
        <f>MOD('Septembre 2015'!D19-'Septembre 2015'!C19,1)</f>
        <v>0.50694444444444442</v>
      </c>
      <c r="F19" s="17">
        <f>SUM('Septembre 2015'!E19*0.9)</f>
        <v>0.45624999999999999</v>
      </c>
      <c r="G19" s="21"/>
      <c r="H19" s="41"/>
    </row>
    <row r="20" spans="1:8">
      <c r="A20" s="14" t="s">
        <v>13</v>
      </c>
      <c r="B20" s="14"/>
      <c r="C20" s="15">
        <v>0.33333333333333331</v>
      </c>
      <c r="D20" s="15">
        <v>0.83333333333333337</v>
      </c>
      <c r="E20" s="16">
        <f>MOD('Septembre 2015'!D20-'Septembre 2015'!C20,1)</f>
        <v>0.5</v>
      </c>
      <c r="F20" s="17">
        <f>SUM('Septembre 2015'!E20*0.9)</f>
        <v>0.45</v>
      </c>
      <c r="G20" s="21"/>
      <c r="H20" s="41"/>
    </row>
    <row r="21" spans="1:8">
      <c r="A21" s="14" t="s">
        <v>14</v>
      </c>
      <c r="B21" s="14"/>
      <c r="C21" s="15">
        <v>0.29166666666666669</v>
      </c>
      <c r="D21" s="15">
        <v>0.78472222222222221</v>
      </c>
      <c r="E21" s="16">
        <f>MOD('Septembre 2015'!D21-'Septembre 2015'!C21,1)</f>
        <v>0.49305555555555552</v>
      </c>
      <c r="F21" s="17">
        <f>SUM('Septembre 2015'!E21*0.9)</f>
        <v>0.44374999999999998</v>
      </c>
      <c r="G21" s="21"/>
      <c r="H21" s="41"/>
    </row>
    <row r="22" spans="1:8">
      <c r="A22" s="14" t="s">
        <v>15</v>
      </c>
      <c r="B22" s="14"/>
      <c r="C22" s="15">
        <v>0.30208333333333337</v>
      </c>
      <c r="D22" s="15">
        <v>0.84722222222222221</v>
      </c>
      <c r="E22" s="16">
        <f>MOD('Septembre 2015'!D22-'Septembre 2015'!C22,1)</f>
        <v>0.54513888888888884</v>
      </c>
      <c r="F22" s="17">
        <f>SUM('Septembre 2015'!E22*0.9)</f>
        <v>0.49062499999999998</v>
      </c>
      <c r="G22" s="21"/>
      <c r="H22" s="41"/>
    </row>
    <row r="23" spans="1:8">
      <c r="A23" s="14" t="s">
        <v>17</v>
      </c>
      <c r="B23" s="14"/>
      <c r="C23" s="15">
        <v>0.41666666666666669</v>
      </c>
      <c r="D23" s="15">
        <v>0.78125</v>
      </c>
      <c r="E23" s="16">
        <f>MOD('Septembre 2015'!D23-'Septembre 2015'!C23,1)</f>
        <v>0.36458333333333331</v>
      </c>
      <c r="F23" s="17">
        <f>SUM('Septembre 2015'!E23*0.75)</f>
        <v>0.2734375</v>
      </c>
      <c r="G23" s="21" t="s">
        <v>26</v>
      </c>
      <c r="H23" s="41"/>
    </row>
    <row r="24" spans="1:8">
      <c r="A24" s="14" t="s">
        <v>18</v>
      </c>
      <c r="B24" s="14"/>
      <c r="C24" s="15"/>
      <c r="D24" s="15"/>
      <c r="E24" s="16">
        <f>MOD('Septembre 2015'!D24-'Septembre 2015'!C24,1)</f>
        <v>0</v>
      </c>
      <c r="F24" s="17">
        <f>SUM('Septembre 2015'!E24*0.75)</f>
        <v>0</v>
      </c>
      <c r="G24" s="7"/>
      <c r="H24" s="8"/>
    </row>
    <row r="25" spans="1:8">
      <c r="A25" s="6"/>
      <c r="B25" s="6"/>
      <c r="C25" s="7"/>
      <c r="D25" s="43" t="s">
        <v>19</v>
      </c>
      <c r="E25" s="44">
        <f>SUM('Septembre 2015'!E18:E24)</f>
        <v>2.9236111111111112</v>
      </c>
      <c r="F25" s="24">
        <f>SUM('Septembre 2015'!E25-'Septembre 2015'!H25)</f>
        <v>1.2986111111111112</v>
      </c>
      <c r="G25" s="45" t="s">
        <v>22</v>
      </c>
      <c r="H25" s="46">
        <v>1.625</v>
      </c>
    </row>
    <row r="26" spans="1:8">
      <c r="A26" s="6"/>
      <c r="B26" s="6"/>
      <c r="C26" s="7"/>
      <c r="D26" s="27">
        <v>0.9</v>
      </c>
      <c r="E26" s="28">
        <f>SUM('Septembre 2015'!F18:F24)</f>
        <v>2.5765625000000001</v>
      </c>
      <c r="F26" s="29">
        <f>SUM('Septembre 2015'!E26-'Septembre 2015'!I57)</f>
        <v>2.5765625000000001</v>
      </c>
      <c r="G26" s="7"/>
      <c r="H26" s="8"/>
    </row>
    <row r="27" spans="1:8">
      <c r="A27" s="6"/>
      <c r="B27" s="6"/>
      <c r="C27" s="7"/>
      <c r="D27" s="22" t="s">
        <v>20</v>
      </c>
      <c r="E27" s="32">
        <f>SUM('Septembre 2015'!E26*24)</f>
        <v>61.837500000000006</v>
      </c>
      <c r="F27" s="7"/>
      <c r="G27" s="7"/>
      <c r="H27" s="8"/>
    </row>
    <row r="28" spans="1:8">
      <c r="A28" s="47" t="s">
        <v>23</v>
      </c>
      <c r="B28" s="47"/>
      <c r="C28" s="48"/>
      <c r="D28" s="49">
        <f>SUM('Septembre 2015'!E12+'Septembre 2015'!E25)</f>
        <v>5.3159722222222214</v>
      </c>
      <c r="E28" s="50" t="s">
        <v>24</v>
      </c>
      <c r="F28" s="51">
        <f>SUM('Septembre 2015'!D28-'Septembre 2015'!H28)</f>
        <v>2.0659722222222214</v>
      </c>
      <c r="G28" s="52"/>
      <c r="H28" s="53">
        <v>3.25</v>
      </c>
    </row>
    <row r="29" spans="1:8">
      <c r="A29" s="54"/>
      <c r="B29" s="54"/>
      <c r="C29" s="55" t="s">
        <v>20</v>
      </c>
      <c r="D29" s="49">
        <f>SUM(E13+E26)</f>
        <v>4.6588541666666661</v>
      </c>
      <c r="E29" s="56">
        <f>SUM(D29*24)</f>
        <v>111.81249999999999</v>
      </c>
      <c r="F29" s="51">
        <f>SUM(D29-H28)</f>
        <v>1.4088541666666661</v>
      </c>
      <c r="G29" s="56">
        <f>SUM(F29*24)</f>
        <v>33.812499999999986</v>
      </c>
      <c r="H29" s="53"/>
    </row>
    <row r="30" spans="1:8">
      <c r="A30" s="57"/>
      <c r="B30" s="57"/>
      <c r="C30" s="58"/>
      <c r="D30" s="58"/>
      <c r="E30" s="58"/>
      <c r="F30" s="58"/>
      <c r="G30" s="58"/>
      <c r="H30" s="59"/>
    </row>
    <row r="31" spans="1:8">
      <c r="A31" s="148" t="s">
        <v>27</v>
      </c>
      <c r="B31" s="148"/>
      <c r="C31" s="148"/>
      <c r="D31" s="148"/>
      <c r="E31" s="148"/>
      <c r="F31" s="148"/>
      <c r="G31" s="148"/>
      <c r="H31" s="148"/>
    </row>
    <row r="32" spans="1:8">
      <c r="A32" s="6"/>
      <c r="B32" s="6"/>
      <c r="C32" s="7"/>
      <c r="D32" s="7"/>
      <c r="E32" s="7"/>
      <c r="F32" s="7"/>
      <c r="G32" s="7"/>
      <c r="H32" s="8"/>
    </row>
    <row r="33" spans="1:10">
      <c r="A33" s="6"/>
      <c r="B33" s="6"/>
      <c r="C33" s="10" t="s">
        <v>3</v>
      </c>
      <c r="D33" s="10" t="s">
        <v>4</v>
      </c>
      <c r="E33" s="10" t="s">
        <v>5</v>
      </c>
      <c r="F33" s="11" t="s">
        <v>6</v>
      </c>
      <c r="G33" s="21"/>
      <c r="H33" s="41"/>
      <c r="J33" s="42"/>
    </row>
    <row r="34" spans="1:10">
      <c r="A34" s="14" t="s">
        <v>9</v>
      </c>
      <c r="B34" s="14"/>
      <c r="C34" s="15">
        <v>0.33333333333333331</v>
      </c>
      <c r="D34" s="15">
        <v>0.84375</v>
      </c>
      <c r="E34" s="16">
        <f>MOD('Septembre 2015'!D34-'Septembre 2015'!C34,1)</f>
        <v>0.51041666666666674</v>
      </c>
      <c r="F34" s="17">
        <f>SUM('Septembre 2015'!E34*0.9)</f>
        <v>0.45937500000000009</v>
      </c>
      <c r="G34" s="65"/>
      <c r="H34" s="41"/>
    </row>
    <row r="35" spans="1:10">
      <c r="A35" s="14" t="s">
        <v>11</v>
      </c>
      <c r="B35" s="14"/>
      <c r="C35" s="15">
        <v>0.35416666666666663</v>
      </c>
      <c r="D35" s="15">
        <v>0.80208333333333326</v>
      </c>
      <c r="E35" s="16">
        <f>MOD('Septembre 2015'!D35-'Septembre 2015'!C35,1)</f>
        <v>0.44791666666666663</v>
      </c>
      <c r="F35" s="17">
        <f>SUM('Septembre 2015'!E35*0.9)</f>
        <v>0.40312499999999996</v>
      </c>
      <c r="G35" s="21"/>
      <c r="H35" s="41"/>
    </row>
    <row r="36" spans="1:10">
      <c r="A36" s="14" t="s">
        <v>13</v>
      </c>
      <c r="B36" s="14"/>
      <c r="C36" s="15">
        <v>0.34375</v>
      </c>
      <c r="D36" s="15">
        <v>0.8125</v>
      </c>
      <c r="E36" s="16">
        <f>MOD('Septembre 2015'!D36-'Septembre 2015'!C36,1)</f>
        <v>0.46875</v>
      </c>
      <c r="F36" s="17">
        <f>SUM('Septembre 2015'!E36*0.9)</f>
        <v>0.421875</v>
      </c>
      <c r="G36" s="21"/>
      <c r="H36" s="41"/>
    </row>
    <row r="37" spans="1:10">
      <c r="A37" s="14" t="s">
        <v>14</v>
      </c>
      <c r="B37" s="14"/>
      <c r="C37" s="15">
        <v>0.35416666666666663</v>
      </c>
      <c r="D37" s="15">
        <v>0.70833333333333337</v>
      </c>
      <c r="E37" s="16">
        <f>MOD('Septembre 2015'!D37-'Septembre 2015'!C37,1)</f>
        <v>0.35416666666666674</v>
      </c>
      <c r="F37" s="17">
        <f>SUM('Septembre 2015'!E37*0.9)</f>
        <v>0.31875000000000009</v>
      </c>
      <c r="G37" s="21"/>
      <c r="H37" s="41"/>
    </row>
    <row r="38" spans="1:10">
      <c r="A38" s="14" t="s">
        <v>15</v>
      </c>
      <c r="B38" s="14"/>
      <c r="C38" s="15">
        <v>0.375</v>
      </c>
      <c r="D38" s="15">
        <v>0.83333333333333337</v>
      </c>
      <c r="E38" s="16">
        <f>MOD('Septembre 2015'!D38-'Septembre 2015'!C38,1)</f>
        <v>0.45833333333333337</v>
      </c>
      <c r="F38" s="17">
        <f>SUM('Septembre 2015'!E38*0.9)</f>
        <v>0.41250000000000003</v>
      </c>
      <c r="G38" s="21"/>
      <c r="H38" s="41"/>
    </row>
    <row r="39" spans="1:10">
      <c r="A39" s="14" t="s">
        <v>17</v>
      </c>
      <c r="B39" s="14"/>
      <c r="C39" s="15"/>
      <c r="D39" s="15"/>
      <c r="E39" s="16">
        <f>MOD('Septembre 2015'!D39-'Septembre 2015'!C39,1)</f>
        <v>0</v>
      </c>
      <c r="F39" s="17">
        <f>SUM('Septembre 2015'!E39*0.75)</f>
        <v>0</v>
      </c>
      <c r="G39" s="66"/>
      <c r="H39" s="41"/>
    </row>
    <row r="40" spans="1:10">
      <c r="A40" s="14" t="s">
        <v>18</v>
      </c>
      <c r="B40" s="14"/>
      <c r="C40" s="15"/>
      <c r="D40" s="15"/>
      <c r="E40" s="16">
        <f>MOD('Septembre 2015'!D40-'Septembre 2015'!C40,1)</f>
        <v>0</v>
      </c>
      <c r="F40" s="17">
        <f>SUM('Septembre 2015'!E40*0.75)</f>
        <v>0</v>
      </c>
      <c r="G40" s="21"/>
      <c r="H40" s="41"/>
    </row>
    <row r="41" spans="1:10">
      <c r="A41" s="6"/>
      <c r="B41" s="6"/>
      <c r="C41" s="21"/>
      <c r="D41" s="22" t="s">
        <v>19</v>
      </c>
      <c r="E41" s="44">
        <f>SUM('Septembre 2015'!E34:E40)</f>
        <v>2.2395833333333335</v>
      </c>
      <c r="F41" s="24">
        <f>SUM('Septembre 2015'!E41-'Septembre 2015'!H41)</f>
        <v>0.61458333333333348</v>
      </c>
      <c r="G41" s="25" t="s">
        <v>22</v>
      </c>
      <c r="H41" s="60">
        <v>1.625</v>
      </c>
    </row>
    <row r="42" spans="1:10">
      <c r="A42" s="6"/>
      <c r="B42" s="6"/>
      <c r="C42" s="21"/>
      <c r="D42" s="27">
        <v>0.9</v>
      </c>
      <c r="E42" s="28">
        <f>SUM('Septembre 2015'!F34:F40)</f>
        <v>2.015625</v>
      </c>
      <c r="F42" s="29">
        <f>SUM('Septembre 2015'!E42-'Septembre 2015'!I73)</f>
        <v>2.015625</v>
      </c>
      <c r="G42" s="61"/>
      <c r="H42" s="62"/>
    </row>
    <row r="43" spans="1:10">
      <c r="A43" s="6"/>
      <c r="B43" s="6"/>
      <c r="C43" s="21"/>
      <c r="D43" s="22" t="s">
        <v>20</v>
      </c>
      <c r="E43" s="32">
        <f>SUM('Septembre 2015'!E42*24)</f>
        <v>48.375</v>
      </c>
      <c r="F43" s="33"/>
      <c r="G43" s="34"/>
      <c r="H43" s="35"/>
    </row>
    <row r="44" spans="1:10">
      <c r="A44" s="6"/>
      <c r="B44" s="6"/>
      <c r="C44" s="21"/>
      <c r="D44" s="36">
        <f>SUM('Septembre 2015'!H41-'Septembre 2015'!E41)</f>
        <v>-0.61458333333333348</v>
      </c>
      <c r="E44" s="37" t="s">
        <v>21</v>
      </c>
      <c r="F44" s="38"/>
      <c r="H44" s="35"/>
    </row>
    <row r="45" spans="1:10">
      <c r="A45" s="6"/>
      <c r="B45" s="6"/>
      <c r="C45" s="21"/>
      <c r="D45" s="39"/>
      <c r="E45" s="40"/>
      <c r="F45" s="38"/>
      <c r="G45" s="34"/>
      <c r="H45" s="35"/>
    </row>
    <row r="46" spans="1:10">
      <c r="A46" s="6"/>
      <c r="B46" s="6"/>
      <c r="C46" s="10" t="s">
        <v>3</v>
      </c>
      <c r="D46" s="10" t="s">
        <v>4</v>
      </c>
      <c r="E46" s="10" t="s">
        <v>5</v>
      </c>
      <c r="F46" s="11" t="s">
        <v>6</v>
      </c>
      <c r="G46" s="21"/>
      <c r="H46" s="41"/>
    </row>
    <row r="47" spans="1:10">
      <c r="A47" s="14" t="s">
        <v>9</v>
      </c>
      <c r="B47" s="14"/>
      <c r="C47" s="15">
        <v>0.27083333333333331</v>
      </c>
      <c r="D47" s="15">
        <v>0.82638888888888884</v>
      </c>
      <c r="E47" s="16">
        <f>MOD('Septembre 2015'!D47-'Septembre 2015'!C47,1)</f>
        <v>0.55555555555555558</v>
      </c>
      <c r="F47" s="17">
        <f>SUM('Septembre 2015'!E47*0.9)</f>
        <v>0.5</v>
      </c>
      <c r="G47" s="21"/>
      <c r="H47" s="41"/>
    </row>
    <row r="48" spans="1:10">
      <c r="A48" s="14" t="s">
        <v>11</v>
      </c>
      <c r="B48" s="14"/>
      <c r="C48" s="15">
        <v>0.30208333333333337</v>
      </c>
      <c r="D48" s="15">
        <v>0.82986111111111105</v>
      </c>
      <c r="E48" s="16">
        <f>MOD('Septembre 2015'!D48-'Septembre 2015'!C48,1)</f>
        <v>0.52777777777777768</v>
      </c>
      <c r="F48" s="17">
        <f>SUM('Septembre 2015'!E48*0.9)</f>
        <v>0.47499999999999992</v>
      </c>
      <c r="G48" s="21"/>
      <c r="H48" s="41"/>
    </row>
    <row r="49" spans="1:8">
      <c r="A49" s="14" t="s">
        <v>13</v>
      </c>
      <c r="B49" s="14"/>
      <c r="C49" s="15">
        <v>0.30208333333333337</v>
      </c>
      <c r="D49" s="15">
        <v>0.84375</v>
      </c>
      <c r="E49" s="16">
        <f>MOD('Septembre 2015'!D49-'Septembre 2015'!C49,1)</f>
        <v>0.54166666666666663</v>
      </c>
      <c r="F49" s="17">
        <f>SUM('Septembre 2015'!E49*0.9)</f>
        <v>0.48749999999999999</v>
      </c>
      <c r="G49" s="21"/>
      <c r="H49" s="41"/>
    </row>
    <row r="50" spans="1:8">
      <c r="A50" s="14" t="s">
        <v>14</v>
      </c>
      <c r="B50" s="14"/>
      <c r="C50" s="15">
        <v>0.29166666666666669</v>
      </c>
      <c r="D50" s="15">
        <v>0.86111111111111116</v>
      </c>
      <c r="E50" s="16">
        <f>MOD('Septembre 2015'!D50-'Septembre 2015'!C50,1)</f>
        <v>0.56944444444444442</v>
      </c>
      <c r="F50" s="17">
        <f>SUM('Septembre 2015'!E50*0.9)</f>
        <v>0.51249999999999996</v>
      </c>
      <c r="G50" s="21"/>
      <c r="H50" s="41"/>
    </row>
    <row r="51" spans="1:8">
      <c r="A51" s="14" t="s">
        <v>15</v>
      </c>
      <c r="B51" s="14"/>
      <c r="C51" s="15">
        <v>0.30208333333333337</v>
      </c>
      <c r="D51" s="15">
        <v>0.84027777777777779</v>
      </c>
      <c r="E51" s="16">
        <f>MOD('Septembre 2015'!D51-'Septembre 2015'!C51,1)</f>
        <v>0.53819444444444442</v>
      </c>
      <c r="F51" s="17">
        <f>SUM('Septembre 2015'!E51*0.9)</f>
        <v>0.484375</v>
      </c>
      <c r="G51" s="21"/>
      <c r="H51" s="41"/>
    </row>
    <row r="52" spans="1:8">
      <c r="A52" s="14" t="s">
        <v>17</v>
      </c>
      <c r="B52" s="14"/>
      <c r="C52" s="15">
        <v>0.41666666666666669</v>
      </c>
      <c r="D52" s="15">
        <v>0.875</v>
      </c>
      <c r="E52" s="16">
        <f>MOD('Septembre 2015'!D52-'Septembre 2015'!C52,1)</f>
        <v>0.45833333333333331</v>
      </c>
      <c r="F52" s="17">
        <f>SUM('Septembre 2015'!E52*0.75)</f>
        <v>0.34375</v>
      </c>
      <c r="G52" s="21"/>
      <c r="H52" s="41"/>
    </row>
    <row r="53" spans="1:8">
      <c r="A53" s="14" t="s">
        <v>18</v>
      </c>
      <c r="B53" s="14"/>
      <c r="C53" s="15"/>
      <c r="D53" s="15"/>
      <c r="E53" s="16">
        <f>MOD('Septembre 2015'!D53-'Septembre 2015'!C53,1)</f>
        <v>0</v>
      </c>
      <c r="F53" s="17">
        <f>SUM('Septembre 2015'!E53*0.75)</f>
        <v>0</v>
      </c>
      <c r="G53" s="7"/>
      <c r="H53" s="8"/>
    </row>
    <row r="54" spans="1:8">
      <c r="A54" s="6"/>
      <c r="B54" s="6"/>
      <c r="C54" s="7"/>
      <c r="D54" s="43" t="s">
        <v>19</v>
      </c>
      <c r="E54" s="44">
        <f>SUM('Septembre 2015'!E47:E53)</f>
        <v>3.1909722222222228</v>
      </c>
      <c r="F54" s="24">
        <f>SUM('Septembre 2015'!E54-'Septembre 2015'!H54)</f>
        <v>1.5659722222222228</v>
      </c>
      <c r="G54" s="45" t="s">
        <v>22</v>
      </c>
      <c r="H54" s="46">
        <v>1.625</v>
      </c>
    </row>
    <row r="55" spans="1:8">
      <c r="A55" s="6"/>
      <c r="B55" s="6"/>
      <c r="C55" s="7"/>
      <c r="D55" s="27">
        <v>0.9</v>
      </c>
      <c r="E55" s="28">
        <f>SUM('Septembre 2015'!F47:F53)</f>
        <v>2.8031249999999996</v>
      </c>
      <c r="F55" s="29">
        <f>SUM('Septembre 2015'!E55-'Septembre 2015'!I86)</f>
        <v>2.8031249999999996</v>
      </c>
      <c r="G55" s="7"/>
      <c r="H55" s="8"/>
    </row>
    <row r="56" spans="1:8">
      <c r="A56" s="6"/>
      <c r="B56" s="6"/>
      <c r="C56" s="7"/>
      <c r="D56" s="22" t="s">
        <v>20</v>
      </c>
      <c r="E56" s="32">
        <f>SUM('Septembre 2015'!E55*24)</f>
        <v>67.274999999999991</v>
      </c>
      <c r="F56" s="7"/>
      <c r="G56" s="7"/>
      <c r="H56" s="8"/>
    </row>
    <row r="57" spans="1:8">
      <c r="A57" s="47" t="s">
        <v>23</v>
      </c>
      <c r="B57" s="47"/>
      <c r="C57" s="48"/>
      <c r="D57" s="49">
        <f>SUM(E41+E54)</f>
        <v>5.4305555555555562</v>
      </c>
      <c r="E57" s="50" t="s">
        <v>24</v>
      </c>
      <c r="F57" s="51">
        <f>SUM('Septembre 2015'!D57-'Septembre 2015'!H57)</f>
        <v>2.1805555555555562</v>
      </c>
      <c r="G57" s="52"/>
      <c r="H57" s="53">
        <v>3.25</v>
      </c>
    </row>
    <row r="58" spans="1:8">
      <c r="A58" s="54"/>
      <c r="B58" s="54"/>
      <c r="C58" s="55" t="s">
        <v>20</v>
      </c>
      <c r="D58" s="49">
        <f>SUM(E42+E55)</f>
        <v>4.8187499999999996</v>
      </c>
      <c r="E58" s="56">
        <f>SUM(D58*24)</f>
        <v>115.64999999999999</v>
      </c>
      <c r="F58" s="51">
        <f>SUM(D58-H57)</f>
        <v>1.5687499999999996</v>
      </c>
      <c r="G58" s="56">
        <f>SUM(F58*24)</f>
        <v>37.649999999999991</v>
      </c>
      <c r="H58" s="53"/>
    </row>
    <row r="59" spans="1:8">
      <c r="A59" s="57"/>
      <c r="B59" s="57"/>
      <c r="C59" s="58"/>
      <c r="D59" s="58"/>
      <c r="E59" s="58"/>
      <c r="F59" s="58"/>
      <c r="G59" s="58"/>
      <c r="H59" s="59"/>
    </row>
    <row r="88" spans="9:9">
      <c r="I88" s="67"/>
    </row>
  </sheetData>
  <mergeCells count="1">
    <mergeCell ref="A31:H31"/>
  </mergeCells>
  <conditionalFormatting sqref="E12">
    <cfRule type="cellIs" dxfId="580" priority="99" stopIfTrue="1" operator="lessThan">
      <formula>1.71527777777778</formula>
    </cfRule>
  </conditionalFormatting>
  <conditionalFormatting sqref="E13">
    <cfRule type="cellIs" dxfId="579" priority="102" stopIfTrue="1" operator="lessThan">
      <formula>1.71527777777778</formula>
    </cfRule>
  </conditionalFormatting>
  <conditionalFormatting sqref="E25">
    <cfRule type="cellIs" dxfId="578" priority="105" stopIfTrue="1" operator="lessThan">
      <formula>1.71527777777778</formula>
    </cfRule>
  </conditionalFormatting>
  <conditionalFormatting sqref="E26">
    <cfRule type="cellIs" dxfId="577" priority="108" stopIfTrue="1" operator="lessThan">
      <formula>1.71527777777778</formula>
    </cfRule>
  </conditionalFormatting>
  <conditionalFormatting sqref="E41">
    <cfRule type="cellIs" dxfId="576" priority="111" stopIfTrue="1" operator="lessThan">
      <formula>1.71527777777778</formula>
    </cfRule>
  </conditionalFormatting>
  <conditionalFormatting sqref="E42">
    <cfRule type="cellIs" dxfId="575" priority="114" stopIfTrue="1" operator="lessThan">
      <formula>1.71527777777778</formula>
    </cfRule>
  </conditionalFormatting>
  <conditionalFormatting sqref="E54">
    <cfRule type="cellIs" dxfId="574" priority="117" stopIfTrue="1" operator="lessThan">
      <formula>1.71527777777778</formula>
    </cfRule>
  </conditionalFormatting>
  <conditionalFormatting sqref="E55">
    <cfRule type="cellIs" dxfId="573" priority="120" stopIfTrue="1" operator="lessThan">
      <formula>1.71527777777778</formula>
    </cfRule>
  </conditionalFormatting>
  <pageMargins left="0" right="0" top="0.39370078740157477" bottom="0.39370078740157477" header="0" footer="0"/>
  <headerFooter>
    <oddHeader>&amp;C&amp;A</oddHeader>
    <oddFooter>&amp;CPage 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63" stopIfTrue="1" operator="lessThan" id="{00000000-000E-0000-0100-000056000000}">
            <xm:f>'Août 2015'!$I$23</xm:f>
            <x14:dxf>
              <font>
                <color rgb="FF800080"/>
              </font>
              <fill>
                <patternFill patternType="solid">
                  <fgColor rgb="FFFF99CC"/>
                  <bgColor rgb="FFFF99CC"/>
                </patternFill>
              </fill>
            </x14:dxf>
          </x14:cfRule>
          <xm:sqref>D28 D57</xm:sqref>
        </x14:conditionalFormatting>
        <x14:conditionalFormatting xmlns:xm="http://schemas.microsoft.com/office/excel/2006/main">
          <x14:cfRule type="cellIs" priority="165" stopIfTrue="1" operator="equal" id="{00000000-000E-0000-0100-000062000000}">
            <xm:f>'Août 2015'!$H$14</xm:f>
            <x14:dxf>
              <font>
                <color rgb="FF008000"/>
              </font>
              <fill>
                <patternFill patternType="solid">
                  <fgColor rgb="FFCCFFCC"/>
                  <bgColor rgb="FFCCFFCC"/>
                </patternFill>
              </fill>
            </x14:dxf>
          </x14:cfRule>
          <xm:sqref>E12:E13 E25:E26 E41:E42 E54:E55</xm:sqref>
        </x14:conditionalFormatting>
        <x14:conditionalFormatting xmlns:xm="http://schemas.microsoft.com/office/excel/2006/main">
          <x14:cfRule type="cellIs" priority="173" stopIfTrue="1" operator="greaterThan" id="{00000000-000E-0000-0100-00007C000000}">
            <xm:f>'Août 2015'!$G$15</xm:f>
            <x14:dxf>
              <font>
                <color rgb="FF008000"/>
              </font>
              <fill>
                <patternFill patternType="solid">
                  <fgColor rgb="FFCCFFCC"/>
                  <bgColor rgb="FFCCFFCC"/>
                </patternFill>
              </fill>
            </x14:dxf>
          </x14:cfRule>
          <xm:sqref>F13 F26 F42 F55</xm:sqref>
        </x14:conditionalFormatting>
        <x14:conditionalFormatting xmlns:xm="http://schemas.microsoft.com/office/excel/2006/main">
          <x14:cfRule type="cellIs" priority="177" stopIfTrue="1" operator="greaterThan" id="{00000000-000E-0000-0100-000064000000}">
            <xm:f>'Août 2015'!$H$14</xm:f>
            <x14:dxf>
              <font>
                <color rgb="FF008000"/>
              </font>
              <fill>
                <patternFill patternType="solid">
                  <fgColor rgb="FFCCFFCC"/>
                  <bgColor rgb="FFCCFFCC"/>
                </patternFill>
              </fill>
            </x14:dxf>
          </x14:cfRule>
          <xm:sqref>E12:E13 E25:E26 E41:E42 E54:E55</xm:sqref>
        </x14:conditionalFormatting>
        <x14:conditionalFormatting xmlns:xm="http://schemas.microsoft.com/office/excel/2006/main">
          <x14:cfRule type="cellIs" priority="185" stopIfTrue="1" operator="greaterThan" id="{00000000-000E-0000-0100-000081000000}">
            <xm:f>'Août 2015'!$H$30</xm:f>
            <x14:dxf>
              <font>
                <color rgb="FF008000"/>
              </font>
              <fill>
                <patternFill patternType="solid">
                  <fgColor rgb="FFCCFFCC"/>
                  <bgColor rgb="FFCCFFCC"/>
                </patternFill>
              </fill>
            </x14:dxf>
          </x14:cfRule>
          <xm:sqref>G28 G57</xm:sqref>
        </x14:conditionalFormatting>
        <x14:conditionalFormatting xmlns:xm="http://schemas.microsoft.com/office/excel/2006/main">
          <x14:cfRule type="cellIs" priority="187" stopIfTrue="1" operator="greaterThan" id="{00000000-000E-0000-0100-000055000000}">
            <xm:f>'Août 2015'!$I$23</xm:f>
            <x14:dxf>
              <font>
                <color rgb="FF008000"/>
              </font>
              <fill>
                <patternFill patternType="solid">
                  <fgColor rgb="FFCCFFCC"/>
                  <bgColor rgb="FFCCFFCC"/>
                </patternFill>
              </fill>
            </x14:dxf>
          </x14:cfRule>
          <xm:sqref>D28 D57</xm:sqref>
        </x14:conditionalFormatting>
        <x14:conditionalFormatting xmlns:xm="http://schemas.microsoft.com/office/excel/2006/main">
          <x14:cfRule type="cellIs" priority="189" stopIfTrue="1" operator="lessThan" id="{00000000-000E-0000-0100-000006000000}">
            <xm:f>'Août 2015'!$H$23</xm:f>
            <x14:dxf>
              <font>
                <color rgb="FF800080"/>
              </font>
              <fill>
                <patternFill patternType="solid">
                  <fgColor rgb="FFFF99CC"/>
                  <bgColor rgb="FFFF99CC"/>
                </patternFill>
              </fill>
            </x14:dxf>
          </x14:cfRule>
          <xm:sqref>D58 D29</xm:sqref>
        </x14:conditionalFormatting>
        <x14:conditionalFormatting xmlns:xm="http://schemas.microsoft.com/office/excel/2006/main">
          <x14:cfRule type="cellIs" priority="190" stopIfTrue="1" operator="greaterThan" id="{00000000-000E-0000-0100-000005000000}">
            <xm:f>'Août 2015'!$H$23</xm:f>
            <x14:dxf>
              <font>
                <color rgb="FF008000"/>
              </font>
              <fill>
                <patternFill patternType="solid">
                  <fgColor rgb="FFCCFFCC"/>
                  <bgColor rgb="FFCCFFCC"/>
                </patternFill>
              </fill>
            </x14:dxf>
          </x14:cfRule>
          <xm:sqref>D58 D29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8"/>
  <sheetViews>
    <sheetView topLeftCell="A41" workbookViewId="0">
      <selection activeCell="B57" sqref="B57:F57"/>
    </sheetView>
  </sheetViews>
  <sheetFormatPr defaultRowHeight="15"/>
  <cols>
    <col min="1" max="1024" width="10.5703125" style="2" customWidth="1"/>
  </cols>
  <sheetData>
    <row r="1" spans="1:7">
      <c r="A1" s="148" t="s">
        <v>28</v>
      </c>
      <c r="B1" s="148"/>
      <c r="C1" s="148"/>
      <c r="D1" s="148"/>
      <c r="E1" s="148"/>
      <c r="F1" s="148"/>
      <c r="G1" s="148"/>
    </row>
    <row r="2" spans="1:7">
      <c r="A2" s="6"/>
      <c r="B2" s="7" t="s">
        <v>50</v>
      </c>
      <c r="C2" s="7"/>
      <c r="D2" s="7"/>
      <c r="E2" s="7"/>
      <c r="F2" s="7"/>
      <c r="G2" s="8"/>
    </row>
    <row r="3" spans="1:7">
      <c r="A3" s="6"/>
      <c r="B3" s="10" t="s">
        <v>3</v>
      </c>
      <c r="C3" s="10" t="s">
        <v>4</v>
      </c>
      <c r="D3" s="10" t="s">
        <v>5</v>
      </c>
      <c r="E3" s="11" t="s">
        <v>6</v>
      </c>
      <c r="F3" s="21"/>
      <c r="G3" s="41"/>
    </row>
    <row r="4" spans="1:7">
      <c r="A4" s="14" t="s">
        <v>9</v>
      </c>
      <c r="B4" s="15"/>
      <c r="C4" s="15"/>
      <c r="D4" s="16">
        <f>MOD('Octobre 2015'!C4-'Octobre 2015'!B4,1)</f>
        <v>0</v>
      </c>
      <c r="E4" s="17">
        <f>SUM('Octobre 2015'!D4*0.9)</f>
        <v>0</v>
      </c>
      <c r="F4" s="65"/>
      <c r="G4" s="41"/>
    </row>
    <row r="5" spans="1:7">
      <c r="A5" s="14" t="s">
        <v>11</v>
      </c>
      <c r="B5" s="15">
        <v>0.30208333333333337</v>
      </c>
      <c r="C5" s="15">
        <v>0.74652777777777779</v>
      </c>
      <c r="D5" s="16">
        <f>MOD('Octobre 2015'!C5-'Octobre 2015'!B5,1)</f>
        <v>0.44444444444444442</v>
      </c>
      <c r="E5" s="17">
        <f>SUM('Octobre 2015'!D5*0.9)</f>
        <v>0.39999999999999997</v>
      </c>
      <c r="F5" s="21"/>
      <c r="G5" s="41"/>
    </row>
    <row r="6" spans="1:7">
      <c r="A6" s="14" t="s">
        <v>13</v>
      </c>
      <c r="B6" s="15">
        <v>0.29166666666666669</v>
      </c>
      <c r="C6" s="15">
        <v>0.83333333333333337</v>
      </c>
      <c r="D6" s="16">
        <f>MOD('Octobre 2015'!C6-'Octobre 2015'!B6,1)</f>
        <v>0.54166666666666674</v>
      </c>
      <c r="E6" s="17">
        <f>SUM('Octobre 2015'!D6*0.9)</f>
        <v>0.4875000000000001</v>
      </c>
      <c r="F6" s="21"/>
      <c r="G6" s="41"/>
    </row>
    <row r="7" spans="1:7">
      <c r="A7" s="14" t="s">
        <v>14</v>
      </c>
      <c r="B7" s="15">
        <v>0.29166666666666669</v>
      </c>
      <c r="C7" s="15">
        <v>0.84722222222222221</v>
      </c>
      <c r="D7" s="16">
        <f>MOD('Octobre 2015'!C7-'Octobre 2015'!B7,1)</f>
        <v>0.55555555555555558</v>
      </c>
      <c r="E7" s="17">
        <f>SUM('Octobre 2015'!D7*0.9)</f>
        <v>0.5</v>
      </c>
      <c r="F7" s="21"/>
      <c r="G7" s="41"/>
    </row>
    <row r="8" spans="1:7">
      <c r="A8" s="14" t="s">
        <v>15</v>
      </c>
      <c r="B8" s="15"/>
      <c r="C8" s="15"/>
      <c r="D8" s="16">
        <f>MOD('Octobre 2015'!C8-'Octobre 2015'!B8,1)</f>
        <v>0</v>
      </c>
      <c r="E8" s="17">
        <f>SUM('Octobre 2015'!D8*0.9)</f>
        <v>0</v>
      </c>
      <c r="F8" s="21"/>
      <c r="G8" s="41"/>
    </row>
    <row r="9" spans="1:7">
      <c r="A9" s="14" t="s">
        <v>17</v>
      </c>
      <c r="B9" s="15">
        <v>0.83333333333333337</v>
      </c>
      <c r="C9" s="15">
        <v>0.33333333333333331</v>
      </c>
      <c r="D9" s="16">
        <f>MOD('Octobre 2015'!C9-'Octobre 2015'!B9,1)</f>
        <v>0.5</v>
      </c>
      <c r="E9" s="17">
        <f>SUM('Octobre 2015'!D9*0.75)</f>
        <v>0.375</v>
      </c>
      <c r="F9" s="68"/>
      <c r="G9" s="41"/>
    </row>
    <row r="10" spans="1:7">
      <c r="A10" s="14" t="s">
        <v>18</v>
      </c>
      <c r="B10" s="15"/>
      <c r="C10" s="15"/>
      <c r="D10" s="16">
        <f>MOD('Octobre 2015'!C10-'Octobre 2015'!B10,1)</f>
        <v>0</v>
      </c>
      <c r="E10" s="17">
        <f>SUM('Octobre 2015'!D10*0.75)</f>
        <v>0</v>
      </c>
      <c r="F10" s="21"/>
      <c r="G10" s="41"/>
    </row>
    <row r="11" spans="1:7">
      <c r="A11" s="6"/>
      <c r="B11" s="21"/>
      <c r="C11" s="22" t="s">
        <v>19</v>
      </c>
      <c r="D11" s="44">
        <f>SUM('Octobre 2015'!D4:D10)</f>
        <v>2.041666666666667</v>
      </c>
      <c r="E11" s="24">
        <f>SUM('Octobre 2015'!D11-'Octobre 2015'!G11)</f>
        <v>0.41666666666666696</v>
      </c>
      <c r="F11" s="25" t="s">
        <v>22</v>
      </c>
      <c r="G11" s="60">
        <v>1.625</v>
      </c>
    </row>
    <row r="12" spans="1:7">
      <c r="A12" s="6"/>
      <c r="B12" s="21"/>
      <c r="C12" s="27">
        <v>0.9</v>
      </c>
      <c r="D12" s="28">
        <f>SUM('Octobre 2015'!E4:E10)</f>
        <v>1.7625000000000002</v>
      </c>
      <c r="E12" s="29">
        <f>SUM('Octobre 2015'!D12-'Octobre 2015'!G12)</f>
        <v>0.30416666666666692</v>
      </c>
      <c r="F12" s="30"/>
      <c r="G12" s="31">
        <v>1.4583333333333333</v>
      </c>
    </row>
    <row r="13" spans="1:7">
      <c r="A13" s="6"/>
      <c r="B13" s="21"/>
      <c r="C13" s="22" t="s">
        <v>20</v>
      </c>
      <c r="D13" s="32">
        <f>SUM('Octobre 2015'!D12*24)</f>
        <v>42.300000000000004</v>
      </c>
      <c r="E13" s="33"/>
      <c r="F13" s="34"/>
      <c r="G13" s="35"/>
    </row>
    <row r="14" spans="1:7">
      <c r="A14" s="6"/>
      <c r="B14" s="21"/>
      <c r="C14" s="36">
        <f>SUM('Octobre 2015'!G11-'Octobre 2015'!D11)</f>
        <v>-0.41666666666666696</v>
      </c>
      <c r="D14" s="37" t="s">
        <v>21</v>
      </c>
      <c r="E14" s="38"/>
      <c r="F14" s="1"/>
      <c r="G14" s="35"/>
    </row>
    <row r="15" spans="1:7">
      <c r="A15" s="6"/>
      <c r="B15" s="21"/>
      <c r="C15" s="39"/>
      <c r="D15" s="40"/>
      <c r="E15" s="38"/>
      <c r="F15" s="34"/>
      <c r="G15" s="35"/>
    </row>
    <row r="16" spans="1:7">
      <c r="A16" s="6"/>
      <c r="B16" s="10" t="s">
        <v>3</v>
      </c>
      <c r="C16" s="10" t="s">
        <v>4</v>
      </c>
      <c r="D16" s="10" t="s">
        <v>5</v>
      </c>
      <c r="E16" s="11" t="s">
        <v>6</v>
      </c>
      <c r="F16" s="21"/>
      <c r="G16" s="41"/>
    </row>
    <row r="17" spans="1:7">
      <c r="A17" s="14" t="s">
        <v>9</v>
      </c>
      <c r="B17" s="15">
        <v>0.30208333333333337</v>
      </c>
      <c r="C17" s="15">
        <v>0.84375</v>
      </c>
      <c r="D17" s="16">
        <f>MOD('Octobre 2015'!C17-'Octobre 2015'!B17,1)</f>
        <v>0.54166666666666663</v>
      </c>
      <c r="E17" s="17">
        <f>SUM('Octobre 2015'!D17*0.9)</f>
        <v>0.48749999999999999</v>
      </c>
      <c r="F17" s="21"/>
      <c r="G17" s="41"/>
    </row>
    <row r="18" spans="1:7">
      <c r="A18" s="14" t="s">
        <v>11</v>
      </c>
      <c r="B18" s="15">
        <v>0.4375</v>
      </c>
      <c r="C18" s="15">
        <v>0.85763888888888895</v>
      </c>
      <c r="D18" s="16">
        <f>MOD('Octobre 2015'!C18-'Octobre 2015'!B18,1)</f>
        <v>0.42013888888888895</v>
      </c>
      <c r="E18" s="17">
        <f>SUM('Octobre 2015'!D18*0.9)</f>
        <v>0.37812500000000004</v>
      </c>
      <c r="F18" s="21"/>
      <c r="G18" s="41"/>
    </row>
    <row r="19" spans="1:7">
      <c r="A19" s="14" t="s">
        <v>13</v>
      </c>
      <c r="B19" s="15">
        <v>0.30208333333333337</v>
      </c>
      <c r="C19" s="15">
        <v>0.84027777777777779</v>
      </c>
      <c r="D19" s="16">
        <f>MOD('Octobre 2015'!C19-'Octobre 2015'!B19,1)</f>
        <v>0.53819444444444442</v>
      </c>
      <c r="E19" s="17">
        <f>SUM('Octobre 2015'!D19*0.9)</f>
        <v>0.484375</v>
      </c>
      <c r="F19" s="21"/>
      <c r="G19" s="41"/>
    </row>
    <row r="20" spans="1:7">
      <c r="A20" s="14" t="s">
        <v>14</v>
      </c>
      <c r="B20" s="15">
        <v>0.33333333333333331</v>
      </c>
      <c r="C20" s="15">
        <v>0.84375</v>
      </c>
      <c r="D20" s="16">
        <f>MOD('Octobre 2015'!C20-'Octobre 2015'!B20,1)</f>
        <v>0.51041666666666674</v>
      </c>
      <c r="E20" s="17">
        <f>SUM('Octobre 2015'!D20*0.9)</f>
        <v>0.45937500000000009</v>
      </c>
      <c r="F20" s="21"/>
      <c r="G20" s="41"/>
    </row>
    <row r="21" spans="1:7">
      <c r="A21" s="14" t="s">
        <v>15</v>
      </c>
      <c r="B21" s="15"/>
      <c r="C21" s="15"/>
      <c r="D21" s="16">
        <f>MOD('Octobre 2015'!C21-'Octobre 2015'!B21,1)</f>
        <v>0</v>
      </c>
      <c r="E21" s="17">
        <f>SUM('Octobre 2015'!D21*0.9)</f>
        <v>0</v>
      </c>
      <c r="F21" s="21"/>
      <c r="G21" s="41"/>
    </row>
    <row r="22" spans="1:7">
      <c r="A22" s="14" t="s">
        <v>17</v>
      </c>
      <c r="B22" s="15"/>
      <c r="C22" s="15"/>
      <c r="D22" s="16">
        <f>MOD('Octobre 2015'!C22-'Octobre 2015'!B22,1)</f>
        <v>0</v>
      </c>
      <c r="E22" s="17">
        <f>SUM('Octobre 2015'!D22*0.75)</f>
        <v>0</v>
      </c>
      <c r="F22" s="21"/>
      <c r="G22" s="41"/>
    </row>
    <row r="23" spans="1:7">
      <c r="A23" s="14" t="s">
        <v>18</v>
      </c>
      <c r="B23" s="15"/>
      <c r="C23" s="15"/>
      <c r="D23" s="16">
        <f>MOD('Octobre 2015'!C23-'Octobre 2015'!B23,1)</f>
        <v>0</v>
      </c>
      <c r="E23" s="17">
        <f>SUM('Octobre 2015'!D23*0.75)</f>
        <v>0</v>
      </c>
      <c r="F23" s="7"/>
      <c r="G23" s="8"/>
    </row>
    <row r="24" spans="1:7">
      <c r="A24" s="6"/>
      <c r="B24" s="7"/>
      <c r="C24" s="43" t="s">
        <v>19</v>
      </c>
      <c r="D24" s="44">
        <f>SUM('Octobre 2015'!D17:D23)</f>
        <v>2.010416666666667</v>
      </c>
      <c r="E24" s="24">
        <f>SUM('Octobre 2015'!D24-'Octobre 2015'!G24)</f>
        <v>0.38541666666666696</v>
      </c>
      <c r="F24" s="45" t="s">
        <v>22</v>
      </c>
      <c r="G24" s="46">
        <v>1.625</v>
      </c>
    </row>
    <row r="25" spans="1:7">
      <c r="A25" s="6"/>
      <c r="B25" s="7"/>
      <c r="C25" s="27">
        <v>0.9</v>
      </c>
      <c r="D25" s="28">
        <f>SUM('Octobre 2015'!E17:E23)</f>
        <v>1.8093750000000002</v>
      </c>
      <c r="E25" s="29">
        <f>SUM('Octobre 2015'!D25-'Octobre 2015'!G25)</f>
        <v>0.35104166666666692</v>
      </c>
      <c r="F25" s="30"/>
      <c r="G25" s="31">
        <v>1.4583333333333333</v>
      </c>
    </row>
    <row r="26" spans="1:7">
      <c r="A26" s="6"/>
      <c r="B26" s="7"/>
      <c r="C26" s="22" t="s">
        <v>20</v>
      </c>
      <c r="D26" s="32">
        <f>SUM('Octobre 2015'!D25*24)</f>
        <v>43.425000000000004</v>
      </c>
      <c r="E26" s="33"/>
      <c r="F26" s="34"/>
      <c r="G26" s="35"/>
    </row>
    <row r="27" spans="1:7">
      <c r="A27" s="47" t="s">
        <v>23</v>
      </c>
      <c r="B27" s="48"/>
      <c r="C27" s="49">
        <f>SUM('Octobre 2015'!D11+'Octobre 2015'!D24)</f>
        <v>4.0520833333333339</v>
      </c>
      <c r="D27" s="50" t="s">
        <v>24</v>
      </c>
      <c r="E27" s="51">
        <f>SUM('Octobre 2015'!C27-'Octobre 2015'!G27)</f>
        <v>0.80208333333333393</v>
      </c>
      <c r="F27" s="52"/>
      <c r="G27" s="53">
        <v>3.25</v>
      </c>
    </row>
    <row r="28" spans="1:7">
      <c r="A28" s="54"/>
      <c r="B28" s="55" t="s">
        <v>20</v>
      </c>
      <c r="C28" s="49">
        <f>SUM('Octobre 2015'!D12+'Octobre 2015'!D25)</f>
        <v>3.5718750000000004</v>
      </c>
      <c r="D28" s="56">
        <f>SUM(C28*24)</f>
        <v>85.725000000000009</v>
      </c>
      <c r="E28" s="51">
        <f>SUM('Octobre 2015'!C28-'Octobre 2015'!G27)</f>
        <v>0.32187500000000036</v>
      </c>
      <c r="F28" s="56">
        <f>SUM(E28*24)</f>
        <v>7.7250000000000085</v>
      </c>
      <c r="G28" s="53"/>
    </row>
    <row r="29" spans="1:7">
      <c r="A29" s="57"/>
      <c r="B29" s="58"/>
      <c r="C29" s="58"/>
      <c r="D29" s="58"/>
      <c r="E29" s="58"/>
      <c r="F29" s="58"/>
      <c r="G29" s="59"/>
    </row>
    <row r="30" spans="1:7">
      <c r="A30" s="148" t="s">
        <v>29</v>
      </c>
      <c r="B30" s="148"/>
      <c r="C30" s="148"/>
      <c r="D30" s="148"/>
      <c r="E30" s="148"/>
      <c r="F30" s="148"/>
      <c r="G30" s="148"/>
    </row>
    <row r="31" spans="1:7">
      <c r="A31" s="6"/>
      <c r="B31" s="7"/>
      <c r="C31" s="7"/>
      <c r="D31" s="7"/>
      <c r="E31" s="7"/>
      <c r="F31" s="7"/>
      <c r="G31" s="8"/>
    </row>
    <row r="32" spans="1:7">
      <c r="A32" s="6"/>
      <c r="B32" s="10" t="s">
        <v>3</v>
      </c>
      <c r="C32" s="10" t="s">
        <v>4</v>
      </c>
      <c r="D32" s="10" t="s">
        <v>5</v>
      </c>
      <c r="E32" s="11" t="s">
        <v>6</v>
      </c>
      <c r="F32" s="21"/>
      <c r="G32" s="41"/>
    </row>
    <row r="33" spans="1:7">
      <c r="A33" s="14" t="s">
        <v>9</v>
      </c>
      <c r="B33" s="15"/>
      <c r="C33" s="15"/>
      <c r="D33" s="16">
        <f>MOD('Octobre 2015'!C33-'Octobre 2015'!B33,1)</f>
        <v>0</v>
      </c>
      <c r="E33" s="17">
        <f>SUM('Octobre 2015'!D33*0.9)</f>
        <v>0</v>
      </c>
      <c r="F33" s="65"/>
      <c r="G33" s="41"/>
    </row>
    <row r="34" spans="1:7">
      <c r="A34" s="14" t="s">
        <v>11</v>
      </c>
      <c r="B34" s="15">
        <v>0.29166666666666669</v>
      </c>
      <c r="C34" s="15">
        <v>0.75</v>
      </c>
      <c r="D34" s="16">
        <f>MOD('Octobre 2015'!C34-'Octobre 2015'!B34,1)</f>
        <v>0.45833333333333331</v>
      </c>
      <c r="E34" s="17">
        <f>SUM('Octobre 2015'!D34*0.9)</f>
        <v>0.41249999999999998</v>
      </c>
      <c r="F34" s="21"/>
      <c r="G34" s="41"/>
    </row>
    <row r="35" spans="1:7">
      <c r="A35" s="14" t="s">
        <v>13</v>
      </c>
      <c r="B35" s="15"/>
      <c r="C35" s="15"/>
      <c r="D35" s="16">
        <f>MOD('Octobre 2015'!C35-'Octobre 2015'!B35,1)</f>
        <v>0</v>
      </c>
      <c r="E35" s="17">
        <f>SUM('Octobre 2015'!D35*0.9)</f>
        <v>0</v>
      </c>
      <c r="F35" s="21"/>
      <c r="G35" s="41"/>
    </row>
    <row r="36" spans="1:7">
      <c r="A36" s="14" t="s">
        <v>14</v>
      </c>
      <c r="B36" s="15">
        <v>0.83333333333333337</v>
      </c>
      <c r="C36" s="15">
        <v>0.33333333333333331</v>
      </c>
      <c r="D36" s="16">
        <f>MOD('Octobre 2015'!C36-'Octobre 2015'!B36,1)</f>
        <v>0.5</v>
      </c>
      <c r="E36" s="17">
        <f>SUM('Octobre 2015'!D36*0.75)</f>
        <v>0.375</v>
      </c>
      <c r="F36" s="21"/>
      <c r="G36" s="41"/>
    </row>
    <row r="37" spans="1:7">
      <c r="A37" s="14" t="s">
        <v>15</v>
      </c>
      <c r="B37" s="15"/>
      <c r="C37" s="15"/>
      <c r="D37" s="16">
        <f>MOD('Octobre 2015'!C37-'Octobre 2015'!B37,1)</f>
        <v>0</v>
      </c>
      <c r="E37" s="17">
        <f>SUM('Octobre 2015'!D37*0.9)</f>
        <v>0</v>
      </c>
      <c r="F37" s="21"/>
      <c r="G37" s="41"/>
    </row>
    <row r="38" spans="1:7">
      <c r="A38" s="14" t="s">
        <v>17</v>
      </c>
      <c r="B38" s="15">
        <v>0.23958333333333334</v>
      </c>
      <c r="C38" s="15">
        <v>0.81597222222222221</v>
      </c>
      <c r="D38" s="16">
        <f>MOD('Octobre 2015'!C38-'Octobre 2015'!B38,1)</f>
        <v>0.57638888888888884</v>
      </c>
      <c r="E38" s="17">
        <f>SUM('Octobre 2015'!D38*0.75)</f>
        <v>0.43229166666666663</v>
      </c>
      <c r="F38" s="66"/>
      <c r="G38" s="41"/>
    </row>
    <row r="39" spans="1:7">
      <c r="A39" s="14" t="s">
        <v>18</v>
      </c>
      <c r="B39" s="15"/>
      <c r="C39" s="15"/>
      <c r="D39" s="16">
        <f>MOD('Octobre 2015'!C39-'Octobre 2015'!B39,1)</f>
        <v>0</v>
      </c>
      <c r="E39" s="17">
        <f>SUM('Octobre 2015'!D39*0.75)</f>
        <v>0</v>
      </c>
      <c r="F39" s="21"/>
      <c r="G39" s="41"/>
    </row>
    <row r="40" spans="1:7">
      <c r="A40" s="6"/>
      <c r="B40" s="21"/>
      <c r="C40" s="22" t="s">
        <v>19</v>
      </c>
      <c r="D40" s="44">
        <f>SUM('Octobre 2015'!D33:D39)</f>
        <v>1.5347222222222221</v>
      </c>
      <c r="E40" s="24">
        <f>SUM('Octobre 2015'!D40-'Octobre 2015'!G40)</f>
        <v>-9.0277777777777901E-2</v>
      </c>
      <c r="F40" s="25" t="s">
        <v>22</v>
      </c>
      <c r="G40" s="60">
        <v>1.625</v>
      </c>
    </row>
    <row r="41" spans="1:7">
      <c r="A41" s="6"/>
      <c r="B41" s="21"/>
      <c r="C41" s="27">
        <v>0.9</v>
      </c>
      <c r="D41" s="28">
        <f>SUM('Octobre 2015'!E33:E39)</f>
        <v>1.2197916666666666</v>
      </c>
      <c r="E41" s="29">
        <f>SUM('Octobre 2015'!D41-'Octobre 2015'!G41)</f>
        <v>-0.23854166666666665</v>
      </c>
      <c r="F41" s="30"/>
      <c r="G41" s="31">
        <v>1.4583333333333333</v>
      </c>
    </row>
    <row r="42" spans="1:7">
      <c r="A42" s="6"/>
      <c r="B42" s="21"/>
      <c r="C42" s="22" t="s">
        <v>20</v>
      </c>
      <c r="D42" s="32">
        <f>SUM('Octobre 2015'!D41*24)</f>
        <v>29.274999999999999</v>
      </c>
      <c r="E42" s="33"/>
      <c r="F42" s="34"/>
      <c r="G42" s="35"/>
    </row>
    <row r="43" spans="1:7">
      <c r="A43" s="6"/>
      <c r="B43" s="21"/>
      <c r="C43" s="36">
        <f>SUM('Octobre 2015'!G40-'Octobre 2015'!D40)</f>
        <v>9.0277777777777901E-2</v>
      </c>
      <c r="D43" s="37" t="s">
        <v>21</v>
      </c>
      <c r="E43" s="38"/>
      <c r="F43" s="1"/>
      <c r="G43" s="35"/>
    </row>
    <row r="44" spans="1:7">
      <c r="A44" s="6"/>
      <c r="B44" s="21"/>
      <c r="C44" s="39"/>
      <c r="D44" s="40"/>
      <c r="E44" s="38"/>
      <c r="F44" s="34"/>
      <c r="G44" s="35"/>
    </row>
    <row r="45" spans="1:7">
      <c r="A45" s="6"/>
      <c r="B45" s="10" t="s">
        <v>3</v>
      </c>
      <c r="C45" s="10" t="s">
        <v>4</v>
      </c>
      <c r="D45" s="10" t="s">
        <v>5</v>
      </c>
      <c r="E45" s="11" t="s">
        <v>6</v>
      </c>
      <c r="F45" s="21"/>
      <c r="G45" s="41"/>
    </row>
    <row r="46" spans="1:7">
      <c r="A46" s="14" t="s">
        <v>9</v>
      </c>
      <c r="B46" s="15">
        <v>0.46875</v>
      </c>
      <c r="C46" s="15">
        <v>0.85069444444444453</v>
      </c>
      <c r="D46" s="16">
        <f>MOD('Octobre 2015'!C46-'Octobre 2015'!B46,1)</f>
        <v>0.38194444444444453</v>
      </c>
      <c r="E46" s="17">
        <f>SUM('Octobre 2015'!D46*0.9)</f>
        <v>0.34375000000000011</v>
      </c>
      <c r="F46" s="21"/>
      <c r="G46" s="41"/>
    </row>
    <row r="47" spans="1:7">
      <c r="A47" s="14" t="s">
        <v>11</v>
      </c>
      <c r="B47" s="15">
        <v>0.54166666666666663</v>
      </c>
      <c r="C47" s="15">
        <v>0.85416666666666674</v>
      </c>
      <c r="D47" s="16">
        <f>MOD('Octobre 2015'!C47-'Octobre 2015'!B47,1)</f>
        <v>0.31250000000000011</v>
      </c>
      <c r="E47" s="17">
        <f>SUM('Octobre 2015'!D47*0.9)</f>
        <v>0.28125000000000011</v>
      </c>
      <c r="F47" s="21"/>
      <c r="G47" s="41"/>
    </row>
    <row r="48" spans="1:7">
      <c r="A48" s="14" t="s">
        <v>13</v>
      </c>
      <c r="B48" s="15">
        <v>0.30208333333333337</v>
      </c>
      <c r="C48" s="15">
        <v>0.85069444444444453</v>
      </c>
      <c r="D48" s="16">
        <f>MOD('Octobre 2015'!C48-'Octobre 2015'!B48,1)</f>
        <v>0.54861111111111116</v>
      </c>
      <c r="E48" s="17">
        <f>SUM('Octobre 2015'!D48*0.9)</f>
        <v>0.49375000000000008</v>
      </c>
      <c r="F48" s="21"/>
      <c r="G48" s="41"/>
    </row>
    <row r="49" spans="1:7">
      <c r="A49" s="14" t="s">
        <v>14</v>
      </c>
      <c r="B49" s="15">
        <v>0.5</v>
      </c>
      <c r="C49" s="15">
        <v>0.82291666666666663</v>
      </c>
      <c r="D49" s="16">
        <f>MOD('Octobre 2015'!C49-'Octobre 2015'!B49,1)</f>
        <v>0.32291666666666663</v>
      </c>
      <c r="E49" s="17">
        <f>SUM('Octobre 2015'!D49*0.9)</f>
        <v>0.29062499999999997</v>
      </c>
      <c r="F49" s="21"/>
      <c r="G49" s="41"/>
    </row>
    <row r="50" spans="1:7">
      <c r="A50" s="14" t="s">
        <v>15</v>
      </c>
      <c r="B50" s="15">
        <v>0.46875</v>
      </c>
      <c r="C50" s="15">
        <v>0.83333333333333337</v>
      </c>
      <c r="D50" s="16">
        <f>MOD('Octobre 2015'!C50-'Octobre 2015'!B50,1)</f>
        <v>0.36458333333333337</v>
      </c>
      <c r="E50" s="17">
        <f>SUM('Octobre 2015'!D50*0.9)</f>
        <v>0.32812500000000006</v>
      </c>
      <c r="F50" s="21"/>
      <c r="G50" s="41"/>
    </row>
    <row r="51" spans="1:7">
      <c r="A51" s="14" t="s">
        <v>17</v>
      </c>
      <c r="B51" s="15">
        <v>0.22916666666666669</v>
      </c>
      <c r="C51" s="15">
        <v>0.76736111111111116</v>
      </c>
      <c r="D51" s="16">
        <f>MOD('Octobre 2015'!C51-'Octobre 2015'!B51,1)</f>
        <v>0.53819444444444442</v>
      </c>
      <c r="E51" s="17">
        <f>SUM('Octobre 2015'!D51*0.75)</f>
        <v>0.40364583333333331</v>
      </c>
      <c r="F51" s="21"/>
      <c r="G51" s="41"/>
    </row>
    <row r="52" spans="1:7">
      <c r="A52" s="14" t="s">
        <v>18</v>
      </c>
      <c r="B52" s="15"/>
      <c r="C52" s="15"/>
      <c r="D52" s="16">
        <f>MOD('Octobre 2015'!C52-'Octobre 2015'!B52,1)</f>
        <v>0</v>
      </c>
      <c r="E52" s="17">
        <f>SUM('Octobre 2015'!D52*0.75)</f>
        <v>0</v>
      </c>
      <c r="F52" s="7"/>
      <c r="G52" s="8"/>
    </row>
    <row r="53" spans="1:7">
      <c r="A53" s="6"/>
      <c r="B53" s="7"/>
      <c r="C53" s="43" t="s">
        <v>19</v>
      </c>
      <c r="D53" s="44">
        <f>SUM('Octobre 2015'!D46:D52)</f>
        <v>2.46875</v>
      </c>
      <c r="E53" s="24">
        <f>SUM('Octobre 2015'!D53-'Octobre 2015'!G53)</f>
        <v>0.84375</v>
      </c>
      <c r="F53" s="45" t="s">
        <v>22</v>
      </c>
      <c r="G53" s="46">
        <v>1.625</v>
      </c>
    </row>
    <row r="54" spans="1:7">
      <c r="A54" s="6"/>
      <c r="B54" s="7"/>
      <c r="C54" s="27">
        <v>0.9</v>
      </c>
      <c r="D54" s="28">
        <f>SUM('Octobre 2015'!E46:E52)</f>
        <v>2.1411458333333337</v>
      </c>
      <c r="E54" s="29">
        <f>SUM('Octobre 2015'!D54-'Octobre 2015'!G54)</f>
        <v>0.68281250000000049</v>
      </c>
      <c r="F54" s="30"/>
      <c r="G54" s="31">
        <v>1.4583333333333333</v>
      </c>
    </row>
    <row r="55" spans="1:7">
      <c r="A55" s="6"/>
      <c r="B55" s="7"/>
      <c r="C55" s="22" t="s">
        <v>20</v>
      </c>
      <c r="D55" s="32">
        <f>SUM('Octobre 2015'!D54*24)</f>
        <v>51.38750000000001</v>
      </c>
      <c r="E55" s="33"/>
      <c r="F55" s="34"/>
      <c r="G55" s="35"/>
    </row>
    <row r="56" spans="1:7">
      <c r="A56" s="47" t="s">
        <v>23</v>
      </c>
      <c r="B56" s="48"/>
      <c r="C56" s="49">
        <f>SUM('Octobre 2015'!D40+'Octobre 2015'!D53)</f>
        <v>4.0034722222222223</v>
      </c>
      <c r="D56" s="50" t="s">
        <v>24</v>
      </c>
      <c r="E56" s="51">
        <f>SUM('Octobre 2015'!C56-'Octobre 2015'!G56)</f>
        <v>0.75347222222222232</v>
      </c>
      <c r="F56" s="52"/>
      <c r="G56" s="53">
        <v>3.25</v>
      </c>
    </row>
    <row r="57" spans="1:7">
      <c r="A57" s="54"/>
      <c r="B57" s="55" t="s">
        <v>20</v>
      </c>
      <c r="C57" s="49">
        <f>SUM('Octobre 2015'!D41+'Octobre 2015'!D54)</f>
        <v>3.3609375000000004</v>
      </c>
      <c r="D57" s="56">
        <f>SUM(C57*24)</f>
        <v>80.662500000000009</v>
      </c>
      <c r="E57" s="51">
        <f>SUM('Octobre 2015'!C57-'Octobre 2015'!G56)</f>
        <v>0.11093750000000036</v>
      </c>
      <c r="F57" s="56">
        <f>SUM(E57*24)</f>
        <v>2.6625000000000085</v>
      </c>
      <c r="G57" s="53"/>
    </row>
    <row r="58" spans="1:7">
      <c r="A58" s="57"/>
      <c r="B58" s="58"/>
      <c r="C58" s="58"/>
      <c r="D58" s="58"/>
      <c r="E58" s="58"/>
      <c r="F58" s="58"/>
      <c r="G58" s="59"/>
    </row>
  </sheetData>
  <mergeCells count="2">
    <mergeCell ref="A1:G1"/>
    <mergeCell ref="A30:G30"/>
  </mergeCells>
  <conditionalFormatting sqref="C26">
    <cfRule type="cellIs" dxfId="564" priority="4" stopIfTrue="1" operator="lessThan">
      <formula>$H$23</formula>
    </cfRule>
  </conditionalFormatting>
  <conditionalFormatting sqref="C27">
    <cfRule type="cellIs" dxfId="563" priority="6" stopIfTrue="1" operator="lessThan">
      <formula>$H$23</formula>
    </cfRule>
  </conditionalFormatting>
  <conditionalFormatting sqref="C56:C57">
    <cfRule type="cellIs" dxfId="562" priority="8" stopIfTrue="1" operator="lessThan">
      <formula>$H$23</formula>
    </cfRule>
  </conditionalFormatting>
  <conditionalFormatting sqref="D11">
    <cfRule type="cellIs" dxfId="561" priority="10" stopIfTrue="1" operator="lessThan">
      <formula>1.71527777777778</formula>
    </cfRule>
  </conditionalFormatting>
  <conditionalFormatting sqref="D12">
    <cfRule type="cellIs" dxfId="560" priority="13" stopIfTrue="1" operator="lessThan">
      <formula>1.71527777777778</formula>
    </cfRule>
  </conditionalFormatting>
  <conditionalFormatting sqref="D24">
    <cfRule type="cellIs" dxfId="559" priority="16" stopIfTrue="1" operator="lessThan">
      <formula>1.71527777777778</formula>
    </cfRule>
  </conditionalFormatting>
  <conditionalFormatting sqref="D25">
    <cfRule type="cellIs" dxfId="558" priority="19" stopIfTrue="1" operator="lessThan">
      <formula>1.71527777777778</formula>
    </cfRule>
  </conditionalFormatting>
  <conditionalFormatting sqref="D40">
    <cfRule type="cellIs" dxfId="557" priority="22" stopIfTrue="1" operator="lessThan">
      <formula>1.71527777777778</formula>
    </cfRule>
  </conditionalFormatting>
  <conditionalFormatting sqref="D41">
    <cfRule type="cellIs" dxfId="556" priority="25" stopIfTrue="1" operator="lessThan">
      <formula>1.71527777777778</formula>
    </cfRule>
  </conditionalFormatting>
  <conditionalFormatting sqref="D53">
    <cfRule type="cellIs" dxfId="555" priority="28" stopIfTrue="1" operator="lessThan">
      <formula>1.71527777777778</formula>
    </cfRule>
  </conditionalFormatting>
  <conditionalFormatting sqref="D54">
    <cfRule type="cellIs" dxfId="554" priority="31" stopIfTrue="1" operator="lessThan">
      <formula>1.71527777777778</formula>
    </cfRule>
  </conditionalFormatting>
  <conditionalFormatting sqref="D11">
    <cfRule type="cellIs" dxfId="553" priority="9" stopIfTrue="1" operator="equal">
      <formula>$G$14</formula>
    </cfRule>
  </conditionalFormatting>
  <conditionalFormatting sqref="D12">
    <cfRule type="cellIs" dxfId="552" priority="12" stopIfTrue="1" operator="equal">
      <formula>$G$14</formula>
    </cfRule>
  </conditionalFormatting>
  <conditionalFormatting sqref="D24">
    <cfRule type="cellIs" dxfId="551" priority="15" stopIfTrue="1" operator="equal">
      <formula>$G$14</formula>
    </cfRule>
  </conditionalFormatting>
  <conditionalFormatting sqref="D25">
    <cfRule type="cellIs" dxfId="550" priority="18" stopIfTrue="1" operator="equal">
      <formula>$G$14</formula>
    </cfRule>
  </conditionalFormatting>
  <conditionalFormatting sqref="D40">
    <cfRule type="cellIs" dxfId="549" priority="21" stopIfTrue="1" operator="equal">
      <formula>$G$14</formula>
    </cfRule>
  </conditionalFormatting>
  <conditionalFormatting sqref="D41">
    <cfRule type="cellIs" dxfId="548" priority="24" stopIfTrue="1" operator="equal">
      <formula>$G$14</formula>
    </cfRule>
  </conditionalFormatting>
  <conditionalFormatting sqref="D53">
    <cfRule type="cellIs" dxfId="547" priority="27" stopIfTrue="1" operator="equal">
      <formula>$G$14</formula>
    </cfRule>
  </conditionalFormatting>
  <conditionalFormatting sqref="D54">
    <cfRule type="cellIs" dxfId="546" priority="30" stopIfTrue="1" operator="equal">
      <formula>$G$14</formula>
    </cfRule>
  </conditionalFormatting>
  <conditionalFormatting sqref="E12">
    <cfRule type="cellIs" dxfId="545" priority="33" stopIfTrue="1" operator="greaterThan">
      <formula>$F$15</formula>
    </cfRule>
  </conditionalFormatting>
  <conditionalFormatting sqref="E25">
    <cfRule type="cellIs" dxfId="544" priority="34" stopIfTrue="1" operator="greaterThan">
      <formula>$F$15</formula>
    </cfRule>
  </conditionalFormatting>
  <conditionalFormatting sqref="E41">
    <cfRule type="cellIs" dxfId="543" priority="35" stopIfTrue="1" operator="greaterThan">
      <formula>$F$15</formula>
    </cfRule>
  </conditionalFormatting>
  <conditionalFormatting sqref="E54">
    <cfRule type="cellIs" dxfId="542" priority="36" stopIfTrue="1" operator="greaterThan">
      <formula>$F$15</formula>
    </cfRule>
  </conditionalFormatting>
  <conditionalFormatting sqref="D11">
    <cfRule type="cellIs" dxfId="541" priority="11" stopIfTrue="1" operator="greaterThan">
      <formula>$G$14</formula>
    </cfRule>
  </conditionalFormatting>
  <conditionalFormatting sqref="D12">
    <cfRule type="cellIs" dxfId="540" priority="14" stopIfTrue="1" operator="greaterThan">
      <formula>$G$14</formula>
    </cfRule>
  </conditionalFormatting>
  <conditionalFormatting sqref="D24">
    <cfRule type="cellIs" dxfId="539" priority="17" stopIfTrue="1" operator="greaterThan">
      <formula>$G$14</formula>
    </cfRule>
  </conditionalFormatting>
  <conditionalFormatting sqref="D25">
    <cfRule type="cellIs" dxfId="538" priority="20" stopIfTrue="1" operator="greaterThan">
      <formula>$G$14</formula>
    </cfRule>
  </conditionalFormatting>
  <conditionalFormatting sqref="D40">
    <cfRule type="cellIs" dxfId="537" priority="23" stopIfTrue="1" operator="greaterThan">
      <formula>$G$14</formula>
    </cfRule>
  </conditionalFormatting>
  <conditionalFormatting sqref="D41">
    <cfRule type="cellIs" dxfId="536" priority="26" stopIfTrue="1" operator="greaterThan">
      <formula>$G$14</formula>
    </cfRule>
  </conditionalFormatting>
  <conditionalFormatting sqref="D53">
    <cfRule type="cellIs" dxfId="535" priority="29" stopIfTrue="1" operator="greaterThan">
      <formula>$G$14</formula>
    </cfRule>
  </conditionalFormatting>
  <conditionalFormatting sqref="D54">
    <cfRule type="cellIs" dxfId="534" priority="32" stopIfTrue="1" operator="greaterThan">
      <formula>$G$14</formula>
    </cfRule>
  </conditionalFormatting>
  <conditionalFormatting sqref="F27">
    <cfRule type="cellIs" dxfId="533" priority="37" stopIfTrue="1" operator="greaterThan">
      <formula>$G$30</formula>
    </cfRule>
  </conditionalFormatting>
  <conditionalFormatting sqref="F56">
    <cfRule type="cellIs" dxfId="532" priority="38" stopIfTrue="1" operator="greaterThan">
      <formula>$G$30</formula>
    </cfRule>
  </conditionalFormatting>
  <conditionalFormatting sqref="C26">
    <cfRule type="cellIs" dxfId="531" priority="3" stopIfTrue="1" operator="greaterThan">
      <formula>$H$23</formula>
    </cfRule>
  </conditionalFormatting>
  <conditionalFormatting sqref="C27">
    <cfRule type="cellIs" dxfId="530" priority="5" stopIfTrue="1" operator="greaterThan">
      <formula>$H$23</formula>
    </cfRule>
  </conditionalFormatting>
  <conditionalFormatting sqref="C56:C57">
    <cfRule type="cellIs" dxfId="529" priority="7" stopIfTrue="1" operator="greaterThan">
      <formula>$H$23</formula>
    </cfRule>
  </conditionalFormatting>
  <conditionalFormatting sqref="C28">
    <cfRule type="cellIs" dxfId="528" priority="2" stopIfTrue="1" operator="lessThan">
      <formula>$H$23</formula>
    </cfRule>
  </conditionalFormatting>
  <conditionalFormatting sqref="C28">
    <cfRule type="cellIs" dxfId="527" priority="1" stopIfTrue="1" operator="greaterThan">
      <formula>$H$23</formula>
    </cfRule>
  </conditionalFormatting>
  <pageMargins left="0" right="0" top="0.39370078740157477" bottom="0.39370078740157477" header="0" footer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7"/>
  <sheetViews>
    <sheetView topLeftCell="A44" workbookViewId="0">
      <selection activeCell="B2" sqref="B2"/>
    </sheetView>
  </sheetViews>
  <sheetFormatPr defaultRowHeight="15"/>
  <cols>
    <col min="1" max="1024" width="10.5703125" style="2" customWidth="1"/>
  </cols>
  <sheetData>
    <row r="1" spans="1:7">
      <c r="A1" s="148" t="s">
        <v>30</v>
      </c>
      <c r="B1" s="148"/>
      <c r="C1" s="148"/>
      <c r="D1" s="148"/>
      <c r="E1" s="148"/>
      <c r="F1" s="148"/>
      <c r="G1" s="148"/>
    </row>
    <row r="2" spans="1:7">
      <c r="A2" s="6"/>
      <c r="B2" s="7" t="s">
        <v>51</v>
      </c>
      <c r="C2" s="7"/>
      <c r="D2" s="7"/>
      <c r="E2" s="7"/>
      <c r="F2" s="7"/>
      <c r="G2" s="8"/>
    </row>
    <row r="3" spans="1:7">
      <c r="A3" s="6"/>
      <c r="B3" s="10" t="s">
        <v>3</v>
      </c>
      <c r="C3" s="10" t="s">
        <v>4</v>
      </c>
      <c r="D3" s="10" t="s">
        <v>5</v>
      </c>
      <c r="E3" s="11" t="s">
        <v>6</v>
      </c>
      <c r="F3" s="21"/>
      <c r="G3" s="41"/>
    </row>
    <row r="4" spans="1:7">
      <c r="A4" s="14" t="s">
        <v>9</v>
      </c>
      <c r="B4" s="15">
        <v>0.30208333333333337</v>
      </c>
      <c r="C4" s="15">
        <v>0.84375</v>
      </c>
      <c r="D4" s="16">
        <f>MOD('Novembre 2015'!C4-'Novembre 2015'!B4,1)</f>
        <v>0.54166666666666663</v>
      </c>
      <c r="E4" s="17">
        <f>SUM('Novembre 2015'!D4*0.9)</f>
        <v>0.48749999999999999</v>
      </c>
      <c r="F4" s="65"/>
      <c r="G4" s="41"/>
    </row>
    <row r="5" spans="1:7">
      <c r="A5" s="14" t="s">
        <v>11</v>
      </c>
      <c r="B5" s="15">
        <v>0.30208333333333337</v>
      </c>
      <c r="C5" s="15">
        <v>0.73611111111111116</v>
      </c>
      <c r="D5" s="16">
        <f>MOD('Novembre 2015'!C5-'Novembre 2015'!B5,1)</f>
        <v>0.43402777777777779</v>
      </c>
      <c r="E5" s="17">
        <f>SUM('Novembre 2015'!D5*0.9)</f>
        <v>0.390625</v>
      </c>
      <c r="F5" s="21"/>
      <c r="G5" s="41"/>
    </row>
    <row r="6" spans="1:7">
      <c r="A6" s="14" t="s">
        <v>13</v>
      </c>
      <c r="B6" s="15">
        <v>0.29166666666666669</v>
      </c>
      <c r="C6" s="15">
        <v>0.80555555555555547</v>
      </c>
      <c r="D6" s="16">
        <f>MOD('Novembre 2015'!C6-'Novembre 2015'!B6,1)</f>
        <v>0.51388888888888884</v>
      </c>
      <c r="E6" s="17">
        <f>SUM('Novembre 2015'!D6*0.9)</f>
        <v>0.46249999999999997</v>
      </c>
      <c r="F6" s="21"/>
      <c r="G6" s="41"/>
    </row>
    <row r="7" spans="1:7">
      <c r="A7" s="14" t="s">
        <v>14</v>
      </c>
      <c r="B7" s="15"/>
      <c r="C7" s="15"/>
      <c r="D7" s="16">
        <f>MOD('Novembre 2015'!C7-'Novembre 2015'!B7,1)</f>
        <v>0</v>
      </c>
      <c r="E7" s="17">
        <f>SUM('Novembre 2015'!D7*0.9)</f>
        <v>0</v>
      </c>
      <c r="F7" s="21"/>
      <c r="G7" s="41"/>
    </row>
    <row r="8" spans="1:7">
      <c r="A8" s="14" t="s">
        <v>15</v>
      </c>
      <c r="B8" s="15">
        <v>0.29166666666666669</v>
      </c>
      <c r="C8" s="15">
        <v>0.77083333333333337</v>
      </c>
      <c r="D8" s="16">
        <f>MOD('Novembre 2015'!C8-'Novembre 2015'!B8,1)</f>
        <v>0.47916666666666669</v>
      </c>
      <c r="E8" s="17">
        <f>SUM('Novembre 2015'!D8*0.9)</f>
        <v>0.43125000000000002</v>
      </c>
      <c r="F8" s="21"/>
      <c r="G8" s="41"/>
    </row>
    <row r="9" spans="1:7">
      <c r="A9" s="14" t="s">
        <v>17</v>
      </c>
      <c r="B9" s="15"/>
      <c r="C9" s="15"/>
      <c r="D9" s="16">
        <f>MOD('Novembre 2015'!C9-'Novembre 2015'!B9,1)</f>
        <v>0</v>
      </c>
      <c r="E9" s="17">
        <f>SUM('Novembre 2015'!D9*0.75)</f>
        <v>0</v>
      </c>
      <c r="F9" s="66"/>
      <c r="G9" s="41"/>
    </row>
    <row r="10" spans="1:7">
      <c r="A10" s="14" t="s">
        <v>18</v>
      </c>
      <c r="B10" s="15"/>
      <c r="C10" s="15"/>
      <c r="D10" s="16">
        <f>MOD('Novembre 2015'!C10-'Novembre 2015'!B10,1)</f>
        <v>0</v>
      </c>
      <c r="E10" s="17">
        <f>SUM('Novembre 2015'!D10*0.75)</f>
        <v>0</v>
      </c>
      <c r="F10" s="21"/>
      <c r="G10" s="41"/>
    </row>
    <row r="11" spans="1:7">
      <c r="A11" s="6"/>
      <c r="B11" s="21"/>
      <c r="C11" s="22" t="s">
        <v>19</v>
      </c>
      <c r="D11" s="44">
        <f>SUM('Novembre 2015'!D4:D10)</f>
        <v>1.96875</v>
      </c>
      <c r="E11" s="24">
        <f>SUM('Novembre 2015'!D11-'Novembre 2015'!G11)</f>
        <v>0.34375</v>
      </c>
      <c r="F11" s="25" t="s">
        <v>22</v>
      </c>
      <c r="G11" s="60">
        <v>1.625</v>
      </c>
    </row>
    <row r="12" spans="1:7">
      <c r="A12" s="6"/>
      <c r="B12" s="21"/>
      <c r="C12" s="27" t="s">
        <v>6</v>
      </c>
      <c r="D12" s="28">
        <f>SUM('Novembre 2015'!E4:E10)</f>
        <v>1.7718750000000001</v>
      </c>
      <c r="E12" s="29">
        <f>SUM('Novembre 2015'!D12-'Novembre 2015'!G12)</f>
        <v>0.14687500000000009</v>
      </c>
      <c r="F12" s="56">
        <f>SUM(E12*24)</f>
        <v>3.5250000000000021</v>
      </c>
      <c r="G12" s="31">
        <v>1.625</v>
      </c>
    </row>
    <row r="13" spans="1:7">
      <c r="A13" s="6"/>
      <c r="B13" s="21"/>
      <c r="C13" s="22" t="s">
        <v>20</v>
      </c>
      <c r="D13" s="32">
        <f>SUM('Novembre 2015'!D12*24)</f>
        <v>42.525000000000006</v>
      </c>
      <c r="E13" s="33"/>
      <c r="F13" s="34"/>
      <c r="G13" s="35"/>
    </row>
    <row r="14" spans="1:7">
      <c r="A14" s="6"/>
      <c r="B14" s="21"/>
      <c r="C14" s="36">
        <f>SUM('Novembre 2015'!G11-'Novembre 2015'!D11)</f>
        <v>-0.34375</v>
      </c>
      <c r="D14" s="37" t="s">
        <v>21</v>
      </c>
      <c r="E14" s="38"/>
      <c r="F14" s="1"/>
      <c r="G14" s="35"/>
    </row>
    <row r="15" spans="1:7">
      <c r="A15" s="6"/>
      <c r="B15" s="21"/>
      <c r="C15" s="39"/>
      <c r="D15" s="40"/>
      <c r="E15" s="38"/>
      <c r="F15" s="34"/>
      <c r="G15" s="35"/>
    </row>
    <row r="16" spans="1:7">
      <c r="A16" s="6"/>
      <c r="B16" s="10" t="s">
        <v>3</v>
      </c>
      <c r="C16" s="10" t="s">
        <v>4</v>
      </c>
      <c r="D16" s="10" t="s">
        <v>5</v>
      </c>
      <c r="E16" s="11" t="s">
        <v>6</v>
      </c>
      <c r="F16" s="21" t="s">
        <v>10</v>
      </c>
      <c r="G16" s="41"/>
    </row>
    <row r="17" spans="1:12">
      <c r="A17" s="14" t="s">
        <v>9</v>
      </c>
      <c r="B17" s="15">
        <v>0.40625</v>
      </c>
      <c r="C17" s="15">
        <v>0.85416666666666674</v>
      </c>
      <c r="D17" s="16">
        <f>MOD('Novembre 2015'!C17-'Novembre 2015'!B17,1)</f>
        <v>0.44791666666666674</v>
      </c>
      <c r="E17" s="17">
        <f>SUM('Novembre 2015'!D17*0.9)</f>
        <v>0.40312500000000007</v>
      </c>
      <c r="F17" s="21"/>
      <c r="G17" s="41"/>
    </row>
    <row r="18" spans="1:12">
      <c r="A18" s="14" t="s">
        <v>11</v>
      </c>
      <c r="B18" s="15">
        <v>0.33333333333333331</v>
      </c>
      <c r="C18" s="15">
        <v>0.75</v>
      </c>
      <c r="D18" s="16">
        <f>MOD('Novembre 2015'!C18-'Novembre 2015'!B18,1)</f>
        <v>0.41666666666666669</v>
      </c>
      <c r="E18" s="17">
        <f>SUM('Novembre 2015'!D18*0.9)</f>
        <v>0.375</v>
      </c>
      <c r="F18" s="21"/>
      <c r="G18" s="41"/>
    </row>
    <row r="19" spans="1:12">
      <c r="A19" s="14" t="s">
        <v>13</v>
      </c>
      <c r="B19" s="15">
        <v>0.33333333333333331</v>
      </c>
      <c r="C19" s="15">
        <v>0.83333333333333337</v>
      </c>
      <c r="D19" s="16">
        <f>MOD('Novembre 2015'!C19-'Novembre 2015'!B19,1)</f>
        <v>0.5</v>
      </c>
      <c r="E19" s="17">
        <f>SUM('Novembre 2015'!D19*0.75)</f>
        <v>0.375</v>
      </c>
      <c r="F19" s="21" t="s">
        <v>42</v>
      </c>
      <c r="G19" s="41"/>
    </row>
    <row r="20" spans="1:12">
      <c r="A20" s="14" t="s">
        <v>14</v>
      </c>
      <c r="B20" s="15">
        <v>0.51041666666666663</v>
      </c>
      <c r="C20" s="15">
        <v>0.8125</v>
      </c>
      <c r="D20" s="16">
        <f>MOD('Novembre 2015'!C20-'Novembre 2015'!B20,1)</f>
        <v>0.30208333333333337</v>
      </c>
      <c r="E20" s="17">
        <f>SUM('Novembre 2015'!D20*0.9)</f>
        <v>0.27187500000000003</v>
      </c>
      <c r="F20" s="21"/>
      <c r="G20" s="41"/>
    </row>
    <row r="21" spans="1:12">
      <c r="A21" s="14" t="s">
        <v>15</v>
      </c>
      <c r="B21" s="15"/>
      <c r="C21" s="15"/>
      <c r="D21" s="16">
        <f>MOD('Novembre 2015'!C21-'Novembre 2015'!B21,1)</f>
        <v>0</v>
      </c>
      <c r="E21" s="17">
        <f>SUM('Novembre 2015'!D21*0.9)</f>
        <v>0</v>
      </c>
      <c r="F21" s="21"/>
      <c r="G21" s="41"/>
    </row>
    <row r="22" spans="1:12">
      <c r="A22" s="14" t="s">
        <v>17</v>
      </c>
      <c r="B22" s="15">
        <v>0.39583333333333331</v>
      </c>
      <c r="C22" s="15">
        <v>0.8125</v>
      </c>
      <c r="D22" s="16">
        <f>MOD('Novembre 2015'!C22-'Novembre 2015'!B22,1)</f>
        <v>0.41666666666666669</v>
      </c>
      <c r="E22" s="17">
        <f>SUM('Novembre 2015'!D22*0.75)</f>
        <v>0.3125</v>
      </c>
      <c r="F22" s="21"/>
      <c r="G22" s="41"/>
    </row>
    <row r="23" spans="1:12">
      <c r="A23" s="14" t="s">
        <v>18</v>
      </c>
      <c r="B23" s="15">
        <v>0.33333333333333331</v>
      </c>
      <c r="C23" s="15">
        <v>0.83333333333333337</v>
      </c>
      <c r="D23" s="16">
        <f>MOD('Novembre 2015'!C23-'Novembre 2015'!B23,1)</f>
        <v>0.5</v>
      </c>
      <c r="E23" s="17">
        <f>SUM('Novembre 2015'!D23*0.75)</f>
        <v>0.375</v>
      </c>
      <c r="F23" s="7"/>
      <c r="G23" s="8"/>
    </row>
    <row r="24" spans="1:12">
      <c r="A24" s="6"/>
      <c r="B24" s="7"/>
      <c r="C24" s="43" t="s">
        <v>19</v>
      </c>
      <c r="D24" s="44">
        <f>SUM('Novembre 2015'!D17:D23)</f>
        <v>2.5833333333333335</v>
      </c>
      <c r="E24" s="24">
        <f>SUM('Novembre 2015'!D24-'Novembre 2015'!G24)</f>
        <v>0.95833333333333348</v>
      </c>
      <c r="F24" s="45" t="s">
        <v>22</v>
      </c>
      <c r="G24" s="46">
        <v>1.625</v>
      </c>
    </row>
    <row r="25" spans="1:12">
      <c r="A25" s="6"/>
      <c r="B25" s="7"/>
      <c r="C25" s="27" t="s">
        <v>6</v>
      </c>
      <c r="D25" s="28">
        <f>SUM('Novembre 2015'!E17:E23)</f>
        <v>2.1125000000000003</v>
      </c>
      <c r="E25" s="29">
        <f>SUM('Novembre 2015'!D25-'Novembre 2015'!G25)</f>
        <v>0.48750000000000027</v>
      </c>
      <c r="F25" s="56">
        <f>SUM(E25*24)</f>
        <v>11.700000000000006</v>
      </c>
      <c r="G25" s="31">
        <v>1.625</v>
      </c>
      <c r="K25" s="69"/>
      <c r="L25" s="69"/>
    </row>
    <row r="26" spans="1:12">
      <c r="A26" s="6"/>
      <c r="B26" s="7"/>
      <c r="C26" s="22" t="s">
        <v>20</v>
      </c>
      <c r="D26" s="32">
        <f>SUM('Novembre 2015'!D25*24)</f>
        <v>50.7</v>
      </c>
      <c r="E26" s="33"/>
      <c r="F26" s="34"/>
      <c r="G26" s="35"/>
      <c r="J26"/>
    </row>
    <row r="27" spans="1:12">
      <c r="A27" s="47" t="s">
        <v>23</v>
      </c>
      <c r="B27" s="48"/>
      <c r="C27" s="49">
        <f>SUM('Novembre 2015'!D11+'Novembre 2015'!D24)</f>
        <v>4.5520833333333339</v>
      </c>
      <c r="D27" s="50" t="s">
        <v>24</v>
      </c>
      <c r="E27" s="51">
        <f>SUM('Novembre 2015'!C27-'Novembre 2015'!G27)</f>
        <v>1.3020833333333339</v>
      </c>
      <c r="F27" s="52"/>
      <c r="G27" s="53">
        <v>3.25</v>
      </c>
    </row>
    <row r="28" spans="1:12">
      <c r="A28" s="54"/>
      <c r="B28" s="55" t="s">
        <v>20</v>
      </c>
      <c r="C28" s="49">
        <f>SUM('Novembre 2015'!D12+'Novembre 2015'!D25)</f>
        <v>3.8843750000000004</v>
      </c>
      <c r="D28" s="56">
        <f>SUM(C28*24)</f>
        <v>93.225000000000009</v>
      </c>
      <c r="E28" s="51">
        <f>SUM('Novembre 2015'!C28-'Novembre 2015'!G27)</f>
        <v>0.63437500000000036</v>
      </c>
      <c r="F28" s="56">
        <f>SUM(E28*24)</f>
        <v>15.225000000000009</v>
      </c>
      <c r="G28" s="53"/>
    </row>
    <row r="29" spans="1:12">
      <c r="A29" s="57"/>
      <c r="B29" s="58"/>
      <c r="C29" s="58"/>
      <c r="D29" s="58"/>
      <c r="E29" s="58"/>
      <c r="F29" s="58"/>
      <c r="G29" s="59"/>
    </row>
    <row r="30" spans="1:12">
      <c r="A30" s="148" t="s">
        <v>31</v>
      </c>
      <c r="B30" s="148"/>
      <c r="C30" s="148"/>
      <c r="D30" s="148"/>
      <c r="E30" s="148"/>
      <c r="F30" s="148"/>
      <c r="G30" s="148"/>
    </row>
    <row r="31" spans="1:12">
      <c r="A31" s="6"/>
      <c r="B31" s="7"/>
      <c r="C31" s="7"/>
      <c r="D31" s="7"/>
      <c r="E31" s="7"/>
      <c r="F31" s="7"/>
      <c r="G31" s="8"/>
    </row>
    <row r="32" spans="1:12">
      <c r="A32" s="6"/>
      <c r="B32" s="10" t="s">
        <v>3</v>
      </c>
      <c r="C32" s="10" t="s">
        <v>4</v>
      </c>
      <c r="D32" s="10" t="s">
        <v>5</v>
      </c>
      <c r="E32" s="11" t="s">
        <v>6</v>
      </c>
      <c r="F32" s="21"/>
      <c r="G32" s="41"/>
    </row>
    <row r="33" spans="1:7">
      <c r="A33" s="14" t="s">
        <v>9</v>
      </c>
      <c r="B33" s="15">
        <v>0.375</v>
      </c>
      <c r="C33" s="15">
        <v>0.89236111111111116</v>
      </c>
      <c r="D33" s="16">
        <f>MOD('Novembre 2015'!C33-'Novembre 2015'!B33,1)</f>
        <v>0.51736111111111116</v>
      </c>
      <c r="E33" s="17">
        <f>SUM('Novembre 2015'!D33*0.9)</f>
        <v>0.46562500000000007</v>
      </c>
      <c r="F33" s="65"/>
      <c r="G33" s="41"/>
    </row>
    <row r="34" spans="1:7">
      <c r="A34" s="14" t="s">
        <v>11</v>
      </c>
      <c r="B34" s="15">
        <v>0.38541666666666669</v>
      </c>
      <c r="C34" s="15">
        <v>0.79166666666666663</v>
      </c>
      <c r="D34" s="16">
        <f>MOD('Novembre 2015'!C34-'Novembre 2015'!B34,1)</f>
        <v>0.40624999999999994</v>
      </c>
      <c r="E34" s="17">
        <f>SUM('Novembre 2015'!D34*0.9)</f>
        <v>0.36562499999999998</v>
      </c>
      <c r="F34" s="21"/>
      <c r="G34" s="41"/>
    </row>
    <row r="35" spans="1:7">
      <c r="A35" s="14" t="s">
        <v>13</v>
      </c>
      <c r="B35" s="15">
        <v>0.27083333333333331</v>
      </c>
      <c r="C35" s="15">
        <v>0.81944444444444442</v>
      </c>
      <c r="D35" s="16">
        <f>MOD('Novembre 2015'!C35-'Novembre 2015'!B35,1)</f>
        <v>0.54861111111111116</v>
      </c>
      <c r="E35" s="17">
        <f>SUM('Novembre 2015'!D35*0.9)</f>
        <v>0.49375000000000008</v>
      </c>
      <c r="F35" s="21"/>
      <c r="G35" s="41"/>
    </row>
    <row r="36" spans="1:7">
      <c r="A36" s="14" t="s">
        <v>14</v>
      </c>
      <c r="B36" s="15">
        <v>0.42708333333333337</v>
      </c>
      <c r="C36" s="15">
        <v>0.79166666666666663</v>
      </c>
      <c r="D36" s="16">
        <f>MOD('Novembre 2015'!C36-'Novembre 2015'!B36,1)</f>
        <v>0.36458333333333326</v>
      </c>
      <c r="E36" s="17">
        <f>SUM('Novembre 2015'!D36*0.9)</f>
        <v>0.32812499999999994</v>
      </c>
      <c r="F36" s="21"/>
      <c r="G36" s="41"/>
    </row>
    <row r="37" spans="1:7">
      <c r="A37" s="14" t="s">
        <v>15</v>
      </c>
      <c r="B37" s="15">
        <v>0.28125</v>
      </c>
      <c r="C37" s="15">
        <v>0.8125</v>
      </c>
      <c r="D37" s="16">
        <f>MOD('Novembre 2015'!C37-'Novembre 2015'!B37,1)</f>
        <v>0.53125</v>
      </c>
      <c r="E37" s="17">
        <f>SUM('Novembre 2015'!D37*0.9)</f>
        <v>0.47812500000000002</v>
      </c>
      <c r="F37" s="21"/>
      <c r="G37" s="41"/>
    </row>
    <row r="38" spans="1:7">
      <c r="A38" s="14" t="s">
        <v>17</v>
      </c>
      <c r="B38" s="15"/>
      <c r="C38" s="15"/>
      <c r="D38" s="16">
        <f>MOD('Novembre 2015'!C38-'Novembre 2015'!B38,1)</f>
        <v>0</v>
      </c>
      <c r="E38" s="17">
        <f>SUM('Novembre 2015'!D38*0.75)</f>
        <v>0</v>
      </c>
      <c r="F38" s="66"/>
      <c r="G38" s="41"/>
    </row>
    <row r="39" spans="1:7">
      <c r="A39" s="14" t="s">
        <v>18</v>
      </c>
      <c r="B39" s="15"/>
      <c r="C39" s="15"/>
      <c r="D39" s="16">
        <f>MOD('Novembre 2015'!C39-'Novembre 2015'!B39,1)</f>
        <v>0</v>
      </c>
      <c r="E39" s="17">
        <f>SUM('Novembre 2015'!D39*0.75)</f>
        <v>0</v>
      </c>
      <c r="F39" s="21"/>
      <c r="G39" s="41"/>
    </row>
    <row r="40" spans="1:7">
      <c r="A40" s="6"/>
      <c r="B40" s="21"/>
      <c r="C40" s="22" t="s">
        <v>19</v>
      </c>
      <c r="D40" s="44">
        <f>SUM('Novembre 2015'!D33:D39)</f>
        <v>2.3680555555555554</v>
      </c>
      <c r="E40" s="24">
        <f>SUM('Novembre 2015'!D40-'Novembre 2015'!G40)</f>
        <v>0.74305555555555536</v>
      </c>
      <c r="F40" s="25" t="s">
        <v>22</v>
      </c>
      <c r="G40" s="60">
        <v>1.625</v>
      </c>
    </row>
    <row r="41" spans="1:7">
      <c r="A41" s="6"/>
      <c r="B41" s="21"/>
      <c r="C41" s="27" t="s">
        <v>6</v>
      </c>
      <c r="D41" s="28">
        <f>SUM('Novembre 2015'!E33:E39)</f>
        <v>2.1312500000000001</v>
      </c>
      <c r="E41" s="29">
        <f>SUM('Novembre 2015'!D41-'Novembre 2015'!G41)</f>
        <v>0.50625000000000009</v>
      </c>
      <c r="F41" s="56">
        <f>SUM(E41*24)</f>
        <v>12.150000000000002</v>
      </c>
      <c r="G41" s="31">
        <v>1.625</v>
      </c>
    </row>
    <row r="42" spans="1:7">
      <c r="A42" s="6"/>
      <c r="B42" s="21"/>
      <c r="C42" s="22" t="s">
        <v>20</v>
      </c>
      <c r="D42" s="32">
        <f>SUM('Novembre 2015'!D41*24)</f>
        <v>51.150000000000006</v>
      </c>
      <c r="E42" s="33"/>
      <c r="F42" s="34"/>
      <c r="G42" s="35"/>
    </row>
    <row r="43" spans="1:7">
      <c r="A43" s="6"/>
      <c r="B43" s="21"/>
      <c r="C43" s="36">
        <f>SUM('Novembre 2015'!G40-'Novembre 2015'!D40)</f>
        <v>-0.74305555555555536</v>
      </c>
      <c r="D43" s="37" t="s">
        <v>21</v>
      </c>
      <c r="E43" s="38"/>
      <c r="F43" s="1"/>
      <c r="G43" s="35"/>
    </row>
    <row r="44" spans="1:7">
      <c r="A44" s="6"/>
      <c r="B44" s="21"/>
      <c r="C44" s="39"/>
      <c r="D44" s="40"/>
      <c r="E44" s="38"/>
      <c r="F44" s="34"/>
      <c r="G44" s="35"/>
    </row>
    <row r="45" spans="1:7">
      <c r="A45" s="6"/>
      <c r="B45" s="10" t="s">
        <v>3</v>
      </c>
      <c r="C45" s="10" t="s">
        <v>4</v>
      </c>
      <c r="D45" s="10" t="s">
        <v>5</v>
      </c>
      <c r="E45" s="11" t="s">
        <v>6</v>
      </c>
      <c r="F45" s="21"/>
      <c r="G45" s="41"/>
    </row>
    <row r="46" spans="1:7">
      <c r="A46" s="14" t="s">
        <v>9</v>
      </c>
      <c r="B46" s="15">
        <v>0.39583333333333331</v>
      </c>
      <c r="C46" s="15">
        <v>0.83680555555555558</v>
      </c>
      <c r="D46" s="16">
        <f>MOD('Novembre 2015'!C46-'Novembre 2015'!B46,1)</f>
        <v>0.44097222222222227</v>
      </c>
      <c r="E46" s="17">
        <f>SUM('Novembre 2015'!D46*0.9)</f>
        <v>0.39687500000000003</v>
      </c>
      <c r="F46" s="21"/>
      <c r="G46" s="41"/>
    </row>
    <row r="47" spans="1:7">
      <c r="A47" s="14" t="s">
        <v>11</v>
      </c>
      <c r="B47" s="15">
        <v>0.4375</v>
      </c>
      <c r="C47" s="15">
        <v>0.81944444444444442</v>
      </c>
      <c r="D47" s="16">
        <f>MOD('Novembre 2015'!C47-'Novembre 2015'!B47,1)</f>
        <v>0.38194444444444442</v>
      </c>
      <c r="E47" s="17">
        <f>SUM('Novembre 2015'!D47*0.9)</f>
        <v>0.34375</v>
      </c>
      <c r="F47" s="21"/>
      <c r="G47" s="41"/>
    </row>
    <row r="48" spans="1:7">
      <c r="A48" s="14" t="s">
        <v>13</v>
      </c>
      <c r="B48" s="15">
        <v>0.34375</v>
      </c>
      <c r="C48" s="15">
        <v>0.8125</v>
      </c>
      <c r="D48" s="16">
        <f>MOD('Novembre 2015'!C48-'Novembre 2015'!B48,1)</f>
        <v>0.46875</v>
      </c>
      <c r="E48" s="17">
        <f>SUM('Novembre 2015'!D48*0.9)</f>
        <v>0.421875</v>
      </c>
      <c r="F48" s="21"/>
      <c r="G48" s="41"/>
    </row>
    <row r="49" spans="1:7">
      <c r="A49" s="14" t="s">
        <v>14</v>
      </c>
      <c r="B49" s="15">
        <v>0.83333333333333337</v>
      </c>
      <c r="C49" s="15">
        <v>0.33333333333333331</v>
      </c>
      <c r="D49" s="16">
        <f>MOD('Novembre 2015'!C49-'Novembre 2015'!B49,1)</f>
        <v>0.5</v>
      </c>
      <c r="E49" s="17">
        <f>SUM('Novembre 2015'!D49*0.75)</f>
        <v>0.375</v>
      </c>
      <c r="F49" s="21"/>
      <c r="G49" s="41"/>
    </row>
    <row r="50" spans="1:7">
      <c r="A50" s="14" t="s">
        <v>15</v>
      </c>
      <c r="B50" s="15"/>
      <c r="C50" s="15"/>
      <c r="D50" s="16">
        <f>MOD('Novembre 2015'!C50-'Novembre 2015'!B50,1)</f>
        <v>0</v>
      </c>
      <c r="E50" s="17">
        <f>SUM('Novembre 2015'!D50*0.9)</f>
        <v>0</v>
      </c>
      <c r="F50" s="21"/>
      <c r="G50" s="41"/>
    </row>
    <row r="51" spans="1:7">
      <c r="A51" s="14" t="s">
        <v>17</v>
      </c>
      <c r="B51" s="15"/>
      <c r="C51" s="15"/>
      <c r="D51" s="16">
        <f>MOD('Novembre 2015'!C51-'Novembre 2015'!B51,1)</f>
        <v>0</v>
      </c>
      <c r="E51" s="17">
        <f>SUM('Novembre 2015'!D51*0.75)</f>
        <v>0</v>
      </c>
      <c r="F51" s="21"/>
      <c r="G51" s="41"/>
    </row>
    <row r="52" spans="1:7">
      <c r="A52" s="14" t="s">
        <v>18</v>
      </c>
      <c r="B52" s="15"/>
      <c r="C52" s="15"/>
      <c r="D52" s="16">
        <f>MOD('Novembre 2015'!C52-'Novembre 2015'!B52,1)</f>
        <v>0</v>
      </c>
      <c r="E52" s="17">
        <f>SUM('Novembre 2015'!D52*0.75)</f>
        <v>0</v>
      </c>
      <c r="F52" s="7"/>
      <c r="G52" s="8"/>
    </row>
    <row r="53" spans="1:7">
      <c r="A53" s="6"/>
      <c r="B53" s="7"/>
      <c r="C53" s="43" t="s">
        <v>19</v>
      </c>
      <c r="D53" s="44">
        <f>SUM('Novembre 2015'!D46:D52)</f>
        <v>1.7916666666666667</v>
      </c>
      <c r="E53" s="24">
        <f>SUM('Novembre 2015'!D53-'Novembre 2015'!G53)</f>
        <v>0.16666666666666674</v>
      </c>
      <c r="F53" s="45" t="s">
        <v>22</v>
      </c>
      <c r="G53" s="46">
        <v>1.625</v>
      </c>
    </row>
    <row r="54" spans="1:7">
      <c r="A54" s="6"/>
      <c r="B54" s="7"/>
      <c r="C54" s="27" t="s">
        <v>6</v>
      </c>
      <c r="D54" s="28">
        <f>SUM('Novembre 2015'!E46:E52)</f>
        <v>1.5375000000000001</v>
      </c>
      <c r="E54" s="29">
        <f>SUM('Novembre 2015'!D54-'Novembre 2015'!G54)</f>
        <v>-8.7499999999999911E-2</v>
      </c>
      <c r="F54" s="56">
        <f>SUM(E54*24)</f>
        <v>-2.0999999999999979</v>
      </c>
      <c r="G54" s="31">
        <v>1.625</v>
      </c>
    </row>
    <row r="55" spans="1:7">
      <c r="A55" s="6"/>
      <c r="B55" s="7"/>
      <c r="C55" s="22" t="s">
        <v>20</v>
      </c>
      <c r="D55" s="32">
        <f>SUM('Novembre 2015'!D54*24)</f>
        <v>36.900000000000006</v>
      </c>
      <c r="E55" s="33"/>
      <c r="F55" s="34"/>
      <c r="G55" s="35"/>
    </row>
    <row r="56" spans="1:7">
      <c r="A56" s="47" t="s">
        <v>23</v>
      </c>
      <c r="B56" s="48"/>
      <c r="C56" s="49">
        <f>SUM('Novembre 2015'!D40+'Novembre 2015'!D53)</f>
        <v>4.1597222222222223</v>
      </c>
      <c r="D56" s="50" t="s">
        <v>24</v>
      </c>
      <c r="E56" s="51">
        <f>SUM('Novembre 2015'!C56-'Novembre 2015'!G56)</f>
        <v>0.90972222222222232</v>
      </c>
      <c r="F56" s="52"/>
      <c r="G56" s="53">
        <v>3.25</v>
      </c>
    </row>
    <row r="57" spans="1:7">
      <c r="A57" s="54"/>
      <c r="B57" s="55"/>
      <c r="C57" s="49">
        <f>SUM('Novembre 2015'!D41+'Novembre 2015'!D54)</f>
        <v>3.6687500000000002</v>
      </c>
      <c r="D57" s="56">
        <f>SUM(C57*24)</f>
        <v>88.050000000000011</v>
      </c>
      <c r="E57" s="51">
        <f>SUM('Novembre 2015'!C57-'Novembre 2015'!G56)</f>
        <v>0.41875000000000018</v>
      </c>
      <c r="F57" s="56">
        <f>SUM(E57*24)</f>
        <v>10.050000000000004</v>
      </c>
      <c r="G57" s="53"/>
    </row>
    <row r="58" spans="1:7">
      <c r="A58" s="57"/>
      <c r="B58" s="58"/>
      <c r="C58" s="58"/>
      <c r="D58" s="58"/>
      <c r="E58" s="58"/>
      <c r="F58" s="58"/>
      <c r="G58" s="59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2:7">
      <c r="B65"/>
      <c r="C65"/>
      <c r="D65"/>
      <c r="E65"/>
      <c r="F65"/>
      <c r="G65"/>
    </row>
    <row r="66" spans="2:7">
      <c r="B66"/>
      <c r="C66"/>
      <c r="D66"/>
      <c r="E66"/>
      <c r="F66"/>
      <c r="G66"/>
    </row>
    <row r="67" spans="2:7">
      <c r="B67"/>
      <c r="C67"/>
      <c r="D67"/>
      <c r="E67"/>
      <c r="F67"/>
      <c r="G67"/>
    </row>
    <row r="68" spans="2:7">
      <c r="B68"/>
      <c r="C68"/>
      <c r="D68"/>
      <c r="E68"/>
      <c r="F68"/>
      <c r="G68"/>
    </row>
    <row r="69" spans="2:7">
      <c r="B69"/>
      <c r="C69"/>
      <c r="D69"/>
      <c r="E69"/>
      <c r="F69"/>
      <c r="G69"/>
    </row>
    <row r="70" spans="2:7">
      <c r="B70"/>
      <c r="C70"/>
      <c r="D70"/>
      <c r="E70"/>
      <c r="F70"/>
      <c r="G70"/>
    </row>
    <row r="71" spans="2:7">
      <c r="B71"/>
      <c r="C71"/>
      <c r="D71"/>
      <c r="E71"/>
      <c r="F71"/>
      <c r="G71"/>
    </row>
    <row r="72" spans="2:7">
      <c r="B72"/>
      <c r="C72"/>
      <c r="D72"/>
      <c r="E72"/>
      <c r="F72"/>
      <c r="G72"/>
    </row>
    <row r="73" spans="2:7">
      <c r="B73"/>
      <c r="C73"/>
      <c r="D73"/>
      <c r="E73"/>
      <c r="F73"/>
      <c r="G73"/>
    </row>
    <row r="74" spans="2:7">
      <c r="B74"/>
      <c r="C74"/>
      <c r="D74"/>
      <c r="E74"/>
      <c r="F74"/>
      <c r="G74"/>
    </row>
    <row r="75" spans="2:7">
      <c r="B75"/>
      <c r="C75"/>
      <c r="D75"/>
      <c r="E75"/>
      <c r="F75"/>
      <c r="G75"/>
    </row>
    <row r="76" spans="2:7">
      <c r="B76"/>
      <c r="C76"/>
      <c r="D76"/>
      <c r="E76"/>
      <c r="F76"/>
      <c r="G76"/>
    </row>
    <row r="77" spans="2:7">
      <c r="B77"/>
      <c r="C77"/>
      <c r="D77"/>
      <c r="E77"/>
      <c r="F77"/>
      <c r="G77"/>
    </row>
    <row r="78" spans="2:7">
      <c r="B78"/>
      <c r="C78"/>
      <c r="D78"/>
      <c r="E78"/>
      <c r="F78"/>
      <c r="G78"/>
    </row>
    <row r="79" spans="2:7">
      <c r="B79"/>
      <c r="C79"/>
      <c r="D79"/>
      <c r="E79"/>
      <c r="F79"/>
      <c r="G79"/>
    </row>
    <row r="80" spans="2:7">
      <c r="B80"/>
      <c r="C80"/>
      <c r="D80"/>
      <c r="E80"/>
      <c r="F80"/>
      <c r="G80"/>
    </row>
    <row r="81" spans="2:7">
      <c r="B81"/>
      <c r="C81"/>
      <c r="D81"/>
      <c r="E81"/>
      <c r="F81"/>
      <c r="G81"/>
    </row>
    <row r="82" spans="2:7">
      <c r="B82"/>
      <c r="C82"/>
      <c r="D82"/>
      <c r="E82"/>
      <c r="F82"/>
      <c r="G82"/>
    </row>
    <row r="83" spans="2:7">
      <c r="B83"/>
      <c r="C83"/>
      <c r="D83"/>
      <c r="E83"/>
      <c r="F83"/>
      <c r="G83"/>
    </row>
    <row r="84" spans="2:7">
      <c r="B84"/>
      <c r="C84"/>
      <c r="D84"/>
      <c r="E84"/>
      <c r="F84"/>
      <c r="G84"/>
    </row>
    <row r="85" spans="2:7">
      <c r="B85"/>
      <c r="C85"/>
      <c r="D85"/>
      <c r="E85"/>
      <c r="F85"/>
      <c r="G85"/>
    </row>
    <row r="86" spans="2:7">
      <c r="B86"/>
      <c r="C86"/>
      <c r="D86"/>
      <c r="E86"/>
      <c r="F86"/>
      <c r="G86"/>
    </row>
    <row r="87" spans="2:7">
      <c r="B87"/>
      <c r="C87"/>
      <c r="D87"/>
      <c r="E87"/>
      <c r="F87"/>
      <c r="G87"/>
    </row>
  </sheetData>
  <mergeCells count="2">
    <mergeCell ref="A1:G1"/>
    <mergeCell ref="A30:G30"/>
  </mergeCells>
  <conditionalFormatting sqref="C27">
    <cfRule type="cellIs" dxfId="526" priority="38" stopIfTrue="1" operator="lessThan">
      <formula>$H$23</formula>
    </cfRule>
  </conditionalFormatting>
  <conditionalFormatting sqref="C28">
    <cfRule type="cellIs" dxfId="525" priority="40" stopIfTrue="1" operator="lessThan">
      <formula>$H$23</formula>
    </cfRule>
  </conditionalFormatting>
  <conditionalFormatting sqref="C56">
    <cfRule type="cellIs" dxfId="524" priority="42" stopIfTrue="1" operator="lessThan">
      <formula>$H$23</formula>
    </cfRule>
  </conditionalFormatting>
  <conditionalFormatting sqref="C57">
    <cfRule type="cellIs" dxfId="523" priority="44" stopIfTrue="1" operator="lessThan">
      <formula>$H$23</formula>
    </cfRule>
  </conditionalFormatting>
  <conditionalFormatting sqref="D11">
    <cfRule type="cellIs" dxfId="522" priority="46" stopIfTrue="1" operator="lessThan">
      <formula>1.71527777777778</formula>
    </cfRule>
  </conditionalFormatting>
  <conditionalFormatting sqref="D12">
    <cfRule type="cellIs" dxfId="521" priority="49" stopIfTrue="1" operator="lessThan">
      <formula>1.71527777777778</formula>
    </cfRule>
  </conditionalFormatting>
  <conditionalFormatting sqref="D24">
    <cfRule type="cellIs" dxfId="520" priority="52" stopIfTrue="1" operator="lessThan">
      <formula>1.71527777777778</formula>
    </cfRule>
  </conditionalFormatting>
  <conditionalFormatting sqref="D25">
    <cfRule type="cellIs" dxfId="519" priority="55" stopIfTrue="1" operator="lessThan">
      <formula>1.71527777777778</formula>
    </cfRule>
  </conditionalFormatting>
  <conditionalFormatting sqref="D40">
    <cfRule type="cellIs" dxfId="518" priority="58" stopIfTrue="1" operator="lessThan">
      <formula>1.71527777777778</formula>
    </cfRule>
  </conditionalFormatting>
  <conditionalFormatting sqref="D41">
    <cfRule type="cellIs" dxfId="517" priority="61" stopIfTrue="1" operator="lessThan">
      <formula>1.71527777777778</formula>
    </cfRule>
  </conditionalFormatting>
  <conditionalFormatting sqref="D53">
    <cfRule type="cellIs" dxfId="516" priority="64" stopIfTrue="1" operator="lessThan">
      <formula>1.71527777777778</formula>
    </cfRule>
  </conditionalFormatting>
  <conditionalFormatting sqref="D54">
    <cfRule type="cellIs" dxfId="515" priority="67" stopIfTrue="1" operator="lessThan">
      <formula>1.71527777777778</formula>
    </cfRule>
  </conditionalFormatting>
  <conditionalFormatting sqref="D11">
    <cfRule type="cellIs" dxfId="514" priority="45" stopIfTrue="1" operator="equal">
      <formula>$G$14</formula>
    </cfRule>
  </conditionalFormatting>
  <conditionalFormatting sqref="D12">
    <cfRule type="cellIs" dxfId="513" priority="48" stopIfTrue="1" operator="equal">
      <formula>$G$14</formula>
    </cfRule>
  </conditionalFormatting>
  <conditionalFormatting sqref="D24">
    <cfRule type="cellIs" dxfId="512" priority="51" stopIfTrue="1" operator="equal">
      <formula>$G$14</formula>
    </cfRule>
  </conditionalFormatting>
  <conditionalFormatting sqref="D25">
    <cfRule type="cellIs" dxfId="511" priority="54" stopIfTrue="1" operator="equal">
      <formula>$G$14</formula>
    </cfRule>
  </conditionalFormatting>
  <conditionalFormatting sqref="D40">
    <cfRule type="cellIs" dxfId="510" priority="57" stopIfTrue="1" operator="equal">
      <formula>$G$14</formula>
    </cfRule>
  </conditionalFormatting>
  <conditionalFormatting sqref="D41">
    <cfRule type="cellIs" dxfId="509" priority="60" stopIfTrue="1" operator="equal">
      <formula>$G$14</formula>
    </cfRule>
  </conditionalFormatting>
  <conditionalFormatting sqref="D53">
    <cfRule type="cellIs" dxfId="508" priority="63" stopIfTrue="1" operator="equal">
      <formula>$G$14</formula>
    </cfRule>
  </conditionalFormatting>
  <conditionalFormatting sqref="D54">
    <cfRule type="cellIs" dxfId="507" priority="66" stopIfTrue="1" operator="equal">
      <formula>$G$14</formula>
    </cfRule>
  </conditionalFormatting>
  <conditionalFormatting sqref="E12">
    <cfRule type="cellIs" dxfId="506" priority="69" stopIfTrue="1" operator="greaterThan">
      <formula>$F$15</formula>
    </cfRule>
  </conditionalFormatting>
  <conditionalFormatting sqref="E25">
    <cfRule type="cellIs" dxfId="505" priority="70" stopIfTrue="1" operator="greaterThan">
      <formula>$F$15</formula>
    </cfRule>
  </conditionalFormatting>
  <conditionalFormatting sqref="E41">
    <cfRule type="cellIs" dxfId="504" priority="71" stopIfTrue="1" operator="greaterThan">
      <formula>$F$15</formula>
    </cfRule>
  </conditionalFormatting>
  <conditionalFormatting sqref="E54">
    <cfRule type="cellIs" dxfId="503" priority="72" stopIfTrue="1" operator="greaterThan">
      <formula>$F$15</formula>
    </cfRule>
  </conditionalFormatting>
  <conditionalFormatting sqref="D11">
    <cfRule type="cellIs" dxfId="502" priority="47" stopIfTrue="1" operator="greaterThan">
      <formula>$G$14</formula>
    </cfRule>
  </conditionalFormatting>
  <conditionalFormatting sqref="D12">
    <cfRule type="cellIs" dxfId="501" priority="50" stopIfTrue="1" operator="greaterThan">
      <formula>$G$14</formula>
    </cfRule>
  </conditionalFormatting>
  <conditionalFormatting sqref="D24">
    <cfRule type="cellIs" dxfId="500" priority="53" stopIfTrue="1" operator="greaterThan">
      <formula>$G$14</formula>
    </cfRule>
  </conditionalFormatting>
  <conditionalFormatting sqref="D25">
    <cfRule type="cellIs" dxfId="499" priority="56" stopIfTrue="1" operator="greaterThan">
      <formula>$G$14</formula>
    </cfRule>
  </conditionalFormatting>
  <conditionalFormatting sqref="D40">
    <cfRule type="cellIs" dxfId="498" priority="59" stopIfTrue="1" operator="greaterThan">
      <formula>$G$14</formula>
    </cfRule>
  </conditionalFormatting>
  <conditionalFormatting sqref="D41">
    <cfRule type="cellIs" dxfId="497" priority="62" stopIfTrue="1" operator="greaterThan">
      <formula>$G$14</formula>
    </cfRule>
  </conditionalFormatting>
  <conditionalFormatting sqref="D53">
    <cfRule type="cellIs" dxfId="496" priority="65" stopIfTrue="1" operator="greaterThan">
      <formula>$G$14</formula>
    </cfRule>
  </conditionalFormatting>
  <conditionalFormatting sqref="D54">
    <cfRule type="cellIs" dxfId="495" priority="68" stopIfTrue="1" operator="greaterThan">
      <formula>$G$14</formula>
    </cfRule>
  </conditionalFormatting>
  <conditionalFormatting sqref="F27">
    <cfRule type="cellIs" dxfId="494" priority="73" stopIfTrue="1" operator="greaterThan">
      <formula>$G$30</formula>
    </cfRule>
  </conditionalFormatting>
  <conditionalFormatting sqref="F56">
    <cfRule type="cellIs" dxfId="493" priority="74" stopIfTrue="1" operator="greaterThan">
      <formula>$G$30</formula>
    </cfRule>
  </conditionalFormatting>
  <conditionalFormatting sqref="C27">
    <cfRule type="cellIs" dxfId="492" priority="37" stopIfTrue="1" operator="greaterThan">
      <formula>$H$23</formula>
    </cfRule>
  </conditionalFormatting>
  <conditionalFormatting sqref="C28">
    <cfRule type="cellIs" dxfId="491" priority="39" stopIfTrue="1" operator="greaterThan">
      <formula>$H$23</formula>
    </cfRule>
  </conditionalFormatting>
  <conditionalFormatting sqref="C56">
    <cfRule type="cellIs" dxfId="490" priority="41" stopIfTrue="1" operator="greaterThan">
      <formula>$H$23</formula>
    </cfRule>
  </conditionalFormatting>
  <conditionalFormatting sqref="C57">
    <cfRule type="cellIs" dxfId="489" priority="43" stopIfTrue="1" operator="greaterThan">
      <formula>$H$23</formula>
    </cfRule>
  </conditionalFormatting>
  <pageMargins left="0" right="0" top="0.39370078740157477" bottom="0.39370078740157477" header="0" footer="0"/>
  <headerFooter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39" workbookViewId="0">
      <selection activeCell="B2" sqref="B2"/>
    </sheetView>
  </sheetViews>
  <sheetFormatPr defaultRowHeight="15"/>
  <cols>
    <col min="1" max="7" width="10.5703125" customWidth="1"/>
  </cols>
  <sheetData>
    <row r="1" spans="1:7">
      <c r="A1" s="148" t="s">
        <v>32</v>
      </c>
      <c r="B1" s="148"/>
      <c r="C1" s="148"/>
      <c r="D1" s="148"/>
      <c r="E1" s="148"/>
      <c r="F1" s="148"/>
      <c r="G1" s="148"/>
    </row>
    <row r="2" spans="1:7">
      <c r="A2" s="6"/>
      <c r="B2" s="7" t="s">
        <v>67</v>
      </c>
      <c r="C2" s="7"/>
      <c r="D2" s="7"/>
      <c r="E2" s="7"/>
      <c r="F2" s="7"/>
      <c r="G2" s="8"/>
    </row>
    <row r="3" spans="1:7">
      <c r="A3" s="6"/>
      <c r="B3" s="10" t="s">
        <v>3</v>
      </c>
      <c r="C3" s="10" t="s">
        <v>4</v>
      </c>
      <c r="D3" s="10" t="s">
        <v>5</v>
      </c>
      <c r="E3" s="11" t="s">
        <v>6</v>
      </c>
      <c r="F3" s="21"/>
      <c r="G3" s="41"/>
    </row>
    <row r="4" spans="1:7">
      <c r="A4" s="14" t="s">
        <v>9</v>
      </c>
      <c r="B4" s="15">
        <v>0.39583333333333331</v>
      </c>
      <c r="C4" s="15">
        <v>0.80208333333333326</v>
      </c>
      <c r="D4" s="16">
        <f>MOD('Decembre 2015'!C4-'Decembre 2015'!B4,1)</f>
        <v>0.40624999999999994</v>
      </c>
      <c r="E4" s="17">
        <f>SUM('Decembre 2015'!D4*0.9)</f>
        <v>0.36562499999999998</v>
      </c>
      <c r="F4" s="65"/>
      <c r="G4" s="41"/>
    </row>
    <row r="5" spans="1:7">
      <c r="A5" s="14" t="s">
        <v>11</v>
      </c>
      <c r="B5" s="15">
        <v>0.41666666666666669</v>
      </c>
      <c r="C5" s="15">
        <v>0.8125</v>
      </c>
      <c r="D5" s="16">
        <f>MOD('Decembre 2015'!C5-'Decembre 2015'!B5,1)</f>
        <v>0.39583333333333331</v>
      </c>
      <c r="E5" s="17">
        <f>SUM('Decembre 2015'!D5*0.9)</f>
        <v>0.35625000000000001</v>
      </c>
      <c r="F5" s="21"/>
      <c r="G5" s="41"/>
    </row>
    <row r="6" spans="1:7">
      <c r="A6" s="14" t="s">
        <v>13</v>
      </c>
      <c r="B6" s="15">
        <v>0.41666666666666669</v>
      </c>
      <c r="C6" s="15">
        <v>0.76388888888888884</v>
      </c>
      <c r="D6" s="16">
        <f>MOD('Decembre 2015'!C6-'Decembre 2015'!B6,1)</f>
        <v>0.34722222222222215</v>
      </c>
      <c r="E6" s="17">
        <f>SUM('Decembre 2015'!D6*0.75)</f>
        <v>0.26041666666666663</v>
      </c>
      <c r="F6" s="21"/>
      <c r="G6" s="41"/>
    </row>
    <row r="7" spans="1:7">
      <c r="A7" s="14" t="s">
        <v>14</v>
      </c>
      <c r="B7" s="15">
        <v>0.19791666666666666</v>
      </c>
      <c r="C7" s="15">
        <v>0.79861111111111105</v>
      </c>
      <c r="D7" s="16">
        <f>MOD('Decembre 2015'!C7-'Decembre 2015'!B7,1)</f>
        <v>0.60069444444444442</v>
      </c>
      <c r="E7" s="17">
        <f>SUM('Decembre 2015'!D7*0.9)</f>
        <v>0.54062500000000002</v>
      </c>
      <c r="F7" s="21"/>
      <c r="G7" s="41"/>
    </row>
    <row r="8" spans="1:7">
      <c r="A8" s="14" t="s">
        <v>15</v>
      </c>
      <c r="B8" s="15">
        <v>0.44791666666666669</v>
      </c>
      <c r="C8" s="15">
        <v>0.85416666666666674</v>
      </c>
      <c r="D8" s="16">
        <f>MOD('Decembre 2015'!C8-'Decembre 2015'!B8,1)</f>
        <v>0.40625000000000006</v>
      </c>
      <c r="E8" s="17">
        <f>SUM('Decembre 2015'!D8*0.9)</f>
        <v>0.36562500000000003</v>
      </c>
      <c r="F8" s="21"/>
      <c r="G8" s="41"/>
    </row>
    <row r="9" spans="1:7">
      <c r="A9" s="14" t="s">
        <v>17</v>
      </c>
      <c r="B9" s="15">
        <v>0.41666666666666669</v>
      </c>
      <c r="C9" s="15">
        <v>0.86111111111111116</v>
      </c>
      <c r="D9" s="16">
        <f>MOD('Decembre 2015'!C9-'Decembre 2015'!B9,1)</f>
        <v>0.44444444444444448</v>
      </c>
      <c r="E9" s="17">
        <f>SUM('Decembre 2015'!D9*0.75)</f>
        <v>0.33333333333333337</v>
      </c>
      <c r="F9" s="66"/>
      <c r="G9" s="41"/>
    </row>
    <row r="10" spans="1:7">
      <c r="A10" s="14" t="s">
        <v>18</v>
      </c>
      <c r="B10" s="15"/>
      <c r="C10" s="15"/>
      <c r="D10" s="16">
        <f>MOD('Decembre 2015'!C10-'Decembre 2015'!B10,1)</f>
        <v>0</v>
      </c>
      <c r="E10" s="17">
        <f>SUM('Decembre 2015'!D10*0.75)</f>
        <v>0</v>
      </c>
      <c r="F10" s="21"/>
      <c r="G10" s="41"/>
    </row>
    <row r="11" spans="1:7">
      <c r="A11" s="6"/>
      <c r="B11" s="21"/>
      <c r="C11" s="22" t="s">
        <v>19</v>
      </c>
      <c r="D11" s="44">
        <f>SUM('Decembre 2015'!D4:D10)</f>
        <v>2.6006944444444446</v>
      </c>
      <c r="E11" s="24">
        <f>SUM('Decembre 2015'!D11-'Decembre 2015'!G11)</f>
        <v>0.97569444444444464</v>
      </c>
      <c r="F11" s="25" t="s">
        <v>22</v>
      </c>
      <c r="G11" s="60">
        <v>1.625</v>
      </c>
    </row>
    <row r="12" spans="1:7">
      <c r="A12" s="6"/>
      <c r="B12" s="21"/>
      <c r="C12" s="27">
        <v>0.9</v>
      </c>
      <c r="D12" s="28">
        <f>SUM('Decembre 2015'!E4:E10)</f>
        <v>2.2218750000000003</v>
      </c>
      <c r="E12" s="29">
        <f>SUM('Decembre 2015'!D12-'Decembre 2015'!G12)</f>
        <v>0.59687500000000027</v>
      </c>
      <c r="F12" s="56">
        <f>SUM(E12*24)</f>
        <v>14.325000000000006</v>
      </c>
      <c r="G12" s="31">
        <v>1.625</v>
      </c>
    </row>
    <row r="13" spans="1:7">
      <c r="A13" s="6"/>
      <c r="B13" s="21"/>
      <c r="C13" s="22" t="s">
        <v>20</v>
      </c>
      <c r="D13" s="32">
        <f>SUM('Decembre 2015'!D12*24)</f>
        <v>53.325000000000003</v>
      </c>
      <c r="E13" s="33"/>
      <c r="F13" s="34"/>
      <c r="G13" s="35"/>
    </row>
    <row r="14" spans="1:7">
      <c r="A14" s="6"/>
      <c r="B14" s="21"/>
      <c r="C14" s="36">
        <f>SUM('Decembre 2015'!G11-'Decembre 2015'!D11)</f>
        <v>-0.97569444444444464</v>
      </c>
      <c r="D14" s="37" t="s">
        <v>21</v>
      </c>
      <c r="E14" s="38"/>
      <c r="F14" s="1"/>
      <c r="G14" s="35"/>
    </row>
    <row r="15" spans="1:7">
      <c r="A15" s="6"/>
      <c r="B15" s="21"/>
      <c r="C15" s="39"/>
      <c r="D15" s="40"/>
      <c r="E15" s="38"/>
      <c r="F15" s="34"/>
      <c r="G15" s="35"/>
    </row>
    <row r="16" spans="1:7">
      <c r="A16" s="6"/>
      <c r="B16" s="10" t="s">
        <v>3</v>
      </c>
      <c r="C16" s="10" t="s">
        <v>4</v>
      </c>
      <c r="D16" s="10" t="s">
        <v>5</v>
      </c>
      <c r="E16" s="11" t="s">
        <v>6</v>
      </c>
      <c r="F16" s="21"/>
      <c r="G16" s="41"/>
    </row>
    <row r="17" spans="1:7">
      <c r="A17" s="14" t="s">
        <v>9</v>
      </c>
      <c r="B17" s="15">
        <v>0.35416666666666663</v>
      </c>
      <c r="C17" s="15">
        <v>0.8125</v>
      </c>
      <c r="D17" s="16">
        <f>MOD('Decembre 2015'!C17-'Decembre 2015'!B17,1)</f>
        <v>0.45833333333333337</v>
      </c>
      <c r="E17" s="17">
        <f>SUM('Decembre 2015'!D17*0.9)</f>
        <v>0.41250000000000003</v>
      </c>
      <c r="F17" s="21"/>
      <c r="G17" s="41"/>
    </row>
    <row r="18" spans="1:7">
      <c r="A18" s="14" t="s">
        <v>11</v>
      </c>
      <c r="B18" s="15">
        <v>0.48958333333333331</v>
      </c>
      <c r="C18" s="15">
        <v>0.78125</v>
      </c>
      <c r="D18" s="16">
        <f>MOD('Decembre 2015'!C18-'Decembre 2015'!B18,1)</f>
        <v>0.29166666666666669</v>
      </c>
      <c r="E18" s="17">
        <f>SUM('Decembre 2015'!D18*0.9)</f>
        <v>0.26250000000000001</v>
      </c>
      <c r="F18" s="21"/>
      <c r="G18" s="41"/>
    </row>
    <row r="19" spans="1:7">
      <c r="A19" s="14" t="s">
        <v>13</v>
      </c>
      <c r="B19" s="15"/>
      <c r="C19" s="15"/>
      <c r="D19" s="16">
        <f>MOD('Decembre 2015'!C19-'Decembre 2015'!B19,1)</f>
        <v>0</v>
      </c>
      <c r="E19" s="17">
        <f>SUM('Decembre 2015'!D19*0.9)</f>
        <v>0</v>
      </c>
      <c r="F19" s="21"/>
      <c r="G19" s="41"/>
    </row>
    <row r="20" spans="1:7">
      <c r="A20" s="14" t="s">
        <v>14</v>
      </c>
      <c r="B20" s="15">
        <v>0.3125</v>
      </c>
      <c r="C20" s="15">
        <v>0.80555555555555547</v>
      </c>
      <c r="D20" s="16">
        <f>MOD('Decembre 2015'!C20-'Decembre 2015'!B20,1)</f>
        <v>0.49305555555555547</v>
      </c>
      <c r="E20" s="17">
        <f>SUM('Decembre 2015'!D20*0.9)</f>
        <v>0.44374999999999992</v>
      </c>
      <c r="F20" s="21"/>
      <c r="G20" s="41"/>
    </row>
    <row r="21" spans="1:7">
      <c r="A21" s="14" t="s">
        <v>15</v>
      </c>
      <c r="B21" s="15">
        <v>715</v>
      </c>
      <c r="C21" s="15">
        <v>0.79166666666666663</v>
      </c>
      <c r="D21" s="16">
        <f>MOD('Decembre 2015'!C21-'Decembre 2015'!B21,1)</f>
        <v>0.79166666666662877</v>
      </c>
      <c r="E21" s="17">
        <f>SUM('Decembre 2015'!D21*0.9)</f>
        <v>0.71249999999996594</v>
      </c>
      <c r="F21" s="21"/>
      <c r="G21" s="41"/>
    </row>
    <row r="22" spans="1:7">
      <c r="A22" s="14" t="s">
        <v>17</v>
      </c>
      <c r="B22" s="15"/>
      <c r="C22" s="15"/>
      <c r="D22" s="16">
        <f>MOD('Decembre 2015'!C22-'Decembre 2015'!B22,1)</f>
        <v>0</v>
      </c>
      <c r="E22" s="17">
        <f>SUM('Decembre 2015'!D22*0.75)</f>
        <v>0</v>
      </c>
      <c r="F22" s="21"/>
      <c r="G22" s="41"/>
    </row>
    <row r="23" spans="1:7">
      <c r="A23" s="14" t="s">
        <v>18</v>
      </c>
      <c r="B23" s="15"/>
      <c r="C23" s="15"/>
      <c r="D23" s="16">
        <f>MOD('Decembre 2015'!C23-'Decembre 2015'!B23,1)</f>
        <v>0</v>
      </c>
      <c r="E23" s="17">
        <f>SUM('Decembre 2015'!D23*0.75)</f>
        <v>0</v>
      </c>
      <c r="F23" s="7"/>
      <c r="G23" s="8"/>
    </row>
    <row r="24" spans="1:7">
      <c r="A24" s="6"/>
      <c r="B24" s="7"/>
      <c r="C24" s="43" t="s">
        <v>19</v>
      </c>
      <c r="D24" s="44">
        <f>SUM('Decembre 2015'!D17:D23)</f>
        <v>2.0347222222221841</v>
      </c>
      <c r="E24" s="24">
        <f>SUM('Decembre 2015'!D24-'Decembre 2015'!G24)</f>
        <v>0.40972222222218413</v>
      </c>
      <c r="F24" s="45" t="s">
        <v>22</v>
      </c>
      <c r="G24" s="46">
        <v>1.625</v>
      </c>
    </row>
    <row r="25" spans="1:7">
      <c r="A25" s="6"/>
      <c r="B25" s="7"/>
      <c r="C25" s="27">
        <v>0.9</v>
      </c>
      <c r="D25" s="28">
        <f>SUM('Decembre 2015'!E17:E23)</f>
        <v>1.8312499999999658</v>
      </c>
      <c r="E25" s="29">
        <f>SUM('Decembre 2015'!D25-'Decembre 2015'!G25)</f>
        <v>0.20624999999996585</v>
      </c>
      <c r="F25" s="56">
        <f>SUM(E25*24)</f>
        <v>4.9499999999991804</v>
      </c>
      <c r="G25" s="31">
        <v>1.625</v>
      </c>
    </row>
    <row r="26" spans="1:7">
      <c r="A26" s="6"/>
      <c r="B26" s="7"/>
      <c r="C26" s="22" t="s">
        <v>20</v>
      </c>
      <c r="D26" s="32">
        <f>SUM('Decembre 2015'!D25*24)</f>
        <v>43.949999999999179</v>
      </c>
      <c r="E26" s="33"/>
      <c r="F26" s="34"/>
      <c r="G26" s="35"/>
    </row>
    <row r="27" spans="1:7">
      <c r="A27" s="47" t="s">
        <v>23</v>
      </c>
      <c r="B27" s="48"/>
      <c r="C27" s="49">
        <f>SUM('Decembre 2015'!D11+'Decembre 2015'!D24)</f>
        <v>4.6354166666666288</v>
      </c>
      <c r="D27" s="50" t="s">
        <v>24</v>
      </c>
      <c r="E27" s="51">
        <f>SUM('Decembre 2015'!C27-'Decembre 2015'!G27)</f>
        <v>1.3854166666666288</v>
      </c>
      <c r="F27" s="52"/>
      <c r="G27" s="53">
        <v>3.25</v>
      </c>
    </row>
    <row r="28" spans="1:7">
      <c r="A28" s="54"/>
      <c r="B28" s="63"/>
      <c r="C28" s="49">
        <f>SUM('Decembre 2015'!D12+'Decembre 2015'!D25)</f>
        <v>4.0531249999999659</v>
      </c>
      <c r="D28" s="64">
        <f>SUM(C28*24)</f>
        <v>97.274999999999181</v>
      </c>
      <c r="E28" s="51">
        <f>SUM(C28-G27)</f>
        <v>0.80312499999996589</v>
      </c>
      <c r="F28" s="56">
        <f>SUM(E28*24)</f>
        <v>19.274999999999181</v>
      </c>
      <c r="G28" s="53"/>
    </row>
    <row r="29" spans="1:7">
      <c r="A29" s="57"/>
      <c r="B29" s="58"/>
      <c r="C29" s="58"/>
      <c r="D29" s="58"/>
      <c r="E29" s="58"/>
      <c r="F29" s="58"/>
      <c r="G29" s="59"/>
    </row>
    <row r="30" spans="1:7">
      <c r="A30" s="148" t="s">
        <v>33</v>
      </c>
      <c r="B30" s="148"/>
      <c r="C30" s="148"/>
      <c r="D30" s="148"/>
      <c r="E30" s="148"/>
      <c r="F30" s="148"/>
      <c r="G30" s="148"/>
    </row>
    <row r="31" spans="1:7">
      <c r="A31" s="6"/>
      <c r="B31" s="7"/>
      <c r="C31" s="7"/>
      <c r="D31" s="7"/>
      <c r="E31" s="7"/>
      <c r="F31" s="7"/>
      <c r="G31" s="8"/>
    </row>
    <row r="32" spans="1:7">
      <c r="A32" s="6"/>
      <c r="B32" s="10" t="s">
        <v>3</v>
      </c>
      <c r="C32" s="10" t="s">
        <v>4</v>
      </c>
      <c r="D32" s="10" t="s">
        <v>5</v>
      </c>
      <c r="E32" s="11" t="s">
        <v>6</v>
      </c>
      <c r="F32" s="21"/>
      <c r="G32" s="41"/>
    </row>
    <row r="33" spans="1:7">
      <c r="A33" s="14" t="s">
        <v>9</v>
      </c>
      <c r="B33" s="15">
        <v>0.30208333333333331</v>
      </c>
      <c r="C33" s="15">
        <v>0.8125</v>
      </c>
      <c r="D33" s="16">
        <f>MOD('Decembre 2015'!C33-'Decembre 2015'!B33,1)</f>
        <v>0.51041666666666674</v>
      </c>
      <c r="E33" s="17">
        <f>SUM('Decembre 2015'!D33*0.9)</f>
        <v>0.45937500000000009</v>
      </c>
      <c r="F33" s="65"/>
      <c r="G33" s="41"/>
    </row>
    <row r="34" spans="1:7">
      <c r="A34" s="14" t="s">
        <v>11</v>
      </c>
      <c r="B34" s="15">
        <v>0.40625</v>
      </c>
      <c r="C34" s="15">
        <v>0.8125</v>
      </c>
      <c r="D34" s="16">
        <f>MOD('Decembre 2015'!C34-'Decembre 2015'!B34,1)</f>
        <v>0.40625</v>
      </c>
      <c r="E34" s="17">
        <f>SUM('Decembre 2015'!D34*0.9)</f>
        <v>0.36562500000000003</v>
      </c>
      <c r="F34" s="21"/>
      <c r="G34" s="41"/>
    </row>
    <row r="35" spans="1:7">
      <c r="A35" s="14" t="s">
        <v>13</v>
      </c>
      <c r="B35" s="15">
        <v>0.35416666666666663</v>
      </c>
      <c r="C35" s="15">
        <v>0.83333333333333337</v>
      </c>
      <c r="D35" s="16">
        <f>MOD('Decembre 2015'!C35-'Decembre 2015'!B35,1)</f>
        <v>0.47916666666666674</v>
      </c>
      <c r="E35" s="17">
        <f>SUM('Decembre 2015'!D35*0.9)</f>
        <v>0.43125000000000008</v>
      </c>
      <c r="F35" s="21"/>
      <c r="G35" s="41"/>
    </row>
    <row r="36" spans="1:7">
      <c r="A36" s="14" t="s">
        <v>14</v>
      </c>
      <c r="B36" s="15">
        <v>0.35416666666666663</v>
      </c>
      <c r="C36" s="15">
        <v>0.86458333333333337</v>
      </c>
      <c r="D36" s="16">
        <f>MOD('Decembre 2015'!C36-'Decembre 2015'!B36,1)</f>
        <v>0.51041666666666674</v>
      </c>
      <c r="E36" s="17">
        <f>SUM('Decembre 2015'!D36*0.9)</f>
        <v>0.45937500000000009</v>
      </c>
      <c r="F36" s="21"/>
      <c r="G36" s="41"/>
    </row>
    <row r="37" spans="1:7">
      <c r="A37" s="14" t="s">
        <v>15</v>
      </c>
      <c r="B37" s="15">
        <v>0.46875</v>
      </c>
      <c r="C37" s="15">
        <v>0.79166666666666663</v>
      </c>
      <c r="D37" s="16">
        <f>MOD('Decembre 2015'!C37-'Decembre 2015'!B37,1)</f>
        <v>0.32291666666666663</v>
      </c>
      <c r="E37" s="17">
        <f>SUM('Decembre 2015'!D37*0.9)</f>
        <v>0.29062499999999997</v>
      </c>
      <c r="F37" s="21"/>
      <c r="G37" s="41"/>
    </row>
    <row r="38" spans="1:7">
      <c r="A38" s="14" t="s">
        <v>17</v>
      </c>
      <c r="B38" s="15"/>
      <c r="C38" s="15"/>
      <c r="D38" s="16">
        <f>MOD('Decembre 2015'!C38-'Decembre 2015'!B38,1)</f>
        <v>0</v>
      </c>
      <c r="E38" s="17">
        <f>SUM('Decembre 2015'!D38*0.75)</f>
        <v>0</v>
      </c>
      <c r="F38" s="66"/>
      <c r="G38" s="41"/>
    </row>
    <row r="39" spans="1:7">
      <c r="A39" s="14" t="s">
        <v>18</v>
      </c>
      <c r="B39" s="15"/>
      <c r="C39" s="15"/>
      <c r="D39" s="16">
        <f>MOD('Decembre 2015'!C39-'Decembre 2015'!B39,1)</f>
        <v>0</v>
      </c>
      <c r="E39" s="17">
        <f>SUM('Decembre 2015'!D39*0.75)</f>
        <v>0</v>
      </c>
      <c r="F39" s="21"/>
      <c r="G39" s="41"/>
    </row>
    <row r="40" spans="1:7">
      <c r="A40" s="6"/>
      <c r="B40" s="21"/>
      <c r="C40" s="22" t="s">
        <v>19</v>
      </c>
      <c r="D40" s="44">
        <f>SUM(D33:D39)</f>
        <v>2.229166666666667</v>
      </c>
      <c r="E40" s="24">
        <f>SUM('Decembre 2015'!D40-'Decembre 2015'!G40)</f>
        <v>0.60416666666666696</v>
      </c>
      <c r="F40" s="25" t="s">
        <v>22</v>
      </c>
      <c r="G40" s="60">
        <v>1.625</v>
      </c>
    </row>
    <row r="41" spans="1:7">
      <c r="A41" s="6"/>
      <c r="B41" s="21"/>
      <c r="C41" s="27">
        <v>0.9</v>
      </c>
      <c r="D41" s="28">
        <f>SUM(E33:E39)</f>
        <v>2.0062500000000005</v>
      </c>
      <c r="E41" s="29">
        <f>SUM(D41-G41)</f>
        <v>0.38125000000000053</v>
      </c>
      <c r="F41" s="56">
        <f>SUM(E41*24)</f>
        <v>9.1500000000000128</v>
      </c>
      <c r="G41" s="31">
        <v>1.625</v>
      </c>
    </row>
    <row r="42" spans="1:7">
      <c r="A42" s="6"/>
      <c r="B42" s="21"/>
      <c r="C42" s="22" t="s">
        <v>20</v>
      </c>
      <c r="D42" s="32">
        <f>SUM(D41*24)</f>
        <v>48.150000000000013</v>
      </c>
      <c r="E42" s="33"/>
      <c r="F42" s="34"/>
      <c r="G42" s="35"/>
    </row>
    <row r="43" spans="1:7">
      <c r="A43" s="6"/>
      <c r="B43" s="21"/>
      <c r="C43" s="36">
        <f>SUM(D40-G40)</f>
        <v>0.60416666666666696</v>
      </c>
      <c r="D43" s="37" t="s">
        <v>21</v>
      </c>
      <c r="E43" s="38"/>
      <c r="F43" s="1"/>
      <c r="G43" s="35"/>
    </row>
    <row r="44" spans="1:7">
      <c r="A44" s="6"/>
      <c r="B44" s="21"/>
      <c r="C44" s="39"/>
      <c r="D44" s="40"/>
      <c r="E44" s="38"/>
      <c r="F44" s="34"/>
      <c r="G44" s="35"/>
    </row>
    <row r="45" spans="1:7">
      <c r="A45" s="6"/>
      <c r="B45" s="10" t="s">
        <v>3</v>
      </c>
      <c r="C45" s="10" t="s">
        <v>4</v>
      </c>
      <c r="D45" s="10" t="s">
        <v>5</v>
      </c>
      <c r="E45" s="11" t="s">
        <v>6</v>
      </c>
      <c r="F45" s="21"/>
      <c r="G45" s="41"/>
    </row>
    <row r="46" spans="1:7">
      <c r="A46" s="14" t="s">
        <v>9</v>
      </c>
      <c r="B46" s="15">
        <v>0.5625</v>
      </c>
      <c r="C46" s="15">
        <v>0.83333333333333337</v>
      </c>
      <c r="D46" s="16">
        <f>MOD(C46-B46,1)</f>
        <v>0.27083333333333337</v>
      </c>
      <c r="E46" s="17">
        <f>SUM(D46*0.9)</f>
        <v>0.24375000000000005</v>
      </c>
      <c r="F46" s="21"/>
      <c r="G46" s="41"/>
    </row>
    <row r="47" spans="1:7">
      <c r="A47" s="14" t="s">
        <v>11</v>
      </c>
      <c r="B47" s="15">
        <v>0.40625</v>
      </c>
      <c r="C47" s="15">
        <v>0.85763888888888884</v>
      </c>
      <c r="D47" s="16">
        <f>MOD(C47-B47,1)</f>
        <v>0.45138888888888884</v>
      </c>
      <c r="E47" s="17">
        <f t="shared" ref="E47:E52" si="0">SUM(D47*0.9)</f>
        <v>0.40624999999999994</v>
      </c>
      <c r="F47" s="21"/>
      <c r="G47" s="41"/>
    </row>
    <row r="48" spans="1:7">
      <c r="A48" s="14" t="s">
        <v>13</v>
      </c>
      <c r="B48" s="15">
        <v>0.35416666666666669</v>
      </c>
      <c r="C48" s="15">
        <v>0.88194444444444453</v>
      </c>
      <c r="D48" s="16">
        <f>MOD(C48-B48,1)</f>
        <v>0.5277777777777779</v>
      </c>
      <c r="E48" s="17">
        <f t="shared" si="0"/>
        <v>0.47500000000000014</v>
      </c>
      <c r="F48" s="21"/>
      <c r="G48" s="41"/>
    </row>
    <row r="49" spans="1:7">
      <c r="A49" s="14" t="s">
        <v>14</v>
      </c>
      <c r="B49" s="15">
        <v>0.39583333333333331</v>
      </c>
      <c r="C49" s="15">
        <v>0.71527777777777779</v>
      </c>
      <c r="D49" s="16">
        <f>MOD(C49-B49,1)</f>
        <v>0.31944444444444448</v>
      </c>
      <c r="E49" s="17">
        <f t="shared" si="0"/>
        <v>0.28750000000000003</v>
      </c>
      <c r="F49" s="21"/>
      <c r="G49" s="41"/>
    </row>
    <row r="50" spans="1:7">
      <c r="A50" s="14" t="s">
        <v>15</v>
      </c>
      <c r="B50" s="15"/>
      <c r="C50" s="15"/>
      <c r="D50" s="16">
        <f>MOD(C50-B50,1)</f>
        <v>0</v>
      </c>
      <c r="E50" s="17">
        <f t="shared" si="0"/>
        <v>0</v>
      </c>
      <c r="F50" s="21"/>
      <c r="G50" s="41"/>
    </row>
    <row r="51" spans="1:7">
      <c r="A51" s="14" t="s">
        <v>17</v>
      </c>
      <c r="B51" s="15">
        <v>0.41666666666666669</v>
      </c>
      <c r="C51" s="15">
        <v>0.875</v>
      </c>
      <c r="D51" s="16">
        <f>MOD(C51-B51,1)</f>
        <v>0.45833333333333331</v>
      </c>
      <c r="E51" s="17">
        <f t="shared" si="0"/>
        <v>0.41249999999999998</v>
      </c>
      <c r="F51" s="21"/>
      <c r="G51" s="41"/>
    </row>
    <row r="52" spans="1:7">
      <c r="A52" s="14" t="s">
        <v>18</v>
      </c>
      <c r="B52" s="15">
        <v>0.41666666666666669</v>
      </c>
      <c r="C52" s="15">
        <v>0.83333333333333337</v>
      </c>
      <c r="D52" s="16">
        <f>MOD(C52-B52,1)</f>
        <v>0.41666666666666669</v>
      </c>
      <c r="E52" s="17">
        <f t="shared" si="0"/>
        <v>0.375</v>
      </c>
      <c r="F52" s="7"/>
      <c r="G52" s="8"/>
    </row>
    <row r="53" spans="1:7">
      <c r="A53" s="6"/>
      <c r="B53" s="7"/>
      <c r="C53" s="43" t="s">
        <v>19</v>
      </c>
      <c r="D53" s="44">
        <f>SUM('Decembre 2015'!D46:D52)</f>
        <v>2.4444444444444442</v>
      </c>
      <c r="E53" s="24">
        <f>SUM('Decembre 2015'!D53-'Decembre 2015'!G53)</f>
        <v>0.8194444444444442</v>
      </c>
      <c r="F53" s="45" t="s">
        <v>22</v>
      </c>
      <c r="G53" s="46">
        <v>1.625</v>
      </c>
    </row>
    <row r="54" spans="1:7">
      <c r="A54" s="6"/>
      <c r="B54" s="7"/>
      <c r="C54" s="27">
        <v>0.9</v>
      </c>
      <c r="D54" s="28">
        <f>SUM('Decembre 2015'!E46:E52)</f>
        <v>2.2000000000000002</v>
      </c>
      <c r="E54" s="29">
        <f>SUM('Decembre 2015'!D54-'Decembre 2015'!G54)</f>
        <v>0.57500000000000018</v>
      </c>
      <c r="F54" s="56">
        <f>SUM(E54*24)</f>
        <v>13.800000000000004</v>
      </c>
      <c r="G54" s="31">
        <v>1.625</v>
      </c>
    </row>
    <row r="55" spans="1:7">
      <c r="A55" s="6"/>
      <c r="B55" s="7"/>
      <c r="C55" s="22" t="s">
        <v>20</v>
      </c>
      <c r="D55" s="32">
        <f>SUM('Decembre 2015'!D54*24)</f>
        <v>52.800000000000004</v>
      </c>
      <c r="E55" s="33"/>
      <c r="F55" s="34"/>
      <c r="G55" s="35"/>
    </row>
    <row r="56" spans="1:7">
      <c r="A56" s="47" t="s">
        <v>23</v>
      </c>
      <c r="B56" s="48"/>
      <c r="C56" s="49">
        <f>SUM('Decembre 2015'!D40+'Decembre 2015'!D53)</f>
        <v>4.6736111111111107</v>
      </c>
      <c r="D56" s="50" t="s">
        <v>24</v>
      </c>
      <c r="E56" s="51">
        <f>SUM('Decembre 2015'!C56-'Decembre 2015'!G56)</f>
        <v>1.4236111111111107</v>
      </c>
      <c r="F56" s="52"/>
      <c r="G56" s="53">
        <v>3.25</v>
      </c>
    </row>
    <row r="57" spans="1:7">
      <c r="A57" s="54"/>
      <c r="B57" s="55"/>
      <c r="C57" s="49">
        <f>SUM('Decembre 2015'!D41+'Decembre 2015'!D54)</f>
        <v>4.2062500000000007</v>
      </c>
      <c r="D57" s="56">
        <f>SUM(C57*24)</f>
        <v>100.95000000000002</v>
      </c>
      <c r="E57" s="51">
        <f>SUM('Decembre 2015'!C57-'Decembre 2015'!G56)</f>
        <v>0.95625000000000071</v>
      </c>
      <c r="F57" s="56">
        <f>SUM(E57*24)</f>
        <v>22.950000000000017</v>
      </c>
      <c r="G57" s="53"/>
    </row>
    <row r="58" spans="1:7">
      <c r="A58" s="57"/>
      <c r="B58" s="58"/>
      <c r="C58" s="58"/>
      <c r="D58" s="58"/>
      <c r="E58" s="58"/>
      <c r="F58" s="58"/>
      <c r="G58" s="59"/>
    </row>
  </sheetData>
  <mergeCells count="2">
    <mergeCell ref="A1:G1"/>
    <mergeCell ref="A30:G30"/>
  </mergeCells>
  <conditionalFormatting sqref="C27">
    <cfRule type="cellIs" dxfId="488" priority="128" stopIfTrue="1" operator="lessThan">
      <formula>$H$23</formula>
    </cfRule>
  </conditionalFormatting>
  <conditionalFormatting sqref="C56">
    <cfRule type="cellIs" dxfId="487" priority="130" stopIfTrue="1" operator="lessThan">
      <formula>$H$23</formula>
    </cfRule>
  </conditionalFormatting>
  <conditionalFormatting sqref="C57">
    <cfRule type="cellIs" dxfId="486" priority="132" stopIfTrue="1" operator="lessThan">
      <formula>$H$23</formula>
    </cfRule>
  </conditionalFormatting>
  <conditionalFormatting sqref="D11">
    <cfRule type="cellIs" dxfId="485" priority="134" stopIfTrue="1" operator="lessThan">
      <formula>1.71527777777778</formula>
    </cfRule>
  </conditionalFormatting>
  <conditionalFormatting sqref="D12">
    <cfRule type="cellIs" dxfId="484" priority="137" stopIfTrue="1" operator="lessThan">
      <formula>1.71527777777778</formula>
    </cfRule>
  </conditionalFormatting>
  <conditionalFormatting sqref="D24">
    <cfRule type="cellIs" dxfId="483" priority="140" stopIfTrue="1" operator="lessThan">
      <formula>1.71527777777778</formula>
    </cfRule>
  </conditionalFormatting>
  <conditionalFormatting sqref="D25">
    <cfRule type="cellIs" dxfId="482" priority="143" stopIfTrue="1" operator="lessThan">
      <formula>1.71527777777778</formula>
    </cfRule>
  </conditionalFormatting>
  <conditionalFormatting sqref="D40">
    <cfRule type="cellIs" dxfId="481" priority="146" stopIfTrue="1" operator="lessThan">
      <formula>1.71527777777778</formula>
    </cfRule>
  </conditionalFormatting>
  <conditionalFormatting sqref="D41">
    <cfRule type="cellIs" dxfId="480" priority="149" stopIfTrue="1" operator="lessThan">
      <formula>1.71527777777778</formula>
    </cfRule>
  </conditionalFormatting>
  <conditionalFormatting sqref="D53">
    <cfRule type="cellIs" dxfId="479" priority="152" stopIfTrue="1" operator="lessThan">
      <formula>1.71527777777778</formula>
    </cfRule>
  </conditionalFormatting>
  <conditionalFormatting sqref="D54">
    <cfRule type="cellIs" dxfId="478" priority="155" stopIfTrue="1" operator="lessThan">
      <formula>1.71527777777778</formula>
    </cfRule>
  </conditionalFormatting>
  <conditionalFormatting sqref="D11">
    <cfRule type="cellIs" dxfId="477" priority="133" stopIfTrue="1" operator="equal">
      <formula>$G$14</formula>
    </cfRule>
  </conditionalFormatting>
  <conditionalFormatting sqref="D12">
    <cfRule type="cellIs" dxfId="476" priority="136" stopIfTrue="1" operator="equal">
      <formula>$G$14</formula>
    </cfRule>
  </conditionalFormatting>
  <conditionalFormatting sqref="D24">
    <cfRule type="cellIs" dxfId="475" priority="139" stopIfTrue="1" operator="equal">
      <formula>$G$14</formula>
    </cfRule>
  </conditionalFormatting>
  <conditionalFormatting sqref="D25">
    <cfRule type="cellIs" dxfId="474" priority="142" stopIfTrue="1" operator="equal">
      <formula>$G$14</formula>
    </cfRule>
  </conditionalFormatting>
  <conditionalFormatting sqref="D40">
    <cfRule type="cellIs" dxfId="473" priority="145" stopIfTrue="1" operator="equal">
      <formula>$G$14</formula>
    </cfRule>
  </conditionalFormatting>
  <conditionalFormatting sqref="D41">
    <cfRule type="cellIs" dxfId="472" priority="148" stopIfTrue="1" operator="equal">
      <formula>$G$14</formula>
    </cfRule>
  </conditionalFormatting>
  <conditionalFormatting sqref="D53">
    <cfRule type="cellIs" dxfId="471" priority="151" stopIfTrue="1" operator="equal">
      <formula>$G$14</formula>
    </cfRule>
  </conditionalFormatting>
  <conditionalFormatting sqref="D54">
    <cfRule type="cellIs" dxfId="470" priority="154" stopIfTrue="1" operator="equal">
      <formula>$G$14</formula>
    </cfRule>
  </conditionalFormatting>
  <conditionalFormatting sqref="E12">
    <cfRule type="cellIs" dxfId="469" priority="157" stopIfTrue="1" operator="greaterThan">
      <formula>$F$15</formula>
    </cfRule>
  </conditionalFormatting>
  <conditionalFormatting sqref="E25">
    <cfRule type="cellIs" dxfId="468" priority="158" stopIfTrue="1" operator="greaterThan">
      <formula>$F$15</formula>
    </cfRule>
  </conditionalFormatting>
  <conditionalFormatting sqref="E41">
    <cfRule type="cellIs" dxfId="467" priority="159" stopIfTrue="1" operator="greaterThan">
      <formula>$F$15</formula>
    </cfRule>
  </conditionalFormatting>
  <conditionalFormatting sqref="E54">
    <cfRule type="cellIs" dxfId="466" priority="160" stopIfTrue="1" operator="greaterThan">
      <formula>$F$15</formula>
    </cfRule>
  </conditionalFormatting>
  <conditionalFormatting sqref="D11">
    <cfRule type="cellIs" dxfId="465" priority="135" stopIfTrue="1" operator="greaterThan">
      <formula>$G$14</formula>
    </cfRule>
  </conditionalFormatting>
  <conditionalFormatting sqref="D12">
    <cfRule type="cellIs" dxfId="464" priority="138" stopIfTrue="1" operator="greaterThan">
      <formula>$G$14</formula>
    </cfRule>
  </conditionalFormatting>
  <conditionalFormatting sqref="D24">
    <cfRule type="cellIs" dxfId="463" priority="141" stopIfTrue="1" operator="greaterThan">
      <formula>$G$14</formula>
    </cfRule>
  </conditionalFormatting>
  <conditionalFormatting sqref="D25">
    <cfRule type="cellIs" dxfId="462" priority="144" stopIfTrue="1" operator="greaterThan">
      <formula>$G$14</formula>
    </cfRule>
  </conditionalFormatting>
  <conditionalFormatting sqref="D40">
    <cfRule type="cellIs" dxfId="461" priority="147" stopIfTrue="1" operator="greaterThan">
      <formula>$G$14</formula>
    </cfRule>
  </conditionalFormatting>
  <conditionalFormatting sqref="D41">
    <cfRule type="cellIs" dxfId="460" priority="150" stopIfTrue="1" operator="greaterThan">
      <formula>$G$14</formula>
    </cfRule>
  </conditionalFormatting>
  <conditionalFormatting sqref="D53">
    <cfRule type="cellIs" dxfId="459" priority="153" stopIfTrue="1" operator="greaterThan">
      <formula>$G$14</formula>
    </cfRule>
  </conditionalFormatting>
  <conditionalFormatting sqref="D54">
    <cfRule type="cellIs" dxfId="458" priority="156" stopIfTrue="1" operator="greaterThan">
      <formula>$G$14</formula>
    </cfRule>
  </conditionalFormatting>
  <conditionalFormatting sqref="F27">
    <cfRule type="cellIs" dxfId="457" priority="161" stopIfTrue="1" operator="greaterThan">
      <formula>$G$30</formula>
    </cfRule>
  </conditionalFormatting>
  <conditionalFormatting sqref="F56">
    <cfRule type="cellIs" dxfId="456" priority="162" stopIfTrue="1" operator="greaterThan">
      <formula>$G$30</formula>
    </cfRule>
  </conditionalFormatting>
  <conditionalFormatting sqref="C27">
    <cfRule type="cellIs" dxfId="455" priority="127" stopIfTrue="1" operator="greaterThan">
      <formula>$H$23</formula>
    </cfRule>
  </conditionalFormatting>
  <conditionalFormatting sqref="C56">
    <cfRule type="cellIs" dxfId="454" priority="129" stopIfTrue="1" operator="greaterThan">
      <formula>$H$23</formula>
    </cfRule>
  </conditionalFormatting>
  <conditionalFormatting sqref="C57">
    <cfRule type="cellIs" dxfId="453" priority="131" stopIfTrue="1" operator="greaterThan">
      <formula>$H$23</formula>
    </cfRule>
  </conditionalFormatting>
  <conditionalFormatting sqref="C28">
    <cfRule type="cellIs" dxfId="452" priority="2" stopIfTrue="1" operator="lessThan">
      <formula>$H$23</formula>
    </cfRule>
  </conditionalFormatting>
  <conditionalFormatting sqref="C28">
    <cfRule type="cellIs" dxfId="451" priority="1" stopIfTrue="1" operator="greaterThan">
      <formula>$H$23</formula>
    </cfRule>
  </conditionalFormatting>
  <pageMargins left="0" right="0" top="0.39370078740157477" bottom="0.39370078740157477" header="0" footer="0"/>
  <headerFooter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3" zoomScale="80" zoomScaleNormal="80" zoomScaleSheetLayoutView="100" workbookViewId="0">
      <selection activeCell="F57" sqref="F57"/>
    </sheetView>
  </sheetViews>
  <sheetFormatPr defaultRowHeight="11.25"/>
  <cols>
    <col min="1" max="16384" width="9.140625" style="75"/>
  </cols>
  <sheetData>
    <row r="1" spans="1:7">
      <c r="A1" s="149" t="s">
        <v>43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 t="shared" ref="D5:D10" si="0">MOD(C5-B5,1)</f>
        <v>0</v>
      </c>
      <c r="E5" s="86">
        <f t="shared" ref="E5:E10" si="1">SUM(D5*0.9)</f>
        <v>0</v>
      </c>
      <c r="F5" s="81"/>
      <c r="G5" s="82"/>
    </row>
    <row r="6" spans="1:7">
      <c r="A6" s="83" t="s">
        <v>13</v>
      </c>
      <c r="B6" s="84"/>
      <c r="C6" s="84"/>
      <c r="D6" s="85">
        <f t="shared" si="0"/>
        <v>0</v>
      </c>
      <c r="E6" s="86">
        <f t="shared" si="1"/>
        <v>0</v>
      </c>
      <c r="F6" s="81"/>
      <c r="G6" s="82"/>
    </row>
    <row r="7" spans="1:7">
      <c r="A7" s="83" t="s">
        <v>14</v>
      </c>
      <c r="B7" s="84"/>
      <c r="C7" s="84"/>
      <c r="D7" s="85">
        <f t="shared" si="0"/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 t="shared" si="0"/>
        <v>0</v>
      </c>
      <c r="E8" s="86">
        <f>SUM(D8*0.75)</f>
        <v>0</v>
      </c>
      <c r="F8" s="81"/>
      <c r="G8" s="82"/>
    </row>
    <row r="9" spans="1:7">
      <c r="A9" s="83" t="s">
        <v>17</v>
      </c>
      <c r="B9" s="84"/>
      <c r="C9" s="84"/>
      <c r="D9" s="85">
        <f t="shared" si="0"/>
        <v>0</v>
      </c>
      <c r="E9" s="86">
        <f t="shared" si="1"/>
        <v>0</v>
      </c>
      <c r="F9" s="88"/>
      <c r="G9" s="82"/>
    </row>
    <row r="10" spans="1:7">
      <c r="A10" s="83" t="s">
        <v>18</v>
      </c>
      <c r="B10" s="84"/>
      <c r="C10" s="84"/>
      <c r="D10" s="85">
        <f t="shared" si="0"/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 ht="14.25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 t="shared" ref="D17:D23" si="2"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 t="shared" si="2"/>
        <v>0</v>
      </c>
      <c r="E18" s="86">
        <f t="shared" ref="E18:E23" si="3"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 t="shared" si="2"/>
        <v>0</v>
      </c>
      <c r="E19" s="86">
        <f t="shared" si="3"/>
        <v>0</v>
      </c>
      <c r="F19" s="81"/>
      <c r="G19" s="82"/>
    </row>
    <row r="20" spans="1:7">
      <c r="A20" s="83" t="s">
        <v>14</v>
      </c>
      <c r="B20" s="84"/>
      <c r="C20" s="84"/>
      <c r="D20" s="85">
        <f t="shared" si="2"/>
        <v>0</v>
      </c>
      <c r="E20" s="86">
        <f t="shared" si="3"/>
        <v>0</v>
      </c>
      <c r="F20" s="81"/>
      <c r="G20" s="82"/>
    </row>
    <row r="21" spans="1:7">
      <c r="A21" s="83" t="s">
        <v>15</v>
      </c>
      <c r="B21" s="84"/>
      <c r="C21" s="84"/>
      <c r="D21" s="85">
        <f t="shared" si="2"/>
        <v>0</v>
      </c>
      <c r="E21" s="86">
        <f t="shared" si="3"/>
        <v>0</v>
      </c>
      <c r="F21" s="81"/>
      <c r="G21" s="82"/>
    </row>
    <row r="22" spans="1:7">
      <c r="A22" s="83" t="s">
        <v>17</v>
      </c>
      <c r="B22" s="84"/>
      <c r="C22" s="84"/>
      <c r="D22" s="85">
        <f t="shared" si="2"/>
        <v>0</v>
      </c>
      <c r="E22" s="86">
        <f t="shared" si="3"/>
        <v>0</v>
      </c>
      <c r="F22" s="81"/>
      <c r="G22" s="82"/>
    </row>
    <row r="23" spans="1:7">
      <c r="A23" s="83" t="s">
        <v>18</v>
      </c>
      <c r="B23" s="84"/>
      <c r="C23" s="84"/>
      <c r="D23" s="85">
        <f t="shared" si="2"/>
        <v>0</v>
      </c>
      <c r="E23" s="86">
        <f t="shared" si="3"/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 ht="14.25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44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 t="shared" ref="D34:D44" si="4">MOD(C34-B34,1)</f>
        <v>0</v>
      </c>
      <c r="E34" s="86">
        <f t="shared" ref="E34:E40" si="5"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 t="shared" si="4"/>
        <v>0</v>
      </c>
      <c r="E35" s="86">
        <f t="shared" si="5"/>
        <v>0</v>
      </c>
      <c r="F35" s="81"/>
      <c r="G35" s="82"/>
    </row>
    <row r="36" spans="1:7">
      <c r="A36" s="83" t="s">
        <v>14</v>
      </c>
      <c r="B36" s="84"/>
      <c r="C36" s="84"/>
      <c r="D36" s="85">
        <f t="shared" si="4"/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 t="shared" si="4"/>
        <v>0</v>
      </c>
      <c r="E37" s="86">
        <f>SUM(D37*0.75)</f>
        <v>0</v>
      </c>
      <c r="F37" s="81"/>
      <c r="G37" s="82"/>
    </row>
    <row r="38" spans="1:7">
      <c r="A38" s="83" t="s">
        <v>17</v>
      </c>
      <c r="B38" s="84"/>
      <c r="C38" s="84"/>
      <c r="D38" s="85">
        <f t="shared" si="4"/>
        <v>0</v>
      </c>
      <c r="E38" s="86">
        <f t="shared" ref="E38:E43" si="6">SUM(D38*0.9)</f>
        <v>0</v>
      </c>
      <c r="F38" s="88"/>
      <c r="G38" s="82"/>
    </row>
    <row r="39" spans="1:7">
      <c r="A39" s="83" t="s">
        <v>18</v>
      </c>
      <c r="B39" s="84"/>
      <c r="C39" s="84"/>
      <c r="D39" s="85">
        <f t="shared" si="4"/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 ht="14.25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 t="shared" ref="D46:D58" si="7"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 t="shared" si="7"/>
        <v>0</v>
      </c>
      <c r="E47" s="86">
        <f t="shared" ref="E47:E57" si="8"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 t="shared" si="7"/>
        <v>0</v>
      </c>
      <c r="E48" s="86">
        <f t="shared" si="8"/>
        <v>0</v>
      </c>
      <c r="F48" s="81"/>
      <c r="G48" s="82"/>
    </row>
    <row r="49" spans="1:7">
      <c r="A49" s="83" t="s">
        <v>14</v>
      </c>
      <c r="B49" s="84"/>
      <c r="C49" s="84"/>
      <c r="D49" s="85">
        <f t="shared" si="7"/>
        <v>0</v>
      </c>
      <c r="E49" s="86">
        <f t="shared" si="8"/>
        <v>0</v>
      </c>
      <c r="F49" s="81"/>
      <c r="G49" s="82"/>
    </row>
    <row r="50" spans="1:7">
      <c r="A50" s="83" t="s">
        <v>15</v>
      </c>
      <c r="B50" s="84"/>
      <c r="C50" s="84"/>
      <c r="D50" s="85">
        <f t="shared" si="7"/>
        <v>0</v>
      </c>
      <c r="E50" s="86">
        <f t="shared" si="8"/>
        <v>0</v>
      </c>
      <c r="F50" s="81"/>
      <c r="G50" s="82"/>
    </row>
    <row r="51" spans="1:7">
      <c r="A51" s="83" t="s">
        <v>17</v>
      </c>
      <c r="B51" s="84"/>
      <c r="C51" s="84"/>
      <c r="D51" s="85">
        <f t="shared" si="7"/>
        <v>0</v>
      </c>
      <c r="E51" s="86">
        <f t="shared" si="8"/>
        <v>0</v>
      </c>
      <c r="F51" s="81"/>
      <c r="G51" s="82"/>
    </row>
    <row r="52" spans="1:7">
      <c r="A52" s="83" t="s">
        <v>18</v>
      </c>
      <c r="B52" s="84"/>
      <c r="C52" s="84"/>
      <c r="D52" s="85">
        <f t="shared" si="7"/>
        <v>0</v>
      </c>
      <c r="E52" s="86">
        <f t="shared" si="8"/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 ht="14.25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450" priority="26" stopIfTrue="1" operator="lessThan">
      <formula>$H$23</formula>
    </cfRule>
  </conditionalFormatting>
  <conditionalFormatting sqref="C28">
    <cfRule type="cellIs" dxfId="449" priority="28" stopIfTrue="1" operator="lessThan">
      <formula>$H$23</formula>
    </cfRule>
  </conditionalFormatting>
  <conditionalFormatting sqref="D11">
    <cfRule type="cellIs" dxfId="448" priority="30" stopIfTrue="1" operator="lessThan">
      <formula>1.71527777777778</formula>
    </cfRule>
  </conditionalFormatting>
  <conditionalFormatting sqref="D12">
    <cfRule type="cellIs" dxfId="447" priority="33" stopIfTrue="1" operator="lessThan">
      <formula>1.71527777777778</formula>
    </cfRule>
  </conditionalFormatting>
  <conditionalFormatting sqref="D11">
    <cfRule type="cellIs" dxfId="446" priority="29" stopIfTrue="1" operator="equal">
      <formula>$G$14</formula>
    </cfRule>
  </conditionalFormatting>
  <conditionalFormatting sqref="D12">
    <cfRule type="cellIs" dxfId="445" priority="32" stopIfTrue="1" operator="equal">
      <formula>$G$14</formula>
    </cfRule>
  </conditionalFormatting>
  <conditionalFormatting sqref="E12">
    <cfRule type="cellIs" dxfId="444" priority="41" stopIfTrue="1" operator="greaterThan">
      <formula>$F$15</formula>
    </cfRule>
  </conditionalFormatting>
  <conditionalFormatting sqref="E25">
    <cfRule type="cellIs" dxfId="443" priority="42" stopIfTrue="1" operator="greaterThan">
      <formula>$F$15</formula>
    </cfRule>
  </conditionalFormatting>
  <conditionalFormatting sqref="D11">
    <cfRule type="cellIs" dxfId="442" priority="31" stopIfTrue="1" operator="greaterThan">
      <formula>$G$14</formula>
    </cfRule>
  </conditionalFormatting>
  <conditionalFormatting sqref="D12">
    <cfRule type="cellIs" dxfId="441" priority="34" stopIfTrue="1" operator="greaterThan">
      <formula>$G$14</formula>
    </cfRule>
  </conditionalFormatting>
  <conditionalFormatting sqref="C27">
    <cfRule type="cellIs" dxfId="440" priority="25" stopIfTrue="1" operator="greaterThan">
      <formula>$H$23</formula>
    </cfRule>
  </conditionalFormatting>
  <conditionalFormatting sqref="C28">
    <cfRule type="cellIs" dxfId="439" priority="27" stopIfTrue="1" operator="greaterThan">
      <formula>$H$23</formula>
    </cfRule>
  </conditionalFormatting>
  <conditionalFormatting sqref="D25">
    <cfRule type="cellIs" dxfId="438" priority="23" stopIfTrue="1" operator="lessThan">
      <formula>1.71527777777778</formula>
    </cfRule>
  </conditionalFormatting>
  <conditionalFormatting sqref="D25">
    <cfRule type="cellIs" dxfId="437" priority="22" stopIfTrue="1" operator="equal">
      <formula>$G$14</formula>
    </cfRule>
  </conditionalFormatting>
  <conditionalFormatting sqref="D25">
    <cfRule type="cellIs" dxfId="436" priority="24" stopIfTrue="1" operator="greaterThan">
      <formula>$G$14</formula>
    </cfRule>
  </conditionalFormatting>
  <conditionalFormatting sqref="D24">
    <cfRule type="cellIs" dxfId="435" priority="20" stopIfTrue="1" operator="lessThan">
      <formula>1.71527777777778</formula>
    </cfRule>
  </conditionalFormatting>
  <conditionalFormatting sqref="D24">
    <cfRule type="cellIs" dxfId="434" priority="19" stopIfTrue="1" operator="equal">
      <formula>$G$14</formula>
    </cfRule>
  </conditionalFormatting>
  <conditionalFormatting sqref="D24">
    <cfRule type="cellIs" dxfId="433" priority="21" stopIfTrue="1" operator="greaterThan">
      <formula>$G$14</formula>
    </cfRule>
  </conditionalFormatting>
  <conditionalFormatting sqref="C56">
    <cfRule type="cellIs" dxfId="432" priority="8" stopIfTrue="1" operator="lessThan">
      <formula>$H$23</formula>
    </cfRule>
  </conditionalFormatting>
  <conditionalFormatting sqref="C57">
    <cfRule type="cellIs" dxfId="431" priority="10" stopIfTrue="1" operator="lessThan">
      <formula>$H$23</formula>
    </cfRule>
  </conditionalFormatting>
  <conditionalFormatting sqref="D40">
    <cfRule type="cellIs" dxfId="430" priority="12" stopIfTrue="1" operator="lessThan">
      <formula>1.71527777777778</formula>
    </cfRule>
  </conditionalFormatting>
  <conditionalFormatting sqref="D41">
    <cfRule type="cellIs" dxfId="429" priority="15" stopIfTrue="1" operator="lessThan">
      <formula>1.71527777777778</formula>
    </cfRule>
  </conditionalFormatting>
  <conditionalFormatting sqref="D40">
    <cfRule type="cellIs" dxfId="428" priority="11" stopIfTrue="1" operator="equal">
      <formula>$G$14</formula>
    </cfRule>
  </conditionalFormatting>
  <conditionalFormatting sqref="D41">
    <cfRule type="cellIs" dxfId="427" priority="14" stopIfTrue="1" operator="equal">
      <formula>$G$14</formula>
    </cfRule>
  </conditionalFormatting>
  <conditionalFormatting sqref="E41">
    <cfRule type="cellIs" dxfId="426" priority="17" stopIfTrue="1" operator="greaterThan">
      <formula>$F$15</formula>
    </cfRule>
  </conditionalFormatting>
  <conditionalFormatting sqref="E54">
    <cfRule type="cellIs" dxfId="425" priority="18" stopIfTrue="1" operator="greaterThan">
      <formula>$F$15</formula>
    </cfRule>
  </conditionalFormatting>
  <conditionalFormatting sqref="D40">
    <cfRule type="cellIs" dxfId="424" priority="13" stopIfTrue="1" operator="greaterThan">
      <formula>$G$14</formula>
    </cfRule>
  </conditionalFormatting>
  <conditionalFormatting sqref="D41">
    <cfRule type="cellIs" dxfId="423" priority="16" stopIfTrue="1" operator="greaterThan">
      <formula>$G$14</formula>
    </cfRule>
  </conditionalFormatting>
  <conditionalFormatting sqref="C56">
    <cfRule type="cellIs" dxfId="422" priority="7" stopIfTrue="1" operator="greaterThan">
      <formula>$H$23</formula>
    </cfRule>
  </conditionalFormatting>
  <conditionalFormatting sqref="C57">
    <cfRule type="cellIs" dxfId="421" priority="9" stopIfTrue="1" operator="greaterThan">
      <formula>$H$23</formula>
    </cfRule>
  </conditionalFormatting>
  <conditionalFormatting sqref="D54">
    <cfRule type="cellIs" dxfId="420" priority="5" stopIfTrue="1" operator="lessThan">
      <formula>1.71527777777778</formula>
    </cfRule>
  </conditionalFormatting>
  <conditionalFormatting sqref="D54">
    <cfRule type="cellIs" dxfId="419" priority="4" stopIfTrue="1" operator="equal">
      <formula>$G$14</formula>
    </cfRule>
  </conditionalFormatting>
  <conditionalFormatting sqref="D54">
    <cfRule type="cellIs" dxfId="418" priority="6" stopIfTrue="1" operator="greaterThan">
      <formula>$G$14</formula>
    </cfRule>
  </conditionalFormatting>
  <conditionalFormatting sqref="D53">
    <cfRule type="cellIs" dxfId="417" priority="2" stopIfTrue="1" operator="lessThan">
      <formula>1.71527777777778</formula>
    </cfRule>
  </conditionalFormatting>
  <conditionalFormatting sqref="D53">
    <cfRule type="cellIs" dxfId="416" priority="1" stopIfTrue="1" operator="equal">
      <formula>$G$14</formula>
    </cfRule>
  </conditionalFormatting>
  <conditionalFormatting sqref="D53">
    <cfRule type="cellIs" dxfId="415" priority="3" stopIfTrue="1" operator="greaterThan">
      <formula>$G$14</formula>
    </cfRule>
  </conditionalFormatting>
  <pageMargins left="0" right="0" top="0" bottom="0" header="0" footer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19" zoomScale="80" zoomScaleNormal="80" zoomScaleSheetLayoutView="100" workbookViewId="0">
      <selection activeCell="N22" sqref="N22"/>
    </sheetView>
  </sheetViews>
  <sheetFormatPr defaultRowHeight="15"/>
  <sheetData>
    <row r="1" spans="1:7">
      <c r="A1" s="149" t="s">
        <v>45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SUM(D8*0.75)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SUM(D9*0.9)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SUM(D23*0.9)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46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8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8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8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8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8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123"/>
      <c r="H37" s="124"/>
    </row>
    <row r="38" spans="1:8">
      <c r="A38" s="83" t="s">
        <v>47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8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8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8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8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8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8">
      <c r="A44" s="76"/>
      <c r="B44" s="81"/>
      <c r="C44" s="105"/>
      <c r="D44" s="106"/>
      <c r="E44" s="103"/>
      <c r="F44" s="99"/>
      <c r="G44" s="100"/>
    </row>
    <row r="45" spans="1:8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8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8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8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SUM(D49*0.75)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SUM(D51*0.9)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SUM(D52*0.9)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414" priority="44" stopIfTrue="1" operator="lessThan">
      <formula>$H$23</formula>
    </cfRule>
  </conditionalFormatting>
  <conditionalFormatting sqref="C28">
    <cfRule type="cellIs" dxfId="413" priority="46" stopIfTrue="1" operator="lessThan">
      <formula>$H$23</formula>
    </cfRule>
  </conditionalFormatting>
  <conditionalFormatting sqref="D11">
    <cfRule type="cellIs" dxfId="412" priority="48" stopIfTrue="1" operator="lessThan">
      <formula>1.71527777777778</formula>
    </cfRule>
  </conditionalFormatting>
  <conditionalFormatting sqref="D12">
    <cfRule type="cellIs" dxfId="411" priority="51" stopIfTrue="1" operator="lessThan">
      <formula>1.71527777777778</formula>
    </cfRule>
  </conditionalFormatting>
  <conditionalFormatting sqref="D11:D12 D24:D25 D40:D41 D53:D54">
    <cfRule type="cellIs" dxfId="410" priority="47" stopIfTrue="1" operator="equal">
      <formula>$G$14</formula>
    </cfRule>
  </conditionalFormatting>
  <conditionalFormatting sqref="E12 E25 E41 E54">
    <cfRule type="cellIs" dxfId="409" priority="53" stopIfTrue="1" operator="greaterThan">
      <formula>$F$15</formula>
    </cfRule>
  </conditionalFormatting>
  <conditionalFormatting sqref="D11:D12 D24:D25 D40:D41 D53:D54">
    <cfRule type="cellIs" dxfId="408" priority="49" stopIfTrue="1" operator="greaterThan">
      <formula>$G$14</formula>
    </cfRule>
  </conditionalFormatting>
  <conditionalFormatting sqref="C27">
    <cfRule type="cellIs" dxfId="407" priority="43" stopIfTrue="1" operator="greaterThan">
      <formula>$H$23</formula>
    </cfRule>
  </conditionalFormatting>
  <conditionalFormatting sqref="C28">
    <cfRule type="cellIs" dxfId="406" priority="45" stopIfTrue="1" operator="greaterThan">
      <formula>$H$23</formula>
    </cfRule>
  </conditionalFormatting>
  <conditionalFormatting sqref="D25">
    <cfRule type="cellIs" dxfId="405" priority="41" stopIfTrue="1" operator="lessThan">
      <formula>1.71527777777778</formula>
    </cfRule>
  </conditionalFormatting>
  <conditionalFormatting sqref="D24">
    <cfRule type="cellIs" dxfId="404" priority="38" stopIfTrue="1" operator="lessThan">
      <formula>1.71527777777778</formula>
    </cfRule>
  </conditionalFormatting>
  <conditionalFormatting sqref="C56">
    <cfRule type="cellIs" dxfId="403" priority="26" stopIfTrue="1" operator="lessThan">
      <formula>$H$23</formula>
    </cfRule>
  </conditionalFormatting>
  <conditionalFormatting sqref="C57">
    <cfRule type="cellIs" dxfId="402" priority="28" stopIfTrue="1" operator="lessThan">
      <formula>$H$23</formula>
    </cfRule>
  </conditionalFormatting>
  <conditionalFormatting sqref="D40">
    <cfRule type="cellIs" dxfId="401" priority="30" stopIfTrue="1" operator="lessThan">
      <formula>1.71527777777778</formula>
    </cfRule>
  </conditionalFormatting>
  <conditionalFormatting sqref="D41">
    <cfRule type="cellIs" dxfId="400" priority="33" stopIfTrue="1" operator="lessThan">
      <formula>1.71527777777778</formula>
    </cfRule>
  </conditionalFormatting>
  <conditionalFormatting sqref="C56">
    <cfRule type="cellIs" dxfId="399" priority="25" stopIfTrue="1" operator="greaterThan">
      <formula>$H$23</formula>
    </cfRule>
  </conditionalFormatting>
  <conditionalFormatting sqref="C57">
    <cfRule type="cellIs" dxfId="398" priority="27" stopIfTrue="1" operator="greaterThan">
      <formula>$H$23</formula>
    </cfRule>
  </conditionalFormatting>
  <conditionalFormatting sqref="D54">
    <cfRule type="cellIs" dxfId="397" priority="23" stopIfTrue="1" operator="lessThan">
      <formula>1.71527777777778</formula>
    </cfRule>
  </conditionalFormatting>
  <conditionalFormatting sqref="D53">
    <cfRule type="cellIs" dxfId="396" priority="20" stopIfTrue="1" operator="lessThan">
      <formula>1.71527777777778</formula>
    </cfRule>
  </conditionalFormatting>
  <pageMargins left="0" right="0" top="0" bottom="0" header="0" footer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47" zoomScale="80" zoomScaleNormal="80" zoomScaleSheetLayoutView="100" workbookViewId="0">
      <selection activeCell="C28" sqref="C28"/>
    </sheetView>
  </sheetViews>
  <sheetFormatPr defaultRowHeight="15"/>
  <sheetData>
    <row r="1" spans="1:7">
      <c r="A1" s="149" t="s">
        <v>48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/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/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/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/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/>
      <c r="E8" s="86">
        <f>SUM(D8*0.75)</f>
        <v>0</v>
      </c>
      <c r="F8" s="81"/>
      <c r="G8" s="82"/>
    </row>
    <row r="9" spans="1:7">
      <c r="A9" s="83" t="s">
        <v>17</v>
      </c>
      <c r="B9" s="84"/>
      <c r="C9" s="84"/>
      <c r="D9" s="85"/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/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SUM(D22*0.9)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SUM(D23*0.9)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52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SUM(D37*0.75)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SUM(D49*0.75)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SUM(D50*0.75)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25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395" priority="26" stopIfTrue="1" operator="lessThan">
      <formula>$H$23</formula>
    </cfRule>
  </conditionalFormatting>
  <conditionalFormatting sqref="C28">
    <cfRule type="cellIs" dxfId="394" priority="28" stopIfTrue="1" operator="lessThan">
      <formula>$H$23</formula>
    </cfRule>
  </conditionalFormatting>
  <conditionalFormatting sqref="D11">
    <cfRule type="cellIs" dxfId="393" priority="30" stopIfTrue="1" operator="lessThan">
      <formula>1.71527777777778</formula>
    </cfRule>
  </conditionalFormatting>
  <conditionalFormatting sqref="D12">
    <cfRule type="cellIs" dxfId="392" priority="33" stopIfTrue="1" operator="lessThan">
      <formula>1.71527777777778</formula>
    </cfRule>
  </conditionalFormatting>
  <conditionalFormatting sqref="D11">
    <cfRule type="cellIs" dxfId="391" priority="29" stopIfTrue="1" operator="equal">
      <formula>$G$14</formula>
    </cfRule>
  </conditionalFormatting>
  <conditionalFormatting sqref="D12">
    <cfRule type="cellIs" dxfId="390" priority="32" stopIfTrue="1" operator="equal">
      <formula>$G$14</formula>
    </cfRule>
  </conditionalFormatting>
  <conditionalFormatting sqref="E12">
    <cfRule type="cellIs" dxfId="389" priority="35" stopIfTrue="1" operator="greaterThan">
      <formula>$F$15</formula>
    </cfRule>
  </conditionalFormatting>
  <conditionalFormatting sqref="E25">
    <cfRule type="cellIs" dxfId="388" priority="36" stopIfTrue="1" operator="greaterThan">
      <formula>$F$15</formula>
    </cfRule>
  </conditionalFormatting>
  <conditionalFormatting sqref="D11">
    <cfRule type="cellIs" dxfId="387" priority="31" stopIfTrue="1" operator="greaterThan">
      <formula>$G$14</formula>
    </cfRule>
  </conditionalFormatting>
  <conditionalFormatting sqref="D12">
    <cfRule type="cellIs" dxfId="386" priority="34" stopIfTrue="1" operator="greaterThan">
      <formula>$G$14</formula>
    </cfRule>
  </conditionalFormatting>
  <conditionalFormatting sqref="C27">
    <cfRule type="cellIs" dxfId="385" priority="25" stopIfTrue="1" operator="greaterThan">
      <formula>$H$23</formula>
    </cfRule>
  </conditionalFormatting>
  <conditionalFormatting sqref="C28">
    <cfRule type="cellIs" dxfId="384" priority="27" stopIfTrue="1" operator="greaterThan">
      <formula>$H$23</formula>
    </cfRule>
  </conditionalFormatting>
  <conditionalFormatting sqref="D25">
    <cfRule type="cellIs" dxfId="383" priority="23" stopIfTrue="1" operator="lessThan">
      <formula>1.71527777777778</formula>
    </cfRule>
  </conditionalFormatting>
  <conditionalFormatting sqref="D25">
    <cfRule type="cellIs" dxfId="382" priority="22" stopIfTrue="1" operator="equal">
      <formula>$G$14</formula>
    </cfRule>
  </conditionalFormatting>
  <conditionalFormatting sqref="D25">
    <cfRule type="cellIs" dxfId="381" priority="24" stopIfTrue="1" operator="greaterThan">
      <formula>$G$14</formula>
    </cfRule>
  </conditionalFormatting>
  <conditionalFormatting sqref="D24">
    <cfRule type="cellIs" dxfId="380" priority="20" stopIfTrue="1" operator="lessThan">
      <formula>1.71527777777778</formula>
    </cfRule>
  </conditionalFormatting>
  <conditionalFormatting sqref="D24">
    <cfRule type="cellIs" dxfId="379" priority="19" stopIfTrue="1" operator="equal">
      <formula>$G$14</formula>
    </cfRule>
  </conditionalFormatting>
  <conditionalFormatting sqref="D24">
    <cfRule type="cellIs" dxfId="378" priority="21" stopIfTrue="1" operator="greaterThan">
      <formula>$G$14</formula>
    </cfRule>
  </conditionalFormatting>
  <conditionalFormatting sqref="C56">
    <cfRule type="cellIs" dxfId="377" priority="8" stopIfTrue="1" operator="lessThan">
      <formula>$H$23</formula>
    </cfRule>
  </conditionalFormatting>
  <conditionalFormatting sqref="C57">
    <cfRule type="cellIs" dxfId="376" priority="10" stopIfTrue="1" operator="lessThan">
      <formula>$H$23</formula>
    </cfRule>
  </conditionalFormatting>
  <conditionalFormatting sqref="D40">
    <cfRule type="cellIs" dxfId="375" priority="12" stopIfTrue="1" operator="lessThan">
      <formula>1.71527777777778</formula>
    </cfRule>
  </conditionalFormatting>
  <conditionalFormatting sqref="D41">
    <cfRule type="cellIs" dxfId="374" priority="15" stopIfTrue="1" operator="lessThan">
      <formula>1.71527777777778</formula>
    </cfRule>
  </conditionalFormatting>
  <conditionalFormatting sqref="D40">
    <cfRule type="cellIs" dxfId="373" priority="11" stopIfTrue="1" operator="equal">
      <formula>$G$14</formula>
    </cfRule>
  </conditionalFormatting>
  <conditionalFormatting sqref="D41">
    <cfRule type="cellIs" dxfId="372" priority="14" stopIfTrue="1" operator="equal">
      <formula>$G$14</formula>
    </cfRule>
  </conditionalFormatting>
  <conditionalFormatting sqref="E41">
    <cfRule type="cellIs" dxfId="371" priority="17" stopIfTrue="1" operator="greaterThan">
      <formula>$F$15</formula>
    </cfRule>
  </conditionalFormatting>
  <conditionalFormatting sqref="E54">
    <cfRule type="cellIs" dxfId="370" priority="18" stopIfTrue="1" operator="greaterThan">
      <formula>$F$15</formula>
    </cfRule>
  </conditionalFormatting>
  <conditionalFormatting sqref="D40">
    <cfRule type="cellIs" dxfId="369" priority="13" stopIfTrue="1" operator="greaterThan">
      <formula>$G$14</formula>
    </cfRule>
  </conditionalFormatting>
  <conditionalFormatting sqref="D41">
    <cfRule type="cellIs" dxfId="368" priority="16" stopIfTrue="1" operator="greaterThan">
      <formula>$G$14</formula>
    </cfRule>
  </conditionalFormatting>
  <conditionalFormatting sqref="C56">
    <cfRule type="cellIs" dxfId="367" priority="7" stopIfTrue="1" operator="greaterThan">
      <formula>$H$23</formula>
    </cfRule>
  </conditionalFormatting>
  <conditionalFormatting sqref="C57">
    <cfRule type="cellIs" dxfId="366" priority="9" stopIfTrue="1" operator="greaterThan">
      <formula>$H$23</formula>
    </cfRule>
  </conditionalFormatting>
  <conditionalFormatting sqref="D54">
    <cfRule type="cellIs" dxfId="365" priority="5" stopIfTrue="1" operator="lessThan">
      <formula>1.71527777777778</formula>
    </cfRule>
  </conditionalFormatting>
  <conditionalFormatting sqref="D54">
    <cfRule type="cellIs" dxfId="364" priority="4" stopIfTrue="1" operator="equal">
      <formula>$G$14</formula>
    </cfRule>
  </conditionalFormatting>
  <conditionalFormatting sqref="D54">
    <cfRule type="cellIs" dxfId="363" priority="6" stopIfTrue="1" operator="greaterThan">
      <formula>$G$14</formula>
    </cfRule>
  </conditionalFormatting>
  <conditionalFormatting sqref="D53">
    <cfRule type="cellIs" dxfId="362" priority="2" stopIfTrue="1" operator="lessThan">
      <formula>1.71527777777778</formula>
    </cfRule>
  </conditionalFormatting>
  <conditionalFormatting sqref="D53">
    <cfRule type="cellIs" dxfId="361" priority="1" stopIfTrue="1" operator="equal">
      <formula>$G$14</formula>
    </cfRule>
  </conditionalFormatting>
  <conditionalFormatting sqref="D53">
    <cfRule type="cellIs" dxfId="360" priority="3" stopIfTrue="1" operator="greaterThan">
      <formula>$G$14</formula>
    </cfRule>
  </conditionalFormatting>
  <pageMargins left="0" right="0" top="0" bottom="0" header="0" footer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topLeftCell="A70" zoomScale="80" zoomScaleNormal="80" zoomScaleSheetLayoutView="100" workbookViewId="0">
      <selection activeCell="C28" sqref="C2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136" t="s">
        <v>9</v>
      </c>
      <c r="B17" s="137"/>
      <c r="C17" s="137"/>
      <c r="D17" s="138">
        <f>MOD(C17-B17,1)</f>
        <v>0</v>
      </c>
      <c r="E17" s="137">
        <f>SUM(D17*0.75)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139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54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25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  <row r="59" spans="1:7">
      <c r="A59" s="149" t="s">
        <v>55</v>
      </c>
      <c r="B59" s="149"/>
      <c r="C59" s="149"/>
      <c r="D59" s="149"/>
      <c r="E59" s="149"/>
      <c r="F59" s="149"/>
      <c r="G59" s="149"/>
    </row>
    <row r="60" spans="1:7">
      <c r="A60" s="76"/>
      <c r="B60" s="77"/>
      <c r="C60" s="77"/>
      <c r="D60" s="77"/>
      <c r="E60" s="77"/>
      <c r="F60" s="77"/>
      <c r="G60" s="78"/>
    </row>
    <row r="61" spans="1:7">
      <c r="A61" s="76"/>
      <c r="B61" s="79" t="s">
        <v>3</v>
      </c>
      <c r="C61" s="79" t="s">
        <v>4</v>
      </c>
      <c r="D61" s="79" t="s">
        <v>5</v>
      </c>
      <c r="E61" s="80" t="s">
        <v>6</v>
      </c>
      <c r="F61" s="81"/>
      <c r="G61" s="82"/>
    </row>
    <row r="62" spans="1:7">
      <c r="A62" s="83" t="s">
        <v>9</v>
      </c>
      <c r="B62" s="84"/>
      <c r="C62" s="84"/>
      <c r="D62" s="85">
        <f>MOD(C62-B62,1)</f>
        <v>0</v>
      </c>
      <c r="E62" s="86">
        <f>SUM(D62*0.9)</f>
        <v>0</v>
      </c>
      <c r="F62" s="87"/>
      <c r="G62" s="82"/>
    </row>
    <row r="63" spans="1:7">
      <c r="A63" s="83" t="s">
        <v>11</v>
      </c>
      <c r="B63" s="84"/>
      <c r="C63" s="84"/>
      <c r="D63" s="85">
        <f>MOD(C63-B63,1)</f>
        <v>0</v>
      </c>
      <c r="E63" s="86">
        <f>SUM(D63*0.9)</f>
        <v>0</v>
      </c>
      <c r="F63" s="81"/>
      <c r="G63" s="82"/>
    </row>
    <row r="64" spans="1:7">
      <c r="A64" s="83" t="s">
        <v>13</v>
      </c>
      <c r="B64" s="84"/>
      <c r="C64" s="84"/>
      <c r="D64" s="85">
        <f>MOD(C64-B64,1)</f>
        <v>0</v>
      </c>
      <c r="E64" s="86">
        <f>SUM(D64*0.9)</f>
        <v>0</v>
      </c>
      <c r="F64" s="81"/>
      <c r="G64" s="82"/>
    </row>
    <row r="65" spans="1:7">
      <c r="A65" s="83" t="s">
        <v>14</v>
      </c>
      <c r="B65" s="84"/>
      <c r="C65" s="84"/>
      <c r="D65" s="85">
        <f>MOD(C65-B65,1)</f>
        <v>0</v>
      </c>
      <c r="E65" s="86">
        <f>SUM(D65*0.9)</f>
        <v>0</v>
      </c>
      <c r="F65" s="81"/>
      <c r="G65" s="82"/>
    </row>
    <row r="66" spans="1:7">
      <c r="A66" s="83" t="s">
        <v>15</v>
      </c>
      <c r="B66" s="84"/>
      <c r="C66" s="84"/>
      <c r="D66" s="85">
        <f>MOD(C66-B66,1)</f>
        <v>0</v>
      </c>
      <c r="E66" s="86">
        <f>SUM(D66*0.9)</f>
        <v>0</v>
      </c>
      <c r="F66" s="81"/>
      <c r="G66" s="82"/>
    </row>
    <row r="67" spans="1:7">
      <c r="A67" s="83" t="s">
        <v>17</v>
      </c>
      <c r="B67" s="84"/>
      <c r="C67" s="84"/>
      <c r="D67" s="85">
        <f>MOD(C67-B67,1)</f>
        <v>0</v>
      </c>
      <c r="E67" s="86">
        <f>SUM(D67*0.75)</f>
        <v>0</v>
      </c>
      <c r="F67" s="88"/>
      <c r="G67" s="82"/>
    </row>
    <row r="68" spans="1:7">
      <c r="A68" s="83" t="s">
        <v>18</v>
      </c>
      <c r="B68" s="84"/>
      <c r="C68" s="84"/>
      <c r="D68" s="85">
        <f>MOD(C68-B68,1)</f>
        <v>0</v>
      </c>
      <c r="E68" s="86">
        <f>SUM(D68*0.75)</f>
        <v>0</v>
      </c>
      <c r="F68" s="81"/>
      <c r="G68" s="82"/>
    </row>
    <row r="69" spans="1:7">
      <c r="A69" s="76"/>
      <c r="B69" s="81"/>
      <c r="C69" s="89" t="s">
        <v>19</v>
      </c>
      <c r="D69" s="90">
        <f>SUM(D62:D68)</f>
        <v>0</v>
      </c>
      <c r="E69" s="91">
        <f>SUM(D69-G69)</f>
        <v>-1.625</v>
      </c>
      <c r="F69" s="92" t="s">
        <v>22</v>
      </c>
      <c r="G69" s="93">
        <v>1.625</v>
      </c>
    </row>
    <row r="70" spans="1:7">
      <c r="A70" s="76"/>
      <c r="B70" s="81"/>
      <c r="C70" s="94" t="s">
        <v>6</v>
      </c>
      <c r="D70" s="95">
        <f>SUM(E62:E68)</f>
        <v>0</v>
      </c>
      <c r="E70" s="96">
        <f>SUM(D70-G70)</f>
        <v>-1.625</v>
      </c>
      <c r="F70" s="118">
        <f>SUM(E70*24)</f>
        <v>-39</v>
      </c>
      <c r="G70" s="31">
        <v>1.625</v>
      </c>
    </row>
    <row r="71" spans="1:7">
      <c r="A71" s="76"/>
      <c r="B71" s="81"/>
      <c r="C71" s="89" t="s">
        <v>20</v>
      </c>
      <c r="D71" s="97">
        <f>SUM(D70*24)</f>
        <v>0</v>
      </c>
      <c r="E71" s="98"/>
      <c r="F71" s="99"/>
      <c r="G71" s="100"/>
    </row>
    <row r="72" spans="1:7">
      <c r="A72" s="76"/>
      <c r="B72" s="81"/>
      <c r="C72" s="101">
        <f>SUM(G70-D69)</f>
        <v>1.625</v>
      </c>
      <c r="D72" s="102" t="s">
        <v>21</v>
      </c>
      <c r="E72" s="103"/>
      <c r="F72" s="104"/>
      <c r="G72" s="100"/>
    </row>
    <row r="73" spans="1:7">
      <c r="A73" s="76"/>
      <c r="B73" s="81"/>
      <c r="C73" s="105"/>
      <c r="D73" s="106"/>
      <c r="E73" s="103"/>
      <c r="F73" s="99"/>
      <c r="G73" s="100"/>
    </row>
    <row r="74" spans="1:7">
      <c r="A74" s="76"/>
      <c r="B74" s="79" t="s">
        <v>3</v>
      </c>
      <c r="C74" s="79" t="s">
        <v>4</v>
      </c>
      <c r="D74" s="79" t="s">
        <v>5</v>
      </c>
      <c r="E74" s="80" t="s">
        <v>6</v>
      </c>
      <c r="F74" s="81"/>
      <c r="G74" s="82"/>
    </row>
    <row r="75" spans="1:7">
      <c r="A75" s="83" t="s">
        <v>9</v>
      </c>
      <c r="B75" s="84"/>
      <c r="C75" s="84"/>
      <c r="D75" s="85">
        <f>MOD(C75-B75,1)</f>
        <v>0</v>
      </c>
      <c r="E75" s="86">
        <f>SUM(D75*0.9)</f>
        <v>0</v>
      </c>
      <c r="F75" s="81"/>
      <c r="G75" s="82"/>
    </row>
    <row r="76" spans="1:7">
      <c r="A76" s="83" t="s">
        <v>11</v>
      </c>
      <c r="B76" s="84"/>
      <c r="C76" s="84"/>
      <c r="D76" s="85">
        <f>MOD(C76-B76,1)</f>
        <v>0</v>
      </c>
      <c r="E76" s="86">
        <f>SUM(D76*0.9)</f>
        <v>0</v>
      </c>
      <c r="F76" s="81"/>
      <c r="G76" s="82"/>
    </row>
    <row r="77" spans="1:7">
      <c r="A77" s="83" t="s">
        <v>13</v>
      </c>
      <c r="B77" s="84"/>
      <c r="C77" s="84"/>
      <c r="D77" s="85">
        <f>MOD(C77-B77,1)</f>
        <v>0</v>
      </c>
      <c r="E77" s="86">
        <f>SUM(D77*0.9)</f>
        <v>0</v>
      </c>
      <c r="F77" s="81"/>
      <c r="G77" s="82"/>
    </row>
    <row r="78" spans="1:7">
      <c r="A78" s="83" t="s">
        <v>14</v>
      </c>
      <c r="B78" s="84"/>
      <c r="C78" s="84"/>
      <c r="D78" s="85">
        <f>MOD(C78-B78,1)</f>
        <v>0</v>
      </c>
      <c r="E78" s="86">
        <f>SUM(D78*0.9)</f>
        <v>0</v>
      </c>
      <c r="F78" s="81"/>
      <c r="G78" s="82"/>
    </row>
    <row r="79" spans="1:7">
      <c r="A79" s="83" t="s">
        <v>15</v>
      </c>
      <c r="B79" s="84"/>
      <c r="C79" s="84"/>
      <c r="D79" s="85">
        <f>MOD(C79-B79,1)</f>
        <v>0</v>
      </c>
      <c r="E79" s="86">
        <f>SUM(D79*0.9)</f>
        <v>0</v>
      </c>
      <c r="F79" s="81"/>
      <c r="G79" s="82"/>
    </row>
    <row r="80" spans="1:7">
      <c r="A80" s="83" t="s">
        <v>17</v>
      </c>
      <c r="B80" s="84"/>
      <c r="C80" s="84"/>
      <c r="D80" s="85">
        <f>MOD(C80-B80,1)</f>
        <v>0</v>
      </c>
      <c r="E80" s="86">
        <f>SUM(D80*0.75)</f>
        <v>0</v>
      </c>
      <c r="F80" s="81"/>
      <c r="G80" s="82"/>
    </row>
    <row r="81" spans="1:7">
      <c r="A81" s="83" t="s">
        <v>18</v>
      </c>
      <c r="B81" s="84"/>
      <c r="C81" s="84"/>
      <c r="D81" s="85">
        <f>MOD(C81-B81,1)</f>
        <v>0</v>
      </c>
      <c r="E81" s="86">
        <f>SUM(D81*0.75)</f>
        <v>0</v>
      </c>
      <c r="F81" s="77"/>
      <c r="G81" s="78"/>
    </row>
    <row r="82" spans="1:7">
      <c r="A82" s="76"/>
      <c r="B82" s="77"/>
      <c r="C82" s="107" t="s">
        <v>19</v>
      </c>
      <c r="D82" s="90">
        <f>SUM(D75:D81)</f>
        <v>0</v>
      </c>
      <c r="E82" s="122">
        <f>SUM(D82-G82)</f>
        <v>-1.625</v>
      </c>
      <c r="F82" s="108" t="s">
        <v>22</v>
      </c>
      <c r="G82" s="109">
        <v>1.625</v>
      </c>
    </row>
    <row r="83" spans="1:7">
      <c r="A83" s="76"/>
      <c r="B83" s="77"/>
      <c r="C83" s="94" t="s">
        <v>6</v>
      </c>
      <c r="D83" s="95">
        <f>SUM(E75:E81)</f>
        <v>0</v>
      </c>
      <c r="E83" s="96">
        <f>SUM(D83-G83)</f>
        <v>-1.625</v>
      </c>
      <c r="F83" s="118">
        <f>SUM(E83*24)</f>
        <v>-39</v>
      </c>
      <c r="G83" s="31">
        <v>1.625</v>
      </c>
    </row>
    <row r="84" spans="1:7">
      <c r="A84" s="76"/>
      <c r="B84" s="77"/>
      <c r="C84" s="89" t="s">
        <v>20</v>
      </c>
      <c r="D84" s="97">
        <f>SUM(D83*24)</f>
        <v>0</v>
      </c>
      <c r="E84" s="98"/>
      <c r="F84" s="99"/>
      <c r="G84" s="100"/>
    </row>
    <row r="85" spans="1:7">
      <c r="A85" s="110" t="s">
        <v>23</v>
      </c>
      <c r="B85" s="111"/>
      <c r="C85" s="112">
        <f>SUM(D69+D82)</f>
        <v>0</v>
      </c>
      <c r="D85" s="113" t="s">
        <v>24</v>
      </c>
      <c r="E85" s="114">
        <f>SUM(C85-G85)</f>
        <v>-3.25</v>
      </c>
      <c r="F85" s="118">
        <f>SUM(E85*24)</f>
        <v>-78</v>
      </c>
      <c r="G85" s="115">
        <v>3.25</v>
      </c>
    </row>
    <row r="86" spans="1:7">
      <c r="A86" s="116"/>
      <c r="B86" s="117"/>
      <c r="C86" s="112">
        <f>SUM(D70+D83)</f>
        <v>0</v>
      </c>
      <c r="D86" s="118">
        <f>SUM(C86*24)</f>
        <v>0</v>
      </c>
      <c r="E86" s="114">
        <f>SUM(C86-G85)</f>
        <v>-3.25</v>
      </c>
      <c r="F86" s="118">
        <f>SUM(E86*24)</f>
        <v>-78</v>
      </c>
      <c r="G86" s="115"/>
    </row>
    <row r="87" spans="1:7">
      <c r="A87" s="119"/>
      <c r="B87" s="120"/>
      <c r="C87" s="120"/>
      <c r="D87" s="120"/>
      <c r="E87" s="120"/>
      <c r="F87" s="120"/>
      <c r="G87" s="121"/>
    </row>
  </sheetData>
  <mergeCells count="3">
    <mergeCell ref="A1:G1"/>
    <mergeCell ref="A30:G30"/>
    <mergeCell ref="A59:G59"/>
  </mergeCells>
  <conditionalFormatting sqref="C27">
    <cfRule type="cellIs" dxfId="359" priority="44" stopIfTrue="1" operator="lessThan">
      <formula>$H$23</formula>
    </cfRule>
  </conditionalFormatting>
  <conditionalFormatting sqref="C28">
    <cfRule type="cellIs" dxfId="358" priority="46" stopIfTrue="1" operator="lessThan">
      <formula>$H$23</formula>
    </cfRule>
  </conditionalFormatting>
  <conditionalFormatting sqref="D11">
    <cfRule type="cellIs" dxfId="357" priority="48" stopIfTrue="1" operator="lessThan">
      <formula>1.71527777777778</formula>
    </cfRule>
  </conditionalFormatting>
  <conditionalFormatting sqref="D12">
    <cfRule type="cellIs" dxfId="356" priority="51" stopIfTrue="1" operator="lessThan">
      <formula>1.71527777777778</formula>
    </cfRule>
  </conditionalFormatting>
  <conditionalFormatting sqref="D11">
    <cfRule type="cellIs" dxfId="355" priority="47" stopIfTrue="1" operator="equal">
      <formula>$G$14</formula>
    </cfRule>
  </conditionalFormatting>
  <conditionalFormatting sqref="D12">
    <cfRule type="cellIs" dxfId="354" priority="50" stopIfTrue="1" operator="equal">
      <formula>$G$14</formula>
    </cfRule>
  </conditionalFormatting>
  <conditionalFormatting sqref="E12">
    <cfRule type="cellIs" dxfId="353" priority="53" stopIfTrue="1" operator="greaterThan">
      <formula>$F$15</formula>
    </cfRule>
  </conditionalFormatting>
  <conditionalFormatting sqref="E25">
    <cfRule type="cellIs" dxfId="352" priority="54" stopIfTrue="1" operator="greaterThan">
      <formula>$F$15</formula>
    </cfRule>
  </conditionalFormatting>
  <conditionalFormatting sqref="D11">
    <cfRule type="cellIs" dxfId="351" priority="49" stopIfTrue="1" operator="greaterThan">
      <formula>$G$14</formula>
    </cfRule>
  </conditionalFormatting>
  <conditionalFormatting sqref="D12">
    <cfRule type="cellIs" dxfId="350" priority="52" stopIfTrue="1" operator="greaterThan">
      <formula>$G$14</formula>
    </cfRule>
  </conditionalFormatting>
  <conditionalFormatting sqref="C27">
    <cfRule type="cellIs" dxfId="349" priority="43" stopIfTrue="1" operator="greaterThan">
      <formula>$H$23</formula>
    </cfRule>
  </conditionalFormatting>
  <conditionalFormatting sqref="C28">
    <cfRule type="cellIs" dxfId="348" priority="45" stopIfTrue="1" operator="greaterThan">
      <formula>$H$23</formula>
    </cfRule>
  </conditionalFormatting>
  <conditionalFormatting sqref="D25">
    <cfRule type="cellIs" dxfId="347" priority="41" stopIfTrue="1" operator="lessThan">
      <formula>1.71527777777778</formula>
    </cfRule>
  </conditionalFormatting>
  <conditionalFormatting sqref="D25">
    <cfRule type="cellIs" dxfId="346" priority="40" stopIfTrue="1" operator="equal">
      <formula>$G$14</formula>
    </cfRule>
  </conditionalFormatting>
  <conditionalFormatting sqref="D25">
    <cfRule type="cellIs" dxfId="345" priority="42" stopIfTrue="1" operator="greaterThan">
      <formula>$G$14</formula>
    </cfRule>
  </conditionalFormatting>
  <conditionalFormatting sqref="D24">
    <cfRule type="cellIs" dxfId="344" priority="38" stopIfTrue="1" operator="lessThan">
      <formula>1.71527777777778</formula>
    </cfRule>
  </conditionalFormatting>
  <conditionalFormatting sqref="D24">
    <cfRule type="cellIs" dxfId="343" priority="37" stopIfTrue="1" operator="equal">
      <formula>$G$14</formula>
    </cfRule>
  </conditionalFormatting>
  <conditionalFormatting sqref="D24">
    <cfRule type="cellIs" dxfId="342" priority="39" stopIfTrue="1" operator="greaterThan">
      <formula>$G$14</formula>
    </cfRule>
  </conditionalFormatting>
  <conditionalFormatting sqref="C56">
    <cfRule type="cellIs" dxfId="341" priority="26" stopIfTrue="1" operator="lessThan">
      <formula>$H$23</formula>
    </cfRule>
  </conditionalFormatting>
  <conditionalFormatting sqref="C57">
    <cfRule type="cellIs" dxfId="340" priority="28" stopIfTrue="1" operator="lessThan">
      <formula>$H$23</formula>
    </cfRule>
  </conditionalFormatting>
  <conditionalFormatting sqref="D40">
    <cfRule type="cellIs" dxfId="339" priority="30" stopIfTrue="1" operator="lessThan">
      <formula>1.71527777777778</formula>
    </cfRule>
  </conditionalFormatting>
  <conditionalFormatting sqref="D41">
    <cfRule type="cellIs" dxfId="338" priority="33" stopIfTrue="1" operator="lessThan">
      <formula>1.71527777777778</formula>
    </cfRule>
  </conditionalFormatting>
  <conditionalFormatting sqref="D40">
    <cfRule type="cellIs" dxfId="337" priority="29" stopIfTrue="1" operator="equal">
      <formula>$G$14</formula>
    </cfRule>
  </conditionalFormatting>
  <conditionalFormatting sqref="D41">
    <cfRule type="cellIs" dxfId="336" priority="32" stopIfTrue="1" operator="equal">
      <formula>$G$14</formula>
    </cfRule>
  </conditionalFormatting>
  <conditionalFormatting sqref="E41">
    <cfRule type="cellIs" dxfId="335" priority="35" stopIfTrue="1" operator="greaterThan">
      <formula>$F$15</formula>
    </cfRule>
  </conditionalFormatting>
  <conditionalFormatting sqref="E54">
    <cfRule type="cellIs" dxfId="334" priority="36" stopIfTrue="1" operator="greaterThan">
      <formula>$F$15</formula>
    </cfRule>
  </conditionalFormatting>
  <conditionalFormatting sqref="D40">
    <cfRule type="cellIs" dxfId="333" priority="31" stopIfTrue="1" operator="greaterThan">
      <formula>$G$14</formula>
    </cfRule>
  </conditionalFormatting>
  <conditionalFormatting sqref="D41">
    <cfRule type="cellIs" dxfId="332" priority="34" stopIfTrue="1" operator="greaterThan">
      <formula>$G$14</formula>
    </cfRule>
  </conditionalFormatting>
  <conditionalFormatting sqref="C56">
    <cfRule type="cellIs" dxfId="331" priority="25" stopIfTrue="1" operator="greaterThan">
      <formula>$H$23</formula>
    </cfRule>
  </conditionalFormatting>
  <conditionalFormatting sqref="C57">
    <cfRule type="cellIs" dxfId="330" priority="27" stopIfTrue="1" operator="greaterThan">
      <formula>$H$23</formula>
    </cfRule>
  </conditionalFormatting>
  <conditionalFormatting sqref="D54">
    <cfRule type="cellIs" dxfId="329" priority="23" stopIfTrue="1" operator="lessThan">
      <formula>1.71527777777778</formula>
    </cfRule>
  </conditionalFormatting>
  <conditionalFormatting sqref="D54">
    <cfRule type="cellIs" dxfId="328" priority="22" stopIfTrue="1" operator="equal">
      <formula>$G$14</formula>
    </cfRule>
  </conditionalFormatting>
  <conditionalFormatting sqref="D54">
    <cfRule type="cellIs" dxfId="327" priority="24" stopIfTrue="1" operator="greaterThan">
      <formula>$G$14</formula>
    </cfRule>
  </conditionalFormatting>
  <conditionalFormatting sqref="D53">
    <cfRule type="cellIs" dxfId="326" priority="20" stopIfTrue="1" operator="lessThan">
      <formula>1.71527777777778</formula>
    </cfRule>
  </conditionalFormatting>
  <conditionalFormatting sqref="D53">
    <cfRule type="cellIs" dxfId="325" priority="19" stopIfTrue="1" operator="equal">
      <formula>$G$14</formula>
    </cfRule>
  </conditionalFormatting>
  <conditionalFormatting sqref="D53">
    <cfRule type="cellIs" dxfId="324" priority="21" stopIfTrue="1" operator="greaterThan">
      <formula>$G$14</formula>
    </cfRule>
  </conditionalFormatting>
  <conditionalFormatting sqref="C85">
    <cfRule type="cellIs" dxfId="323" priority="8" stopIfTrue="1" operator="lessThan">
      <formula>$H$23</formula>
    </cfRule>
  </conditionalFormatting>
  <conditionalFormatting sqref="C86">
    <cfRule type="cellIs" dxfId="322" priority="10" stopIfTrue="1" operator="lessThan">
      <formula>$H$23</formula>
    </cfRule>
  </conditionalFormatting>
  <conditionalFormatting sqref="D69">
    <cfRule type="cellIs" dxfId="321" priority="12" stopIfTrue="1" operator="lessThan">
      <formula>1.71527777777778</formula>
    </cfRule>
  </conditionalFormatting>
  <conditionalFormatting sqref="D70">
    <cfRule type="cellIs" dxfId="320" priority="15" stopIfTrue="1" operator="lessThan">
      <formula>1.71527777777778</formula>
    </cfRule>
  </conditionalFormatting>
  <conditionalFormatting sqref="D69">
    <cfRule type="cellIs" dxfId="319" priority="11" stopIfTrue="1" operator="equal">
      <formula>$G$14</formula>
    </cfRule>
  </conditionalFormatting>
  <conditionalFormatting sqref="D70">
    <cfRule type="cellIs" dxfId="318" priority="14" stopIfTrue="1" operator="equal">
      <formula>$G$14</formula>
    </cfRule>
  </conditionalFormatting>
  <conditionalFormatting sqref="E70">
    <cfRule type="cellIs" dxfId="317" priority="17" stopIfTrue="1" operator="greaterThan">
      <formula>$F$15</formula>
    </cfRule>
  </conditionalFormatting>
  <conditionalFormatting sqref="E83">
    <cfRule type="cellIs" dxfId="316" priority="18" stopIfTrue="1" operator="greaterThan">
      <formula>$F$15</formula>
    </cfRule>
  </conditionalFormatting>
  <conditionalFormatting sqref="D69">
    <cfRule type="cellIs" dxfId="315" priority="13" stopIfTrue="1" operator="greaterThan">
      <formula>$G$14</formula>
    </cfRule>
  </conditionalFormatting>
  <conditionalFormatting sqref="D70">
    <cfRule type="cellIs" dxfId="314" priority="16" stopIfTrue="1" operator="greaterThan">
      <formula>$G$14</formula>
    </cfRule>
  </conditionalFormatting>
  <conditionalFormatting sqref="C85">
    <cfRule type="cellIs" dxfId="313" priority="7" stopIfTrue="1" operator="greaterThan">
      <formula>$H$23</formula>
    </cfRule>
  </conditionalFormatting>
  <conditionalFormatting sqref="C86">
    <cfRule type="cellIs" dxfId="312" priority="9" stopIfTrue="1" operator="greaterThan">
      <formula>$H$23</formula>
    </cfRule>
  </conditionalFormatting>
  <conditionalFormatting sqref="D83">
    <cfRule type="cellIs" dxfId="311" priority="5" stopIfTrue="1" operator="lessThan">
      <formula>1.71527777777778</formula>
    </cfRule>
  </conditionalFormatting>
  <conditionalFormatting sqref="D83">
    <cfRule type="cellIs" dxfId="310" priority="4" stopIfTrue="1" operator="equal">
      <formula>$G$14</formula>
    </cfRule>
  </conditionalFormatting>
  <conditionalFormatting sqref="D83">
    <cfRule type="cellIs" dxfId="309" priority="6" stopIfTrue="1" operator="greaterThan">
      <formula>$G$14</formula>
    </cfRule>
  </conditionalFormatting>
  <conditionalFormatting sqref="D82">
    <cfRule type="cellIs" dxfId="308" priority="2" stopIfTrue="1" operator="lessThan">
      <formula>1.71527777777778</formula>
    </cfRule>
  </conditionalFormatting>
  <conditionalFormatting sqref="D82">
    <cfRule type="cellIs" dxfId="307" priority="1" stopIfTrue="1" operator="equal">
      <formula>$G$14</formula>
    </cfRule>
  </conditionalFormatting>
  <conditionalFormatting sqref="D82">
    <cfRule type="cellIs" dxfId="306" priority="3" stopIfTrue="1" operator="greaterThan">
      <formula>$G$14</formula>
    </cfRule>
  </conditionalFormatting>
  <pageMargins left="0" right="0" top="0" bottom="0" header="0" footer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A69" zoomScale="80" zoomScaleNormal="80" zoomScaleSheetLayoutView="100" workbookViewId="0">
      <selection activeCell="A72" sqref="A72:XFD72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  <row r="72" spans="1:1">
      <c r="A72" t="s">
        <v>73</v>
      </c>
    </row>
  </sheetData>
  <mergeCells count="2">
    <mergeCell ref="A1:G1"/>
    <mergeCell ref="A30:G30"/>
  </mergeCells>
  <conditionalFormatting sqref="C27">
    <cfRule type="cellIs" dxfId="305" priority="26" stopIfTrue="1" operator="lessThan">
      <formula>$H$23</formula>
    </cfRule>
  </conditionalFormatting>
  <conditionalFormatting sqref="C28">
    <cfRule type="cellIs" dxfId="304" priority="28" stopIfTrue="1" operator="lessThan">
      <formula>$H$23</formula>
    </cfRule>
  </conditionalFormatting>
  <conditionalFormatting sqref="D11">
    <cfRule type="cellIs" dxfId="303" priority="30" stopIfTrue="1" operator="lessThan">
      <formula>1.71527777777778</formula>
    </cfRule>
  </conditionalFormatting>
  <conditionalFormatting sqref="D12">
    <cfRule type="cellIs" dxfId="302" priority="33" stopIfTrue="1" operator="lessThan">
      <formula>1.71527777777778</formula>
    </cfRule>
  </conditionalFormatting>
  <conditionalFormatting sqref="D11">
    <cfRule type="cellIs" dxfId="301" priority="29" stopIfTrue="1" operator="equal">
      <formula>$G$14</formula>
    </cfRule>
  </conditionalFormatting>
  <conditionalFormatting sqref="D12">
    <cfRule type="cellIs" dxfId="300" priority="32" stopIfTrue="1" operator="equal">
      <formula>$G$14</formula>
    </cfRule>
  </conditionalFormatting>
  <conditionalFormatting sqref="E12">
    <cfRule type="cellIs" dxfId="299" priority="35" stopIfTrue="1" operator="greaterThan">
      <formula>$F$15</formula>
    </cfRule>
  </conditionalFormatting>
  <conditionalFormatting sqref="E25">
    <cfRule type="cellIs" dxfId="298" priority="36" stopIfTrue="1" operator="greaterThan">
      <formula>$F$15</formula>
    </cfRule>
  </conditionalFormatting>
  <conditionalFormatting sqref="D11">
    <cfRule type="cellIs" dxfId="297" priority="31" stopIfTrue="1" operator="greaterThan">
      <formula>$G$14</formula>
    </cfRule>
  </conditionalFormatting>
  <conditionalFormatting sqref="D12">
    <cfRule type="cellIs" dxfId="296" priority="34" stopIfTrue="1" operator="greaterThan">
      <formula>$G$14</formula>
    </cfRule>
  </conditionalFormatting>
  <conditionalFormatting sqref="C27">
    <cfRule type="cellIs" dxfId="295" priority="25" stopIfTrue="1" operator="greaterThan">
      <formula>$H$23</formula>
    </cfRule>
  </conditionalFormatting>
  <conditionalFormatting sqref="C28">
    <cfRule type="cellIs" dxfId="294" priority="27" stopIfTrue="1" operator="greaterThan">
      <formula>$H$23</formula>
    </cfRule>
  </conditionalFormatting>
  <conditionalFormatting sqref="D25">
    <cfRule type="cellIs" dxfId="293" priority="23" stopIfTrue="1" operator="lessThan">
      <formula>1.71527777777778</formula>
    </cfRule>
  </conditionalFormatting>
  <conditionalFormatting sqref="D25">
    <cfRule type="cellIs" dxfId="292" priority="22" stopIfTrue="1" operator="equal">
      <formula>$G$14</formula>
    </cfRule>
  </conditionalFormatting>
  <conditionalFormatting sqref="D25">
    <cfRule type="cellIs" dxfId="291" priority="24" stopIfTrue="1" operator="greaterThan">
      <formula>$G$14</formula>
    </cfRule>
  </conditionalFormatting>
  <conditionalFormatting sqref="D24">
    <cfRule type="cellIs" dxfId="290" priority="20" stopIfTrue="1" operator="lessThan">
      <formula>1.71527777777778</formula>
    </cfRule>
  </conditionalFormatting>
  <conditionalFormatting sqref="D24">
    <cfRule type="cellIs" dxfId="289" priority="19" stopIfTrue="1" operator="equal">
      <formula>$G$14</formula>
    </cfRule>
  </conditionalFormatting>
  <conditionalFormatting sqref="D24">
    <cfRule type="cellIs" dxfId="288" priority="21" stopIfTrue="1" operator="greaterThan">
      <formula>$G$14</formula>
    </cfRule>
  </conditionalFormatting>
  <conditionalFormatting sqref="C56">
    <cfRule type="cellIs" dxfId="287" priority="8" stopIfTrue="1" operator="lessThan">
      <formula>$H$23</formula>
    </cfRule>
  </conditionalFormatting>
  <conditionalFormatting sqref="C57">
    <cfRule type="cellIs" dxfId="286" priority="10" stopIfTrue="1" operator="lessThan">
      <formula>$H$23</formula>
    </cfRule>
  </conditionalFormatting>
  <conditionalFormatting sqref="D40">
    <cfRule type="cellIs" dxfId="285" priority="12" stopIfTrue="1" operator="lessThan">
      <formula>1.71527777777778</formula>
    </cfRule>
  </conditionalFormatting>
  <conditionalFormatting sqref="D41">
    <cfRule type="cellIs" dxfId="284" priority="15" stopIfTrue="1" operator="lessThan">
      <formula>1.71527777777778</formula>
    </cfRule>
  </conditionalFormatting>
  <conditionalFormatting sqref="D40">
    <cfRule type="cellIs" dxfId="283" priority="11" stopIfTrue="1" operator="equal">
      <formula>$G$14</formula>
    </cfRule>
  </conditionalFormatting>
  <conditionalFormatting sqref="D41">
    <cfRule type="cellIs" dxfId="282" priority="14" stopIfTrue="1" operator="equal">
      <formula>$G$14</formula>
    </cfRule>
  </conditionalFormatting>
  <conditionalFormatting sqref="E41">
    <cfRule type="cellIs" dxfId="281" priority="17" stopIfTrue="1" operator="greaterThan">
      <formula>$F$15</formula>
    </cfRule>
  </conditionalFormatting>
  <conditionalFormatting sqref="E54">
    <cfRule type="cellIs" dxfId="280" priority="18" stopIfTrue="1" operator="greaterThan">
      <formula>$F$15</formula>
    </cfRule>
  </conditionalFormatting>
  <conditionalFormatting sqref="D40">
    <cfRule type="cellIs" dxfId="279" priority="13" stopIfTrue="1" operator="greaterThan">
      <formula>$G$14</formula>
    </cfRule>
  </conditionalFormatting>
  <conditionalFormatting sqref="D41">
    <cfRule type="cellIs" dxfId="278" priority="16" stopIfTrue="1" operator="greaterThan">
      <formula>$G$14</formula>
    </cfRule>
  </conditionalFormatting>
  <conditionalFormatting sqref="C56">
    <cfRule type="cellIs" dxfId="277" priority="7" stopIfTrue="1" operator="greaterThan">
      <formula>$H$23</formula>
    </cfRule>
  </conditionalFormatting>
  <conditionalFormatting sqref="C57">
    <cfRule type="cellIs" dxfId="276" priority="9" stopIfTrue="1" operator="greaterThan">
      <formula>$H$23</formula>
    </cfRule>
  </conditionalFormatting>
  <conditionalFormatting sqref="D54">
    <cfRule type="cellIs" dxfId="275" priority="5" stopIfTrue="1" operator="lessThan">
      <formula>1.71527777777778</formula>
    </cfRule>
  </conditionalFormatting>
  <conditionalFormatting sqref="D54">
    <cfRule type="cellIs" dxfId="274" priority="4" stopIfTrue="1" operator="equal">
      <formula>$G$14</formula>
    </cfRule>
  </conditionalFormatting>
  <conditionalFormatting sqref="D54">
    <cfRule type="cellIs" dxfId="273" priority="6" stopIfTrue="1" operator="greaterThan">
      <formula>$G$14</formula>
    </cfRule>
  </conditionalFormatting>
  <conditionalFormatting sqref="D53">
    <cfRule type="cellIs" dxfId="272" priority="2" stopIfTrue="1" operator="lessThan">
      <formula>1.71527777777778</formula>
    </cfRule>
  </conditionalFormatting>
  <conditionalFormatting sqref="D53">
    <cfRule type="cellIs" dxfId="271" priority="1" stopIfTrue="1" operator="equal">
      <formula>$G$14</formula>
    </cfRule>
  </conditionalFormatting>
  <conditionalFormatting sqref="D53">
    <cfRule type="cellIs" dxfId="270" priority="3" stopIfTrue="1" operator="greaterThan">
      <formula>$G$14</formula>
    </cfRule>
  </conditionalFormatting>
  <pageMargins left="0" right="0" top="0" bottom="0" header="0" footer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50" zoomScale="80" zoomScaleNormal="80" zoomScaleSheetLayoutView="100" workbookViewId="0">
      <selection sqref="A1:G5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269" priority="26" stopIfTrue="1" operator="lessThan">
      <formula>$H$23</formula>
    </cfRule>
  </conditionalFormatting>
  <conditionalFormatting sqref="C28">
    <cfRule type="cellIs" dxfId="268" priority="28" stopIfTrue="1" operator="lessThan">
      <formula>$H$23</formula>
    </cfRule>
  </conditionalFormatting>
  <conditionalFormatting sqref="D11">
    <cfRule type="cellIs" dxfId="267" priority="30" stopIfTrue="1" operator="lessThan">
      <formula>1.71527777777778</formula>
    </cfRule>
  </conditionalFormatting>
  <conditionalFormatting sqref="D12">
    <cfRule type="cellIs" dxfId="266" priority="33" stopIfTrue="1" operator="lessThan">
      <formula>1.71527777777778</formula>
    </cfRule>
  </conditionalFormatting>
  <conditionalFormatting sqref="D11">
    <cfRule type="cellIs" dxfId="265" priority="29" stopIfTrue="1" operator="equal">
      <formula>$G$14</formula>
    </cfRule>
  </conditionalFormatting>
  <conditionalFormatting sqref="D12">
    <cfRule type="cellIs" dxfId="264" priority="32" stopIfTrue="1" operator="equal">
      <formula>$G$14</formula>
    </cfRule>
  </conditionalFormatting>
  <conditionalFormatting sqref="E12">
    <cfRule type="cellIs" dxfId="263" priority="35" stopIfTrue="1" operator="greaterThan">
      <formula>$F$15</formula>
    </cfRule>
  </conditionalFormatting>
  <conditionalFormatting sqref="E25">
    <cfRule type="cellIs" dxfId="262" priority="36" stopIfTrue="1" operator="greaterThan">
      <formula>$F$15</formula>
    </cfRule>
  </conditionalFormatting>
  <conditionalFormatting sqref="D11">
    <cfRule type="cellIs" dxfId="261" priority="31" stopIfTrue="1" operator="greaterThan">
      <formula>$G$14</formula>
    </cfRule>
  </conditionalFormatting>
  <conditionalFormatting sqref="D12">
    <cfRule type="cellIs" dxfId="260" priority="34" stopIfTrue="1" operator="greaterThan">
      <formula>$G$14</formula>
    </cfRule>
  </conditionalFormatting>
  <conditionalFormatting sqref="C27">
    <cfRule type="cellIs" dxfId="259" priority="25" stopIfTrue="1" operator="greaterThan">
      <formula>$H$23</formula>
    </cfRule>
  </conditionalFormatting>
  <conditionalFormatting sqref="C28">
    <cfRule type="cellIs" dxfId="258" priority="27" stopIfTrue="1" operator="greaterThan">
      <formula>$H$23</formula>
    </cfRule>
  </conditionalFormatting>
  <conditionalFormatting sqref="D25">
    <cfRule type="cellIs" dxfId="257" priority="23" stopIfTrue="1" operator="lessThan">
      <formula>1.71527777777778</formula>
    </cfRule>
  </conditionalFormatting>
  <conditionalFormatting sqref="D25">
    <cfRule type="cellIs" dxfId="256" priority="22" stopIfTrue="1" operator="equal">
      <formula>$G$14</formula>
    </cfRule>
  </conditionalFormatting>
  <conditionalFormatting sqref="D25">
    <cfRule type="cellIs" dxfId="255" priority="24" stopIfTrue="1" operator="greaterThan">
      <formula>$G$14</formula>
    </cfRule>
  </conditionalFormatting>
  <conditionalFormatting sqref="D24">
    <cfRule type="cellIs" dxfId="254" priority="20" stopIfTrue="1" operator="lessThan">
      <formula>1.71527777777778</formula>
    </cfRule>
  </conditionalFormatting>
  <conditionalFormatting sqref="D24">
    <cfRule type="cellIs" dxfId="253" priority="19" stopIfTrue="1" operator="equal">
      <formula>$G$14</formula>
    </cfRule>
  </conditionalFormatting>
  <conditionalFormatting sqref="D24">
    <cfRule type="cellIs" dxfId="252" priority="21" stopIfTrue="1" operator="greaterThan">
      <formula>$G$14</formula>
    </cfRule>
  </conditionalFormatting>
  <conditionalFormatting sqref="C56">
    <cfRule type="cellIs" dxfId="251" priority="8" stopIfTrue="1" operator="lessThan">
      <formula>$H$23</formula>
    </cfRule>
  </conditionalFormatting>
  <conditionalFormatting sqref="C57">
    <cfRule type="cellIs" dxfId="250" priority="10" stopIfTrue="1" operator="lessThan">
      <formula>$H$23</formula>
    </cfRule>
  </conditionalFormatting>
  <conditionalFormatting sqref="D40">
    <cfRule type="cellIs" dxfId="249" priority="12" stopIfTrue="1" operator="lessThan">
      <formula>1.71527777777778</formula>
    </cfRule>
  </conditionalFormatting>
  <conditionalFormatting sqref="D41">
    <cfRule type="cellIs" dxfId="248" priority="15" stopIfTrue="1" operator="lessThan">
      <formula>1.71527777777778</formula>
    </cfRule>
  </conditionalFormatting>
  <conditionalFormatting sqref="D40">
    <cfRule type="cellIs" dxfId="247" priority="11" stopIfTrue="1" operator="equal">
      <formula>$G$14</formula>
    </cfRule>
  </conditionalFormatting>
  <conditionalFormatting sqref="D41">
    <cfRule type="cellIs" dxfId="246" priority="14" stopIfTrue="1" operator="equal">
      <formula>$G$14</formula>
    </cfRule>
  </conditionalFormatting>
  <conditionalFormatting sqref="E41">
    <cfRule type="cellIs" dxfId="245" priority="17" stopIfTrue="1" operator="greaterThan">
      <formula>$F$15</formula>
    </cfRule>
  </conditionalFormatting>
  <conditionalFormatting sqref="E54">
    <cfRule type="cellIs" dxfId="244" priority="18" stopIfTrue="1" operator="greaterThan">
      <formula>$F$15</formula>
    </cfRule>
  </conditionalFormatting>
  <conditionalFormatting sqref="D40">
    <cfRule type="cellIs" dxfId="243" priority="13" stopIfTrue="1" operator="greaterThan">
      <formula>$G$14</formula>
    </cfRule>
  </conditionalFormatting>
  <conditionalFormatting sqref="D41">
    <cfRule type="cellIs" dxfId="242" priority="16" stopIfTrue="1" operator="greaterThan">
      <formula>$G$14</formula>
    </cfRule>
  </conditionalFormatting>
  <conditionalFormatting sqref="C56">
    <cfRule type="cellIs" dxfId="241" priority="7" stopIfTrue="1" operator="greaterThan">
      <formula>$H$23</formula>
    </cfRule>
  </conditionalFormatting>
  <conditionalFormatting sqref="C57">
    <cfRule type="cellIs" dxfId="240" priority="9" stopIfTrue="1" operator="greaterThan">
      <formula>$H$23</formula>
    </cfRule>
  </conditionalFormatting>
  <conditionalFormatting sqref="D54">
    <cfRule type="cellIs" dxfId="239" priority="5" stopIfTrue="1" operator="lessThan">
      <formula>1.71527777777778</formula>
    </cfRule>
  </conditionalFormatting>
  <conditionalFormatting sqref="D54">
    <cfRule type="cellIs" dxfId="238" priority="4" stopIfTrue="1" operator="equal">
      <formula>$G$14</formula>
    </cfRule>
  </conditionalFormatting>
  <conditionalFormatting sqref="D54">
    <cfRule type="cellIs" dxfId="237" priority="6" stopIfTrue="1" operator="greaterThan">
      <formula>$G$14</formula>
    </cfRule>
  </conditionalFormatting>
  <conditionalFormatting sqref="D53">
    <cfRule type="cellIs" dxfId="236" priority="2" stopIfTrue="1" operator="lessThan">
      <formula>1.71527777777778</formula>
    </cfRule>
  </conditionalFormatting>
  <conditionalFormatting sqref="D53">
    <cfRule type="cellIs" dxfId="235" priority="1" stopIfTrue="1" operator="equal">
      <formula>$G$14</formula>
    </cfRule>
  </conditionalFormatting>
  <conditionalFormatting sqref="D53">
    <cfRule type="cellIs" dxfId="234" priority="3" stopIfTrue="1" operator="greaterThan">
      <formula>$G$14</formula>
    </cfRule>
  </conditionalFormatting>
  <pageMargins left="0" right="0" top="0" bottom="0" header="0" footer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47" zoomScale="80" zoomScaleNormal="80" zoomScaleSheetLayoutView="100" workbookViewId="0">
      <selection sqref="A1:G5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233" priority="26" stopIfTrue="1" operator="lessThan">
      <formula>$H$23</formula>
    </cfRule>
  </conditionalFormatting>
  <conditionalFormatting sqref="C28">
    <cfRule type="cellIs" dxfId="232" priority="28" stopIfTrue="1" operator="lessThan">
      <formula>$H$23</formula>
    </cfRule>
  </conditionalFormatting>
  <conditionalFormatting sqref="D11">
    <cfRule type="cellIs" dxfId="231" priority="30" stopIfTrue="1" operator="lessThan">
      <formula>1.71527777777778</formula>
    </cfRule>
  </conditionalFormatting>
  <conditionalFormatting sqref="D12">
    <cfRule type="cellIs" dxfId="230" priority="33" stopIfTrue="1" operator="lessThan">
      <formula>1.71527777777778</formula>
    </cfRule>
  </conditionalFormatting>
  <conditionalFormatting sqref="D11">
    <cfRule type="cellIs" dxfId="229" priority="29" stopIfTrue="1" operator="equal">
      <formula>$G$14</formula>
    </cfRule>
  </conditionalFormatting>
  <conditionalFormatting sqref="D12">
    <cfRule type="cellIs" dxfId="228" priority="32" stopIfTrue="1" operator="equal">
      <formula>$G$14</formula>
    </cfRule>
  </conditionalFormatting>
  <conditionalFormatting sqref="E12">
    <cfRule type="cellIs" dxfId="227" priority="35" stopIfTrue="1" operator="greaterThan">
      <formula>$F$15</formula>
    </cfRule>
  </conditionalFormatting>
  <conditionalFormatting sqref="E25">
    <cfRule type="cellIs" dxfId="226" priority="36" stopIfTrue="1" operator="greaterThan">
      <formula>$F$15</formula>
    </cfRule>
  </conditionalFormatting>
  <conditionalFormatting sqref="D11">
    <cfRule type="cellIs" dxfId="225" priority="31" stopIfTrue="1" operator="greaterThan">
      <formula>$G$14</formula>
    </cfRule>
  </conditionalFormatting>
  <conditionalFormatting sqref="D12">
    <cfRule type="cellIs" dxfId="224" priority="34" stopIfTrue="1" operator="greaterThan">
      <formula>$G$14</formula>
    </cfRule>
  </conditionalFormatting>
  <conditionalFormatting sqref="C27">
    <cfRule type="cellIs" dxfId="223" priority="25" stopIfTrue="1" operator="greaterThan">
      <formula>$H$23</formula>
    </cfRule>
  </conditionalFormatting>
  <conditionalFormatting sqref="C28">
    <cfRule type="cellIs" dxfId="222" priority="27" stopIfTrue="1" operator="greaterThan">
      <formula>$H$23</formula>
    </cfRule>
  </conditionalFormatting>
  <conditionalFormatting sqref="D25">
    <cfRule type="cellIs" dxfId="221" priority="23" stopIfTrue="1" operator="lessThan">
      <formula>1.71527777777778</formula>
    </cfRule>
  </conditionalFormatting>
  <conditionalFormatting sqref="D25">
    <cfRule type="cellIs" dxfId="220" priority="22" stopIfTrue="1" operator="equal">
      <formula>$G$14</formula>
    </cfRule>
  </conditionalFormatting>
  <conditionalFormatting sqref="D25">
    <cfRule type="cellIs" dxfId="219" priority="24" stopIfTrue="1" operator="greaterThan">
      <formula>$G$14</formula>
    </cfRule>
  </conditionalFormatting>
  <conditionalFormatting sqref="D24">
    <cfRule type="cellIs" dxfId="218" priority="20" stopIfTrue="1" operator="lessThan">
      <formula>1.71527777777778</formula>
    </cfRule>
  </conditionalFormatting>
  <conditionalFormatting sqref="D24">
    <cfRule type="cellIs" dxfId="217" priority="19" stopIfTrue="1" operator="equal">
      <formula>$G$14</formula>
    </cfRule>
  </conditionalFormatting>
  <conditionalFormatting sqref="D24">
    <cfRule type="cellIs" dxfId="216" priority="21" stopIfTrue="1" operator="greaterThan">
      <formula>$G$14</formula>
    </cfRule>
  </conditionalFormatting>
  <conditionalFormatting sqref="C56">
    <cfRule type="cellIs" dxfId="215" priority="8" stopIfTrue="1" operator="lessThan">
      <formula>$H$23</formula>
    </cfRule>
  </conditionalFormatting>
  <conditionalFormatting sqref="C57">
    <cfRule type="cellIs" dxfId="214" priority="10" stopIfTrue="1" operator="lessThan">
      <formula>$H$23</formula>
    </cfRule>
  </conditionalFormatting>
  <conditionalFormatting sqref="D40">
    <cfRule type="cellIs" dxfId="213" priority="12" stopIfTrue="1" operator="lessThan">
      <formula>1.71527777777778</formula>
    </cfRule>
  </conditionalFormatting>
  <conditionalFormatting sqref="D41">
    <cfRule type="cellIs" dxfId="212" priority="15" stopIfTrue="1" operator="lessThan">
      <formula>1.71527777777778</formula>
    </cfRule>
  </conditionalFormatting>
  <conditionalFormatting sqref="D40">
    <cfRule type="cellIs" dxfId="211" priority="11" stopIfTrue="1" operator="equal">
      <formula>$G$14</formula>
    </cfRule>
  </conditionalFormatting>
  <conditionalFormatting sqref="D41">
    <cfRule type="cellIs" dxfId="210" priority="14" stopIfTrue="1" operator="equal">
      <formula>$G$14</formula>
    </cfRule>
  </conditionalFormatting>
  <conditionalFormatting sqref="E41">
    <cfRule type="cellIs" dxfId="209" priority="17" stopIfTrue="1" operator="greaterThan">
      <formula>$F$15</formula>
    </cfRule>
  </conditionalFormatting>
  <conditionalFormatting sqref="E54">
    <cfRule type="cellIs" dxfId="208" priority="18" stopIfTrue="1" operator="greaterThan">
      <formula>$F$15</formula>
    </cfRule>
  </conditionalFormatting>
  <conditionalFormatting sqref="D40">
    <cfRule type="cellIs" dxfId="207" priority="13" stopIfTrue="1" operator="greaterThan">
      <formula>$G$14</formula>
    </cfRule>
  </conditionalFormatting>
  <conditionalFormatting sqref="D41">
    <cfRule type="cellIs" dxfId="206" priority="16" stopIfTrue="1" operator="greaterThan">
      <formula>$G$14</formula>
    </cfRule>
  </conditionalFormatting>
  <conditionalFormatting sqref="C56">
    <cfRule type="cellIs" dxfId="205" priority="7" stopIfTrue="1" operator="greaterThan">
      <formula>$H$23</formula>
    </cfRule>
  </conditionalFormatting>
  <conditionalFormatting sqref="C57">
    <cfRule type="cellIs" dxfId="204" priority="9" stopIfTrue="1" operator="greaterThan">
      <formula>$H$23</formula>
    </cfRule>
  </conditionalFormatting>
  <conditionalFormatting sqref="D54">
    <cfRule type="cellIs" dxfId="203" priority="5" stopIfTrue="1" operator="lessThan">
      <formula>1.71527777777778</formula>
    </cfRule>
  </conditionalFormatting>
  <conditionalFormatting sqref="D54">
    <cfRule type="cellIs" dxfId="202" priority="4" stopIfTrue="1" operator="equal">
      <formula>$G$14</formula>
    </cfRule>
  </conditionalFormatting>
  <conditionalFormatting sqref="D54">
    <cfRule type="cellIs" dxfId="201" priority="6" stopIfTrue="1" operator="greaterThan">
      <formula>$G$14</formula>
    </cfRule>
  </conditionalFormatting>
  <conditionalFormatting sqref="D53">
    <cfRule type="cellIs" dxfId="200" priority="2" stopIfTrue="1" operator="lessThan">
      <formula>1.71527777777778</formula>
    </cfRule>
  </conditionalFormatting>
  <conditionalFormatting sqref="D53">
    <cfRule type="cellIs" dxfId="199" priority="1" stopIfTrue="1" operator="equal">
      <formula>$G$14</formula>
    </cfRule>
  </conditionalFormatting>
  <conditionalFormatting sqref="D53">
    <cfRule type="cellIs" dxfId="198" priority="3" stopIfTrue="1" operator="greaterThan">
      <formula>$G$14</formula>
    </cfRule>
  </conditionalFormatting>
  <pageMargins left="0" right="0" top="0" bottom="0" header="0" footer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45" zoomScale="80" zoomScaleNormal="80" zoomScaleSheetLayoutView="100" workbookViewId="0">
      <selection sqref="A1:G5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197" priority="26" stopIfTrue="1" operator="lessThan">
      <formula>$H$23</formula>
    </cfRule>
  </conditionalFormatting>
  <conditionalFormatting sqref="C28">
    <cfRule type="cellIs" dxfId="196" priority="28" stopIfTrue="1" operator="lessThan">
      <formula>$H$23</formula>
    </cfRule>
  </conditionalFormatting>
  <conditionalFormatting sqref="D11">
    <cfRule type="cellIs" dxfId="195" priority="30" stopIfTrue="1" operator="lessThan">
      <formula>1.71527777777778</formula>
    </cfRule>
  </conditionalFormatting>
  <conditionalFormatting sqref="D12">
    <cfRule type="cellIs" dxfId="194" priority="33" stopIfTrue="1" operator="lessThan">
      <formula>1.71527777777778</formula>
    </cfRule>
  </conditionalFormatting>
  <conditionalFormatting sqref="D11">
    <cfRule type="cellIs" dxfId="193" priority="29" stopIfTrue="1" operator="equal">
      <formula>$G$14</formula>
    </cfRule>
  </conditionalFormatting>
  <conditionalFormatting sqref="D12">
    <cfRule type="cellIs" dxfId="192" priority="32" stopIfTrue="1" operator="equal">
      <formula>$G$14</formula>
    </cfRule>
  </conditionalFormatting>
  <conditionalFormatting sqref="E12">
    <cfRule type="cellIs" dxfId="191" priority="35" stopIfTrue="1" operator="greaterThan">
      <formula>$F$15</formula>
    </cfRule>
  </conditionalFormatting>
  <conditionalFormatting sqref="E25">
    <cfRule type="cellIs" dxfId="190" priority="36" stopIfTrue="1" operator="greaterThan">
      <formula>$F$15</formula>
    </cfRule>
  </conditionalFormatting>
  <conditionalFormatting sqref="D11">
    <cfRule type="cellIs" dxfId="189" priority="31" stopIfTrue="1" operator="greaterThan">
      <formula>$G$14</formula>
    </cfRule>
  </conditionalFormatting>
  <conditionalFormatting sqref="D12">
    <cfRule type="cellIs" dxfId="188" priority="34" stopIfTrue="1" operator="greaterThan">
      <formula>$G$14</formula>
    </cfRule>
  </conditionalFormatting>
  <conditionalFormatting sqref="C27">
    <cfRule type="cellIs" dxfId="187" priority="25" stopIfTrue="1" operator="greaterThan">
      <formula>$H$23</formula>
    </cfRule>
  </conditionalFormatting>
  <conditionalFormatting sqref="C28">
    <cfRule type="cellIs" dxfId="186" priority="27" stopIfTrue="1" operator="greaterThan">
      <formula>$H$23</formula>
    </cfRule>
  </conditionalFormatting>
  <conditionalFormatting sqref="D25">
    <cfRule type="cellIs" dxfId="185" priority="23" stopIfTrue="1" operator="lessThan">
      <formula>1.71527777777778</formula>
    </cfRule>
  </conditionalFormatting>
  <conditionalFormatting sqref="D25">
    <cfRule type="cellIs" dxfId="184" priority="22" stopIfTrue="1" operator="equal">
      <formula>$G$14</formula>
    </cfRule>
  </conditionalFormatting>
  <conditionalFormatting sqref="D25">
    <cfRule type="cellIs" dxfId="183" priority="24" stopIfTrue="1" operator="greaterThan">
      <formula>$G$14</formula>
    </cfRule>
  </conditionalFormatting>
  <conditionalFormatting sqref="D24">
    <cfRule type="cellIs" dxfId="182" priority="20" stopIfTrue="1" operator="lessThan">
      <formula>1.71527777777778</formula>
    </cfRule>
  </conditionalFormatting>
  <conditionalFormatting sqref="D24">
    <cfRule type="cellIs" dxfId="181" priority="19" stopIfTrue="1" operator="equal">
      <formula>$G$14</formula>
    </cfRule>
  </conditionalFormatting>
  <conditionalFormatting sqref="D24">
    <cfRule type="cellIs" dxfId="180" priority="21" stopIfTrue="1" operator="greaterThan">
      <formula>$G$14</formula>
    </cfRule>
  </conditionalFormatting>
  <conditionalFormatting sqref="C56">
    <cfRule type="cellIs" dxfId="179" priority="8" stopIfTrue="1" operator="lessThan">
      <formula>$H$23</formula>
    </cfRule>
  </conditionalFormatting>
  <conditionalFormatting sqref="C57">
    <cfRule type="cellIs" dxfId="178" priority="10" stopIfTrue="1" operator="lessThan">
      <formula>$H$23</formula>
    </cfRule>
  </conditionalFormatting>
  <conditionalFormatting sqref="D40">
    <cfRule type="cellIs" dxfId="177" priority="12" stopIfTrue="1" operator="lessThan">
      <formula>1.71527777777778</formula>
    </cfRule>
  </conditionalFormatting>
  <conditionalFormatting sqref="D41">
    <cfRule type="cellIs" dxfId="176" priority="15" stopIfTrue="1" operator="lessThan">
      <formula>1.71527777777778</formula>
    </cfRule>
  </conditionalFormatting>
  <conditionalFormatting sqref="D40">
    <cfRule type="cellIs" dxfId="175" priority="11" stopIfTrue="1" operator="equal">
      <formula>$G$14</formula>
    </cfRule>
  </conditionalFormatting>
  <conditionalFormatting sqref="D41">
    <cfRule type="cellIs" dxfId="174" priority="14" stopIfTrue="1" operator="equal">
      <formula>$G$14</formula>
    </cfRule>
  </conditionalFormatting>
  <conditionalFormatting sqref="E41">
    <cfRule type="cellIs" dxfId="173" priority="17" stopIfTrue="1" operator="greaterThan">
      <formula>$F$15</formula>
    </cfRule>
  </conditionalFormatting>
  <conditionalFormatting sqref="E54">
    <cfRule type="cellIs" dxfId="172" priority="18" stopIfTrue="1" operator="greaterThan">
      <formula>$F$15</formula>
    </cfRule>
  </conditionalFormatting>
  <conditionalFormatting sqref="D40">
    <cfRule type="cellIs" dxfId="171" priority="13" stopIfTrue="1" operator="greaterThan">
      <formula>$G$14</formula>
    </cfRule>
  </conditionalFormatting>
  <conditionalFormatting sqref="D41">
    <cfRule type="cellIs" dxfId="170" priority="16" stopIfTrue="1" operator="greaterThan">
      <formula>$G$14</formula>
    </cfRule>
  </conditionalFormatting>
  <conditionalFormatting sqref="C56">
    <cfRule type="cellIs" dxfId="169" priority="7" stopIfTrue="1" operator="greaterThan">
      <formula>$H$23</formula>
    </cfRule>
  </conditionalFormatting>
  <conditionalFormatting sqref="C57">
    <cfRule type="cellIs" dxfId="168" priority="9" stopIfTrue="1" operator="greaterThan">
      <formula>$H$23</formula>
    </cfRule>
  </conditionalFormatting>
  <conditionalFormatting sqref="D54">
    <cfRule type="cellIs" dxfId="167" priority="5" stopIfTrue="1" operator="lessThan">
      <formula>1.71527777777778</formula>
    </cfRule>
  </conditionalFormatting>
  <conditionalFormatting sqref="D54">
    <cfRule type="cellIs" dxfId="166" priority="4" stopIfTrue="1" operator="equal">
      <formula>$G$14</formula>
    </cfRule>
  </conditionalFormatting>
  <conditionalFormatting sqref="D54">
    <cfRule type="cellIs" dxfId="165" priority="6" stopIfTrue="1" operator="greaterThan">
      <formula>$G$14</formula>
    </cfRule>
  </conditionalFormatting>
  <conditionalFormatting sqref="D53">
    <cfRule type="cellIs" dxfId="164" priority="2" stopIfTrue="1" operator="lessThan">
      <formula>1.71527777777778</formula>
    </cfRule>
  </conditionalFormatting>
  <conditionalFormatting sqref="D53">
    <cfRule type="cellIs" dxfId="163" priority="1" stopIfTrue="1" operator="equal">
      <formula>$G$14</formula>
    </cfRule>
  </conditionalFormatting>
  <conditionalFormatting sqref="D53">
    <cfRule type="cellIs" dxfId="162" priority="3" stopIfTrue="1" operator="greaterThan">
      <formula>$G$14</formula>
    </cfRule>
  </conditionalFormatting>
  <pageMargins left="0" right="0" top="0" bottom="0" header="0" footer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56" zoomScale="80" zoomScaleNormal="80" zoomScaleSheetLayoutView="100" workbookViewId="0">
      <selection sqref="A1:G5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161" priority="26" stopIfTrue="1" operator="lessThan">
      <formula>$H$23</formula>
    </cfRule>
  </conditionalFormatting>
  <conditionalFormatting sqref="C28">
    <cfRule type="cellIs" dxfId="160" priority="28" stopIfTrue="1" operator="lessThan">
      <formula>$H$23</formula>
    </cfRule>
  </conditionalFormatting>
  <conditionalFormatting sqref="D11">
    <cfRule type="cellIs" dxfId="159" priority="30" stopIfTrue="1" operator="lessThan">
      <formula>1.71527777777778</formula>
    </cfRule>
  </conditionalFormatting>
  <conditionalFormatting sqref="D12">
    <cfRule type="cellIs" dxfId="158" priority="33" stopIfTrue="1" operator="lessThan">
      <formula>1.71527777777778</formula>
    </cfRule>
  </conditionalFormatting>
  <conditionalFormatting sqref="D11">
    <cfRule type="cellIs" dxfId="157" priority="29" stopIfTrue="1" operator="equal">
      <formula>$G$14</formula>
    </cfRule>
  </conditionalFormatting>
  <conditionalFormatting sqref="D12">
    <cfRule type="cellIs" dxfId="156" priority="32" stopIfTrue="1" operator="equal">
      <formula>$G$14</formula>
    </cfRule>
  </conditionalFormatting>
  <conditionalFormatting sqref="E12">
    <cfRule type="cellIs" dxfId="155" priority="35" stopIfTrue="1" operator="greaterThan">
      <formula>$F$15</formula>
    </cfRule>
  </conditionalFormatting>
  <conditionalFormatting sqref="E25">
    <cfRule type="cellIs" dxfId="154" priority="36" stopIfTrue="1" operator="greaterThan">
      <formula>$F$15</formula>
    </cfRule>
  </conditionalFormatting>
  <conditionalFormatting sqref="D11">
    <cfRule type="cellIs" dxfId="153" priority="31" stopIfTrue="1" operator="greaterThan">
      <formula>$G$14</formula>
    </cfRule>
  </conditionalFormatting>
  <conditionalFormatting sqref="D12">
    <cfRule type="cellIs" dxfId="152" priority="34" stopIfTrue="1" operator="greaterThan">
      <formula>$G$14</formula>
    </cfRule>
  </conditionalFormatting>
  <conditionalFormatting sqref="C27">
    <cfRule type="cellIs" dxfId="151" priority="25" stopIfTrue="1" operator="greaterThan">
      <formula>$H$23</formula>
    </cfRule>
  </conditionalFormatting>
  <conditionalFormatting sqref="C28">
    <cfRule type="cellIs" dxfId="150" priority="27" stopIfTrue="1" operator="greaterThan">
      <formula>$H$23</formula>
    </cfRule>
  </conditionalFormatting>
  <conditionalFormatting sqref="D25">
    <cfRule type="cellIs" dxfId="149" priority="23" stopIfTrue="1" operator="lessThan">
      <formula>1.71527777777778</formula>
    </cfRule>
  </conditionalFormatting>
  <conditionalFormatting sqref="D25">
    <cfRule type="cellIs" dxfId="148" priority="22" stopIfTrue="1" operator="equal">
      <formula>$G$14</formula>
    </cfRule>
  </conditionalFormatting>
  <conditionalFormatting sqref="D25">
    <cfRule type="cellIs" dxfId="147" priority="24" stopIfTrue="1" operator="greaterThan">
      <formula>$G$14</formula>
    </cfRule>
  </conditionalFormatting>
  <conditionalFormatting sqref="D24">
    <cfRule type="cellIs" dxfId="146" priority="20" stopIfTrue="1" operator="lessThan">
      <formula>1.71527777777778</formula>
    </cfRule>
  </conditionalFormatting>
  <conditionalFormatting sqref="D24">
    <cfRule type="cellIs" dxfId="145" priority="19" stopIfTrue="1" operator="equal">
      <formula>$G$14</formula>
    </cfRule>
  </conditionalFormatting>
  <conditionalFormatting sqref="D24">
    <cfRule type="cellIs" dxfId="144" priority="21" stopIfTrue="1" operator="greaterThan">
      <formula>$G$14</formula>
    </cfRule>
  </conditionalFormatting>
  <conditionalFormatting sqref="C56">
    <cfRule type="cellIs" dxfId="143" priority="8" stopIfTrue="1" operator="lessThan">
      <formula>$H$23</formula>
    </cfRule>
  </conditionalFormatting>
  <conditionalFormatting sqref="C57">
    <cfRule type="cellIs" dxfId="142" priority="10" stopIfTrue="1" operator="lessThan">
      <formula>$H$23</formula>
    </cfRule>
  </conditionalFormatting>
  <conditionalFormatting sqref="D40">
    <cfRule type="cellIs" dxfId="141" priority="12" stopIfTrue="1" operator="lessThan">
      <formula>1.71527777777778</formula>
    </cfRule>
  </conditionalFormatting>
  <conditionalFormatting sqref="D41">
    <cfRule type="cellIs" dxfId="140" priority="15" stopIfTrue="1" operator="lessThan">
      <formula>1.71527777777778</formula>
    </cfRule>
  </conditionalFormatting>
  <conditionalFormatting sqref="D40">
    <cfRule type="cellIs" dxfId="139" priority="11" stopIfTrue="1" operator="equal">
      <formula>$G$14</formula>
    </cfRule>
  </conditionalFormatting>
  <conditionalFormatting sqref="D41">
    <cfRule type="cellIs" dxfId="138" priority="14" stopIfTrue="1" operator="equal">
      <formula>$G$14</formula>
    </cfRule>
  </conditionalFormatting>
  <conditionalFormatting sqref="E41">
    <cfRule type="cellIs" dxfId="137" priority="17" stopIfTrue="1" operator="greaterThan">
      <formula>$F$15</formula>
    </cfRule>
  </conditionalFormatting>
  <conditionalFormatting sqref="E54">
    <cfRule type="cellIs" dxfId="136" priority="18" stopIfTrue="1" operator="greaterThan">
      <formula>$F$15</formula>
    </cfRule>
  </conditionalFormatting>
  <conditionalFormatting sqref="D40">
    <cfRule type="cellIs" dxfId="135" priority="13" stopIfTrue="1" operator="greaterThan">
      <formula>$G$14</formula>
    </cfRule>
  </conditionalFormatting>
  <conditionalFormatting sqref="D41">
    <cfRule type="cellIs" dxfId="134" priority="16" stopIfTrue="1" operator="greaterThan">
      <formula>$G$14</formula>
    </cfRule>
  </conditionalFormatting>
  <conditionalFormatting sqref="C56">
    <cfRule type="cellIs" dxfId="133" priority="7" stopIfTrue="1" operator="greaterThan">
      <formula>$H$23</formula>
    </cfRule>
  </conditionalFormatting>
  <conditionalFormatting sqref="C57">
    <cfRule type="cellIs" dxfId="132" priority="9" stopIfTrue="1" operator="greaterThan">
      <formula>$H$23</formula>
    </cfRule>
  </conditionalFormatting>
  <conditionalFormatting sqref="D54">
    <cfRule type="cellIs" dxfId="131" priority="5" stopIfTrue="1" operator="lessThan">
      <formula>1.71527777777778</formula>
    </cfRule>
  </conditionalFormatting>
  <conditionalFormatting sqref="D54">
    <cfRule type="cellIs" dxfId="130" priority="4" stopIfTrue="1" operator="equal">
      <formula>$G$14</formula>
    </cfRule>
  </conditionalFormatting>
  <conditionalFormatting sqref="D54">
    <cfRule type="cellIs" dxfId="129" priority="6" stopIfTrue="1" operator="greaterThan">
      <formula>$G$14</formula>
    </cfRule>
  </conditionalFormatting>
  <conditionalFormatting sqref="D53">
    <cfRule type="cellIs" dxfId="128" priority="2" stopIfTrue="1" operator="lessThan">
      <formula>1.71527777777778</formula>
    </cfRule>
  </conditionalFormatting>
  <conditionalFormatting sqref="D53">
    <cfRule type="cellIs" dxfId="127" priority="1" stopIfTrue="1" operator="equal">
      <formula>$G$14</formula>
    </cfRule>
  </conditionalFormatting>
  <conditionalFormatting sqref="D53">
    <cfRule type="cellIs" dxfId="126" priority="3" stopIfTrue="1" operator="greaterThan">
      <formula>$G$14</formula>
    </cfRule>
  </conditionalFormatting>
  <pageMargins left="0" right="0" top="0" bottom="0" header="0" footer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54" zoomScale="80" zoomScaleNormal="80" zoomScaleSheetLayoutView="100" workbookViewId="0">
      <selection sqref="A1:G5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125" priority="26" stopIfTrue="1" operator="lessThan">
      <formula>$H$23</formula>
    </cfRule>
  </conditionalFormatting>
  <conditionalFormatting sqref="C28">
    <cfRule type="cellIs" dxfId="124" priority="28" stopIfTrue="1" operator="lessThan">
      <formula>$H$23</formula>
    </cfRule>
  </conditionalFormatting>
  <conditionalFormatting sqref="D11">
    <cfRule type="cellIs" dxfId="123" priority="30" stopIfTrue="1" operator="lessThan">
      <formula>1.71527777777778</formula>
    </cfRule>
  </conditionalFormatting>
  <conditionalFormatting sqref="D12">
    <cfRule type="cellIs" dxfId="122" priority="33" stopIfTrue="1" operator="lessThan">
      <formula>1.71527777777778</formula>
    </cfRule>
  </conditionalFormatting>
  <conditionalFormatting sqref="D11">
    <cfRule type="cellIs" dxfId="121" priority="29" stopIfTrue="1" operator="equal">
      <formula>$G$14</formula>
    </cfRule>
  </conditionalFormatting>
  <conditionalFormatting sqref="D12">
    <cfRule type="cellIs" dxfId="120" priority="32" stopIfTrue="1" operator="equal">
      <formula>$G$14</formula>
    </cfRule>
  </conditionalFormatting>
  <conditionalFormatting sqref="E12">
    <cfRule type="cellIs" dxfId="119" priority="35" stopIfTrue="1" operator="greaterThan">
      <formula>$F$15</formula>
    </cfRule>
  </conditionalFormatting>
  <conditionalFormatting sqref="E25">
    <cfRule type="cellIs" dxfId="118" priority="36" stopIfTrue="1" operator="greaterThan">
      <formula>$F$15</formula>
    </cfRule>
  </conditionalFormatting>
  <conditionalFormatting sqref="D11">
    <cfRule type="cellIs" dxfId="117" priority="31" stopIfTrue="1" operator="greaterThan">
      <formula>$G$14</formula>
    </cfRule>
  </conditionalFormatting>
  <conditionalFormatting sqref="D12">
    <cfRule type="cellIs" dxfId="116" priority="34" stopIfTrue="1" operator="greaterThan">
      <formula>$G$14</formula>
    </cfRule>
  </conditionalFormatting>
  <conditionalFormatting sqref="C27">
    <cfRule type="cellIs" dxfId="115" priority="25" stopIfTrue="1" operator="greaterThan">
      <formula>$H$23</formula>
    </cfRule>
  </conditionalFormatting>
  <conditionalFormatting sqref="C28">
    <cfRule type="cellIs" dxfId="114" priority="27" stopIfTrue="1" operator="greaterThan">
      <formula>$H$23</formula>
    </cfRule>
  </conditionalFormatting>
  <conditionalFormatting sqref="D25">
    <cfRule type="cellIs" dxfId="113" priority="23" stopIfTrue="1" operator="lessThan">
      <formula>1.71527777777778</formula>
    </cfRule>
  </conditionalFormatting>
  <conditionalFormatting sqref="D25">
    <cfRule type="cellIs" dxfId="112" priority="22" stopIfTrue="1" operator="equal">
      <formula>$G$14</formula>
    </cfRule>
  </conditionalFormatting>
  <conditionalFormatting sqref="D25">
    <cfRule type="cellIs" dxfId="111" priority="24" stopIfTrue="1" operator="greaterThan">
      <formula>$G$14</formula>
    </cfRule>
  </conditionalFormatting>
  <conditionalFormatting sqref="D24">
    <cfRule type="cellIs" dxfId="110" priority="20" stopIfTrue="1" operator="lessThan">
      <formula>1.71527777777778</formula>
    </cfRule>
  </conditionalFormatting>
  <conditionalFormatting sqref="D24">
    <cfRule type="cellIs" dxfId="109" priority="19" stopIfTrue="1" operator="equal">
      <formula>$G$14</formula>
    </cfRule>
  </conditionalFormatting>
  <conditionalFormatting sqref="D24">
    <cfRule type="cellIs" dxfId="108" priority="21" stopIfTrue="1" operator="greaterThan">
      <formula>$G$14</formula>
    </cfRule>
  </conditionalFormatting>
  <conditionalFormatting sqref="C56">
    <cfRule type="cellIs" dxfId="107" priority="8" stopIfTrue="1" operator="lessThan">
      <formula>$H$23</formula>
    </cfRule>
  </conditionalFormatting>
  <conditionalFormatting sqref="C57">
    <cfRule type="cellIs" dxfId="106" priority="10" stopIfTrue="1" operator="lessThan">
      <formula>$H$23</formula>
    </cfRule>
  </conditionalFormatting>
  <conditionalFormatting sqref="D40">
    <cfRule type="cellIs" dxfId="105" priority="12" stopIfTrue="1" operator="lessThan">
      <formula>1.71527777777778</formula>
    </cfRule>
  </conditionalFormatting>
  <conditionalFormatting sqref="D41">
    <cfRule type="cellIs" dxfId="104" priority="15" stopIfTrue="1" operator="lessThan">
      <formula>1.71527777777778</formula>
    </cfRule>
  </conditionalFormatting>
  <conditionalFormatting sqref="D40">
    <cfRule type="cellIs" dxfId="103" priority="11" stopIfTrue="1" operator="equal">
      <formula>$G$14</formula>
    </cfRule>
  </conditionalFormatting>
  <conditionalFormatting sqref="D41">
    <cfRule type="cellIs" dxfId="102" priority="14" stopIfTrue="1" operator="equal">
      <formula>$G$14</formula>
    </cfRule>
  </conditionalFormatting>
  <conditionalFormatting sqref="E41">
    <cfRule type="cellIs" dxfId="101" priority="17" stopIfTrue="1" operator="greaterThan">
      <formula>$F$15</formula>
    </cfRule>
  </conditionalFormatting>
  <conditionalFormatting sqref="E54">
    <cfRule type="cellIs" dxfId="100" priority="18" stopIfTrue="1" operator="greaterThan">
      <formula>$F$15</formula>
    </cfRule>
  </conditionalFormatting>
  <conditionalFormatting sqref="D40">
    <cfRule type="cellIs" dxfId="99" priority="13" stopIfTrue="1" operator="greaterThan">
      <formula>$G$14</formula>
    </cfRule>
  </conditionalFormatting>
  <conditionalFormatting sqref="D41">
    <cfRule type="cellIs" dxfId="98" priority="16" stopIfTrue="1" operator="greaterThan">
      <formula>$G$14</formula>
    </cfRule>
  </conditionalFormatting>
  <conditionalFormatting sqref="C56">
    <cfRule type="cellIs" dxfId="97" priority="7" stopIfTrue="1" operator="greaterThan">
      <formula>$H$23</formula>
    </cfRule>
  </conditionalFormatting>
  <conditionalFormatting sqref="C57">
    <cfRule type="cellIs" dxfId="96" priority="9" stopIfTrue="1" operator="greaterThan">
      <formula>$H$23</formula>
    </cfRule>
  </conditionalFormatting>
  <conditionalFormatting sqref="D54">
    <cfRule type="cellIs" dxfId="95" priority="5" stopIfTrue="1" operator="lessThan">
      <formula>1.71527777777778</formula>
    </cfRule>
  </conditionalFormatting>
  <conditionalFormatting sqref="D54">
    <cfRule type="cellIs" dxfId="94" priority="4" stopIfTrue="1" operator="equal">
      <formula>$G$14</formula>
    </cfRule>
  </conditionalFormatting>
  <conditionalFormatting sqref="D54">
    <cfRule type="cellIs" dxfId="93" priority="6" stopIfTrue="1" operator="greaterThan">
      <formula>$G$14</formula>
    </cfRule>
  </conditionalFormatting>
  <conditionalFormatting sqref="D53">
    <cfRule type="cellIs" dxfId="92" priority="2" stopIfTrue="1" operator="lessThan">
      <formula>1.71527777777778</formula>
    </cfRule>
  </conditionalFormatting>
  <conditionalFormatting sqref="D53">
    <cfRule type="cellIs" dxfId="91" priority="1" stopIfTrue="1" operator="equal">
      <formula>$G$14</formula>
    </cfRule>
  </conditionalFormatting>
  <conditionalFormatting sqref="D53">
    <cfRule type="cellIs" dxfId="90" priority="3" stopIfTrue="1" operator="greaterThan">
      <formula>$G$14</formula>
    </cfRule>
  </conditionalFormatting>
  <pageMargins left="0" right="0" top="0" bottom="0" header="0" footer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54" zoomScale="80" zoomScaleNormal="80" zoomScaleSheetLayoutView="100" workbookViewId="0">
      <selection sqref="A1:G5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89" priority="26" stopIfTrue="1" operator="lessThan">
      <formula>$H$23</formula>
    </cfRule>
  </conditionalFormatting>
  <conditionalFormatting sqref="C28">
    <cfRule type="cellIs" dxfId="88" priority="28" stopIfTrue="1" operator="lessThan">
      <formula>$H$23</formula>
    </cfRule>
  </conditionalFormatting>
  <conditionalFormatting sqref="D11">
    <cfRule type="cellIs" dxfId="87" priority="30" stopIfTrue="1" operator="lessThan">
      <formula>1.71527777777778</formula>
    </cfRule>
  </conditionalFormatting>
  <conditionalFormatting sqref="D12">
    <cfRule type="cellIs" dxfId="86" priority="33" stopIfTrue="1" operator="lessThan">
      <formula>1.71527777777778</formula>
    </cfRule>
  </conditionalFormatting>
  <conditionalFormatting sqref="D11">
    <cfRule type="cellIs" dxfId="85" priority="29" stopIfTrue="1" operator="equal">
      <formula>$G$14</formula>
    </cfRule>
  </conditionalFormatting>
  <conditionalFormatting sqref="D12">
    <cfRule type="cellIs" dxfId="84" priority="32" stopIfTrue="1" operator="equal">
      <formula>$G$14</formula>
    </cfRule>
  </conditionalFormatting>
  <conditionalFormatting sqref="E12">
    <cfRule type="cellIs" dxfId="83" priority="35" stopIfTrue="1" operator="greaterThan">
      <formula>$F$15</formula>
    </cfRule>
  </conditionalFormatting>
  <conditionalFormatting sqref="E25">
    <cfRule type="cellIs" dxfId="82" priority="36" stopIfTrue="1" operator="greaterThan">
      <formula>$F$15</formula>
    </cfRule>
  </conditionalFormatting>
  <conditionalFormatting sqref="D11">
    <cfRule type="cellIs" dxfId="81" priority="31" stopIfTrue="1" operator="greaterThan">
      <formula>$G$14</formula>
    </cfRule>
  </conditionalFormatting>
  <conditionalFormatting sqref="D12">
    <cfRule type="cellIs" dxfId="80" priority="34" stopIfTrue="1" operator="greaterThan">
      <formula>$G$14</formula>
    </cfRule>
  </conditionalFormatting>
  <conditionalFormatting sqref="C27">
    <cfRule type="cellIs" dxfId="79" priority="25" stopIfTrue="1" operator="greaterThan">
      <formula>$H$23</formula>
    </cfRule>
  </conditionalFormatting>
  <conditionalFormatting sqref="C28">
    <cfRule type="cellIs" dxfId="78" priority="27" stopIfTrue="1" operator="greaterThan">
      <formula>$H$23</formula>
    </cfRule>
  </conditionalFormatting>
  <conditionalFormatting sqref="D25">
    <cfRule type="cellIs" dxfId="77" priority="23" stopIfTrue="1" operator="lessThan">
      <formula>1.71527777777778</formula>
    </cfRule>
  </conditionalFormatting>
  <conditionalFormatting sqref="D25">
    <cfRule type="cellIs" dxfId="76" priority="22" stopIfTrue="1" operator="equal">
      <formula>$G$14</formula>
    </cfRule>
  </conditionalFormatting>
  <conditionalFormatting sqref="D25">
    <cfRule type="cellIs" dxfId="75" priority="24" stopIfTrue="1" operator="greaterThan">
      <formula>$G$14</formula>
    </cfRule>
  </conditionalFormatting>
  <conditionalFormatting sqref="D24">
    <cfRule type="cellIs" dxfId="74" priority="20" stopIfTrue="1" operator="lessThan">
      <formula>1.71527777777778</formula>
    </cfRule>
  </conditionalFormatting>
  <conditionalFormatting sqref="D24">
    <cfRule type="cellIs" dxfId="73" priority="19" stopIfTrue="1" operator="equal">
      <formula>$G$14</formula>
    </cfRule>
  </conditionalFormatting>
  <conditionalFormatting sqref="D24">
    <cfRule type="cellIs" dxfId="72" priority="21" stopIfTrue="1" operator="greaterThan">
      <formula>$G$14</formula>
    </cfRule>
  </conditionalFormatting>
  <conditionalFormatting sqref="C56">
    <cfRule type="cellIs" dxfId="71" priority="8" stopIfTrue="1" operator="lessThan">
      <formula>$H$23</formula>
    </cfRule>
  </conditionalFormatting>
  <conditionalFormatting sqref="C57">
    <cfRule type="cellIs" dxfId="70" priority="10" stopIfTrue="1" operator="lessThan">
      <formula>$H$23</formula>
    </cfRule>
  </conditionalFormatting>
  <conditionalFormatting sqref="D40">
    <cfRule type="cellIs" dxfId="69" priority="12" stopIfTrue="1" operator="lessThan">
      <formula>1.71527777777778</formula>
    </cfRule>
  </conditionalFormatting>
  <conditionalFormatting sqref="D41">
    <cfRule type="cellIs" dxfId="68" priority="15" stopIfTrue="1" operator="lessThan">
      <formula>1.71527777777778</formula>
    </cfRule>
  </conditionalFormatting>
  <conditionalFormatting sqref="D40">
    <cfRule type="cellIs" dxfId="67" priority="11" stopIfTrue="1" operator="equal">
      <formula>$G$14</formula>
    </cfRule>
  </conditionalFormatting>
  <conditionalFormatting sqref="D41">
    <cfRule type="cellIs" dxfId="66" priority="14" stopIfTrue="1" operator="equal">
      <formula>$G$14</formula>
    </cfRule>
  </conditionalFormatting>
  <conditionalFormatting sqref="E41">
    <cfRule type="cellIs" dxfId="65" priority="17" stopIfTrue="1" operator="greaterThan">
      <formula>$F$15</formula>
    </cfRule>
  </conditionalFormatting>
  <conditionalFormatting sqref="E54">
    <cfRule type="cellIs" dxfId="64" priority="18" stopIfTrue="1" operator="greaterThan">
      <formula>$F$15</formula>
    </cfRule>
  </conditionalFormatting>
  <conditionalFormatting sqref="D40">
    <cfRule type="cellIs" dxfId="63" priority="13" stopIfTrue="1" operator="greaterThan">
      <formula>$G$14</formula>
    </cfRule>
  </conditionalFormatting>
  <conditionalFormatting sqref="D41">
    <cfRule type="cellIs" dxfId="62" priority="16" stopIfTrue="1" operator="greaterThan">
      <formula>$G$14</formula>
    </cfRule>
  </conditionalFormatting>
  <conditionalFormatting sqref="C56">
    <cfRule type="cellIs" dxfId="61" priority="7" stopIfTrue="1" operator="greaterThan">
      <formula>$H$23</formula>
    </cfRule>
  </conditionalFormatting>
  <conditionalFormatting sqref="C57">
    <cfRule type="cellIs" dxfId="60" priority="9" stopIfTrue="1" operator="greaterThan">
      <formula>$H$23</formula>
    </cfRule>
  </conditionalFormatting>
  <conditionalFormatting sqref="D54">
    <cfRule type="cellIs" dxfId="59" priority="5" stopIfTrue="1" operator="lessThan">
      <formula>1.71527777777778</formula>
    </cfRule>
  </conditionalFormatting>
  <conditionalFormatting sqref="D54">
    <cfRule type="cellIs" dxfId="58" priority="4" stopIfTrue="1" operator="equal">
      <formula>$G$14</formula>
    </cfRule>
  </conditionalFormatting>
  <conditionalFormatting sqref="D54">
    <cfRule type="cellIs" dxfId="57" priority="6" stopIfTrue="1" operator="greaterThan">
      <formula>$G$14</formula>
    </cfRule>
  </conditionalFormatting>
  <conditionalFormatting sqref="D53">
    <cfRule type="cellIs" dxfId="56" priority="2" stopIfTrue="1" operator="lessThan">
      <formula>1.71527777777778</formula>
    </cfRule>
  </conditionalFormatting>
  <conditionalFormatting sqref="D53">
    <cfRule type="cellIs" dxfId="55" priority="1" stopIfTrue="1" operator="equal">
      <formula>$G$14</formula>
    </cfRule>
  </conditionalFormatting>
  <conditionalFormatting sqref="D53">
    <cfRule type="cellIs" dxfId="54" priority="3" stopIfTrue="1" operator="greaterThan">
      <formula>$G$14</formula>
    </cfRule>
  </conditionalFormatting>
  <pageMargins left="0" right="0" top="0" bottom="0" header="0" footer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56" zoomScale="80" zoomScaleNormal="80" zoomScaleSheetLayoutView="100" workbookViewId="0">
      <selection sqref="A1:G58"/>
    </sheetView>
  </sheetViews>
  <sheetFormatPr defaultRowHeight="15"/>
  <sheetData>
    <row r="1" spans="1:7">
      <c r="A1" s="149" t="s">
        <v>53</v>
      </c>
      <c r="B1" s="149"/>
      <c r="C1" s="149"/>
      <c r="D1" s="149"/>
      <c r="E1" s="149"/>
      <c r="F1" s="149"/>
      <c r="G1" s="149"/>
    </row>
    <row r="2" spans="1:7">
      <c r="A2" s="76"/>
      <c r="B2" s="77"/>
      <c r="C2" s="77"/>
      <c r="D2" s="77"/>
      <c r="E2" s="77"/>
      <c r="F2" s="77"/>
      <c r="G2" s="78"/>
    </row>
    <row r="3" spans="1:7">
      <c r="A3" s="76"/>
      <c r="B3" s="79" t="s">
        <v>3</v>
      </c>
      <c r="C3" s="79" t="s">
        <v>4</v>
      </c>
      <c r="D3" s="79" t="s">
        <v>5</v>
      </c>
      <c r="E3" s="80" t="s">
        <v>6</v>
      </c>
      <c r="F3" s="81"/>
      <c r="G3" s="82"/>
    </row>
    <row r="4" spans="1:7">
      <c r="A4" s="83" t="s">
        <v>9</v>
      </c>
      <c r="B4" s="84"/>
      <c r="C4" s="84"/>
      <c r="D4" s="85">
        <f>MOD(C4-B4,1)</f>
        <v>0</v>
      </c>
      <c r="E4" s="86">
        <f>SUM(D4*0.9)</f>
        <v>0</v>
      </c>
      <c r="F4" s="87"/>
      <c r="G4" s="82"/>
    </row>
    <row r="5" spans="1:7">
      <c r="A5" s="83" t="s">
        <v>11</v>
      </c>
      <c r="B5" s="84"/>
      <c r="C5" s="84"/>
      <c r="D5" s="85">
        <f>MOD(C5-B5,1)</f>
        <v>0</v>
      </c>
      <c r="E5" s="86">
        <f>SUM(D5*0.9)</f>
        <v>0</v>
      </c>
      <c r="F5" s="81"/>
      <c r="G5" s="82"/>
    </row>
    <row r="6" spans="1:7">
      <c r="A6" s="83" t="s">
        <v>13</v>
      </c>
      <c r="B6" s="84"/>
      <c r="C6" s="84"/>
      <c r="D6" s="85">
        <f>MOD(C6-B6,1)</f>
        <v>0</v>
      </c>
      <c r="E6" s="86">
        <f>SUM(D6*0.9)</f>
        <v>0</v>
      </c>
      <c r="F6" s="81"/>
      <c r="G6" s="82"/>
    </row>
    <row r="7" spans="1:7">
      <c r="A7" s="83" t="s">
        <v>14</v>
      </c>
      <c r="B7" s="84"/>
      <c r="C7" s="84"/>
      <c r="D7" s="85">
        <f>MOD(C7-B7,1)</f>
        <v>0</v>
      </c>
      <c r="E7" s="86">
        <f>SUM(D7*0.9)</f>
        <v>0</v>
      </c>
      <c r="F7" s="81"/>
      <c r="G7" s="82"/>
    </row>
    <row r="8" spans="1:7">
      <c r="A8" s="83" t="s">
        <v>15</v>
      </c>
      <c r="B8" s="84"/>
      <c r="C8" s="84"/>
      <c r="D8" s="85">
        <f>MOD(C8-B8,1)</f>
        <v>0</v>
      </c>
      <c r="E8" s="86">
        <f>SUM(D8*0.9)</f>
        <v>0</v>
      </c>
      <c r="F8" s="81"/>
      <c r="G8" s="82"/>
    </row>
    <row r="9" spans="1:7">
      <c r="A9" s="83" t="s">
        <v>17</v>
      </c>
      <c r="B9" s="84"/>
      <c r="C9" s="84"/>
      <c r="D9" s="85">
        <f>MOD(C9-B9,1)</f>
        <v>0</v>
      </c>
      <c r="E9" s="86">
        <f>SUM(D9*0.75)</f>
        <v>0</v>
      </c>
      <c r="F9" s="88"/>
      <c r="G9" s="82"/>
    </row>
    <row r="10" spans="1:7">
      <c r="A10" s="83" t="s">
        <v>18</v>
      </c>
      <c r="B10" s="84"/>
      <c r="C10" s="84"/>
      <c r="D10" s="85">
        <f>MOD(C10-B10,1)</f>
        <v>0</v>
      </c>
      <c r="E10" s="86">
        <f>SUM(D10*0.75)</f>
        <v>0</v>
      </c>
      <c r="F10" s="81"/>
      <c r="G10" s="82"/>
    </row>
    <row r="11" spans="1:7">
      <c r="A11" s="76"/>
      <c r="B11" s="81"/>
      <c r="C11" s="89" t="s">
        <v>19</v>
      </c>
      <c r="D11" s="90">
        <f>SUM(D4:D10)</f>
        <v>0</v>
      </c>
      <c r="E11" s="91">
        <f>SUM(D11-G11)</f>
        <v>-1.625</v>
      </c>
      <c r="F11" s="92" t="s">
        <v>22</v>
      </c>
      <c r="G11" s="93">
        <v>1.625</v>
      </c>
    </row>
    <row r="12" spans="1:7">
      <c r="A12" s="76"/>
      <c r="B12" s="81"/>
      <c r="C12" s="94" t="s">
        <v>6</v>
      </c>
      <c r="D12" s="95">
        <f>SUM(E4:E10)</f>
        <v>0</v>
      </c>
      <c r="E12" s="96">
        <f>SUM(D12-G12)</f>
        <v>-1.625</v>
      </c>
      <c r="F12" s="118">
        <f>SUM(E12*24)</f>
        <v>-39</v>
      </c>
      <c r="G12" s="31">
        <v>1.625</v>
      </c>
    </row>
    <row r="13" spans="1:7">
      <c r="A13" s="76"/>
      <c r="B13" s="81"/>
      <c r="C13" s="89" t="s">
        <v>20</v>
      </c>
      <c r="D13" s="97">
        <f>SUM(D12*24)</f>
        <v>0</v>
      </c>
      <c r="E13" s="98"/>
      <c r="F13" s="99"/>
      <c r="G13" s="100"/>
    </row>
    <row r="14" spans="1:7">
      <c r="A14" s="76"/>
      <c r="B14" s="81"/>
      <c r="C14" s="101">
        <f>SUM(G12-D11)</f>
        <v>1.625</v>
      </c>
      <c r="D14" s="102" t="s">
        <v>21</v>
      </c>
      <c r="E14" s="103"/>
      <c r="F14" s="104"/>
      <c r="G14" s="100"/>
    </row>
    <row r="15" spans="1:7">
      <c r="A15" s="76"/>
      <c r="B15" s="81"/>
      <c r="C15" s="105"/>
      <c r="D15" s="106"/>
      <c r="E15" s="103"/>
      <c r="F15" s="99"/>
      <c r="G15" s="100"/>
    </row>
    <row r="16" spans="1:7">
      <c r="A16" s="76"/>
      <c r="B16" s="79" t="s">
        <v>3</v>
      </c>
      <c r="C16" s="79" t="s">
        <v>4</v>
      </c>
      <c r="D16" s="79" t="s">
        <v>5</v>
      </c>
      <c r="E16" s="80" t="s">
        <v>6</v>
      </c>
      <c r="F16" s="81"/>
      <c r="G16" s="82"/>
    </row>
    <row r="17" spans="1:7">
      <c r="A17" s="83" t="s">
        <v>9</v>
      </c>
      <c r="B17" s="84"/>
      <c r="C17" s="84"/>
      <c r="D17" s="85">
        <f>MOD(C17-B17,1)</f>
        <v>0</v>
      </c>
      <c r="E17" s="86">
        <f>SUM(D17*0.9)</f>
        <v>0</v>
      </c>
      <c r="F17" s="81"/>
      <c r="G17" s="82"/>
    </row>
    <row r="18" spans="1:7">
      <c r="A18" s="83" t="s">
        <v>11</v>
      </c>
      <c r="B18" s="84"/>
      <c r="C18" s="84"/>
      <c r="D18" s="85">
        <f>MOD(C18-B18,1)</f>
        <v>0</v>
      </c>
      <c r="E18" s="86">
        <f>SUM(D18*0.9)</f>
        <v>0</v>
      </c>
      <c r="F18" s="81"/>
      <c r="G18" s="82"/>
    </row>
    <row r="19" spans="1:7">
      <c r="A19" s="83" t="s">
        <v>13</v>
      </c>
      <c r="B19" s="84"/>
      <c r="C19" s="84"/>
      <c r="D19" s="85">
        <f>MOD(C19-B19,1)</f>
        <v>0</v>
      </c>
      <c r="E19" s="86">
        <f>SUM(D19*0.9)</f>
        <v>0</v>
      </c>
      <c r="F19" s="81"/>
      <c r="G19" s="82"/>
    </row>
    <row r="20" spans="1:7">
      <c r="A20" s="83" t="s">
        <v>14</v>
      </c>
      <c r="B20" s="84"/>
      <c r="C20" s="84"/>
      <c r="D20" s="85">
        <f>MOD(C20-B20,1)</f>
        <v>0</v>
      </c>
      <c r="E20" s="86">
        <f>SUM(D20*0.9)</f>
        <v>0</v>
      </c>
      <c r="F20" s="81"/>
      <c r="G20" s="82"/>
    </row>
    <row r="21" spans="1:7">
      <c r="A21" s="83" t="s">
        <v>15</v>
      </c>
      <c r="B21" s="84"/>
      <c r="C21" s="84"/>
      <c r="D21" s="85">
        <f>MOD(C21-B21,1)</f>
        <v>0</v>
      </c>
      <c r="E21" s="86">
        <f>SUM(D21*0.9)</f>
        <v>0</v>
      </c>
      <c r="F21" s="81"/>
      <c r="G21" s="82"/>
    </row>
    <row r="22" spans="1:7">
      <c r="A22" s="83" t="s">
        <v>17</v>
      </c>
      <c r="B22" s="84"/>
      <c r="C22" s="84"/>
      <c r="D22" s="85">
        <f>MOD(C22-B22,1)</f>
        <v>0</v>
      </c>
      <c r="E22" s="86">
        <f>SUM(D22*0.75)</f>
        <v>0</v>
      </c>
      <c r="F22" s="81"/>
      <c r="G22" s="82"/>
    </row>
    <row r="23" spans="1:7">
      <c r="A23" s="83" t="s">
        <v>18</v>
      </c>
      <c r="B23" s="84"/>
      <c r="C23" s="84"/>
      <c r="D23" s="85">
        <f>MOD(C23-B23,1)</f>
        <v>0</v>
      </c>
      <c r="E23" s="86">
        <f>SUM(D23*0.75)</f>
        <v>0</v>
      </c>
      <c r="F23" s="77"/>
      <c r="G23" s="78"/>
    </row>
    <row r="24" spans="1:7">
      <c r="A24" s="76"/>
      <c r="B24" s="77"/>
      <c r="C24" s="107" t="s">
        <v>19</v>
      </c>
      <c r="D24" s="90">
        <f>SUM(D17:D23)</f>
        <v>0</v>
      </c>
      <c r="E24" s="122">
        <f>SUM(D24-G24)</f>
        <v>-1.625</v>
      </c>
      <c r="F24" s="108" t="s">
        <v>22</v>
      </c>
      <c r="G24" s="109">
        <v>1.625</v>
      </c>
    </row>
    <row r="25" spans="1:7">
      <c r="A25" s="76"/>
      <c r="B25" s="77"/>
      <c r="C25" s="94" t="s">
        <v>6</v>
      </c>
      <c r="D25" s="95">
        <f>SUM(E17:E23)</f>
        <v>0</v>
      </c>
      <c r="E25" s="96">
        <f>SUM(D25-G25)</f>
        <v>-1.625</v>
      </c>
      <c r="F25" s="118">
        <f>SUM(E25*24)</f>
        <v>-39</v>
      </c>
      <c r="G25" s="31">
        <v>1.625</v>
      </c>
    </row>
    <row r="26" spans="1:7">
      <c r="A26" s="76"/>
      <c r="B26" s="77"/>
      <c r="C26" s="89" t="s">
        <v>20</v>
      </c>
      <c r="D26" s="97">
        <f>SUM(D25*24)</f>
        <v>0</v>
      </c>
      <c r="E26" s="98"/>
      <c r="F26" s="99"/>
      <c r="G26" s="100"/>
    </row>
    <row r="27" spans="1:7">
      <c r="A27" s="110" t="s">
        <v>23</v>
      </c>
      <c r="B27" s="111"/>
      <c r="C27" s="112">
        <f>SUM(D11+D24)</f>
        <v>0</v>
      </c>
      <c r="D27" s="113" t="s">
        <v>24</v>
      </c>
      <c r="E27" s="114">
        <f>SUM(C27-G27)</f>
        <v>-3.25</v>
      </c>
      <c r="F27" s="118">
        <f>SUM(E27*24)</f>
        <v>-78</v>
      </c>
      <c r="G27" s="115">
        <v>3.25</v>
      </c>
    </row>
    <row r="28" spans="1:7">
      <c r="A28" s="116"/>
      <c r="B28" s="117"/>
      <c r="C28" s="112">
        <f>SUM(D12+D25)</f>
        <v>0</v>
      </c>
      <c r="D28" s="118">
        <f>SUM(C28*24)</f>
        <v>0</v>
      </c>
      <c r="E28" s="114">
        <f>SUM(C28-G27)</f>
        <v>-3.25</v>
      </c>
      <c r="F28" s="118">
        <f>SUM(E28*24)</f>
        <v>-78</v>
      </c>
      <c r="G28" s="115"/>
    </row>
    <row r="29" spans="1:7">
      <c r="A29" s="119"/>
      <c r="B29" s="120"/>
      <c r="C29" s="120"/>
      <c r="D29" s="120"/>
      <c r="E29" s="120"/>
      <c r="F29" s="120"/>
      <c r="G29" s="121"/>
    </row>
    <row r="30" spans="1:7">
      <c r="A30" s="149" t="s">
        <v>53</v>
      </c>
      <c r="B30" s="149"/>
      <c r="C30" s="149"/>
      <c r="D30" s="149"/>
      <c r="E30" s="149"/>
      <c r="F30" s="149"/>
      <c r="G30" s="149"/>
    </row>
    <row r="31" spans="1:7">
      <c r="A31" s="76"/>
      <c r="B31" s="77"/>
      <c r="C31" s="77"/>
      <c r="D31" s="77"/>
      <c r="E31" s="77"/>
      <c r="F31" s="77"/>
      <c r="G31" s="78"/>
    </row>
    <row r="32" spans="1:7">
      <c r="A32" s="76"/>
      <c r="B32" s="79" t="s">
        <v>3</v>
      </c>
      <c r="C32" s="79" t="s">
        <v>4</v>
      </c>
      <c r="D32" s="79" t="s">
        <v>5</v>
      </c>
      <c r="E32" s="80" t="s">
        <v>6</v>
      </c>
      <c r="F32" s="81"/>
      <c r="G32" s="82"/>
    </row>
    <row r="33" spans="1:7">
      <c r="A33" s="83" t="s">
        <v>9</v>
      </c>
      <c r="B33" s="84"/>
      <c r="C33" s="84"/>
      <c r="D33" s="85">
        <f>MOD(C33-B33,1)</f>
        <v>0</v>
      </c>
      <c r="E33" s="86">
        <f>SUM(D33*0.9)</f>
        <v>0</v>
      </c>
      <c r="F33" s="87"/>
      <c r="G33" s="82"/>
    </row>
    <row r="34" spans="1:7">
      <c r="A34" s="83" t="s">
        <v>11</v>
      </c>
      <c r="B34" s="84"/>
      <c r="C34" s="84"/>
      <c r="D34" s="85">
        <f>MOD(C34-B34,1)</f>
        <v>0</v>
      </c>
      <c r="E34" s="86">
        <f>SUM(D34*0.9)</f>
        <v>0</v>
      </c>
      <c r="F34" s="81"/>
      <c r="G34" s="82"/>
    </row>
    <row r="35" spans="1:7">
      <c r="A35" s="83" t="s">
        <v>13</v>
      </c>
      <c r="B35" s="84"/>
      <c r="C35" s="84"/>
      <c r="D35" s="85">
        <f>MOD(C35-B35,1)</f>
        <v>0</v>
      </c>
      <c r="E35" s="86">
        <f>SUM(D35*0.9)</f>
        <v>0</v>
      </c>
      <c r="F35" s="81"/>
      <c r="G35" s="82"/>
    </row>
    <row r="36" spans="1:7">
      <c r="A36" s="83" t="s">
        <v>14</v>
      </c>
      <c r="B36" s="84"/>
      <c r="C36" s="84"/>
      <c r="D36" s="85">
        <f>MOD(C36-B36,1)</f>
        <v>0</v>
      </c>
      <c r="E36" s="86">
        <f>SUM(D36*0.9)</f>
        <v>0</v>
      </c>
      <c r="F36" s="81"/>
      <c r="G36" s="82"/>
    </row>
    <row r="37" spans="1:7">
      <c r="A37" s="83" t="s">
        <v>15</v>
      </c>
      <c r="B37" s="84"/>
      <c r="C37" s="84"/>
      <c r="D37" s="85">
        <f>MOD(C37-B37,1)</f>
        <v>0</v>
      </c>
      <c r="E37" s="86">
        <f>SUM(D37*0.9)</f>
        <v>0</v>
      </c>
      <c r="F37" s="81"/>
      <c r="G37" s="82"/>
    </row>
    <row r="38" spans="1:7">
      <c r="A38" s="83" t="s">
        <v>17</v>
      </c>
      <c r="B38" s="84"/>
      <c r="C38" s="84"/>
      <c r="D38" s="85">
        <f>MOD(C38-B38,1)</f>
        <v>0</v>
      </c>
      <c r="E38" s="86">
        <f>SUM(D38*0.75)</f>
        <v>0</v>
      </c>
      <c r="F38" s="88"/>
      <c r="G38" s="82"/>
    </row>
    <row r="39" spans="1:7">
      <c r="A39" s="83" t="s">
        <v>18</v>
      </c>
      <c r="B39" s="84"/>
      <c r="C39" s="84"/>
      <c r="D39" s="85">
        <f>MOD(C39-B39,1)</f>
        <v>0</v>
      </c>
      <c r="E39" s="86">
        <f>SUM(D39*0.75)</f>
        <v>0</v>
      </c>
      <c r="F39" s="81"/>
      <c r="G39" s="82"/>
    </row>
    <row r="40" spans="1:7">
      <c r="A40" s="76"/>
      <c r="B40" s="81"/>
      <c r="C40" s="89" t="s">
        <v>19</v>
      </c>
      <c r="D40" s="90">
        <f>SUM(D33:D39)</f>
        <v>0</v>
      </c>
      <c r="E40" s="91">
        <f>SUM(D40-G40)</f>
        <v>-1.625</v>
      </c>
      <c r="F40" s="92" t="s">
        <v>22</v>
      </c>
      <c r="G40" s="93">
        <v>1.625</v>
      </c>
    </row>
    <row r="41" spans="1:7">
      <c r="A41" s="76"/>
      <c r="B41" s="81"/>
      <c r="C41" s="94" t="s">
        <v>6</v>
      </c>
      <c r="D41" s="95">
        <f>SUM(E33:E39)</f>
        <v>0</v>
      </c>
      <c r="E41" s="96">
        <f>SUM(D41-G41)</f>
        <v>-1.625</v>
      </c>
      <c r="F41" s="118">
        <f>SUM(E41*24)</f>
        <v>-39</v>
      </c>
      <c r="G41" s="31">
        <v>1.625</v>
      </c>
    </row>
    <row r="42" spans="1:7">
      <c r="A42" s="76"/>
      <c r="B42" s="81"/>
      <c r="C42" s="89" t="s">
        <v>20</v>
      </c>
      <c r="D42" s="97">
        <f>SUM(D41*24)</f>
        <v>0</v>
      </c>
      <c r="E42" s="98"/>
      <c r="F42" s="99"/>
      <c r="G42" s="100"/>
    </row>
    <row r="43" spans="1:7">
      <c r="A43" s="76"/>
      <c r="B43" s="81"/>
      <c r="C43" s="101">
        <f>SUM(G41-D40)</f>
        <v>1.625</v>
      </c>
      <c r="D43" s="102" t="s">
        <v>21</v>
      </c>
      <c r="E43" s="103"/>
      <c r="F43" s="104"/>
      <c r="G43" s="100"/>
    </row>
    <row r="44" spans="1:7">
      <c r="A44" s="76"/>
      <c r="B44" s="81"/>
      <c r="C44" s="105"/>
      <c r="D44" s="106"/>
      <c r="E44" s="103"/>
      <c r="F44" s="99"/>
      <c r="G44" s="100"/>
    </row>
    <row r="45" spans="1:7">
      <c r="A45" s="76"/>
      <c r="B45" s="79" t="s">
        <v>3</v>
      </c>
      <c r="C45" s="79" t="s">
        <v>4</v>
      </c>
      <c r="D45" s="79" t="s">
        <v>5</v>
      </c>
      <c r="E45" s="80" t="s">
        <v>6</v>
      </c>
      <c r="F45" s="81"/>
      <c r="G45" s="82"/>
    </row>
    <row r="46" spans="1:7">
      <c r="A46" s="83" t="s">
        <v>9</v>
      </c>
      <c r="B46" s="84"/>
      <c r="C46" s="84"/>
      <c r="D46" s="85">
        <f>MOD(C46-B46,1)</f>
        <v>0</v>
      </c>
      <c r="E46" s="86">
        <f>SUM(D46*0.9)</f>
        <v>0</v>
      </c>
      <c r="F46" s="81"/>
      <c r="G46" s="82"/>
    </row>
    <row r="47" spans="1:7">
      <c r="A47" s="83" t="s">
        <v>11</v>
      </c>
      <c r="B47" s="84"/>
      <c r="C47" s="84"/>
      <c r="D47" s="85">
        <f>MOD(C47-B47,1)</f>
        <v>0</v>
      </c>
      <c r="E47" s="86">
        <f>SUM(D47*0.9)</f>
        <v>0</v>
      </c>
      <c r="F47" s="81"/>
      <c r="G47" s="82"/>
    </row>
    <row r="48" spans="1:7">
      <c r="A48" s="83" t="s">
        <v>13</v>
      </c>
      <c r="B48" s="84"/>
      <c r="C48" s="84"/>
      <c r="D48" s="85">
        <f>MOD(C48-B48,1)</f>
        <v>0</v>
      </c>
      <c r="E48" s="86">
        <f>SUM(D48*0.9)</f>
        <v>0</v>
      </c>
      <c r="F48" s="81"/>
      <c r="G48" s="82"/>
    </row>
    <row r="49" spans="1:7">
      <c r="A49" s="83" t="s">
        <v>14</v>
      </c>
      <c r="B49" s="84"/>
      <c r="C49" s="84"/>
      <c r="D49" s="85">
        <f>MOD(C49-B49,1)</f>
        <v>0</v>
      </c>
      <c r="E49" s="86">
        <f>SUM(D49*0.9)</f>
        <v>0</v>
      </c>
      <c r="F49" s="81"/>
      <c r="G49" s="82"/>
    </row>
    <row r="50" spans="1:7">
      <c r="A50" s="83" t="s">
        <v>15</v>
      </c>
      <c r="B50" s="84"/>
      <c r="C50" s="84"/>
      <c r="D50" s="85">
        <f>MOD(C50-B50,1)</f>
        <v>0</v>
      </c>
      <c r="E50" s="86">
        <f>SUM(D50*0.9)</f>
        <v>0</v>
      </c>
      <c r="F50" s="81"/>
      <c r="G50" s="82"/>
    </row>
    <row r="51" spans="1:7">
      <c r="A51" s="83" t="s">
        <v>17</v>
      </c>
      <c r="B51" s="84"/>
      <c r="C51" s="84"/>
      <c r="D51" s="85">
        <f>MOD(C51-B51,1)</f>
        <v>0</v>
      </c>
      <c r="E51" s="86">
        <f>SUM(D51*0.75)</f>
        <v>0</v>
      </c>
      <c r="F51" s="81"/>
      <c r="G51" s="82"/>
    </row>
    <row r="52" spans="1:7">
      <c r="A52" s="83" t="s">
        <v>18</v>
      </c>
      <c r="B52" s="84"/>
      <c r="C52" s="84"/>
      <c r="D52" s="85">
        <f>MOD(C52-B52,1)</f>
        <v>0</v>
      </c>
      <c r="E52" s="86">
        <f>SUM(D52*0.75)</f>
        <v>0</v>
      </c>
      <c r="F52" s="77"/>
      <c r="G52" s="78"/>
    </row>
    <row r="53" spans="1:7">
      <c r="A53" s="76"/>
      <c r="B53" s="77"/>
      <c r="C53" s="107" t="s">
        <v>19</v>
      </c>
      <c r="D53" s="90">
        <f>SUM(D46:D52)</f>
        <v>0</v>
      </c>
      <c r="E53" s="122">
        <f>SUM(D53-G53)</f>
        <v>-1.625</v>
      </c>
      <c r="F53" s="108" t="s">
        <v>22</v>
      </c>
      <c r="G53" s="109">
        <v>1.625</v>
      </c>
    </row>
    <row r="54" spans="1:7">
      <c r="A54" s="76"/>
      <c r="B54" s="77"/>
      <c r="C54" s="94" t="s">
        <v>6</v>
      </c>
      <c r="D54" s="95">
        <f>SUM(E46:E52)</f>
        <v>0</v>
      </c>
      <c r="E54" s="96">
        <f>SUM(D54-G54)</f>
        <v>-1.625</v>
      </c>
      <c r="F54" s="118">
        <f>SUM(E54*24)</f>
        <v>-39</v>
      </c>
      <c r="G54" s="31">
        <v>1.625</v>
      </c>
    </row>
    <row r="55" spans="1:7">
      <c r="A55" s="76"/>
      <c r="B55" s="77"/>
      <c r="C55" s="89" t="s">
        <v>20</v>
      </c>
      <c r="D55" s="97">
        <f>SUM(D54*24)</f>
        <v>0</v>
      </c>
      <c r="E55" s="98"/>
      <c r="F55" s="99"/>
      <c r="G55" s="100"/>
    </row>
    <row r="56" spans="1:7">
      <c r="A56" s="110" t="s">
        <v>23</v>
      </c>
      <c r="B56" s="111"/>
      <c r="C56" s="112">
        <f>SUM(D40+D53)</f>
        <v>0</v>
      </c>
      <c r="D56" s="113" t="s">
        <v>24</v>
      </c>
      <c r="E56" s="114">
        <f>SUM(C56-G56)</f>
        <v>-3.25</v>
      </c>
      <c r="F56" s="118">
        <f>SUM(E56*24)</f>
        <v>-78</v>
      </c>
      <c r="G56" s="115">
        <v>3.25</v>
      </c>
    </row>
    <row r="57" spans="1:7">
      <c r="A57" s="116"/>
      <c r="B57" s="117"/>
      <c r="C57" s="112">
        <f>SUM(D41+D54)</f>
        <v>0</v>
      </c>
      <c r="D57" s="118">
        <f>SUM(C57*24)</f>
        <v>0</v>
      </c>
      <c r="E57" s="114">
        <f>SUM(C57-G56)</f>
        <v>-3.25</v>
      </c>
      <c r="F57" s="118">
        <f>SUM(E57*24)</f>
        <v>-78</v>
      </c>
      <c r="G57" s="115"/>
    </row>
    <row r="58" spans="1:7">
      <c r="A58" s="119"/>
      <c r="B58" s="120"/>
      <c r="C58" s="120"/>
      <c r="D58" s="120"/>
      <c r="E58" s="120"/>
      <c r="F58" s="120"/>
      <c r="G58" s="121"/>
    </row>
  </sheetData>
  <mergeCells count="2">
    <mergeCell ref="A1:G1"/>
    <mergeCell ref="A30:G30"/>
  </mergeCells>
  <conditionalFormatting sqref="C27">
    <cfRule type="cellIs" dxfId="53" priority="26" stopIfTrue="1" operator="lessThan">
      <formula>$H$23</formula>
    </cfRule>
  </conditionalFormatting>
  <conditionalFormatting sqref="C28">
    <cfRule type="cellIs" dxfId="52" priority="28" stopIfTrue="1" operator="lessThan">
      <formula>$H$23</formula>
    </cfRule>
  </conditionalFormatting>
  <conditionalFormatting sqref="D11">
    <cfRule type="cellIs" dxfId="51" priority="30" stopIfTrue="1" operator="lessThan">
      <formula>1.71527777777778</formula>
    </cfRule>
  </conditionalFormatting>
  <conditionalFormatting sqref="D12">
    <cfRule type="cellIs" dxfId="50" priority="33" stopIfTrue="1" operator="lessThan">
      <formula>1.71527777777778</formula>
    </cfRule>
  </conditionalFormatting>
  <conditionalFormatting sqref="D11">
    <cfRule type="cellIs" dxfId="49" priority="29" stopIfTrue="1" operator="equal">
      <formula>$G$14</formula>
    </cfRule>
  </conditionalFormatting>
  <conditionalFormatting sqref="D12">
    <cfRule type="cellIs" dxfId="48" priority="32" stopIfTrue="1" operator="equal">
      <formula>$G$14</formula>
    </cfRule>
  </conditionalFormatting>
  <conditionalFormatting sqref="E12">
    <cfRule type="cellIs" dxfId="47" priority="35" stopIfTrue="1" operator="greaterThan">
      <formula>$F$15</formula>
    </cfRule>
  </conditionalFormatting>
  <conditionalFormatting sqref="E25">
    <cfRule type="cellIs" dxfId="46" priority="36" stopIfTrue="1" operator="greaterThan">
      <formula>$F$15</formula>
    </cfRule>
  </conditionalFormatting>
  <conditionalFormatting sqref="D11">
    <cfRule type="cellIs" dxfId="45" priority="31" stopIfTrue="1" operator="greaterThan">
      <formula>$G$14</formula>
    </cfRule>
  </conditionalFormatting>
  <conditionalFormatting sqref="D12">
    <cfRule type="cellIs" dxfId="44" priority="34" stopIfTrue="1" operator="greaterThan">
      <formula>$G$14</formula>
    </cfRule>
  </conditionalFormatting>
  <conditionalFormatting sqref="C27">
    <cfRule type="cellIs" dxfId="43" priority="25" stopIfTrue="1" operator="greaterThan">
      <formula>$H$23</formula>
    </cfRule>
  </conditionalFormatting>
  <conditionalFormatting sqref="C28">
    <cfRule type="cellIs" dxfId="42" priority="27" stopIfTrue="1" operator="greaterThan">
      <formula>$H$23</formula>
    </cfRule>
  </conditionalFormatting>
  <conditionalFormatting sqref="D25">
    <cfRule type="cellIs" dxfId="41" priority="23" stopIfTrue="1" operator="lessThan">
      <formula>1.71527777777778</formula>
    </cfRule>
  </conditionalFormatting>
  <conditionalFormatting sqref="D25">
    <cfRule type="cellIs" dxfId="40" priority="22" stopIfTrue="1" operator="equal">
      <formula>$G$14</formula>
    </cfRule>
  </conditionalFormatting>
  <conditionalFormatting sqref="D25">
    <cfRule type="cellIs" dxfId="39" priority="24" stopIfTrue="1" operator="greaterThan">
      <formula>$G$14</formula>
    </cfRule>
  </conditionalFormatting>
  <conditionalFormatting sqref="D24">
    <cfRule type="cellIs" dxfId="38" priority="20" stopIfTrue="1" operator="lessThan">
      <formula>1.71527777777778</formula>
    </cfRule>
  </conditionalFormatting>
  <conditionalFormatting sqref="D24">
    <cfRule type="cellIs" dxfId="37" priority="19" stopIfTrue="1" operator="equal">
      <formula>$G$14</formula>
    </cfRule>
  </conditionalFormatting>
  <conditionalFormatting sqref="D24">
    <cfRule type="cellIs" dxfId="36" priority="21" stopIfTrue="1" operator="greaterThan">
      <formula>$G$14</formula>
    </cfRule>
  </conditionalFormatting>
  <conditionalFormatting sqref="C56">
    <cfRule type="cellIs" dxfId="35" priority="8" stopIfTrue="1" operator="lessThan">
      <formula>$H$23</formula>
    </cfRule>
  </conditionalFormatting>
  <conditionalFormatting sqref="C57">
    <cfRule type="cellIs" dxfId="34" priority="10" stopIfTrue="1" operator="lessThan">
      <formula>$H$23</formula>
    </cfRule>
  </conditionalFormatting>
  <conditionalFormatting sqref="D40">
    <cfRule type="cellIs" dxfId="33" priority="12" stopIfTrue="1" operator="lessThan">
      <formula>1.71527777777778</formula>
    </cfRule>
  </conditionalFormatting>
  <conditionalFormatting sqref="D41">
    <cfRule type="cellIs" dxfId="32" priority="15" stopIfTrue="1" operator="lessThan">
      <formula>1.71527777777778</formula>
    </cfRule>
  </conditionalFormatting>
  <conditionalFormatting sqref="D40">
    <cfRule type="cellIs" dxfId="31" priority="11" stopIfTrue="1" operator="equal">
      <formula>$G$14</formula>
    </cfRule>
  </conditionalFormatting>
  <conditionalFormatting sqref="D41">
    <cfRule type="cellIs" dxfId="30" priority="14" stopIfTrue="1" operator="equal">
      <formula>$G$14</formula>
    </cfRule>
  </conditionalFormatting>
  <conditionalFormatting sqref="E41">
    <cfRule type="cellIs" dxfId="29" priority="17" stopIfTrue="1" operator="greaterThan">
      <formula>$F$15</formula>
    </cfRule>
  </conditionalFormatting>
  <conditionalFormatting sqref="E54">
    <cfRule type="cellIs" dxfId="28" priority="18" stopIfTrue="1" operator="greaterThan">
      <formula>$F$15</formula>
    </cfRule>
  </conditionalFormatting>
  <conditionalFormatting sqref="D40">
    <cfRule type="cellIs" dxfId="27" priority="13" stopIfTrue="1" operator="greaterThan">
      <formula>$G$14</formula>
    </cfRule>
  </conditionalFormatting>
  <conditionalFormatting sqref="D41">
    <cfRule type="cellIs" dxfId="26" priority="16" stopIfTrue="1" operator="greaterThan">
      <formula>$G$14</formula>
    </cfRule>
  </conditionalFormatting>
  <conditionalFormatting sqref="C56">
    <cfRule type="cellIs" dxfId="25" priority="7" stopIfTrue="1" operator="greaterThan">
      <formula>$H$23</formula>
    </cfRule>
  </conditionalFormatting>
  <conditionalFormatting sqref="C57">
    <cfRule type="cellIs" dxfId="24" priority="9" stopIfTrue="1" operator="greaterThan">
      <formula>$H$23</formula>
    </cfRule>
  </conditionalFormatting>
  <conditionalFormatting sqref="D54">
    <cfRule type="cellIs" dxfId="23" priority="5" stopIfTrue="1" operator="lessThan">
      <formula>1.71527777777778</formula>
    </cfRule>
  </conditionalFormatting>
  <conditionalFormatting sqref="D54">
    <cfRule type="cellIs" dxfId="22" priority="4" stopIfTrue="1" operator="equal">
      <formula>$G$14</formula>
    </cfRule>
  </conditionalFormatting>
  <conditionalFormatting sqref="D54">
    <cfRule type="cellIs" dxfId="21" priority="6" stopIfTrue="1" operator="greaterThan">
      <formula>$G$14</formula>
    </cfRule>
  </conditionalFormatting>
  <conditionalFormatting sqref="D53">
    <cfRule type="cellIs" dxfId="20" priority="2" stopIfTrue="1" operator="lessThan">
      <formula>1.71527777777778</formula>
    </cfRule>
  </conditionalFormatting>
  <conditionalFormatting sqref="D53">
    <cfRule type="cellIs" dxfId="19" priority="1" stopIfTrue="1" operator="equal">
      <formula>$G$14</formula>
    </cfRule>
  </conditionalFormatting>
  <conditionalFormatting sqref="D53">
    <cfRule type="cellIs" dxfId="18" priority="3" stopIfTrue="1" operator="greaterThan">
      <formula>$G$14</formula>
    </cfRule>
  </conditionalFormatting>
  <pageMargins left="0" right="0" top="0" bottom="0" header="0" footer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15" workbookViewId="0">
      <selection activeCell="A7" sqref="A7:G35"/>
    </sheetView>
  </sheetViews>
  <sheetFormatPr defaultRowHeight="15"/>
  <cols>
    <col min="1" max="9" width="10.5703125" customWidth="1"/>
  </cols>
  <sheetData>
    <row r="1" spans="1:9">
      <c r="A1" s="70" t="s">
        <v>34</v>
      </c>
      <c r="B1" s="70" t="s">
        <v>35</v>
      </c>
      <c r="C1" s="71"/>
      <c r="D1" t="s">
        <v>36</v>
      </c>
    </row>
    <row r="2" spans="1:9">
      <c r="A2" s="72" t="s">
        <v>37</v>
      </c>
      <c r="B2" s="73">
        <v>0.75</v>
      </c>
      <c r="C2" s="71"/>
      <c r="F2" s="70" t="s">
        <v>38</v>
      </c>
      <c r="G2" s="70" t="s">
        <v>39</v>
      </c>
      <c r="H2" s="70" t="s">
        <v>7</v>
      </c>
      <c r="I2" s="70" t="s">
        <v>8</v>
      </c>
    </row>
    <row r="3" spans="1:9">
      <c r="A3" s="72" t="s">
        <v>2</v>
      </c>
      <c r="B3" s="73">
        <v>0.75</v>
      </c>
      <c r="C3" s="71"/>
      <c r="D3" s="70" t="s">
        <v>40</v>
      </c>
      <c r="E3" s="74">
        <v>10.039999999999999</v>
      </c>
      <c r="F3" s="74">
        <v>12.55</v>
      </c>
      <c r="G3" s="74">
        <v>15.06</v>
      </c>
      <c r="H3" s="74">
        <f>SUM(E3*0.75)+E3</f>
        <v>17.57</v>
      </c>
      <c r="I3" s="74">
        <f>E3+E3</f>
        <v>20.079999999999998</v>
      </c>
    </row>
    <row r="4" spans="1:9">
      <c r="A4" s="72" t="s">
        <v>10</v>
      </c>
      <c r="B4" s="73">
        <v>0.75</v>
      </c>
      <c r="C4" s="71"/>
      <c r="D4" s="70" t="s">
        <v>41</v>
      </c>
      <c r="E4" s="74">
        <v>9.86</v>
      </c>
      <c r="F4" s="74">
        <f>SUM(E4*0.25)+E4</f>
        <v>12.324999999999999</v>
      </c>
      <c r="G4" s="74">
        <f>SUM(E4*0.5)+E4</f>
        <v>14.79</v>
      </c>
      <c r="H4" s="74">
        <f>SUM(E4*0.75)+E4</f>
        <v>17.254999999999999</v>
      </c>
      <c r="I4" s="74">
        <f>E4+E4</f>
        <v>19.72</v>
      </c>
    </row>
    <row r="5" spans="1:9">
      <c r="A5" s="72" t="s">
        <v>12</v>
      </c>
      <c r="B5" s="73">
        <v>0.9</v>
      </c>
    </row>
    <row r="7" spans="1:9">
      <c r="A7" s="149" t="s">
        <v>53</v>
      </c>
      <c r="B7" s="149"/>
      <c r="C7" s="149"/>
      <c r="D7" s="149"/>
      <c r="E7" s="149"/>
      <c r="F7" s="149"/>
      <c r="G7" s="149"/>
    </row>
    <row r="8" spans="1:9">
      <c r="A8" s="76"/>
      <c r="B8" s="77"/>
      <c r="C8" s="77"/>
      <c r="D8" s="77"/>
      <c r="E8" s="77"/>
      <c r="F8" s="77"/>
      <c r="G8" s="78"/>
    </row>
    <row r="9" spans="1:9">
      <c r="A9" s="76"/>
      <c r="B9" s="79" t="s">
        <v>3</v>
      </c>
      <c r="C9" s="79" t="s">
        <v>4</v>
      </c>
      <c r="D9" s="79" t="s">
        <v>5</v>
      </c>
      <c r="E9" s="80" t="s">
        <v>6</v>
      </c>
      <c r="F9" s="81"/>
      <c r="G9" s="82"/>
    </row>
    <row r="10" spans="1:9">
      <c r="A10" s="83" t="s">
        <v>9</v>
      </c>
      <c r="B10" s="84"/>
      <c r="C10" s="84"/>
      <c r="D10" s="85">
        <f>MOD(C10-B10,1)</f>
        <v>0</v>
      </c>
      <c r="E10" s="86">
        <f>SUM(D10*0.9)</f>
        <v>0</v>
      </c>
      <c r="F10" s="87"/>
      <c r="G10" s="82"/>
    </row>
    <row r="11" spans="1:9">
      <c r="A11" s="83" t="s">
        <v>11</v>
      </c>
      <c r="B11" s="84"/>
      <c r="C11" s="84"/>
      <c r="D11" s="85">
        <f>MOD(C11-B11,1)</f>
        <v>0</v>
      </c>
      <c r="E11" s="86">
        <f>SUM(D11*0.9)</f>
        <v>0</v>
      </c>
      <c r="F11" s="81"/>
      <c r="G11" s="82"/>
    </row>
    <row r="12" spans="1:9">
      <c r="A12" s="83" t="s">
        <v>13</v>
      </c>
      <c r="B12" s="84"/>
      <c r="C12" s="84"/>
      <c r="D12" s="85">
        <f>MOD(C12-B12,1)</f>
        <v>0</v>
      </c>
      <c r="E12" s="86">
        <f>SUM(D12*0.9)</f>
        <v>0</v>
      </c>
      <c r="F12" s="81"/>
      <c r="G12" s="82"/>
    </row>
    <row r="13" spans="1:9">
      <c r="A13" s="83" t="s">
        <v>14</v>
      </c>
      <c r="B13" s="84"/>
      <c r="C13" s="84"/>
      <c r="D13" s="85">
        <f>MOD(C13-B13,1)</f>
        <v>0</v>
      </c>
      <c r="E13" s="86">
        <f>SUM(D13*0.9)</f>
        <v>0</v>
      </c>
      <c r="F13" s="81"/>
      <c r="G13" s="82"/>
    </row>
    <row r="14" spans="1:9">
      <c r="A14" s="83" t="s">
        <v>15</v>
      </c>
      <c r="B14" s="84"/>
      <c r="C14" s="84"/>
      <c r="D14" s="85">
        <f>MOD(C14-B14,1)</f>
        <v>0</v>
      </c>
      <c r="E14" s="86">
        <f>SUM(D14*0.9)</f>
        <v>0</v>
      </c>
      <c r="F14" s="81"/>
      <c r="G14" s="82"/>
    </row>
    <row r="15" spans="1:9">
      <c r="A15" s="83" t="s">
        <v>17</v>
      </c>
      <c r="B15" s="84"/>
      <c r="C15" s="84"/>
      <c r="D15" s="85">
        <f>MOD(C15-B15,1)</f>
        <v>0</v>
      </c>
      <c r="E15" s="86">
        <f>SUM(D15*0.75)</f>
        <v>0</v>
      </c>
      <c r="F15" s="88"/>
      <c r="G15" s="82"/>
    </row>
    <row r="16" spans="1:9">
      <c r="A16" s="83" t="s">
        <v>18</v>
      </c>
      <c r="B16" s="84"/>
      <c r="C16" s="84"/>
      <c r="D16" s="85">
        <f>MOD(C16-B16,1)</f>
        <v>0</v>
      </c>
      <c r="E16" s="86">
        <f>SUM(D16*0.75)</f>
        <v>0</v>
      </c>
      <c r="F16" s="81"/>
      <c r="G16" s="82"/>
    </row>
    <row r="17" spans="1:7">
      <c r="A17" s="76"/>
      <c r="B17" s="81"/>
      <c r="C17" s="89" t="s">
        <v>19</v>
      </c>
      <c r="D17" s="90">
        <f>SUM(D10:D16)</f>
        <v>0</v>
      </c>
      <c r="E17" s="91">
        <f>SUM(D17-G17)</f>
        <v>-1.625</v>
      </c>
      <c r="F17" s="92" t="s">
        <v>22</v>
      </c>
      <c r="G17" s="93">
        <v>1.625</v>
      </c>
    </row>
    <row r="18" spans="1:7">
      <c r="A18" s="76"/>
      <c r="B18" s="81"/>
      <c r="C18" s="94" t="s">
        <v>6</v>
      </c>
      <c r="D18" s="95">
        <f>SUM(E10:E16)</f>
        <v>0</v>
      </c>
      <c r="E18" s="96">
        <f>SUM(D18-G18)</f>
        <v>-1.625</v>
      </c>
      <c r="F18" s="118">
        <f>SUM(E18*24)</f>
        <v>-39</v>
      </c>
      <c r="G18" s="31">
        <v>1.625</v>
      </c>
    </row>
    <row r="19" spans="1:7">
      <c r="A19" s="76"/>
      <c r="B19" s="81"/>
      <c r="C19" s="89" t="s">
        <v>20</v>
      </c>
      <c r="D19" s="97">
        <f>SUM(D18*24)</f>
        <v>0</v>
      </c>
      <c r="E19" s="98"/>
      <c r="F19" s="99"/>
      <c r="G19" s="100"/>
    </row>
    <row r="20" spans="1:7">
      <c r="A20" s="76"/>
      <c r="B20" s="81"/>
      <c r="C20" s="101">
        <f>SUM(G18-D17)</f>
        <v>1.625</v>
      </c>
      <c r="D20" s="102" t="s">
        <v>21</v>
      </c>
      <c r="E20" s="103"/>
      <c r="F20" s="104"/>
      <c r="G20" s="100"/>
    </row>
    <row r="21" spans="1:7">
      <c r="A21" s="76"/>
      <c r="B21" s="81"/>
      <c r="C21" s="105"/>
      <c r="D21" s="106"/>
      <c r="E21" s="103"/>
      <c r="F21" s="99"/>
      <c r="G21" s="100"/>
    </row>
    <row r="22" spans="1:7">
      <c r="A22" s="76"/>
      <c r="B22" s="79" t="s">
        <v>3</v>
      </c>
      <c r="C22" s="79" t="s">
        <v>4</v>
      </c>
      <c r="D22" s="79" t="s">
        <v>5</v>
      </c>
      <c r="E22" s="80" t="s">
        <v>6</v>
      </c>
      <c r="F22" s="81"/>
      <c r="G22" s="82"/>
    </row>
    <row r="23" spans="1:7">
      <c r="A23" s="83" t="s">
        <v>9</v>
      </c>
      <c r="B23" s="84"/>
      <c r="C23" s="84"/>
      <c r="D23" s="85">
        <f>MOD(C23-B23,1)</f>
        <v>0</v>
      </c>
      <c r="E23" s="86">
        <f>SUM(D23*0.9)</f>
        <v>0</v>
      </c>
      <c r="F23" s="81"/>
      <c r="G23" s="82"/>
    </row>
    <row r="24" spans="1:7">
      <c r="A24" s="83" t="s">
        <v>11</v>
      </c>
      <c r="B24" s="84"/>
      <c r="C24" s="84"/>
      <c r="D24" s="85">
        <f>MOD(C24-B24,1)</f>
        <v>0</v>
      </c>
      <c r="E24" s="86">
        <f>SUM(D24*0.9)</f>
        <v>0</v>
      </c>
      <c r="F24" s="81"/>
      <c r="G24" s="82"/>
    </row>
    <row r="25" spans="1:7">
      <c r="A25" s="83" t="s">
        <v>13</v>
      </c>
      <c r="B25" s="84"/>
      <c r="C25" s="84"/>
      <c r="D25" s="85">
        <f>MOD(C25-B25,1)</f>
        <v>0</v>
      </c>
      <c r="E25" s="86">
        <f>SUM(D25*0.9)</f>
        <v>0</v>
      </c>
      <c r="F25" s="81"/>
      <c r="G25" s="82"/>
    </row>
    <row r="26" spans="1:7">
      <c r="A26" s="83" t="s">
        <v>14</v>
      </c>
      <c r="B26" s="84"/>
      <c r="C26" s="84"/>
      <c r="D26" s="85">
        <f>MOD(C26-B26,1)</f>
        <v>0</v>
      </c>
      <c r="E26" s="86">
        <f>SUM(D26*0.9)</f>
        <v>0</v>
      </c>
      <c r="F26" s="81"/>
      <c r="G26" s="82"/>
    </row>
    <row r="27" spans="1:7">
      <c r="A27" s="83" t="s">
        <v>15</v>
      </c>
      <c r="B27" s="84"/>
      <c r="C27" s="84"/>
      <c r="D27" s="85">
        <f>MOD(C27-B27,1)</f>
        <v>0</v>
      </c>
      <c r="E27" s="86">
        <f>SUM(D27*0.9)</f>
        <v>0</v>
      </c>
      <c r="F27" s="81"/>
      <c r="G27" s="82"/>
    </row>
    <row r="28" spans="1:7">
      <c r="A28" s="83" t="s">
        <v>17</v>
      </c>
      <c r="B28" s="84"/>
      <c r="C28" s="84"/>
      <c r="D28" s="85">
        <f>MOD(C28-B28,1)</f>
        <v>0</v>
      </c>
      <c r="E28" s="86">
        <f>SUM(D28*0.75)</f>
        <v>0</v>
      </c>
      <c r="F28" s="81"/>
      <c r="G28" s="82"/>
    </row>
    <row r="29" spans="1:7">
      <c r="A29" s="83" t="s">
        <v>18</v>
      </c>
      <c r="B29" s="84"/>
      <c r="C29" s="84"/>
      <c r="D29" s="85">
        <f>MOD(C29-B29,1)</f>
        <v>0</v>
      </c>
      <c r="E29" s="86">
        <f>SUM(D29*0.75)</f>
        <v>0</v>
      </c>
      <c r="F29" s="77"/>
      <c r="G29" s="78"/>
    </row>
    <row r="30" spans="1:7">
      <c r="A30" s="76"/>
      <c r="B30" s="77"/>
      <c r="C30" s="107" t="s">
        <v>19</v>
      </c>
      <c r="D30" s="90">
        <f>SUM(D23:D29)</f>
        <v>0</v>
      </c>
      <c r="E30" s="122">
        <f>SUM(D30-G30)</f>
        <v>-1.625</v>
      </c>
      <c r="F30" s="108" t="s">
        <v>22</v>
      </c>
      <c r="G30" s="109">
        <v>1.625</v>
      </c>
    </row>
    <row r="31" spans="1:7">
      <c r="A31" s="76"/>
      <c r="B31" s="77"/>
      <c r="C31" s="94" t="s">
        <v>6</v>
      </c>
      <c r="D31" s="95">
        <f>SUM(E23:E29)</f>
        <v>0</v>
      </c>
      <c r="E31" s="96">
        <f>SUM(D31-G31)</f>
        <v>-1.625</v>
      </c>
      <c r="F31" s="118">
        <f>SUM(E31*24)</f>
        <v>-39</v>
      </c>
      <c r="G31" s="31">
        <v>1.625</v>
      </c>
    </row>
    <row r="32" spans="1:7">
      <c r="A32" s="76"/>
      <c r="B32" s="77"/>
      <c r="C32" s="89" t="s">
        <v>20</v>
      </c>
      <c r="D32" s="97">
        <f>SUM(D31*24)</f>
        <v>0</v>
      </c>
      <c r="E32" s="98"/>
      <c r="F32" s="99"/>
      <c r="G32" s="100"/>
    </row>
    <row r="33" spans="1:7">
      <c r="A33" s="110" t="s">
        <v>23</v>
      </c>
      <c r="B33" s="111"/>
      <c r="C33" s="112">
        <f>SUM(D17+D30)</f>
        <v>0</v>
      </c>
      <c r="D33" s="113" t="s">
        <v>24</v>
      </c>
      <c r="E33" s="114">
        <f>SUM(C33-G33)</f>
        <v>-3.25</v>
      </c>
      <c r="F33" s="118">
        <f>SUM(E33*24)</f>
        <v>-78</v>
      </c>
      <c r="G33" s="115">
        <v>3.25</v>
      </c>
    </row>
    <row r="34" spans="1:7">
      <c r="A34" s="116"/>
      <c r="B34" s="117"/>
      <c r="C34" s="112">
        <f>SUM(D18+D31)</f>
        <v>0</v>
      </c>
      <c r="D34" s="118">
        <f>SUM(C34*24)</f>
        <v>0</v>
      </c>
      <c r="E34" s="114">
        <f>SUM(C34-G33)</f>
        <v>-3.25</v>
      </c>
      <c r="F34" s="118">
        <f>SUM(E34*24)</f>
        <v>-78</v>
      </c>
      <c r="G34" s="115"/>
    </row>
    <row r="35" spans="1:7">
      <c r="A35" s="119"/>
      <c r="B35" s="120"/>
      <c r="C35" s="120"/>
      <c r="D35" s="120"/>
      <c r="E35" s="120"/>
      <c r="F35" s="120"/>
      <c r="G35" s="121"/>
    </row>
  </sheetData>
  <mergeCells count="1">
    <mergeCell ref="A7:G7"/>
  </mergeCells>
  <conditionalFormatting sqref="C33">
    <cfRule type="cellIs" dxfId="17" priority="8" stopIfTrue="1" operator="lessThan">
      <formula>$H$23</formula>
    </cfRule>
  </conditionalFormatting>
  <conditionalFormatting sqref="C34">
    <cfRule type="cellIs" dxfId="16" priority="10" stopIfTrue="1" operator="lessThan">
      <formula>$H$23</formula>
    </cfRule>
  </conditionalFormatting>
  <conditionalFormatting sqref="D17">
    <cfRule type="cellIs" dxfId="15" priority="12" stopIfTrue="1" operator="lessThan">
      <formula>1.71527777777778</formula>
    </cfRule>
  </conditionalFormatting>
  <conditionalFormatting sqref="D18">
    <cfRule type="cellIs" dxfId="14" priority="15" stopIfTrue="1" operator="lessThan">
      <formula>1.71527777777778</formula>
    </cfRule>
  </conditionalFormatting>
  <conditionalFormatting sqref="D17">
    <cfRule type="cellIs" dxfId="13" priority="11" stopIfTrue="1" operator="equal">
      <formula>$G$14</formula>
    </cfRule>
  </conditionalFormatting>
  <conditionalFormatting sqref="D18">
    <cfRule type="cellIs" dxfId="12" priority="14" stopIfTrue="1" operator="equal">
      <formula>$G$14</formula>
    </cfRule>
  </conditionalFormatting>
  <conditionalFormatting sqref="E18">
    <cfRule type="cellIs" dxfId="11" priority="17" stopIfTrue="1" operator="greaterThan">
      <formula>$F$15</formula>
    </cfRule>
  </conditionalFormatting>
  <conditionalFormatting sqref="E31">
    <cfRule type="cellIs" dxfId="10" priority="18" stopIfTrue="1" operator="greaterThan">
      <formula>$F$15</formula>
    </cfRule>
  </conditionalFormatting>
  <conditionalFormatting sqref="D17">
    <cfRule type="cellIs" dxfId="9" priority="13" stopIfTrue="1" operator="greaterThan">
      <formula>$G$14</formula>
    </cfRule>
  </conditionalFormatting>
  <conditionalFormatting sqref="D18">
    <cfRule type="cellIs" dxfId="8" priority="16" stopIfTrue="1" operator="greaterThan">
      <formula>$G$14</formula>
    </cfRule>
  </conditionalFormatting>
  <conditionalFormatting sqref="C33">
    <cfRule type="cellIs" dxfId="7" priority="7" stopIfTrue="1" operator="greaterThan">
      <formula>$H$23</formula>
    </cfRule>
  </conditionalFormatting>
  <conditionalFormatting sqref="C34">
    <cfRule type="cellIs" dxfId="6" priority="9" stopIfTrue="1" operator="greaterThan">
      <formula>$H$23</formula>
    </cfRule>
  </conditionalFormatting>
  <conditionalFormatting sqref="D31">
    <cfRule type="cellIs" dxfId="5" priority="5" stopIfTrue="1" operator="lessThan">
      <formula>1.71527777777778</formula>
    </cfRule>
  </conditionalFormatting>
  <conditionalFormatting sqref="D31">
    <cfRule type="cellIs" dxfId="4" priority="4" stopIfTrue="1" operator="equal">
      <formula>$G$14</formula>
    </cfRule>
  </conditionalFormatting>
  <conditionalFormatting sqref="D31">
    <cfRule type="cellIs" dxfId="3" priority="6" stopIfTrue="1" operator="greaterThan">
      <formula>$G$14</formula>
    </cfRule>
  </conditionalFormatting>
  <conditionalFormatting sqref="D30">
    <cfRule type="cellIs" dxfId="2" priority="2" stopIfTrue="1" operator="lessThan">
      <formula>1.71527777777778</formula>
    </cfRule>
  </conditionalFormatting>
  <conditionalFormatting sqref="D30">
    <cfRule type="cellIs" dxfId="1" priority="1" stopIfTrue="1" operator="equal">
      <formula>$G$14</formula>
    </cfRule>
  </conditionalFormatting>
  <conditionalFormatting sqref="D30">
    <cfRule type="cellIs" dxfId="0" priority="3" stopIfTrue="1" operator="greaterThan">
      <formula>$G$14</formula>
    </cfRule>
  </conditionalFormatting>
  <pageMargins left="0" right="0" top="0.39370078740157477" bottom="0.39370078740157477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233</TotalTime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Septembre 2015</vt:lpstr>
      <vt:lpstr>Octobre 2015</vt:lpstr>
      <vt:lpstr>Novembre 2015</vt:lpstr>
      <vt:lpstr>Decembre 2015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X</cp:lastModifiedBy>
  <cp:revision>39</cp:revision>
  <dcterms:created xsi:type="dcterms:W3CDTF">2015-11-21T14:41:01Z</dcterms:created>
  <dcterms:modified xsi:type="dcterms:W3CDTF">2015-12-23T07:50:27Z</dcterms:modified>
</cp:coreProperties>
</file>