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2017" sheetId="2" r:id="rId1"/>
    <sheet name="2016" sheetId="1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I8" i="2" l="1"/>
  <c r="I9" i="2"/>
  <c r="I10" i="2"/>
  <c r="I11" i="2"/>
  <c r="I12" i="2"/>
  <c r="C24" i="2"/>
  <c r="F19" i="2"/>
  <c r="F16" i="2"/>
  <c r="C19" i="2"/>
  <c r="C16" i="2"/>
  <c r="F18" i="2"/>
  <c r="F17" i="2" s="1"/>
  <c r="C18" i="2"/>
  <c r="F8" i="2"/>
  <c r="C8" i="2"/>
  <c r="F26" i="2" s="1"/>
  <c r="F21" i="2" l="1"/>
  <c r="C21" i="2"/>
  <c r="F20" i="2"/>
  <c r="C17" i="2"/>
  <c r="C20" i="2" s="1"/>
  <c r="N10" i="1"/>
  <c r="M10" i="1"/>
  <c r="L10" i="1" l="1"/>
  <c r="O9" i="1" l="1"/>
  <c r="C10" i="1"/>
  <c r="D10" i="1" l="1"/>
  <c r="E10" i="1"/>
  <c r="F10" i="1"/>
  <c r="G10" i="1"/>
  <c r="H10" i="1"/>
  <c r="I10" i="1"/>
  <c r="J10" i="1"/>
  <c r="K10" i="1"/>
  <c r="O6" i="1"/>
  <c r="O7" i="1"/>
  <c r="O8" i="1"/>
  <c r="O5" i="1"/>
  <c r="O10" i="1" l="1"/>
  <c r="C26" i="2"/>
  <c r="C10" i="2" l="1"/>
  <c r="F11" i="2"/>
  <c r="C25" i="2"/>
  <c r="C28" i="2" s="1"/>
  <c r="C29" i="2"/>
  <c r="C27" i="2"/>
  <c r="C11" i="2"/>
  <c r="F10" i="2"/>
  <c r="C9" i="2" l="1"/>
  <c r="F24" i="2"/>
  <c r="C13" i="2"/>
  <c r="F9" i="2"/>
  <c r="F12" i="2" s="1"/>
  <c r="F13" i="2"/>
  <c r="C12" i="2" l="1"/>
  <c r="F25" i="2"/>
</calcChain>
</file>

<file path=xl/sharedStrings.xml><?xml version="1.0" encoding="utf-8"?>
<sst xmlns="http://schemas.openxmlformats.org/spreadsheetml/2006/main" count="75" uniqueCount="40">
  <si>
    <t>FV</t>
  </si>
  <si>
    <t>SC</t>
  </si>
  <si>
    <t>FPS</t>
  </si>
  <si>
    <t>MC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</si>
  <si>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</si>
  <si>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</si>
  <si>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</si>
  <si>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</si>
  <si>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</si>
  <si>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</si>
  <si>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</si>
  <si>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</si>
  <si>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</si>
  <si>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</si>
  <si>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</si>
  <si>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</si>
  <si>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MOIS</t>
  </si>
  <si>
    <t>TOTAL COMMERCIAL</t>
  </si>
  <si>
    <t>AB</t>
  </si>
  <si>
    <t>SUIVI DES VENTES 2017</t>
  </si>
  <si>
    <t>NB VENTES</t>
  </si>
  <si>
    <t>C.A TTC</t>
  </si>
  <si>
    <t>C.A H.T</t>
  </si>
  <si>
    <t>CAGNOTTE</t>
  </si>
  <si>
    <t>PANIER MOYEN TTC</t>
  </si>
  <si>
    <t>PANIER MOYEN H.T</t>
  </si>
  <si>
    <t>C.A H.T TOTAL</t>
  </si>
  <si>
    <t>C.A TTC 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</si>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</sst>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Fill="1" applyBorder="1"/>
    <xf numFmtId="3" fontId="0" fillId="0" borderId="1" xfId="0" applyNumberFormat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4">
          <cell r="O4">
            <v>283333.33333333337</v>
          </cell>
        </row>
        <row r="5">
          <cell r="O5">
            <v>191666.66666666669</v>
          </cell>
        </row>
        <row r="6">
          <cell r="O6">
            <v>0</v>
          </cell>
        </row>
        <row r="7">
          <cell r="O7">
            <v>0</v>
          </cell>
        </row>
        <row r="8">
          <cell r="O8">
            <v>110416.66666666667</v>
          </cell>
        </row>
        <row r="11">
          <cell r="A11" t="str">
            <v>COMMERCIAL</v>
          </cell>
          <cell r="M11" t="str">
            <v>Date CCMI</v>
          </cell>
        </row>
        <row r="12">
          <cell r="A12" t="str">
            <v>FV</v>
          </cell>
          <cell r="M12">
            <v>42740</v>
          </cell>
          <cell r="R12">
            <v>2000</v>
          </cell>
        </row>
        <row r="13">
          <cell r="A13" t="str">
            <v>MC</v>
          </cell>
          <cell r="M13">
            <v>42748</v>
          </cell>
          <cell r="R13">
            <v>-2500</v>
          </cell>
        </row>
        <row r="14">
          <cell r="A14" t="str">
            <v>MC</v>
          </cell>
          <cell r="M14">
            <v>42838</v>
          </cell>
          <cell r="R14">
            <v>1500</v>
          </cell>
        </row>
        <row r="15">
          <cell r="A15" t="str">
            <v>FPS</v>
          </cell>
          <cell r="M15">
            <v>42749</v>
          </cell>
          <cell r="R15">
            <v>367</v>
          </cell>
        </row>
        <row r="16">
          <cell r="A16" t="str">
            <v>FV</v>
          </cell>
          <cell r="M16">
            <v>42839</v>
          </cell>
          <cell r="R16">
            <v>1000</v>
          </cell>
        </row>
        <row r="17">
          <cell r="A17" t="str">
            <v>MC</v>
          </cell>
          <cell r="M17">
            <v>42840</v>
          </cell>
          <cell r="R17">
            <v>4000</v>
          </cell>
        </row>
        <row r="18">
          <cell r="R18">
            <v>0</v>
          </cell>
        </row>
        <row r="19">
          <cell r="R19">
            <v>0</v>
          </cell>
        </row>
        <row r="20">
          <cell r="R20">
            <v>0</v>
          </cell>
        </row>
        <row r="21">
          <cell r="R21">
            <v>0</v>
          </cell>
        </row>
        <row r="22">
          <cell r="R22">
            <v>0</v>
          </cell>
        </row>
        <row r="23">
          <cell r="R23">
            <v>0</v>
          </cell>
        </row>
        <row r="24">
          <cell r="R24">
            <v>0</v>
          </cell>
        </row>
        <row r="25">
          <cell r="R25">
            <v>0</v>
          </cell>
        </row>
        <row r="26">
          <cell r="R26">
            <v>0</v>
          </cell>
        </row>
        <row r="27">
          <cell r="R27">
            <v>0</v>
          </cell>
        </row>
        <row r="28">
          <cell r="R28">
            <v>0</v>
          </cell>
        </row>
        <row r="29">
          <cell r="R29">
            <v>0</v>
          </cell>
        </row>
        <row r="30">
          <cell r="R30">
            <v>0</v>
          </cell>
        </row>
        <row r="31">
          <cell r="R31">
            <v>0</v>
          </cell>
        </row>
        <row r="32">
          <cell r="R32">
            <v>0</v>
          </cell>
        </row>
        <row r="33">
          <cell r="R33">
            <v>0</v>
          </cell>
        </row>
        <row r="34">
          <cell r="R34">
            <v>0</v>
          </cell>
        </row>
        <row r="35">
          <cell r="R35">
            <v>0</v>
          </cell>
        </row>
        <row r="36">
          <cell r="R36">
            <v>0</v>
          </cell>
        </row>
        <row r="37">
          <cell r="R37">
            <v>0</v>
          </cell>
        </row>
        <row r="38">
          <cell r="R38">
            <v>0</v>
          </cell>
        </row>
        <row r="39">
          <cell r="R39">
            <v>0</v>
          </cell>
        </row>
        <row r="40">
          <cell r="R40">
            <v>0</v>
          </cell>
        </row>
        <row r="41">
          <cell r="R41">
            <v>0</v>
          </cell>
        </row>
        <row r="42">
          <cell r="R42">
            <v>0</v>
          </cell>
        </row>
        <row r="43">
          <cell r="R43">
            <v>0</v>
          </cell>
        </row>
        <row r="44">
          <cell r="R44">
            <v>0</v>
          </cell>
        </row>
        <row r="45">
          <cell r="R45">
            <v>0</v>
          </cell>
        </row>
        <row r="46">
          <cell r="R46">
            <v>0</v>
          </cell>
        </row>
        <row r="47">
          <cell r="R47">
            <v>0</v>
          </cell>
        </row>
        <row r="48">
          <cell r="R48">
            <v>0</v>
          </cell>
        </row>
        <row r="49">
          <cell r="R49">
            <v>0</v>
          </cell>
        </row>
        <row r="50">
          <cell r="R50">
            <v>0</v>
          </cell>
        </row>
        <row r="51">
          <cell r="R51">
            <v>0</v>
          </cell>
        </row>
        <row r="52">
          <cell r="R52">
            <v>0</v>
          </cell>
        </row>
        <row r="53">
          <cell r="R53">
            <v>0</v>
          </cell>
        </row>
        <row r="54">
          <cell r="R54">
            <v>0</v>
          </cell>
        </row>
        <row r="55">
          <cell r="R55">
            <v>0</v>
          </cell>
        </row>
        <row r="56">
          <cell r="R56">
            <v>0</v>
          </cell>
        </row>
        <row r="57">
          <cell r="R57">
            <v>0</v>
          </cell>
        </row>
        <row r="58">
          <cell r="R58">
            <v>0</v>
          </cell>
        </row>
        <row r="59">
          <cell r="R59">
            <v>0</v>
          </cell>
        </row>
        <row r="60">
          <cell r="R60">
            <v>0</v>
          </cell>
        </row>
        <row r="61">
          <cell r="R61">
            <v>0</v>
          </cell>
        </row>
        <row r="62">
          <cell r="R62">
            <v>0</v>
          </cell>
        </row>
        <row r="63">
          <cell r="R63">
            <v>0</v>
          </cell>
        </row>
        <row r="64">
          <cell r="R64">
            <v>0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29"/>
  <sheetViews>
    <sheetView tabSelected="1" workbookViewId="0">
      <selection activeCell="H16" sqref="H16"/>
    </sheetView>
  </sheetViews>
  <sheetFormatPr baseColWidth="10" defaultRowHeight="15" x14ac:dyDescent="0.25"/>
  <cols>
    <col min="2" max="2" width="18.85546875" customWidth="1"/>
    <col min="5" max="5" width="18.28515625" bestFit="1" customWidth="1"/>
  </cols>
  <sheetData>
    <row r="2" spans="2:20" ht="15.75" thickBot="1" x14ac:dyDescent="0.3"/>
    <row r="3" spans="2:20" x14ac:dyDescent="0.25">
      <c r="C3" s="4" t="s">
        <v>19</v>
      </c>
      <c r="D3" s="5"/>
      <c r="E3" s="5"/>
      <c r="F3" s="5"/>
      <c r="G3" s="6"/>
    </row>
    <row r="4" spans="2:20" ht="15.75" thickBot="1" x14ac:dyDescent="0.3">
      <c r="C4" s="7"/>
      <c r="D4" s="8"/>
      <c r="E4" s="8"/>
      <c r="F4" s="8"/>
      <c r="G4" s="9"/>
    </row>
    <row r="7" spans="2:20" x14ac:dyDescent="0.25">
      <c r="B7" s="1" t="s">
        <v>0</v>
      </c>
      <c r="E7" s="1" t="s">
        <v>3</v>
      </c>
      <c r="I7" t="s">
        <v>28</v>
      </c>
      <c r="J7" t="s">
        <v>29</v>
      </c>
      <c r="K7" t="s">
        <v>30</v>
      </c>
      <c r="L7" t="s">
        <v>31</v>
      </c>
      <c r="M7" t="s">
        <v>32</v>
      </c>
      <c r="N7" t="s">
        <v>33</v>
      </c>
      <c r="O7" t="s">
        <v>34</v>
      </c>
      <c r="P7" t="s">
        <v>35</v>
      </c>
      <c r="Q7" t="s">
        <v>36</v>
      </c>
      <c r="R7" t="s">
        <v>37</v>
      </c>
      <c r="S7" t="s">
        <v>38</v>
      </c>
      <c r="T7" t="s">
        <v>39</v>
      </c>
    </row>
    <row r="8" spans="2:20" x14ac:dyDescent="0.25">
      <c r="B8" s="1" t="s">
        <v>20</v>
      </c>
      <c r="C8" s="1">
        <f>COUNTIF([1]Feuil1!$A:$A,"FV")</f>
        <v>2</v>
      </c>
      <c r="E8" s="1" t="s">
        <v>20</v>
      </c>
      <c r="F8" s="1">
        <f>COUNTIF([1]Feuil1!$A:$A,"MC")</f>
        <v>3</v>
      </c>
      <c r="H8" t="s">
        <v>0</v>
      </c>
      <c r="I8">
        <f>SUMPRODUCT((MONTH([1]Feuil1!$M:$M=1)*([1]Feuil1!$A:$A="FV")))</f>
        <v>2</v>
      </c>
    </row>
    <row r="9" spans="2:20" x14ac:dyDescent="0.25">
      <c r="B9" s="1" t="s">
        <v>21</v>
      </c>
      <c r="C9" s="3">
        <f>C10*1.2</f>
        <v>230000.00000000003</v>
      </c>
      <c r="E9" s="1" t="s">
        <v>21</v>
      </c>
      <c r="F9" s="3">
        <f>F10*1.2</f>
        <v>340000.00000000006</v>
      </c>
      <c r="H9" t="s">
        <v>1</v>
      </c>
      <c r="I9">
        <f>SUMPRODUCT((MONTH([1]Feuil1!$M:$M=1)*(YEAR([1]Feuil1!$M:$M=2017)*([1]Feuil1!$A:$A="SC"))))</f>
        <v>0</v>
      </c>
    </row>
    <row r="10" spans="2:20" x14ac:dyDescent="0.25">
      <c r="B10" s="1" t="s">
        <v>22</v>
      </c>
      <c r="C10" s="3">
        <f>[1]Feuil1!$O$5</f>
        <v>191666.66666666669</v>
      </c>
      <c r="E10" s="1" t="s">
        <v>22</v>
      </c>
      <c r="F10" s="3">
        <f>[1]Feuil1!$O$4</f>
        <v>283333.33333333337</v>
      </c>
      <c r="H10" t="s">
        <v>3</v>
      </c>
      <c r="I10">
        <f>SUMPRODUCT((MONTH([1]Feuil1!$M:$M=1)*([1]Feuil1!$A:$A="MC")))</f>
        <v>3</v>
      </c>
    </row>
    <row r="11" spans="2:20" x14ac:dyDescent="0.25">
      <c r="B11" s="1" t="s">
        <v>23</v>
      </c>
      <c r="C11" s="3">
        <f>SUMIF([1]Feuil1!$A$12:$A$64,"FV",[1]Feuil1!$R$12:$R$64)</f>
        <v>3000</v>
      </c>
      <c r="E11" s="1" t="s">
        <v>23</v>
      </c>
      <c r="F11" s="3">
        <f>SUMIF([1]Feuil1!$A$12:$A$64,"MC",[1]Feuil1!$R$12:$R$64)</f>
        <v>3000</v>
      </c>
      <c r="H11" t="s">
        <v>18</v>
      </c>
      <c r="I11">
        <f>SUMPRODUCT((MONTH([1]Feuil1!$M:$M=1)*([1]Feuil1!$A:$A="AB")))</f>
        <v>0</v>
      </c>
    </row>
    <row r="12" spans="2:20" x14ac:dyDescent="0.25">
      <c r="B12" s="1" t="s">
        <v>24</v>
      </c>
      <c r="C12" s="3">
        <f>C9/C8</f>
        <v>115000.00000000001</v>
      </c>
      <c r="E12" s="1" t="s">
        <v>24</v>
      </c>
      <c r="F12" s="3">
        <f>F9/F8</f>
        <v>113333.33333333336</v>
      </c>
      <c r="H12" t="s">
        <v>2</v>
      </c>
      <c r="I12">
        <f>SUMPRODUCT((MONTH([1]Feuil1!$M:$M=1)*([1]Feuil1!$A:$A="FPS")))</f>
        <v>1</v>
      </c>
    </row>
    <row r="13" spans="2:20" x14ac:dyDescent="0.25">
      <c r="B13" s="1" t="s">
        <v>25</v>
      </c>
      <c r="C13" s="3">
        <f>C10/C8</f>
        <v>95833.333333333343</v>
      </c>
      <c r="E13" s="1" t="s">
        <v>25</v>
      </c>
      <c r="F13" s="3">
        <f>F10/F8</f>
        <v>94444.444444444453</v>
      </c>
    </row>
    <row r="15" spans="2:20" x14ac:dyDescent="0.25">
      <c r="B15" s="1" t="s">
        <v>1</v>
      </c>
      <c r="E15" s="1" t="s">
        <v>18</v>
      </c>
    </row>
    <row r="16" spans="2:20" x14ac:dyDescent="0.25">
      <c r="B16" s="1" t="s">
        <v>20</v>
      </c>
      <c r="C16" s="1">
        <f>COUNTIF([1]Feuil1!$A:$A,"SC")</f>
        <v>0</v>
      </c>
      <c r="E16" s="1" t="s">
        <v>20</v>
      </c>
      <c r="F16" s="1">
        <f>COUNTIF([1]Feuil1!$A:$A,"AB")</f>
        <v>0</v>
      </c>
    </row>
    <row r="17" spans="2:6" x14ac:dyDescent="0.25">
      <c r="B17" s="1" t="s">
        <v>21</v>
      </c>
      <c r="C17" s="3">
        <f>C18*1.2</f>
        <v>0</v>
      </c>
      <c r="E17" s="1" t="s">
        <v>21</v>
      </c>
      <c r="F17" s="3">
        <f>F18*1.2</f>
        <v>0</v>
      </c>
    </row>
    <row r="18" spans="2:6" x14ac:dyDescent="0.25">
      <c r="B18" s="1" t="s">
        <v>22</v>
      </c>
      <c r="C18" s="3">
        <f>[1]Feuil1!$O$6</f>
        <v>0</v>
      </c>
      <c r="E18" s="1" t="s">
        <v>22</v>
      </c>
      <c r="F18" s="3">
        <f>[1]Feuil1!$O$7</f>
        <v>0</v>
      </c>
    </row>
    <row r="19" spans="2:6" x14ac:dyDescent="0.25">
      <c r="B19" s="1" t="s">
        <v>23</v>
      </c>
      <c r="C19" s="3">
        <f>SUMIF([1]Feuil1!$A$12:$A$64,"SC",[1]Feuil1!$R$12:$R$64)</f>
        <v>0</v>
      </c>
      <c r="E19" s="1" t="s">
        <v>23</v>
      </c>
      <c r="F19" s="3">
        <f>SUMIF([1]Feuil1!$A$12:$A$64,"AB",[1]Feuil1!$R$12:$R$64)</f>
        <v>0</v>
      </c>
    </row>
    <row r="20" spans="2:6" x14ac:dyDescent="0.25">
      <c r="B20" s="1" t="s">
        <v>24</v>
      </c>
      <c r="C20" s="3" t="e">
        <f>C17/C16</f>
        <v>#DIV/0!</v>
      </c>
      <c r="E20" s="1" t="s">
        <v>24</v>
      </c>
      <c r="F20" s="3" t="e">
        <f>F17/F16</f>
        <v>#DIV/0!</v>
      </c>
    </row>
    <row r="21" spans="2:6" x14ac:dyDescent="0.25">
      <c r="B21" s="1" t="s">
        <v>25</v>
      </c>
      <c r="C21" s="3" t="e">
        <f>C18/C16</f>
        <v>#DIV/0!</v>
      </c>
      <c r="E21" s="1" t="s">
        <v>25</v>
      </c>
      <c r="F21" s="3" t="e">
        <f>F18/F16</f>
        <v>#DIV/0!</v>
      </c>
    </row>
    <row r="23" spans="2:6" x14ac:dyDescent="0.25">
      <c r="B23" s="1" t="s">
        <v>2</v>
      </c>
    </row>
    <row r="24" spans="2:6" x14ac:dyDescent="0.25">
      <c r="B24" s="1" t="s">
        <v>20</v>
      </c>
      <c r="C24" s="1">
        <f>COUNTIF([1]Feuil1!$A:$A,"FPS")</f>
        <v>1</v>
      </c>
      <c r="E24" s="1" t="s">
        <v>26</v>
      </c>
      <c r="F24" s="3">
        <f>C10+C18+C26+F10+F18</f>
        <v>585416.66666666674</v>
      </c>
    </row>
    <row r="25" spans="2:6" x14ac:dyDescent="0.25">
      <c r="B25" s="1" t="s">
        <v>21</v>
      </c>
      <c r="C25" s="3">
        <f>C26*1.2</f>
        <v>132500</v>
      </c>
      <c r="E25" s="1" t="s">
        <v>27</v>
      </c>
      <c r="F25" s="3">
        <f>C9+F9+C17+F17+C25</f>
        <v>702500.00000000012</v>
      </c>
    </row>
    <row r="26" spans="2:6" x14ac:dyDescent="0.25">
      <c r="B26" s="1" t="s">
        <v>22</v>
      </c>
      <c r="C26" s="3">
        <f>[1]Feuil1!$O$8</f>
        <v>110416.66666666667</v>
      </c>
      <c r="E26" s="1" t="s">
        <v>20</v>
      </c>
      <c r="F26" s="1">
        <f>C8+F8+C16+F16+C24</f>
        <v>6</v>
      </c>
    </row>
    <row r="27" spans="2:6" x14ac:dyDescent="0.25">
      <c r="B27" s="1" t="s">
        <v>23</v>
      </c>
      <c r="C27" s="3">
        <f>SUMIF([1]Feuil1!$A$12:$A$64,"FPS",[1]Feuil1!$R$12:$R$64)</f>
        <v>367</v>
      </c>
    </row>
    <row r="28" spans="2:6" x14ac:dyDescent="0.25">
      <c r="B28" s="1" t="s">
        <v>24</v>
      </c>
      <c r="C28" s="3">
        <f>C25/C24</f>
        <v>132500</v>
      </c>
    </row>
    <row r="29" spans="2:6" x14ac:dyDescent="0.25">
      <c r="B29" s="1" t="s">
        <v>25</v>
      </c>
      <c r="C29" s="3">
        <f>C26/C24</f>
        <v>110416.66666666667</v>
      </c>
    </row>
  </sheetData>
  <mergeCells count="1">
    <mergeCell ref="C3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10"/>
  <sheetViews>
    <sheetView workbookViewId="0">
      <selection activeCell="O9" sqref="O9"/>
    </sheetView>
  </sheetViews>
  <sheetFormatPr baseColWidth="10" defaultRowHeight="15" x14ac:dyDescent="0.25"/>
  <cols>
    <col min="2" max="2" width="11.7109375" bestFit="1" customWidth="1"/>
    <col min="15" max="15" width="19.140625" bestFit="1" customWidth="1"/>
  </cols>
  <sheetData>
    <row r="4" spans="2:15" ht="35.1" customHeight="1" x14ac:dyDescent="0.25"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  <c r="O4" s="2" t="s">
        <v>17</v>
      </c>
    </row>
    <row r="5" spans="2:15" ht="35.1" customHeight="1" x14ac:dyDescent="0.25">
      <c r="B5" s="1" t="s">
        <v>0</v>
      </c>
      <c r="C5" s="1">
        <v>0</v>
      </c>
      <c r="D5" s="1">
        <v>2</v>
      </c>
      <c r="E5" s="1">
        <v>1</v>
      </c>
      <c r="F5" s="1">
        <v>3</v>
      </c>
      <c r="G5" s="1">
        <v>2</v>
      </c>
      <c r="H5" s="1">
        <v>1</v>
      </c>
      <c r="I5" s="1">
        <v>0</v>
      </c>
      <c r="J5" s="1">
        <v>1</v>
      </c>
      <c r="K5" s="1">
        <v>3</v>
      </c>
      <c r="L5" s="1">
        <v>3</v>
      </c>
      <c r="M5" s="1">
        <v>1</v>
      </c>
      <c r="N5" s="1">
        <v>3</v>
      </c>
      <c r="O5" s="1">
        <f>SUM(C5:N5)</f>
        <v>20</v>
      </c>
    </row>
    <row r="6" spans="2:15" ht="35.1" customHeight="1" x14ac:dyDescent="0.25">
      <c r="B6" s="1" t="s">
        <v>1</v>
      </c>
      <c r="C6" s="1">
        <v>2</v>
      </c>
      <c r="D6" s="1">
        <v>2</v>
      </c>
      <c r="E6" s="1">
        <v>0</v>
      </c>
      <c r="F6" s="1">
        <v>1</v>
      </c>
      <c r="G6" s="1">
        <v>0</v>
      </c>
      <c r="H6" s="1">
        <v>5</v>
      </c>
      <c r="I6" s="1">
        <v>2</v>
      </c>
      <c r="J6" s="1">
        <v>0</v>
      </c>
      <c r="K6" s="1">
        <v>0</v>
      </c>
      <c r="L6" s="1">
        <v>1</v>
      </c>
      <c r="M6" s="1">
        <v>2</v>
      </c>
      <c r="N6" s="1"/>
      <c r="O6" s="1">
        <f t="shared" ref="O6:O9" si="0">SUM(C6:N6)</f>
        <v>15</v>
      </c>
    </row>
    <row r="7" spans="2:15" ht="35.1" customHeight="1" x14ac:dyDescent="0.25">
      <c r="B7" s="1" t="s">
        <v>2</v>
      </c>
      <c r="C7" s="1">
        <v>1</v>
      </c>
      <c r="D7" s="1">
        <v>0</v>
      </c>
      <c r="E7" s="1">
        <v>1</v>
      </c>
      <c r="F7" s="1">
        <v>1</v>
      </c>
      <c r="G7" s="1">
        <v>1</v>
      </c>
      <c r="H7" s="1">
        <v>0</v>
      </c>
      <c r="I7" s="1">
        <v>0</v>
      </c>
      <c r="J7" s="1">
        <v>0</v>
      </c>
      <c r="K7" s="1">
        <v>0</v>
      </c>
      <c r="L7" s="1">
        <v>2</v>
      </c>
      <c r="M7" s="1">
        <v>2</v>
      </c>
      <c r="N7" s="1">
        <v>1</v>
      </c>
      <c r="O7" s="1">
        <f t="shared" si="0"/>
        <v>9</v>
      </c>
    </row>
    <row r="8" spans="2:15" ht="35.1" customHeight="1" x14ac:dyDescent="0.25">
      <c r="B8" s="1" t="s">
        <v>3</v>
      </c>
      <c r="C8" s="1"/>
      <c r="D8" s="1"/>
      <c r="E8" s="1"/>
      <c r="F8" s="1"/>
      <c r="G8" s="1"/>
      <c r="H8" s="1">
        <v>1</v>
      </c>
      <c r="I8" s="1">
        <v>1</v>
      </c>
      <c r="J8" s="1">
        <v>1</v>
      </c>
      <c r="K8" s="1">
        <v>0</v>
      </c>
      <c r="L8" s="1">
        <v>3</v>
      </c>
      <c r="M8" s="1">
        <v>4</v>
      </c>
      <c r="N8" s="1">
        <v>1</v>
      </c>
      <c r="O8" s="1">
        <f t="shared" si="0"/>
        <v>11</v>
      </c>
    </row>
    <row r="9" spans="2:15" ht="35.1" customHeight="1" x14ac:dyDescent="0.25">
      <c r="B9" s="1" t="s">
        <v>18</v>
      </c>
      <c r="C9" s="1"/>
      <c r="D9" s="1"/>
      <c r="E9" s="1"/>
      <c r="F9" s="1"/>
      <c r="G9" s="1"/>
      <c r="H9" s="1"/>
      <c r="I9" s="1"/>
      <c r="J9" s="1"/>
      <c r="K9" s="1"/>
      <c r="L9" s="1">
        <v>1</v>
      </c>
      <c r="M9" s="1">
        <v>1</v>
      </c>
      <c r="N9" s="1">
        <v>2</v>
      </c>
      <c r="O9" s="1">
        <f t="shared" si="0"/>
        <v>4</v>
      </c>
    </row>
    <row r="10" spans="2:15" ht="35.1" customHeight="1" x14ac:dyDescent="0.25">
      <c r="B10" s="2" t="s">
        <v>16</v>
      </c>
      <c r="C10" s="1">
        <f>SUM(C5:C9)</f>
        <v>3</v>
      </c>
      <c r="D10" s="1">
        <f t="shared" ref="D10:K10" si="1">SUM(D5:D8)</f>
        <v>4</v>
      </c>
      <c r="E10" s="1">
        <f t="shared" si="1"/>
        <v>2</v>
      </c>
      <c r="F10" s="1">
        <f t="shared" si="1"/>
        <v>5</v>
      </c>
      <c r="G10" s="1">
        <f t="shared" si="1"/>
        <v>3</v>
      </c>
      <c r="H10" s="1">
        <f t="shared" si="1"/>
        <v>7</v>
      </c>
      <c r="I10" s="1">
        <f t="shared" si="1"/>
        <v>3</v>
      </c>
      <c r="J10" s="1">
        <f t="shared" si="1"/>
        <v>2</v>
      </c>
      <c r="K10" s="1">
        <f t="shared" si="1"/>
        <v>3</v>
      </c>
      <c r="L10" s="1">
        <f>SUM(L5:L9)</f>
        <v>10</v>
      </c>
      <c r="M10" s="1">
        <f>SUM(M5:M9)</f>
        <v>10</v>
      </c>
      <c r="N10" s="1">
        <f>SUM(N5:N9)</f>
        <v>7</v>
      </c>
      <c r="O10" s="1">
        <f>SUM(O5:O9)</f>
        <v>59</v>
      </c>
    </row>
  </sheetData>
  <pageMargins left="0.7" right="0.7" top="0.75" bottom="0.75" header="0.3" footer="0.3"/>
  <ignoredErrors>
    <ignoredError sqref="L1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2017</vt:lpstr>
      <vt:lpstr>2016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PRIGENT</dc:creator>
  <cp:lastModifiedBy>Florian PRIGENT</cp:lastModifiedBy>
  <dcterms:created xsi:type="dcterms:W3CDTF">2016-09-13T10:22:19Z</dcterms:created>
  <dcterms:modified xsi:type="dcterms:W3CDTF">2016-12-29T17:04:54Z</dcterms:modified>
</cp:coreProperties>
</file>