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/>
  <mc:AlternateContent xmlns:mc="http://schemas.openxmlformats.org/markup-compatibility/2006">
    <mc:Choice Requires="x15">
      <x15ac:absPath xmlns:x15ac="http://schemas.microsoft.com/office/spreadsheetml/2010/11/ac" url="D:\Users\Bureau\Documents\"/>
    </mc:Choice>
  </mc:AlternateContent>
  <bookViews>
    <workbookView xWindow="0" yWindow="0" windowWidth="14370" windowHeight="1218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E23" i="1"/>
  <c r="D23" i="1"/>
  <c r="C23" i="1"/>
  <c r="B23" i="1"/>
  <c r="F22" i="1"/>
  <c r="E22" i="1"/>
  <c r="D22" i="1"/>
  <c r="C22" i="1"/>
  <c r="B22" i="1"/>
  <c r="F21" i="1"/>
  <c r="E21" i="1"/>
  <c r="D21" i="1"/>
  <c r="C21" i="1"/>
  <c r="B21" i="1"/>
  <c r="F20" i="1"/>
  <c r="E20" i="1"/>
  <c r="D20" i="1"/>
  <c r="C20" i="1"/>
  <c r="B20" i="1"/>
  <c r="B13" i="1"/>
  <c r="C13" i="1"/>
  <c r="D13" i="1"/>
  <c r="E13" i="1"/>
  <c r="F13" i="1"/>
  <c r="B14" i="1"/>
  <c r="C14" i="1"/>
  <c r="D14" i="1"/>
  <c r="E14" i="1"/>
  <c r="F14" i="1"/>
  <c r="B15" i="1"/>
  <c r="C15" i="1"/>
  <c r="D15" i="1"/>
  <c r="E15" i="1"/>
  <c r="F15" i="1"/>
  <c r="F12" i="1"/>
  <c r="E12" i="1"/>
  <c r="D12" i="1"/>
  <c r="C12" i="1"/>
  <c r="B12" i="1"/>
  <c r="D5" i="1"/>
  <c r="E5" i="1"/>
  <c r="F5" i="1"/>
  <c r="D6" i="1"/>
  <c r="E6" i="1"/>
  <c r="F6" i="1"/>
  <c r="D7" i="1"/>
  <c r="E7" i="1"/>
  <c r="F7" i="1"/>
  <c r="F4" i="1"/>
  <c r="E4" i="1"/>
  <c r="D4" i="1"/>
  <c r="C4" i="1"/>
  <c r="C5" i="1"/>
  <c r="C6" i="1"/>
  <c r="C7" i="1"/>
  <c r="B5" i="1"/>
  <c r="B6" i="1"/>
  <c r="B7" i="1"/>
  <c r="B4" i="1"/>
</calcChain>
</file>

<file path=xl/sharedStrings.xml><?xml version="1.0" encoding="utf-8"?>
<sst xmlns="http://schemas.openxmlformats.org/spreadsheetml/2006/main" count="28" uniqueCount="16">
  <si>
    <t>DUREE MISSION - NBRE OFFRE</t>
  </si>
  <si>
    <t>Année</t>
  </si>
  <si>
    <t>&lt;12mois</t>
  </si>
  <si>
    <t>&gt;12mois</t>
  </si>
  <si>
    <t>&gt;24 mois</t>
  </si>
  <si>
    <t>&gt;36 mois</t>
  </si>
  <si>
    <t>&gt;48mois</t>
  </si>
  <si>
    <t>DUREE MISSION - NBRE COMMANDE</t>
  </si>
  <si>
    <t>Durée</t>
  </si>
  <si>
    <t>JO</t>
  </si>
  <si>
    <t>DUREE MISSION - MONTANT COMMANDE</t>
  </si>
  <si>
    <t>Date</t>
  </si>
  <si>
    <t>Offre</t>
  </si>
  <si>
    <t>Mois</t>
  </si>
  <si>
    <t>Heure</t>
  </si>
  <si>
    <t>€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</si>
</sst>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3" fillId="5" borderId="9" xfId="0" applyFont="1" applyFill="1" applyBorder="1" applyAlignment="1">
      <alignment horizontal="center"/>
    </xf>
    <xf numFmtId="44" fontId="3" fillId="5" borderId="9" xfId="1" applyFont="1" applyFill="1" applyBorder="1" applyAlignment="1">
      <alignment horizontal="center"/>
    </xf>
    <xf numFmtId="14" fontId="4" fillId="6" borderId="9" xfId="0" applyNumberFormat="1" applyFont="1" applyFill="1" applyBorder="1" applyAlignment="1">
      <alignment horizontal="center"/>
    </xf>
    <xf numFmtId="164" fontId="4" fillId="6" borderId="9" xfId="0" applyNumberFormat="1" applyFont="1" applyFill="1" applyBorder="1" applyAlignment="1">
      <alignment horizontal="center"/>
    </xf>
    <xf numFmtId="0" fontId="0" fillId="0" borderId="9" xfId="0" applyBorder="1"/>
    <xf numFmtId="44" fontId="0" fillId="0" borderId="9" xfId="1" applyFont="1" applyBorder="1"/>
    <xf numFmtId="14" fontId="4" fillId="4" borderId="9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2" fillId="4" borderId="0" xfId="0" applyFont="1" applyFill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44" fontId="2" fillId="4" borderId="10" xfId="1" applyFont="1" applyFill="1" applyBorder="1" applyAlignment="1">
      <alignment vertical="center"/>
    </xf>
    <xf numFmtId="44" fontId="2" fillId="4" borderId="11" xfId="1" applyFont="1" applyFill="1" applyBorder="1" applyAlignment="1">
      <alignment vertical="center"/>
    </xf>
    <xf numFmtId="44" fontId="2" fillId="4" borderId="12" xfId="1" applyFont="1" applyFill="1" applyBorder="1" applyAlignment="1">
      <alignment vertical="center"/>
    </xf>
    <xf numFmtId="44" fontId="2" fillId="4" borderId="13" xfId="1" applyFont="1" applyFill="1" applyBorder="1" applyAlignment="1">
      <alignment vertical="center"/>
    </xf>
    <xf numFmtId="44" fontId="2" fillId="4" borderId="14" xfId="1" applyFont="1" applyFill="1" applyBorder="1" applyAlignment="1">
      <alignment vertical="center"/>
    </xf>
    <xf numFmtId="44" fontId="2" fillId="4" borderId="15" xfId="1" applyFont="1" applyFill="1" applyBorder="1" applyAlignment="1">
      <alignment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">
    <dxf>
      <fill>
        <patternFill>
          <bgColor theme="5" tint="0.39994506668294322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abSelected="1" workbookViewId="0">
      <selection activeCell="I18" sqref="I18"/>
    </sheetView>
  </sheetViews>
  <sheetFormatPr baseColWidth="10" defaultRowHeight="15" x14ac:dyDescent="0.25"/>
  <cols>
    <col min="1" max="1" width="22.28515625" bestFit="1" customWidth="1"/>
    <col min="9" max="9" width="65.7109375" bestFit="1" customWidth="1"/>
  </cols>
  <sheetData>
    <row r="1" spans="1:6" ht="15.75" thickBot="1" x14ac:dyDescent="0.3"/>
    <row r="2" spans="1:6" ht="15.75" thickBot="1" x14ac:dyDescent="0.3">
      <c r="A2" s="31" t="s">
        <v>0</v>
      </c>
      <c r="B2" s="32"/>
      <c r="C2" s="32"/>
      <c r="D2" s="32"/>
      <c r="E2" s="32"/>
      <c r="F2" s="33"/>
    </row>
    <row r="3" spans="1:6" ht="15.75" thickBot="1" x14ac:dyDescent="0.3">
      <c r="A3" s="16" t="s">
        <v>1</v>
      </c>
      <c r="B3" s="8" t="s">
        <v>2</v>
      </c>
      <c r="C3" s="8" t="s">
        <v>3</v>
      </c>
      <c r="D3" s="8" t="s">
        <v>4</v>
      </c>
      <c r="E3" s="8" t="s">
        <v>5</v>
      </c>
      <c r="F3" s="9" t="s">
        <v>6</v>
      </c>
    </row>
    <row r="4" spans="1:6" x14ac:dyDescent="0.25">
      <c r="A4" s="10">
        <v>2013</v>
      </c>
      <c r="B4" s="19">
        <f>COUNTIFS($A:$A,"&gt;=01/01/" &amp;$A4,$A:$A,"&lt;=31/12/" &amp;$A4,B:B,"&gt;0",B:B,"&lt;12")</f>
        <v>2</v>
      </c>
      <c r="C4" s="20">
        <f>COUNTIFS($A:$A,"&gt;=01/01/" &amp;$A4,$A:$A,"&lt;=31/12/" &amp;$A4,B:B,"&gt;=12",B:B,"&lt;24")</f>
        <v>1</v>
      </c>
      <c r="D4" s="20">
        <f>COUNTIFS($A:$A,"&gt;=01/01/" &amp;$A4,$A:$A,"&lt;=31/12/" &amp;$A4,B:B,"&gt;=24",B:B,"&lt;36")</f>
        <v>0</v>
      </c>
      <c r="E4" s="20">
        <f>COUNTIFS($A:$A,"&gt;=01/01/" &amp;$A4,$A:$A,"&lt;=31/12/" &amp;$A4,B:B,"&gt;=36",B:B,"&lt;48")</f>
        <v>1</v>
      </c>
      <c r="F4" s="21">
        <f>COUNTIFS($A:$A,"&gt;=01/01/" &amp;$A4,$A:$A,"&lt;=31/12/" &amp;$A4,B:B,"&gt;=48")</f>
        <v>1</v>
      </c>
    </row>
    <row r="5" spans="1:6" x14ac:dyDescent="0.25">
      <c r="A5" s="11">
        <v>2014</v>
      </c>
      <c r="B5" s="22">
        <f>COUNTIFS($A:$A,"&gt;=01/01/" &amp;$A5,$A:$A,"&lt;=31/12/" &amp;$A5,B:B,"&gt;0",B:B,"&lt;12")</f>
        <v>2</v>
      </c>
      <c r="C5" s="23">
        <f>COUNTIFS($A:$A,"&gt;=01/01/" &amp;$A5,$A:$A,"&lt;=31/12/" &amp;$A5,B:B,"&gt;=12",B:B,"&lt;24")</f>
        <v>0</v>
      </c>
      <c r="D5" s="23">
        <f>COUNTIFS($A:$A,"&gt;=01/01/" &amp;$A5,$A:$A,"&lt;=31/12/" &amp;$A5,B:B,"&gt;=24",B:B,"&lt;36")</f>
        <v>0</v>
      </c>
      <c r="E5" s="23">
        <f>COUNTIFS($A:$A,"&gt;=01/01/" &amp;$A5,$A:$A,"&lt;=31/12/" &amp;$A5,B:B,"&gt;=36",B:B,"&lt;48")</f>
        <v>1</v>
      </c>
      <c r="F5" s="24">
        <f>COUNTIFS($A:$A,"&gt;=01/01/" &amp;$A5,$A:$A,"&lt;=31/12/" &amp;$A5,B:B,"&gt;=48")</f>
        <v>0</v>
      </c>
    </row>
    <row r="6" spans="1:6" x14ac:dyDescent="0.25">
      <c r="A6" s="11">
        <v>2015</v>
      </c>
      <c r="B6" s="22">
        <f>COUNTIFS($A:$A,"&gt;=01/01/" &amp;$A6,$A:$A,"&lt;=31/12/" &amp;$A6,B:B,"&gt;0",B:B,"&lt;12")</f>
        <v>0</v>
      </c>
      <c r="C6" s="23">
        <f>COUNTIFS($A:$A,"&gt;=01/01/" &amp;$A6,$A:$A,"&lt;=31/12/" &amp;$A6,B:B,"&gt;=12",B:B,"&lt;24")</f>
        <v>0</v>
      </c>
      <c r="D6" s="23">
        <f>COUNTIFS($A:$A,"&gt;=01/01/" &amp;$A6,$A:$A,"&lt;=31/12/" &amp;$A6,B:B,"&gt;=24",B:B,"&lt;36")</f>
        <v>0</v>
      </c>
      <c r="E6" s="23">
        <f>COUNTIFS($A:$A,"&gt;=01/01/" &amp;$A6,$A:$A,"&lt;=31/12/" &amp;$A6,B:B,"&gt;=36",B:B,"&lt;48")</f>
        <v>0</v>
      </c>
      <c r="F6" s="24">
        <f>COUNTIFS($A:$A,"&gt;=01/01/" &amp;$A6,$A:$A,"&lt;=31/12/" &amp;$A6,B:B,"&gt;=48")</f>
        <v>4</v>
      </c>
    </row>
    <row r="7" spans="1:6" x14ac:dyDescent="0.25">
      <c r="A7" s="11">
        <v>2016</v>
      </c>
      <c r="B7" s="22">
        <f>COUNTIFS($A:$A,"&gt;=01/01/" &amp;$A7,$A:$A,"&lt;=31/12/" &amp;$A7,B:B,"&gt;0",B:B,"&lt;12")</f>
        <v>7</v>
      </c>
      <c r="C7" s="23">
        <f>COUNTIFS($A:$A,"&gt;=01/01/" &amp;$A7,$A:$A,"&lt;=31/12/" &amp;$A7,B:B,"&gt;=12",B:B,"&lt;24")</f>
        <v>1</v>
      </c>
      <c r="D7" s="23">
        <f>COUNTIFS($A:$A,"&gt;=01/01/" &amp;$A7,$A:$A,"&lt;=31/12/" &amp;$A7,B:B,"&gt;=24",B:B,"&lt;36")</f>
        <v>2</v>
      </c>
      <c r="E7" s="23">
        <f>COUNTIFS($A:$A,"&gt;=01/01/" &amp;$A7,$A:$A,"&lt;=31/12/" &amp;$A7,B:B,"&gt;=36",B:B,"&lt;48")</f>
        <v>2</v>
      </c>
      <c r="F7" s="24">
        <f>COUNTIFS($A:$A,"&gt;=01/01/" &amp;$A7,$A:$A,"&lt;=31/12/" &amp;$A7,B:B,"&gt;=48")</f>
        <v>2</v>
      </c>
    </row>
    <row r="8" spans="1:6" ht="15.75" thickBot="1" x14ac:dyDescent="0.3">
      <c r="A8" s="12"/>
      <c r="B8" s="17"/>
      <c r="C8" s="17"/>
      <c r="D8" s="17"/>
      <c r="E8" s="17"/>
      <c r="F8" s="18"/>
    </row>
    <row r="9" spans="1:6" ht="15.75" thickBot="1" x14ac:dyDescent="0.3">
      <c r="A9" s="15"/>
      <c r="B9" s="15"/>
      <c r="C9" s="15"/>
      <c r="D9" s="15"/>
      <c r="E9" s="15"/>
      <c r="F9" s="15"/>
    </row>
    <row r="10" spans="1:6" ht="15.75" thickBot="1" x14ac:dyDescent="0.3">
      <c r="A10" s="31" t="s">
        <v>7</v>
      </c>
      <c r="B10" s="32"/>
      <c r="C10" s="32"/>
      <c r="D10" s="32"/>
      <c r="E10" s="32"/>
      <c r="F10" s="33"/>
    </row>
    <row r="11" spans="1:6" ht="15.75" thickBot="1" x14ac:dyDescent="0.3">
      <c r="A11" s="16" t="s">
        <v>1</v>
      </c>
      <c r="B11" s="8" t="s">
        <v>2</v>
      </c>
      <c r="C11" s="8" t="s">
        <v>3</v>
      </c>
      <c r="D11" s="8" t="s">
        <v>4</v>
      </c>
      <c r="E11" s="8" t="s">
        <v>5</v>
      </c>
      <c r="F11" s="9" t="s">
        <v>6</v>
      </c>
    </row>
    <row r="12" spans="1:6" x14ac:dyDescent="0.25">
      <c r="A12" s="10">
        <v>2013</v>
      </c>
      <c r="B12" s="19">
        <f>COUNTIFS($A:$A,"&gt;=01/01/" &amp;$A12,$A:$A,"&lt;=31/12/" &amp;$A12,B:B,"&gt;0",B:B,"&lt;12",E:E,"&gt;0")</f>
        <v>2</v>
      </c>
      <c r="C12" s="20">
        <f>COUNTIFS($A:$A,"&gt;=01/01/" &amp;$A12,$A:$A,"&lt;=31/12/" &amp;$A12,B:B,"&gt;=12",B:B,"&lt;24",E:E,"&gt;0")</f>
        <v>1</v>
      </c>
      <c r="D12" s="20">
        <f>COUNTIFS($A:$A,"&gt;=01/01/" &amp;$A12,$A:$A,"&lt;=31/12/" &amp;$A12,B:B,"&gt;=24",B:B,"&lt;36",E:E,"&gt;0")</f>
        <v>0</v>
      </c>
      <c r="E12" s="20">
        <f>COUNTIFS($A:$A,"&gt;=01/01/" &amp;$A12,$A:$A,"&lt;=31/12/" &amp;$A12,B:B,"&gt;=36",B:B,"&lt;48",E:E,"&gt;0")</f>
        <v>1</v>
      </c>
      <c r="F12" s="21">
        <f>COUNTIFS($A:$A,"&gt;=01/01/" &amp;$A12,$A:$A,"&lt;=31/12/" &amp;$A12,B:B,"&gt;=48",E:E,"&gt;0")</f>
        <v>1</v>
      </c>
    </row>
    <row r="13" spans="1:6" x14ac:dyDescent="0.25">
      <c r="A13" s="11">
        <v>2014</v>
      </c>
      <c r="B13" s="22">
        <f>COUNTIFS($A:$A,"&gt;=01/01/" &amp;$A13,$A:$A,"&lt;=31/12/" &amp;$A13,B:B,"&gt;0",B:B,"&lt;12",E:E,"&gt;0")</f>
        <v>2</v>
      </c>
      <c r="C13" s="23">
        <f>COUNTIFS($A:$A,"&gt;=01/01/" &amp;$A13,$A:$A,"&lt;=31/12/" &amp;$A13,B:B,"&gt;=12",B:B,"&lt;24",E:E,"&gt;0")</f>
        <v>0</v>
      </c>
      <c r="D13" s="23">
        <f>COUNTIFS($A:$A,"&gt;=01/01/" &amp;$A13,$A:$A,"&lt;=31/12/" &amp;$A13,B:B,"&gt;=24",B:B,"&lt;36",E:E,"&gt;0")</f>
        <v>0</v>
      </c>
      <c r="E13" s="23">
        <f>COUNTIFS($A:$A,"&gt;=01/01/" &amp;$A13,$A:$A,"&lt;=31/12/" &amp;$A13,B:B,"&gt;=36",B:B,"&lt;48",E:E,"&gt;0")</f>
        <v>1</v>
      </c>
      <c r="F13" s="24">
        <f>COUNTIFS($A:$A,"&gt;=01/01/" &amp;$A13,$A:$A,"&lt;=31/12/" &amp;$A13,B:B,"&gt;=48",E:E,"&gt;0")</f>
        <v>0</v>
      </c>
    </row>
    <row r="14" spans="1:6" x14ac:dyDescent="0.25">
      <c r="A14" s="11">
        <v>2015</v>
      </c>
      <c r="B14" s="22">
        <f>COUNTIFS($A:$A,"&gt;=01/01/" &amp;$A14,$A:$A,"&lt;=31/12/" &amp;$A14,B:B,"&gt;0",B:B,"&lt;12",E:E,"&gt;0")</f>
        <v>0</v>
      </c>
      <c r="C14" s="23">
        <f>COUNTIFS($A:$A,"&gt;=01/01/" &amp;$A14,$A:$A,"&lt;=31/12/" &amp;$A14,B:B,"&gt;=12",B:B,"&lt;24",E:E,"&gt;0")</f>
        <v>0</v>
      </c>
      <c r="D14" s="23">
        <f>COUNTIFS($A:$A,"&gt;=01/01/" &amp;$A14,$A:$A,"&lt;=31/12/" &amp;$A14,B:B,"&gt;=24",B:B,"&lt;36",E:E,"&gt;0")</f>
        <v>0</v>
      </c>
      <c r="E14" s="23">
        <f>COUNTIFS($A:$A,"&gt;=01/01/" &amp;$A14,$A:$A,"&lt;=31/12/" &amp;$A14,B:B,"&gt;=36",B:B,"&lt;48",E:E,"&gt;0")</f>
        <v>0</v>
      </c>
      <c r="F14" s="24">
        <f>COUNTIFS($A:$A,"&gt;=01/01/" &amp;$A14,$A:$A,"&lt;=31/12/" &amp;$A14,B:B,"&gt;=48",E:E,"&gt;0")</f>
        <v>4</v>
      </c>
    </row>
    <row r="15" spans="1:6" x14ac:dyDescent="0.25">
      <c r="A15" s="11">
        <v>2016</v>
      </c>
      <c r="B15" s="22">
        <f>COUNTIFS($A:$A,"&gt;=01/01/" &amp;$A15,$A:$A,"&lt;=31/12/" &amp;$A15,B:B,"&gt;0",B:B,"&lt;12",E:E,"&gt;0")</f>
        <v>5</v>
      </c>
      <c r="C15" s="23">
        <f>COUNTIFS($A:$A,"&gt;=01/01/" &amp;$A15,$A:$A,"&lt;=31/12/" &amp;$A15,B:B,"&gt;=12",B:B,"&lt;24",E:E,"&gt;0")</f>
        <v>1</v>
      </c>
      <c r="D15" s="23">
        <f>COUNTIFS($A:$A,"&gt;=01/01/" &amp;$A15,$A:$A,"&lt;=31/12/" &amp;$A15,B:B,"&gt;=24",B:B,"&lt;36",E:E,"&gt;0")</f>
        <v>1</v>
      </c>
      <c r="E15" s="23">
        <f>COUNTIFS($A:$A,"&gt;=01/01/" &amp;$A15,$A:$A,"&lt;=31/12/" &amp;$A15,B:B,"&gt;=36",B:B,"&lt;48",E:E,"&gt;0")</f>
        <v>1</v>
      </c>
      <c r="F15" s="24">
        <f>COUNTIFS($A:$A,"&gt;=01/01/" &amp;$A15,$A:$A,"&lt;=31/12/" &amp;$A15,B:B,"&gt;=48",E:E,"&gt;0")</f>
        <v>2</v>
      </c>
    </row>
    <row r="16" spans="1:6" ht="15.75" thickBot="1" x14ac:dyDescent="0.3">
      <c r="A16" s="12"/>
      <c r="B16" s="13"/>
      <c r="C16" s="13"/>
      <c r="D16" s="13"/>
      <c r="E16" s="13"/>
      <c r="F16" s="14"/>
    </row>
    <row r="17" spans="1:6" ht="15.75" thickBot="1" x14ac:dyDescent="0.3">
      <c r="A17" s="15"/>
      <c r="B17" s="15"/>
      <c r="C17" s="15"/>
      <c r="D17" s="15"/>
      <c r="E17" s="15"/>
      <c r="F17" s="15"/>
    </row>
    <row r="18" spans="1:6" ht="15.75" thickBot="1" x14ac:dyDescent="0.3">
      <c r="A18" s="31" t="s">
        <v>10</v>
      </c>
      <c r="B18" s="32"/>
      <c r="C18" s="32"/>
      <c r="D18" s="32"/>
      <c r="E18" s="32"/>
      <c r="F18" s="33"/>
    </row>
    <row r="19" spans="1:6" ht="15.75" thickBot="1" x14ac:dyDescent="0.3">
      <c r="A19" s="16" t="s">
        <v>1</v>
      </c>
      <c r="B19" s="8" t="s">
        <v>2</v>
      </c>
      <c r="C19" s="8" t="s">
        <v>3</v>
      </c>
      <c r="D19" s="8" t="s">
        <v>4</v>
      </c>
      <c r="E19" s="8" t="s">
        <v>5</v>
      </c>
      <c r="F19" s="9" t="s">
        <v>6</v>
      </c>
    </row>
    <row r="20" spans="1:6" x14ac:dyDescent="0.25">
      <c r="A20" s="10">
        <v>2013</v>
      </c>
      <c r="B20" s="25">
        <f>SUMIFS($E:$E,$A:$A,"&gt;=01/01/" &amp;$A20,$A:$A,"&lt;=31/12/" &amp;$A20,B:B,"&gt;0",B:B,"&lt;12",E:E,"&gt;0")</f>
        <v>211</v>
      </c>
      <c r="C20" s="26">
        <f>SUMIFS($E:$E,$A:$A,"&gt;=01/01/" &amp;$A20,$A:$A,"&lt;=31/12/" &amp;$A20,B:B,"&gt;=12",B:B,"&lt;24",E:E,"&gt;0")</f>
        <v>125</v>
      </c>
      <c r="D20" s="26">
        <f>SUMIFS($E:$E,$A:$A,"&gt;=01/01/" &amp;$A20,$A:$A,"&lt;=31/12/" &amp;$A20,B:B,"&gt;=24",B:B,"&lt;36",E:E,"&gt;0")</f>
        <v>0</v>
      </c>
      <c r="E20" s="26">
        <f>SUMIFS($E:$E,$A:$A,"&gt;=01/01/" &amp;$A20,$A:$A,"&lt;=31/12/" &amp;$A20,B:B,"&gt;=36",B:B,"&lt;48",E:E,"&gt;0")</f>
        <v>100</v>
      </c>
      <c r="F20" s="27">
        <f>SUMIFS($E:$E,$A:$A,"&gt;=01/01/" &amp;$A20,$A:$A,"&lt;=31/12/" &amp;$A20,B:B,"&gt;=48",E:E,"&gt;0")</f>
        <v>60</v>
      </c>
    </row>
    <row r="21" spans="1:6" x14ac:dyDescent="0.25">
      <c r="A21" s="11">
        <v>2014</v>
      </c>
      <c r="B21" s="28">
        <f>SUMIFS($E:$E,$A:$A,"&gt;=01/01/" &amp;$A21,$A:$A,"&lt;=31/12/" &amp;$A21,B:B,"&gt;0",B:B,"&lt;12",E:E,"&gt;0")</f>
        <v>162</v>
      </c>
      <c r="C21" s="29">
        <f>SUMIFS($E:$E,$A:$A,"&gt;=01/01/" &amp;$A21,$A:$A,"&lt;=31/12/" &amp;$A21,B:B,"&gt;=12",B:B,"&lt;24",E:E,"&gt;0")</f>
        <v>0</v>
      </c>
      <c r="D21" s="29">
        <f>SUMIFS($E:$E,$A:$A,"&gt;=01/01/" &amp;$A21,$A:$A,"&lt;=31/12/" &amp;$A21,B:B,"&gt;=24",B:B,"&lt;36",E:E,"&gt;0")</f>
        <v>0</v>
      </c>
      <c r="E21" s="29">
        <f>SUMIFS($E:$E,$A:$A,"&gt;=01/01/" &amp;$A21,$A:$A,"&lt;=31/12/" &amp;$A21,B:B,"&gt;=36",B:B,"&lt;48",E:E,"&gt;0")</f>
        <v>90</v>
      </c>
      <c r="F21" s="30">
        <f>SUMIFS($E:$E,$A:$A,"&gt;=01/01/" &amp;$A21,$A:$A,"&lt;=31/12/" &amp;$A21,B:B,"&gt;=48",E:E,"&gt;0")</f>
        <v>0</v>
      </c>
    </row>
    <row r="22" spans="1:6" x14ac:dyDescent="0.25">
      <c r="A22" s="11">
        <v>2015</v>
      </c>
      <c r="B22" s="28">
        <f>SUMIFS($E:$E,$A:$A,"&gt;=01/01/" &amp;$A22,$A:$A,"&lt;=31/12/" &amp;$A22,B:B,"&gt;0",B:B,"&lt;12",E:E,"&gt;0")</f>
        <v>0</v>
      </c>
      <c r="C22" s="29">
        <f>SUMIFS($E:$E,$A:$A,"&gt;=01/01/" &amp;$A22,$A:$A,"&lt;=31/12/" &amp;$A22,B:B,"&gt;=12",B:B,"&lt;24",E:E,"&gt;0")</f>
        <v>0</v>
      </c>
      <c r="D22" s="29">
        <f>SUMIFS($E:$E,$A:$A,"&gt;=01/01/" &amp;$A22,$A:$A,"&lt;=31/12/" &amp;$A22,B:B,"&gt;=24",B:B,"&lt;36",E:E,"&gt;0")</f>
        <v>0</v>
      </c>
      <c r="E22" s="29">
        <f>SUMIFS($E:$E,$A:$A,"&gt;=01/01/" &amp;$A22,$A:$A,"&lt;=31/12/" &amp;$A22,B:B,"&gt;=36",B:B,"&lt;48",E:E,"&gt;0")</f>
        <v>0</v>
      </c>
      <c r="F22" s="30">
        <f>SUMIFS($E:$E,$A:$A,"&gt;=01/01/" &amp;$A22,$A:$A,"&lt;=31/12/" &amp;$A22,B:B,"&gt;=48",E:E,"&gt;0")</f>
        <v>335</v>
      </c>
    </row>
    <row r="23" spans="1:6" x14ac:dyDescent="0.25">
      <c r="A23" s="11">
        <v>2016</v>
      </c>
      <c r="B23" s="28">
        <f>SUMIFS($E:$E,$A:$A,"&gt;=01/01/" &amp;$A23,$A:$A,"&lt;=31/12/" &amp;$A23,B:B,"&gt;0",B:B,"&lt;12",E:E,"&gt;0")</f>
        <v>751</v>
      </c>
      <c r="C23" s="29">
        <f>SUMIFS($E:$E,$A:$A,"&gt;=01/01/" &amp;$A23,$A:$A,"&lt;=31/12/" &amp;$A23,B:B,"&gt;=12",B:B,"&lt;24",E:E,"&gt;0")</f>
        <v>150</v>
      </c>
      <c r="D23" s="29">
        <f>SUMIFS($E:$E,$A:$A,"&gt;=01/01/" &amp;$A23,$A:$A,"&lt;=31/12/" &amp;$A23,B:B,"&gt;=24",B:B,"&lt;36",E:E,"&gt;0")</f>
        <v>100</v>
      </c>
      <c r="E23" s="29">
        <f>SUMIFS($E:$E,$A:$A,"&gt;=01/01/" &amp;$A23,$A:$A,"&lt;=31/12/" &amp;$A23,B:B,"&gt;=36",B:B,"&lt;48",E:E,"&gt;0")</f>
        <v>150</v>
      </c>
      <c r="F23" s="30">
        <f>SUMIFS($E:$E,$A:$A,"&gt;=01/01/" &amp;$A23,$A:$A,"&lt;=31/12/" &amp;$A23,B:B,"&gt;=48",E:E,"&gt;0")</f>
        <v>301</v>
      </c>
    </row>
    <row r="24" spans="1:6" ht="15.75" thickBot="1" x14ac:dyDescent="0.3">
      <c r="A24" s="12"/>
      <c r="B24" s="13"/>
      <c r="C24" s="13"/>
      <c r="D24" s="13"/>
      <c r="E24" s="13"/>
      <c r="F24" s="14"/>
    </row>
    <row r="26" spans="1:6" x14ac:dyDescent="0.25">
      <c r="A26" s="1" t="s">
        <v>11</v>
      </c>
      <c r="B26" s="34" t="s">
        <v>8</v>
      </c>
      <c r="C26" s="34"/>
      <c r="D26" s="34"/>
      <c r="E26" s="2" t="s">
        <v>15</v>
      </c>
    </row>
    <row r="27" spans="1:6" x14ac:dyDescent="0.25">
      <c r="A27" s="1" t="s">
        <v>12</v>
      </c>
      <c r="B27" s="1" t="s">
        <v>13</v>
      </c>
      <c r="C27" s="1" t="s">
        <v>9</v>
      </c>
      <c r="D27" s="1" t="s">
        <v>14</v>
      </c>
      <c r="E27" s="2"/>
    </row>
    <row r="28" spans="1:6" x14ac:dyDescent="0.25">
      <c r="A28" s="3">
        <v>41367</v>
      </c>
      <c r="B28" s="4">
        <v>12</v>
      </c>
      <c r="C28" s="5"/>
      <c r="D28" s="5"/>
      <c r="E28" s="6">
        <v>125</v>
      </c>
    </row>
    <row r="29" spans="1:6" x14ac:dyDescent="0.25">
      <c r="A29" s="3">
        <v>41406</v>
      </c>
      <c r="B29" s="4">
        <v>7</v>
      </c>
      <c r="C29" s="5"/>
      <c r="D29" s="5"/>
      <c r="E29" s="6">
        <v>150</v>
      </c>
    </row>
    <row r="30" spans="1:6" x14ac:dyDescent="0.25">
      <c r="A30" s="3">
        <v>41426</v>
      </c>
      <c r="B30" s="4">
        <v>38</v>
      </c>
      <c r="C30" s="5"/>
      <c r="D30" s="5"/>
      <c r="E30" s="6">
        <v>100</v>
      </c>
    </row>
    <row r="31" spans="1:6" x14ac:dyDescent="0.25">
      <c r="A31" s="3">
        <v>41531</v>
      </c>
      <c r="B31" s="4">
        <v>50</v>
      </c>
      <c r="C31" s="5"/>
      <c r="D31" s="5"/>
      <c r="E31" s="6">
        <v>60</v>
      </c>
    </row>
    <row r="32" spans="1:6" x14ac:dyDescent="0.25">
      <c r="A32" s="3">
        <v>41532</v>
      </c>
      <c r="B32" s="4">
        <v>8</v>
      </c>
      <c r="C32" s="5"/>
      <c r="D32" s="5"/>
      <c r="E32" s="6">
        <v>61</v>
      </c>
    </row>
    <row r="33" spans="1:5" x14ac:dyDescent="0.25">
      <c r="A33" s="3">
        <v>41740</v>
      </c>
      <c r="B33" s="4">
        <v>10</v>
      </c>
      <c r="C33" s="5"/>
      <c r="D33" s="5"/>
      <c r="E33" s="6">
        <v>82</v>
      </c>
    </row>
    <row r="34" spans="1:5" x14ac:dyDescent="0.25">
      <c r="A34" s="3">
        <v>41847</v>
      </c>
      <c r="B34" s="4">
        <v>40</v>
      </c>
      <c r="C34" s="5"/>
      <c r="D34" s="5"/>
      <c r="E34" s="6">
        <v>90</v>
      </c>
    </row>
    <row r="35" spans="1:5" x14ac:dyDescent="0.25">
      <c r="A35" s="3">
        <v>41971</v>
      </c>
      <c r="B35" s="4">
        <v>8</v>
      </c>
      <c r="C35" s="5"/>
      <c r="D35" s="5"/>
      <c r="E35" s="6">
        <v>80</v>
      </c>
    </row>
    <row r="36" spans="1:5" x14ac:dyDescent="0.25">
      <c r="A36" s="3">
        <v>42040</v>
      </c>
      <c r="B36" s="4">
        <v>48</v>
      </c>
      <c r="C36" s="5"/>
      <c r="D36" s="5"/>
      <c r="E36" s="6">
        <v>110</v>
      </c>
    </row>
    <row r="37" spans="1:5" x14ac:dyDescent="0.25">
      <c r="A37" s="3">
        <v>42161</v>
      </c>
      <c r="B37" s="4">
        <v>60</v>
      </c>
      <c r="C37" s="5"/>
      <c r="D37" s="5"/>
      <c r="E37" s="6">
        <v>92.5</v>
      </c>
    </row>
    <row r="38" spans="1:5" x14ac:dyDescent="0.25">
      <c r="A38" s="3">
        <v>42345</v>
      </c>
      <c r="B38" s="4">
        <v>72</v>
      </c>
      <c r="C38" s="5"/>
      <c r="D38" s="5"/>
      <c r="E38" s="6">
        <v>75</v>
      </c>
    </row>
    <row r="39" spans="1:5" x14ac:dyDescent="0.25">
      <c r="A39" s="3">
        <v>42040</v>
      </c>
      <c r="B39" s="4">
        <v>84</v>
      </c>
      <c r="C39" s="5"/>
      <c r="D39" s="5"/>
      <c r="E39" s="6">
        <v>57.5</v>
      </c>
    </row>
    <row r="40" spans="1:5" x14ac:dyDescent="0.25">
      <c r="A40" s="3">
        <v>42465</v>
      </c>
      <c r="B40" s="4">
        <v>24</v>
      </c>
      <c r="C40" s="5"/>
      <c r="D40" s="5"/>
      <c r="E40" s="6">
        <v>100</v>
      </c>
    </row>
    <row r="41" spans="1:5" x14ac:dyDescent="0.25">
      <c r="A41" s="3">
        <v>42465</v>
      </c>
      <c r="B41" s="4">
        <v>4</v>
      </c>
      <c r="C41" s="5"/>
      <c r="D41" s="5"/>
      <c r="E41" s="6">
        <v>150</v>
      </c>
    </row>
    <row r="42" spans="1:5" x14ac:dyDescent="0.25">
      <c r="A42" s="3">
        <v>42465</v>
      </c>
      <c r="B42" s="4">
        <v>36</v>
      </c>
      <c r="C42" s="5"/>
      <c r="D42" s="5"/>
      <c r="E42" s="6">
        <v>150</v>
      </c>
    </row>
    <row r="43" spans="1:5" x14ac:dyDescent="0.25">
      <c r="A43" s="3">
        <v>42465</v>
      </c>
      <c r="B43" s="4">
        <v>1</v>
      </c>
      <c r="C43" s="5"/>
      <c r="D43" s="5"/>
      <c r="E43" s="6">
        <v>150</v>
      </c>
    </row>
    <row r="44" spans="1:5" x14ac:dyDescent="0.25">
      <c r="A44" s="3">
        <v>42465</v>
      </c>
      <c r="B44" s="4">
        <v>24</v>
      </c>
      <c r="C44" s="5"/>
      <c r="D44" s="5"/>
      <c r="E44" s="6">
        <v>0</v>
      </c>
    </row>
    <row r="45" spans="1:5" x14ac:dyDescent="0.25">
      <c r="A45" s="3">
        <v>42465</v>
      </c>
      <c r="B45" s="4">
        <v>36</v>
      </c>
      <c r="C45" s="5"/>
      <c r="D45" s="5"/>
      <c r="E45" s="6">
        <v>0</v>
      </c>
    </row>
    <row r="46" spans="1:5" x14ac:dyDescent="0.25">
      <c r="A46" s="3">
        <v>42465</v>
      </c>
      <c r="B46" s="4">
        <v>0.5</v>
      </c>
      <c r="C46" s="5"/>
      <c r="D46" s="5"/>
      <c r="E46" s="6">
        <v>0</v>
      </c>
    </row>
    <row r="47" spans="1:5" x14ac:dyDescent="0.25">
      <c r="A47" s="7">
        <v>42466</v>
      </c>
      <c r="B47" s="4">
        <v>1.5</v>
      </c>
      <c r="C47" s="5"/>
      <c r="D47" s="5"/>
      <c r="E47" s="6">
        <v>150</v>
      </c>
    </row>
    <row r="48" spans="1:5" x14ac:dyDescent="0.25">
      <c r="A48" s="7">
        <v>42466</v>
      </c>
      <c r="B48" s="4">
        <v>2</v>
      </c>
      <c r="C48" s="5"/>
      <c r="D48" s="5"/>
      <c r="E48" s="6">
        <v>150</v>
      </c>
    </row>
    <row r="49" spans="1:5" x14ac:dyDescent="0.25">
      <c r="A49" s="7">
        <v>42466</v>
      </c>
      <c r="B49" s="4">
        <v>8</v>
      </c>
      <c r="C49" s="5"/>
      <c r="D49" s="5"/>
      <c r="E49" s="6">
        <v>0</v>
      </c>
    </row>
    <row r="50" spans="1:5" x14ac:dyDescent="0.25">
      <c r="A50" s="7">
        <v>42467</v>
      </c>
      <c r="B50" s="4">
        <v>16</v>
      </c>
      <c r="C50" s="5"/>
      <c r="D50" s="5"/>
      <c r="E50" s="6">
        <v>150</v>
      </c>
    </row>
    <row r="51" spans="1:5" x14ac:dyDescent="0.25">
      <c r="A51" s="7">
        <v>42468</v>
      </c>
      <c r="B51" s="4">
        <v>6</v>
      </c>
      <c r="C51" s="5"/>
      <c r="D51" s="5"/>
      <c r="E51" s="6">
        <v>151</v>
      </c>
    </row>
    <row r="52" spans="1:5" x14ac:dyDescent="0.25">
      <c r="A52" s="7">
        <v>42467</v>
      </c>
      <c r="B52" s="4">
        <v>50</v>
      </c>
      <c r="C52" s="5"/>
      <c r="D52" s="5"/>
      <c r="E52" s="6">
        <v>150</v>
      </c>
    </row>
    <row r="53" spans="1:5" x14ac:dyDescent="0.25">
      <c r="A53" s="7">
        <v>42468</v>
      </c>
      <c r="B53" s="4">
        <v>51</v>
      </c>
      <c r="C53" s="5"/>
      <c r="D53" s="5"/>
      <c r="E53" s="6">
        <v>151</v>
      </c>
    </row>
  </sheetData>
  <mergeCells count="4">
    <mergeCell ref="A2:F2"/>
    <mergeCell ref="A10:F10"/>
    <mergeCell ref="A18:F18"/>
    <mergeCell ref="B26:D26"/>
  </mergeCells>
  <conditionalFormatting sqref="A28:B53">
    <cfRule type="expression" dxfId="1" priority="7">
      <formula>IF(COUNTBLANK($AL28)=0,IF($AL28&gt;0,1,0),0)</formula>
    </cfRule>
    <cfRule type="expression" dxfId="0" priority="8">
      <formula>IF(COUNTBLANK($AL28)=0,IF($AL28=0,1,0),0)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mdb</dc:creator>
  <cp:lastModifiedBy>Marc De Brandt (Bucoweb)</cp:lastModifiedBy>
  <dcterms:created xsi:type="dcterms:W3CDTF">2016-10-22T07:51:12Z</dcterms:created>
  <dcterms:modified xsi:type="dcterms:W3CDTF">2016-12-29T06:29:39Z</dcterms:modified>
</cp:coreProperties>
</file>