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dasilva\Documents\Tests Excel\"/>
    </mc:Choice>
  </mc:AlternateContent>
  <bookViews>
    <workbookView xWindow="0" yWindow="0" windowWidth="24000" windowHeight="8010"/>
  </bookViews>
  <sheets>
    <sheet name="Feuil1" sheetId="1" r:id="rId1"/>
    <sheet name="CLIENTS" sheetId="2" r:id="rId2"/>
    <sheet name="LISTES" sheetId="3" r:id="rId3"/>
  </sheets>
  <definedNames>
    <definedName name="Ilots">Tableau312[[#All],[Ilots]]</definedName>
    <definedName name="Modules">Tableau413[[#All],[Modules]]</definedName>
    <definedName name="typeimplantation">Tableau211[[#All],[TYPE D''IMPLANTATION]]</definedName>
    <definedName name="typevente">Tableau1[[#All],[TYPE DE VENTE]]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3" i="1" l="1"/>
  <c r="AE4" i="1"/>
  <c r="AE5" i="1"/>
  <c r="AE6" i="1"/>
  <c r="AE7" i="1"/>
  <c r="AE8" i="1"/>
  <c r="AE9" i="1"/>
  <c r="AE2" i="1"/>
  <c r="Y3" i="1"/>
  <c r="Y4" i="1"/>
  <c r="Y5" i="1"/>
  <c r="Y6" i="1"/>
  <c r="Y7" i="1"/>
  <c r="Y8" i="1"/>
  <c r="Y9" i="1"/>
  <c r="Y2" i="1"/>
  <c r="S3" i="1" l="1"/>
  <c r="S4" i="1"/>
  <c r="S5" i="1"/>
  <c r="S6" i="1"/>
  <c r="S7" i="1"/>
  <c r="S8" i="1"/>
  <c r="S9" i="1"/>
  <c r="S2" i="1"/>
  <c r="R3" i="1"/>
  <c r="R4" i="1"/>
  <c r="R5" i="1"/>
  <c r="R6" i="1"/>
  <c r="R7" i="1"/>
  <c r="R8" i="1"/>
  <c r="R9" i="1"/>
  <c r="R2" i="1"/>
  <c r="O3" i="1"/>
  <c r="P3" i="1" s="1"/>
  <c r="AG3" i="1" s="1"/>
  <c r="O4" i="1"/>
  <c r="P4" i="1" s="1"/>
  <c r="AG4" i="1" s="1"/>
  <c r="O5" i="1"/>
  <c r="P5" i="1" s="1"/>
  <c r="AG5" i="1" s="1"/>
  <c r="O6" i="1"/>
  <c r="P6" i="1" s="1"/>
  <c r="AG6" i="1" s="1"/>
  <c r="O7" i="1"/>
  <c r="P7" i="1" s="1"/>
  <c r="AG7" i="1" s="1"/>
  <c r="O8" i="1"/>
  <c r="P8" i="1" s="1"/>
  <c r="AG8" i="1" s="1"/>
  <c r="O9" i="1"/>
  <c r="P9" i="1" s="1"/>
  <c r="AG9" i="1" s="1"/>
  <c r="O2" i="1"/>
  <c r="P2" i="1" s="1"/>
  <c r="AG2" i="1" s="1"/>
  <c r="N3" i="1"/>
  <c r="AF3" i="1" s="1"/>
  <c r="N4" i="1"/>
  <c r="N5" i="1"/>
  <c r="AF5" i="1" s="1"/>
  <c r="N6" i="1"/>
  <c r="N7" i="1"/>
  <c r="N8" i="1"/>
  <c r="N9" i="1"/>
  <c r="N2" i="1"/>
  <c r="L3" i="1"/>
  <c r="L4" i="1"/>
  <c r="L5" i="1"/>
  <c r="L6" i="1"/>
  <c r="L7" i="1"/>
  <c r="L8" i="1"/>
  <c r="L9" i="1"/>
  <c r="L2" i="1"/>
  <c r="J3" i="1"/>
  <c r="J4" i="1"/>
  <c r="J5" i="1"/>
  <c r="J6" i="1"/>
  <c r="J7" i="1"/>
  <c r="J8" i="1"/>
  <c r="J9" i="1"/>
  <c r="J2" i="1"/>
  <c r="AF2" i="1" l="1"/>
  <c r="AF4" i="1"/>
  <c r="AF6" i="1"/>
  <c r="AF8" i="1"/>
  <c r="AF7" i="1"/>
  <c r="AF9" i="1"/>
</calcChain>
</file>

<file path=xl/comments1.xml><?xml version="1.0" encoding="utf-8"?>
<comments xmlns="http://schemas.openxmlformats.org/spreadsheetml/2006/main">
  <authors>
    <author>Jérémy Da Silva</author>
  </authors>
  <commentList>
    <comment ref="W1" authorId="0" shapeId="0">
      <text>
        <r>
          <rPr>
            <b/>
            <sz val="9"/>
            <color indexed="81"/>
            <rFont val="Tahoma"/>
            <family val="2"/>
          </rPr>
          <t>Grisée si colonne V est différent de "Modules"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Grisée si colonne Z = Messagerie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" authorId="0" shapeId="0">
      <text>
        <r>
          <rPr>
            <b/>
            <sz val="9"/>
            <color indexed="81"/>
            <rFont val="Tahoma"/>
            <family val="2"/>
          </rPr>
          <t>Grisée si colonne AB = Non</t>
        </r>
      </text>
    </comment>
    <comment ref="AF1" authorId="0" shapeId="0">
      <text>
        <r>
          <rPr>
            <sz val="9"/>
            <color indexed="81"/>
            <rFont val="Tahoma"/>
            <family val="2"/>
          </rPr>
          <t>Doit calculer le nombre de cases non vide indispensables et si les conditions sont remplies compléter pour atteindre 20
Quand le total est 20 la ligne se colore en vert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 xml:space="preserve">Calcul le nombre de cases non vide indispensables.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<sst xmlns="http://schemas.openxmlformats.org/spreadsheetml/2006/main" count="257" uniqueCount="168">
  <si>
    <t>Date de livraison</t>
  </si>
  <si>
    <t>Référence client</t>
  </si>
  <si>
    <t>Code tarif</t>
  </si>
  <si>
    <t>Représentant</t>
  </si>
  <si>
    <t>Date de commande</t>
  </si>
  <si>
    <t>Montant</t>
  </si>
  <si>
    <t>Commentaire</t>
  </si>
  <si>
    <t>Type</t>
  </si>
  <si>
    <t>Numero</t>
  </si>
  <si>
    <t>Date Saisie</t>
  </si>
  <si>
    <t>Initiative
Implantation</t>
  </si>
  <si>
    <t>N° de commande</t>
  </si>
  <si>
    <t>N° de commande associée</t>
  </si>
  <si>
    <t>Code OP</t>
  </si>
  <si>
    <t>Code Client</t>
  </si>
  <si>
    <t>Nom Client</t>
  </si>
  <si>
    <t>Type de Vente</t>
  </si>
  <si>
    <t>Responsable</t>
  </si>
  <si>
    <t>Commentaire2</t>
  </si>
  <si>
    <t>Encours</t>
  </si>
  <si>
    <t>Type Implant</t>
  </si>
  <si>
    <t>Design Implant</t>
  </si>
  <si>
    <t xml:space="preserve">Eclairage </t>
  </si>
  <si>
    <t>Date 
Départ</t>
  </si>
  <si>
    <t>Semaine 
Départ</t>
  </si>
  <si>
    <t>Type 
Transport</t>
  </si>
  <si>
    <t>Demande de 
Transport</t>
  </si>
  <si>
    <t>Merch ?</t>
  </si>
  <si>
    <t>Merch</t>
  </si>
  <si>
    <t>Date Implant</t>
  </si>
  <si>
    <t>Semaine</t>
  </si>
  <si>
    <t>C000001</t>
  </si>
  <si>
    <t>C000002</t>
  </si>
  <si>
    <t>C000003</t>
  </si>
  <si>
    <t>C000004</t>
  </si>
  <si>
    <t>C000005</t>
  </si>
  <si>
    <t>C000006</t>
  </si>
  <si>
    <t>C000007</t>
  </si>
  <si>
    <t>C000008</t>
  </si>
  <si>
    <t>C000009</t>
  </si>
  <si>
    <t>C000010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</si>
  <si>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</si>
  <si>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</si>
  <si>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</si>
  <si>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</si>
  <si>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</si>
  <si>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</si>
  <si>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</si>
  <si>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</si>
  <si>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</si>
  <si>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</si>
  <si>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TYPE DE VENTE</t>
  </si>
  <si>
    <t>TYPE D'IMPLANTATION</t>
  </si>
  <si>
    <t>Autre</t>
  </si>
  <si>
    <t>Type de Transport</t>
  </si>
  <si>
    <t>Eclairage</t>
  </si>
  <si>
    <t>Initiative</t>
  </si>
  <si>
    <t>Messagerie</t>
  </si>
  <si>
    <t xml:space="preserve">Oui </t>
  </si>
  <si>
    <t>Affrêtement</t>
  </si>
  <si>
    <t>Non</t>
  </si>
  <si>
    <t>Commande Supprimée</t>
  </si>
  <si>
    <t>Implantation</t>
  </si>
  <si>
    <t>OP</t>
  </si>
  <si>
    <t>Propo client</t>
  </si>
  <si>
    <t>Réappro</t>
  </si>
  <si>
    <t>Intervention ?</t>
  </si>
  <si>
    <t>Intervenant</t>
  </si>
  <si>
    <t>Intervenant 1</t>
  </si>
  <si>
    <t>Intervenant 2</t>
  </si>
  <si>
    <t>Intervenant 3</t>
  </si>
  <si>
    <t>Intervenant 4</t>
  </si>
  <si>
    <t>Intervenant 5</t>
  </si>
  <si>
    <t>Intervenant 6</t>
  </si>
  <si>
    <t>Intervenant 7</t>
  </si>
  <si>
    <t>Intervenant 8</t>
  </si>
  <si>
    <t>Intervenant 9</t>
  </si>
  <si>
    <t>Intervenant 10</t>
  </si>
  <si>
    <t>Intervenant 11</t>
  </si>
  <si>
    <t>Intervenant 12</t>
  </si>
  <si>
    <t>Client</t>
  </si>
  <si>
    <t>INT1</t>
  </si>
  <si>
    <t>INT2</t>
  </si>
  <si>
    <t>INT3</t>
  </si>
  <si>
    <t>INT4</t>
  </si>
  <si>
    <t>INT5</t>
  </si>
  <si>
    <t>INT6</t>
  </si>
  <si>
    <t>INT7</t>
  </si>
  <si>
    <t>INT8</t>
  </si>
  <si>
    <t>BLA BLA BLA</t>
  </si>
  <si>
    <t>COMMENTAIRE</t>
  </si>
  <si>
    <t>BLA COMMENTAIRE</t>
  </si>
  <si>
    <t>ETCC ETCCC</t>
  </si>
  <si>
    <t>CIM</t>
  </si>
  <si>
    <t>CMD0001</t>
  </si>
  <si>
    <t>CMD0002</t>
  </si>
  <si>
    <t>CMD0003</t>
  </si>
  <si>
    <t>CMD0004</t>
  </si>
  <si>
    <t>CMD0005</t>
  </si>
  <si>
    <t>CMD0006</t>
  </si>
  <si>
    <t>CMD0007</t>
  </si>
  <si>
    <t>CMD0008</t>
  </si>
  <si>
    <t>Ilots</t>
  </si>
  <si>
    <t>Modules</t>
  </si>
  <si>
    <t>Satellites</t>
  </si>
  <si>
    <t>Agrandissement Linéaire</t>
  </si>
  <si>
    <t>Totem</t>
  </si>
  <si>
    <t>Coloration</t>
  </si>
  <si>
    <t>Ilot + 2 caissons</t>
  </si>
  <si>
    <t>Totem ODR 1 face</t>
  </si>
  <si>
    <t>Remplacement meuble</t>
  </si>
  <si>
    <t>Display Nail Cure</t>
  </si>
  <si>
    <t>Totem ODR 2 faces</t>
  </si>
  <si>
    <t>Réserve Implantation</t>
  </si>
  <si>
    <t>Extension</t>
  </si>
  <si>
    <t>Totem VAO 1 face</t>
  </si>
  <si>
    <t>GIFI VSL</t>
  </si>
  <si>
    <t>Extension Extra le discount</t>
  </si>
  <si>
    <t>Totem VAO 2 faces</t>
  </si>
  <si>
    <t>Réappro associée à implant</t>
  </si>
  <si>
    <t>Hair style</t>
  </si>
  <si>
    <t>Totem Nail Cure</t>
  </si>
  <si>
    <t>Linéaire Client</t>
  </si>
  <si>
    <t>Meuble ME Premium</t>
  </si>
  <si>
    <t>Totem SPA</t>
  </si>
  <si>
    <t>Animations</t>
  </si>
  <si>
    <t>Premium</t>
  </si>
  <si>
    <t>Totem 2 faces Nail Cure / ODR</t>
  </si>
  <si>
    <t>Linéaire Client Concept Parenthèse</t>
  </si>
  <si>
    <t>Tour ODR</t>
  </si>
  <si>
    <t>Totem VAO TATI</t>
  </si>
  <si>
    <t>Proto Meuble GMS</t>
  </si>
  <si>
    <t>Totem VAO + SOIN 2 FACES</t>
  </si>
  <si>
    <t>Totem TATI x 3</t>
  </si>
  <si>
    <t>Totem Make Up</t>
  </si>
  <si>
    <t>Totem Teint 2 Faces</t>
  </si>
  <si>
    <t>Totem Regard et lèvres 2 faces</t>
  </si>
  <si>
    <t>Ilot 1</t>
  </si>
  <si>
    <t>Ilot 2</t>
  </si>
  <si>
    <t xml:space="preserve">1 Module </t>
  </si>
  <si>
    <t xml:space="preserve">2 Modules </t>
  </si>
  <si>
    <t>ok</t>
  </si>
  <si>
    <t xml:space="preserve">NBVAL </t>
  </si>
  <si>
    <t>NBVAL POUR 20</t>
  </si>
  <si>
    <t>Détail de la formule</t>
  </si>
  <si>
    <t xml:space="preserve">Condition </t>
  </si>
  <si>
    <t>U est différent de Modules ET Z = Messagerie ET AB = Non</t>
  </si>
  <si>
    <t>U = Module ET Z = Messagerie ET AB = Non</t>
  </si>
  <si>
    <t>U est différent de Modules ET Z est différent de Messagerie ET AB = Non</t>
  </si>
  <si>
    <t>U = Module ET Z est différent de Messagerie ET AB = Non</t>
  </si>
  <si>
    <t>U est différent de Modules ET Z = Messagerie ET AB = Oui</t>
  </si>
  <si>
    <t>U = Modules ET Z = Messagerie ET AB = Oui</t>
  </si>
  <si>
    <t>U est différent de Modules et Z est différent de Messagerie ET AB = Oui</t>
  </si>
  <si>
    <t>U = Modules ET Z est différent de Messagerie ET AB = Oui</t>
  </si>
  <si>
    <t>NBVAL colonne AG</t>
  </si>
  <si>
    <t>Formule</t>
  </si>
  <si>
    <t>SI(ET(U2&lt;&gt;"Modules";Z2="Messagerie";AB2="Non");NBVAL(J2:L2;N2:R2;T2:AE2)+4;</t>
  </si>
  <si>
    <t>SI(ET(U2="Modules";Z2="Messagerie";AB2="Non");NBVAL(J2:L2;N2:R2;T2:AE2)+3;</t>
  </si>
  <si>
    <t>SI(ET(U2&lt;&gt;"Modules";Z2&lt;&gt;"Messagerie";AB2="Non");NBVAL(J2:L2;N2:R2;T2:AE2)+3;</t>
  </si>
  <si>
    <t>SI(ET(U2="Modules";Z2&lt;&gt;"Messagerie";AB2="Non");NBVAL(J2:L2;N2:R2;T2:AE2)+2;</t>
  </si>
  <si>
    <t>SI(ET(U2&lt;&gt;"Modules";Z2="Messagerie";AB2="Oui");NBVAL(J2:L2;N2:R2;T2:AE2)+2;</t>
  </si>
  <si>
    <t>SI(ET(U2="Modules";Z2="Messagerie";AB2="Oui");NBVAL(J2:L2;N2:R2;T2:AE2)+1;</t>
  </si>
  <si>
    <t>SI(ET(U2&lt;&gt;"Modules";Z2&lt;&gt;"Messagerie";AB2="Oui");NBVAL(J2:L2;N2:R2;T2:AE2)+1;</t>
  </si>
  <si>
    <t>SI(ET(U2="Modules";Z2&lt;&gt;"Messagerie";AB2="Oui");NBVAL(J2:L2;N2:R2;T2:AE2);</t>
  </si>
  <si>
    <t>=SI(OU(N2="C";ESTVIDE(A2));"";</t>
  </si>
  <si>
    <t>Détermine quand démarre la formule</t>
  </si>
  <si>
    <t>NBVAL(J2:L2;N2:R2;T2:AE2))))))))))</t>
  </si>
  <si>
    <t>Cloturer les 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</si>
</sst>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/>
    <xf numFmtId="14" fontId="0" fillId="0" borderId="0" xfId="0" applyNumberFormat="1"/>
    <xf numFmtId="14" fontId="2" fillId="0" borderId="1" xfId="1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quotePrefix="1" applyAlignment="1">
      <alignment horizontal="left"/>
    </xf>
  </cellXfs>
  <cellStyles count="2">
    <cellStyle name="NiveauLigne_4" xfId="1" builtinId="1" iLevel="3"/>
    <cellStyle name="Normal" xfId="0" builtinId="0"/>
  </cellStyles>
  <dxfs count="13">
    <dxf>
      <fill>
        <patternFill patternType="lightUp"/>
      </fill>
    </dxf>
    <dxf>
      <fill>
        <patternFill patternType="lightUp"/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lightUp"/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12" totalsRowShown="0">
  <autoFilter ref="A1:A12"/>
  <tableColumns count="1">
    <tableColumn id="1" name="TYPE DE VEN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K1:K13" totalsRowShown="0">
  <autoFilter ref="K1:K13"/>
  <tableColumns count="1">
    <tableColumn id="1" name="Interven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Tableau211" displayName="Tableau211" ref="B1:B7" totalsRowShown="0">
  <autoFilter ref="B1:B7"/>
  <tableColumns count="1">
    <tableColumn id="1" name="TYPE D'IMPLANTATION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1" name="Tableau312" displayName="Tableau312" ref="C1:C7" totalsRowShown="0">
  <autoFilter ref="C1:C7"/>
  <tableColumns count="1">
    <tableColumn id="1" name="Ilots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12" name="Tableau413" displayName="Tableau413" ref="D1:D7" totalsRowShown="0">
  <autoFilter ref="D1:D7"/>
  <tableColumns count="1">
    <tableColumn id="1" name="Modul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3" name="Tableau514" displayName="Tableau514" ref="E1:E9" totalsRowShown="0" dataDxfId="12">
  <autoFilter ref="E1:E9"/>
  <tableColumns count="1">
    <tableColumn id="1" name="Satellites" dataDxfId="11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14" name="Tableau615" displayName="Tableau615" ref="F1:F2" totalsRowShown="0" dataDxfId="10">
  <autoFilter ref="F1:F2"/>
  <tableColumns count="1">
    <tableColumn id="1" name="Agrandissement Linéaire" dataDxfId="9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15" name="Tableau716" displayName="Tableau716" ref="G1:G14" totalsRowShown="0" dataDxfId="8">
  <autoFilter ref="G1:G14"/>
  <tableColumns count="1">
    <tableColumn id="1" name="Totem" dataDxfId="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6" name="Tableau817" displayName="Tableau817" ref="H1:H9" totalsRowShown="0" dataDxfId="6">
  <autoFilter ref="H1:H9"/>
  <tableColumns count="1">
    <tableColumn id="1" name="Autre" dataDxfId="5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25"/>
  <sheetViews>
    <sheetView tabSelected="1" topLeftCell="R1" zoomScale="90" zoomScaleNormal="90" workbookViewId="0">
      <selection activeCell="R12" sqref="A12:XFD12"/>
    </sheetView>
  </sheetViews>
  <sheetFormatPr baseColWidth="10" defaultRowHeight="15" outlineLevelCol="1" x14ac:dyDescent="0.25"/>
  <cols>
    <col min="1" max="3" width="11" customWidth="1" outlineLevel="1"/>
    <col min="4" max="4" width="13.375" customWidth="1" outlineLevel="1"/>
    <col min="5" max="6" width="11" customWidth="1" outlineLevel="1"/>
    <col min="7" max="7" width="32.375" customWidth="1" outlineLevel="1"/>
    <col min="8" max="9" width="11" customWidth="1" outlineLevel="1"/>
    <col min="10" max="10" width="11" style="4"/>
    <col min="11" max="11" width="12.625" customWidth="1"/>
    <col min="18" max="18" width="12.25" customWidth="1"/>
    <col min="19" max="19" width="16.75" bestFit="1" customWidth="1"/>
  </cols>
  <sheetData>
    <row r="1" spans="1:33" ht="4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5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2" t="s">
        <v>143</v>
      </c>
      <c r="AG1" s="2" t="s">
        <v>142</v>
      </c>
    </row>
    <row r="2" spans="1:33" x14ac:dyDescent="0.25">
      <c r="A2" s="4">
        <v>42767</v>
      </c>
      <c r="B2" t="s">
        <v>31</v>
      </c>
      <c r="C2">
        <v>1</v>
      </c>
      <c r="D2" t="s">
        <v>81</v>
      </c>
      <c r="E2" s="4">
        <v>42745</v>
      </c>
      <c r="F2">
        <v>2860.63</v>
      </c>
      <c r="G2" t="s">
        <v>89</v>
      </c>
      <c r="H2" t="s">
        <v>93</v>
      </c>
      <c r="I2" t="s">
        <v>94</v>
      </c>
      <c r="J2" s="4">
        <f>IF(ISBLANK(E2),"",E2)</f>
        <v>42745</v>
      </c>
      <c r="K2" t="s">
        <v>67</v>
      </c>
      <c r="L2" t="str">
        <f>IF(ISBLANK(I2),"",I2)</f>
        <v>CMD0001</v>
      </c>
      <c r="N2" t="str">
        <f>IF(ISBLANK(H2),"",H2)</f>
        <v>CIM</v>
      </c>
      <c r="O2" t="str">
        <f>IF(ISBLANK(B2),"",B2)</f>
        <v>C000001</v>
      </c>
      <c r="P2" t="str">
        <f>IF(ISBLANK(O2),"",VLOOKUP(O2,CLIENTS!A:B,2,FALSE))</f>
        <v>CLIENT 1</v>
      </c>
      <c r="Q2" t="s">
        <v>62</v>
      </c>
      <c r="R2" t="str">
        <f>IF(ISBLANK(D2),"",D2)</f>
        <v>INT1</v>
      </c>
      <c r="S2" t="str">
        <f>IF(ISBLANK(G2),"",G2)</f>
        <v>BLA BLA BLA</v>
      </c>
      <c r="T2" t="s">
        <v>141</v>
      </c>
      <c r="U2" t="s">
        <v>102</v>
      </c>
      <c r="V2" t="s">
        <v>137</v>
      </c>
      <c r="X2" s="4">
        <v>42737</v>
      </c>
      <c r="Y2">
        <f>IF(ISBLANK(X2),"",_xlfn.ISOWEEKNUM(X2))</f>
        <v>1</v>
      </c>
      <c r="Z2" t="s">
        <v>57</v>
      </c>
      <c r="AB2" t="s">
        <v>60</v>
      </c>
      <c r="AE2" t="str">
        <f>IF(ISBLANK(AD2),"",_xlfn.ISOWEEKNUM(AD2))</f>
        <v/>
      </c>
      <c r="AF2">
        <f>IF(OR(ISBLANK(A2),N2="C"),"",IF(AND(U2&lt;&gt;"Modules",Z2="Messagerie",AB2="Non"),COUNTA(J2:L2,N2:R2,T2:AE2)+4,IF(AND(U2="Modules",Z2="Messagerie",AB2="Non"),COUNTA(J2:L2,N2:R2,T2:AE2)+3,IF(AND(U2&lt;&gt;"Modules",Z2&lt;&gt;"Messagerie",AB2="Non"),COUNTA(J2:L2,N2:R2,T2:AE2)+3,IF(AND(U2="Modules",Z2&lt;&gt;"Messagerie",AB2="Non"),COUNTA(J2:L2,N2:R2,T2:AE2)+2,IF(AND(U2&lt;&gt;"Modules",Z2="Messagerie",AB2="Oui"),COUNTA(J2:L2,N2:R2,T2:AE2)+2,IF(AND(U2="Modules",Z2="Messagerie",AB2="Oui"),COUNTA(J2:L2,N2:R2,T2:AE2)+1,IF(AND(U2&lt;&gt;"Modules",Z2&lt;&gt;"Messagerie",AB2="Oui"),COUNTA(J2:L2,N2:R2,T2:AE2)+1,IF(AND(U2="Modules",Z2&lt;&gt;"Messagerie",AB2="Oui"),COUNTA(J2:L2,N2:R2,T2:AE2),COUNTA(J2:L2,N2:R2,T2:AE2))))))))))</f>
        <v>20</v>
      </c>
      <c r="AG2">
        <f>COUNTA(J2:L2,N2:R2,T2:AE2)</f>
        <v>16</v>
      </c>
    </row>
    <row r="3" spans="1:33" x14ac:dyDescent="0.25">
      <c r="A3" s="4">
        <v>42749</v>
      </c>
      <c r="B3" t="s">
        <v>32</v>
      </c>
      <c r="C3">
        <v>2</v>
      </c>
      <c r="D3" t="s">
        <v>82</v>
      </c>
      <c r="E3" s="4">
        <v>42745</v>
      </c>
      <c r="F3">
        <v>3052.28</v>
      </c>
      <c r="G3" t="s">
        <v>90</v>
      </c>
      <c r="H3" t="s">
        <v>93</v>
      </c>
      <c r="I3" t="s">
        <v>95</v>
      </c>
      <c r="J3" s="4">
        <f t="shared" ref="J3:J9" si="0">IF(ISBLANK(E3),"",E3)</f>
        <v>42745</v>
      </c>
      <c r="K3" t="s">
        <v>67</v>
      </c>
      <c r="L3" t="str">
        <f t="shared" ref="L3:L9" si="1">IF(ISBLANK(I3),"",I3)</f>
        <v>CMD0002</v>
      </c>
      <c r="N3" t="str">
        <f t="shared" ref="N3:N9" si="2">IF(ISBLANK(H3),"",H3)</f>
        <v>CIM</v>
      </c>
      <c r="O3" t="str">
        <f t="shared" ref="O3:O9" si="3">IF(ISBLANK(B3),"",B3)</f>
        <v>C000002</v>
      </c>
      <c r="P3" t="str">
        <f>IF(ISBLANK(O3),"",VLOOKUP(O3,CLIENTS!A:B,2,FALSE))</f>
        <v>CLIENT 2</v>
      </c>
      <c r="Q3" t="s">
        <v>62</v>
      </c>
      <c r="R3" t="str">
        <f t="shared" ref="R3:R9" si="4">IF(ISBLANK(D3),"",D3)</f>
        <v>INT2</v>
      </c>
      <c r="S3" t="str">
        <f t="shared" ref="S3:S9" si="5">IF(ISBLANK(G3),"",G3)</f>
        <v>COMMENTAIRE</v>
      </c>
      <c r="T3" t="s">
        <v>141</v>
      </c>
      <c r="U3" t="s">
        <v>103</v>
      </c>
      <c r="V3" t="s">
        <v>139</v>
      </c>
      <c r="W3" t="s">
        <v>58</v>
      </c>
      <c r="X3" s="4">
        <v>42740</v>
      </c>
      <c r="Y3">
        <f t="shared" ref="Y3:Y9" si="6">IF(ISBLANK(X3),"",_xlfn.ISOWEEKNUM(X3))</f>
        <v>1</v>
      </c>
      <c r="Z3" t="s">
        <v>57</v>
      </c>
      <c r="AB3" t="s">
        <v>60</v>
      </c>
      <c r="AE3" t="str">
        <f t="shared" ref="AE3:AE9" si="7">IF(ISBLANK(AD3),"",_xlfn.ISOWEEKNUM(AD3))</f>
        <v/>
      </c>
      <c r="AF3">
        <f t="shared" ref="AF3:AF9" si="8">IF(OR(ISBLANK(A3),N3="C"),"",IF(AND(U3&lt;&gt;"Modules",Z3="Messagerie",AB3="Non"),COUNTA(J3:L3,N3:R3,T3:AE3)+4,IF(AND(U3="Modules",Z3="Messagerie",AB3="Non"),COUNTA(J3:L3,N3:R3,T3:AE3)+3,IF(AND(U3&lt;&gt;"Modules",Z3&lt;&gt;"Messagerie",AB3="Non"),COUNTA(J3:L3,N3:R3,T3:AE3)+3,IF(AND(U3="Modules",Z3&lt;&gt;"Messagerie",AB3="Non"),COUNTA(J3:L3,N3:R3,T3:AE3)+2,IF(AND(U3&lt;&gt;"Modules",Z3="Messagerie",AB3="Oui"),COUNTA(J3:L3,N3:R3,T3:AE3)+2,IF(AND(U3="Modules",Z3="Messagerie",AB3="Oui"),COUNTA(J3:L3,N3:R3,T3:AE3)+1,IF(AND(U3&lt;&gt;"Modules",Z3&lt;&gt;"Messagerie",AB3="Oui"),COUNTA(J3:L3,N3:R3,T3:AE3)+1,IF(AND(U3="Modules",Z3&lt;&gt;"Messagerie",AB3="Oui"),COUNTA(J3:L3,N3:R3,T3:AE3),COUNTA(J3:L3,N3:R3,T3:AE3))))))))))</f>
        <v>20</v>
      </c>
      <c r="AG3">
        <f t="shared" ref="AG3:AG9" si="9">COUNTA(J3:L3,N3:R3,T3:AE3)</f>
        <v>17</v>
      </c>
    </row>
    <row r="4" spans="1:33" x14ac:dyDescent="0.25">
      <c r="A4" s="4">
        <v>42786</v>
      </c>
      <c r="B4" t="s">
        <v>33</v>
      </c>
      <c r="C4">
        <v>3</v>
      </c>
      <c r="D4" t="s">
        <v>83</v>
      </c>
      <c r="E4" s="4">
        <v>42746</v>
      </c>
      <c r="F4">
        <v>4712.8500000000004</v>
      </c>
      <c r="H4" t="s">
        <v>93</v>
      </c>
      <c r="I4" t="s">
        <v>96</v>
      </c>
      <c r="J4" s="4">
        <f t="shared" si="0"/>
        <v>42746</v>
      </c>
      <c r="K4" t="s">
        <v>80</v>
      </c>
      <c r="L4" t="str">
        <f t="shared" si="1"/>
        <v>CMD0003</v>
      </c>
      <c r="N4" t="str">
        <f t="shared" si="2"/>
        <v>CIM</v>
      </c>
      <c r="O4" t="str">
        <f t="shared" si="3"/>
        <v>C000003</v>
      </c>
      <c r="P4" t="str">
        <f>IF(ISBLANK(O4),"",VLOOKUP(O4,CLIENTS!A:B,2,FALSE))</f>
        <v>CLIENT 3</v>
      </c>
      <c r="Q4" t="s">
        <v>62</v>
      </c>
      <c r="R4" t="str">
        <f t="shared" si="4"/>
        <v>INT3</v>
      </c>
      <c r="S4" t="str">
        <f t="shared" si="5"/>
        <v/>
      </c>
      <c r="T4" t="s">
        <v>141</v>
      </c>
      <c r="U4" t="s">
        <v>102</v>
      </c>
      <c r="V4" t="s">
        <v>138</v>
      </c>
      <c r="X4" s="4">
        <v>42745</v>
      </c>
      <c r="Y4">
        <f t="shared" si="6"/>
        <v>2</v>
      </c>
      <c r="Z4" t="s">
        <v>59</v>
      </c>
      <c r="AA4" t="s">
        <v>141</v>
      </c>
      <c r="AB4" t="s">
        <v>60</v>
      </c>
      <c r="AE4" t="str">
        <f t="shared" si="7"/>
        <v/>
      </c>
      <c r="AF4">
        <f t="shared" si="8"/>
        <v>20</v>
      </c>
      <c r="AG4">
        <f t="shared" si="9"/>
        <v>17</v>
      </c>
    </row>
    <row r="5" spans="1:33" x14ac:dyDescent="0.25">
      <c r="A5" s="4">
        <v>42760</v>
      </c>
      <c r="B5" t="s">
        <v>34</v>
      </c>
      <c r="C5">
        <v>4</v>
      </c>
      <c r="D5" t="s">
        <v>84</v>
      </c>
      <c r="E5" s="4">
        <v>42746</v>
      </c>
      <c r="F5">
        <v>1859.26</v>
      </c>
      <c r="G5" t="s">
        <v>91</v>
      </c>
      <c r="H5" t="s">
        <v>93</v>
      </c>
      <c r="I5" t="s">
        <v>97</v>
      </c>
      <c r="J5" s="4">
        <f t="shared" si="0"/>
        <v>42746</v>
      </c>
      <c r="K5" t="s">
        <v>67</v>
      </c>
      <c r="L5" t="str">
        <f t="shared" si="1"/>
        <v>CMD0004</v>
      </c>
      <c r="N5" t="str">
        <f t="shared" si="2"/>
        <v>CIM</v>
      </c>
      <c r="O5" t="str">
        <f t="shared" si="3"/>
        <v>C000004</v>
      </c>
      <c r="P5" t="str">
        <f>IF(ISBLANK(O5),"",VLOOKUP(O5,CLIENTS!A:B,2,FALSE))</f>
        <v>CLIENT 4</v>
      </c>
      <c r="Q5" t="s">
        <v>62</v>
      </c>
      <c r="R5" t="str">
        <f t="shared" si="4"/>
        <v>INT4</v>
      </c>
      <c r="S5" t="str">
        <f t="shared" si="5"/>
        <v>BLA COMMENTAIRE</v>
      </c>
      <c r="T5" t="s">
        <v>141</v>
      </c>
      <c r="U5" t="s">
        <v>103</v>
      </c>
      <c r="V5" t="s">
        <v>140</v>
      </c>
      <c r="W5" t="s">
        <v>60</v>
      </c>
      <c r="X5" s="4">
        <v>42750</v>
      </c>
      <c r="Y5">
        <f t="shared" si="6"/>
        <v>2</v>
      </c>
      <c r="Z5" t="s">
        <v>59</v>
      </c>
      <c r="AA5" t="s">
        <v>141</v>
      </c>
      <c r="AB5" t="s">
        <v>60</v>
      </c>
      <c r="AE5" t="str">
        <f t="shared" si="7"/>
        <v/>
      </c>
      <c r="AF5">
        <f t="shared" si="8"/>
        <v>20</v>
      </c>
      <c r="AG5">
        <f t="shared" si="9"/>
        <v>18</v>
      </c>
    </row>
    <row r="6" spans="1:33" x14ac:dyDescent="0.25">
      <c r="A6" s="4">
        <v>42755</v>
      </c>
      <c r="B6" t="s">
        <v>35</v>
      </c>
      <c r="C6">
        <v>5</v>
      </c>
      <c r="D6" t="s">
        <v>85</v>
      </c>
      <c r="E6" s="4">
        <v>42747</v>
      </c>
      <c r="F6">
        <v>5706.31</v>
      </c>
      <c r="H6" t="s">
        <v>93</v>
      </c>
      <c r="I6" t="s">
        <v>98</v>
      </c>
      <c r="J6" s="4">
        <f t="shared" si="0"/>
        <v>42747</v>
      </c>
      <c r="K6" t="s">
        <v>67</v>
      </c>
      <c r="L6" t="str">
        <f t="shared" si="1"/>
        <v>CMD0005</v>
      </c>
      <c r="N6" t="str">
        <f t="shared" si="2"/>
        <v>CIM</v>
      </c>
      <c r="O6" t="str">
        <f t="shared" si="3"/>
        <v>C000005</v>
      </c>
      <c r="P6" t="str">
        <f>IF(ISBLANK(O6),"",VLOOKUP(O6,CLIENTS!A:B,2,FALSE))</f>
        <v>CLIENT 5</v>
      </c>
      <c r="Q6" t="s">
        <v>62</v>
      </c>
      <c r="R6" t="str">
        <f t="shared" si="4"/>
        <v>INT5</v>
      </c>
      <c r="S6" t="str">
        <f t="shared" si="5"/>
        <v/>
      </c>
      <c r="T6" t="s">
        <v>141</v>
      </c>
      <c r="U6" t="s">
        <v>102</v>
      </c>
      <c r="V6" t="s">
        <v>137</v>
      </c>
      <c r="X6" s="4">
        <v>42755</v>
      </c>
      <c r="Y6">
        <f t="shared" si="6"/>
        <v>3</v>
      </c>
      <c r="Z6" t="s">
        <v>57</v>
      </c>
      <c r="AB6" t="s">
        <v>58</v>
      </c>
      <c r="AC6" t="s">
        <v>68</v>
      </c>
      <c r="AD6" s="4">
        <v>42760</v>
      </c>
      <c r="AE6">
        <f t="shared" si="7"/>
        <v>4</v>
      </c>
      <c r="AF6">
        <f t="shared" si="8"/>
        <v>18</v>
      </c>
      <c r="AG6">
        <f t="shared" si="9"/>
        <v>18</v>
      </c>
    </row>
    <row r="7" spans="1:33" x14ac:dyDescent="0.25">
      <c r="A7" s="4">
        <v>42766</v>
      </c>
      <c r="B7" t="s">
        <v>36</v>
      </c>
      <c r="C7">
        <v>6</v>
      </c>
      <c r="D7" t="s">
        <v>86</v>
      </c>
      <c r="E7" s="4">
        <v>42747</v>
      </c>
      <c r="F7">
        <v>2049.4899999999998</v>
      </c>
      <c r="G7" t="s">
        <v>92</v>
      </c>
      <c r="H7" t="s">
        <v>93</v>
      </c>
      <c r="I7" t="s">
        <v>99</v>
      </c>
      <c r="J7" s="4">
        <f t="shared" si="0"/>
        <v>42747</v>
      </c>
      <c r="K7" t="s">
        <v>80</v>
      </c>
      <c r="L7" t="str">
        <f t="shared" si="1"/>
        <v>CMD0006</v>
      </c>
      <c r="N7" t="str">
        <f t="shared" si="2"/>
        <v>CIM</v>
      </c>
      <c r="O7" t="str">
        <f t="shared" si="3"/>
        <v>C000006</v>
      </c>
      <c r="P7" t="str">
        <f>IF(ISBLANK(O7),"",VLOOKUP(O7,CLIENTS!A:B,2,FALSE))</f>
        <v>CLIENT 6</v>
      </c>
      <c r="Q7" t="s">
        <v>62</v>
      </c>
      <c r="R7" t="str">
        <f t="shared" si="4"/>
        <v>INT6</v>
      </c>
      <c r="S7" t="str">
        <f t="shared" si="5"/>
        <v>ETCC ETCCC</v>
      </c>
      <c r="T7" t="s">
        <v>141</v>
      </c>
      <c r="U7" t="s">
        <v>103</v>
      </c>
      <c r="V7" t="s">
        <v>139</v>
      </c>
      <c r="W7" t="s">
        <v>58</v>
      </c>
      <c r="X7" s="4">
        <v>42760</v>
      </c>
      <c r="Y7">
        <f t="shared" si="6"/>
        <v>4</v>
      </c>
      <c r="Z7" t="s">
        <v>57</v>
      </c>
      <c r="AB7" t="s">
        <v>58</v>
      </c>
      <c r="AC7" t="s">
        <v>69</v>
      </c>
      <c r="AD7" s="4">
        <v>42765</v>
      </c>
      <c r="AE7">
        <f t="shared" si="7"/>
        <v>5</v>
      </c>
      <c r="AF7">
        <f t="shared" si="8"/>
        <v>19</v>
      </c>
      <c r="AG7">
        <f t="shared" si="9"/>
        <v>19</v>
      </c>
    </row>
    <row r="8" spans="1:33" x14ac:dyDescent="0.25">
      <c r="A8" s="4">
        <v>42771</v>
      </c>
      <c r="B8" t="s">
        <v>37</v>
      </c>
      <c r="C8">
        <v>7</v>
      </c>
      <c r="D8" t="s">
        <v>87</v>
      </c>
      <c r="E8" s="4">
        <v>42748</v>
      </c>
      <c r="F8">
        <v>1983.21</v>
      </c>
      <c r="H8" t="s">
        <v>93</v>
      </c>
      <c r="I8" t="s">
        <v>100</v>
      </c>
      <c r="J8" s="4">
        <f t="shared" si="0"/>
        <v>42748</v>
      </c>
      <c r="K8" t="s">
        <v>67</v>
      </c>
      <c r="L8" t="str">
        <f t="shared" si="1"/>
        <v>CMD0007</v>
      </c>
      <c r="N8" t="str">
        <f t="shared" si="2"/>
        <v>CIM</v>
      </c>
      <c r="O8" t="str">
        <f t="shared" si="3"/>
        <v>C000007</v>
      </c>
      <c r="P8" t="str">
        <f>IF(ISBLANK(O8),"",VLOOKUP(O8,CLIENTS!A:B,2,FALSE))</f>
        <v>CLIENT 7</v>
      </c>
      <c r="Q8" t="s">
        <v>62</v>
      </c>
      <c r="R8" t="str">
        <f t="shared" si="4"/>
        <v>INT7</v>
      </c>
      <c r="S8" t="str">
        <f t="shared" si="5"/>
        <v/>
      </c>
      <c r="T8" t="s">
        <v>141</v>
      </c>
      <c r="U8" t="s">
        <v>102</v>
      </c>
      <c r="V8" t="s">
        <v>138</v>
      </c>
      <c r="X8" s="4">
        <v>42765</v>
      </c>
      <c r="Y8">
        <f t="shared" si="6"/>
        <v>5</v>
      </c>
      <c r="Z8" t="s">
        <v>59</v>
      </c>
      <c r="AA8" t="s">
        <v>141</v>
      </c>
      <c r="AB8" t="s">
        <v>58</v>
      </c>
      <c r="AC8" t="s">
        <v>70</v>
      </c>
      <c r="AD8" s="4">
        <v>42771</v>
      </c>
      <c r="AE8">
        <f t="shared" si="7"/>
        <v>5</v>
      </c>
      <c r="AF8">
        <f t="shared" si="8"/>
        <v>19</v>
      </c>
      <c r="AG8">
        <f t="shared" si="9"/>
        <v>19</v>
      </c>
    </row>
    <row r="9" spans="1:33" x14ac:dyDescent="0.25">
      <c r="A9" s="4">
        <v>42776</v>
      </c>
      <c r="B9" t="s">
        <v>38</v>
      </c>
      <c r="C9">
        <v>8</v>
      </c>
      <c r="D9" t="s">
        <v>88</v>
      </c>
      <c r="E9" s="4">
        <v>42748</v>
      </c>
      <c r="F9">
        <v>3001.49</v>
      </c>
      <c r="G9" t="s">
        <v>90</v>
      </c>
      <c r="H9" t="s">
        <v>93</v>
      </c>
      <c r="I9" t="s">
        <v>101</v>
      </c>
      <c r="J9" s="4">
        <f t="shared" si="0"/>
        <v>42748</v>
      </c>
      <c r="K9" t="s">
        <v>67</v>
      </c>
      <c r="L9" t="str">
        <f t="shared" si="1"/>
        <v>CMD0008</v>
      </c>
      <c r="N9" t="str">
        <f t="shared" si="2"/>
        <v>CIM</v>
      </c>
      <c r="O9" t="str">
        <f t="shared" si="3"/>
        <v>C000008</v>
      </c>
      <c r="P9" t="str">
        <f>IF(ISBLANK(O9),"",VLOOKUP(O9,CLIENTS!A:B,2,FALSE))</f>
        <v>CLIENT 8</v>
      </c>
      <c r="Q9" t="s">
        <v>62</v>
      </c>
      <c r="R9" t="str">
        <f t="shared" si="4"/>
        <v>INT8</v>
      </c>
      <c r="S9" t="str">
        <f t="shared" si="5"/>
        <v>COMMENTAIRE</v>
      </c>
      <c r="T9" t="s">
        <v>141</v>
      </c>
      <c r="U9" t="s">
        <v>103</v>
      </c>
      <c r="V9" t="s">
        <v>140</v>
      </c>
      <c r="W9" t="s">
        <v>60</v>
      </c>
      <c r="X9" s="4">
        <v>42771</v>
      </c>
      <c r="Y9">
        <f t="shared" si="6"/>
        <v>5</v>
      </c>
      <c r="Z9" t="s">
        <v>59</v>
      </c>
      <c r="AA9" t="s">
        <v>141</v>
      </c>
      <c r="AB9" t="s">
        <v>58</v>
      </c>
      <c r="AC9" t="s">
        <v>71</v>
      </c>
      <c r="AD9" s="4">
        <v>42776</v>
      </c>
      <c r="AE9">
        <f t="shared" si="7"/>
        <v>6</v>
      </c>
      <c r="AF9">
        <f t="shared" si="8"/>
        <v>20</v>
      </c>
      <c r="AG9">
        <f t="shared" si="9"/>
        <v>20</v>
      </c>
    </row>
    <row r="14" spans="1:33" x14ac:dyDescent="0.25">
      <c r="U14" s="8" t="s">
        <v>144</v>
      </c>
      <c r="V14" s="8"/>
      <c r="W14" s="8"/>
      <c r="X14" s="8"/>
      <c r="Y14" s="8"/>
      <c r="Z14" s="8"/>
      <c r="AA14" s="8"/>
      <c r="AB14" s="8"/>
    </row>
    <row r="15" spans="1:33" ht="30" customHeight="1" x14ac:dyDescent="0.25">
      <c r="U15" s="10" t="s">
        <v>145</v>
      </c>
      <c r="V15" s="10"/>
      <c r="W15" s="10"/>
      <c r="X15" s="10"/>
      <c r="Y15" s="10"/>
      <c r="Z15" s="10"/>
      <c r="AA15" s="9" t="s">
        <v>154</v>
      </c>
      <c r="AB15" s="10" t="s">
        <v>155</v>
      </c>
      <c r="AC15" s="10"/>
      <c r="AD15" s="10"/>
      <c r="AE15" s="10"/>
      <c r="AF15" s="10"/>
      <c r="AG15" s="10"/>
    </row>
    <row r="16" spans="1:33" x14ac:dyDescent="0.25">
      <c r="U16" s="12" t="s">
        <v>165</v>
      </c>
      <c r="V16" s="12"/>
      <c r="W16" s="12"/>
      <c r="X16" s="12"/>
      <c r="Y16" s="12"/>
      <c r="Z16" s="12"/>
      <c r="AA16" s="9"/>
      <c r="AB16" s="13" t="s">
        <v>164</v>
      </c>
      <c r="AC16" s="13"/>
      <c r="AD16" s="13"/>
      <c r="AE16" s="13"/>
      <c r="AF16" s="13"/>
      <c r="AG16" s="13"/>
    </row>
    <row r="17" spans="21:33" x14ac:dyDescent="0.25">
      <c r="U17" s="7" t="s">
        <v>146</v>
      </c>
      <c r="V17" s="7"/>
      <c r="W17" s="7"/>
      <c r="X17" s="7"/>
      <c r="Y17" s="7"/>
      <c r="Z17" s="7"/>
      <c r="AA17">
        <v>16</v>
      </c>
      <c r="AB17" s="11" t="s">
        <v>156</v>
      </c>
      <c r="AC17" s="11"/>
      <c r="AD17" s="11"/>
      <c r="AE17" s="11"/>
      <c r="AF17" s="11"/>
      <c r="AG17" s="11"/>
    </row>
    <row r="18" spans="21:33" x14ac:dyDescent="0.25">
      <c r="U18" s="7" t="s">
        <v>147</v>
      </c>
      <c r="V18" s="7"/>
      <c r="W18" s="7"/>
      <c r="X18" s="7"/>
      <c r="Y18" s="7"/>
      <c r="Z18" s="7"/>
      <c r="AA18">
        <v>17</v>
      </c>
      <c r="AB18" s="11" t="s">
        <v>157</v>
      </c>
      <c r="AC18" s="11"/>
      <c r="AD18" s="11"/>
      <c r="AE18" s="11"/>
      <c r="AF18" s="11"/>
      <c r="AG18" s="11"/>
    </row>
    <row r="19" spans="21:33" x14ac:dyDescent="0.25">
      <c r="U19" s="7" t="s">
        <v>148</v>
      </c>
      <c r="V19" s="7"/>
      <c r="W19" s="7"/>
      <c r="X19" s="7"/>
      <c r="Y19" s="7"/>
      <c r="Z19" s="7"/>
      <c r="AA19">
        <v>17</v>
      </c>
      <c r="AB19" s="11" t="s">
        <v>158</v>
      </c>
      <c r="AC19" s="11"/>
      <c r="AD19" s="11"/>
      <c r="AE19" s="11"/>
      <c r="AF19" s="11"/>
      <c r="AG19" s="11"/>
    </row>
    <row r="20" spans="21:33" x14ac:dyDescent="0.25">
      <c r="U20" s="7" t="s">
        <v>149</v>
      </c>
      <c r="V20" s="7"/>
      <c r="W20" s="7"/>
      <c r="X20" s="7"/>
      <c r="Y20" s="7"/>
      <c r="Z20" s="7"/>
      <c r="AA20">
        <v>18</v>
      </c>
      <c r="AB20" s="11" t="s">
        <v>159</v>
      </c>
      <c r="AC20" s="11"/>
      <c r="AD20" s="11"/>
      <c r="AE20" s="11"/>
      <c r="AF20" s="11"/>
      <c r="AG20" s="11"/>
    </row>
    <row r="21" spans="21:33" x14ac:dyDescent="0.25">
      <c r="U21" s="7" t="s">
        <v>150</v>
      </c>
      <c r="V21" s="7"/>
      <c r="W21" s="7"/>
      <c r="X21" s="7"/>
      <c r="Y21" s="7"/>
      <c r="Z21" s="7"/>
      <c r="AA21">
        <v>18</v>
      </c>
      <c r="AB21" s="11" t="s">
        <v>160</v>
      </c>
      <c r="AC21" s="11"/>
      <c r="AD21" s="11"/>
      <c r="AE21" s="11"/>
      <c r="AF21" s="11"/>
      <c r="AG21" s="11"/>
    </row>
    <row r="22" spans="21:33" x14ac:dyDescent="0.25">
      <c r="U22" s="7" t="s">
        <v>151</v>
      </c>
      <c r="V22" s="7"/>
      <c r="W22" s="7"/>
      <c r="X22" s="7"/>
      <c r="Y22" s="7"/>
      <c r="Z22" s="7"/>
      <c r="AA22">
        <v>19</v>
      </c>
      <c r="AB22" s="11" t="s">
        <v>161</v>
      </c>
      <c r="AC22" s="11"/>
      <c r="AD22" s="11"/>
      <c r="AE22" s="11"/>
      <c r="AF22" s="11"/>
      <c r="AG22" s="11"/>
    </row>
    <row r="23" spans="21:33" x14ac:dyDescent="0.25">
      <c r="U23" s="7" t="s">
        <v>152</v>
      </c>
      <c r="V23" s="7"/>
      <c r="W23" s="7"/>
      <c r="X23" s="7"/>
      <c r="Y23" s="7"/>
      <c r="Z23" s="7"/>
      <c r="AA23">
        <v>19</v>
      </c>
      <c r="AB23" s="11" t="s">
        <v>162</v>
      </c>
      <c r="AC23" s="11"/>
      <c r="AD23" s="11"/>
      <c r="AE23" s="11"/>
      <c r="AF23" s="11"/>
      <c r="AG23" s="11"/>
    </row>
    <row r="24" spans="21:33" x14ac:dyDescent="0.25">
      <c r="U24" s="7" t="s">
        <v>153</v>
      </c>
      <c r="V24" s="7"/>
      <c r="W24" s="7"/>
      <c r="X24" s="7"/>
      <c r="Y24" s="7"/>
      <c r="Z24" s="7"/>
      <c r="AA24">
        <v>20</v>
      </c>
      <c r="AB24" s="11" t="s">
        <v>163</v>
      </c>
      <c r="AC24" s="11"/>
      <c r="AD24" s="11"/>
      <c r="AE24" s="11"/>
      <c r="AF24" s="11"/>
      <c r="AG24" s="11"/>
    </row>
    <row r="25" spans="21:33" x14ac:dyDescent="0.25">
      <c r="U25" s="7" t="s">
        <v>167</v>
      </c>
      <c r="V25" s="7"/>
      <c r="W25" s="7"/>
      <c r="X25" s="7"/>
      <c r="Y25" s="7"/>
      <c r="Z25" s="7"/>
      <c r="AB25" s="7" t="s">
        <v>166</v>
      </c>
      <c r="AC25" s="7"/>
      <c r="AD25" s="7"/>
      <c r="AE25" s="7"/>
      <c r="AF25" s="7"/>
      <c r="AG25" s="7"/>
    </row>
  </sheetData>
  <mergeCells count="22">
    <mergeCell ref="AB22:AG22"/>
    <mergeCell ref="AB23:AG23"/>
    <mergeCell ref="AB24:AG24"/>
    <mergeCell ref="U16:Z16"/>
    <mergeCell ref="U25:Z25"/>
    <mergeCell ref="AB16:AG16"/>
    <mergeCell ref="AB25:AG25"/>
    <mergeCell ref="U23:Z23"/>
    <mergeCell ref="U24:Z24"/>
    <mergeCell ref="U15:Z15"/>
    <mergeCell ref="AB15:AG15"/>
    <mergeCell ref="AB17:AG17"/>
    <mergeCell ref="AB18:AG18"/>
    <mergeCell ref="AB19:AG19"/>
    <mergeCell ref="AB20:AG20"/>
    <mergeCell ref="AB21:AG21"/>
    <mergeCell ref="U17:Z17"/>
    <mergeCell ref="U18:Z18"/>
    <mergeCell ref="U19:Z19"/>
    <mergeCell ref="U20:Z20"/>
    <mergeCell ref="U21:Z21"/>
    <mergeCell ref="U22:Z22"/>
  </mergeCells>
  <conditionalFormatting sqref="AC2:AE14 AC26:AE1048576">
    <cfRule type="expression" dxfId="4" priority="5">
      <formula>AND($AB2&lt;&gt;"",$AB2="Non")</formula>
    </cfRule>
  </conditionalFormatting>
  <conditionalFormatting sqref="A2:AG9">
    <cfRule type="expression" dxfId="3" priority="3">
      <formula>AND($A2&lt;&gt;"",$Q2="Commande Supprimée")</formula>
    </cfRule>
    <cfRule type="expression" dxfId="2" priority="4">
      <formula>AND($A2&lt;&gt;"",$AF2=20)</formula>
    </cfRule>
  </conditionalFormatting>
  <conditionalFormatting sqref="W2:W9">
    <cfRule type="expression" dxfId="1" priority="2">
      <formula>AND($A2&lt;&gt;"",$U2&lt;&gt;"Modules")</formula>
    </cfRule>
  </conditionalFormatting>
  <conditionalFormatting sqref="AA2:AA9">
    <cfRule type="expression" dxfId="0" priority="1">
      <formula>AND($A2&lt;&gt;"",$Z2="Messagerie")</formula>
    </cfRule>
  </conditionalFormatting>
  <dataValidations count="3">
    <dataValidation type="list" allowBlank="1" showInputMessage="1" showErrorMessage="1" sqref="Q2:Q9">
      <formula1>typevente</formula1>
    </dataValidation>
    <dataValidation type="list" allowBlank="1" showInputMessage="1" showErrorMessage="1" sqref="U2:U9">
      <formula1>typeimplantation</formula1>
    </dataValidation>
    <dataValidation type="list" allowBlank="1" showInputMessage="1" showErrorMessage="1" sqref="V2:V9">
      <formula1>INDIRECT(U2)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LISTES!$M$1:$M$3</xm:f>
          </x14:formula1>
          <xm:sqref>K2:K9</xm:sqref>
        </x14:dataValidation>
        <x14:dataValidation type="list" allowBlank="1" showInputMessage="1" showErrorMessage="1">
          <x14:formula1>
            <xm:f>LISTES!$I$2:$I$4</xm:f>
          </x14:formula1>
          <xm:sqref>Z2:Z9</xm:sqref>
        </x14:dataValidation>
        <x14:dataValidation type="list" allowBlank="1" showInputMessage="1" showErrorMessage="1">
          <x14:formula1>
            <xm:f>LISTES!$J$2:$J$3</xm:f>
          </x14:formula1>
          <xm:sqref>AB2:AB9</xm:sqref>
        </x14:dataValidation>
        <x14:dataValidation type="list" allowBlank="1" showInputMessage="1" showErrorMessage="1">
          <x14:formula1>
            <xm:f>LISTES!$K$2:$K$13</xm:f>
          </x14:formula1>
          <xm:sqref>AC2:AC9</xm:sqref>
        </x14:dataValidation>
        <x14:dataValidation type="list" allowBlank="1" showInputMessage="1" showErrorMessage="1">
          <x14:formula1>
            <xm:f>LISTES!$L$2:$L$3</xm:f>
          </x14:formula1>
          <xm:sqref>W2:W9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" sqref="B1:B10"/>
    </sheetView>
  </sheetViews>
  <sheetFormatPr baseColWidth="10" defaultRowHeight="15" x14ac:dyDescent="0.25"/>
  <sheetData>
    <row r="1" spans="1:2" x14ac:dyDescent="0.25">
      <c r="A1" t="s">
        <v>31</v>
      </c>
      <c r="B1" t="s">
        <v>41</v>
      </c>
    </row>
    <row r="2" spans="1:2" x14ac:dyDescent="0.25">
      <c r="A2" t="s">
        <v>32</v>
      </c>
      <c r="B2" t="s">
        <v>42</v>
      </c>
    </row>
    <row r="3" spans="1:2" x14ac:dyDescent="0.25">
      <c r="A3" t="s">
        <v>33</v>
      </c>
      <c r="B3" t="s">
        <v>43</v>
      </c>
    </row>
    <row r="4" spans="1:2" x14ac:dyDescent="0.25">
      <c r="A4" t="s">
        <v>34</v>
      </c>
      <c r="B4" t="s">
        <v>44</v>
      </c>
    </row>
    <row r="5" spans="1:2" x14ac:dyDescent="0.25">
      <c r="A5" t="s">
        <v>35</v>
      </c>
      <c r="B5" t="s">
        <v>45</v>
      </c>
    </row>
    <row r="6" spans="1:2" x14ac:dyDescent="0.25">
      <c r="A6" t="s">
        <v>36</v>
      </c>
      <c r="B6" t="s">
        <v>46</v>
      </c>
    </row>
    <row r="7" spans="1:2" x14ac:dyDescent="0.25">
      <c r="A7" t="s">
        <v>37</v>
      </c>
      <c r="B7" t="s">
        <v>47</v>
      </c>
    </row>
    <row r="8" spans="1:2" x14ac:dyDescent="0.25">
      <c r="A8" t="s">
        <v>38</v>
      </c>
      <c r="B8" t="s">
        <v>48</v>
      </c>
    </row>
    <row r="9" spans="1:2" x14ac:dyDescent="0.25">
      <c r="A9" t="s">
        <v>39</v>
      </c>
      <c r="B9" t="s">
        <v>49</v>
      </c>
    </row>
    <row r="10" spans="1:2" x14ac:dyDescent="0.25">
      <c r="A10" t="s">
        <v>40</v>
      </c>
      <c r="B10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opLeftCell="C1" workbookViewId="0">
      <selection activeCell="B1" sqref="B1:B7"/>
    </sheetView>
  </sheetViews>
  <sheetFormatPr baseColWidth="10" defaultRowHeight="15" x14ac:dyDescent="0.25"/>
  <cols>
    <col min="1" max="1" width="22" bestFit="1" customWidth="1"/>
    <col min="2" max="2" width="20.625" customWidth="1"/>
    <col min="4" max="4" width="16.875" bestFit="1" customWidth="1"/>
    <col min="5" max="5" width="20.875" bestFit="1" customWidth="1"/>
    <col min="6" max="6" width="22" customWidth="1"/>
    <col min="7" max="7" width="23.625" bestFit="1" customWidth="1"/>
    <col min="8" max="8" width="27.125" bestFit="1" customWidth="1"/>
    <col min="9" max="9" width="14.5" bestFit="1" customWidth="1"/>
    <col min="11" max="11" width="15.125" bestFit="1" customWidth="1"/>
  </cols>
  <sheetData>
    <row r="1" spans="1:13" x14ac:dyDescent="0.25">
      <c r="A1" t="s">
        <v>51</v>
      </c>
      <c r="B1" t="s">
        <v>52</v>
      </c>
      <c r="C1" t="s">
        <v>102</v>
      </c>
      <c r="D1" t="s">
        <v>103</v>
      </c>
      <c r="E1" t="s">
        <v>104</v>
      </c>
      <c r="F1" t="s">
        <v>105</v>
      </c>
      <c r="G1" t="s">
        <v>106</v>
      </c>
      <c r="H1" t="s">
        <v>53</v>
      </c>
      <c r="I1" t="s">
        <v>54</v>
      </c>
      <c r="J1" t="s">
        <v>66</v>
      </c>
      <c r="K1" t="s">
        <v>67</v>
      </c>
      <c r="L1" t="s">
        <v>55</v>
      </c>
      <c r="M1" t="s">
        <v>56</v>
      </c>
    </row>
    <row r="2" spans="1:13" x14ac:dyDescent="0.25">
      <c r="B2" t="s">
        <v>102</v>
      </c>
      <c r="C2" t="s">
        <v>137</v>
      </c>
      <c r="D2" t="s">
        <v>139</v>
      </c>
      <c r="E2" s="3" t="s">
        <v>107</v>
      </c>
      <c r="F2" s="3" t="s">
        <v>108</v>
      </c>
      <c r="G2" s="3" t="s">
        <v>109</v>
      </c>
      <c r="H2" s="3" t="s">
        <v>110</v>
      </c>
      <c r="I2" t="s">
        <v>57</v>
      </c>
      <c r="J2" t="s">
        <v>58</v>
      </c>
      <c r="K2" t="s">
        <v>68</v>
      </c>
      <c r="L2" t="s">
        <v>58</v>
      </c>
      <c r="M2" t="s">
        <v>80</v>
      </c>
    </row>
    <row r="3" spans="1:13" x14ac:dyDescent="0.25">
      <c r="B3" t="s">
        <v>103</v>
      </c>
      <c r="C3" t="s">
        <v>138</v>
      </c>
      <c r="D3" t="s">
        <v>140</v>
      </c>
      <c r="E3" s="3" t="s">
        <v>111</v>
      </c>
      <c r="G3" s="3" t="s">
        <v>112</v>
      </c>
      <c r="H3" s="3" t="s">
        <v>113</v>
      </c>
      <c r="I3" t="s">
        <v>59</v>
      </c>
      <c r="J3" t="s">
        <v>60</v>
      </c>
      <c r="K3" t="s">
        <v>69</v>
      </c>
      <c r="L3" t="s">
        <v>60</v>
      </c>
      <c r="M3" t="s">
        <v>67</v>
      </c>
    </row>
    <row r="4" spans="1:13" x14ac:dyDescent="0.25">
      <c r="E4" s="3" t="s">
        <v>114</v>
      </c>
      <c r="G4" s="3" t="s">
        <v>115</v>
      </c>
      <c r="H4" s="3" t="s">
        <v>116</v>
      </c>
      <c r="I4" t="s">
        <v>53</v>
      </c>
      <c r="K4" t="s">
        <v>70</v>
      </c>
    </row>
    <row r="5" spans="1:13" x14ac:dyDescent="0.25">
      <c r="A5" t="s">
        <v>61</v>
      </c>
      <c r="E5" s="3" t="s">
        <v>117</v>
      </c>
      <c r="G5" s="3" t="s">
        <v>118</v>
      </c>
      <c r="H5" s="3" t="s">
        <v>119</v>
      </c>
      <c r="K5" t="s">
        <v>71</v>
      </c>
    </row>
    <row r="6" spans="1:13" x14ac:dyDescent="0.25">
      <c r="E6" s="3" t="s">
        <v>120</v>
      </c>
      <c r="G6" s="3" t="s">
        <v>121</v>
      </c>
      <c r="H6" s="3" t="s">
        <v>122</v>
      </c>
      <c r="K6" t="s">
        <v>72</v>
      </c>
    </row>
    <row r="7" spans="1:13" x14ac:dyDescent="0.25">
      <c r="E7" s="3" t="s">
        <v>123</v>
      </c>
      <c r="G7" s="3" t="s">
        <v>124</v>
      </c>
      <c r="H7" s="3" t="s">
        <v>125</v>
      </c>
      <c r="K7" t="s">
        <v>73</v>
      </c>
    </row>
    <row r="8" spans="1:13" x14ac:dyDescent="0.25">
      <c r="A8" t="s">
        <v>62</v>
      </c>
      <c r="E8" s="3" t="s">
        <v>126</v>
      </c>
      <c r="G8" s="3" t="s">
        <v>127</v>
      </c>
      <c r="H8" s="3" t="s">
        <v>128</v>
      </c>
      <c r="K8" t="s">
        <v>74</v>
      </c>
    </row>
    <row r="9" spans="1:13" x14ac:dyDescent="0.25">
      <c r="A9" t="s">
        <v>63</v>
      </c>
      <c r="E9" s="3" t="s">
        <v>129</v>
      </c>
      <c r="G9" s="3" t="s">
        <v>130</v>
      </c>
      <c r="H9" s="3" t="s">
        <v>131</v>
      </c>
      <c r="K9" t="s">
        <v>75</v>
      </c>
    </row>
    <row r="10" spans="1:13" x14ac:dyDescent="0.25">
      <c r="A10" t="s">
        <v>64</v>
      </c>
      <c r="G10" s="3" t="s">
        <v>132</v>
      </c>
      <c r="K10" t="s">
        <v>76</v>
      </c>
    </row>
    <row r="11" spans="1:13" x14ac:dyDescent="0.25">
      <c r="A11" t="s">
        <v>65</v>
      </c>
      <c r="G11" s="3" t="s">
        <v>133</v>
      </c>
      <c r="K11" t="s">
        <v>77</v>
      </c>
    </row>
    <row r="12" spans="1:13" x14ac:dyDescent="0.25">
      <c r="G12" s="6" t="s">
        <v>134</v>
      </c>
      <c r="K12" t="s">
        <v>78</v>
      </c>
    </row>
    <row r="13" spans="1:13" x14ac:dyDescent="0.25">
      <c r="G13" s="6" t="s">
        <v>135</v>
      </c>
      <c r="K13" t="s">
        <v>79</v>
      </c>
    </row>
    <row r="14" spans="1:13" x14ac:dyDescent="0.25">
      <c r="G14" s="6" t="s">
        <v>136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CLIENTS</vt:lpstr>
      <vt:lpstr>LISTES</vt:lpstr>
      <vt:lpstr>Ilots</vt:lpstr>
      <vt:lpstr>Modules</vt:lpstr>
      <vt:lpstr>typeimplantation</vt:lpstr>
      <vt:lpstr>typevente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Da Silva</dc:creator>
  <cp:lastModifiedBy>Jérémy Da Silva</cp:lastModifiedBy>
  <dcterms:created xsi:type="dcterms:W3CDTF">2017-01-16T15:12:56Z</dcterms:created>
  <dcterms:modified xsi:type="dcterms:W3CDTF">2017-01-17T15:50:09Z</dcterms:modified>
</cp:coreProperties>
</file>