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ASECNA\TWR 2018\"/>
    </mc:Choice>
  </mc:AlternateContent>
  <bookViews>
    <workbookView xWindow="0" yWindow="240" windowWidth="20490" windowHeight="7035" activeTab="3"/>
  </bookViews>
  <sheets>
    <sheet name="MENU PRINCIPAL" sheetId="1" r:id="rId1"/>
    <sheet name="QUART2018-01" sheetId="12" r:id="rId2"/>
    <sheet name="QUART" sheetId="2" state="hidden" r:id="rId3"/>
    <sheet name="HEURES" sheetId="6" r:id="rId4"/>
    <sheet name="ABSENCES" sheetId="13" r:id="rId5"/>
    <sheet name="FERIES" sheetId="14" r:id="rId6"/>
  </sheets>
  <functionGroups builtInGroupCount="18"/>
  <externalReferences>
    <externalReference r:id="rId7"/>
  </externalReferences>
  <definedNames>
    <definedName name="MoisSem">'MENU PRINCIPAL'!$L$7:$L$60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" i="6" l="1"/>
  <c r="Y1" i="12"/>
  <c r="C3" i="12" s="1"/>
  <c r="AH13" i="6"/>
  <c r="B3" i="12"/>
  <c r="AE4" i="6" l="1"/>
  <c r="AG4" i="6"/>
  <c r="AD4" i="6"/>
  <c r="AF4" i="6"/>
  <c r="E4" i="6"/>
  <c r="G4" i="6"/>
  <c r="I4" i="6"/>
  <c r="K4" i="6"/>
  <c r="K12" i="6" s="1"/>
  <c r="M4" i="6"/>
  <c r="O4" i="6"/>
  <c r="Q4" i="6"/>
  <c r="S4" i="6"/>
  <c r="U4" i="6"/>
  <c r="W4" i="6"/>
  <c r="Y4" i="6"/>
  <c r="AA4" i="6"/>
  <c r="AC4" i="6"/>
  <c r="C4" i="6"/>
  <c r="C9" i="6" s="1"/>
  <c r="D4" i="6"/>
  <c r="F4" i="6"/>
  <c r="H4" i="6"/>
  <c r="J4" i="6"/>
  <c r="L4" i="6"/>
  <c r="N4" i="6"/>
  <c r="P4" i="6"/>
  <c r="R4" i="6"/>
  <c r="T4" i="6"/>
  <c r="V4" i="6"/>
  <c r="X4" i="6"/>
  <c r="Z4" i="6"/>
  <c r="AB4" i="6"/>
  <c r="B13" i="12"/>
  <c r="B23" i="12" s="1"/>
  <c r="B33" i="12" s="1"/>
  <c r="B43" i="12" s="1"/>
  <c r="B53" i="12" s="1"/>
  <c r="C13" i="12"/>
  <c r="G3" i="12"/>
  <c r="K3" i="12" s="1"/>
  <c r="O3" i="12" s="1"/>
  <c r="S3" i="12" s="1"/>
  <c r="W3" i="12" s="1"/>
  <c r="AA3" i="12" s="1"/>
  <c r="N2" i="12"/>
  <c r="I12" i="6"/>
  <c r="S12" i="6"/>
  <c r="U12" i="6"/>
  <c r="Y12" i="6"/>
  <c r="AC12" i="6"/>
  <c r="I10" i="6"/>
  <c r="Q10" i="6"/>
  <c r="Y10" i="6"/>
  <c r="E12" i="6"/>
  <c r="E9" i="6"/>
  <c r="M9" i="6"/>
  <c r="U9" i="6"/>
  <c r="AC9" i="6"/>
  <c r="I11" i="6"/>
  <c r="Q11" i="6"/>
  <c r="Y11" i="6"/>
  <c r="AC11" i="6" l="1"/>
  <c r="U11" i="6"/>
  <c r="M11" i="6"/>
  <c r="E11" i="6"/>
  <c r="Y9" i="6"/>
  <c r="Q9" i="6"/>
  <c r="I9" i="6"/>
  <c r="AC10" i="6"/>
  <c r="U10" i="6"/>
  <c r="M10" i="6"/>
  <c r="E10" i="6"/>
  <c r="Q12" i="6"/>
  <c r="M12" i="6"/>
  <c r="O12" i="6"/>
  <c r="G12" i="6"/>
  <c r="AG9" i="6"/>
  <c r="C12" i="6"/>
  <c r="AA10" i="6"/>
  <c r="W10" i="6"/>
  <c r="S10" i="6"/>
  <c r="O10" i="6"/>
  <c r="K10" i="6"/>
  <c r="G10" i="6"/>
  <c r="C10" i="6"/>
  <c r="AG12" i="6"/>
  <c r="AA11" i="6"/>
  <c r="W11" i="6"/>
  <c r="S11" i="6"/>
  <c r="O11" i="6"/>
  <c r="K11" i="6"/>
  <c r="G11" i="6"/>
  <c r="C11" i="6"/>
  <c r="AA9" i="6"/>
  <c r="W9" i="6"/>
  <c r="S9" i="6"/>
  <c r="O9" i="6"/>
  <c r="K9" i="6"/>
  <c r="G9" i="6"/>
  <c r="AA12" i="6"/>
  <c r="W12" i="6"/>
  <c r="AG11" i="6"/>
  <c r="AG10" i="6"/>
  <c r="N12" i="12"/>
  <c r="C23" i="12"/>
  <c r="G13" i="12"/>
  <c r="K13" i="12" s="1"/>
  <c r="O13" i="12" s="1"/>
  <c r="S13" i="12" s="1"/>
  <c r="W13" i="12" s="1"/>
  <c r="AA13" i="12" s="1"/>
  <c r="Z12" i="6"/>
  <c r="Z10" i="6"/>
  <c r="Z11" i="6"/>
  <c r="Z9" i="6"/>
  <c r="V12" i="6"/>
  <c r="V10" i="6"/>
  <c r="V11" i="6"/>
  <c r="V9" i="6"/>
  <c r="R12" i="6"/>
  <c r="R10" i="6"/>
  <c r="R11" i="6"/>
  <c r="R9" i="6"/>
  <c r="N12" i="6"/>
  <c r="N10" i="6"/>
  <c r="N11" i="6"/>
  <c r="N9" i="6"/>
  <c r="J12" i="6"/>
  <c r="J10" i="6"/>
  <c r="J11" i="6"/>
  <c r="J9" i="6"/>
  <c r="F12" i="6"/>
  <c r="F10" i="6"/>
  <c r="F11" i="6"/>
  <c r="F9" i="6"/>
  <c r="AB10" i="6"/>
  <c r="AB12" i="6"/>
  <c r="AB11" i="6"/>
  <c r="AB9" i="6"/>
  <c r="X10" i="6"/>
  <c r="X12" i="6"/>
  <c r="X11" i="6"/>
  <c r="X9" i="6"/>
  <c r="T10" i="6"/>
  <c r="T12" i="6"/>
  <c r="T11" i="6"/>
  <c r="T9" i="6"/>
  <c r="P10" i="6"/>
  <c r="P12" i="6"/>
  <c r="P11" i="6"/>
  <c r="P9" i="6"/>
  <c r="L10" i="6"/>
  <c r="L12" i="6"/>
  <c r="L11" i="6"/>
  <c r="L9" i="6"/>
  <c r="H10" i="6"/>
  <c r="H12" i="6"/>
  <c r="H11" i="6"/>
  <c r="H9" i="6"/>
  <c r="D12" i="6"/>
  <c r="D10" i="6"/>
  <c r="D11" i="6"/>
  <c r="D9" i="6"/>
  <c r="C33" i="12" l="1"/>
  <c r="G23" i="12"/>
  <c r="K23" i="12" s="1"/>
  <c r="O23" i="12" s="1"/>
  <c r="S23" i="12" s="1"/>
  <c r="W23" i="12" s="1"/>
  <c r="AA23" i="12" s="1"/>
  <c r="N22" i="12"/>
  <c r="AH11" i="6"/>
  <c r="AH10" i="6"/>
  <c r="AH12" i="6"/>
  <c r="AH9" i="6"/>
  <c r="N32" i="12" l="1"/>
  <c r="C43" i="12"/>
  <c r="G33" i="12"/>
  <c r="K33" i="12" s="1"/>
  <c r="O33" i="12" s="1"/>
  <c r="S33" i="12" s="1"/>
  <c r="W33" i="12" s="1"/>
  <c r="AA33" i="12" s="1"/>
  <c r="C53" i="12" l="1"/>
  <c r="G43" i="12"/>
  <c r="K43" i="12" s="1"/>
  <c r="O43" i="12" s="1"/>
  <c r="S43" i="12" s="1"/>
  <c r="W43" i="12" s="1"/>
  <c r="AA43" i="12" s="1"/>
  <c r="N42" i="12"/>
  <c r="N52" i="12" l="1"/>
  <c r="G53" i="12"/>
  <c r="K53" i="12" s="1"/>
  <c r="O53" i="12" s="1"/>
  <c r="S53" i="12" s="1"/>
  <c r="W53" i="12" s="1"/>
  <c r="AA53" i="12" s="1"/>
  <c r="Y1" i="2" l="1"/>
  <c r="Y12" i="1"/>
  <c r="Y8" i="1"/>
  <c r="Y10" i="1"/>
  <c r="B3" i="2"/>
  <c r="Y13" i="1"/>
  <c r="Y14" i="1"/>
  <c r="Y9" i="1"/>
  <c r="Y15" i="1"/>
  <c r="J7" i="1"/>
  <c r="Y17" i="1"/>
  <c r="Y7" i="1"/>
  <c r="Y11" i="1"/>
  <c r="Y18" i="1"/>
  <c r="Y16" i="1"/>
  <c r="L7" i="1" l="1"/>
  <c r="J8" i="1"/>
  <c r="L8" i="1" s="1"/>
  <c r="B13" i="2"/>
  <c r="B23" i="2" s="1"/>
  <c r="B33" i="2" s="1"/>
  <c r="B43" i="2" s="1"/>
  <c r="B53" i="2" s="1"/>
  <c r="H8" i="1"/>
  <c r="H7" i="1"/>
  <c r="J9" i="1" l="1"/>
  <c r="L9" i="1" s="1"/>
  <c r="C3" i="2"/>
  <c r="N2" i="2" s="1"/>
  <c r="H9" i="1"/>
  <c r="J10" i="1" l="1"/>
  <c r="G3" i="2"/>
  <c r="K3" i="2" s="1"/>
  <c r="O3" i="2" s="1"/>
  <c r="S3" i="2" s="1"/>
  <c r="W3" i="2" s="1"/>
  <c r="AA3" i="2" s="1"/>
  <c r="C13" i="2"/>
  <c r="N12" i="2" s="1"/>
  <c r="H10" i="1"/>
  <c r="L10" i="1" l="1"/>
  <c r="J11" i="1"/>
  <c r="J12" i="1" s="1"/>
  <c r="J13" i="1" s="1"/>
  <c r="J14" i="1" s="1"/>
  <c r="J15" i="1" s="1"/>
  <c r="J16" i="1" s="1"/>
  <c r="C23" i="2"/>
  <c r="N22" i="2" s="1"/>
  <c r="G13" i="2"/>
  <c r="K13" i="2" s="1"/>
  <c r="O13" i="2" s="1"/>
  <c r="S13" i="2" s="1"/>
  <c r="W13" i="2" s="1"/>
  <c r="AA13" i="2" s="1"/>
  <c r="H11" i="1"/>
  <c r="L11" i="1" l="1"/>
  <c r="L12" i="1"/>
  <c r="C33" i="2"/>
  <c r="N32" i="2" s="1"/>
  <c r="G23" i="2"/>
  <c r="K23" i="2" s="1"/>
  <c r="O23" i="2" s="1"/>
  <c r="S23" i="2" s="1"/>
  <c r="W23" i="2" s="1"/>
  <c r="AA23" i="2" s="1"/>
  <c r="H12" i="1"/>
  <c r="L13" i="1" l="1"/>
  <c r="C43" i="2"/>
  <c r="G33" i="2"/>
  <c r="K33" i="2" s="1"/>
  <c r="O33" i="2" s="1"/>
  <c r="S33" i="2" s="1"/>
  <c r="W33" i="2" s="1"/>
  <c r="AA33" i="2" s="1"/>
  <c r="H13" i="1"/>
  <c r="L14" i="1" l="1"/>
  <c r="C53" i="2"/>
  <c r="N52" i="2" s="1"/>
  <c r="N42" i="2"/>
  <c r="G53" i="2"/>
  <c r="K53" i="2" s="1"/>
  <c r="O53" i="2" s="1"/>
  <c r="S53" i="2" s="1"/>
  <c r="W53" i="2" s="1"/>
  <c r="AA53" i="2" s="1"/>
  <c r="G43" i="2"/>
  <c r="K43" i="2" s="1"/>
  <c r="O43" i="2" s="1"/>
  <c r="S43" i="2" s="1"/>
  <c r="W43" i="2" s="1"/>
  <c r="AA43" i="2" s="1"/>
  <c r="H14" i="1"/>
  <c r="L15" i="1" l="1"/>
  <c r="H15" i="1"/>
  <c r="L16" i="1" l="1"/>
  <c r="H16" i="1"/>
  <c r="J17" i="1" l="1"/>
  <c r="L17" i="1" s="1"/>
  <c r="H17" i="1"/>
  <c r="J18" i="1" l="1"/>
  <c r="L18" i="1" s="1"/>
  <c r="H18" i="1"/>
  <c r="J19" i="1" l="1"/>
  <c r="L19" i="1" s="1"/>
  <c r="H19" i="1"/>
  <c r="J20" i="1" l="1"/>
  <c r="L20" i="1" s="1"/>
  <c r="H20" i="1"/>
  <c r="J21" i="1" l="1"/>
  <c r="L21" i="1" s="1"/>
  <c r="H21" i="1"/>
  <c r="J22" i="1" l="1"/>
  <c r="L22" i="1" s="1"/>
  <c r="H22" i="1"/>
  <c r="J23" i="1" l="1"/>
  <c r="L23" i="1" s="1"/>
  <c r="H23" i="1"/>
  <c r="J24" i="1" l="1"/>
  <c r="L24" i="1" s="1"/>
  <c r="H24" i="1"/>
  <c r="J25" i="1" l="1"/>
  <c r="L25" i="1" s="1"/>
  <c r="H25" i="1"/>
  <c r="J26" i="1" l="1"/>
  <c r="L26" i="1" s="1"/>
  <c r="H26" i="1"/>
  <c r="J27" i="1" l="1"/>
  <c r="L27" i="1" s="1"/>
  <c r="H27" i="1"/>
  <c r="J28" i="1" l="1"/>
  <c r="L28" i="1" s="1"/>
  <c r="H28" i="1"/>
  <c r="J29" i="1" l="1"/>
  <c r="L29" i="1" s="1"/>
  <c r="H29" i="1"/>
  <c r="J30" i="1" l="1"/>
  <c r="L30" i="1" s="1"/>
  <c r="H30" i="1"/>
  <c r="J31" i="1" l="1"/>
  <c r="L31" i="1" s="1"/>
  <c r="H31" i="1"/>
  <c r="J32" i="1" l="1"/>
  <c r="L32" i="1" s="1"/>
  <c r="H32" i="1"/>
  <c r="J33" i="1" l="1"/>
  <c r="L33" i="1" s="1"/>
  <c r="H33" i="1"/>
  <c r="J34" i="1" l="1"/>
  <c r="L34" i="1" s="1"/>
  <c r="H34" i="1"/>
  <c r="J35" i="1" l="1"/>
  <c r="L35" i="1" s="1"/>
  <c r="H35" i="1"/>
  <c r="J36" i="1" l="1"/>
  <c r="L36" i="1" s="1"/>
  <c r="H36" i="1"/>
  <c r="J37" i="1" l="1"/>
  <c r="L37" i="1" s="1"/>
  <c r="H37" i="1"/>
  <c r="J38" i="1" l="1"/>
  <c r="L38" i="1" s="1"/>
  <c r="H38" i="1"/>
  <c r="J39" i="1" l="1"/>
  <c r="L39" i="1" s="1"/>
  <c r="H39" i="1"/>
  <c r="J40" i="1" l="1"/>
  <c r="L40" i="1" s="1"/>
  <c r="H40" i="1"/>
  <c r="J41" i="1" l="1"/>
  <c r="L41" i="1" s="1"/>
  <c r="H41" i="1"/>
  <c r="J42" i="1" l="1"/>
  <c r="L42" i="1" s="1"/>
  <c r="H42" i="1"/>
  <c r="J43" i="1" l="1"/>
  <c r="L43" i="1" s="1"/>
  <c r="H43" i="1"/>
  <c r="J44" i="1" l="1"/>
  <c r="L44" i="1" s="1"/>
  <c r="H44" i="1"/>
  <c r="J45" i="1" l="1"/>
  <c r="L45" i="1" s="1"/>
  <c r="H45" i="1"/>
  <c r="J46" i="1" l="1"/>
  <c r="L46" i="1" s="1"/>
  <c r="H46" i="1"/>
  <c r="J47" i="1" l="1"/>
  <c r="L47" i="1" s="1"/>
  <c r="H47" i="1"/>
  <c r="J48" i="1" l="1"/>
  <c r="L48" i="1" s="1"/>
  <c r="H48" i="1"/>
  <c r="J49" i="1" l="1"/>
  <c r="L49" i="1" s="1"/>
  <c r="H49" i="1"/>
  <c r="J50" i="1" l="1"/>
  <c r="L50" i="1" s="1"/>
  <c r="H50" i="1"/>
  <c r="J51" i="1" l="1"/>
  <c r="L51" i="1" s="1"/>
  <c r="H51" i="1"/>
  <c r="J52" i="1" l="1"/>
  <c r="L52" i="1" s="1"/>
  <c r="H52" i="1"/>
  <c r="J53" i="1" l="1"/>
  <c r="L53" i="1" s="1"/>
  <c r="H53" i="1"/>
  <c r="J54" i="1" l="1"/>
  <c r="L54" i="1" s="1"/>
  <c r="H54" i="1"/>
  <c r="J55" i="1" l="1"/>
  <c r="H55" i="1"/>
  <c r="J56" i="1" l="1"/>
  <c r="J57" i="1" s="1"/>
  <c r="L57" i="1" s="1"/>
  <c r="L55" i="1"/>
  <c r="H56" i="1"/>
  <c r="H57" i="1"/>
  <c r="L56" i="1" l="1"/>
  <c r="J58" i="1"/>
  <c r="L58" i="1" s="1"/>
  <c r="H58" i="1"/>
  <c r="J59" i="1" l="1"/>
  <c r="H59" i="1"/>
  <c r="J60" i="1"/>
  <c r="L59" i="1" l="1"/>
  <c r="H60" i="1"/>
</calcChain>
</file>

<file path=xl/sharedStrings.xml><?xml version="1.0" encoding="utf-8"?>
<sst xmlns="http://schemas.openxmlformats.org/spreadsheetml/2006/main" count="260" uniqueCount="50">
  <si>
    <t>Mois</t>
  </si>
  <si>
    <t>Janvier</t>
  </si>
  <si>
    <t>Année</t>
  </si>
  <si>
    <t>LISTE DES AGENTS</t>
  </si>
  <si>
    <t>Prénoms et NOM</t>
  </si>
  <si>
    <t>Matricule</t>
  </si>
  <si>
    <t>Agent2</t>
  </si>
  <si>
    <t>TABLEAU DE QUART</t>
  </si>
  <si>
    <t>H.fin</t>
  </si>
  <si>
    <t>Agent3</t>
  </si>
  <si>
    <t>Agent4</t>
  </si>
  <si>
    <t>Agent5</t>
  </si>
  <si>
    <t>Agent6</t>
  </si>
  <si>
    <t>Agent1</t>
  </si>
  <si>
    <t>H.début</t>
  </si>
  <si>
    <t>N° Sem</t>
  </si>
  <si>
    <t>Roulement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</si>
  <si>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</si>
  <si>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</si>
  <si>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</si>
  <si>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</si>
  <si>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</si>
  <si>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</si>
  <si>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</si>
  <si>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</si>
  <si>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</si>
  <si>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</si>
  <si>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</si>
  <si>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</t>
  </si>
  <si>
    <t>R. en cours</t>
  </si>
  <si>
    <t>Modif.</t>
  </si>
  <si>
    <t>X</t>
  </si>
  <si>
    <t>N°matr.</t>
  </si>
  <si>
    <t>TOTAL</t>
  </si>
  <si>
    <t>H.N</t>
  </si>
  <si>
    <t>HS</t>
  </si>
  <si>
    <t>Jours fériés</t>
  </si>
  <si>
    <t xml:space="preserve">CC:      CR:    </t>
  </si>
  <si>
    <t>Heures travaillées</t>
  </si>
  <si>
    <t>Heures de nuit</t>
  </si>
  <si>
    <t>JFHDJ</t>
  </si>
  <si>
    <t>JFHDN</t>
  </si>
  <si>
    <t xml:space="preserve"> </t>
  </si>
  <si>
    <t>Agent7</t>
  </si>
  <si>
    <t>SI(C$5&lt;&gt;"";SI(SOMMEPROD((C$5&gt;=Leave[[departure]:[departure]])*(C$5&lt;Leave[[return]:[return]])*(HEURES!$A16=Leave[[workers]:[workers]]));0;SOMMEPROD(--(DECALER(QUART2018-01!$B$8;(NO.SEMAINE(C$5;2)-NO.SEMAINE($AC$3;2))*14;EQUIV(HEURES!C$5;DECALER(QUART2018-01!$C$5;(NO.SEMAINE(C$5;2)-NO.SEMAINE($AC$3;2))*14;0;1;35);0);7;5)="X")*--(DECALER(QUART2018-01!$B$8;(NO.SEMAINE(C$5;2)-NO.SEMAINE($AC$3;2))*14;0;7;1)=HEURES!$A16)*((TOV!$A$3:$E$3)-(TOV!$A$2:$E$2))));"")</t>
  </si>
  <si>
    <t>workers</t>
  </si>
  <si>
    <t>departure</t>
  </si>
  <si>
    <t>return</t>
  </si>
  <si>
    <t>jours fériés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</si>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</sst>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[$-F800]dddd\,\ mmmm\ dd\,\ yyyy"/>
    <numFmt numFmtId="165" formatCode="dddd\ dd\ mmmm\ yyyy"/>
    <numFmt numFmtId="166" formatCode="dddd\ dd"/>
    <numFmt numFmtId="167" formatCode="hh"/>
    <numFmt numFmtId="168" formatCode="mmmm\ yyyy"/>
    <numFmt numFmtId="169" formatCode="dd"/>
    <numFmt numFmtId="170" formatCode="h"/>
    <numFmt numFmtId="171" formatCode="[hh]"/>
  </numFmts>
  <fonts count="2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1"/>
      <color theme="0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b/>
      <sz val="14"/>
      <color theme="1" tint="0.34998626667073579"/>
      <name val="Arial Narrow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0"/>
      <name val="Arial Narrow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80808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DF9"/>
        <bgColor indexed="64"/>
      </patternFill>
    </fill>
    <fill>
      <patternFill patternType="solid">
        <fgColor rgb="FFFBFDF9"/>
        <bgColor theme="9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>
      <protection locked="0"/>
    </xf>
  </cellStyleXfs>
  <cellXfs count="12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/>
    <xf numFmtId="20" fontId="8" fillId="0" borderId="0" xfId="0" applyNumberFormat="1" applyFont="1" applyAlignment="1"/>
    <xf numFmtId="165" fontId="8" fillId="0" borderId="0" xfId="0" applyNumberFormat="1" applyFont="1" applyAlignment="1"/>
    <xf numFmtId="0" fontId="9" fillId="0" borderId="0" xfId="0" applyFont="1" applyAlignment="1"/>
    <xf numFmtId="166" fontId="1" fillId="0" borderId="0" xfId="0" applyNumberFormat="1" applyFont="1" applyAlignment="1"/>
    <xf numFmtId="0" fontId="13" fillId="0" borderId="0" xfId="0" applyFont="1" applyAlignment="1"/>
    <xf numFmtId="0" fontId="14" fillId="0" borderId="1" xfId="0" applyFont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1" applyFont="1" applyFill="1" applyAlignment="1" applyProtection="1"/>
    <xf numFmtId="167" fontId="14" fillId="3" borderId="1" xfId="0" applyNumberFormat="1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/>
    </xf>
    <xf numFmtId="167" fontId="14" fillId="4" borderId="1" xfId="0" applyNumberFormat="1" applyFont="1" applyFill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0" fillId="2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16" fillId="0" borderId="0" xfId="1" applyNumberFormat="1" applyFont="1" applyFill="1" applyAlignment="1" applyProtection="1"/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20" fillId="0" borderId="0" xfId="0" applyFont="1"/>
    <xf numFmtId="0" fontId="21" fillId="0" borderId="17" xfId="1" applyFont="1" applyFill="1" applyBorder="1" applyAlignment="1" applyProtection="1">
      <alignment horizontal="center"/>
    </xf>
    <xf numFmtId="0" fontId="21" fillId="0" borderId="18" xfId="1" applyFont="1" applyFill="1" applyBorder="1" applyAlignment="1" applyProtection="1">
      <alignment horizontal="center"/>
    </xf>
    <xf numFmtId="169" fontId="21" fillId="0" borderId="19" xfId="1" applyNumberFormat="1" applyFont="1" applyFill="1" applyBorder="1" applyAlignment="1" applyProtection="1">
      <alignment horizontal="center"/>
    </xf>
    <xf numFmtId="0" fontId="21" fillId="0" borderId="20" xfId="1" applyFont="1" applyFill="1" applyBorder="1" applyAlignment="1" applyProtection="1">
      <alignment horizontal="center"/>
    </xf>
    <xf numFmtId="0" fontId="21" fillId="0" borderId="21" xfId="1" applyFont="1" applyFill="1" applyBorder="1" applyAlignment="1" applyProtection="1">
      <alignment horizontal="center"/>
    </xf>
    <xf numFmtId="0" fontId="10" fillId="0" borderId="22" xfId="1" applyFont="1" applyFill="1" applyBorder="1" applyAlignment="1" applyProtection="1">
      <alignment horizontal="center"/>
    </xf>
    <xf numFmtId="0" fontId="21" fillId="0" borderId="23" xfId="1" applyFont="1" applyFill="1" applyBorder="1" applyAlignment="1" applyProtection="1"/>
    <xf numFmtId="0" fontId="22" fillId="0" borderId="24" xfId="1" applyFont="1" applyFill="1" applyBorder="1" applyAlignment="1" applyProtection="1"/>
    <xf numFmtId="0" fontId="22" fillId="0" borderId="25" xfId="1" applyFont="1" applyFill="1" applyBorder="1" applyAlignment="1" applyProtection="1"/>
    <xf numFmtId="0" fontId="22" fillId="0" borderId="26" xfId="1" applyFont="1" applyFill="1" applyBorder="1" applyAlignment="1" applyProtection="1"/>
    <xf numFmtId="0" fontId="23" fillId="0" borderId="26" xfId="1" applyFont="1" applyFill="1" applyBorder="1" applyAlignment="1" applyProtection="1"/>
    <xf numFmtId="0" fontId="22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/>
    <xf numFmtId="0" fontId="21" fillId="0" borderId="27" xfId="1" applyFont="1" applyFill="1" applyBorder="1" applyAlignment="1" applyProtection="1"/>
    <xf numFmtId="0" fontId="21" fillId="0" borderId="28" xfId="1" applyFont="1" applyFill="1" applyBorder="1" applyAlignment="1" applyProtection="1">
      <alignment horizontal="center"/>
    </xf>
    <xf numFmtId="0" fontId="10" fillId="0" borderId="29" xfId="1" applyFont="1" applyFill="1" applyBorder="1" applyAlignment="1" applyProtection="1">
      <alignment horizontal="center"/>
    </xf>
    <xf numFmtId="0" fontId="21" fillId="0" borderId="30" xfId="1" applyFont="1" applyFill="1" applyBorder="1" applyProtection="1"/>
    <xf numFmtId="0" fontId="22" fillId="0" borderId="31" xfId="1" applyFont="1" applyFill="1" applyBorder="1" applyAlignment="1" applyProtection="1"/>
    <xf numFmtId="0" fontId="22" fillId="0" borderId="7" xfId="1" applyFont="1" applyFill="1" applyBorder="1" applyAlignment="1" applyProtection="1"/>
    <xf numFmtId="0" fontId="22" fillId="0" borderId="1" xfId="1" applyFont="1" applyFill="1" applyBorder="1" applyAlignment="1" applyProtection="1"/>
    <xf numFmtId="0" fontId="22" fillId="10" borderId="1" xfId="1" applyFont="1" applyFill="1" applyBorder="1" applyAlignment="1" applyProtection="1"/>
    <xf numFmtId="0" fontId="24" fillId="0" borderId="1" xfId="1" applyFont="1" applyFill="1" applyBorder="1" applyAlignment="1" applyProtection="1"/>
    <xf numFmtId="0" fontId="21" fillId="0" borderId="32" xfId="1" applyFont="1" applyFill="1" applyBorder="1" applyAlignment="1" applyProtection="1"/>
    <xf numFmtId="0" fontId="21" fillId="0" borderId="33" xfId="1" applyFont="1" applyFill="1" applyBorder="1" applyAlignment="1" applyProtection="1">
      <alignment horizontal="center"/>
    </xf>
    <xf numFmtId="0" fontId="10" fillId="0" borderId="34" xfId="1" applyFont="1" applyFill="1" applyBorder="1" applyAlignment="1" applyProtection="1">
      <alignment horizontal="center"/>
    </xf>
    <xf numFmtId="0" fontId="21" fillId="0" borderId="30" xfId="1" applyFont="1" applyFill="1" applyBorder="1" applyAlignment="1" applyProtection="1"/>
    <xf numFmtId="3" fontId="21" fillId="0" borderId="6" xfId="1" applyNumberFormat="1" applyFont="1" applyFill="1" applyBorder="1" applyAlignment="1" applyProtection="1"/>
    <xf numFmtId="0" fontId="22" fillId="0" borderId="6" xfId="1" applyFont="1" applyFill="1" applyBorder="1" applyAlignment="1" applyProtection="1"/>
    <xf numFmtId="0" fontId="21" fillId="0" borderId="6" xfId="1" applyFont="1" applyFill="1" applyBorder="1" applyAlignment="1" applyProtection="1"/>
    <xf numFmtId="0" fontId="24" fillId="0" borderId="6" xfId="1" applyFont="1" applyFill="1" applyBorder="1" applyAlignment="1" applyProtection="1"/>
    <xf numFmtId="0" fontId="21" fillId="0" borderId="6" xfId="1" applyFont="1" applyFill="1" applyBorder="1" applyAlignment="1" applyProtection="1">
      <alignment horizontal="center"/>
    </xf>
    <xf numFmtId="0" fontId="10" fillId="0" borderId="35" xfId="1" applyFont="1" applyFill="1" applyBorder="1" applyAlignment="1" applyProtection="1">
      <alignment horizontal="center"/>
    </xf>
    <xf numFmtId="0" fontId="22" fillId="0" borderId="30" xfId="1" applyFont="1" applyFill="1" applyBorder="1" applyProtection="1"/>
    <xf numFmtId="170" fontId="25" fillId="0" borderId="7" xfId="1" applyNumberFormat="1" applyFont="1" applyFill="1" applyBorder="1" applyAlignment="1" applyProtection="1"/>
    <xf numFmtId="171" fontId="26" fillId="0" borderId="36" xfId="1" applyNumberFormat="1" applyFont="1" applyFill="1" applyBorder="1" applyAlignment="1" applyProtection="1"/>
    <xf numFmtId="0" fontId="26" fillId="0" borderId="36" xfId="1" applyFont="1" applyFill="1" applyBorder="1" applyAlignment="1" applyProtection="1">
      <alignment horizontal="center"/>
    </xf>
    <xf numFmtId="171" fontId="27" fillId="0" borderId="37" xfId="1" applyNumberFormat="1" applyFont="1" applyFill="1" applyBorder="1" applyAlignment="1" applyProtection="1">
      <alignment horizontal="center"/>
    </xf>
    <xf numFmtId="171" fontId="26" fillId="0" borderId="36" xfId="1" applyNumberFormat="1" applyFont="1" applyFill="1" applyBorder="1" applyAlignment="1" applyProtection="1">
      <alignment horizontal="center"/>
    </xf>
    <xf numFmtId="0" fontId="27" fillId="0" borderId="37" xfId="1" applyFont="1" applyFill="1" applyBorder="1" applyAlignment="1" applyProtection="1">
      <alignment horizontal="center"/>
    </xf>
    <xf numFmtId="170" fontId="28" fillId="0" borderId="7" xfId="1" applyNumberFormat="1" applyFont="1" applyFill="1" applyBorder="1" applyAlignment="1" applyProtection="1"/>
    <xf numFmtId="14" fontId="0" fillId="0" borderId="0" xfId="0" applyNumberFormat="1"/>
    <xf numFmtId="0" fontId="22" fillId="0" borderId="38" xfId="1" applyFont="1" applyFill="1" applyBorder="1" applyProtection="1"/>
    <xf numFmtId="0" fontId="22" fillId="0" borderId="39" xfId="1" applyFont="1" applyFill="1" applyBorder="1" applyAlignment="1" applyProtection="1"/>
    <xf numFmtId="170" fontId="25" fillId="0" borderId="40" xfId="1" applyNumberFormat="1" applyFont="1" applyFill="1" applyBorder="1" applyAlignment="1" applyProtection="1"/>
    <xf numFmtId="170" fontId="28" fillId="0" borderId="40" xfId="1" applyNumberFormat="1" applyFont="1" applyFill="1" applyBorder="1" applyAlignment="1" applyProtection="1"/>
    <xf numFmtId="171" fontId="26" fillId="0" borderId="41" xfId="1" applyNumberFormat="1" applyFont="1" applyFill="1" applyBorder="1" applyAlignment="1" applyProtection="1"/>
    <xf numFmtId="0" fontId="26" fillId="0" borderId="41" xfId="1" applyFont="1" applyFill="1" applyBorder="1" applyAlignment="1" applyProtection="1">
      <alignment horizontal="center"/>
    </xf>
    <xf numFmtId="0" fontId="27" fillId="0" borderId="42" xfId="1" applyFont="1" applyFill="1" applyBorder="1" applyAlignment="1" applyProtection="1">
      <alignment horizont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166" fontId="14" fillId="0" borderId="5" xfId="0" applyNumberFormat="1" applyFont="1" applyBorder="1" applyAlignment="1">
      <alignment horizontal="center"/>
    </xf>
    <xf numFmtId="166" fontId="14" fillId="0" borderId="6" xfId="0" applyNumberFormat="1" applyFont="1" applyBorder="1" applyAlignment="1">
      <alignment horizontal="center"/>
    </xf>
    <xf numFmtId="166" fontId="14" fillId="0" borderId="7" xfId="0" applyNumberFormat="1" applyFont="1" applyBorder="1" applyAlignment="1">
      <alignment horizontal="center"/>
    </xf>
    <xf numFmtId="168" fontId="11" fillId="0" borderId="2" xfId="1" applyNumberFormat="1" applyFont="1" applyFill="1" applyBorder="1" applyAlignment="1" applyProtection="1">
      <alignment horizontal="center"/>
    </xf>
    <xf numFmtId="168" fontId="11" fillId="0" borderId="3" xfId="1" applyNumberFormat="1" applyFont="1" applyFill="1" applyBorder="1" applyAlignment="1" applyProtection="1">
      <alignment horizontal="center"/>
    </xf>
    <xf numFmtId="168" fontId="11" fillId="0" borderId="4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93">
    <dxf>
      <numFmt numFmtId="172" formatCode="&quot;&quot;"/>
    </dxf>
    <dxf>
      <numFmt numFmtId="172" formatCode="&quot;&quot;"/>
    </dxf>
    <dxf>
      <numFmt numFmtId="172" formatCode="&quot;&quot;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colors>
    <mruColors>
      <color rgb="FFFFFF99"/>
      <color rgb="FFFBFDF9"/>
      <color rgb="FFF2F8EE"/>
      <color rgb="FFDDDDDD"/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85725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Initialiser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619125</xdr:colOff>
      <xdr:row>16</xdr:row>
      <xdr:rowOff>9524</xdr:rowOff>
    </xdr:from>
    <xdr:to>
      <xdr:col>6</xdr:col>
      <xdr:colOff>161924</xdr:colOff>
      <xdr:row>33</xdr:row>
      <xdr:rowOff>180975</xdr:rowOff>
    </xdr:to>
    <xdr:sp macro="" textlink="">
      <xdr:nvSpPr>
        <xdr:cNvPr id="2" name="ZoneTexte 1"/>
        <xdr:cNvSpPr txBox="1"/>
      </xdr:nvSpPr>
      <xdr:spPr>
        <a:xfrm>
          <a:off x="619125" y="3133724"/>
          <a:ext cx="4800599" cy="34099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Lorsqu'il n'existe</a:t>
          </a:r>
          <a:r>
            <a:rPr lang="fr-FR" sz="1000" baseline="0"/>
            <a:t> pas de feuille QUART au titre du mois précédent le mois à initialiser, il convient de saisir un </a:t>
          </a:r>
          <a:r>
            <a:rPr lang="fr-FR" sz="1000" b="1" baseline="0"/>
            <a:t>code de position</a:t>
          </a:r>
          <a:r>
            <a:rPr lang="fr-FR" sz="1000" b="0" baseline="0"/>
            <a:t> dans la colonne </a:t>
          </a:r>
          <a:r>
            <a:rPr lang="fr-FR" sz="1000" b="0" i="1" baseline="0"/>
            <a:t>Roulement en cours</a:t>
          </a:r>
          <a:r>
            <a:rPr lang="fr-FR" sz="1000" b="0" baseline="0"/>
            <a:t> (D) de la </a:t>
          </a:r>
          <a:r>
            <a:rPr lang="fr-FR" sz="1000" b="0" i="1" baseline="0"/>
            <a:t>Liste des agents</a:t>
          </a:r>
          <a:r>
            <a:rPr lang="fr-FR" sz="1000" b="0" baseline="0"/>
            <a:t>. Ce code indiquera la position au lundi de la 1re semaine du mois (qui contient le 1er du mois à initialiser).</a:t>
          </a:r>
        </a:p>
        <a:p>
          <a:endParaRPr lang="fr-FR" sz="1000" b="0" baseline="0"/>
        </a:p>
        <a:p>
          <a:r>
            <a:rPr lang="fr-FR" sz="1000" b="1" u="sng" baseline="0"/>
            <a:t>Codes de position</a:t>
          </a:r>
          <a:r>
            <a:rPr lang="fr-FR" sz="1000" b="0" baseline="0"/>
            <a:t> :</a:t>
          </a:r>
        </a:p>
        <a:p>
          <a:r>
            <a:rPr lang="fr-FR" sz="1000" b="0" baseline="0"/>
            <a:t>- code </a:t>
          </a:r>
          <a:r>
            <a:rPr lang="fr-FR" sz="1000" b="1" baseline="0"/>
            <a:t>3</a:t>
          </a:r>
          <a:r>
            <a:rPr lang="fr-FR" sz="1000" b="0" baseline="0"/>
            <a:t> : position de travail sur le Quart3 (14-20)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2</a:t>
          </a:r>
          <a:r>
            <a:rPr lang="fr-FR" sz="1000" b="0" baseline="0"/>
            <a:t> : position de travail sur le Quart2 (07-14)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1</a:t>
          </a:r>
          <a:r>
            <a:rPr lang="fr-FR" sz="1000" b="0" baseline="0"/>
            <a:t> : position de travail sur le Quart1 (00-07) le lundi [tous roulements 3 à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0</a:t>
          </a:r>
          <a:r>
            <a:rPr lang="fr-FR" sz="1000" b="0" baseline="0"/>
            <a:t> : position de repos ou 1er repos le lundi [roulements 4 à 6]</a:t>
          </a:r>
        </a:p>
        <a:p>
          <a:r>
            <a:rPr lang="fr-FR" sz="1000" b="0" baseline="0"/>
            <a:t>       reprendra en Quart3 : le mardi [roul. 4] ou le mercredi [roul. 5] ou le jeudi [roul.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-1</a:t>
          </a:r>
          <a:r>
            <a:rPr lang="fr-FR" sz="1000" b="0" baseline="0"/>
            <a:t> : position de 2e repos le lundi [roulements 5 et 6]</a:t>
          </a:r>
        </a:p>
        <a:p>
          <a:r>
            <a:rPr lang="fr-FR" sz="1000" b="0" baseline="0"/>
            <a:t>       reprendra en Quart3 : le mardi [roul. 5] ou le mercredi [roul. 6]</a:t>
          </a:r>
        </a:p>
        <a:p>
          <a:endParaRPr lang="fr-FR" sz="1000" b="0"/>
        </a:p>
        <a:p>
          <a:r>
            <a:rPr lang="fr-FR" sz="1000" b="0"/>
            <a:t>- code </a:t>
          </a:r>
          <a:r>
            <a:rPr lang="fr-FR" sz="1000" b="1"/>
            <a:t>-2</a:t>
          </a:r>
          <a:r>
            <a:rPr lang="fr-FR" sz="1000" b="0"/>
            <a:t> : position de 3e repos le lundi [roulement 6]</a:t>
          </a:r>
        </a:p>
        <a:p>
          <a:r>
            <a:rPr lang="fr-FR" sz="1000" b="0"/>
            <a:t>       reprendra en Quart3 : le mardi.</a:t>
          </a:r>
        </a:p>
        <a:p>
          <a:endParaRPr lang="fr-FR" sz="1000" b="0"/>
        </a:p>
        <a:p>
          <a:r>
            <a:rPr lang="fr-FR" sz="1000" b="0"/>
            <a:t>Le roulement est déduit des indications portées. Il n'a pas à être mentionné. Le même</a:t>
          </a:r>
          <a:r>
            <a:rPr lang="fr-FR" sz="1000" b="0" baseline="0"/>
            <a:t> code ne peut figurer qu'une fois dans la colonne...</a:t>
          </a:r>
          <a:endParaRPr lang="fr-FR" sz="1000" b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anv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RT"/>
      <sheetName val="HEURES"/>
      <sheetName val="JOURS FERIES"/>
      <sheetName val="ABSENCES"/>
      <sheetName val="RECAP H S"/>
      <sheetName val="PROLONGATION"/>
      <sheetName val="TOV"/>
      <sheetName val="Janv 2018"/>
    </sheetNames>
    <sheetDataSet>
      <sheetData sheetId="0">
        <row r="5">
          <cell r="C5">
            <v>43101</v>
          </cell>
        </row>
        <row r="8">
          <cell r="B8" t="str">
            <v>Souleymane GOITA</v>
          </cell>
        </row>
      </sheetData>
      <sheetData sheetId="1">
        <row r="5">
          <cell r="C5">
            <v>43101</v>
          </cell>
          <cell r="D5">
            <v>43102</v>
          </cell>
          <cell r="E5">
            <v>43103</v>
          </cell>
          <cell r="F5">
            <v>43104</v>
          </cell>
          <cell r="G5">
            <v>43105</v>
          </cell>
          <cell r="H5">
            <v>43106</v>
          </cell>
          <cell r="I5">
            <v>43107</v>
          </cell>
          <cell r="J5">
            <v>43108</v>
          </cell>
          <cell r="K5">
            <v>43109</v>
          </cell>
          <cell r="L5">
            <v>43110</v>
          </cell>
          <cell r="M5">
            <v>43111</v>
          </cell>
          <cell r="N5">
            <v>43112</v>
          </cell>
          <cell r="O5">
            <v>43113</v>
          </cell>
          <cell r="P5">
            <v>43114</v>
          </cell>
          <cell r="Q5">
            <v>43115</v>
          </cell>
          <cell r="R5">
            <v>43116</v>
          </cell>
          <cell r="S5">
            <v>43117</v>
          </cell>
          <cell r="T5">
            <v>43118</v>
          </cell>
          <cell r="U5">
            <v>43119</v>
          </cell>
          <cell r="V5">
            <v>43120</v>
          </cell>
          <cell r="W5">
            <v>43121</v>
          </cell>
          <cell r="X5">
            <v>43122</v>
          </cell>
          <cell r="Y5">
            <v>43123</v>
          </cell>
          <cell r="Z5">
            <v>43124</v>
          </cell>
          <cell r="AA5">
            <v>43125</v>
          </cell>
          <cell r="AB5">
            <v>43126</v>
          </cell>
          <cell r="AC5">
            <v>43127</v>
          </cell>
          <cell r="AD5">
            <v>43128</v>
          </cell>
        </row>
        <row r="9">
          <cell r="A9" t="str">
            <v>Heures prem</v>
          </cell>
        </row>
      </sheetData>
      <sheetData sheetId="2"/>
      <sheetData sheetId="3"/>
      <sheetData sheetId="4"/>
      <sheetData sheetId="5"/>
      <sheetData sheetId="6">
        <row r="2">
          <cell r="A2">
            <v>0</v>
          </cell>
          <cell r="B2">
            <v>0.25</v>
          </cell>
          <cell r="C2">
            <v>0.54166666666666663</v>
          </cell>
          <cell r="D2">
            <v>0.75</v>
          </cell>
          <cell r="E2">
            <v>0.83333333333333337</v>
          </cell>
        </row>
        <row r="3">
          <cell r="A3">
            <v>0.25</v>
          </cell>
          <cell r="B3">
            <v>0.54166666666666663</v>
          </cell>
          <cell r="C3">
            <v>0.75</v>
          </cell>
          <cell r="D3">
            <v>0.83333333333333337</v>
          </cell>
          <cell r="E3">
            <v>1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0.875</v>
          </cell>
        </row>
        <row r="7">
          <cell r="A7">
            <v>0.25</v>
          </cell>
          <cell r="B7">
            <v>0</v>
          </cell>
          <cell r="C7">
            <v>0</v>
          </cell>
          <cell r="D7">
            <v>0</v>
          </cell>
          <cell r="E7">
            <v>1</v>
          </cell>
        </row>
      </sheetData>
      <sheetData sheetId="7" refreshError="1"/>
    </sheetDataSet>
  </externalBook>
</externalLink>
</file>

<file path=xl/tables/table1.xml><?xml version="1.0" encoding="utf-8"?>
<table xmlns="http://schemas.openxmlformats.org/spreadsheetml/2006/main" id="1" name="Liste_agents" displayName="Liste_agents" ref="B8:E15" totalsRowShown="0">
  <autoFilter ref="B8:E15"/>
  <tableColumns count="4">
    <tableColumn id="1" name="Prénoms et NOM"/>
    <tableColumn id="7" name="Matricule" dataDxfId="92"/>
    <tableColumn id="3" name="R. en cours" dataDxfId="91"/>
    <tableColumn id="4" name="Modif." dataDxfId="9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8:AJ13" headerRowCount="0" totalsRowShown="0" headerRowBorderDxfId="89" tableBorderDxfId="88" totalsRowBorderDxfId="87">
  <tableColumns count="36">
    <tableColumn id="1" name="Colonne1" headerRowDxfId="86" dataDxfId="85" headerRowCellStyle="Normal 2" dataCellStyle="Normal 2"/>
    <tableColumn id="2" name="Colonne2" headerRowDxfId="84" dataDxfId="83" headerRowCellStyle="Normal 2" dataCellStyle="Normal 2"/>
    <tableColumn id="3" name="Colonne3" headerRowDxfId="82" dataDxfId="81" headerRowCellStyle="Normal 2" dataCellStyle="Normal 2"/>
    <tableColumn id="4" name="Colonne4" headerRowDxfId="80" dataDxfId="79" headerRowCellStyle="Normal 2" dataCellStyle="Normal 2"/>
    <tableColumn id="5" name="Colonne5" headerRowDxfId="78" dataDxfId="77" headerRowCellStyle="Normal 2" dataCellStyle="Normal 2"/>
    <tableColumn id="6" name="Colonne6" headerRowDxfId="76" dataDxfId="75" headerRowCellStyle="Normal 2" dataCellStyle="Normal 2"/>
    <tableColumn id="7" name="Colonne7" headerRowDxfId="74" dataDxfId="73" headerRowCellStyle="Normal 2" dataCellStyle="Normal 2"/>
    <tableColumn id="8" name="Colonne8" headerRowDxfId="72" dataDxfId="71" headerRowCellStyle="Normal 2" dataCellStyle="Normal 2"/>
    <tableColumn id="9" name="Colonne9" headerRowDxfId="70" dataDxfId="69" headerRowCellStyle="Normal 2" dataCellStyle="Normal 2"/>
    <tableColumn id="10" name="Colonne10" headerRowDxfId="68" dataDxfId="67" headerRowCellStyle="Normal 2" dataCellStyle="Normal 2"/>
    <tableColumn id="11" name="Colonne11" headerRowDxfId="66" dataDxfId="65" headerRowCellStyle="Normal 2" dataCellStyle="Normal 2"/>
    <tableColumn id="12" name="Colonne12" headerRowDxfId="64" dataDxfId="63" headerRowCellStyle="Normal 2" dataCellStyle="Normal 2"/>
    <tableColumn id="13" name="Colonne13" headerRowDxfId="62" dataDxfId="61" headerRowCellStyle="Normal 2" dataCellStyle="Normal 2"/>
    <tableColumn id="14" name="Colonne14" headerRowDxfId="60" dataDxfId="59" headerRowCellStyle="Normal 2" dataCellStyle="Normal 2"/>
    <tableColumn id="15" name="Colonne15" headerRowDxfId="58" dataDxfId="57" headerRowCellStyle="Normal 2" dataCellStyle="Normal 2"/>
    <tableColumn id="16" name="Colonne16" headerRowDxfId="56" dataDxfId="55" headerRowCellStyle="Normal 2" dataCellStyle="Normal 2"/>
    <tableColumn id="17" name="Colonne17" headerRowDxfId="54" dataDxfId="53" headerRowCellStyle="Normal 2" dataCellStyle="Normal 2"/>
    <tableColumn id="18" name="Colonne18" headerRowDxfId="52" dataDxfId="51" headerRowCellStyle="Normal 2" dataCellStyle="Normal 2"/>
    <tableColumn id="19" name="Colonne19" headerRowDxfId="50" dataDxfId="49" headerRowCellStyle="Normal 2" dataCellStyle="Normal 2"/>
    <tableColumn id="20" name="Colonne20" headerRowDxfId="48" dataDxfId="47" headerRowCellStyle="Normal 2" dataCellStyle="Normal 2"/>
    <tableColumn id="21" name="Colonne21" headerRowDxfId="46" dataDxfId="45" headerRowCellStyle="Normal 2" dataCellStyle="Normal 2"/>
    <tableColumn id="22" name="Colonne22" headerRowDxfId="44" dataDxfId="43" headerRowCellStyle="Normal 2" dataCellStyle="Normal 2"/>
    <tableColumn id="23" name="Colonne23" headerRowDxfId="42" dataDxfId="41" headerRowCellStyle="Normal 2" dataCellStyle="Normal 2"/>
    <tableColumn id="24" name="Colonne24" headerRowDxfId="40" dataDxfId="39" headerRowCellStyle="Normal 2" dataCellStyle="Normal 2"/>
    <tableColumn id="25" name="Colonne25" headerRowDxfId="38" dataDxfId="37" headerRowCellStyle="Normal 2" dataCellStyle="Normal 2"/>
    <tableColumn id="26" name="Colonne26" headerRowDxfId="36" dataDxfId="35" headerRowCellStyle="Normal 2" dataCellStyle="Normal 2"/>
    <tableColumn id="27" name="Colonne27" headerRowDxfId="34" dataDxfId="33" headerRowCellStyle="Normal 2" dataCellStyle="Normal 2"/>
    <tableColumn id="28" name="Colonne28" headerRowDxfId="32" dataDxfId="31" headerRowCellStyle="Normal 2" dataCellStyle="Normal 2"/>
    <tableColumn id="29" name="Colonne29" headerRowDxfId="30" dataDxfId="29" headerRowCellStyle="Normal 2" dataCellStyle="Normal 2"/>
    <tableColumn id="36" name="Colonne36" headerRowDxfId="28" dataDxfId="27" headerRowCellStyle="Normal 2" dataCellStyle="Normal 2"/>
    <tableColumn id="35" name="Colonne35" headerRowDxfId="26" dataDxfId="25" headerRowCellStyle="Normal 2" dataCellStyle="Normal 2"/>
    <tableColumn id="34" name="Colonne34" headerRowDxfId="24" dataDxfId="23" headerRowCellStyle="Normal 2" dataCellStyle="Normal 2"/>
    <tableColumn id="30" name="Colonne30" headerRowDxfId="22" dataDxfId="21" headerRowCellStyle="Normal 2" dataCellStyle="Normal 2"/>
    <tableColumn id="31" name="Colonne31" headerRowDxfId="20" dataDxfId="19" headerRowCellStyle="Normal 2" dataCellStyle="Normal 2">
      <calculatedColumnFormula>SUM(C8:AG8)</calculatedColumnFormula>
    </tableColumn>
    <tableColumn id="32" name="Colonne32" headerRowDxfId="18" dataDxfId="17" headerRowCellStyle="Normal 2" dataCellStyle="Normal 2"/>
    <tableColumn id="33" name="Colonne33" headerRowDxfId="16" dataDxfId="15" headerRowCellStyle="Normal 2" dataCellStyle="Normal 2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Leave" displayName="Leave" ref="A1:C7" totalsRowShown="0">
  <autoFilter ref="A1:C7"/>
  <tableColumns count="3">
    <tableColumn id="1" name="workers"/>
    <tableColumn id="2" name="departure"/>
    <tableColumn id="3" name="retur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Days_off" displayName="Days_off" ref="A1:A5" totalsRowShown="0">
  <autoFilter ref="A1:A5"/>
  <tableColumns count="1">
    <tableColumn id="1" name="jours féri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60"/>
  <sheetViews>
    <sheetView zoomScaleNormal="100" workbookViewId="0">
      <selection activeCell="G4" sqref="G4"/>
    </sheetView>
  </sheetViews>
  <sheetFormatPr baseColWidth="10" defaultRowHeight="15" x14ac:dyDescent="0.25"/>
  <cols>
    <col min="1" max="1" width="11.42578125" style="2"/>
    <col min="2" max="2" width="26.85546875" style="2" bestFit="1" customWidth="1"/>
    <col min="3" max="3" width="11.85546875" style="2" bestFit="1" customWidth="1"/>
    <col min="4" max="4" width="12.85546875" style="2" bestFit="1" customWidth="1"/>
    <col min="5" max="5" width="10.7109375" style="2" bestFit="1" customWidth="1"/>
    <col min="6" max="7" width="7.85546875" style="2" bestFit="1" customWidth="1"/>
    <col min="8" max="11" width="11.42578125" style="2"/>
    <col min="12" max="12" width="10.7109375" style="2" customWidth="1"/>
    <col min="13" max="15" width="5.5703125" style="2" bestFit="1" customWidth="1"/>
    <col min="16" max="16384" width="11.42578125" style="2"/>
  </cols>
  <sheetData>
    <row r="1" spans="1:26" x14ac:dyDescent="0.25">
      <c r="A1" s="1"/>
      <c r="H1" s="56" t="s">
        <v>2</v>
      </c>
      <c r="I1" s="55">
        <v>2018</v>
      </c>
    </row>
    <row r="2" spans="1:26" x14ac:dyDescent="0.25">
      <c r="E2" s="3"/>
      <c r="F2" s="3"/>
      <c r="H2" s="57" t="s">
        <v>0</v>
      </c>
      <c r="I2" s="55" t="s">
        <v>1</v>
      </c>
    </row>
    <row r="3" spans="1:26" x14ac:dyDescent="0.25">
      <c r="B3" s="3"/>
      <c r="C3" s="3"/>
      <c r="E3" s="5"/>
      <c r="H3" s="4"/>
    </row>
    <row r="4" spans="1:26" x14ac:dyDescent="0.25">
      <c r="H4" s="3"/>
    </row>
    <row r="5" spans="1:26" x14ac:dyDescent="0.25">
      <c r="I5" s="58"/>
      <c r="J5" s="58"/>
    </row>
    <row r="6" spans="1:26" ht="21" x14ac:dyDescent="0.25">
      <c r="B6" s="6" t="s">
        <v>3</v>
      </c>
      <c r="C6" s="3"/>
      <c r="D6" s="7"/>
      <c r="H6" s="119" t="s">
        <v>28</v>
      </c>
      <c r="I6" s="119"/>
      <c r="J6" s="60" t="s">
        <v>15</v>
      </c>
      <c r="K6" s="60" t="s">
        <v>16</v>
      </c>
      <c r="L6" s="60" t="s">
        <v>0</v>
      </c>
    </row>
    <row r="7" spans="1:26" x14ac:dyDescent="0.25">
      <c r="D7" s="19"/>
      <c r="E7" s="19"/>
      <c r="F7" s="19"/>
      <c r="G7" s="19"/>
      <c r="H7" s="117" t="str">
        <f ca="1">DATESSEM($I$1,J7)</f>
        <v>01-janv au 07-janv 2018</v>
      </c>
      <c r="I7" s="117"/>
      <c r="J7" s="61">
        <f ca="1">NSEMAN(DATE(I1,1,1))</f>
        <v>1</v>
      </c>
      <c r="K7" s="62">
        <v>3</v>
      </c>
      <c r="L7" s="63" t="str">
        <f ca="1">IFERROR(OFFSET($Z$6,MATCH(J7,$Y$7:$Y$18,0),),"")</f>
        <v>Janvier</v>
      </c>
      <c r="Y7" s="2">
        <f ca="1">NSEMMOIS($I$1,ROW(1:1))</f>
        <v>1</v>
      </c>
      <c r="Z7" s="2" t="s">
        <v>1</v>
      </c>
    </row>
    <row r="8" spans="1:26" x14ac:dyDescent="0.25">
      <c r="B8" s="3" t="s">
        <v>4</v>
      </c>
      <c r="C8" s="3" t="s">
        <v>5</v>
      </c>
      <c r="D8" s="8" t="s">
        <v>29</v>
      </c>
      <c r="E8" s="8" t="s">
        <v>30</v>
      </c>
      <c r="H8" s="118" t="str">
        <f t="shared" ref="H8:H21" ca="1" si="0">DATESSEM($I$1,J8)</f>
        <v>08-janv au 14-janv 2018</v>
      </c>
      <c r="I8" s="118"/>
      <c r="J8" s="64">
        <f ca="1">J7+1</f>
        <v>2</v>
      </c>
      <c r="K8" s="64">
        <v>3</v>
      </c>
      <c r="L8" s="65" t="str">
        <f t="shared" ref="L8:L59" ca="1" si="1">IFERROR(OFFSET($Z$6,MATCH(J8,$Y$7:$Y$18,0),),"")</f>
        <v/>
      </c>
      <c r="Y8" s="2">
        <f t="shared" ref="Y8:Y18" ca="1" si="2">NSEMMOIS($I$1,ROW(2:2))</f>
        <v>5</v>
      </c>
      <c r="Z8" s="2" t="s">
        <v>17</v>
      </c>
    </row>
    <row r="9" spans="1:26" x14ac:dyDescent="0.25">
      <c r="B9" s="3" t="s">
        <v>13</v>
      </c>
      <c r="C9" s="3">
        <v>21356</v>
      </c>
      <c r="D9" s="9">
        <v>1</v>
      </c>
      <c r="E9" s="10"/>
      <c r="H9" s="118" t="str">
        <f t="shared" ca="1" si="0"/>
        <v>15-janv au 21-janv 2018</v>
      </c>
      <c r="I9" s="118"/>
      <c r="J9" s="64">
        <f t="shared" ref="J9:J59" ca="1" si="3">J8+1</f>
        <v>3</v>
      </c>
      <c r="K9" s="64">
        <v>3</v>
      </c>
      <c r="L9" s="65" t="str">
        <f t="shared" ca="1" si="1"/>
        <v/>
      </c>
      <c r="Y9" s="2">
        <f t="shared" ca="1" si="2"/>
        <v>9</v>
      </c>
      <c r="Z9" s="2" t="s">
        <v>18</v>
      </c>
    </row>
    <row r="10" spans="1:26" x14ac:dyDescent="0.25">
      <c r="B10" s="3" t="s">
        <v>6</v>
      </c>
      <c r="C10" s="3">
        <v>32512</v>
      </c>
      <c r="D10" s="9">
        <v>2</v>
      </c>
      <c r="E10" s="9"/>
      <c r="H10" s="118" t="str">
        <f t="shared" ca="1" si="0"/>
        <v>22-janv au 28-janv 2018</v>
      </c>
      <c r="I10" s="118"/>
      <c r="J10" s="64">
        <f t="shared" ca="1" si="3"/>
        <v>4</v>
      </c>
      <c r="K10" s="64">
        <v>3</v>
      </c>
      <c r="L10" s="65" t="str">
        <f t="shared" ca="1" si="1"/>
        <v/>
      </c>
      <c r="Y10" s="2">
        <f t="shared" ca="1" si="2"/>
        <v>13</v>
      </c>
      <c r="Z10" s="2" t="s">
        <v>19</v>
      </c>
    </row>
    <row r="11" spans="1:26" x14ac:dyDescent="0.25">
      <c r="B11" s="3" t="s">
        <v>9</v>
      </c>
      <c r="C11" s="3">
        <v>25635</v>
      </c>
      <c r="D11" s="9">
        <v>3</v>
      </c>
      <c r="E11" s="10"/>
      <c r="H11" s="118" t="str">
        <f t="shared" ca="1" si="0"/>
        <v>29-janv au 04-févr 2018</v>
      </c>
      <c r="I11" s="118"/>
      <c r="J11" s="64">
        <f t="shared" ca="1" si="3"/>
        <v>5</v>
      </c>
      <c r="K11" s="64">
        <v>3</v>
      </c>
      <c r="L11" s="65" t="str">
        <f t="shared" ca="1" si="1"/>
        <v>Février</v>
      </c>
      <c r="Y11" s="2">
        <f t="shared" ca="1" si="2"/>
        <v>18</v>
      </c>
      <c r="Z11" s="2" t="s">
        <v>20</v>
      </c>
    </row>
    <row r="12" spans="1:26" x14ac:dyDescent="0.25">
      <c r="B12" s="2" t="s">
        <v>10</v>
      </c>
      <c r="C12" s="3"/>
      <c r="D12" s="10"/>
      <c r="E12" s="10"/>
      <c r="H12" s="118" t="str">
        <f t="shared" ca="1" si="0"/>
        <v>05-févr au 11-févr 2018</v>
      </c>
      <c r="I12" s="118"/>
      <c r="J12" s="64">
        <f t="shared" ca="1" si="3"/>
        <v>6</v>
      </c>
      <c r="K12" s="64">
        <v>3</v>
      </c>
      <c r="L12" s="65" t="str">
        <f t="shared" ca="1" si="1"/>
        <v/>
      </c>
      <c r="Y12" s="2">
        <f t="shared" ca="1" si="2"/>
        <v>22</v>
      </c>
      <c r="Z12" s="2" t="s">
        <v>21</v>
      </c>
    </row>
    <row r="13" spans="1:26" x14ac:dyDescent="0.25">
      <c r="B13" s="2" t="s">
        <v>11</v>
      </c>
      <c r="C13" s="3"/>
      <c r="D13" s="10"/>
      <c r="E13" s="10"/>
      <c r="H13" s="118" t="str">
        <f t="shared" ca="1" si="0"/>
        <v>12-févr au 18-févr 2018</v>
      </c>
      <c r="I13" s="118"/>
      <c r="J13" s="64">
        <f t="shared" ca="1" si="3"/>
        <v>7</v>
      </c>
      <c r="K13" s="64">
        <v>4</v>
      </c>
      <c r="L13" s="65" t="str">
        <f t="shared" ca="1" si="1"/>
        <v/>
      </c>
      <c r="Y13" s="2">
        <f t="shared" ca="1" si="2"/>
        <v>26</v>
      </c>
      <c r="Z13" s="2" t="s">
        <v>22</v>
      </c>
    </row>
    <row r="14" spans="1:26" x14ac:dyDescent="0.25">
      <c r="B14" s="2" t="s">
        <v>12</v>
      </c>
      <c r="C14" s="3"/>
      <c r="D14" s="10"/>
      <c r="E14" s="10"/>
      <c r="H14" s="118" t="str">
        <f t="shared" ca="1" si="0"/>
        <v>19-févr au 25-févr 2018</v>
      </c>
      <c r="I14" s="118"/>
      <c r="J14" s="64">
        <f t="shared" ca="1" si="3"/>
        <v>8</v>
      </c>
      <c r="K14" s="64">
        <v>4</v>
      </c>
      <c r="L14" s="65" t="str">
        <f t="shared" ca="1" si="1"/>
        <v/>
      </c>
      <c r="Y14" s="2">
        <f t="shared" ca="1" si="2"/>
        <v>31</v>
      </c>
      <c r="Z14" s="2" t="s">
        <v>23</v>
      </c>
    </row>
    <row r="15" spans="1:26" x14ac:dyDescent="0.25">
      <c r="B15" s="2" t="s">
        <v>43</v>
      </c>
      <c r="C15" s="3"/>
      <c r="D15" s="10"/>
      <c r="E15" s="10"/>
      <c r="H15" s="118" t="str">
        <f t="shared" ca="1" si="0"/>
        <v>26-févr au 04-mars 2018</v>
      </c>
      <c r="I15" s="118"/>
      <c r="J15" s="64">
        <f t="shared" ca="1" si="3"/>
        <v>9</v>
      </c>
      <c r="K15" s="64">
        <v>4</v>
      </c>
      <c r="L15" s="65" t="str">
        <f t="shared" ca="1" si="1"/>
        <v>Mars</v>
      </c>
      <c r="Y15" s="2">
        <f t="shared" ca="1" si="2"/>
        <v>35</v>
      </c>
      <c r="Z15" s="2" t="s">
        <v>24</v>
      </c>
    </row>
    <row r="16" spans="1:26" x14ac:dyDescent="0.25">
      <c r="H16" s="118" t="str">
        <f t="shared" ca="1" si="0"/>
        <v>05-mars au 11-mars 2018</v>
      </c>
      <c r="I16" s="118"/>
      <c r="J16" s="64">
        <f t="shared" ca="1" si="3"/>
        <v>10</v>
      </c>
      <c r="K16" s="64">
        <v>4</v>
      </c>
      <c r="L16" s="65" t="str">
        <f t="shared" ca="1" si="1"/>
        <v/>
      </c>
      <c r="Y16" s="2">
        <f ca="1">NSEMMOIS($I$1,ROW(10:10))</f>
        <v>40</v>
      </c>
      <c r="Z16" s="2" t="s">
        <v>25</v>
      </c>
    </row>
    <row r="17" spans="8:26" x14ac:dyDescent="0.25">
      <c r="H17" s="118" t="str">
        <f t="shared" ca="1" si="0"/>
        <v>12-mars au 18-mars 2018</v>
      </c>
      <c r="I17" s="118"/>
      <c r="J17" s="64">
        <f t="shared" ca="1" si="3"/>
        <v>11</v>
      </c>
      <c r="K17" s="64"/>
      <c r="L17" s="65" t="str">
        <f t="shared" ca="1" si="1"/>
        <v/>
      </c>
      <c r="Y17" s="2">
        <f t="shared" ca="1" si="2"/>
        <v>44</v>
      </c>
      <c r="Z17" s="2" t="s">
        <v>26</v>
      </c>
    </row>
    <row r="18" spans="8:26" x14ac:dyDescent="0.25">
      <c r="H18" s="118" t="str">
        <f t="shared" ca="1" si="0"/>
        <v>19-mars au 25-mars 2018</v>
      </c>
      <c r="I18" s="118"/>
      <c r="J18" s="64">
        <f t="shared" ca="1" si="3"/>
        <v>12</v>
      </c>
      <c r="K18" s="64"/>
      <c r="L18" s="65" t="str">
        <f t="shared" ca="1" si="1"/>
        <v/>
      </c>
      <c r="Y18" s="2">
        <f t="shared" ca="1" si="2"/>
        <v>48</v>
      </c>
      <c r="Z18" s="2" t="s">
        <v>27</v>
      </c>
    </row>
    <row r="19" spans="8:26" x14ac:dyDescent="0.25">
      <c r="H19" s="118" t="str">
        <f t="shared" ca="1" si="0"/>
        <v>26-mars au 01-avr 2018</v>
      </c>
      <c r="I19" s="118"/>
      <c r="J19" s="64">
        <f t="shared" ca="1" si="3"/>
        <v>13</v>
      </c>
      <c r="K19" s="64"/>
      <c r="L19" s="65" t="str">
        <f t="shared" ca="1" si="1"/>
        <v>Avril</v>
      </c>
    </row>
    <row r="20" spans="8:26" x14ac:dyDescent="0.25">
      <c r="H20" s="118" t="str">
        <f t="shared" ca="1" si="0"/>
        <v>02-avr au 08-avr 2018</v>
      </c>
      <c r="I20" s="118"/>
      <c r="J20" s="64">
        <f t="shared" ca="1" si="3"/>
        <v>14</v>
      </c>
      <c r="K20" s="64"/>
      <c r="L20" s="65" t="str">
        <f t="shared" ca="1" si="1"/>
        <v/>
      </c>
    </row>
    <row r="21" spans="8:26" x14ac:dyDescent="0.25">
      <c r="H21" s="118" t="str">
        <f t="shared" ca="1" si="0"/>
        <v>09-avr au 15-avr 2018</v>
      </c>
      <c r="I21" s="118"/>
      <c r="J21" s="64">
        <f t="shared" ca="1" si="3"/>
        <v>15</v>
      </c>
      <c r="K21" s="64"/>
      <c r="L21" s="65" t="str">
        <f t="shared" ca="1" si="1"/>
        <v/>
      </c>
    </row>
    <row r="22" spans="8:26" x14ac:dyDescent="0.25">
      <c r="H22" s="118" t="str">
        <f t="shared" ref="H22:H38" ca="1" si="4">DATESSEM($I$1,J22)</f>
        <v>16-avr au 22-avr 2018</v>
      </c>
      <c r="I22" s="118"/>
      <c r="J22" s="64">
        <f t="shared" ca="1" si="3"/>
        <v>16</v>
      </c>
      <c r="K22" s="64"/>
      <c r="L22" s="65" t="str">
        <f t="shared" ca="1" si="1"/>
        <v/>
      </c>
    </row>
    <row r="23" spans="8:26" x14ac:dyDescent="0.25">
      <c r="H23" s="118" t="str">
        <f t="shared" ca="1" si="4"/>
        <v>23-avr au 29-avr 2018</v>
      </c>
      <c r="I23" s="118"/>
      <c r="J23" s="64">
        <f t="shared" ca="1" si="3"/>
        <v>17</v>
      </c>
      <c r="K23" s="64"/>
      <c r="L23" s="65" t="str">
        <f t="shared" ca="1" si="1"/>
        <v/>
      </c>
    </row>
    <row r="24" spans="8:26" x14ac:dyDescent="0.25">
      <c r="H24" s="118" t="str">
        <f t="shared" ca="1" si="4"/>
        <v>30-avr au 06-mai 2018</v>
      </c>
      <c r="I24" s="118"/>
      <c r="J24" s="64">
        <f t="shared" ca="1" si="3"/>
        <v>18</v>
      </c>
      <c r="K24" s="64"/>
      <c r="L24" s="65" t="str">
        <f t="shared" ca="1" si="1"/>
        <v>Mai</v>
      </c>
    </row>
    <row r="25" spans="8:26" x14ac:dyDescent="0.25">
      <c r="H25" s="118" t="str">
        <f t="shared" ca="1" si="4"/>
        <v>07-mai au 13-mai 2018</v>
      </c>
      <c r="I25" s="118"/>
      <c r="J25" s="64">
        <f t="shared" ca="1" si="3"/>
        <v>19</v>
      </c>
      <c r="K25" s="64"/>
      <c r="L25" s="65" t="str">
        <f t="shared" ca="1" si="1"/>
        <v/>
      </c>
    </row>
    <row r="26" spans="8:26" x14ac:dyDescent="0.25">
      <c r="H26" s="118" t="str">
        <f t="shared" ca="1" si="4"/>
        <v>14-mai au 20-mai 2018</v>
      </c>
      <c r="I26" s="118"/>
      <c r="J26" s="64">
        <f t="shared" ca="1" si="3"/>
        <v>20</v>
      </c>
      <c r="K26" s="64"/>
      <c r="L26" s="65" t="str">
        <f t="shared" ca="1" si="1"/>
        <v/>
      </c>
    </row>
    <row r="27" spans="8:26" x14ac:dyDescent="0.25">
      <c r="H27" s="118" t="str">
        <f t="shared" ca="1" si="4"/>
        <v>21-mai au 27-mai 2018</v>
      </c>
      <c r="I27" s="118"/>
      <c r="J27" s="64">
        <f t="shared" ca="1" si="3"/>
        <v>21</v>
      </c>
      <c r="K27" s="64"/>
      <c r="L27" s="65" t="str">
        <f t="shared" ca="1" si="1"/>
        <v/>
      </c>
    </row>
    <row r="28" spans="8:26" x14ac:dyDescent="0.25">
      <c r="H28" s="118" t="str">
        <f t="shared" ca="1" si="4"/>
        <v>28-mai au 03-juin 2018</v>
      </c>
      <c r="I28" s="118"/>
      <c r="J28" s="64">
        <f t="shared" ca="1" si="3"/>
        <v>22</v>
      </c>
      <c r="K28" s="64"/>
      <c r="L28" s="65" t="str">
        <f t="shared" ca="1" si="1"/>
        <v>Juin</v>
      </c>
    </row>
    <row r="29" spans="8:26" x14ac:dyDescent="0.25">
      <c r="H29" s="118" t="str">
        <f t="shared" ca="1" si="4"/>
        <v>04-juin au 10-juin 2018</v>
      </c>
      <c r="I29" s="118"/>
      <c r="J29" s="64">
        <f t="shared" ca="1" si="3"/>
        <v>23</v>
      </c>
      <c r="K29" s="64"/>
      <c r="L29" s="65" t="str">
        <f t="shared" ca="1" si="1"/>
        <v/>
      </c>
    </row>
    <row r="30" spans="8:26" x14ac:dyDescent="0.25">
      <c r="H30" s="118" t="str">
        <f t="shared" ca="1" si="4"/>
        <v>11-juin au 17-juin 2018</v>
      </c>
      <c r="I30" s="118"/>
      <c r="J30" s="64">
        <f t="shared" ca="1" si="3"/>
        <v>24</v>
      </c>
      <c r="K30" s="64"/>
      <c r="L30" s="65" t="str">
        <f t="shared" ca="1" si="1"/>
        <v/>
      </c>
    </row>
    <row r="31" spans="8:26" x14ac:dyDescent="0.25">
      <c r="H31" s="118" t="str">
        <f t="shared" ca="1" si="4"/>
        <v>18-juin au 24-juin 2018</v>
      </c>
      <c r="I31" s="118"/>
      <c r="J31" s="64">
        <f t="shared" ca="1" si="3"/>
        <v>25</v>
      </c>
      <c r="K31" s="64"/>
      <c r="L31" s="65" t="str">
        <f t="shared" ca="1" si="1"/>
        <v/>
      </c>
    </row>
    <row r="32" spans="8:26" x14ac:dyDescent="0.25">
      <c r="H32" s="118" t="str">
        <f t="shared" ca="1" si="4"/>
        <v>25-juin au 01-juil 2018</v>
      </c>
      <c r="I32" s="118"/>
      <c r="J32" s="64">
        <f t="shared" ca="1" si="3"/>
        <v>26</v>
      </c>
      <c r="K32" s="64"/>
      <c r="L32" s="65" t="str">
        <f t="shared" ca="1" si="1"/>
        <v>Juillet</v>
      </c>
    </row>
    <row r="33" spans="8:12" x14ac:dyDescent="0.25">
      <c r="H33" s="118" t="str">
        <f t="shared" ca="1" si="4"/>
        <v>02-juil au 08-juil 2018</v>
      </c>
      <c r="I33" s="118"/>
      <c r="J33" s="64">
        <f ca="1">J32+1</f>
        <v>27</v>
      </c>
      <c r="K33" s="64"/>
      <c r="L33" s="65" t="str">
        <f t="shared" ca="1" si="1"/>
        <v/>
      </c>
    </row>
    <row r="34" spans="8:12" x14ac:dyDescent="0.25">
      <c r="H34" s="118" t="str">
        <f t="shared" ca="1" si="4"/>
        <v>09-juil au 15-juil 2018</v>
      </c>
      <c r="I34" s="118"/>
      <c r="J34" s="64">
        <f t="shared" ca="1" si="3"/>
        <v>28</v>
      </c>
      <c r="K34" s="64"/>
      <c r="L34" s="65" t="str">
        <f t="shared" ca="1" si="1"/>
        <v/>
      </c>
    </row>
    <row r="35" spans="8:12" x14ac:dyDescent="0.25">
      <c r="H35" s="118" t="str">
        <f t="shared" ca="1" si="4"/>
        <v>16-juil au 22-juil 2018</v>
      </c>
      <c r="I35" s="118"/>
      <c r="J35" s="64">
        <f t="shared" ca="1" si="3"/>
        <v>29</v>
      </c>
      <c r="K35" s="64"/>
      <c r="L35" s="65" t="str">
        <f t="shared" ca="1" si="1"/>
        <v/>
      </c>
    </row>
    <row r="36" spans="8:12" x14ac:dyDescent="0.25">
      <c r="H36" s="118" t="str">
        <f t="shared" ca="1" si="4"/>
        <v>23-juil au 29-juil 2018</v>
      </c>
      <c r="I36" s="118"/>
      <c r="J36" s="64">
        <f t="shared" ca="1" si="3"/>
        <v>30</v>
      </c>
      <c r="K36" s="64"/>
      <c r="L36" s="65" t="str">
        <f t="shared" ca="1" si="1"/>
        <v/>
      </c>
    </row>
    <row r="37" spans="8:12" x14ac:dyDescent="0.25">
      <c r="H37" s="118" t="str">
        <f t="shared" ca="1" si="4"/>
        <v>30-juil au 05-août 2018</v>
      </c>
      <c r="I37" s="118"/>
      <c r="J37" s="64">
        <f t="shared" ca="1" si="3"/>
        <v>31</v>
      </c>
      <c r="K37" s="64"/>
      <c r="L37" s="65" t="str">
        <f t="shared" ca="1" si="1"/>
        <v>Août</v>
      </c>
    </row>
    <row r="38" spans="8:12" x14ac:dyDescent="0.25">
      <c r="H38" s="118" t="str">
        <f t="shared" ca="1" si="4"/>
        <v>06-août au 12-août 2018</v>
      </c>
      <c r="I38" s="118"/>
      <c r="J38" s="64">
        <f t="shared" ca="1" si="3"/>
        <v>32</v>
      </c>
      <c r="K38" s="64"/>
      <c r="L38" s="65" t="str">
        <f t="shared" ca="1" si="1"/>
        <v/>
      </c>
    </row>
    <row r="39" spans="8:12" x14ac:dyDescent="0.25">
      <c r="H39" s="118" t="str">
        <f ca="1">DATESSEM($I$1,J39)</f>
        <v>13-août au 19-août 2018</v>
      </c>
      <c r="I39" s="118"/>
      <c r="J39" s="64">
        <f t="shared" ca="1" si="3"/>
        <v>33</v>
      </c>
      <c r="K39" s="64"/>
      <c r="L39" s="65" t="str">
        <f t="shared" ca="1" si="1"/>
        <v/>
      </c>
    </row>
    <row r="40" spans="8:12" x14ac:dyDescent="0.25">
      <c r="H40" s="118" t="str">
        <f t="shared" ref="H40:H45" ca="1" si="5">DATESSEM($I$1,J40)</f>
        <v>20-août au 26-août 2018</v>
      </c>
      <c r="I40" s="118"/>
      <c r="J40" s="64">
        <f t="shared" ca="1" si="3"/>
        <v>34</v>
      </c>
      <c r="K40" s="64"/>
      <c r="L40" s="65" t="str">
        <f t="shared" ca="1" si="1"/>
        <v/>
      </c>
    </row>
    <row r="41" spans="8:12" x14ac:dyDescent="0.25">
      <c r="H41" s="118" t="str">
        <f t="shared" ca="1" si="5"/>
        <v>27-août au 02-sept 2018</v>
      </c>
      <c r="I41" s="118"/>
      <c r="J41" s="64">
        <f t="shared" ca="1" si="3"/>
        <v>35</v>
      </c>
      <c r="K41" s="64">
        <v>4</v>
      </c>
      <c r="L41" s="65" t="str">
        <f t="shared" ca="1" si="1"/>
        <v>Septembre</v>
      </c>
    </row>
    <row r="42" spans="8:12" x14ac:dyDescent="0.25">
      <c r="H42" s="118" t="str">
        <f t="shared" ca="1" si="5"/>
        <v>03-sept au 09-sept 2018</v>
      </c>
      <c r="I42" s="118"/>
      <c r="J42" s="64">
        <f t="shared" ca="1" si="3"/>
        <v>36</v>
      </c>
      <c r="K42" s="64">
        <v>4</v>
      </c>
      <c r="L42" s="65" t="str">
        <f t="shared" ca="1" si="1"/>
        <v/>
      </c>
    </row>
    <row r="43" spans="8:12" x14ac:dyDescent="0.25">
      <c r="H43" s="118" t="str">
        <f t="shared" ca="1" si="5"/>
        <v>10-sept au 16-sept 2018</v>
      </c>
      <c r="I43" s="118"/>
      <c r="J43" s="64">
        <f t="shared" ca="1" si="3"/>
        <v>37</v>
      </c>
      <c r="K43" s="64">
        <v>4</v>
      </c>
      <c r="L43" s="65" t="str">
        <f t="shared" ca="1" si="1"/>
        <v/>
      </c>
    </row>
    <row r="44" spans="8:12" x14ac:dyDescent="0.25">
      <c r="H44" s="118" t="str">
        <f t="shared" ca="1" si="5"/>
        <v>17-sept au 23-sept 2018</v>
      </c>
      <c r="I44" s="118"/>
      <c r="J44" s="64">
        <f t="shared" ca="1" si="3"/>
        <v>38</v>
      </c>
      <c r="K44" s="64">
        <v>4</v>
      </c>
      <c r="L44" s="65" t="str">
        <f t="shared" ca="1" si="1"/>
        <v/>
      </c>
    </row>
    <row r="45" spans="8:12" x14ac:dyDescent="0.25">
      <c r="H45" s="118" t="str">
        <f t="shared" ca="1" si="5"/>
        <v>24-sept au 30-sept 2018</v>
      </c>
      <c r="I45" s="118"/>
      <c r="J45" s="64">
        <f t="shared" ca="1" si="3"/>
        <v>39</v>
      </c>
      <c r="K45" s="64">
        <v>4</v>
      </c>
      <c r="L45" s="65" t="str">
        <f t="shared" ca="1" si="1"/>
        <v/>
      </c>
    </row>
    <row r="46" spans="8:12" x14ac:dyDescent="0.25">
      <c r="H46" s="118" t="str">
        <f ca="1">DATESSEM($I$1,J46)</f>
        <v>01-oct au 07-oct 2018</v>
      </c>
      <c r="I46" s="118"/>
      <c r="J46" s="64">
        <f t="shared" ca="1" si="3"/>
        <v>40</v>
      </c>
      <c r="K46" s="64">
        <v>4</v>
      </c>
      <c r="L46" s="65" t="str">
        <f t="shared" ca="1" si="1"/>
        <v>Octobre</v>
      </c>
    </row>
    <row r="47" spans="8:12" x14ac:dyDescent="0.25">
      <c r="H47" s="118" t="str">
        <f t="shared" ref="H47:H53" ca="1" si="6">DATESSEM($I$1,J47)</f>
        <v>08-oct au 14-oct 2018</v>
      </c>
      <c r="I47" s="118"/>
      <c r="J47" s="64">
        <f t="shared" ca="1" si="3"/>
        <v>41</v>
      </c>
      <c r="K47" s="64"/>
      <c r="L47" s="65" t="str">
        <f t="shared" ca="1" si="1"/>
        <v/>
      </c>
    </row>
    <row r="48" spans="8:12" x14ac:dyDescent="0.25">
      <c r="H48" s="118" t="str">
        <f t="shared" ca="1" si="6"/>
        <v>15-oct au 21-oct 2018</v>
      </c>
      <c r="I48" s="118"/>
      <c r="J48" s="64">
        <f ca="1">J47+1</f>
        <v>42</v>
      </c>
      <c r="K48" s="64"/>
      <c r="L48" s="65" t="str">
        <f t="shared" ca="1" si="1"/>
        <v/>
      </c>
    </row>
    <row r="49" spans="8:12" x14ac:dyDescent="0.25">
      <c r="H49" s="118" t="str">
        <f t="shared" ca="1" si="6"/>
        <v>22-oct au 28-oct 2018</v>
      </c>
      <c r="I49" s="118"/>
      <c r="J49" s="64">
        <f t="shared" ca="1" si="3"/>
        <v>43</v>
      </c>
      <c r="K49" s="64"/>
      <c r="L49" s="65" t="str">
        <f t="shared" ca="1" si="1"/>
        <v/>
      </c>
    </row>
    <row r="50" spans="8:12" x14ac:dyDescent="0.25">
      <c r="H50" s="118" t="str">
        <f t="shared" ca="1" si="6"/>
        <v>29-oct au 04-nov 2018</v>
      </c>
      <c r="I50" s="118"/>
      <c r="J50" s="64">
        <f t="shared" ca="1" si="3"/>
        <v>44</v>
      </c>
      <c r="K50" s="64"/>
      <c r="L50" s="65" t="str">
        <f t="shared" ca="1" si="1"/>
        <v>Novembre</v>
      </c>
    </row>
    <row r="51" spans="8:12" x14ac:dyDescent="0.25">
      <c r="H51" s="118" t="str">
        <f t="shared" ca="1" si="6"/>
        <v>05-nov au 11-nov 2018</v>
      </c>
      <c r="I51" s="118"/>
      <c r="J51" s="64">
        <f t="shared" ca="1" si="3"/>
        <v>45</v>
      </c>
      <c r="K51" s="64"/>
      <c r="L51" s="65" t="str">
        <f t="shared" ca="1" si="1"/>
        <v/>
      </c>
    </row>
    <row r="52" spans="8:12" x14ac:dyDescent="0.25">
      <c r="H52" s="118" t="str">
        <f t="shared" ca="1" si="6"/>
        <v>12-nov au 18-nov 2018</v>
      </c>
      <c r="I52" s="118"/>
      <c r="J52" s="64">
        <f t="shared" ca="1" si="3"/>
        <v>46</v>
      </c>
      <c r="K52" s="64"/>
      <c r="L52" s="65" t="str">
        <f t="shared" ca="1" si="1"/>
        <v/>
      </c>
    </row>
    <row r="53" spans="8:12" x14ac:dyDescent="0.25">
      <c r="H53" s="118" t="str">
        <f t="shared" ca="1" si="6"/>
        <v>19-nov au 25-nov 2018</v>
      </c>
      <c r="I53" s="118"/>
      <c r="J53" s="64">
        <f t="shared" ca="1" si="3"/>
        <v>47</v>
      </c>
      <c r="K53" s="64"/>
      <c r="L53" s="65" t="str">
        <f t="shared" ca="1" si="1"/>
        <v/>
      </c>
    </row>
    <row r="54" spans="8:12" x14ac:dyDescent="0.25">
      <c r="H54" s="118" t="str">
        <f ca="1">DATESSEM($I$1,J54)</f>
        <v>26-nov au 02-déc 2018</v>
      </c>
      <c r="I54" s="118"/>
      <c r="J54" s="64">
        <f t="shared" ca="1" si="3"/>
        <v>48</v>
      </c>
      <c r="K54" s="64"/>
      <c r="L54" s="65" t="str">
        <f t="shared" ca="1" si="1"/>
        <v>Décembre</v>
      </c>
    </row>
    <row r="55" spans="8:12" x14ac:dyDescent="0.25">
      <c r="H55" s="118" t="str">
        <f t="shared" ref="H55:H59" ca="1" si="7">DATESSEM($I$1,J55)</f>
        <v>03-déc au 09-déc 2018</v>
      </c>
      <c r="I55" s="118"/>
      <c r="J55" s="64">
        <f t="shared" ca="1" si="3"/>
        <v>49</v>
      </c>
      <c r="K55" s="64"/>
      <c r="L55" s="65" t="str">
        <f t="shared" ca="1" si="1"/>
        <v/>
      </c>
    </row>
    <row r="56" spans="8:12" x14ac:dyDescent="0.25">
      <c r="H56" s="118" t="str">
        <f t="shared" ca="1" si="7"/>
        <v>10-déc au 16-déc 2018</v>
      </c>
      <c r="I56" s="118"/>
      <c r="J56" s="64">
        <f t="shared" ca="1" si="3"/>
        <v>50</v>
      </c>
      <c r="K56" s="64"/>
      <c r="L56" s="65" t="str">
        <f t="shared" ca="1" si="1"/>
        <v/>
      </c>
    </row>
    <row r="57" spans="8:12" x14ac:dyDescent="0.25">
      <c r="H57" s="118" t="str">
        <f t="shared" ca="1" si="7"/>
        <v>17-déc au 23-déc 2018</v>
      </c>
      <c r="I57" s="118"/>
      <c r="J57" s="64">
        <f t="shared" ca="1" si="3"/>
        <v>51</v>
      </c>
      <c r="K57" s="64"/>
      <c r="L57" s="65" t="str">
        <f t="shared" ca="1" si="1"/>
        <v/>
      </c>
    </row>
    <row r="58" spans="8:12" x14ac:dyDescent="0.25">
      <c r="H58" s="118" t="str">
        <f t="shared" ca="1" si="7"/>
        <v>24-déc au 30-déc 2018</v>
      </c>
      <c r="I58" s="118"/>
      <c r="J58" s="64">
        <f t="shared" ca="1" si="3"/>
        <v>52</v>
      </c>
      <c r="K58" s="64"/>
      <c r="L58" s="65" t="str">
        <f t="shared" ca="1" si="1"/>
        <v/>
      </c>
    </row>
    <row r="59" spans="8:12" x14ac:dyDescent="0.25">
      <c r="H59" s="118" t="str">
        <f t="shared" ca="1" si="7"/>
        <v>31-déc au 06-janv 2019</v>
      </c>
      <c r="I59" s="118"/>
      <c r="J59" s="64">
        <f t="shared" ca="1" si="3"/>
        <v>53</v>
      </c>
      <c r="K59" s="64"/>
      <c r="L59" s="65" t="str">
        <f t="shared" ca="1" si="1"/>
        <v/>
      </c>
    </row>
    <row r="60" spans="8:12" x14ac:dyDescent="0.25">
      <c r="H60" s="118" t="str">
        <f ca="1">IF(J60&lt;&gt;"",DATESSEM($I$1,J60),"")</f>
        <v/>
      </c>
      <c r="I60" s="118"/>
      <c r="J60" s="64" t="str">
        <f ca="1">IF(NSEMMOIS(I1,12)=J55,J59+1,"")</f>
        <v/>
      </c>
      <c r="K60" s="64"/>
      <c r="L60" s="66"/>
    </row>
  </sheetData>
  <mergeCells count="55">
    <mergeCell ref="H6:I6"/>
    <mergeCell ref="H56:I56"/>
    <mergeCell ref="H57:I57"/>
    <mergeCell ref="H58:I58"/>
    <mergeCell ref="H59:I59"/>
    <mergeCell ref="H46:I46"/>
    <mergeCell ref="H47:I47"/>
    <mergeCell ref="H48:I48"/>
    <mergeCell ref="H49:I49"/>
    <mergeCell ref="H50:I50"/>
    <mergeCell ref="H41:I41"/>
    <mergeCell ref="H42:I42"/>
    <mergeCell ref="H43:I43"/>
    <mergeCell ref="H44:I44"/>
    <mergeCell ref="H45:I45"/>
    <mergeCell ref="H36:I36"/>
    <mergeCell ref="H60:I60"/>
    <mergeCell ref="H51:I51"/>
    <mergeCell ref="H52:I52"/>
    <mergeCell ref="H53:I53"/>
    <mergeCell ref="H54:I54"/>
    <mergeCell ref="H55:I55"/>
    <mergeCell ref="H38:I38"/>
    <mergeCell ref="H39:I39"/>
    <mergeCell ref="H40:I40"/>
    <mergeCell ref="H31:I31"/>
    <mergeCell ref="H32:I32"/>
    <mergeCell ref="H33:I33"/>
    <mergeCell ref="H34:I34"/>
    <mergeCell ref="H35:I35"/>
    <mergeCell ref="H27:I27"/>
    <mergeCell ref="H28:I28"/>
    <mergeCell ref="H29:I29"/>
    <mergeCell ref="H30:I30"/>
    <mergeCell ref="H37:I37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  <mergeCell ref="H21:I21"/>
    <mergeCell ref="H12:I12"/>
    <mergeCell ref="H13:I13"/>
    <mergeCell ref="H14:I14"/>
    <mergeCell ref="H15:I15"/>
    <mergeCell ref="H16:I16"/>
    <mergeCell ref="H7:I7"/>
    <mergeCell ref="H8:I8"/>
    <mergeCell ref="H9:I9"/>
    <mergeCell ref="H10:I10"/>
    <mergeCell ref="H11:I11"/>
  </mergeCells>
  <dataValidations count="2">
    <dataValidation type="list" allowBlank="1" showInputMessage="1" showErrorMessage="1" sqref="I2">
      <formula1>$Z$7:$Z$18</formula1>
    </dataValidation>
    <dataValidation type="list" allowBlank="1" showInputMessage="1" showErrorMessage="1" sqref="K7:K60">
      <formula1>"3,4,5,6"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Mois">
                <anchor moveWithCells="1" sizeWithCells="1">
                  <from>
                    <xdr:col>4</xdr:col>
                    <xdr:colOff>704850</xdr:colOff>
                    <xdr:row>0</xdr:row>
                    <xdr:rowOff>85725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61"/>
  <sheetViews>
    <sheetView zoomScaleNormal="100" workbookViewId="0">
      <selection activeCell="B6" sqref="B6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7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3">
        <f>DATE(AE1,AD1,1)</f>
        <v>43101</v>
      </c>
      <c r="Z1" s="124"/>
      <c r="AA1" s="124"/>
      <c r="AB1" s="124"/>
      <c r="AC1" s="125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>
        <v>3</v>
      </c>
      <c r="B3" s="59">
        <f ca="1">NSEMMOIS(AE1,AD1)</f>
        <v>1</v>
      </c>
      <c r="C3" s="120">
        <f>Y1-WEEKDAY(Y1,2)+1</f>
        <v>43101</v>
      </c>
      <c r="D3" s="121"/>
      <c r="E3" s="121"/>
      <c r="F3" s="122"/>
      <c r="G3" s="120">
        <f>C3+1</f>
        <v>43102</v>
      </c>
      <c r="H3" s="121"/>
      <c r="I3" s="121"/>
      <c r="J3" s="122"/>
      <c r="K3" s="120">
        <f>G3+1</f>
        <v>43103</v>
      </c>
      <c r="L3" s="121"/>
      <c r="M3" s="121"/>
      <c r="N3" s="122"/>
      <c r="O3" s="120">
        <f>K3+1</f>
        <v>43104</v>
      </c>
      <c r="P3" s="121"/>
      <c r="Q3" s="121"/>
      <c r="R3" s="122"/>
      <c r="S3" s="120">
        <f>O3+1</f>
        <v>43105</v>
      </c>
      <c r="T3" s="121"/>
      <c r="U3" s="121"/>
      <c r="V3" s="122"/>
      <c r="W3" s="120">
        <f>S3+1</f>
        <v>43106</v>
      </c>
      <c r="X3" s="121"/>
      <c r="Y3" s="121"/>
      <c r="Z3" s="122"/>
      <c r="AA3" s="120">
        <f>W3+1</f>
        <v>43107</v>
      </c>
      <c r="AB3" s="121"/>
      <c r="AC3" s="121"/>
      <c r="AD3" s="122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14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8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 t="s">
        <v>42</v>
      </c>
      <c r="C6" s="51" t="s">
        <v>31</v>
      </c>
      <c r="D6" s="51"/>
      <c r="E6" s="51"/>
      <c r="F6" s="51"/>
      <c r="G6" s="50"/>
      <c r="H6" s="50"/>
      <c r="I6" s="50" t="s">
        <v>31</v>
      </c>
      <c r="J6" s="50"/>
      <c r="K6" s="52"/>
      <c r="L6" s="52" t="s">
        <v>31</v>
      </c>
      <c r="M6" s="52"/>
      <c r="N6" s="52" t="s">
        <v>31</v>
      </c>
      <c r="O6" s="50" t="s">
        <v>31</v>
      </c>
      <c r="P6" s="50"/>
      <c r="Q6" s="50"/>
      <c r="R6" s="50"/>
      <c r="S6" s="52"/>
      <c r="T6" s="52"/>
      <c r="U6" s="52" t="s">
        <v>31</v>
      </c>
      <c r="V6" s="52"/>
      <c r="W6" s="50"/>
      <c r="X6" s="50" t="s">
        <v>31</v>
      </c>
      <c r="Y6" s="50"/>
      <c r="Z6" s="50" t="s">
        <v>31</v>
      </c>
      <c r="AA6" s="52" t="s">
        <v>31</v>
      </c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 t="s">
        <v>6</v>
      </c>
      <c r="C7" s="36"/>
      <c r="D7" s="36" t="s">
        <v>31</v>
      </c>
      <c r="E7" s="36"/>
      <c r="F7" s="37" t="s">
        <v>31</v>
      </c>
      <c r="G7" s="35" t="s">
        <v>31</v>
      </c>
      <c r="H7" s="35"/>
      <c r="I7" s="35"/>
      <c r="J7" s="35"/>
      <c r="K7" s="38"/>
      <c r="L7" s="38"/>
      <c r="M7" s="38" t="s">
        <v>31</v>
      </c>
      <c r="N7" s="38"/>
      <c r="O7" s="35"/>
      <c r="P7" s="35" t="s">
        <v>31</v>
      </c>
      <c r="Q7" s="35"/>
      <c r="R7" s="35" t="s">
        <v>31</v>
      </c>
      <c r="S7" s="38" t="s">
        <v>31</v>
      </c>
      <c r="T7" s="38"/>
      <c r="U7" s="38"/>
      <c r="V7" s="38"/>
      <c r="W7" s="35"/>
      <c r="X7" s="35"/>
      <c r="Y7" s="35" t="s">
        <v>31</v>
      </c>
      <c r="Z7" s="35"/>
      <c r="AA7" s="38"/>
      <c r="AB7" s="38" t="s">
        <v>31</v>
      </c>
      <c r="AC7" s="38"/>
      <c r="AD7" s="38" t="s">
        <v>31</v>
      </c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 t="s">
        <v>9</v>
      </c>
      <c r="C8" s="40"/>
      <c r="D8" s="40"/>
      <c r="E8" s="40" t="s">
        <v>31</v>
      </c>
      <c r="F8" s="40"/>
      <c r="G8" s="39"/>
      <c r="H8" s="39" t="s">
        <v>31</v>
      </c>
      <c r="I8" s="39"/>
      <c r="J8" s="39" t="s">
        <v>31</v>
      </c>
      <c r="K8" s="34" t="s">
        <v>31</v>
      </c>
      <c r="L8" s="34"/>
      <c r="M8" s="34"/>
      <c r="N8" s="34"/>
      <c r="O8" s="39"/>
      <c r="P8" s="39"/>
      <c r="Q8" s="39" t="s">
        <v>31</v>
      </c>
      <c r="R8" s="39"/>
      <c r="S8" s="34"/>
      <c r="T8" s="34" t="s">
        <v>31</v>
      </c>
      <c r="U8" s="34"/>
      <c r="V8" s="34" t="s">
        <v>31</v>
      </c>
      <c r="W8" s="39" t="s">
        <v>31</v>
      </c>
      <c r="X8" s="39"/>
      <c r="Y8" s="39"/>
      <c r="Z8" s="39"/>
      <c r="AA8" s="34"/>
      <c r="AB8" s="34"/>
      <c r="AC8" s="34" t="s">
        <v>31</v>
      </c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/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str">
        <f>"Semaine du "&amp;TEXT(C13,"jj/mm")&amp;" au "&amp;TEXT(C13+6,"jj/mm aaaa")</f>
        <v>Semaine du 08/01 au 14/01 2018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>
        <v>3</v>
      </c>
      <c r="B13" s="59">
        <f ca="1">B3+1</f>
        <v>2</v>
      </c>
      <c r="C13" s="120">
        <f>C3+7</f>
        <v>43108</v>
      </c>
      <c r="D13" s="121"/>
      <c r="E13" s="121"/>
      <c r="F13" s="122"/>
      <c r="G13" s="120">
        <f>C13+1</f>
        <v>43109</v>
      </c>
      <c r="H13" s="121"/>
      <c r="I13" s="121"/>
      <c r="J13" s="122"/>
      <c r="K13" s="120">
        <f>G13+1</f>
        <v>43110</v>
      </c>
      <c r="L13" s="121"/>
      <c r="M13" s="121"/>
      <c r="N13" s="122"/>
      <c r="O13" s="120">
        <f>K13+1</f>
        <v>43111</v>
      </c>
      <c r="P13" s="121"/>
      <c r="Q13" s="121"/>
      <c r="R13" s="122"/>
      <c r="S13" s="120">
        <f>O13+1</f>
        <v>43112</v>
      </c>
      <c r="T13" s="121"/>
      <c r="U13" s="121"/>
      <c r="V13" s="122"/>
      <c r="W13" s="120">
        <f>S13+1</f>
        <v>43113</v>
      </c>
      <c r="X13" s="121"/>
      <c r="Y13" s="121"/>
      <c r="Z13" s="122"/>
      <c r="AA13" s="120">
        <f>W13+1</f>
        <v>43114</v>
      </c>
      <c r="AB13" s="121"/>
      <c r="AC13" s="121"/>
      <c r="AD13" s="122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14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8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 t="s">
        <v>13</v>
      </c>
      <c r="C16" s="46"/>
      <c r="D16" s="46"/>
      <c r="E16" s="46" t="s">
        <v>31</v>
      </c>
      <c r="F16" s="47"/>
      <c r="G16" s="45"/>
      <c r="H16" s="45" t="s">
        <v>31</v>
      </c>
      <c r="I16" s="45"/>
      <c r="J16" s="45" t="s">
        <v>31</v>
      </c>
      <c r="K16" s="48" t="s">
        <v>31</v>
      </c>
      <c r="L16" s="48"/>
      <c r="M16" s="48"/>
      <c r="N16" s="48"/>
      <c r="O16" s="45"/>
      <c r="P16" s="45"/>
      <c r="Q16" s="45" t="s">
        <v>31</v>
      </c>
      <c r="R16" s="45"/>
      <c r="S16" s="48"/>
      <c r="T16" s="48" t="s">
        <v>31</v>
      </c>
      <c r="U16" s="48"/>
      <c r="V16" s="48" t="s">
        <v>31</v>
      </c>
      <c r="W16" s="45" t="s">
        <v>31</v>
      </c>
      <c r="X16" s="45"/>
      <c r="Y16" s="45"/>
      <c r="Z16" s="45"/>
      <c r="AA16" s="48"/>
      <c r="AB16" s="48"/>
      <c r="AC16" s="48" t="s">
        <v>31</v>
      </c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 t="s">
        <v>6</v>
      </c>
      <c r="C17" s="43" t="s">
        <v>31</v>
      </c>
      <c r="D17" s="43"/>
      <c r="E17" s="43"/>
      <c r="F17" s="43"/>
      <c r="G17" s="26"/>
      <c r="H17" s="26"/>
      <c r="I17" s="26" t="s">
        <v>31</v>
      </c>
      <c r="J17" s="26"/>
      <c r="K17" s="29"/>
      <c r="L17" s="29" t="s">
        <v>31</v>
      </c>
      <c r="M17" s="29"/>
      <c r="N17" s="29" t="s">
        <v>31</v>
      </c>
      <c r="O17" s="26" t="s">
        <v>31</v>
      </c>
      <c r="P17" s="26"/>
      <c r="Q17" s="26"/>
      <c r="R17" s="26"/>
      <c r="S17" s="29"/>
      <c r="T17" s="29"/>
      <c r="U17" s="29" t="s">
        <v>31</v>
      </c>
      <c r="V17" s="29"/>
      <c r="W17" s="26"/>
      <c r="X17" s="26" t="s">
        <v>31</v>
      </c>
      <c r="Y17" s="26"/>
      <c r="Z17" s="26" t="s">
        <v>31</v>
      </c>
      <c r="AA17" s="29" t="s">
        <v>31</v>
      </c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 t="s">
        <v>9</v>
      </c>
      <c r="C18" s="41"/>
      <c r="D18" s="41" t="s">
        <v>31</v>
      </c>
      <c r="E18" s="41"/>
      <c r="F18" s="42" t="s">
        <v>31</v>
      </c>
      <c r="G18" s="27" t="s">
        <v>31</v>
      </c>
      <c r="H18" s="27"/>
      <c r="I18" s="27"/>
      <c r="J18" s="27"/>
      <c r="K18" s="31"/>
      <c r="L18" s="31"/>
      <c r="M18" s="31" t="s">
        <v>31</v>
      </c>
      <c r="N18" s="31"/>
      <c r="O18" s="27"/>
      <c r="P18" s="27" t="s">
        <v>31</v>
      </c>
      <c r="Q18" s="27"/>
      <c r="R18" s="27" t="s">
        <v>31</v>
      </c>
      <c r="S18" s="31" t="s">
        <v>31</v>
      </c>
      <c r="T18" s="31"/>
      <c r="U18" s="31"/>
      <c r="V18" s="31"/>
      <c r="W18" s="27"/>
      <c r="X18" s="27"/>
      <c r="Y18" s="27" t="s">
        <v>31</v>
      </c>
      <c r="Z18" s="27"/>
      <c r="AA18" s="31"/>
      <c r="AB18" s="31" t="s">
        <v>31</v>
      </c>
      <c r="AC18" s="31"/>
      <c r="AD18" s="32" t="s">
        <v>31</v>
      </c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/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/>
      <c r="N19" s="29"/>
      <c r="O19" s="26"/>
      <c r="P19" s="26"/>
      <c r="Q19" s="26"/>
      <c r="R19" s="26"/>
      <c r="S19" s="29"/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str">
        <f>"Semaine du "&amp;TEXT(C23,"jj/mm")&amp;" au "&amp;TEXT(C23+6,"jj/mm aaaa")</f>
        <v>Semaine du 15/01 au 21/01 2018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>
        <v>3</v>
      </c>
      <c r="B23" s="59">
        <f ca="1">B13+1</f>
        <v>3</v>
      </c>
      <c r="C23" s="120">
        <f>C13+7</f>
        <v>43115</v>
      </c>
      <c r="D23" s="121"/>
      <c r="E23" s="121"/>
      <c r="F23" s="122"/>
      <c r="G23" s="120">
        <f>C23+1</f>
        <v>43116</v>
      </c>
      <c r="H23" s="121"/>
      <c r="I23" s="121"/>
      <c r="J23" s="122"/>
      <c r="K23" s="120">
        <f>G23+1</f>
        <v>43117</v>
      </c>
      <c r="L23" s="121"/>
      <c r="M23" s="121"/>
      <c r="N23" s="122"/>
      <c r="O23" s="120">
        <f>K23+1</f>
        <v>43118</v>
      </c>
      <c r="P23" s="121"/>
      <c r="Q23" s="121"/>
      <c r="R23" s="122"/>
      <c r="S23" s="120">
        <f>O23+1</f>
        <v>43119</v>
      </c>
      <c r="T23" s="121"/>
      <c r="U23" s="121"/>
      <c r="V23" s="122"/>
      <c r="W23" s="120">
        <f>S23+1</f>
        <v>43120</v>
      </c>
      <c r="X23" s="121"/>
      <c r="Y23" s="121"/>
      <c r="Z23" s="122"/>
      <c r="AA23" s="120">
        <f>W23+1</f>
        <v>43121</v>
      </c>
      <c r="AB23" s="121"/>
      <c r="AC23" s="121"/>
      <c r="AD23" s="122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14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8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 t="s">
        <v>13</v>
      </c>
      <c r="C26" s="51"/>
      <c r="D26" s="51" t="s">
        <v>31</v>
      </c>
      <c r="E26" s="51"/>
      <c r="F26" s="51" t="s">
        <v>31</v>
      </c>
      <c r="G26" s="50" t="s">
        <v>31</v>
      </c>
      <c r="H26" s="50"/>
      <c r="I26" s="50"/>
      <c r="J26" s="50"/>
      <c r="K26" s="52"/>
      <c r="L26" s="52"/>
      <c r="M26" s="52" t="s">
        <v>31</v>
      </c>
      <c r="N26" s="52"/>
      <c r="O26" s="50"/>
      <c r="P26" s="50" t="s">
        <v>31</v>
      </c>
      <c r="Q26" s="50"/>
      <c r="R26" s="50" t="s">
        <v>31</v>
      </c>
      <c r="S26" s="52" t="s">
        <v>31</v>
      </c>
      <c r="T26" s="52"/>
      <c r="U26" s="52"/>
      <c r="V26" s="52"/>
      <c r="W26" s="50"/>
      <c r="X26" s="50"/>
      <c r="Y26" s="50" t="s">
        <v>31</v>
      </c>
      <c r="Z26" s="50"/>
      <c r="AA26" s="52"/>
      <c r="AB26" s="52" t="s">
        <v>31</v>
      </c>
      <c r="AC26" s="52"/>
      <c r="AD26" s="52" t="s">
        <v>31</v>
      </c>
    </row>
    <row r="27" spans="1:38" x14ac:dyDescent="0.25">
      <c r="B27" s="35" t="s">
        <v>6</v>
      </c>
      <c r="C27" s="36"/>
      <c r="D27" s="36"/>
      <c r="E27" s="36" t="s">
        <v>31</v>
      </c>
      <c r="F27" s="37"/>
      <c r="G27" s="35"/>
      <c r="H27" s="35" t="s">
        <v>31</v>
      </c>
      <c r="I27" s="35"/>
      <c r="J27" s="35" t="s">
        <v>31</v>
      </c>
      <c r="K27" s="38" t="s">
        <v>31</v>
      </c>
      <c r="L27" s="38"/>
      <c r="M27" s="38"/>
      <c r="N27" s="38"/>
      <c r="O27" s="35"/>
      <c r="P27" s="35"/>
      <c r="Q27" s="35" t="s">
        <v>31</v>
      </c>
      <c r="R27" s="35"/>
      <c r="S27" s="38"/>
      <c r="T27" s="38" t="s">
        <v>31</v>
      </c>
      <c r="U27" s="38"/>
      <c r="V27" s="38" t="s">
        <v>31</v>
      </c>
      <c r="W27" s="35" t="s">
        <v>31</v>
      </c>
      <c r="X27" s="35"/>
      <c r="Y27" s="35"/>
      <c r="Z27" s="35"/>
      <c r="AA27" s="38"/>
      <c r="AB27" s="38"/>
      <c r="AC27" s="38" t="s">
        <v>31</v>
      </c>
      <c r="AD27" s="38"/>
    </row>
    <row r="28" spans="1:38" x14ac:dyDescent="0.25">
      <c r="B28" s="39" t="s">
        <v>9</v>
      </c>
      <c r="C28" s="40" t="s">
        <v>31</v>
      </c>
      <c r="D28" s="40"/>
      <c r="E28" s="40"/>
      <c r="F28" s="40"/>
      <c r="G28" s="39"/>
      <c r="H28" s="39"/>
      <c r="I28" s="39" t="s">
        <v>31</v>
      </c>
      <c r="J28" s="39"/>
      <c r="K28" s="34"/>
      <c r="L28" s="34" t="s">
        <v>31</v>
      </c>
      <c r="M28" s="34"/>
      <c r="N28" s="34" t="s">
        <v>31</v>
      </c>
      <c r="O28" s="39" t="s">
        <v>31</v>
      </c>
      <c r="P28" s="39"/>
      <c r="Q28" s="39"/>
      <c r="R28" s="39"/>
      <c r="S28" s="34"/>
      <c r="T28" s="34"/>
      <c r="U28" s="34" t="s">
        <v>31</v>
      </c>
      <c r="V28" s="34"/>
      <c r="W28" s="39"/>
      <c r="X28" s="39" t="s">
        <v>31</v>
      </c>
      <c r="Y28" s="39"/>
      <c r="Z28" s="39" t="s">
        <v>31</v>
      </c>
      <c r="AA28" s="34" t="s">
        <v>31</v>
      </c>
      <c r="AB28" s="34"/>
      <c r="AC28" s="34"/>
      <c r="AD28" s="34"/>
    </row>
    <row r="29" spans="1:38" x14ac:dyDescent="0.25">
      <c r="B29" s="35"/>
      <c r="C29" s="36"/>
      <c r="D29" s="36"/>
      <c r="E29" s="36"/>
      <c r="F29" s="37"/>
      <c r="G29" s="35"/>
      <c r="H29" s="35"/>
      <c r="I29" s="35"/>
      <c r="J29" s="35"/>
      <c r="K29" s="38"/>
      <c r="L29" s="38"/>
      <c r="M29" s="38"/>
      <c r="N29" s="38"/>
      <c r="O29" s="35"/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str">
        <f>"Semaine du "&amp;TEXT(C33,"jj/mm")&amp;" au "&amp;TEXT(C33+6,"jj/mm aaaa")</f>
        <v>Semaine du 22/01 au 28/01 2018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>
        <v>3</v>
      </c>
      <c r="B33" s="59">
        <f ca="1">B23+1</f>
        <v>4</v>
      </c>
      <c r="C33" s="120">
        <f>C23+7</f>
        <v>43122</v>
      </c>
      <c r="D33" s="121"/>
      <c r="E33" s="121"/>
      <c r="F33" s="122"/>
      <c r="G33" s="120">
        <f>C33+1</f>
        <v>43123</v>
      </c>
      <c r="H33" s="121"/>
      <c r="I33" s="121"/>
      <c r="J33" s="122"/>
      <c r="K33" s="120">
        <f>G33+1</f>
        <v>43124</v>
      </c>
      <c r="L33" s="121"/>
      <c r="M33" s="121"/>
      <c r="N33" s="122"/>
      <c r="O33" s="120">
        <f>K33+1</f>
        <v>43125</v>
      </c>
      <c r="P33" s="121"/>
      <c r="Q33" s="121"/>
      <c r="R33" s="122"/>
      <c r="S33" s="120">
        <f>O33+1</f>
        <v>43126</v>
      </c>
      <c r="T33" s="121"/>
      <c r="U33" s="121"/>
      <c r="V33" s="122"/>
      <c r="W33" s="120">
        <f>S33+1</f>
        <v>43127</v>
      </c>
      <c r="X33" s="121"/>
      <c r="Y33" s="121"/>
      <c r="Z33" s="122"/>
      <c r="AA33" s="120">
        <f>W33+1</f>
        <v>43128</v>
      </c>
      <c r="AB33" s="121"/>
      <c r="AC33" s="121"/>
      <c r="AD33" s="122"/>
    </row>
    <row r="34" spans="1:30" x14ac:dyDescent="0.25">
      <c r="B34" s="17" t="s">
        <v>14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8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 t="s">
        <v>13</v>
      </c>
      <c r="C36" s="46" t="s">
        <v>31</v>
      </c>
      <c r="D36" s="46"/>
      <c r="E36" s="46"/>
      <c r="F36" s="47"/>
      <c r="G36" s="45"/>
      <c r="H36" s="45"/>
      <c r="I36" s="45" t="s">
        <v>31</v>
      </c>
      <c r="J36" s="45"/>
      <c r="K36" s="48"/>
      <c r="L36" s="48" t="s">
        <v>31</v>
      </c>
      <c r="M36" s="48"/>
      <c r="N36" s="48" t="s">
        <v>31</v>
      </c>
      <c r="O36" s="45" t="s">
        <v>31</v>
      </c>
      <c r="P36" s="45"/>
      <c r="Q36" s="45"/>
      <c r="R36" s="45"/>
      <c r="S36" s="48"/>
      <c r="T36" s="48"/>
      <c r="U36" s="48" t="s">
        <v>31</v>
      </c>
      <c r="V36" s="48"/>
      <c r="W36" s="45"/>
      <c r="X36" s="45" t="s">
        <v>31</v>
      </c>
      <c r="Y36" s="45"/>
      <c r="Z36" s="45" t="s">
        <v>31</v>
      </c>
      <c r="AA36" s="48" t="s">
        <v>31</v>
      </c>
      <c r="AB36" s="48"/>
      <c r="AC36" s="48"/>
      <c r="AD36" s="49"/>
    </row>
    <row r="37" spans="1:30" x14ac:dyDescent="0.25">
      <c r="B37" s="26" t="s">
        <v>6</v>
      </c>
      <c r="C37" s="43"/>
      <c r="D37" s="43" t="s">
        <v>31</v>
      </c>
      <c r="E37" s="43"/>
      <c r="F37" s="43" t="s">
        <v>31</v>
      </c>
      <c r="G37" s="26" t="s">
        <v>31</v>
      </c>
      <c r="H37" s="26"/>
      <c r="I37" s="26"/>
      <c r="J37" s="26"/>
      <c r="K37" s="29"/>
      <c r="L37" s="29"/>
      <c r="M37" s="29" t="s">
        <v>31</v>
      </c>
      <c r="N37" s="29"/>
      <c r="O37" s="26"/>
      <c r="P37" s="26" t="s">
        <v>31</v>
      </c>
      <c r="Q37" s="26"/>
      <c r="R37" s="26" t="s">
        <v>31</v>
      </c>
      <c r="S37" s="29" t="s">
        <v>31</v>
      </c>
      <c r="T37" s="29"/>
      <c r="U37" s="29"/>
      <c r="V37" s="29"/>
      <c r="W37" s="26"/>
      <c r="X37" s="26"/>
      <c r="Y37" s="26" t="s">
        <v>31</v>
      </c>
      <c r="Z37" s="26"/>
      <c r="AA37" s="29"/>
      <c r="AB37" s="29" t="s">
        <v>31</v>
      </c>
      <c r="AC37" s="29"/>
      <c r="AD37" s="30" t="s">
        <v>31</v>
      </c>
    </row>
    <row r="38" spans="1:30" x14ac:dyDescent="0.25">
      <c r="B38" s="27" t="s">
        <v>9</v>
      </c>
      <c r="C38" s="41"/>
      <c r="D38" s="41"/>
      <c r="E38" s="41" t="s">
        <v>31</v>
      </c>
      <c r="F38" s="42"/>
      <c r="G38" s="27"/>
      <c r="H38" s="27" t="s">
        <v>31</v>
      </c>
      <c r="I38" s="27"/>
      <c r="J38" s="27" t="s">
        <v>31</v>
      </c>
      <c r="K38" s="31" t="s">
        <v>31</v>
      </c>
      <c r="L38" s="31"/>
      <c r="M38" s="31"/>
      <c r="N38" s="31"/>
      <c r="O38" s="27"/>
      <c r="P38" s="27"/>
      <c r="Q38" s="27" t="s">
        <v>31</v>
      </c>
      <c r="R38" s="27"/>
      <c r="S38" s="31"/>
      <c r="T38" s="31" t="s">
        <v>31</v>
      </c>
      <c r="U38" s="31"/>
      <c r="V38" s="31" t="s">
        <v>31</v>
      </c>
      <c r="W38" s="27" t="s">
        <v>31</v>
      </c>
      <c r="X38" s="27"/>
      <c r="Y38" s="27"/>
      <c r="Z38" s="27"/>
      <c r="AA38" s="31"/>
      <c r="AB38" s="31"/>
      <c r="AC38" s="31" t="s">
        <v>31</v>
      </c>
      <c r="AD38" s="32"/>
    </row>
    <row r="39" spans="1:30" x14ac:dyDescent="0.25">
      <c r="B39" s="26"/>
      <c r="C39" s="43"/>
      <c r="D39" s="43"/>
      <c r="E39" s="43"/>
      <c r="F39" s="43"/>
      <c r="G39" s="26"/>
      <c r="H39" s="26"/>
      <c r="I39" s="26"/>
      <c r="J39" s="26"/>
      <c r="K39" s="29"/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str">
        <f>"Semaine du "&amp;TEXT(C43,"jj/mm")&amp;" au "&amp;TEXT(C43+6,"jj/mm aaaa")</f>
        <v>Semaine du 29/01 au 04/02 2018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>
        <v>3</v>
      </c>
      <c r="B43" s="59">
        <f ca="1">B33+1</f>
        <v>5</v>
      </c>
      <c r="C43" s="120">
        <f>C33+7</f>
        <v>43129</v>
      </c>
      <c r="D43" s="121"/>
      <c r="E43" s="121"/>
      <c r="F43" s="122"/>
      <c r="G43" s="120">
        <f>C43+1</f>
        <v>43130</v>
      </c>
      <c r="H43" s="121"/>
      <c r="I43" s="121"/>
      <c r="J43" s="122"/>
      <c r="K43" s="120">
        <f>G43+1</f>
        <v>43131</v>
      </c>
      <c r="L43" s="121"/>
      <c r="M43" s="121"/>
      <c r="N43" s="122"/>
      <c r="O43" s="120">
        <f>K43+1</f>
        <v>43132</v>
      </c>
      <c r="P43" s="121"/>
      <c r="Q43" s="121"/>
      <c r="R43" s="122"/>
      <c r="S43" s="120">
        <f>O43+1</f>
        <v>43133</v>
      </c>
      <c r="T43" s="121"/>
      <c r="U43" s="121"/>
      <c r="V43" s="122"/>
      <c r="W43" s="120">
        <f>S43+1</f>
        <v>43134</v>
      </c>
      <c r="X43" s="121"/>
      <c r="Y43" s="121"/>
      <c r="Z43" s="122"/>
      <c r="AA43" s="120">
        <f>W43+1</f>
        <v>43135</v>
      </c>
      <c r="AB43" s="121"/>
      <c r="AC43" s="121"/>
      <c r="AD43" s="122"/>
    </row>
    <row r="44" spans="1:30" x14ac:dyDescent="0.25">
      <c r="B44" s="17" t="s">
        <v>14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8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 t="s">
        <v>13</v>
      </c>
      <c r="C46" s="51"/>
      <c r="D46" s="51"/>
      <c r="E46" s="51" t="s">
        <v>31</v>
      </c>
      <c r="F46" s="51"/>
      <c r="G46" s="50"/>
      <c r="H46" s="50" t="s">
        <v>31</v>
      </c>
      <c r="I46" s="50"/>
      <c r="J46" s="50" t="s">
        <v>31</v>
      </c>
      <c r="K46" s="52" t="s">
        <v>31</v>
      </c>
      <c r="L46" s="52"/>
      <c r="M46" s="52"/>
      <c r="N46" s="52"/>
      <c r="O46" s="50"/>
      <c r="P46" s="50"/>
      <c r="Q46" s="50" t="s">
        <v>31</v>
      </c>
      <c r="R46" s="50"/>
      <c r="S46" s="52"/>
      <c r="T46" s="52" t="s">
        <v>31</v>
      </c>
      <c r="U46" s="52"/>
      <c r="V46" s="52" t="s">
        <v>31</v>
      </c>
      <c r="W46" s="50" t="s">
        <v>31</v>
      </c>
      <c r="X46" s="50"/>
      <c r="Y46" s="50"/>
      <c r="Z46" s="50"/>
      <c r="AA46" s="52"/>
      <c r="AB46" s="52"/>
      <c r="AC46" s="52" t="s">
        <v>31</v>
      </c>
      <c r="AD46" s="52"/>
    </row>
    <row r="47" spans="1:30" x14ac:dyDescent="0.25">
      <c r="B47" s="35" t="s">
        <v>6</v>
      </c>
      <c r="C47" s="36" t="s">
        <v>31</v>
      </c>
      <c r="D47" s="36"/>
      <c r="E47" s="36"/>
      <c r="F47" s="37"/>
      <c r="G47" s="35"/>
      <c r="H47" s="35"/>
      <c r="I47" s="35" t="s">
        <v>31</v>
      </c>
      <c r="J47" s="35"/>
      <c r="K47" s="38"/>
      <c r="L47" s="38" t="s">
        <v>31</v>
      </c>
      <c r="M47" s="38"/>
      <c r="N47" s="38" t="s">
        <v>31</v>
      </c>
      <c r="O47" s="35" t="s">
        <v>31</v>
      </c>
      <c r="P47" s="35"/>
      <c r="Q47" s="35"/>
      <c r="R47" s="35"/>
      <c r="S47" s="38"/>
      <c r="T47" s="38"/>
      <c r="U47" s="38" t="s">
        <v>31</v>
      </c>
      <c r="V47" s="38"/>
      <c r="W47" s="35"/>
      <c r="X47" s="35" t="s">
        <v>31</v>
      </c>
      <c r="Y47" s="35"/>
      <c r="Z47" s="35" t="s">
        <v>31</v>
      </c>
      <c r="AA47" s="38" t="s">
        <v>31</v>
      </c>
      <c r="AB47" s="38"/>
      <c r="AC47" s="38"/>
      <c r="AD47" s="38"/>
    </row>
    <row r="48" spans="1:30" x14ac:dyDescent="0.25">
      <c r="B48" s="39" t="s">
        <v>9</v>
      </c>
      <c r="C48" s="40"/>
      <c r="D48" s="40" t="s">
        <v>31</v>
      </c>
      <c r="E48" s="40"/>
      <c r="F48" s="40" t="s">
        <v>31</v>
      </c>
      <c r="G48" s="39" t="s">
        <v>31</v>
      </c>
      <c r="H48" s="39"/>
      <c r="I48" s="39"/>
      <c r="J48" s="39"/>
      <c r="K48" s="34"/>
      <c r="L48" s="34"/>
      <c r="M48" s="34" t="s">
        <v>31</v>
      </c>
      <c r="N48" s="34"/>
      <c r="O48" s="39"/>
      <c r="P48" s="39" t="s">
        <v>31</v>
      </c>
      <c r="Q48" s="39"/>
      <c r="R48" s="39" t="s">
        <v>31</v>
      </c>
      <c r="S48" s="34" t="s">
        <v>31</v>
      </c>
      <c r="T48" s="34"/>
      <c r="U48" s="34"/>
      <c r="V48" s="34"/>
      <c r="W48" s="39"/>
      <c r="X48" s="39"/>
      <c r="Y48" s="39" t="s">
        <v>31</v>
      </c>
      <c r="Z48" s="39"/>
      <c r="AA48" s="34"/>
      <c r="AB48" s="34" t="s">
        <v>31</v>
      </c>
      <c r="AC48" s="34"/>
      <c r="AD48" s="34" t="s">
        <v>31</v>
      </c>
    </row>
    <row r="49" spans="1:30" x14ac:dyDescent="0.2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str">
        <f>"Semaine du "&amp;TEXT(C53,"jj/mm")&amp;" au "&amp;TEXT(C53+6,"jj/mm aaaa")</f>
        <v>Semaine du 05/02 au 11/02 2018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>
        <v>3</v>
      </c>
      <c r="B53" s="59">
        <f ca="1">B43+1</f>
        <v>6</v>
      </c>
      <c r="C53" s="120">
        <f>C43+7</f>
        <v>43136</v>
      </c>
      <c r="D53" s="121"/>
      <c r="E53" s="121"/>
      <c r="F53" s="122"/>
      <c r="G53" s="120">
        <f>C53+1</f>
        <v>43137</v>
      </c>
      <c r="H53" s="121"/>
      <c r="I53" s="121"/>
      <c r="J53" s="122"/>
      <c r="K53" s="120">
        <f>G53+1</f>
        <v>43138</v>
      </c>
      <c r="L53" s="121"/>
      <c r="M53" s="121"/>
      <c r="N53" s="122"/>
      <c r="O53" s="120">
        <f>K53+1</f>
        <v>43139</v>
      </c>
      <c r="P53" s="121"/>
      <c r="Q53" s="121"/>
      <c r="R53" s="122"/>
      <c r="S53" s="120">
        <f>O53+1</f>
        <v>43140</v>
      </c>
      <c r="T53" s="121"/>
      <c r="U53" s="121"/>
      <c r="V53" s="122"/>
      <c r="W53" s="120">
        <f>S53+1</f>
        <v>43141</v>
      </c>
      <c r="X53" s="121"/>
      <c r="Y53" s="121"/>
      <c r="Z53" s="122"/>
      <c r="AA53" s="120">
        <f>W53+1</f>
        <v>43142</v>
      </c>
      <c r="AB53" s="121"/>
      <c r="AC53" s="121"/>
      <c r="AD53" s="122"/>
    </row>
    <row r="54" spans="1:30" x14ac:dyDescent="0.25">
      <c r="B54" s="17" t="s">
        <v>14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8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 t="s">
        <v>13</v>
      </c>
      <c r="C56" s="46"/>
      <c r="D56" s="46" t="s">
        <v>31</v>
      </c>
      <c r="E56" s="46"/>
      <c r="F56" s="47" t="s">
        <v>31</v>
      </c>
      <c r="G56" s="45" t="s">
        <v>31</v>
      </c>
      <c r="H56" s="45"/>
      <c r="I56" s="45"/>
      <c r="J56" s="45"/>
      <c r="K56" s="48"/>
      <c r="L56" s="48"/>
      <c r="M56" s="48" t="s">
        <v>31</v>
      </c>
      <c r="N56" s="48"/>
      <c r="O56" s="45"/>
      <c r="P56" s="45" t="s">
        <v>31</v>
      </c>
      <c r="Q56" s="45"/>
      <c r="R56" s="45" t="s">
        <v>31</v>
      </c>
      <c r="S56" s="48" t="s">
        <v>31</v>
      </c>
      <c r="T56" s="48"/>
      <c r="U56" s="48"/>
      <c r="V56" s="48"/>
      <c r="W56" s="45"/>
      <c r="X56" s="45"/>
      <c r="Y56" s="45" t="s">
        <v>31</v>
      </c>
      <c r="Z56" s="45"/>
      <c r="AA56" s="48"/>
      <c r="AB56" s="48" t="s">
        <v>31</v>
      </c>
      <c r="AC56" s="48"/>
      <c r="AD56" s="49" t="s">
        <v>31</v>
      </c>
    </row>
    <row r="57" spans="1:30" x14ac:dyDescent="0.25">
      <c r="B57" s="26" t="s">
        <v>6</v>
      </c>
      <c r="C57" s="43"/>
      <c r="D57" s="43"/>
      <c r="E57" s="43" t="s">
        <v>31</v>
      </c>
      <c r="F57" s="43"/>
      <c r="G57" s="26"/>
      <c r="H57" s="26" t="s">
        <v>31</v>
      </c>
      <c r="I57" s="26"/>
      <c r="J57" s="26" t="s">
        <v>31</v>
      </c>
      <c r="K57" s="29" t="s">
        <v>31</v>
      </c>
      <c r="L57" s="29"/>
      <c r="M57" s="29"/>
      <c r="N57" s="29"/>
      <c r="O57" s="26"/>
      <c r="P57" s="26"/>
      <c r="Q57" s="26" t="s">
        <v>31</v>
      </c>
      <c r="R57" s="26"/>
      <c r="S57" s="29"/>
      <c r="T57" s="29" t="s">
        <v>31</v>
      </c>
      <c r="U57" s="29"/>
      <c r="V57" s="29" t="s">
        <v>31</v>
      </c>
      <c r="W57" s="26" t="s">
        <v>31</v>
      </c>
      <c r="X57" s="26"/>
      <c r="Y57" s="26"/>
      <c r="Z57" s="26"/>
      <c r="AA57" s="29"/>
      <c r="AB57" s="29"/>
      <c r="AC57" s="29" t="s">
        <v>31</v>
      </c>
      <c r="AD57" s="30"/>
    </row>
    <row r="58" spans="1:30" x14ac:dyDescent="0.25">
      <c r="B58" s="27" t="s">
        <v>9</v>
      </c>
      <c r="C58" s="41" t="s">
        <v>31</v>
      </c>
      <c r="D58" s="41"/>
      <c r="E58" s="41"/>
      <c r="F58" s="42"/>
      <c r="G58" s="27"/>
      <c r="H58" s="27"/>
      <c r="I58" s="27" t="s">
        <v>31</v>
      </c>
      <c r="J58" s="27"/>
      <c r="K58" s="31"/>
      <c r="L58" s="31" t="s">
        <v>31</v>
      </c>
      <c r="M58" s="31"/>
      <c r="N58" s="31" t="s">
        <v>31</v>
      </c>
      <c r="O58" s="27" t="s">
        <v>31</v>
      </c>
      <c r="P58" s="27"/>
      <c r="Q58" s="27"/>
      <c r="R58" s="27"/>
      <c r="S58" s="31"/>
      <c r="T58" s="31"/>
      <c r="U58" s="31" t="s">
        <v>31</v>
      </c>
      <c r="V58" s="31"/>
      <c r="W58" s="27"/>
      <c r="X58" s="27" t="s">
        <v>31</v>
      </c>
      <c r="Y58" s="27"/>
      <c r="Z58" s="27" t="s">
        <v>31</v>
      </c>
      <c r="AA58" s="31" t="s">
        <v>31</v>
      </c>
      <c r="AB58" s="31"/>
      <c r="AC58" s="31"/>
      <c r="AD58" s="32"/>
    </row>
    <row r="59" spans="1:30" x14ac:dyDescent="0.25">
      <c r="B59" s="26"/>
      <c r="C59" s="43"/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/>
      <c r="V59" s="29"/>
      <c r="W59" s="26"/>
      <c r="X59" s="26"/>
      <c r="Y59" s="26"/>
      <c r="Z59" s="26"/>
      <c r="AA59" s="29"/>
      <c r="AB59" s="29"/>
      <c r="AC59" s="29"/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Y1:AC1"/>
    <mergeCell ref="C3:F3"/>
    <mergeCell ref="G3:J3"/>
    <mergeCell ref="K3:N3"/>
    <mergeCell ref="O3:R3"/>
    <mergeCell ref="S3:V3"/>
    <mergeCell ref="W3:Z3"/>
    <mergeCell ref="AA3:AD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13:Z13"/>
    <mergeCell ref="AA33:AD33"/>
    <mergeCell ref="C43:F43"/>
    <mergeCell ref="G43:J43"/>
    <mergeCell ref="K43:N43"/>
    <mergeCell ref="O43:R43"/>
    <mergeCell ref="S43:V43"/>
    <mergeCell ref="W43:Z43"/>
    <mergeCell ref="AA43:AD43"/>
    <mergeCell ref="C33:F33"/>
    <mergeCell ref="G33:J33"/>
    <mergeCell ref="K33:N33"/>
    <mergeCell ref="O33:R33"/>
    <mergeCell ref="S33:V33"/>
    <mergeCell ref="W33:Z33"/>
    <mergeCell ref="AA53:AD53"/>
    <mergeCell ref="C53:F53"/>
    <mergeCell ref="G53:J53"/>
    <mergeCell ref="K53:N53"/>
    <mergeCell ref="O53:R53"/>
    <mergeCell ref="S53:V53"/>
    <mergeCell ref="W53:Z53"/>
  </mergeCells>
  <conditionalFormatting sqref="C3:AD3">
    <cfRule type="timePeriod" dxfId="14" priority="6" timePeriod="lastMonth">
      <formula>AND(MONTH(C3)=MONTH(EDATE(TODAY(),0-1)),YEAR(C3)=YEAR(EDATE(TODAY(),0-1)))</formula>
    </cfRule>
  </conditionalFormatting>
  <conditionalFormatting sqref="C13:AD13">
    <cfRule type="timePeriod" dxfId="13" priority="5" timePeriod="lastMonth">
      <formula>AND(MONTH(C13)=MONTH(EDATE(TODAY(),0-1)),YEAR(C13)=YEAR(EDATE(TODAY(),0-1)))</formula>
    </cfRule>
  </conditionalFormatting>
  <conditionalFormatting sqref="C23:AD23">
    <cfRule type="timePeriod" dxfId="12" priority="4" timePeriod="lastMonth">
      <formula>AND(MONTH(C23)=MONTH(EDATE(TODAY(),0-1)),YEAR(C23)=YEAR(EDATE(TODAY(),0-1)))</formula>
    </cfRule>
  </conditionalFormatting>
  <conditionalFormatting sqref="C33:AD33">
    <cfRule type="timePeriod" dxfId="11" priority="3" timePeriod="lastMonth">
      <formula>AND(MONTH(C33)=MONTH(EDATE(TODAY(),0-1)),YEAR(C33)=YEAR(EDATE(TODAY(),0-1)))</formula>
    </cfRule>
  </conditionalFormatting>
  <conditionalFormatting sqref="C43:AD43">
    <cfRule type="timePeriod" dxfId="10" priority="2" timePeriod="lastMonth">
      <formula>AND(MONTH(C43)=MONTH(EDATE(TODAY(),0-1)),YEAR(C43)=YEAR(EDATE(TODAY(),0-1)))</formula>
    </cfRule>
  </conditionalFormatting>
  <conditionalFormatting sqref="C53:AD53">
    <cfRule type="timePeriod" dxfId="9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1"/>
  <sheetViews>
    <sheetView zoomScaleNormal="100" workbookViewId="0">
      <selection activeCell="G3" sqref="G3:J3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7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3" t="e">
        <f>DATE(AE1,AD1,1)</f>
        <v>#NUM!</v>
      </c>
      <c r="Z1" s="124"/>
      <c r="AA1" s="124"/>
      <c r="AB1" s="124"/>
      <c r="AC1" s="125"/>
      <c r="AD1" s="53"/>
      <c r="AE1" s="54"/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e">
        <f>"Semaine du "&amp;TEXT(Y1,"jj/mm")&amp;" au "&amp;TEXT(C3+6,"jj/mm aaaa")</f>
        <v>#NUM!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48</v>
      </c>
      <c r="C3" s="120" t="e">
        <f>Y1-WEEKDAY(Y1,2)+1</f>
        <v>#NUM!</v>
      </c>
      <c r="D3" s="121"/>
      <c r="E3" s="121"/>
      <c r="F3" s="122"/>
      <c r="G3" s="120" t="e">
        <f>C3+1</f>
        <v>#NUM!</v>
      </c>
      <c r="H3" s="121"/>
      <c r="I3" s="121"/>
      <c r="J3" s="122"/>
      <c r="K3" s="120" t="e">
        <f>G3+1</f>
        <v>#NUM!</v>
      </c>
      <c r="L3" s="121"/>
      <c r="M3" s="121"/>
      <c r="N3" s="122"/>
      <c r="O3" s="120" t="e">
        <f>K3+1</f>
        <v>#NUM!</v>
      </c>
      <c r="P3" s="121"/>
      <c r="Q3" s="121"/>
      <c r="R3" s="122"/>
      <c r="S3" s="120" t="e">
        <f>O3+1</f>
        <v>#NUM!</v>
      </c>
      <c r="T3" s="121"/>
      <c r="U3" s="121"/>
      <c r="V3" s="122"/>
      <c r="W3" s="120" t="e">
        <f>S3+1</f>
        <v>#NUM!</v>
      </c>
      <c r="X3" s="121"/>
      <c r="Y3" s="121"/>
      <c r="Z3" s="122"/>
      <c r="AA3" s="120" t="e">
        <f>W3+1</f>
        <v>#NUM!</v>
      </c>
      <c r="AB3" s="121"/>
      <c r="AC3" s="121"/>
      <c r="AD3" s="122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14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8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/>
      <c r="C6" s="51"/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/>
      <c r="V6" s="52"/>
      <c r="W6" s="50"/>
      <c r="X6" s="50"/>
      <c r="Y6" s="50"/>
      <c r="Z6" s="50"/>
      <c r="AA6" s="52"/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/>
      <c r="C7" s="36"/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/>
      <c r="V7" s="38"/>
      <c r="W7" s="35"/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/>
      <c r="C8" s="40"/>
      <c r="D8" s="40"/>
      <c r="E8" s="40"/>
      <c r="F8" s="40"/>
      <c r="G8" s="39"/>
      <c r="H8" s="39"/>
      <c r="I8" s="39"/>
      <c r="J8" s="39"/>
      <c r="K8" s="34"/>
      <c r="L8" s="34"/>
      <c r="M8" s="34"/>
      <c r="N8" s="34"/>
      <c r="O8" s="39"/>
      <c r="P8" s="39"/>
      <c r="Q8" s="39"/>
      <c r="R8" s="39"/>
      <c r="S8" s="34"/>
      <c r="T8" s="34"/>
      <c r="U8" s="34"/>
      <c r="V8" s="34"/>
      <c r="W8" s="39"/>
      <c r="X8" s="39"/>
      <c r="Y8" s="39"/>
      <c r="Z8" s="39"/>
      <c r="AA8" s="34"/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/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e">
        <f>"Semaine du "&amp;TEXT(C13,"jj/mm")&amp;" au "&amp;TEXT(C13+6,"jj/mm aaaa")</f>
        <v>#NUM!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/>
      <c r="B13" s="59">
        <f ca="1">B3+1</f>
        <v>49</v>
      </c>
      <c r="C13" s="120" t="e">
        <f>C3+7</f>
        <v>#NUM!</v>
      </c>
      <c r="D13" s="121"/>
      <c r="E13" s="121"/>
      <c r="F13" s="122"/>
      <c r="G13" s="120" t="e">
        <f>C13+1</f>
        <v>#NUM!</v>
      </c>
      <c r="H13" s="121"/>
      <c r="I13" s="121"/>
      <c r="J13" s="122"/>
      <c r="K13" s="120" t="e">
        <f>G13+1</f>
        <v>#NUM!</v>
      </c>
      <c r="L13" s="121"/>
      <c r="M13" s="121"/>
      <c r="N13" s="122"/>
      <c r="O13" s="120" t="e">
        <f>K13+1</f>
        <v>#NUM!</v>
      </c>
      <c r="P13" s="121"/>
      <c r="Q13" s="121"/>
      <c r="R13" s="122"/>
      <c r="S13" s="120" t="e">
        <f>O13+1</f>
        <v>#NUM!</v>
      </c>
      <c r="T13" s="121"/>
      <c r="U13" s="121"/>
      <c r="V13" s="122"/>
      <c r="W13" s="120" t="e">
        <f>S13+1</f>
        <v>#NUM!</v>
      </c>
      <c r="X13" s="121"/>
      <c r="Y13" s="121"/>
      <c r="Z13" s="122"/>
      <c r="AA13" s="120" t="e">
        <f>W13+1</f>
        <v>#NUM!</v>
      </c>
      <c r="AB13" s="121"/>
      <c r="AC13" s="121"/>
      <c r="AD13" s="122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14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8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/>
      <c r="C16" s="46"/>
      <c r="D16" s="46"/>
      <c r="E16" s="46"/>
      <c r="F16" s="47"/>
      <c r="G16" s="45"/>
      <c r="H16" s="45"/>
      <c r="I16" s="45"/>
      <c r="J16" s="45"/>
      <c r="K16" s="48"/>
      <c r="L16" s="48"/>
      <c r="M16" s="48"/>
      <c r="N16" s="48"/>
      <c r="O16" s="45"/>
      <c r="P16" s="45"/>
      <c r="Q16" s="45"/>
      <c r="R16" s="45"/>
      <c r="S16" s="48"/>
      <c r="T16" s="48"/>
      <c r="U16" s="48"/>
      <c r="V16" s="48"/>
      <c r="W16" s="45"/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/>
      <c r="C17" s="43"/>
      <c r="D17" s="43"/>
      <c r="E17" s="43"/>
      <c r="F17" s="43"/>
      <c r="G17" s="26"/>
      <c r="H17" s="26"/>
      <c r="I17" s="26"/>
      <c r="J17" s="26"/>
      <c r="K17" s="29"/>
      <c r="L17" s="29"/>
      <c r="M17" s="29"/>
      <c r="N17" s="29"/>
      <c r="O17" s="26"/>
      <c r="P17" s="26"/>
      <c r="Q17" s="26"/>
      <c r="R17" s="26"/>
      <c r="S17" s="29"/>
      <c r="T17" s="29"/>
      <c r="U17" s="29"/>
      <c r="V17" s="29"/>
      <c r="W17" s="26"/>
      <c r="X17" s="26"/>
      <c r="Y17" s="26"/>
      <c r="Z17" s="26"/>
      <c r="AA17" s="29"/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/>
      <c r="C18" s="41"/>
      <c r="D18" s="41"/>
      <c r="E18" s="41"/>
      <c r="F18" s="42"/>
      <c r="G18" s="27"/>
      <c r="H18" s="27"/>
      <c r="I18" s="27"/>
      <c r="J18" s="27"/>
      <c r="K18" s="31"/>
      <c r="L18" s="31"/>
      <c r="M18" s="31"/>
      <c r="N18" s="31"/>
      <c r="O18" s="27"/>
      <c r="P18" s="27"/>
      <c r="Q18" s="27"/>
      <c r="R18" s="27"/>
      <c r="S18" s="31"/>
      <c r="T18" s="31"/>
      <c r="U18" s="31"/>
      <c r="V18" s="31"/>
      <c r="W18" s="27"/>
      <c r="X18" s="27"/>
      <c r="Y18" s="27"/>
      <c r="Z18" s="27"/>
      <c r="AA18" s="31"/>
      <c r="AB18" s="31"/>
      <c r="AC18" s="31"/>
      <c r="AD18" s="32"/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/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/>
      <c r="N19" s="29"/>
      <c r="O19" s="26"/>
      <c r="P19" s="26"/>
      <c r="Q19" s="26"/>
      <c r="R19" s="26"/>
      <c r="S19" s="29"/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e">
        <f>"Semaine du "&amp;TEXT(C23,"jj/mm")&amp;" au "&amp;TEXT(C23+6,"jj/mm aaaa")</f>
        <v>#NUM!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/>
      <c r="B23" s="59">
        <f ca="1">B13+1</f>
        <v>50</v>
      </c>
      <c r="C23" s="120" t="e">
        <f>C13+7</f>
        <v>#NUM!</v>
      </c>
      <c r="D23" s="121"/>
      <c r="E23" s="121"/>
      <c r="F23" s="122"/>
      <c r="G23" s="120" t="e">
        <f>C23+1</f>
        <v>#NUM!</v>
      </c>
      <c r="H23" s="121"/>
      <c r="I23" s="121"/>
      <c r="J23" s="122"/>
      <c r="K23" s="120" t="e">
        <f>G23+1</f>
        <v>#NUM!</v>
      </c>
      <c r="L23" s="121"/>
      <c r="M23" s="121"/>
      <c r="N23" s="122"/>
      <c r="O23" s="120" t="e">
        <f>K23+1</f>
        <v>#NUM!</v>
      </c>
      <c r="P23" s="121"/>
      <c r="Q23" s="121"/>
      <c r="R23" s="122"/>
      <c r="S23" s="120" t="e">
        <f>O23+1</f>
        <v>#NUM!</v>
      </c>
      <c r="T23" s="121"/>
      <c r="U23" s="121"/>
      <c r="V23" s="122"/>
      <c r="W23" s="120" t="e">
        <f>S23+1</f>
        <v>#NUM!</v>
      </c>
      <c r="X23" s="121"/>
      <c r="Y23" s="121"/>
      <c r="Z23" s="122"/>
      <c r="AA23" s="120" t="e">
        <f>W23+1</f>
        <v>#NUM!</v>
      </c>
      <c r="AB23" s="121"/>
      <c r="AC23" s="121"/>
      <c r="AD23" s="122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14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8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/>
      <c r="C26" s="51"/>
      <c r="D26" s="51"/>
      <c r="E26" s="51"/>
      <c r="F26" s="51"/>
      <c r="G26" s="50"/>
      <c r="H26" s="50"/>
      <c r="I26" s="50"/>
      <c r="J26" s="50"/>
      <c r="K26" s="52"/>
      <c r="L26" s="52"/>
      <c r="M26" s="52"/>
      <c r="N26" s="52"/>
      <c r="O26" s="50"/>
      <c r="P26" s="50"/>
      <c r="Q26" s="50"/>
      <c r="R26" s="50"/>
      <c r="S26" s="52"/>
      <c r="T26" s="52"/>
      <c r="U26" s="52"/>
      <c r="V26" s="52"/>
      <c r="W26" s="50"/>
      <c r="X26" s="50"/>
      <c r="Y26" s="50"/>
      <c r="Z26" s="50"/>
      <c r="AA26" s="52"/>
      <c r="AB26" s="52"/>
      <c r="AC26" s="52"/>
      <c r="AD26" s="52"/>
    </row>
    <row r="27" spans="1:38" x14ac:dyDescent="0.25">
      <c r="B27" s="35"/>
      <c r="C27" s="36"/>
      <c r="D27" s="36"/>
      <c r="E27" s="36"/>
      <c r="F27" s="37"/>
      <c r="G27" s="35"/>
      <c r="H27" s="35"/>
      <c r="I27" s="35"/>
      <c r="J27" s="35"/>
      <c r="K27" s="38"/>
      <c r="L27" s="38"/>
      <c r="M27" s="38"/>
      <c r="N27" s="38"/>
      <c r="O27" s="35"/>
      <c r="P27" s="35"/>
      <c r="Q27" s="35"/>
      <c r="R27" s="35"/>
      <c r="S27" s="38"/>
      <c r="T27" s="38"/>
      <c r="U27" s="38"/>
      <c r="V27" s="38"/>
      <c r="W27" s="35"/>
      <c r="X27" s="35"/>
      <c r="Y27" s="35"/>
      <c r="Z27" s="35"/>
      <c r="AA27" s="38"/>
      <c r="AB27" s="38"/>
      <c r="AC27" s="38"/>
      <c r="AD27" s="38"/>
    </row>
    <row r="28" spans="1:38" x14ac:dyDescent="0.25">
      <c r="B28" s="39"/>
      <c r="C28" s="40"/>
      <c r="D28" s="40"/>
      <c r="E28" s="40"/>
      <c r="F28" s="40"/>
      <c r="G28" s="39"/>
      <c r="H28" s="39"/>
      <c r="I28" s="39"/>
      <c r="J28" s="39"/>
      <c r="K28" s="34"/>
      <c r="L28" s="34"/>
      <c r="M28" s="34"/>
      <c r="N28" s="34"/>
      <c r="O28" s="39"/>
      <c r="P28" s="39"/>
      <c r="Q28" s="39"/>
      <c r="R28" s="39"/>
      <c r="S28" s="34"/>
      <c r="T28" s="34"/>
      <c r="U28" s="34"/>
      <c r="V28" s="34"/>
      <c r="W28" s="39"/>
      <c r="X28" s="39"/>
      <c r="Y28" s="39"/>
      <c r="Z28" s="39"/>
      <c r="AA28" s="34"/>
      <c r="AB28" s="34"/>
      <c r="AC28" s="34"/>
      <c r="AD28" s="34"/>
    </row>
    <row r="29" spans="1:38" x14ac:dyDescent="0.25">
      <c r="B29" s="35"/>
      <c r="C29" s="36"/>
      <c r="D29" s="36"/>
      <c r="E29" s="36"/>
      <c r="F29" s="37"/>
      <c r="G29" s="35"/>
      <c r="H29" s="35"/>
      <c r="I29" s="35"/>
      <c r="J29" s="35"/>
      <c r="K29" s="38"/>
      <c r="L29" s="38"/>
      <c r="M29" s="38"/>
      <c r="N29" s="38"/>
      <c r="O29" s="35"/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e">
        <f>"Semaine du "&amp;TEXT(C33,"jj/mm")&amp;" au "&amp;TEXT(C33+6,"jj/mm aaaa")</f>
        <v>#NUM!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/>
      <c r="B33" s="59">
        <f ca="1">B23+1</f>
        <v>51</v>
      </c>
      <c r="C33" s="120" t="e">
        <f>C23+7</f>
        <v>#NUM!</v>
      </c>
      <c r="D33" s="121"/>
      <c r="E33" s="121"/>
      <c r="F33" s="122"/>
      <c r="G33" s="120" t="e">
        <f>C33+1</f>
        <v>#NUM!</v>
      </c>
      <c r="H33" s="121"/>
      <c r="I33" s="121"/>
      <c r="J33" s="122"/>
      <c r="K33" s="120" t="e">
        <f>G33+1</f>
        <v>#NUM!</v>
      </c>
      <c r="L33" s="121"/>
      <c r="M33" s="121"/>
      <c r="N33" s="122"/>
      <c r="O33" s="120" t="e">
        <f>K33+1</f>
        <v>#NUM!</v>
      </c>
      <c r="P33" s="121"/>
      <c r="Q33" s="121"/>
      <c r="R33" s="122"/>
      <c r="S33" s="120" t="e">
        <f>O33+1</f>
        <v>#NUM!</v>
      </c>
      <c r="T33" s="121"/>
      <c r="U33" s="121"/>
      <c r="V33" s="122"/>
      <c r="W33" s="120" t="e">
        <f>S33+1</f>
        <v>#NUM!</v>
      </c>
      <c r="X33" s="121"/>
      <c r="Y33" s="121"/>
      <c r="Z33" s="122"/>
      <c r="AA33" s="120" t="e">
        <f>W33+1</f>
        <v>#NUM!</v>
      </c>
      <c r="AB33" s="121"/>
      <c r="AC33" s="121"/>
      <c r="AD33" s="122"/>
    </row>
    <row r="34" spans="1:30" x14ac:dyDescent="0.25">
      <c r="B34" s="17" t="s">
        <v>14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8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/>
      <c r="C36" s="46"/>
      <c r="D36" s="46"/>
      <c r="E36" s="46"/>
      <c r="F36" s="47"/>
      <c r="G36" s="45"/>
      <c r="H36" s="45"/>
      <c r="I36" s="45"/>
      <c r="J36" s="45"/>
      <c r="K36" s="48"/>
      <c r="L36" s="48"/>
      <c r="M36" s="48"/>
      <c r="N36" s="48"/>
      <c r="O36" s="45"/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25">
      <c r="B37" s="26"/>
      <c r="C37" s="43"/>
      <c r="D37" s="43"/>
      <c r="E37" s="43"/>
      <c r="F37" s="43"/>
      <c r="G37" s="26"/>
      <c r="H37" s="26"/>
      <c r="I37" s="26"/>
      <c r="J37" s="26"/>
      <c r="K37" s="29"/>
      <c r="L37" s="29"/>
      <c r="M37" s="29"/>
      <c r="N37" s="29"/>
      <c r="O37" s="26"/>
      <c r="P37" s="26"/>
      <c r="Q37" s="26"/>
      <c r="R37" s="26"/>
      <c r="S37" s="29"/>
      <c r="T37" s="29"/>
      <c r="U37" s="29"/>
      <c r="V37" s="29"/>
      <c r="W37" s="26"/>
      <c r="X37" s="26"/>
      <c r="Y37" s="26"/>
      <c r="Z37" s="26"/>
      <c r="AA37" s="29"/>
      <c r="AB37" s="29"/>
      <c r="AC37" s="29"/>
      <c r="AD37" s="30"/>
    </row>
    <row r="38" spans="1:30" x14ac:dyDescent="0.25">
      <c r="B38" s="27"/>
      <c r="C38" s="41"/>
      <c r="D38" s="41"/>
      <c r="E38" s="41"/>
      <c r="F38" s="42"/>
      <c r="G38" s="27"/>
      <c r="H38" s="27"/>
      <c r="I38" s="27"/>
      <c r="J38" s="27"/>
      <c r="K38" s="31"/>
      <c r="L38" s="31"/>
      <c r="M38" s="31"/>
      <c r="N38" s="31"/>
      <c r="O38" s="27"/>
      <c r="P38" s="27"/>
      <c r="Q38" s="27"/>
      <c r="R38" s="27"/>
      <c r="S38" s="31"/>
      <c r="T38" s="31"/>
      <c r="U38" s="31"/>
      <c r="V38" s="31"/>
      <c r="W38" s="27"/>
      <c r="X38" s="27"/>
      <c r="Y38" s="27"/>
      <c r="Z38" s="27"/>
      <c r="AA38" s="31"/>
      <c r="AB38" s="31"/>
      <c r="AC38" s="31"/>
      <c r="AD38" s="32"/>
    </row>
    <row r="39" spans="1:30" x14ac:dyDescent="0.25">
      <c r="B39" s="26"/>
      <c r="C39" s="43"/>
      <c r="D39" s="43"/>
      <c r="E39" s="43"/>
      <c r="F39" s="43"/>
      <c r="G39" s="26"/>
      <c r="H39" s="26"/>
      <c r="I39" s="26"/>
      <c r="J39" s="26"/>
      <c r="K39" s="29"/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e">
        <f>"Semaine du "&amp;TEXT(C43,"jj/mm")&amp;" au "&amp;TEXT(C43+6,"jj/mm aaaa")</f>
        <v>#NUM!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/>
      <c r="B43" s="59">
        <f ca="1">B33+1</f>
        <v>52</v>
      </c>
      <c r="C43" s="120" t="e">
        <f>C33+7</f>
        <v>#NUM!</v>
      </c>
      <c r="D43" s="121"/>
      <c r="E43" s="121"/>
      <c r="F43" s="122"/>
      <c r="G43" s="120" t="e">
        <f>C43+1</f>
        <v>#NUM!</v>
      </c>
      <c r="H43" s="121"/>
      <c r="I43" s="121"/>
      <c r="J43" s="122"/>
      <c r="K43" s="120" t="e">
        <f>G43+1</f>
        <v>#NUM!</v>
      </c>
      <c r="L43" s="121"/>
      <c r="M43" s="121"/>
      <c r="N43" s="122"/>
      <c r="O43" s="120" t="e">
        <f>K43+1</f>
        <v>#NUM!</v>
      </c>
      <c r="P43" s="121"/>
      <c r="Q43" s="121"/>
      <c r="R43" s="122"/>
      <c r="S43" s="120" t="e">
        <f>O43+1</f>
        <v>#NUM!</v>
      </c>
      <c r="T43" s="121"/>
      <c r="U43" s="121"/>
      <c r="V43" s="122"/>
      <c r="W43" s="120" t="e">
        <f>S43+1</f>
        <v>#NUM!</v>
      </c>
      <c r="X43" s="121"/>
      <c r="Y43" s="121"/>
      <c r="Z43" s="122"/>
      <c r="AA43" s="120" t="e">
        <f>W43+1</f>
        <v>#NUM!</v>
      </c>
      <c r="AB43" s="121"/>
      <c r="AC43" s="121"/>
      <c r="AD43" s="122"/>
    </row>
    <row r="44" spans="1:30" x14ac:dyDescent="0.25">
      <c r="B44" s="17" t="s">
        <v>14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8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/>
      <c r="C46" s="51"/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/>
      <c r="AD46" s="52"/>
    </row>
    <row r="47" spans="1:30" x14ac:dyDescent="0.25">
      <c r="B47" s="35"/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/>
      <c r="N47" s="38"/>
      <c r="O47" s="35"/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25">
      <c r="B48" s="39"/>
      <c r="C48" s="40"/>
      <c r="D48" s="40"/>
      <c r="E48" s="40"/>
      <c r="F48" s="40"/>
      <c r="G48" s="39"/>
      <c r="H48" s="39"/>
      <c r="I48" s="39"/>
      <c r="J48" s="39"/>
      <c r="K48" s="34"/>
      <c r="L48" s="34"/>
      <c r="M48" s="34"/>
      <c r="N48" s="34"/>
      <c r="O48" s="39"/>
      <c r="P48" s="39"/>
      <c r="Q48" s="39"/>
      <c r="R48" s="39"/>
      <c r="S48" s="34"/>
      <c r="T48" s="34"/>
      <c r="U48" s="34"/>
      <c r="V48" s="34"/>
      <c r="W48" s="39"/>
      <c r="X48" s="39"/>
      <c r="Y48" s="39"/>
      <c r="Z48" s="39"/>
      <c r="AA48" s="34"/>
      <c r="AB48" s="34"/>
      <c r="AC48" s="34"/>
      <c r="AD48" s="34"/>
    </row>
    <row r="49" spans="1:30" x14ac:dyDescent="0.2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e">
        <f>"Semaine du "&amp;TEXT(C53,"jj/mm")&amp;" au "&amp;TEXT(C53+6,"jj/mm aaaa")</f>
        <v>#NUM!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/>
      <c r="B53" s="59">
        <f ca="1">B43+1</f>
        <v>53</v>
      </c>
      <c r="C53" s="120" t="e">
        <f>C43+7</f>
        <v>#NUM!</v>
      </c>
      <c r="D53" s="121"/>
      <c r="E53" s="121"/>
      <c r="F53" s="122"/>
      <c r="G53" s="120" t="e">
        <f>C53+1</f>
        <v>#NUM!</v>
      </c>
      <c r="H53" s="121"/>
      <c r="I53" s="121"/>
      <c r="J53" s="122"/>
      <c r="K53" s="120" t="e">
        <f>G53+1</f>
        <v>#NUM!</v>
      </c>
      <c r="L53" s="121"/>
      <c r="M53" s="121"/>
      <c r="N53" s="122"/>
      <c r="O53" s="120" t="e">
        <f>K53+1</f>
        <v>#NUM!</v>
      </c>
      <c r="P53" s="121"/>
      <c r="Q53" s="121"/>
      <c r="R53" s="122"/>
      <c r="S53" s="120" t="e">
        <f>O53+1</f>
        <v>#NUM!</v>
      </c>
      <c r="T53" s="121"/>
      <c r="U53" s="121"/>
      <c r="V53" s="122"/>
      <c r="W53" s="120" t="e">
        <f>S53+1</f>
        <v>#NUM!</v>
      </c>
      <c r="X53" s="121"/>
      <c r="Y53" s="121"/>
      <c r="Z53" s="122"/>
      <c r="AA53" s="120" t="e">
        <f>W53+1</f>
        <v>#NUM!</v>
      </c>
      <c r="AB53" s="121"/>
      <c r="AC53" s="121"/>
      <c r="AD53" s="122"/>
    </row>
    <row r="54" spans="1:30" x14ac:dyDescent="0.25">
      <c r="B54" s="17" t="s">
        <v>14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8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/>
      <c r="C56" s="46"/>
      <c r="D56" s="46"/>
      <c r="E56" s="46"/>
      <c r="F56" s="47"/>
      <c r="G56" s="45"/>
      <c r="H56" s="45"/>
      <c r="I56" s="45"/>
      <c r="J56" s="45"/>
      <c r="K56" s="48"/>
      <c r="L56" s="48"/>
      <c r="M56" s="48"/>
      <c r="N56" s="48"/>
      <c r="O56" s="45"/>
      <c r="P56" s="45"/>
      <c r="Q56" s="45"/>
      <c r="R56" s="45"/>
      <c r="S56" s="48"/>
      <c r="T56" s="48"/>
      <c r="U56" s="48"/>
      <c r="V56" s="48"/>
      <c r="W56" s="45"/>
      <c r="X56" s="45"/>
      <c r="Y56" s="45"/>
      <c r="Z56" s="45"/>
      <c r="AA56" s="48"/>
      <c r="AB56" s="48"/>
      <c r="AC56" s="48"/>
      <c r="AD56" s="49"/>
    </row>
    <row r="57" spans="1:30" x14ac:dyDescent="0.25">
      <c r="B57" s="26"/>
      <c r="C57" s="43"/>
      <c r="D57" s="43"/>
      <c r="E57" s="43"/>
      <c r="F57" s="43"/>
      <c r="G57" s="26"/>
      <c r="H57" s="26"/>
      <c r="I57" s="26"/>
      <c r="J57" s="26"/>
      <c r="K57" s="29"/>
      <c r="L57" s="29"/>
      <c r="M57" s="29"/>
      <c r="N57" s="29"/>
      <c r="O57" s="26"/>
      <c r="P57" s="26"/>
      <c r="Q57" s="26"/>
      <c r="R57" s="26"/>
      <c r="S57" s="29"/>
      <c r="T57" s="29"/>
      <c r="U57" s="29"/>
      <c r="V57" s="29"/>
      <c r="W57" s="26"/>
      <c r="X57" s="26"/>
      <c r="Y57" s="26"/>
      <c r="Z57" s="26"/>
      <c r="AA57" s="29"/>
      <c r="AB57" s="29"/>
      <c r="AC57" s="29"/>
      <c r="AD57" s="30"/>
    </row>
    <row r="58" spans="1:30" x14ac:dyDescent="0.25">
      <c r="B58" s="27"/>
      <c r="C58" s="41"/>
      <c r="D58" s="41"/>
      <c r="E58" s="41"/>
      <c r="F58" s="42"/>
      <c r="G58" s="27"/>
      <c r="H58" s="27"/>
      <c r="I58" s="27"/>
      <c r="J58" s="27"/>
      <c r="K58" s="31"/>
      <c r="L58" s="31"/>
      <c r="M58" s="31"/>
      <c r="N58" s="31"/>
      <c r="O58" s="27"/>
      <c r="P58" s="27"/>
      <c r="Q58" s="27"/>
      <c r="R58" s="27"/>
      <c r="S58" s="31"/>
      <c r="T58" s="31"/>
      <c r="U58" s="31"/>
      <c r="V58" s="31"/>
      <c r="W58" s="27"/>
      <c r="X58" s="27"/>
      <c r="Y58" s="27"/>
      <c r="Z58" s="27"/>
      <c r="AA58" s="31"/>
      <c r="AB58" s="31"/>
      <c r="AC58" s="31"/>
      <c r="AD58" s="32"/>
    </row>
    <row r="59" spans="1:30" x14ac:dyDescent="0.25">
      <c r="B59" s="26"/>
      <c r="C59" s="43"/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/>
      <c r="V59" s="29"/>
      <c r="W59" s="26"/>
      <c r="X59" s="26"/>
      <c r="Y59" s="26"/>
      <c r="Z59" s="26"/>
      <c r="AA59" s="29"/>
      <c r="AB59" s="29"/>
      <c r="AC59" s="29"/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W43:Z43"/>
    <mergeCell ref="AA43:AD43"/>
    <mergeCell ref="C33:F33"/>
    <mergeCell ref="G33:J33"/>
    <mergeCell ref="K33:N33"/>
    <mergeCell ref="O33:R33"/>
    <mergeCell ref="S33:V33"/>
    <mergeCell ref="W33:Z33"/>
    <mergeCell ref="AA33:AD33"/>
    <mergeCell ref="C43:F43"/>
    <mergeCell ref="G43:J43"/>
    <mergeCell ref="K43:N43"/>
    <mergeCell ref="O43:R43"/>
    <mergeCell ref="S43:V4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Y1:AC1"/>
    <mergeCell ref="C3:F3"/>
    <mergeCell ref="G3:J3"/>
    <mergeCell ref="K3:N3"/>
    <mergeCell ref="O3:R3"/>
    <mergeCell ref="S3:V3"/>
    <mergeCell ref="W3:Z3"/>
    <mergeCell ref="AA3:AD3"/>
    <mergeCell ref="W53:Z53"/>
    <mergeCell ref="AA53:AD53"/>
    <mergeCell ref="C53:F53"/>
    <mergeCell ref="G53:J53"/>
    <mergeCell ref="K53:N53"/>
    <mergeCell ref="O53:R53"/>
    <mergeCell ref="S53:V53"/>
  </mergeCells>
  <conditionalFormatting sqref="C3:AD3">
    <cfRule type="timePeriod" dxfId="8" priority="6" timePeriod="lastMonth">
      <formula>AND(MONTH(C3)=MONTH(EDATE(TODAY(),0-1)),YEAR(C3)=YEAR(EDATE(TODAY(),0-1)))</formula>
    </cfRule>
  </conditionalFormatting>
  <conditionalFormatting sqref="C13:AD13">
    <cfRule type="timePeriod" dxfId="7" priority="5" timePeriod="lastMonth">
      <formula>AND(MONTH(C13)=MONTH(EDATE(TODAY(),0-1)),YEAR(C13)=YEAR(EDATE(TODAY(),0-1)))</formula>
    </cfRule>
  </conditionalFormatting>
  <conditionalFormatting sqref="C23:AD23">
    <cfRule type="timePeriod" dxfId="6" priority="4" timePeriod="lastMonth">
      <formula>AND(MONTH(C23)=MONTH(EDATE(TODAY(),0-1)),YEAR(C23)=YEAR(EDATE(TODAY(),0-1)))</formula>
    </cfRule>
  </conditionalFormatting>
  <conditionalFormatting sqref="C33:AD33">
    <cfRule type="timePeriod" dxfId="5" priority="3" timePeriod="lastMonth">
      <formula>AND(MONTH(C33)=MONTH(EDATE(TODAY(),0-1)),YEAR(C33)=YEAR(EDATE(TODAY(),0-1)))</formula>
    </cfRule>
  </conditionalFormatting>
  <conditionalFormatting sqref="C43:AD43">
    <cfRule type="timePeriod" dxfId="4" priority="2" timePeriod="lastMonth">
      <formula>AND(MONTH(C43)=MONTH(EDATE(TODAY(),0-1)),YEAR(C43)=YEAR(EDATE(TODAY(),0-1)))</formula>
    </cfRule>
  </conditionalFormatting>
  <conditionalFormatting sqref="C53:AD53">
    <cfRule type="timePeriod" dxfId="3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J13"/>
  <sheetViews>
    <sheetView tabSelected="1" topLeftCell="A4" workbookViewId="0">
      <selection activeCell="B7" sqref="B7"/>
    </sheetView>
  </sheetViews>
  <sheetFormatPr baseColWidth="10" defaultRowHeight="15" x14ac:dyDescent="0.25"/>
  <cols>
    <col min="1" max="1" width="11.85546875" customWidth="1"/>
    <col min="2" max="2" width="9.42578125" customWidth="1"/>
    <col min="3" max="33" width="3.28515625" customWidth="1"/>
    <col min="34" max="34" width="6" bestFit="1" customWidth="1"/>
    <col min="35" max="36" width="3.28515625" customWidth="1"/>
  </cols>
  <sheetData>
    <row r="2" spans="1:36" x14ac:dyDescent="0.25">
      <c r="AH2" t="str">
        <f>'MENU PRINCIPAL'!I2&amp;'MENU PRINCIPAL'!I1</f>
        <v>Janvier2018</v>
      </c>
    </row>
    <row r="3" spans="1:36" ht="15.75" thickBot="1" x14ac:dyDescent="0.3">
      <c r="AC3" s="109"/>
      <c r="AD3" s="109"/>
      <c r="AE3" s="109"/>
      <c r="AF3" s="109"/>
    </row>
    <row r="4" spans="1:36" ht="18" thickTop="1" thickBot="1" x14ac:dyDescent="0.35">
      <c r="A4" s="68"/>
      <c r="B4" s="69" t="s">
        <v>32</v>
      </c>
      <c r="C4" s="70">
        <f t="shared" ref="C4:AC4" si="0">IFERROR($AH$2+(COLUMN()-3),"")</f>
        <v>43101</v>
      </c>
      <c r="D4" s="70">
        <f t="shared" si="0"/>
        <v>43102</v>
      </c>
      <c r="E4" s="70">
        <f t="shared" si="0"/>
        <v>43103</v>
      </c>
      <c r="F4" s="70">
        <f t="shared" si="0"/>
        <v>43104</v>
      </c>
      <c r="G4" s="70">
        <f t="shared" si="0"/>
        <v>43105</v>
      </c>
      <c r="H4" s="70">
        <f t="shared" si="0"/>
        <v>43106</v>
      </c>
      <c r="I4" s="70">
        <f t="shared" si="0"/>
        <v>43107</v>
      </c>
      <c r="J4" s="70">
        <f t="shared" si="0"/>
        <v>43108</v>
      </c>
      <c r="K4" s="70">
        <f t="shared" si="0"/>
        <v>43109</v>
      </c>
      <c r="L4" s="70">
        <f t="shared" si="0"/>
        <v>43110</v>
      </c>
      <c r="M4" s="70">
        <f t="shared" si="0"/>
        <v>43111</v>
      </c>
      <c r="N4" s="70">
        <f t="shared" si="0"/>
        <v>43112</v>
      </c>
      <c r="O4" s="70">
        <f t="shared" si="0"/>
        <v>43113</v>
      </c>
      <c r="P4" s="70">
        <f t="shared" si="0"/>
        <v>43114</v>
      </c>
      <c r="Q4" s="70">
        <f t="shared" si="0"/>
        <v>43115</v>
      </c>
      <c r="R4" s="70">
        <f t="shared" si="0"/>
        <v>43116</v>
      </c>
      <c r="S4" s="70">
        <f t="shared" si="0"/>
        <v>43117</v>
      </c>
      <c r="T4" s="70">
        <f t="shared" si="0"/>
        <v>43118</v>
      </c>
      <c r="U4" s="70">
        <f t="shared" si="0"/>
        <v>43119</v>
      </c>
      <c r="V4" s="70">
        <f t="shared" si="0"/>
        <v>43120</v>
      </c>
      <c r="W4" s="70">
        <f t="shared" si="0"/>
        <v>43121</v>
      </c>
      <c r="X4" s="70">
        <f t="shared" si="0"/>
        <v>43122</v>
      </c>
      <c r="Y4" s="70">
        <f t="shared" si="0"/>
        <v>43123</v>
      </c>
      <c r="Z4" s="70">
        <f t="shared" si="0"/>
        <v>43124</v>
      </c>
      <c r="AA4" s="70">
        <f t="shared" si="0"/>
        <v>43125</v>
      </c>
      <c r="AB4" s="70">
        <f t="shared" si="0"/>
        <v>43126</v>
      </c>
      <c r="AC4" s="70">
        <f t="shared" si="0"/>
        <v>43127</v>
      </c>
      <c r="AD4" s="70">
        <f t="shared" ref="AD4:AG4" si="1">IFERROR($AH$2+(COLUMN()-3),"")</f>
        <v>43128</v>
      </c>
      <c r="AE4" s="70">
        <f t="shared" si="1"/>
        <v>43129</v>
      </c>
      <c r="AF4" s="70">
        <f t="shared" si="1"/>
        <v>43130</v>
      </c>
      <c r="AG4" s="70">
        <f t="shared" si="1"/>
        <v>43131</v>
      </c>
      <c r="AH4" s="71" t="s">
        <v>33</v>
      </c>
      <c r="AI4" s="72" t="s">
        <v>34</v>
      </c>
      <c r="AJ4" s="73" t="s">
        <v>35</v>
      </c>
    </row>
    <row r="5" spans="1:36" ht="16.5" x14ac:dyDescent="0.3">
      <c r="A5" s="74" t="s">
        <v>36</v>
      </c>
      <c r="B5" s="75"/>
      <c r="C5" s="76"/>
      <c r="D5" s="77"/>
      <c r="E5" s="77"/>
      <c r="F5" s="77"/>
      <c r="G5" s="77"/>
      <c r="H5" s="77"/>
      <c r="I5" s="77"/>
      <c r="J5" s="77"/>
      <c r="K5" s="77"/>
      <c r="L5" s="78"/>
      <c r="M5" s="77"/>
      <c r="N5" s="77"/>
      <c r="O5" s="79"/>
      <c r="P5" s="79"/>
      <c r="Q5" s="79"/>
      <c r="R5" s="79"/>
      <c r="S5" s="79"/>
      <c r="T5" s="80"/>
      <c r="U5" s="80"/>
      <c r="V5" s="79"/>
      <c r="W5" s="79"/>
      <c r="X5" s="79"/>
      <c r="Y5" s="77"/>
      <c r="Z5" s="77"/>
      <c r="AA5" s="81"/>
      <c r="AB5" s="77"/>
      <c r="AC5" s="77"/>
      <c r="AD5" s="77"/>
      <c r="AE5" s="77"/>
      <c r="AF5" s="77"/>
      <c r="AG5" s="77"/>
      <c r="AH5" s="82"/>
      <c r="AI5" s="83"/>
      <c r="AJ5" s="84"/>
    </row>
    <row r="6" spans="1:36" ht="16.5" x14ac:dyDescent="0.3">
      <c r="A6" s="85" t="s">
        <v>37</v>
      </c>
      <c r="B6" s="86"/>
      <c r="C6" s="87"/>
      <c r="D6" s="88"/>
      <c r="E6" s="89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90"/>
      <c r="U6" s="90"/>
      <c r="V6" s="88"/>
      <c r="W6" s="88"/>
      <c r="X6" s="88"/>
      <c r="Y6" s="88"/>
      <c r="Z6" s="88"/>
      <c r="AA6" s="90"/>
      <c r="AB6" s="88"/>
      <c r="AC6" s="88"/>
      <c r="AD6" s="88"/>
      <c r="AE6" s="88"/>
      <c r="AF6" s="88"/>
      <c r="AG6" s="88"/>
      <c r="AH6" s="91"/>
      <c r="AI6" s="92"/>
      <c r="AJ6" s="93"/>
    </row>
    <row r="7" spans="1:36" x14ac:dyDescent="0.25">
      <c r="B7" t="s">
        <v>44</v>
      </c>
    </row>
    <row r="8" spans="1:36" ht="16.5" x14ac:dyDescent="0.3">
      <c r="A8" s="94" t="s">
        <v>13</v>
      </c>
      <c r="B8" s="95"/>
      <c r="C8" s="96"/>
      <c r="D8" s="96"/>
      <c r="E8" s="96"/>
      <c r="F8" s="97"/>
      <c r="G8" s="96"/>
      <c r="H8" s="96"/>
      <c r="I8" s="96"/>
      <c r="J8" s="96"/>
      <c r="K8" s="97"/>
      <c r="L8" s="96"/>
      <c r="M8" s="96"/>
      <c r="N8" s="98"/>
      <c r="O8" s="96"/>
      <c r="P8" s="96"/>
      <c r="Q8" s="96"/>
      <c r="R8" s="96"/>
      <c r="S8" s="96"/>
      <c r="T8" s="98"/>
      <c r="U8" s="98"/>
      <c r="V8" s="96"/>
      <c r="W8" s="96"/>
      <c r="X8" s="96"/>
      <c r="Y8" s="96"/>
      <c r="Z8" s="96"/>
      <c r="AA8" s="98"/>
      <c r="AB8" s="96"/>
      <c r="AC8" s="96"/>
      <c r="AD8" s="96"/>
      <c r="AE8" s="96"/>
      <c r="AF8" s="96"/>
      <c r="AG8" s="96"/>
      <c r="AH8" s="97"/>
      <c r="AI8" s="99"/>
      <c r="AJ8" s="100"/>
    </row>
    <row r="9" spans="1:36" x14ac:dyDescent="0.25">
      <c r="A9" s="101" t="s">
        <v>38</v>
      </c>
      <c r="B9" s="86"/>
      <c r="C9" s="102" t="e">
        <f ca="1">IF(C$4&lt;&gt;"",IF(SUMPRODUCT((C$4&gt;=[1]!Leave[[departure]:[departure]])*(C$4&lt;[1]!Leave[[return]:[return]])*([1]HEURES!$A9=[1]!Leave[[workers]:[workers]])),0,SUMPRODUCT(--(OFFSET([1]QUART!$B$8,(WEEKNUM(C$4,2)-WEEKNUM(#REF!,2))*14,MATCH([1]HEURES!C$5,OFFSET([1]QUART!$C$5,(WEEKNUM(C$4,2)-WEEKNUM(#REF!,2))*14,0,1,35),0),7,5)="X")*--(OFFSET([1]QUART!$B$8,(WEEKNUM(C$4,2)-WEEKNUM(#REF!,2))*14,0,7,1)=[1]HEURES!$A9)*(([1]TOV!$A$3:$E$3)-([1]TOV!$A$2:$E$2)))),"")</f>
        <v>#REF!</v>
      </c>
      <c r="D9" s="102" t="e">
        <f ca="1">IF(D$4&lt;&gt;"",IF(SUMPRODUCT((D$4&gt;=[1]!Leave[[departure]:[departure]])*(D$4&lt;[1]!Leave[[return]:[return]])*([1]HEURES!$A9=[1]!Leave[[workers]:[workers]])),0,SUMPRODUCT(--(OFFSET([1]QUART!$B$8,(WEEKNUM(D$4,2)-WEEKNUM(#REF!,2))*14,MATCH([1]HEURES!D$5,OFFSET([1]QUART!$C$5,(WEEKNUM(D$4,2)-WEEKNUM(#REF!,2))*14,0,1,35),0),7,5)="X")*--(OFFSET([1]QUART!$B$8,(WEEKNUM(D$4,2)-WEEKNUM(#REF!,2))*14,0,7,1)=[1]HEURES!$A9)*(([1]TOV!$A$3:$E$3)-([1]TOV!$A$2:$E$2)))),"")</f>
        <v>#REF!</v>
      </c>
      <c r="E9" s="102" t="e">
        <f ca="1">IF(E$4&lt;&gt;"",IF(SUMPRODUCT((E$4&gt;=[1]!Leave[[departure]:[departure]])*(E$4&lt;[1]!Leave[[return]:[return]])*([1]HEURES!$A9=[1]!Leave[[workers]:[workers]])),0,SUMPRODUCT(--(OFFSET([1]QUART!$B$8,(WEEKNUM(E$4,2)-WEEKNUM(#REF!,2))*14,MATCH([1]HEURES!E$5,OFFSET([1]QUART!$C$5,(WEEKNUM(E$4,2)-WEEKNUM(#REF!,2))*14,0,1,35),0),7,5)="X")*--(OFFSET([1]QUART!$B$8,(WEEKNUM(E$4,2)-WEEKNUM(#REF!,2))*14,0,7,1)=[1]HEURES!$A9)*(([1]TOV!$A$3:$E$3)-([1]TOV!$A$2:$E$2)))),"")</f>
        <v>#REF!</v>
      </c>
      <c r="F9" s="102" t="e">
        <f ca="1">IF(F$4&lt;&gt;"",IF(SUMPRODUCT((F$4&gt;=[1]!Leave[[departure]:[departure]])*(F$4&lt;[1]!Leave[[return]:[return]])*([1]HEURES!$A9=[1]!Leave[[workers]:[workers]])),0,SUMPRODUCT(--(OFFSET([1]QUART!$B$8,(WEEKNUM(F$4,2)-WEEKNUM(#REF!,2))*14,MATCH([1]HEURES!F$5,OFFSET([1]QUART!$C$5,(WEEKNUM(F$4,2)-WEEKNUM(#REF!,2))*14,0,1,35),0),7,5)="X")*--(OFFSET([1]QUART!$B$8,(WEEKNUM(F$4,2)-WEEKNUM(#REF!,2))*14,0,7,1)=[1]HEURES!$A9)*(([1]TOV!$A$3:$E$3)-([1]TOV!$A$2:$E$2)))),"")</f>
        <v>#REF!</v>
      </c>
      <c r="G9" s="102" t="e">
        <f ca="1">IF(G$4&lt;&gt;"",IF(SUMPRODUCT((G$4&gt;=[1]!Leave[[departure]:[departure]])*(G$4&lt;[1]!Leave[[return]:[return]])*([1]HEURES!$A9=[1]!Leave[[workers]:[workers]])),0,SUMPRODUCT(--(OFFSET([1]QUART!$B$8,(WEEKNUM(G$4,2)-WEEKNUM(#REF!,2))*14,MATCH([1]HEURES!G$5,OFFSET([1]QUART!$C$5,(WEEKNUM(G$4,2)-WEEKNUM(#REF!,2))*14,0,1,35),0),7,5)="X")*--(OFFSET([1]QUART!$B$8,(WEEKNUM(G$4,2)-WEEKNUM(#REF!,2))*14,0,7,1)=[1]HEURES!$A9)*(([1]TOV!$A$3:$E$3)-([1]TOV!$A$2:$E$2)))),"")</f>
        <v>#REF!</v>
      </c>
      <c r="H9" s="102" t="e">
        <f ca="1">IF(H$4&lt;&gt;"",IF(SUMPRODUCT((H$4&gt;=[1]!Leave[[departure]:[departure]])*(H$4&lt;[1]!Leave[[return]:[return]])*([1]HEURES!$A9=[1]!Leave[[workers]:[workers]])),0,SUMPRODUCT(--(OFFSET([1]QUART!$B$8,(WEEKNUM(H$4,2)-WEEKNUM(#REF!,2))*14,MATCH([1]HEURES!H$5,OFFSET([1]QUART!$C$5,(WEEKNUM(H$4,2)-WEEKNUM(#REF!,2))*14,0,1,35),0),7,5)="X")*--(OFFSET([1]QUART!$B$8,(WEEKNUM(H$4,2)-WEEKNUM(#REF!,2))*14,0,7,1)=[1]HEURES!$A9)*(([1]TOV!$A$3:$E$3)-([1]TOV!$A$2:$E$2)))),"")</f>
        <v>#REF!</v>
      </c>
      <c r="I9" s="102" t="e">
        <f ca="1">IF(I$4&lt;&gt;"",IF(SUMPRODUCT((I$4&gt;=[1]!Leave[[departure]:[departure]])*(I$4&lt;[1]!Leave[[return]:[return]])*([1]HEURES!$A9=[1]!Leave[[workers]:[workers]])),0,SUMPRODUCT(--(OFFSET([1]QUART!$B$8,(WEEKNUM(I$4,2)-WEEKNUM(#REF!,2))*14,MATCH([1]HEURES!I$5,OFFSET([1]QUART!$C$5,(WEEKNUM(I$4,2)-WEEKNUM(#REF!,2))*14,0,1,35),0),7,5)="X")*--(OFFSET([1]QUART!$B$8,(WEEKNUM(I$4,2)-WEEKNUM(#REF!,2))*14,0,7,1)=[1]HEURES!$A9)*(([1]TOV!$A$3:$E$3)-([1]TOV!$A$2:$E$2)))),"")</f>
        <v>#REF!</v>
      </c>
      <c r="J9" s="102" t="e">
        <f ca="1">IF(J$4&lt;&gt;"",IF(SUMPRODUCT((J$4&gt;=[1]!Leave[[departure]:[departure]])*(J$4&lt;[1]!Leave[[return]:[return]])*([1]HEURES!$A9=[1]!Leave[[workers]:[workers]])),0,SUMPRODUCT(--(OFFSET([1]QUART!$B$8,(WEEKNUM(J$4,2)-WEEKNUM(#REF!,2))*14,MATCH([1]HEURES!J$5,OFFSET([1]QUART!$C$5,(WEEKNUM(J$4,2)-WEEKNUM(#REF!,2))*14,0,1,35),0),7,5)="X")*--(OFFSET([1]QUART!$B$8,(WEEKNUM(J$4,2)-WEEKNUM(#REF!,2))*14,0,7,1)=[1]HEURES!$A9)*(([1]TOV!$A$3:$E$3)-([1]TOV!$A$2:$E$2)))),"")</f>
        <v>#REF!</v>
      </c>
      <c r="K9" s="102" t="e">
        <f ca="1">IF(K$4&lt;&gt;"",IF(SUMPRODUCT((K$4&gt;=[1]!Leave[[departure]:[departure]])*(K$4&lt;[1]!Leave[[return]:[return]])*([1]HEURES!$A9=[1]!Leave[[workers]:[workers]])),0,SUMPRODUCT(--(OFFSET([1]QUART!$B$8,(WEEKNUM(K$4,2)-WEEKNUM(#REF!,2))*14,MATCH([1]HEURES!K$5,OFFSET([1]QUART!$C$5,(WEEKNUM(K$4,2)-WEEKNUM(#REF!,2))*14,0,1,35),0),7,5)="X")*--(OFFSET([1]QUART!$B$8,(WEEKNUM(K$4,2)-WEEKNUM(#REF!,2))*14,0,7,1)=[1]HEURES!$A9)*(([1]TOV!$A$3:$E$3)-([1]TOV!$A$2:$E$2)))),"")</f>
        <v>#REF!</v>
      </c>
      <c r="L9" s="102" t="e">
        <f ca="1">IF(L$4&lt;&gt;"",IF(SUMPRODUCT((L$4&gt;=[1]!Leave[[departure]:[departure]])*(L$4&lt;[1]!Leave[[return]:[return]])*([1]HEURES!$A9=[1]!Leave[[workers]:[workers]])),0,SUMPRODUCT(--(OFFSET([1]QUART!$B$8,(WEEKNUM(L$4,2)-WEEKNUM(#REF!,2))*14,MATCH([1]HEURES!L$5,OFFSET([1]QUART!$C$5,(WEEKNUM(L$4,2)-WEEKNUM(#REF!,2))*14,0,1,35),0),7,5)="X")*--(OFFSET([1]QUART!$B$8,(WEEKNUM(L$4,2)-WEEKNUM(#REF!,2))*14,0,7,1)=[1]HEURES!$A9)*(([1]TOV!$A$3:$E$3)-([1]TOV!$A$2:$E$2)))),"")</f>
        <v>#REF!</v>
      </c>
      <c r="M9" s="102" t="e">
        <f ca="1">IF(M$4&lt;&gt;"",IF(SUMPRODUCT((M$4&gt;=[1]!Leave[[departure]:[departure]])*(M$4&lt;[1]!Leave[[return]:[return]])*([1]HEURES!$A9=[1]!Leave[[workers]:[workers]])),0,SUMPRODUCT(--(OFFSET([1]QUART!$B$8,(WEEKNUM(M$4,2)-WEEKNUM(#REF!,2))*14,MATCH([1]HEURES!M$5,OFFSET([1]QUART!$C$5,(WEEKNUM(M$4,2)-WEEKNUM(#REF!,2))*14,0,1,35),0),7,5)="X")*--(OFFSET([1]QUART!$B$8,(WEEKNUM(M$4,2)-WEEKNUM(#REF!,2))*14,0,7,1)=[1]HEURES!$A9)*(([1]TOV!$A$3:$E$3)-([1]TOV!$A$2:$E$2)))),"")</f>
        <v>#REF!</v>
      </c>
      <c r="N9" s="102" t="e">
        <f ca="1">IF(N$4&lt;&gt;"",IF(SUMPRODUCT((N$4&gt;=[1]!Leave[[departure]:[departure]])*(N$4&lt;[1]!Leave[[return]:[return]])*([1]HEURES!$A9=[1]!Leave[[workers]:[workers]])),0,SUMPRODUCT(--(OFFSET([1]QUART!$B$8,(WEEKNUM(N$4,2)-WEEKNUM(#REF!,2))*14,MATCH([1]HEURES!N$5,OFFSET([1]QUART!$C$5,(WEEKNUM(N$4,2)-WEEKNUM(#REF!,2))*14,0,1,35),0),7,5)="X")*--(OFFSET([1]QUART!$B$8,(WEEKNUM(N$4,2)-WEEKNUM(#REF!,2))*14,0,7,1)=[1]HEURES!$A9)*(([1]TOV!$A$3:$E$3)-([1]TOV!$A$2:$E$2)))),"")</f>
        <v>#REF!</v>
      </c>
      <c r="O9" s="102" t="e">
        <f ca="1">IF(O$4&lt;&gt;"",IF(SUMPRODUCT((O$4&gt;=[1]!Leave[[departure]:[departure]])*(O$4&lt;[1]!Leave[[return]:[return]])*([1]HEURES!$A9=[1]!Leave[[workers]:[workers]])),0,SUMPRODUCT(--(OFFSET([1]QUART!$B$8,(WEEKNUM(O$4,2)-WEEKNUM(#REF!,2))*14,MATCH([1]HEURES!O$5,OFFSET([1]QUART!$C$5,(WEEKNUM(O$4,2)-WEEKNUM(#REF!,2))*14,0,1,35),0),7,5)="X")*--(OFFSET([1]QUART!$B$8,(WEEKNUM(O$4,2)-WEEKNUM(#REF!,2))*14,0,7,1)=[1]HEURES!$A9)*(([1]TOV!$A$3:$E$3)-([1]TOV!$A$2:$E$2)))),"")</f>
        <v>#REF!</v>
      </c>
      <c r="P9" s="102" t="e">
        <f ca="1">IF(P$4&lt;&gt;"",IF(SUMPRODUCT((P$4&gt;=[1]!Leave[[departure]:[departure]])*(P$4&lt;[1]!Leave[[return]:[return]])*([1]HEURES!$A9=[1]!Leave[[workers]:[workers]])),0,SUMPRODUCT(--(OFFSET([1]QUART!$B$8,(WEEKNUM(P$4,2)-WEEKNUM(#REF!,2))*14,MATCH([1]HEURES!P$5,OFFSET([1]QUART!$C$5,(WEEKNUM(P$4,2)-WEEKNUM(#REF!,2))*14,0,1,35),0),7,5)="X")*--(OFFSET([1]QUART!$B$8,(WEEKNUM(P$4,2)-WEEKNUM(#REF!,2))*14,0,7,1)=[1]HEURES!$A9)*(([1]TOV!$A$3:$E$3)-([1]TOV!$A$2:$E$2)))),"")</f>
        <v>#REF!</v>
      </c>
      <c r="Q9" s="102" t="e">
        <f ca="1">IF(Q$4&lt;&gt;"",IF(SUMPRODUCT((Q$4&gt;=[1]!Leave[[departure]:[departure]])*(Q$4&lt;[1]!Leave[[return]:[return]])*([1]HEURES!$A9=[1]!Leave[[workers]:[workers]])),0,SUMPRODUCT(--(OFFSET([1]QUART!$B$8,(WEEKNUM(Q$4,2)-WEEKNUM(#REF!,2))*14,MATCH([1]HEURES!Q$5,OFFSET([1]QUART!$C$5,(WEEKNUM(Q$4,2)-WEEKNUM(#REF!,2))*14,0,1,35),0),7,5)="X")*--(OFFSET([1]QUART!$B$8,(WEEKNUM(Q$4,2)-WEEKNUM(#REF!,2))*14,0,7,1)=[1]HEURES!$A9)*(([1]TOV!$A$3:$E$3)-([1]TOV!$A$2:$E$2)))),"")</f>
        <v>#REF!</v>
      </c>
      <c r="R9" s="102" t="e">
        <f ca="1">IF(R$4&lt;&gt;"",IF(SUMPRODUCT((R$4&gt;=[1]!Leave[[departure]:[departure]])*(R$4&lt;[1]!Leave[[return]:[return]])*([1]HEURES!$A9=[1]!Leave[[workers]:[workers]])),0,SUMPRODUCT(--(OFFSET([1]QUART!$B$8,(WEEKNUM(R$4,2)-WEEKNUM(#REF!,2))*14,MATCH([1]HEURES!R$5,OFFSET([1]QUART!$C$5,(WEEKNUM(R$4,2)-WEEKNUM(#REF!,2))*14,0,1,35),0),7,5)="X")*--(OFFSET([1]QUART!$B$8,(WEEKNUM(R$4,2)-WEEKNUM(#REF!,2))*14,0,7,1)=[1]HEURES!$A9)*(([1]TOV!$A$3:$E$3)-([1]TOV!$A$2:$E$2)))),"")</f>
        <v>#REF!</v>
      </c>
      <c r="S9" s="102" t="e">
        <f ca="1">IF(S$4&lt;&gt;"",IF(SUMPRODUCT((S$4&gt;=[1]!Leave[[departure]:[departure]])*(S$4&lt;[1]!Leave[[return]:[return]])*([1]HEURES!$A9=[1]!Leave[[workers]:[workers]])),0,SUMPRODUCT(--(OFFSET([1]QUART!$B$8,(WEEKNUM(S$4,2)-WEEKNUM(#REF!,2))*14,MATCH([1]HEURES!S$5,OFFSET([1]QUART!$C$5,(WEEKNUM(S$4,2)-WEEKNUM(#REF!,2))*14,0,1,35),0),7,5)="X")*--(OFFSET([1]QUART!$B$8,(WEEKNUM(S$4,2)-WEEKNUM(#REF!,2))*14,0,7,1)=[1]HEURES!$A9)*(([1]TOV!$A$3:$E$3)-([1]TOV!$A$2:$E$2)))),"")</f>
        <v>#REF!</v>
      </c>
      <c r="T9" s="102" t="e">
        <f ca="1">IF(T$4&lt;&gt;"",IF(SUMPRODUCT((T$4&gt;=[1]!Leave[[departure]:[departure]])*(T$4&lt;[1]!Leave[[return]:[return]])*([1]HEURES!$A9=[1]!Leave[[workers]:[workers]])),0,SUMPRODUCT(--(OFFSET([1]QUART!$B$8,(WEEKNUM(T$4,2)-WEEKNUM(#REF!,2))*14,MATCH([1]HEURES!T$5,OFFSET([1]QUART!$C$5,(WEEKNUM(T$4,2)-WEEKNUM(#REF!,2))*14,0,1,35),0),7,5)="X")*--(OFFSET([1]QUART!$B$8,(WEEKNUM(T$4,2)-WEEKNUM(#REF!,2))*14,0,7,1)=[1]HEURES!$A9)*(([1]TOV!$A$3:$E$3)-([1]TOV!$A$2:$E$2)))),"")</f>
        <v>#REF!</v>
      </c>
      <c r="U9" s="102" t="e">
        <f ca="1">IF(U$4&lt;&gt;"",IF(SUMPRODUCT((U$4&gt;=[1]!Leave[[departure]:[departure]])*(U$4&lt;[1]!Leave[[return]:[return]])*([1]HEURES!$A9=[1]!Leave[[workers]:[workers]])),0,SUMPRODUCT(--(OFFSET([1]QUART!$B$8,(WEEKNUM(U$4,2)-WEEKNUM(#REF!,2))*14,MATCH([1]HEURES!U$5,OFFSET([1]QUART!$C$5,(WEEKNUM(U$4,2)-WEEKNUM(#REF!,2))*14,0,1,35),0),7,5)="X")*--(OFFSET([1]QUART!$B$8,(WEEKNUM(U$4,2)-WEEKNUM(#REF!,2))*14,0,7,1)=[1]HEURES!$A9)*(([1]TOV!$A$3:$E$3)-([1]TOV!$A$2:$E$2)))),"")</f>
        <v>#REF!</v>
      </c>
      <c r="V9" s="102" t="e">
        <f ca="1">IF(V$4&lt;&gt;"",IF(SUMPRODUCT((V$4&gt;=[1]!Leave[[departure]:[departure]])*(V$4&lt;[1]!Leave[[return]:[return]])*([1]HEURES!$A9=[1]!Leave[[workers]:[workers]])),0,SUMPRODUCT(--(OFFSET([1]QUART!$B$8,(WEEKNUM(V$4,2)-WEEKNUM(#REF!,2))*14,MATCH([1]HEURES!V$5,OFFSET([1]QUART!$C$5,(WEEKNUM(V$4,2)-WEEKNUM(#REF!,2))*14,0,1,35),0),7,5)="X")*--(OFFSET([1]QUART!$B$8,(WEEKNUM(V$4,2)-WEEKNUM(#REF!,2))*14,0,7,1)=[1]HEURES!$A9)*(([1]TOV!$A$3:$E$3)-([1]TOV!$A$2:$E$2)))),"")</f>
        <v>#REF!</v>
      </c>
      <c r="W9" s="102" t="e">
        <f ca="1">IF(W$4&lt;&gt;"",IF(SUMPRODUCT((W$4&gt;=[1]!Leave[[departure]:[departure]])*(W$4&lt;[1]!Leave[[return]:[return]])*([1]HEURES!$A9=[1]!Leave[[workers]:[workers]])),0,SUMPRODUCT(--(OFFSET([1]QUART!$B$8,(WEEKNUM(W$4,2)-WEEKNUM(#REF!,2))*14,MATCH([1]HEURES!W$5,OFFSET([1]QUART!$C$5,(WEEKNUM(W$4,2)-WEEKNUM(#REF!,2))*14,0,1,35),0),7,5)="X")*--(OFFSET([1]QUART!$B$8,(WEEKNUM(W$4,2)-WEEKNUM(#REF!,2))*14,0,7,1)=[1]HEURES!$A9)*(([1]TOV!$A$3:$E$3)-([1]TOV!$A$2:$E$2)))),"")</f>
        <v>#REF!</v>
      </c>
      <c r="X9" s="102" t="e">
        <f ca="1">IF(X$4&lt;&gt;"",IF(SUMPRODUCT((X$4&gt;=[1]!Leave[[departure]:[departure]])*(X$4&lt;[1]!Leave[[return]:[return]])*([1]HEURES!$A9=[1]!Leave[[workers]:[workers]])),0,SUMPRODUCT(--(OFFSET([1]QUART!$B$8,(WEEKNUM(X$4,2)-WEEKNUM(#REF!,2))*14,MATCH([1]HEURES!X$5,OFFSET([1]QUART!$C$5,(WEEKNUM(X$4,2)-WEEKNUM(#REF!,2))*14,0,1,35),0),7,5)="X")*--(OFFSET([1]QUART!$B$8,(WEEKNUM(X$4,2)-WEEKNUM(#REF!,2))*14,0,7,1)=[1]HEURES!$A9)*(([1]TOV!$A$3:$E$3)-([1]TOV!$A$2:$E$2)))),"")</f>
        <v>#REF!</v>
      </c>
      <c r="Y9" s="102" t="e">
        <f ca="1">IF(Y$4&lt;&gt;"",IF(SUMPRODUCT((Y$4&gt;=[1]!Leave[[departure]:[departure]])*(Y$4&lt;[1]!Leave[[return]:[return]])*([1]HEURES!$A9=[1]!Leave[[workers]:[workers]])),0,SUMPRODUCT(--(OFFSET([1]QUART!$B$8,(WEEKNUM(Y$4,2)-WEEKNUM(#REF!,2))*14,MATCH([1]HEURES!Y$5,OFFSET([1]QUART!$C$5,(WEEKNUM(Y$4,2)-WEEKNUM(#REF!,2))*14,0,1,35),0),7,5)="X")*--(OFFSET([1]QUART!$B$8,(WEEKNUM(Y$4,2)-WEEKNUM(#REF!,2))*14,0,7,1)=[1]HEURES!$A9)*(([1]TOV!$A$3:$E$3)-([1]TOV!$A$2:$E$2)))),"")</f>
        <v>#REF!</v>
      </c>
      <c r="Z9" s="102" t="e">
        <f ca="1">IF(Z$4&lt;&gt;"",IF(SUMPRODUCT((Z$4&gt;=[1]!Leave[[departure]:[departure]])*(Z$4&lt;[1]!Leave[[return]:[return]])*([1]HEURES!$A9=[1]!Leave[[workers]:[workers]])),0,SUMPRODUCT(--(OFFSET([1]QUART!$B$8,(WEEKNUM(Z$4,2)-WEEKNUM(#REF!,2))*14,MATCH([1]HEURES!Z$5,OFFSET([1]QUART!$C$5,(WEEKNUM(Z$4,2)-WEEKNUM(#REF!,2))*14,0,1,35),0),7,5)="X")*--(OFFSET([1]QUART!$B$8,(WEEKNUM(Z$4,2)-WEEKNUM(#REF!,2))*14,0,7,1)=[1]HEURES!$A9)*(([1]TOV!$A$3:$E$3)-([1]TOV!$A$2:$E$2)))),"")</f>
        <v>#REF!</v>
      </c>
      <c r="AA9" s="102" t="e">
        <f ca="1">IF(AA$4&lt;&gt;"",IF(SUMPRODUCT((AA$4&gt;=[1]!Leave[[departure]:[departure]])*(AA$4&lt;[1]!Leave[[return]:[return]])*([1]HEURES!$A9=[1]!Leave[[workers]:[workers]])),0,SUMPRODUCT(--(OFFSET([1]QUART!$B$8,(WEEKNUM(AA$4,2)-WEEKNUM(#REF!,2))*14,MATCH([1]HEURES!AA$5,OFFSET([1]QUART!$C$5,(WEEKNUM(AA$4,2)-WEEKNUM(#REF!,2))*14,0,1,35),0),7,5)="X")*--(OFFSET([1]QUART!$B$8,(WEEKNUM(AA$4,2)-WEEKNUM(#REF!,2))*14,0,7,1)=[1]HEURES!$A9)*(([1]TOV!$A$3:$E$3)-([1]TOV!$A$2:$E$2)))),"")</f>
        <v>#REF!</v>
      </c>
      <c r="AB9" s="102" t="e">
        <f ca="1">IF(AB$4&lt;&gt;"",IF(SUMPRODUCT((AB$4&gt;=[1]!Leave[[departure]:[departure]])*(AB$4&lt;[1]!Leave[[return]:[return]])*([1]HEURES!$A9=[1]!Leave[[workers]:[workers]])),0,SUMPRODUCT(--(OFFSET([1]QUART!$B$8,(WEEKNUM(AB$4,2)-WEEKNUM(#REF!,2))*14,MATCH([1]HEURES!AB$5,OFFSET([1]QUART!$C$5,(WEEKNUM(AB$4,2)-WEEKNUM(#REF!,2))*14,0,1,35),0),7,5)="X")*--(OFFSET([1]QUART!$B$8,(WEEKNUM(AB$4,2)-WEEKNUM(#REF!,2))*14,0,7,1)=[1]HEURES!$A9)*(([1]TOV!$A$3:$E$3)-([1]TOV!$A$2:$E$2)))),"")</f>
        <v>#REF!</v>
      </c>
      <c r="AC9" s="102" t="e">
        <f ca="1">IF(AC$4&lt;&gt;"",IF(SUMPRODUCT((AC$4&gt;=[1]!Leave[[departure]:[departure]])*(AC$4&lt;[1]!Leave[[return]:[return]])*([1]HEURES!$A9=[1]!Leave[[workers]:[workers]])),0,SUMPRODUCT(--(OFFSET([1]QUART!$B$8,(WEEKNUM(AC$4,2)-WEEKNUM(#REF!,2))*14,MATCH([1]HEURES!AC$5,OFFSET([1]QUART!$C$5,(WEEKNUM(AC$4,2)-WEEKNUM(#REF!,2))*14,0,1,35),0),7,5)="X")*--(OFFSET([1]QUART!$B$8,(WEEKNUM(AC$4,2)-WEEKNUM(#REF!,2))*14,0,7,1)=[1]HEURES!$A9)*(([1]TOV!$A$3:$E$3)-([1]TOV!$A$2:$E$2)))),"")</f>
        <v>#REF!</v>
      </c>
      <c r="AD9" s="102"/>
      <c r="AE9" s="102"/>
      <c r="AF9" s="102"/>
      <c r="AG9" s="102" t="e">
        <f ca="1">IF(AG$4&lt;&gt;"",IF(SUMPRODUCT((AG$4&gt;=[1]!Leave[[departure]:[departure]])*(AG$4&lt;[1]!Leave[[return]:[return]])*([1]HEURES!$A9=[1]!Leave[[workers]:[workers]])),0,SUMPRODUCT(--(OFFSET([1]QUART!$B$8,(WEEKNUM(AG$4,2)-WEEKNUM(#REF!,2))*14,MATCH([1]HEURES!AD$5,OFFSET([1]QUART!$C$5,(WEEKNUM(AG$4,2)-WEEKNUM(#REF!,2))*14,0,1,35),0),7,5)="X")*--(OFFSET([1]QUART!$B$8,(WEEKNUM(AG$4,2)-WEEKNUM(#REF!,2))*14,0,7,1)=[1]HEURES!$A9)*(([1]TOV!$A$3:$E$3)-([1]TOV!$A$2:$E$2)))),"")</f>
        <v>#REF!</v>
      </c>
      <c r="AH9" s="103" t="e">
        <f t="shared" ref="AH9:AH13" ca="1" si="2">SUM(C9:AG9)</f>
        <v>#REF!</v>
      </c>
      <c r="AI9" s="104"/>
      <c r="AJ9" s="105"/>
    </row>
    <row r="10" spans="1:36" x14ac:dyDescent="0.25">
      <c r="A10" s="101" t="s">
        <v>39</v>
      </c>
      <c r="B10" s="86"/>
      <c r="C10" s="102" t="e">
        <f ca="1">IF(C4&lt;&gt;"",IF(SUMPRODUCT((C$4&gt;=[1]!Leave[[departure]:[departure]])*(C$4&lt;=[1]!Leave[[return]:[return]])*([1]HEURES!$A9=[1]!Leave[[workers]:[workers]])),0,SUMPRODUCT(--(OFFSET([1]QUART!$B$8,(WEEKNUM(C$4,2)-WEEKNUM(#REF!,2))*14,MATCH([1]HEURES!C$5,OFFSET([1]QUART!$C$5,(WEEKNUM(C$4,2)-WEEKNUM(#REF!,2))*14,0,1,35),0),7,5)="X")*--(OFFSET([1]QUART!$B$8,(WEEKNUM(C$4,2)-WEEKNUM(#REF!,2))*14,0,7,1)=[1]HEURES!$A9)*(([1]TOV!$A$7:$E$7)-([1]TOV!$A$6:$E$6))*((HOUR([1]TOV!$A$7:$E$7)&gt;20)+(HOUR([1]TOV!$A$7:$E$7)&lt;13)))),"")</f>
        <v>#REF!</v>
      </c>
      <c r="D10" s="102" t="e">
        <f ca="1">IF(D4&lt;&gt;"",IF(SUMPRODUCT((D$4&gt;=[1]!Leave[[departure]:[departure]])*(D$4&lt;=[1]!Leave[[return]:[return]])*([1]HEURES!$A9=[1]!Leave[[workers]:[workers]])),0,SUMPRODUCT(--(OFFSET([1]QUART!$B$8,(WEEKNUM(D$4,2)-WEEKNUM(#REF!,2))*14,MATCH([1]HEURES!D$5,OFFSET([1]QUART!$C$5,(WEEKNUM(D$4,2)-WEEKNUM(#REF!,2))*14,0,1,35),0),7,5)="X")*--(OFFSET([1]QUART!$B$8,(WEEKNUM(D$4,2)-WEEKNUM(#REF!,2))*14,0,7,1)=[1]HEURES!$A9)*(([1]TOV!$A$7:$E$7)-([1]TOV!$A$6:$E$6))*((HOUR([1]TOV!$A$7:$E$7)&gt;20)+(HOUR([1]TOV!$A$7:$E$7)&lt;13)))),"")</f>
        <v>#REF!</v>
      </c>
      <c r="E10" s="102" t="e">
        <f ca="1">IF(E4&lt;&gt;"",IF(SUMPRODUCT((E$4&gt;=[1]!Leave[[departure]:[departure]])*(E$4&lt;=[1]!Leave[[return]:[return]])*([1]HEURES!$A9=[1]!Leave[[workers]:[workers]])),0,SUMPRODUCT(--(OFFSET([1]QUART!$B$8,(WEEKNUM(E$4,2)-WEEKNUM(#REF!,2))*14,MATCH([1]HEURES!E$5,OFFSET([1]QUART!$C$5,(WEEKNUM(E$4,2)-WEEKNUM(#REF!,2))*14,0,1,35),0),7,5)="X")*--(OFFSET([1]QUART!$B$8,(WEEKNUM(E$4,2)-WEEKNUM(#REF!,2))*14,0,7,1)=[1]HEURES!$A9)*(([1]TOV!$A$7:$E$7)-([1]TOV!$A$6:$E$6))*((HOUR([1]TOV!$A$7:$E$7)&gt;20)+(HOUR([1]TOV!$A$7:$E$7)&lt;13)))),"")</f>
        <v>#REF!</v>
      </c>
      <c r="F10" s="102" t="e">
        <f ca="1">IF(F4&lt;&gt;"",IF(SUMPRODUCT((F$4&gt;=[1]!Leave[[departure]:[departure]])*(F$4&lt;=[1]!Leave[[return]:[return]])*([1]HEURES!$A9=[1]!Leave[[workers]:[workers]])),0,SUMPRODUCT(--(OFFSET([1]QUART!$B$8,(WEEKNUM(F$4,2)-WEEKNUM(#REF!,2))*14,MATCH([1]HEURES!F$5,OFFSET([1]QUART!$C$5,(WEEKNUM(F$4,2)-WEEKNUM(#REF!,2))*14,0,1,35),0),7,5)="X")*--(OFFSET([1]QUART!$B$8,(WEEKNUM(F$4,2)-WEEKNUM(#REF!,2))*14,0,7,1)=[1]HEURES!$A9)*(([1]TOV!$A$7:$E$7)-([1]TOV!$A$6:$E$6))*((HOUR([1]TOV!$A$7:$E$7)&gt;20)+(HOUR([1]TOV!$A$7:$E$7)&lt;13)))),"")</f>
        <v>#REF!</v>
      </c>
      <c r="G10" s="102" t="e">
        <f ca="1">IF(G4&lt;&gt;"",IF(SUMPRODUCT((G$4&gt;=[1]!Leave[[departure]:[departure]])*(G$4&lt;=[1]!Leave[[return]:[return]])*([1]HEURES!$A9=[1]!Leave[[workers]:[workers]])),0,SUMPRODUCT(--(OFFSET([1]QUART!$B$8,(WEEKNUM(G$4,2)-WEEKNUM(#REF!,2))*14,MATCH([1]HEURES!G$5,OFFSET([1]QUART!$C$5,(WEEKNUM(G$4,2)-WEEKNUM(#REF!,2))*14,0,1,35),0),7,5)="X")*--(OFFSET([1]QUART!$B$8,(WEEKNUM(G$4,2)-WEEKNUM(#REF!,2))*14,0,7,1)=[1]HEURES!$A9)*(([1]TOV!$A$7:$E$7)-([1]TOV!$A$6:$E$6))*((HOUR([1]TOV!$A$7:$E$7)&gt;20)+(HOUR([1]TOV!$A$7:$E$7)&lt;13)))),"")</f>
        <v>#REF!</v>
      </c>
      <c r="H10" s="102" t="e">
        <f ca="1">IF(H4&lt;&gt;"",IF(SUMPRODUCT((H$4&gt;=[1]!Leave[[departure]:[departure]])*(H$4&lt;=[1]!Leave[[return]:[return]])*([1]HEURES!$A9=[1]!Leave[[workers]:[workers]])),0,SUMPRODUCT(--(OFFSET([1]QUART!$B$8,(WEEKNUM(H$4,2)-WEEKNUM(#REF!,2))*14,MATCH([1]HEURES!H$5,OFFSET([1]QUART!$C$5,(WEEKNUM(H$4,2)-WEEKNUM(#REF!,2))*14,0,1,35),0),7,5)="X")*--(OFFSET([1]QUART!$B$8,(WEEKNUM(H$4,2)-WEEKNUM(#REF!,2))*14,0,7,1)=[1]HEURES!$A9)*(([1]TOV!$A$7:$E$7)-([1]TOV!$A$6:$E$6))*((HOUR([1]TOV!$A$7:$E$7)&gt;20)+(HOUR([1]TOV!$A$7:$E$7)&lt;13)))),"")</f>
        <v>#REF!</v>
      </c>
      <c r="I10" s="102" t="e">
        <f ca="1">IF(I4&lt;&gt;"",IF(SUMPRODUCT((I$4&gt;=[1]!Leave[[departure]:[departure]])*(I$4&lt;=[1]!Leave[[return]:[return]])*([1]HEURES!$A9=[1]!Leave[[workers]:[workers]])),0,SUMPRODUCT(--(OFFSET([1]QUART!$B$8,(WEEKNUM(I$4,2)-WEEKNUM(#REF!,2))*14,MATCH([1]HEURES!I$5,OFFSET([1]QUART!$C$5,(WEEKNUM(I$4,2)-WEEKNUM(#REF!,2))*14,0,1,35),0),7,5)="X")*--(OFFSET([1]QUART!$B$8,(WEEKNUM(I$4,2)-WEEKNUM(#REF!,2))*14,0,7,1)=[1]HEURES!$A9)*(([1]TOV!$A$7:$E$7)-([1]TOV!$A$6:$E$6))*((HOUR([1]TOV!$A$7:$E$7)&gt;20)+(HOUR([1]TOV!$A$7:$E$7)&lt;13)))),"")</f>
        <v>#REF!</v>
      </c>
      <c r="J10" s="102" t="e">
        <f ca="1">IF(J4&lt;&gt;"",IF(SUMPRODUCT((J$4&gt;=[1]!Leave[[departure]:[departure]])*(J$4&lt;=[1]!Leave[[return]:[return]])*([1]HEURES!$A9=[1]!Leave[[workers]:[workers]])),0,SUMPRODUCT(--(OFFSET([1]QUART!$B$8,(WEEKNUM(J$4,2)-WEEKNUM(#REF!,2))*14,MATCH([1]HEURES!J$5,OFFSET([1]QUART!$C$5,(WEEKNUM(J$4,2)-WEEKNUM(#REF!,2))*14,0,1,35),0),7,5)="X")*--(OFFSET([1]QUART!$B$8,(WEEKNUM(J$4,2)-WEEKNUM(#REF!,2))*14,0,7,1)=[1]HEURES!$A9)*(([1]TOV!$A$7:$E$7)-([1]TOV!$A$6:$E$6))*((HOUR([1]TOV!$A$7:$E$7)&gt;20)+(HOUR([1]TOV!$A$7:$E$7)&lt;13)))),"")</f>
        <v>#REF!</v>
      </c>
      <c r="K10" s="102" t="e">
        <f ca="1">IF(K4&lt;&gt;"",IF(SUMPRODUCT((K$4&gt;=[1]!Leave[[departure]:[departure]])*(K$4&lt;=[1]!Leave[[return]:[return]])*([1]HEURES!$A9=[1]!Leave[[workers]:[workers]])),0,SUMPRODUCT(--(OFFSET([1]QUART!$B$8,(WEEKNUM(K$4,2)-WEEKNUM(#REF!,2))*14,MATCH([1]HEURES!K$5,OFFSET([1]QUART!$C$5,(WEEKNUM(K$4,2)-WEEKNUM(#REF!,2))*14,0,1,35),0),7,5)="X")*--(OFFSET([1]QUART!$B$8,(WEEKNUM(K$4,2)-WEEKNUM(#REF!,2))*14,0,7,1)=[1]HEURES!$A9)*(([1]TOV!$A$7:$E$7)-([1]TOV!$A$6:$E$6))*((HOUR([1]TOV!$A$7:$E$7)&gt;20)+(HOUR([1]TOV!$A$7:$E$7)&lt;13)))),"")</f>
        <v>#REF!</v>
      </c>
      <c r="L10" s="102" t="e">
        <f ca="1">IF(L4&lt;&gt;"",IF(SUMPRODUCT((L$4&gt;=[1]!Leave[[departure]:[departure]])*(L$4&lt;=[1]!Leave[[return]:[return]])*([1]HEURES!$A9=[1]!Leave[[workers]:[workers]])),0,SUMPRODUCT(--(OFFSET([1]QUART!$B$8,(WEEKNUM(L$4,2)-WEEKNUM(#REF!,2))*14,MATCH([1]HEURES!L$5,OFFSET([1]QUART!$C$5,(WEEKNUM(L$4,2)-WEEKNUM(#REF!,2))*14,0,1,35),0),7,5)="X")*--(OFFSET([1]QUART!$B$8,(WEEKNUM(L$4,2)-WEEKNUM(#REF!,2))*14,0,7,1)=[1]HEURES!$A9)*(([1]TOV!$A$7:$E$7)-([1]TOV!$A$6:$E$6))*((HOUR([1]TOV!$A$7:$E$7)&gt;20)+(HOUR([1]TOV!$A$7:$E$7)&lt;13)))),"")</f>
        <v>#REF!</v>
      </c>
      <c r="M10" s="102" t="e">
        <f ca="1">IF(M4&lt;&gt;"",IF(SUMPRODUCT((M$4&gt;=[1]!Leave[[departure]:[departure]])*(M$4&lt;=[1]!Leave[[return]:[return]])*([1]HEURES!$A9=[1]!Leave[[workers]:[workers]])),0,SUMPRODUCT(--(OFFSET([1]QUART!$B$8,(WEEKNUM(M$4,2)-WEEKNUM(#REF!,2))*14,MATCH([1]HEURES!M$5,OFFSET([1]QUART!$C$5,(WEEKNUM(M$4,2)-WEEKNUM(#REF!,2))*14,0,1,35),0),7,5)="X")*--(OFFSET([1]QUART!$B$8,(WEEKNUM(M$4,2)-WEEKNUM(#REF!,2))*14,0,7,1)=[1]HEURES!$A9)*(([1]TOV!$A$7:$E$7)-([1]TOV!$A$6:$E$6))*((HOUR([1]TOV!$A$7:$E$7)&gt;20)+(HOUR([1]TOV!$A$7:$E$7)&lt;13)))),"")</f>
        <v>#REF!</v>
      </c>
      <c r="N10" s="102" t="e">
        <f ca="1">IF(N4&lt;&gt;"",IF(SUMPRODUCT((N$4&gt;=[1]!Leave[[departure]:[departure]])*(N$4&lt;=[1]!Leave[[return]:[return]])*([1]HEURES!$A9=[1]!Leave[[workers]:[workers]])),0,SUMPRODUCT(--(OFFSET([1]QUART!$B$8,(WEEKNUM(N$4,2)-WEEKNUM(#REF!,2))*14,MATCH([1]HEURES!N$5,OFFSET([1]QUART!$C$5,(WEEKNUM(N$4,2)-WEEKNUM(#REF!,2))*14,0,1,35),0),7,5)="X")*--(OFFSET([1]QUART!$B$8,(WEEKNUM(N$4,2)-WEEKNUM(#REF!,2))*14,0,7,1)=[1]HEURES!$A9)*(([1]TOV!$A$7:$E$7)-([1]TOV!$A$6:$E$6))*((HOUR([1]TOV!$A$7:$E$7)&gt;20)+(HOUR([1]TOV!$A$7:$E$7)&lt;13)))),"")</f>
        <v>#REF!</v>
      </c>
      <c r="O10" s="102" t="e">
        <f ca="1">IF(O4&lt;&gt;"",IF(SUMPRODUCT((O$4&gt;=[1]!Leave[[departure]:[departure]])*(O$4&lt;=[1]!Leave[[return]:[return]])*([1]HEURES!$A9=[1]!Leave[[workers]:[workers]])),0,SUMPRODUCT(--(OFFSET([1]QUART!$B$8,(WEEKNUM(O$4,2)-WEEKNUM(#REF!,2))*14,MATCH([1]HEURES!O$5,OFFSET([1]QUART!$C$5,(WEEKNUM(O$4,2)-WEEKNUM(#REF!,2))*14,0,1,35),0),7,5)="X")*--(OFFSET([1]QUART!$B$8,(WEEKNUM(O$4,2)-WEEKNUM(#REF!,2))*14,0,7,1)=[1]HEURES!$A9)*(([1]TOV!$A$7:$E$7)-([1]TOV!$A$6:$E$6))*((HOUR([1]TOV!$A$7:$E$7)&gt;20)+(HOUR([1]TOV!$A$7:$E$7)&lt;13)))),"")</f>
        <v>#REF!</v>
      </c>
      <c r="P10" s="102" t="e">
        <f ca="1">IF(P4&lt;&gt;"",IF(SUMPRODUCT((P$4&gt;=[1]!Leave[[departure]:[departure]])*(P$4&lt;=[1]!Leave[[return]:[return]])*([1]HEURES!$A9=[1]!Leave[[workers]:[workers]])),0,SUMPRODUCT(--(OFFSET([1]QUART!$B$8,(WEEKNUM(P$4,2)-WEEKNUM(#REF!,2))*14,MATCH([1]HEURES!P$5,OFFSET([1]QUART!$C$5,(WEEKNUM(P$4,2)-WEEKNUM(#REF!,2))*14,0,1,35),0),7,5)="X")*--(OFFSET([1]QUART!$B$8,(WEEKNUM(P$4,2)-WEEKNUM(#REF!,2))*14,0,7,1)=[1]HEURES!$A9)*(([1]TOV!$A$7:$E$7)-([1]TOV!$A$6:$E$6))*((HOUR([1]TOV!$A$7:$E$7)&gt;20)+(HOUR([1]TOV!$A$7:$E$7)&lt;13)))),"")</f>
        <v>#REF!</v>
      </c>
      <c r="Q10" s="102" t="e">
        <f ca="1">IF(Q4&lt;&gt;"",IF(SUMPRODUCT((Q$4&gt;=[1]!Leave[[departure]:[departure]])*(Q$4&lt;=[1]!Leave[[return]:[return]])*([1]HEURES!$A9=[1]!Leave[[workers]:[workers]])),0,SUMPRODUCT(--(OFFSET([1]QUART!$B$8,(WEEKNUM(Q$4,2)-WEEKNUM(#REF!,2))*14,MATCH([1]HEURES!Q$5,OFFSET([1]QUART!$C$5,(WEEKNUM(Q$4,2)-WEEKNUM(#REF!,2))*14,0,1,35),0),7,5)="X")*--(OFFSET([1]QUART!$B$8,(WEEKNUM(Q$4,2)-WEEKNUM(#REF!,2))*14,0,7,1)=[1]HEURES!$A9)*(([1]TOV!$A$7:$E$7)-([1]TOV!$A$6:$E$6))*((HOUR([1]TOV!$A$7:$E$7)&gt;20)+(HOUR([1]TOV!$A$7:$E$7)&lt;13)))),"")</f>
        <v>#REF!</v>
      </c>
      <c r="R10" s="102" t="e">
        <f ca="1">IF(R4&lt;&gt;"",IF(SUMPRODUCT((R$4&gt;=[1]!Leave[[departure]:[departure]])*(R$4&lt;=[1]!Leave[[return]:[return]])*([1]HEURES!$A9=[1]!Leave[[workers]:[workers]])),0,SUMPRODUCT(--(OFFSET([1]QUART!$B$8,(WEEKNUM(R$4,2)-WEEKNUM(#REF!,2))*14,MATCH([1]HEURES!R$5,OFFSET([1]QUART!$C$5,(WEEKNUM(R$4,2)-WEEKNUM(#REF!,2))*14,0,1,35),0),7,5)="X")*--(OFFSET([1]QUART!$B$8,(WEEKNUM(R$4,2)-WEEKNUM(#REF!,2))*14,0,7,1)=[1]HEURES!$A9)*(([1]TOV!$A$7:$E$7)-([1]TOV!$A$6:$E$6))*((HOUR([1]TOV!$A$7:$E$7)&gt;20)+(HOUR([1]TOV!$A$7:$E$7)&lt;13)))),"")</f>
        <v>#REF!</v>
      </c>
      <c r="S10" s="102" t="e">
        <f ca="1">IF(S4&lt;&gt;"",IF(SUMPRODUCT((S$4&gt;=[1]!Leave[[departure]:[departure]])*(S$4&lt;=[1]!Leave[[return]:[return]])*([1]HEURES!$A9=[1]!Leave[[workers]:[workers]])),0,SUMPRODUCT(--(OFFSET([1]QUART!$B$8,(WEEKNUM(S$4,2)-WEEKNUM(#REF!,2))*14,MATCH([1]HEURES!S$5,OFFSET([1]QUART!$C$5,(WEEKNUM(S$4,2)-WEEKNUM(#REF!,2))*14,0,1,35),0),7,5)="X")*--(OFFSET([1]QUART!$B$8,(WEEKNUM(S$4,2)-WEEKNUM(#REF!,2))*14,0,7,1)=[1]HEURES!$A9)*(([1]TOV!$A$7:$E$7)-([1]TOV!$A$6:$E$6))*((HOUR([1]TOV!$A$7:$E$7)&gt;20)+(HOUR([1]TOV!$A$7:$E$7)&lt;13)))),"")</f>
        <v>#REF!</v>
      </c>
      <c r="T10" s="102" t="e">
        <f ca="1">IF(T4&lt;&gt;"",IF(SUMPRODUCT((T$4&gt;=[1]!Leave[[departure]:[departure]])*(T$4&lt;=[1]!Leave[[return]:[return]])*([1]HEURES!$A9=[1]!Leave[[workers]:[workers]])),0,SUMPRODUCT(--(OFFSET([1]QUART!$B$8,(WEEKNUM(T$4,2)-WEEKNUM(#REF!,2))*14,MATCH([1]HEURES!T$5,OFFSET([1]QUART!$C$5,(WEEKNUM(T$4,2)-WEEKNUM(#REF!,2))*14,0,1,35),0),7,5)="X")*--(OFFSET([1]QUART!$B$8,(WEEKNUM(T$4,2)-WEEKNUM(#REF!,2))*14,0,7,1)=[1]HEURES!$A9)*(([1]TOV!$A$7:$E$7)-([1]TOV!$A$6:$E$6))*((HOUR([1]TOV!$A$7:$E$7)&gt;20)+(HOUR([1]TOV!$A$7:$E$7)&lt;13)))),"")</f>
        <v>#REF!</v>
      </c>
      <c r="U10" s="102" t="e">
        <f ca="1">IF(U4&lt;&gt;"",IF(SUMPRODUCT((U$4&gt;=[1]!Leave[[departure]:[departure]])*(U$4&lt;=[1]!Leave[[return]:[return]])*([1]HEURES!$A9=[1]!Leave[[workers]:[workers]])),0,SUMPRODUCT(--(OFFSET([1]QUART!$B$8,(WEEKNUM(U$4,2)-WEEKNUM(#REF!,2))*14,MATCH([1]HEURES!U$5,OFFSET([1]QUART!$C$5,(WEEKNUM(U$4,2)-WEEKNUM(#REF!,2))*14,0,1,35),0),7,5)="X")*--(OFFSET([1]QUART!$B$8,(WEEKNUM(U$4,2)-WEEKNUM(#REF!,2))*14,0,7,1)=[1]HEURES!$A9)*(([1]TOV!$A$7:$E$7)-([1]TOV!$A$6:$E$6))*((HOUR([1]TOV!$A$7:$E$7)&gt;20)+(HOUR([1]TOV!$A$7:$E$7)&lt;13)))),"")</f>
        <v>#REF!</v>
      </c>
      <c r="V10" s="102" t="e">
        <f ca="1">IF(V4&lt;&gt;"",IF(SUMPRODUCT((V$4&gt;=[1]!Leave[[departure]:[departure]])*(V$4&lt;=[1]!Leave[[return]:[return]])*([1]HEURES!$A9=[1]!Leave[[workers]:[workers]])),0,SUMPRODUCT(--(OFFSET([1]QUART!$B$8,(WEEKNUM(V$4,2)-WEEKNUM(#REF!,2))*14,MATCH([1]HEURES!V$5,OFFSET([1]QUART!$C$5,(WEEKNUM(V$4,2)-WEEKNUM(#REF!,2))*14,0,1,35),0),7,5)="X")*--(OFFSET([1]QUART!$B$8,(WEEKNUM(V$4,2)-WEEKNUM(#REF!,2))*14,0,7,1)=[1]HEURES!$A9)*(([1]TOV!$A$7:$E$7)-([1]TOV!$A$6:$E$6))*((HOUR([1]TOV!$A$7:$E$7)&gt;20)+(HOUR([1]TOV!$A$7:$E$7)&lt;13)))),"")</f>
        <v>#REF!</v>
      </c>
      <c r="W10" s="102" t="e">
        <f ca="1">IF(W4&lt;&gt;"",IF(SUMPRODUCT((W$4&gt;=[1]!Leave[[departure]:[departure]])*(W$4&lt;=[1]!Leave[[return]:[return]])*([1]HEURES!$A9=[1]!Leave[[workers]:[workers]])),0,SUMPRODUCT(--(OFFSET([1]QUART!$B$8,(WEEKNUM(W$4,2)-WEEKNUM(#REF!,2))*14,MATCH([1]HEURES!W$5,OFFSET([1]QUART!$C$5,(WEEKNUM(W$4,2)-WEEKNUM(#REF!,2))*14,0,1,35),0),7,5)="X")*--(OFFSET([1]QUART!$B$8,(WEEKNUM(W$4,2)-WEEKNUM(#REF!,2))*14,0,7,1)=[1]HEURES!$A9)*(([1]TOV!$A$7:$E$7)-([1]TOV!$A$6:$E$6))*((HOUR([1]TOV!$A$7:$E$7)&gt;20)+(HOUR([1]TOV!$A$7:$E$7)&lt;13)))),"")</f>
        <v>#REF!</v>
      </c>
      <c r="X10" s="102" t="e">
        <f ca="1">IF(X4&lt;&gt;"",IF(SUMPRODUCT((X$4&gt;=[1]!Leave[[departure]:[departure]])*(X$4&lt;=[1]!Leave[[return]:[return]])*([1]HEURES!$A9=[1]!Leave[[workers]:[workers]])),0,SUMPRODUCT(--(OFFSET([1]QUART!$B$8,(WEEKNUM(X$4,2)-WEEKNUM(#REF!,2))*14,MATCH([1]HEURES!X$5,OFFSET([1]QUART!$C$5,(WEEKNUM(X$4,2)-WEEKNUM(#REF!,2))*14,0,1,35),0),7,5)="X")*--(OFFSET([1]QUART!$B$8,(WEEKNUM(X$4,2)-WEEKNUM(#REF!,2))*14,0,7,1)=[1]HEURES!$A9)*(([1]TOV!$A$7:$E$7)-([1]TOV!$A$6:$E$6))*((HOUR([1]TOV!$A$7:$E$7)&gt;20)+(HOUR([1]TOV!$A$7:$E$7)&lt;13)))),"")</f>
        <v>#REF!</v>
      </c>
      <c r="Y10" s="102" t="e">
        <f ca="1">IF(Y4&lt;&gt;"",IF(SUMPRODUCT((Y$4&gt;=[1]!Leave[[departure]:[departure]])*(Y$4&lt;=[1]!Leave[[return]:[return]])*([1]HEURES!$A9=[1]!Leave[[workers]:[workers]])),0,SUMPRODUCT(--(OFFSET([1]QUART!$B$8,(WEEKNUM(Y$4,2)-WEEKNUM(#REF!,2))*14,MATCH([1]HEURES!Y$5,OFFSET([1]QUART!$C$5,(WEEKNUM(Y$4,2)-WEEKNUM(#REF!,2))*14,0,1,35),0),7,5)="X")*--(OFFSET([1]QUART!$B$8,(WEEKNUM(Y$4,2)-WEEKNUM(#REF!,2))*14,0,7,1)=[1]HEURES!$A9)*(([1]TOV!$A$7:$E$7)-([1]TOV!$A$6:$E$6))*((HOUR([1]TOV!$A$7:$E$7)&gt;20)+(HOUR([1]TOV!$A$7:$E$7)&lt;13)))),"")</f>
        <v>#REF!</v>
      </c>
      <c r="Z10" s="102" t="e">
        <f ca="1">IF(Z4&lt;&gt;"",IF(SUMPRODUCT((Z$4&gt;=[1]!Leave[[departure]:[departure]])*(Z$4&lt;=[1]!Leave[[return]:[return]])*([1]HEURES!$A9=[1]!Leave[[workers]:[workers]])),0,SUMPRODUCT(--(OFFSET([1]QUART!$B$8,(WEEKNUM(Z$4,2)-WEEKNUM(#REF!,2))*14,MATCH([1]HEURES!Z$5,OFFSET([1]QUART!$C$5,(WEEKNUM(Z$4,2)-WEEKNUM(#REF!,2))*14,0,1,35),0),7,5)="X")*--(OFFSET([1]QUART!$B$8,(WEEKNUM(Z$4,2)-WEEKNUM(#REF!,2))*14,0,7,1)=[1]HEURES!$A9)*(([1]TOV!$A$7:$E$7)-([1]TOV!$A$6:$E$6))*((HOUR([1]TOV!$A$7:$E$7)&gt;20)+(HOUR([1]TOV!$A$7:$E$7)&lt;13)))),"")</f>
        <v>#REF!</v>
      </c>
      <c r="AA10" s="102" t="e">
        <f ca="1">IF(AA4&lt;&gt;"",IF(SUMPRODUCT((AA$4&gt;=[1]!Leave[[departure]:[departure]])*(AA$4&lt;=[1]!Leave[[return]:[return]])*([1]HEURES!$A9=[1]!Leave[[workers]:[workers]])),0,SUMPRODUCT(--(OFFSET([1]QUART!$B$8,(WEEKNUM(AA$4,2)-WEEKNUM(#REF!,2))*14,MATCH([1]HEURES!AA$5,OFFSET([1]QUART!$C$5,(WEEKNUM(AA$4,2)-WEEKNUM(#REF!,2))*14,0,1,35),0),7,5)="X")*--(OFFSET([1]QUART!$B$8,(WEEKNUM(AA$4,2)-WEEKNUM(#REF!,2))*14,0,7,1)=[1]HEURES!$A9)*(([1]TOV!$A$7:$E$7)-([1]TOV!$A$6:$E$6))*((HOUR([1]TOV!$A$7:$E$7)&gt;20)+(HOUR([1]TOV!$A$7:$E$7)&lt;13)))),"")</f>
        <v>#REF!</v>
      </c>
      <c r="AB10" s="102" t="e">
        <f ca="1">IF(AB4&lt;&gt;"",IF(SUMPRODUCT((AB$4&gt;=[1]!Leave[[departure]:[departure]])*(AB$4&lt;=[1]!Leave[[return]:[return]])*([1]HEURES!$A9=[1]!Leave[[workers]:[workers]])),0,SUMPRODUCT(--(OFFSET([1]QUART!$B$8,(WEEKNUM(AB$4,2)-WEEKNUM(#REF!,2))*14,MATCH([1]HEURES!AB$5,OFFSET([1]QUART!$C$5,(WEEKNUM(AB$4,2)-WEEKNUM(#REF!,2))*14,0,1,35),0),7,5)="X")*--(OFFSET([1]QUART!$B$8,(WEEKNUM(AB$4,2)-WEEKNUM(#REF!,2))*14,0,7,1)=[1]HEURES!$A9)*(([1]TOV!$A$7:$E$7)-([1]TOV!$A$6:$E$6))*((HOUR([1]TOV!$A$7:$E$7)&gt;20)+(HOUR([1]TOV!$A$7:$E$7)&lt;13)))),"")</f>
        <v>#REF!</v>
      </c>
      <c r="AC10" s="102" t="e">
        <f ca="1">IF(AC4&lt;&gt;"",IF(SUMPRODUCT((AC$4&gt;=[1]!Leave[[departure]:[departure]])*(AC$4&lt;=[1]!Leave[[return]:[return]])*([1]HEURES!$A9=[1]!Leave[[workers]:[workers]])),0,SUMPRODUCT(--(OFFSET([1]QUART!$B$8,(WEEKNUM(AC$4,2)-WEEKNUM(#REF!,2))*14,MATCH([1]HEURES!AC$5,OFFSET([1]QUART!$C$5,(WEEKNUM(AC$4,2)-WEEKNUM(#REF!,2))*14,0,1,35),0),7,5)="X")*--(OFFSET([1]QUART!$B$8,(WEEKNUM(AC$4,2)-WEEKNUM(#REF!,2))*14,0,7,1)=[1]HEURES!$A9)*(([1]TOV!$A$7:$E$7)-([1]TOV!$A$6:$E$6))*((HOUR([1]TOV!$A$7:$E$7)&gt;20)+(HOUR([1]TOV!$A$7:$E$7)&lt;13)))),"")</f>
        <v>#REF!</v>
      </c>
      <c r="AD10" s="102"/>
      <c r="AE10" s="102"/>
      <c r="AF10" s="102"/>
      <c r="AG10" s="102" t="e">
        <f ca="1">IF(AG4&lt;&gt;"",IF(SUMPRODUCT((AG$4&gt;=[1]!Leave[[departure]:[departure]])*(AG$4&lt;=[1]!Leave[[return]:[return]])*([1]HEURES!$A9=[1]!Leave[[workers]:[workers]])),0,SUMPRODUCT(--(OFFSET([1]QUART!$B$8,(WEEKNUM(AG$4,2)-WEEKNUM(#REF!,2))*14,MATCH([1]HEURES!AD$5,OFFSET([1]QUART!$C$5,(WEEKNUM(AG$4,2)-WEEKNUM(#REF!,2))*14,0,1,35),0),7,5)="X")*--(OFFSET([1]QUART!$B$8,(WEEKNUM(AG$4,2)-WEEKNUM(#REF!,2))*14,0,7,1)=[1]HEURES!$A9)*(([1]TOV!$A$7:$E$7)-([1]TOV!$A$6:$E$6))*((HOUR([1]TOV!$A$7:$E$7)&gt;20)+(HOUR([1]TOV!$A$7:$E$7)&lt;13)))),"")</f>
        <v>#REF!</v>
      </c>
      <c r="AH10" s="103" t="e">
        <f t="shared" ca="1" si="2"/>
        <v>#REF!</v>
      </c>
      <c r="AI10" s="106"/>
      <c r="AJ10" s="107"/>
    </row>
    <row r="11" spans="1:36" x14ac:dyDescent="0.25">
      <c r="A11" s="101" t="s">
        <v>40</v>
      </c>
      <c r="B11" s="86"/>
      <c r="C11" s="102">
        <f>IF(ISERROR(MATCH(C$4,[1]!Days_off[Jours fériés],0)),0,C9)</f>
        <v>0</v>
      </c>
      <c r="D11" s="102">
        <f>IF(ISERROR(MATCH(D$4,[1]!Days_off[Jours fériés],0)),0,D9)</f>
        <v>0</v>
      </c>
      <c r="E11" s="102">
        <f>IF(ISERROR(MATCH(E$4,[1]!Days_off[Jours fériés],0)),0,E9)</f>
        <v>0</v>
      </c>
      <c r="F11" s="102">
        <f>IF(ISERROR(MATCH(F$4,[1]!Days_off[Jours fériés],0)),0,F9)</f>
        <v>0</v>
      </c>
      <c r="G11" s="102">
        <f>IF(ISERROR(MATCH(G$4,[1]!Days_off[Jours fériés],0)),0,G9)</f>
        <v>0</v>
      </c>
      <c r="H11" s="102">
        <f>IF(ISERROR(MATCH(H$4,[1]!Days_off[Jours fériés],0)),0,H9)</f>
        <v>0</v>
      </c>
      <c r="I11" s="102">
        <f>IF(ISERROR(MATCH(I$4,[1]!Days_off[Jours fériés],0)),0,I9)</f>
        <v>0</v>
      </c>
      <c r="J11" s="102">
        <f>IF(ISERROR(MATCH(J$4,[1]!Days_off[Jours fériés],0)),0,J9)</f>
        <v>0</v>
      </c>
      <c r="K11" s="102">
        <f>IF(ISERROR(MATCH(K$4,[1]!Days_off[Jours fériés],0)),0,K9)</f>
        <v>0</v>
      </c>
      <c r="L11" s="102">
        <f>IF(ISERROR(MATCH(L$4,[1]!Days_off[Jours fériés],0)),0,L9)</f>
        <v>0</v>
      </c>
      <c r="M11" s="102">
        <f>IF(ISERROR(MATCH(M$4,[1]!Days_off[Jours fériés],0)),0,M9)</f>
        <v>0</v>
      </c>
      <c r="N11" s="102">
        <f>IF(ISERROR(MATCH(N$4,[1]!Days_off[Jours fériés],0)),0,N9)</f>
        <v>0</v>
      </c>
      <c r="O11" s="102">
        <f>IF(ISERROR(MATCH(O$4,[1]!Days_off[Jours fériés],0)),0,O9)</f>
        <v>0</v>
      </c>
      <c r="P11" s="102">
        <f>IF(ISERROR(MATCH(P$4,[1]!Days_off[Jours fériés],0)),0,P9)</f>
        <v>0</v>
      </c>
      <c r="Q11" s="102">
        <f>IF(ISERROR(MATCH(Q$4,[1]!Days_off[Jours fériés],0)),0,Q9)</f>
        <v>0</v>
      </c>
      <c r="R11" s="102">
        <f>IF(ISERROR(MATCH(R$4,[1]!Days_off[Jours fériés],0)),0,R9)</f>
        <v>0</v>
      </c>
      <c r="S11" s="102">
        <f>IF(ISERROR(MATCH(S$4,[1]!Days_off[Jours fériés],0)),0,S9)</f>
        <v>0</v>
      </c>
      <c r="T11" s="102">
        <f>IF(ISERROR(MATCH(T$4,[1]!Days_off[Jours fériés],0)),0,T9)</f>
        <v>0</v>
      </c>
      <c r="U11" s="102">
        <f>IF(ISERROR(MATCH(U$4,[1]!Days_off[Jours fériés],0)),0,U9)</f>
        <v>0</v>
      </c>
      <c r="V11" s="102">
        <f>IF(ISERROR(MATCH(V$4,[1]!Days_off[Jours fériés],0)),0,V9)</f>
        <v>0</v>
      </c>
      <c r="W11" s="102">
        <f>IF(ISERROR(MATCH(W$4,[1]!Days_off[Jours fériés],0)),0,W9)</f>
        <v>0</v>
      </c>
      <c r="X11" s="102">
        <f>IF(ISERROR(MATCH(X$4,[1]!Days_off[Jours fériés],0)),0,X9)</f>
        <v>0</v>
      </c>
      <c r="Y11" s="102">
        <f>IF(ISERROR(MATCH(Y$4,[1]!Days_off[Jours fériés],0)),0,Y9)</f>
        <v>0</v>
      </c>
      <c r="Z11" s="102">
        <f>IF(ISERROR(MATCH(Z$4,[1]!Days_off[Jours fériés],0)),0,Z9)</f>
        <v>0</v>
      </c>
      <c r="AA11" s="108">
        <f>IF(ISERROR(MATCH(AA$4,[1]!Days_off[Jours fériés],0)),0,AA9)</f>
        <v>0</v>
      </c>
      <c r="AB11" s="102">
        <f>IF(ISERROR(MATCH(AB$4,[1]!Days_off[Jours fériés],0)),0,AB9)</f>
        <v>0</v>
      </c>
      <c r="AC11" s="102">
        <f>IF(ISERROR(MATCH(AC$4,[1]!Days_off[Jours fériés],0)),0,AC9)</f>
        <v>0</v>
      </c>
      <c r="AD11" s="102"/>
      <c r="AE11" s="102"/>
      <c r="AF11" s="102"/>
      <c r="AG11" s="102">
        <f>IF(ISERROR(MATCH(AG$4,[1]!Days_off[Jours fériés],0)),0,AG9)</f>
        <v>0</v>
      </c>
      <c r="AH11" s="103">
        <f t="shared" si="2"/>
        <v>0</v>
      </c>
      <c r="AI11" s="104"/>
      <c r="AJ11" s="105"/>
    </row>
    <row r="12" spans="1:36" x14ac:dyDescent="0.25">
      <c r="A12" s="101" t="s">
        <v>41</v>
      </c>
      <c r="B12" s="86"/>
      <c r="C12" s="102">
        <f>IF(ISERROR(MATCH(C$4,[1]!Days_off[Jours fériés],0)),0,C10)</f>
        <v>0</v>
      </c>
      <c r="D12" s="102">
        <f>IF(ISERROR(MATCH(D$4,[1]!Days_off[Jours fériés],0)),0,D10)</f>
        <v>0</v>
      </c>
      <c r="E12" s="102">
        <f>IF(ISERROR(MATCH(E$4,[1]!Days_off[Jours fériés],0)),0,E10)</f>
        <v>0</v>
      </c>
      <c r="F12" s="102">
        <f>IF(ISERROR(MATCH(F$4,[1]!Days_off[Jours fériés],0)),0,F10)</f>
        <v>0</v>
      </c>
      <c r="G12" s="102">
        <f>IF(ISERROR(MATCH(G$4,[1]!Days_off[Jours fériés],0)),0,G10)</f>
        <v>0</v>
      </c>
      <c r="H12" s="102">
        <f>IF(ISERROR(MATCH(H$4,[1]!Days_off[Jours fériés],0)),0,H10)</f>
        <v>0</v>
      </c>
      <c r="I12" s="102">
        <f>IF(ISERROR(MATCH(I$4,[1]!Days_off[Jours fériés],0)),0,I10)</f>
        <v>0</v>
      </c>
      <c r="J12" s="102">
        <f>IF(ISERROR(MATCH(J$4,[1]!Days_off[Jours fériés],0)),0,J10)</f>
        <v>0</v>
      </c>
      <c r="K12" s="102">
        <f>IF(ISERROR(MATCH(K$4,[1]!Days_off[Jours fériés],0)),0,K10)</f>
        <v>0</v>
      </c>
      <c r="L12" s="102">
        <f>IF(ISERROR(MATCH(L$4,[1]!Days_off[Jours fériés],0)),0,L10)</f>
        <v>0</v>
      </c>
      <c r="M12" s="102">
        <f>IF(ISERROR(MATCH(M$4,[1]!Days_off[Jours fériés],0)),0,M10)</f>
        <v>0</v>
      </c>
      <c r="N12" s="102">
        <f>IF(ISERROR(MATCH(N$4,[1]!Days_off[Jours fériés],0)),0,N10)</f>
        <v>0</v>
      </c>
      <c r="O12" s="102">
        <f>IF(ISERROR(MATCH(O$4,[1]!Days_off[Jours fériés],0)),0,O10)</f>
        <v>0</v>
      </c>
      <c r="P12" s="102">
        <f>IF(ISERROR(MATCH(P$4,[1]!Days_off[Jours fériés],0)),0,P10)</f>
        <v>0</v>
      </c>
      <c r="Q12" s="102">
        <f>IF(ISERROR(MATCH(Q$4,[1]!Days_off[Jours fériés],0)),0,Q10)</f>
        <v>0</v>
      </c>
      <c r="R12" s="102">
        <f>IF(ISERROR(MATCH(R$4,[1]!Days_off[Jours fériés],0)),0,R10)</f>
        <v>0</v>
      </c>
      <c r="S12" s="102">
        <f>IF(ISERROR(MATCH(S$4,[1]!Days_off[Jours fériés],0)),0,S10)</f>
        <v>0</v>
      </c>
      <c r="T12" s="102">
        <f>IF(ISERROR(MATCH(T$4,[1]!Days_off[Jours fériés],0)),0,T10)</f>
        <v>0</v>
      </c>
      <c r="U12" s="102">
        <f>IF(ISERROR(MATCH(U$4,[1]!Days_off[Jours fériés],0)),0,U10)</f>
        <v>0</v>
      </c>
      <c r="V12" s="102">
        <f>IF(ISERROR(MATCH(V$4,[1]!Days_off[Jours fériés],0)),0,V10)</f>
        <v>0</v>
      </c>
      <c r="W12" s="102">
        <f>IF(ISERROR(MATCH(W$4,[1]!Days_off[Jours fériés],0)),0,W10)</f>
        <v>0</v>
      </c>
      <c r="X12" s="102">
        <f>IF(ISERROR(MATCH(X$4,[1]!Days_off[Jours fériés],0)),0,X10)</f>
        <v>0</v>
      </c>
      <c r="Y12" s="102">
        <f>IF(ISERROR(MATCH(Y$4,[1]!Days_off[Jours fériés],0)),0,Y10)</f>
        <v>0</v>
      </c>
      <c r="Z12" s="102">
        <f>IF(ISERROR(MATCH(Z$4,[1]!Days_off[Jours fériés],0)),0,Z10)</f>
        <v>0</v>
      </c>
      <c r="AA12" s="108">
        <f>IF(ISERROR(MATCH(AA$4,[1]!Days_off[Jours fériés],0)),0,AA10)</f>
        <v>0</v>
      </c>
      <c r="AB12" s="102">
        <f>IF(ISERROR(MATCH(AB$4,[1]!Days_off[Jours fériés],0)),0,AB10)</f>
        <v>0</v>
      </c>
      <c r="AC12" s="102">
        <f>IF(ISERROR(MATCH(AC$4,[1]!Days_off[Jours fériés],0)),0,AC10)</f>
        <v>0</v>
      </c>
      <c r="AD12" s="102"/>
      <c r="AE12" s="102"/>
      <c r="AF12" s="102"/>
      <c r="AG12" s="102">
        <f>IF(ISERROR(MATCH(AG$4,[1]!Days_off[Jours fériés],0)),0,AG10)</f>
        <v>0</v>
      </c>
      <c r="AH12" s="103">
        <f t="shared" si="2"/>
        <v>0</v>
      </c>
      <c r="AI12" s="104"/>
      <c r="AJ12" s="107"/>
    </row>
    <row r="13" spans="1:36" x14ac:dyDescent="0.25">
      <c r="A13" s="110" t="s">
        <v>49</v>
      </c>
      <c r="B13" s="111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3"/>
      <c r="AB13" s="112"/>
      <c r="AC13" s="112"/>
      <c r="AD13" s="112"/>
      <c r="AE13" s="112"/>
      <c r="AF13" s="112"/>
      <c r="AG13" s="112"/>
      <c r="AH13" s="114">
        <f t="shared" si="2"/>
        <v>0</v>
      </c>
      <c r="AI13" s="115"/>
      <c r="AJ13" s="116"/>
    </row>
  </sheetData>
  <conditionalFormatting sqref="D11:AG13 AH9:AH13 C10:C13">
    <cfRule type="cellIs" dxfId="2" priority="25" operator="equal">
      <formula>0</formula>
    </cfRule>
  </conditionalFormatting>
  <conditionalFormatting sqref="D9:AG10">
    <cfRule type="cellIs" dxfId="1" priority="8" operator="equal">
      <formula>0</formula>
    </cfRule>
  </conditionalFormatting>
  <conditionalFormatting sqref="C9">
    <cfRule type="cellIs" dxfId="0" priority="1" operator="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B5" sqref="B5"/>
    </sheetView>
  </sheetViews>
  <sheetFormatPr baseColWidth="10" defaultRowHeight="15" x14ac:dyDescent="0.25"/>
  <cols>
    <col min="1" max="5" width="11.5703125" customWidth="1"/>
  </cols>
  <sheetData>
    <row r="1" spans="1:3" x14ac:dyDescent="0.25">
      <c r="A1" t="s">
        <v>45</v>
      </c>
      <c r="B1" t="s">
        <v>46</v>
      </c>
      <c r="C1" t="s">
        <v>47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MENU PRINCIPAL</vt:lpstr>
      <vt:lpstr>QUART2018-01</vt:lpstr>
      <vt:lpstr>QUART</vt:lpstr>
      <vt:lpstr>HEURES</vt:lpstr>
      <vt:lpstr>ABSENCES</vt:lpstr>
      <vt:lpstr>FERIES</vt:lpstr>
      <vt:lpstr>MoisSem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Saloum TOURE</dc:creator>
  <cp:lastModifiedBy>Saloum TOURE</cp:lastModifiedBy>
  <dcterms:created xsi:type="dcterms:W3CDTF">2017-12-25T07:06:37Z</dcterms:created>
  <dcterms:modified xsi:type="dcterms:W3CDTF">2018-01-09T17:51:25Z</dcterms:modified>
</cp:coreProperties>
</file>