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tables/table3.xml" ContentType="application/vnd.openxmlformats-officedocument.spreadsheetml.table+xml"/>
  <Override PartName="/xl/pivotTables/pivotTable1.xml" ContentType="application/vnd.openxmlformats-officedocument.spreadsheetml.pivotTable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51196F13-6AD0-C1B8-E2B4-A1F9AE17003E}"/>
  <workbookPr codeName="ThisWorkbook" hidePivotFieldList="1" defaultThemeVersion="153222"/>
  <mc:AlternateContent xmlns:mc="http://schemas.openxmlformats.org/markup-compatibility/2006">
    <mc:Choice Requires="x15">
      <x15ac:absPath xmlns:x15ac="http://schemas.microsoft.com/office/spreadsheetml/2010/11/ac" url="C:\Users\Saloum TOURE\Downloads\"/>
    </mc:Choice>
  </mc:AlternateContent>
  <bookViews>
    <workbookView xWindow="0" yWindow="0" windowWidth="19200" windowHeight="8610" tabRatio="764" activeTab="8"/>
  </bookViews>
  <sheets>
    <sheet name="HORAIRES" sheetId="7" r:id="rId1"/>
    <sheet name="CALENDRIER" sheetId="5" r:id="rId2"/>
    <sheet name="BASE DE DONNEES" sheetId="2" r:id="rId3"/>
    <sheet name="EQUIPES" sheetId="10" r:id="rId4"/>
    <sheet name="SAISIES" sheetId="12" r:id="rId5"/>
    <sheet name="ABSENCES" sheetId="8" r:id="rId6"/>
    <sheet name="QUARTS" sheetId="3" r:id="rId7"/>
    <sheet name="HEURES" sheetId="11" r:id="rId8"/>
    <sheet name="HEURES MOIS" sheetId="6" r:id="rId9"/>
  </sheets>
  <definedNames>
    <definedName name="equipes">agents[#Headers]</definedName>
    <definedName name="JF">CALENDRIER!$B$2:$F$13</definedName>
    <definedName name="moisannee">CALENDRIER!$I$1:$I$24</definedName>
  </definedNames>
  <calcPr calcId="162913"/>
  <pivotCaches>
    <pivotCache cacheId="11" r:id="rId10"/>
  </pivotCaches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C28" i="11" l="1"/>
  <c r="G28" i="11" s="1"/>
  <c r="K28" i="11" s="1"/>
  <c r="O28" i="11" s="1"/>
  <c r="S28" i="11" s="1"/>
  <c r="W28" i="11" s="1"/>
  <c r="AA28" i="11" s="1"/>
  <c r="J6" i="11"/>
  <c r="N6" i="11" s="1"/>
  <c r="R6" i="11" s="1"/>
  <c r="V6" i="11" s="1"/>
  <c r="Z6" i="11" s="1"/>
  <c r="AD6" i="11" s="1"/>
  <c r="I6" i="11"/>
  <c r="M6" i="11" s="1"/>
  <c r="Q6" i="11" s="1"/>
  <c r="U6" i="11" s="1"/>
  <c r="Y6" i="11" s="1"/>
  <c r="AC6" i="11" s="1"/>
  <c r="H6" i="11"/>
  <c r="L6" i="11" s="1"/>
  <c r="P6" i="11" s="1"/>
  <c r="T6" i="11" s="1"/>
  <c r="X6" i="11" s="1"/>
  <c r="AB6" i="11" s="1"/>
  <c r="G6" i="11"/>
  <c r="K6" i="11" s="1"/>
  <c r="O6" i="11" s="1"/>
  <c r="S6" i="11" s="1"/>
  <c r="W6" i="11" s="1"/>
  <c r="AA6" i="11" s="1"/>
  <c r="J5" i="11"/>
  <c r="N5" i="11" s="1"/>
  <c r="R5" i="11" s="1"/>
  <c r="V5" i="11" s="1"/>
  <c r="Z5" i="11" s="1"/>
  <c r="AD5" i="11" s="1"/>
  <c r="I5" i="11"/>
  <c r="M5" i="11" s="1"/>
  <c r="Q5" i="11" s="1"/>
  <c r="U5" i="11" s="1"/>
  <c r="Y5" i="11" s="1"/>
  <c r="AC5" i="11" s="1"/>
  <c r="H5" i="11"/>
  <c r="L5" i="11" s="1"/>
  <c r="P5" i="11" s="1"/>
  <c r="T5" i="11" s="1"/>
  <c r="X5" i="11" s="1"/>
  <c r="AB5" i="11" s="1"/>
  <c r="G5" i="11"/>
  <c r="K5" i="11" s="1"/>
  <c r="O5" i="11" s="1"/>
  <c r="S5" i="11" s="1"/>
  <c r="W5" i="11" s="1"/>
  <c r="AA5" i="11" s="1"/>
  <c r="B14" i="11"/>
  <c r="B26" i="11" s="1"/>
  <c r="B38" i="11" s="1"/>
  <c r="B50" i="11" s="1"/>
  <c r="B62" i="11" s="1"/>
  <c r="B74" i="11" s="1"/>
  <c r="B13" i="11"/>
  <c r="B25" i="11" s="1"/>
  <c r="B37" i="11" s="1"/>
  <c r="B49" i="11" s="1"/>
  <c r="B61" i="11" s="1"/>
  <c r="B73" i="11" s="1"/>
  <c r="B12" i="11"/>
  <c r="B24" i="11" s="1"/>
  <c r="B36" i="11" s="1"/>
  <c r="B48" i="11" s="1"/>
  <c r="B60" i="11" s="1"/>
  <c r="B72" i="11" s="1"/>
  <c r="B11" i="11"/>
  <c r="B23" i="11" s="1"/>
  <c r="B35" i="11" s="1"/>
  <c r="B47" i="11" s="1"/>
  <c r="B59" i="11" s="1"/>
  <c r="B71" i="11" s="1"/>
  <c r="B10" i="11"/>
  <c r="B22" i="11" s="1"/>
  <c r="B34" i="11" s="1"/>
  <c r="B46" i="11" s="1"/>
  <c r="B58" i="11" s="1"/>
  <c r="B70" i="11" s="1"/>
  <c r="B9" i="11"/>
  <c r="B21" i="11" s="1"/>
  <c r="B33" i="11" s="1"/>
  <c r="B45" i="11" s="1"/>
  <c r="B57" i="11" s="1"/>
  <c r="B69" i="11" s="1"/>
  <c r="B8" i="11"/>
  <c r="B20" i="11" s="1"/>
  <c r="B32" i="11" s="1"/>
  <c r="B44" i="11" s="1"/>
  <c r="B56" i="11" s="1"/>
  <c r="B68" i="11" s="1"/>
  <c r="B7" i="11"/>
  <c r="B19" i="11" s="1"/>
  <c r="B31" i="11" s="1"/>
  <c r="B43" i="11" s="1"/>
  <c r="B55" i="11" s="1"/>
  <c r="B67" i="11" s="1"/>
  <c r="F18" i="11"/>
  <c r="J18" i="11" s="1"/>
  <c r="N18" i="11" s="1"/>
  <c r="R18" i="11" s="1"/>
  <c r="V18" i="11" s="1"/>
  <c r="Z18" i="11" s="1"/>
  <c r="AD18" i="11" s="1"/>
  <c r="E18" i="11"/>
  <c r="D18" i="11"/>
  <c r="C18" i="11"/>
  <c r="F17" i="11"/>
  <c r="J17" i="11" s="1"/>
  <c r="N17" i="11" s="1"/>
  <c r="R17" i="11" s="1"/>
  <c r="V17" i="11" s="1"/>
  <c r="Z17" i="11" s="1"/>
  <c r="AD17" i="11" s="1"/>
  <c r="E17" i="11"/>
  <c r="D17" i="11"/>
  <c r="C17" i="11"/>
  <c r="C4" i="11"/>
  <c r="C16" i="11" s="1"/>
  <c r="B14" i="3"/>
  <c r="B13" i="3"/>
  <c r="B12" i="3"/>
  <c r="B11" i="3"/>
  <c r="B10" i="3"/>
  <c r="B9" i="3"/>
  <c r="B8" i="3"/>
  <c r="B7" i="3"/>
  <c r="C4" i="3"/>
  <c r="G4" i="3" s="1"/>
  <c r="C5" i="3"/>
  <c r="C17" i="3" s="1"/>
  <c r="G17" i="3" s="1"/>
  <c r="K17" i="3" s="1"/>
  <c r="O17" i="3" s="1"/>
  <c r="S17" i="3" s="1"/>
  <c r="W17" i="3" s="1"/>
  <c r="AA17" i="3" s="1"/>
  <c r="D5" i="3"/>
  <c r="D17" i="3" s="1"/>
  <c r="D29" i="3" s="1"/>
  <c r="H29" i="3" s="1"/>
  <c r="L29" i="3" s="1"/>
  <c r="P29" i="3" s="1"/>
  <c r="T29" i="3" s="1"/>
  <c r="X29" i="3" s="1"/>
  <c r="AB29" i="3" s="1"/>
  <c r="E5" i="3"/>
  <c r="F5" i="3"/>
  <c r="F17" i="3" s="1"/>
  <c r="G5" i="3"/>
  <c r="H5" i="3"/>
  <c r="I5" i="3"/>
  <c r="M5" i="3" s="1"/>
  <c r="Q5" i="3" s="1"/>
  <c r="U5" i="3" s="1"/>
  <c r="Y5" i="3" s="1"/>
  <c r="AC5" i="3" s="1"/>
  <c r="J5" i="3"/>
  <c r="N5" i="3" s="1"/>
  <c r="R5" i="3" s="1"/>
  <c r="V5" i="3" s="1"/>
  <c r="Z5" i="3" s="1"/>
  <c r="AD5" i="3" s="1"/>
  <c r="K5" i="3"/>
  <c r="L5" i="3"/>
  <c r="P5" i="3" s="1"/>
  <c r="T5" i="3" s="1"/>
  <c r="X5" i="3" s="1"/>
  <c r="AB5" i="3" s="1"/>
  <c r="O5" i="3"/>
  <c r="S5" i="3" s="1"/>
  <c r="W5" i="3" s="1"/>
  <c r="AA5" i="3" s="1"/>
  <c r="C6" i="3"/>
  <c r="C18" i="3" s="1"/>
  <c r="G18" i="3" s="1"/>
  <c r="K18" i="3" s="1"/>
  <c r="O18" i="3" s="1"/>
  <c r="S18" i="3" s="1"/>
  <c r="W18" i="3" s="1"/>
  <c r="AA18" i="3" s="1"/>
  <c r="D6" i="3"/>
  <c r="E6" i="3"/>
  <c r="E18" i="3" s="1"/>
  <c r="F6" i="3"/>
  <c r="F18" i="3" s="1"/>
  <c r="G6" i="3"/>
  <c r="H6" i="3"/>
  <c r="K6" i="3"/>
  <c r="O6" i="3" s="1"/>
  <c r="S6" i="3" s="1"/>
  <c r="W6" i="3" s="1"/>
  <c r="AA6" i="3" s="1"/>
  <c r="L6" i="3"/>
  <c r="P6" i="3"/>
  <c r="T6" i="3" s="1"/>
  <c r="X6" i="3" s="1"/>
  <c r="AB6" i="3" s="1"/>
  <c r="E17" i="3"/>
  <c r="E29" i="3" s="1"/>
  <c r="D18" i="3"/>
  <c r="D30" i="3" s="1"/>
  <c r="C29" i="3"/>
  <c r="G29" i="3" s="1"/>
  <c r="K29" i="3" s="1"/>
  <c r="O29" i="3" s="1"/>
  <c r="S29" i="3" s="1"/>
  <c r="W29" i="3" s="1"/>
  <c r="AA29" i="3" s="1"/>
  <c r="F29" i="3" l="1"/>
  <c r="J17" i="3"/>
  <c r="N17" i="3" s="1"/>
  <c r="R17" i="3" s="1"/>
  <c r="V17" i="3" s="1"/>
  <c r="Z17" i="3" s="1"/>
  <c r="AD17" i="3" s="1"/>
  <c r="C30" i="3"/>
  <c r="C42" i="3" s="1"/>
  <c r="C40" i="11"/>
  <c r="B21" i="3"/>
  <c r="B22" i="3"/>
  <c r="F30" i="11"/>
  <c r="F42" i="11" s="1"/>
  <c r="J42" i="11" s="1"/>
  <c r="N42" i="11" s="1"/>
  <c r="R42" i="11" s="1"/>
  <c r="V42" i="11" s="1"/>
  <c r="Z42" i="11" s="1"/>
  <c r="AD42" i="11" s="1"/>
  <c r="E29" i="11"/>
  <c r="I17" i="11"/>
  <c r="M17" i="11" s="1"/>
  <c r="Q17" i="11" s="1"/>
  <c r="U17" i="11" s="1"/>
  <c r="Y17" i="11" s="1"/>
  <c r="AC17" i="11" s="1"/>
  <c r="E30" i="11"/>
  <c r="I18" i="11"/>
  <c r="M18" i="11" s="1"/>
  <c r="Q18" i="11" s="1"/>
  <c r="U18" i="11" s="1"/>
  <c r="Y18" i="11" s="1"/>
  <c r="AC18" i="11" s="1"/>
  <c r="F54" i="11"/>
  <c r="G4" i="11"/>
  <c r="K4" i="11" s="1"/>
  <c r="O4" i="11" s="1"/>
  <c r="S4" i="11" s="1"/>
  <c r="W4" i="11" s="1"/>
  <c r="AA4" i="11" s="1"/>
  <c r="G16" i="11"/>
  <c r="K16" i="11" s="1"/>
  <c r="O16" i="11" s="1"/>
  <c r="S16" i="11" s="1"/>
  <c r="W16" i="11" s="1"/>
  <c r="AA16" i="11" s="1"/>
  <c r="F29" i="11"/>
  <c r="J30" i="11"/>
  <c r="N30" i="11" s="1"/>
  <c r="R30" i="11" s="1"/>
  <c r="V30" i="11" s="1"/>
  <c r="Z30" i="11" s="1"/>
  <c r="AD30" i="11" s="1"/>
  <c r="H17" i="11"/>
  <c r="L17" i="11" s="1"/>
  <c r="P17" i="11" s="1"/>
  <c r="T17" i="11" s="1"/>
  <c r="X17" i="11" s="1"/>
  <c r="AB17" i="11" s="1"/>
  <c r="D29" i="11"/>
  <c r="H18" i="11"/>
  <c r="L18" i="11" s="1"/>
  <c r="P18" i="11" s="1"/>
  <c r="T18" i="11" s="1"/>
  <c r="X18" i="11" s="1"/>
  <c r="AB18" i="11" s="1"/>
  <c r="D30" i="11"/>
  <c r="G17" i="11"/>
  <c r="K17" i="11" s="1"/>
  <c r="O17" i="11" s="1"/>
  <c r="S17" i="11" s="1"/>
  <c r="W17" i="11" s="1"/>
  <c r="AA17" i="11" s="1"/>
  <c r="C29" i="11"/>
  <c r="G18" i="11"/>
  <c r="K18" i="11" s="1"/>
  <c r="O18" i="11" s="1"/>
  <c r="S18" i="11" s="1"/>
  <c r="W18" i="11" s="1"/>
  <c r="AA18" i="11" s="1"/>
  <c r="C30" i="11"/>
  <c r="B25" i="3"/>
  <c r="B26" i="3"/>
  <c r="G30" i="3"/>
  <c r="K30" i="3" s="1"/>
  <c r="O30" i="3" s="1"/>
  <c r="S30" i="3" s="1"/>
  <c r="W30" i="3" s="1"/>
  <c r="AA30" i="3" s="1"/>
  <c r="J6" i="3"/>
  <c r="N6" i="3" s="1"/>
  <c r="R6" i="3" s="1"/>
  <c r="V6" i="3" s="1"/>
  <c r="Z6" i="3" s="1"/>
  <c r="AD6" i="3" s="1"/>
  <c r="C16" i="3"/>
  <c r="C28" i="3" s="1"/>
  <c r="B23" i="3"/>
  <c r="B20" i="3"/>
  <c r="B24" i="3"/>
  <c r="B19" i="3"/>
  <c r="H30" i="3"/>
  <c r="L30" i="3" s="1"/>
  <c r="P30" i="3" s="1"/>
  <c r="T30" i="3" s="1"/>
  <c r="X30" i="3" s="1"/>
  <c r="AB30" i="3" s="1"/>
  <c r="D42" i="3"/>
  <c r="J18" i="3"/>
  <c r="N18" i="3" s="1"/>
  <c r="R18" i="3" s="1"/>
  <c r="V18" i="3" s="1"/>
  <c r="Z18" i="3" s="1"/>
  <c r="AD18" i="3" s="1"/>
  <c r="F30" i="3"/>
  <c r="E30" i="3"/>
  <c r="I18" i="3"/>
  <c r="M18" i="3" s="1"/>
  <c r="Q18" i="3" s="1"/>
  <c r="U18" i="3" s="1"/>
  <c r="Y18" i="3" s="1"/>
  <c r="AC18" i="3" s="1"/>
  <c r="G42" i="3"/>
  <c r="K42" i="3" s="1"/>
  <c r="O42" i="3" s="1"/>
  <c r="S42" i="3" s="1"/>
  <c r="W42" i="3" s="1"/>
  <c r="AA42" i="3" s="1"/>
  <c r="C54" i="3"/>
  <c r="I29" i="3"/>
  <c r="M29" i="3" s="1"/>
  <c r="Q29" i="3" s="1"/>
  <c r="U29" i="3" s="1"/>
  <c r="Y29" i="3" s="1"/>
  <c r="AC29" i="3" s="1"/>
  <c r="E41" i="3"/>
  <c r="I41" i="3" s="1"/>
  <c r="M41" i="3" s="1"/>
  <c r="Q41" i="3" s="1"/>
  <c r="U41" i="3" s="1"/>
  <c r="Y41" i="3" s="1"/>
  <c r="AC41" i="3" s="1"/>
  <c r="I6" i="3"/>
  <c r="M6" i="3" s="1"/>
  <c r="Q6" i="3" s="1"/>
  <c r="U6" i="3" s="1"/>
  <c r="Y6" i="3" s="1"/>
  <c r="AC6" i="3" s="1"/>
  <c r="H18" i="3"/>
  <c r="L18" i="3" s="1"/>
  <c r="P18" i="3" s="1"/>
  <c r="T18" i="3" s="1"/>
  <c r="X18" i="3" s="1"/>
  <c r="AB18" i="3" s="1"/>
  <c r="I17" i="3"/>
  <c r="M17" i="3" s="1"/>
  <c r="Q17" i="3" s="1"/>
  <c r="U17" i="3" s="1"/>
  <c r="Y17" i="3" s="1"/>
  <c r="AC17" i="3" s="1"/>
  <c r="D41" i="3"/>
  <c r="H17" i="3"/>
  <c r="L17" i="3" s="1"/>
  <c r="P17" i="3" s="1"/>
  <c r="T17" i="3" s="1"/>
  <c r="X17" i="3" s="1"/>
  <c r="AB17" i="3" s="1"/>
  <c r="C41" i="3"/>
  <c r="C53" i="3" s="1"/>
  <c r="E53" i="3"/>
  <c r="J29" i="3"/>
  <c r="N29" i="3" s="1"/>
  <c r="R29" i="3" s="1"/>
  <c r="V29" i="3" s="1"/>
  <c r="Z29" i="3" s="1"/>
  <c r="AD29" i="3" s="1"/>
  <c r="F41" i="3"/>
  <c r="G16" i="3"/>
  <c r="K4" i="3"/>
  <c r="G2" i="2"/>
  <c r="G3" i="2"/>
  <c r="G4" i="2"/>
  <c r="G5" i="2"/>
  <c r="G6" i="2"/>
  <c r="G7" i="2"/>
  <c r="G8" i="2"/>
  <c r="G9" i="2"/>
  <c r="G10" i="2"/>
  <c r="G11" i="2"/>
  <c r="G12" i="2"/>
  <c r="G13" i="2"/>
  <c r="G14" i="2"/>
  <c r="G15" i="2"/>
  <c r="G16" i="2"/>
  <c r="G17" i="2"/>
  <c r="G18" i="2"/>
  <c r="G19" i="2"/>
  <c r="G20" i="2"/>
  <c r="G21" i="2"/>
  <c r="G22" i="2"/>
  <c r="G23" i="2"/>
  <c r="G24" i="2"/>
  <c r="G25" i="2"/>
  <c r="G26" i="2"/>
  <c r="G27" i="2"/>
  <c r="G28" i="2"/>
  <c r="G29" i="2"/>
  <c r="G30" i="2"/>
  <c r="G31" i="2"/>
  <c r="G32" i="2"/>
  <c r="G33" i="2"/>
  <c r="G34" i="2"/>
  <c r="G35" i="2"/>
  <c r="G36" i="2"/>
  <c r="G37" i="2"/>
  <c r="G38" i="2"/>
  <c r="G39" i="2"/>
  <c r="G40" i="2"/>
  <c r="G41" i="2"/>
  <c r="G42" i="2"/>
  <c r="G43" i="2"/>
  <c r="G44" i="2"/>
  <c r="G45" i="2"/>
  <c r="G46" i="2"/>
  <c r="G47" i="2"/>
  <c r="G48" i="2"/>
  <c r="G49" i="2"/>
  <c r="G50" i="2"/>
  <c r="G51" i="2"/>
  <c r="G52" i="2"/>
  <c r="G53" i="2"/>
  <c r="G54" i="2"/>
  <c r="G55" i="2"/>
  <c r="G56" i="2"/>
  <c r="G57" i="2"/>
  <c r="G58" i="2"/>
  <c r="G59" i="2"/>
  <c r="G60" i="2"/>
  <c r="G61" i="2"/>
  <c r="G62" i="2"/>
  <c r="G63" i="2"/>
  <c r="G64" i="2"/>
  <c r="G65" i="2"/>
  <c r="G66" i="2"/>
  <c r="G67" i="2"/>
  <c r="G68" i="2"/>
  <c r="G69" i="2"/>
  <c r="G70" i="2"/>
  <c r="G71" i="2"/>
  <c r="G72" i="2"/>
  <c r="G73" i="2"/>
  <c r="G74" i="2"/>
  <c r="G75" i="2"/>
  <c r="G76" i="2"/>
  <c r="G77" i="2"/>
  <c r="G78" i="2"/>
  <c r="G79" i="2"/>
  <c r="G80" i="2"/>
  <c r="G81" i="2"/>
  <c r="G82" i="2"/>
  <c r="G83" i="2"/>
  <c r="G84" i="2"/>
  <c r="G85" i="2"/>
  <c r="G86" i="2"/>
  <c r="G87" i="2"/>
  <c r="G88" i="2"/>
  <c r="G89" i="2"/>
  <c r="G90" i="2"/>
  <c r="G91" i="2"/>
  <c r="G92" i="2"/>
  <c r="G93" i="2"/>
  <c r="G94" i="2"/>
  <c r="G95" i="2"/>
  <c r="G96" i="2"/>
  <c r="G97" i="2"/>
  <c r="G98" i="2"/>
  <c r="G99" i="2"/>
  <c r="G100" i="2"/>
  <c r="G101" i="2"/>
  <c r="G102" i="2"/>
  <c r="G103" i="2"/>
  <c r="G104" i="2"/>
  <c r="G105" i="2"/>
  <c r="G106" i="2"/>
  <c r="G107" i="2"/>
  <c r="G108" i="2"/>
  <c r="G109" i="2"/>
  <c r="G110" i="2"/>
  <c r="G111" i="2"/>
  <c r="G112" i="2"/>
  <c r="G113" i="2"/>
  <c r="G114" i="2"/>
  <c r="G115" i="2"/>
  <c r="G116" i="2"/>
  <c r="G117" i="2"/>
  <c r="G118" i="2"/>
  <c r="G119" i="2"/>
  <c r="G120" i="2"/>
  <c r="G121" i="2"/>
  <c r="G122" i="2"/>
  <c r="G123" i="2"/>
  <c r="G124" i="2"/>
  <c r="G125" i="2"/>
  <c r="G126" i="2"/>
  <c r="G127" i="2"/>
  <c r="G128" i="2"/>
  <c r="G129" i="2"/>
  <c r="G130" i="2"/>
  <c r="G131" i="2"/>
  <c r="G132" i="2"/>
  <c r="G133" i="2"/>
  <c r="G134" i="2"/>
  <c r="G135" i="2"/>
  <c r="G136" i="2"/>
  <c r="G137" i="2"/>
  <c r="G138" i="2"/>
  <c r="G139" i="2"/>
  <c r="G140" i="2"/>
  <c r="G141" i="2"/>
  <c r="G142" i="2"/>
  <c r="G143" i="2"/>
  <c r="G144" i="2"/>
  <c r="G145" i="2"/>
  <c r="G146" i="2"/>
  <c r="G147" i="2"/>
  <c r="G148" i="2"/>
  <c r="G149" i="2"/>
  <c r="G150" i="2"/>
  <c r="G151" i="2"/>
  <c r="G152" i="2"/>
  <c r="G153" i="2"/>
  <c r="G154" i="2"/>
  <c r="G155" i="2"/>
  <c r="G156" i="2"/>
  <c r="G157" i="2"/>
  <c r="G158" i="2"/>
  <c r="G159" i="2"/>
  <c r="G160" i="2"/>
  <c r="G161" i="2"/>
  <c r="G162" i="2"/>
  <c r="G163" i="2"/>
  <c r="G164" i="2"/>
  <c r="G165" i="2"/>
  <c r="G166" i="2"/>
  <c r="G167" i="2"/>
  <c r="G168" i="2"/>
  <c r="G169" i="2"/>
  <c r="G170" i="2"/>
  <c r="G171" i="2"/>
  <c r="G172" i="2"/>
  <c r="G173" i="2"/>
  <c r="G174" i="2"/>
  <c r="G175" i="2"/>
  <c r="G176" i="2"/>
  <c r="G177" i="2"/>
  <c r="G178" i="2"/>
  <c r="G179" i="2"/>
  <c r="G180" i="2"/>
  <c r="G181" i="2"/>
  <c r="G182" i="2"/>
  <c r="G183" i="2"/>
  <c r="G184" i="2"/>
  <c r="G185" i="2"/>
  <c r="G186" i="2"/>
  <c r="G187" i="2"/>
  <c r="G188" i="2"/>
  <c r="G189" i="2"/>
  <c r="G190" i="2"/>
  <c r="G191" i="2"/>
  <c r="G192" i="2"/>
  <c r="G193" i="2"/>
  <c r="G194" i="2"/>
  <c r="G195" i="2"/>
  <c r="G196" i="2"/>
  <c r="G197" i="2"/>
  <c r="G198" i="2"/>
  <c r="G199" i="2"/>
  <c r="G200" i="2"/>
  <c r="G201" i="2"/>
  <c r="G202" i="2"/>
  <c r="G203" i="2"/>
  <c r="G204" i="2"/>
  <c r="G205" i="2"/>
  <c r="G206" i="2"/>
  <c r="G207" i="2"/>
  <c r="G208" i="2"/>
  <c r="G209" i="2"/>
  <c r="G210" i="2"/>
  <c r="G211" i="2"/>
  <c r="F2" i="2"/>
  <c r="F3" i="2"/>
  <c r="F4" i="2"/>
  <c r="F5" i="2"/>
  <c r="F6" i="2"/>
  <c r="F7" i="2"/>
  <c r="F8" i="2"/>
  <c r="F9" i="2"/>
  <c r="F10" i="2"/>
  <c r="F11" i="2"/>
  <c r="F12" i="2"/>
  <c r="F13" i="2"/>
  <c r="F14" i="2"/>
  <c r="F15" i="2"/>
  <c r="F16" i="2"/>
  <c r="F17" i="2"/>
  <c r="F18" i="2"/>
  <c r="F19" i="2"/>
  <c r="F20" i="2"/>
  <c r="F21" i="2"/>
  <c r="F22" i="2"/>
  <c r="F23" i="2"/>
  <c r="F24" i="2"/>
  <c r="F25" i="2"/>
  <c r="F26" i="2"/>
  <c r="F27" i="2"/>
  <c r="F28" i="2"/>
  <c r="F29" i="2"/>
  <c r="F30" i="2"/>
  <c r="F31" i="2"/>
  <c r="F32" i="2"/>
  <c r="F33" i="2"/>
  <c r="F34" i="2"/>
  <c r="F35" i="2"/>
  <c r="F36" i="2"/>
  <c r="F37" i="2"/>
  <c r="F38" i="2"/>
  <c r="F39" i="2"/>
  <c r="F40" i="2"/>
  <c r="F41" i="2"/>
  <c r="F42" i="2"/>
  <c r="F43" i="2"/>
  <c r="F44" i="2"/>
  <c r="F45" i="2"/>
  <c r="F46" i="2"/>
  <c r="F47" i="2"/>
  <c r="F48" i="2"/>
  <c r="F49" i="2"/>
  <c r="F50" i="2"/>
  <c r="F51" i="2"/>
  <c r="F52" i="2"/>
  <c r="F53" i="2"/>
  <c r="F54" i="2"/>
  <c r="F55" i="2"/>
  <c r="F56" i="2"/>
  <c r="F57" i="2"/>
  <c r="F58" i="2"/>
  <c r="F59" i="2"/>
  <c r="F60" i="2"/>
  <c r="F61" i="2"/>
  <c r="F62" i="2"/>
  <c r="F63" i="2"/>
  <c r="F64" i="2"/>
  <c r="F65" i="2"/>
  <c r="F66" i="2"/>
  <c r="F67" i="2"/>
  <c r="F68" i="2"/>
  <c r="F69" i="2"/>
  <c r="F70" i="2"/>
  <c r="F71" i="2"/>
  <c r="F72" i="2"/>
  <c r="F73" i="2"/>
  <c r="F74" i="2"/>
  <c r="F75" i="2"/>
  <c r="F76" i="2"/>
  <c r="F77" i="2"/>
  <c r="F78" i="2"/>
  <c r="F79" i="2"/>
  <c r="F80" i="2"/>
  <c r="F81" i="2"/>
  <c r="F82" i="2"/>
  <c r="F83" i="2"/>
  <c r="F84" i="2"/>
  <c r="F85" i="2"/>
  <c r="F86" i="2"/>
  <c r="F87" i="2"/>
  <c r="F88" i="2"/>
  <c r="F89" i="2"/>
  <c r="F90" i="2"/>
  <c r="F91" i="2"/>
  <c r="F92" i="2"/>
  <c r="F93" i="2"/>
  <c r="F94" i="2"/>
  <c r="F95" i="2"/>
  <c r="F96" i="2"/>
  <c r="F97" i="2"/>
  <c r="F98" i="2"/>
  <c r="F99" i="2"/>
  <c r="F100" i="2"/>
  <c r="F101" i="2"/>
  <c r="F102" i="2"/>
  <c r="F103" i="2"/>
  <c r="F104" i="2"/>
  <c r="F105" i="2"/>
  <c r="F106" i="2"/>
  <c r="F107" i="2"/>
  <c r="F108" i="2"/>
  <c r="F109" i="2"/>
  <c r="F110" i="2"/>
  <c r="F111" i="2"/>
  <c r="F112" i="2"/>
  <c r="F113" i="2"/>
  <c r="F114" i="2"/>
  <c r="F115" i="2"/>
  <c r="F116" i="2"/>
  <c r="F117" i="2"/>
  <c r="F118" i="2"/>
  <c r="F119" i="2"/>
  <c r="F120" i="2"/>
  <c r="F121" i="2"/>
  <c r="F122" i="2"/>
  <c r="F123" i="2"/>
  <c r="F124" i="2"/>
  <c r="F125" i="2"/>
  <c r="F126" i="2"/>
  <c r="F127" i="2"/>
  <c r="F128" i="2"/>
  <c r="F129" i="2"/>
  <c r="F130" i="2"/>
  <c r="F131" i="2"/>
  <c r="F132" i="2"/>
  <c r="F133" i="2"/>
  <c r="F134" i="2"/>
  <c r="F135" i="2"/>
  <c r="F136" i="2"/>
  <c r="F137" i="2"/>
  <c r="F138" i="2"/>
  <c r="F139" i="2"/>
  <c r="F140" i="2"/>
  <c r="F141" i="2"/>
  <c r="F142" i="2"/>
  <c r="F143" i="2"/>
  <c r="F144" i="2"/>
  <c r="F145" i="2"/>
  <c r="F146" i="2"/>
  <c r="F147" i="2"/>
  <c r="F148" i="2"/>
  <c r="F149" i="2"/>
  <c r="F150" i="2"/>
  <c r="F151" i="2"/>
  <c r="F152" i="2"/>
  <c r="F153" i="2"/>
  <c r="F154" i="2"/>
  <c r="F155" i="2"/>
  <c r="F156" i="2"/>
  <c r="F157" i="2"/>
  <c r="F158" i="2"/>
  <c r="F159" i="2"/>
  <c r="F160" i="2"/>
  <c r="F161" i="2"/>
  <c r="F162" i="2"/>
  <c r="F163" i="2"/>
  <c r="F164" i="2"/>
  <c r="F165" i="2"/>
  <c r="F166" i="2"/>
  <c r="F167" i="2"/>
  <c r="F168" i="2"/>
  <c r="F169" i="2"/>
  <c r="F170" i="2"/>
  <c r="F171" i="2"/>
  <c r="F172" i="2"/>
  <c r="F173" i="2"/>
  <c r="F174" i="2"/>
  <c r="F175" i="2"/>
  <c r="F176" i="2"/>
  <c r="F177" i="2"/>
  <c r="F178" i="2"/>
  <c r="F179" i="2"/>
  <c r="F180" i="2"/>
  <c r="F181" i="2"/>
  <c r="F182" i="2"/>
  <c r="F183" i="2"/>
  <c r="F184" i="2"/>
  <c r="F185" i="2"/>
  <c r="F186" i="2"/>
  <c r="F187" i="2"/>
  <c r="F188" i="2"/>
  <c r="F189" i="2"/>
  <c r="F190" i="2"/>
  <c r="F191" i="2"/>
  <c r="F192" i="2"/>
  <c r="F193" i="2"/>
  <c r="F194" i="2"/>
  <c r="F195" i="2"/>
  <c r="F196" i="2"/>
  <c r="F197" i="2"/>
  <c r="F198" i="2"/>
  <c r="F199" i="2"/>
  <c r="F200" i="2"/>
  <c r="F201" i="2"/>
  <c r="F202" i="2"/>
  <c r="F203" i="2"/>
  <c r="F204" i="2"/>
  <c r="F205" i="2"/>
  <c r="F206" i="2"/>
  <c r="F207" i="2"/>
  <c r="F208" i="2"/>
  <c r="F209" i="2"/>
  <c r="F210" i="2"/>
  <c r="F211" i="2"/>
  <c r="E2" i="2"/>
  <c r="E3" i="2"/>
  <c r="E4" i="2"/>
  <c r="E5" i="2"/>
  <c r="E6" i="2"/>
  <c r="E7" i="2"/>
  <c r="E8" i="2"/>
  <c r="E9" i="2"/>
  <c r="E10" i="2"/>
  <c r="E11" i="2"/>
  <c r="E12" i="2"/>
  <c r="E13" i="2"/>
  <c r="E14" i="2"/>
  <c r="E15" i="2"/>
  <c r="E16" i="2"/>
  <c r="E17" i="2"/>
  <c r="E18" i="2"/>
  <c r="E19" i="2"/>
  <c r="E20" i="2"/>
  <c r="E21" i="2"/>
  <c r="E22" i="2"/>
  <c r="E23" i="2"/>
  <c r="E24" i="2"/>
  <c r="E25" i="2"/>
  <c r="E26" i="2"/>
  <c r="E27" i="2"/>
  <c r="E28" i="2"/>
  <c r="E29" i="2"/>
  <c r="E30" i="2"/>
  <c r="E31" i="2"/>
  <c r="E32" i="2"/>
  <c r="E33" i="2"/>
  <c r="E34" i="2"/>
  <c r="E35" i="2"/>
  <c r="E36" i="2"/>
  <c r="E37" i="2"/>
  <c r="E38" i="2"/>
  <c r="E39" i="2"/>
  <c r="E40" i="2"/>
  <c r="E41" i="2"/>
  <c r="E42" i="2"/>
  <c r="E43" i="2"/>
  <c r="E44" i="2"/>
  <c r="E45" i="2"/>
  <c r="E46" i="2"/>
  <c r="E47" i="2"/>
  <c r="E48" i="2"/>
  <c r="E49" i="2"/>
  <c r="E50" i="2"/>
  <c r="E51" i="2"/>
  <c r="E52" i="2"/>
  <c r="E53" i="2"/>
  <c r="E54" i="2"/>
  <c r="E55" i="2"/>
  <c r="E56" i="2"/>
  <c r="E57" i="2"/>
  <c r="E58" i="2"/>
  <c r="E59" i="2"/>
  <c r="E60" i="2"/>
  <c r="E61" i="2"/>
  <c r="E62" i="2"/>
  <c r="E63" i="2"/>
  <c r="E64" i="2"/>
  <c r="E65" i="2"/>
  <c r="E66" i="2"/>
  <c r="E67" i="2"/>
  <c r="E68" i="2"/>
  <c r="E69" i="2"/>
  <c r="E70" i="2"/>
  <c r="E71" i="2"/>
  <c r="E72" i="2"/>
  <c r="E73" i="2"/>
  <c r="E74" i="2"/>
  <c r="E75" i="2"/>
  <c r="E76" i="2"/>
  <c r="E77" i="2"/>
  <c r="E78" i="2"/>
  <c r="E79" i="2"/>
  <c r="E80" i="2"/>
  <c r="E81" i="2"/>
  <c r="E82" i="2"/>
  <c r="E83" i="2"/>
  <c r="E84" i="2"/>
  <c r="E85" i="2"/>
  <c r="E86" i="2"/>
  <c r="E87" i="2"/>
  <c r="E88" i="2"/>
  <c r="E89" i="2"/>
  <c r="E90" i="2"/>
  <c r="E91" i="2"/>
  <c r="E92" i="2"/>
  <c r="E93" i="2"/>
  <c r="E94" i="2"/>
  <c r="E95" i="2"/>
  <c r="E96" i="2"/>
  <c r="E97" i="2"/>
  <c r="E98" i="2"/>
  <c r="E99" i="2"/>
  <c r="E100" i="2"/>
  <c r="E101" i="2"/>
  <c r="E102" i="2"/>
  <c r="E103" i="2"/>
  <c r="E104" i="2"/>
  <c r="E105" i="2"/>
  <c r="E106" i="2"/>
  <c r="E107" i="2"/>
  <c r="E108" i="2"/>
  <c r="E109" i="2"/>
  <c r="E110" i="2"/>
  <c r="E111" i="2"/>
  <c r="E112" i="2"/>
  <c r="E113" i="2"/>
  <c r="E114" i="2"/>
  <c r="E115" i="2"/>
  <c r="E116" i="2"/>
  <c r="E117" i="2"/>
  <c r="E118" i="2"/>
  <c r="E119" i="2"/>
  <c r="E120" i="2"/>
  <c r="E121" i="2"/>
  <c r="E122" i="2"/>
  <c r="E123" i="2"/>
  <c r="E124" i="2"/>
  <c r="E125" i="2"/>
  <c r="E126" i="2"/>
  <c r="E127" i="2"/>
  <c r="E128" i="2"/>
  <c r="E129" i="2"/>
  <c r="E130" i="2"/>
  <c r="E131" i="2"/>
  <c r="E132" i="2"/>
  <c r="E133" i="2"/>
  <c r="E134" i="2"/>
  <c r="E135" i="2"/>
  <c r="E136" i="2"/>
  <c r="E137" i="2"/>
  <c r="E138" i="2"/>
  <c r="E139" i="2"/>
  <c r="E140" i="2"/>
  <c r="E141" i="2"/>
  <c r="E142" i="2"/>
  <c r="E143" i="2"/>
  <c r="E144" i="2"/>
  <c r="E145" i="2"/>
  <c r="E146" i="2"/>
  <c r="E147" i="2"/>
  <c r="E148" i="2"/>
  <c r="E149" i="2"/>
  <c r="E150" i="2"/>
  <c r="E151" i="2"/>
  <c r="E152" i="2"/>
  <c r="E153" i="2"/>
  <c r="E154" i="2"/>
  <c r="E155" i="2"/>
  <c r="E156" i="2"/>
  <c r="E157" i="2"/>
  <c r="E158" i="2"/>
  <c r="E159" i="2"/>
  <c r="E160" i="2"/>
  <c r="E161" i="2"/>
  <c r="E162" i="2"/>
  <c r="E163" i="2"/>
  <c r="E164" i="2"/>
  <c r="E165" i="2"/>
  <c r="E166" i="2"/>
  <c r="E167" i="2"/>
  <c r="E168" i="2"/>
  <c r="E169" i="2"/>
  <c r="E170" i="2"/>
  <c r="E171" i="2"/>
  <c r="E172" i="2"/>
  <c r="E173" i="2"/>
  <c r="E174" i="2"/>
  <c r="E175" i="2"/>
  <c r="E176" i="2"/>
  <c r="E177" i="2"/>
  <c r="E178" i="2"/>
  <c r="E179" i="2"/>
  <c r="E180" i="2"/>
  <c r="E181" i="2"/>
  <c r="E182" i="2"/>
  <c r="E183" i="2"/>
  <c r="E184" i="2"/>
  <c r="E185" i="2"/>
  <c r="E186" i="2"/>
  <c r="E187" i="2"/>
  <c r="E188" i="2"/>
  <c r="E189" i="2"/>
  <c r="E190" i="2"/>
  <c r="E191" i="2"/>
  <c r="E192" i="2"/>
  <c r="E193" i="2"/>
  <c r="E194" i="2"/>
  <c r="E195" i="2"/>
  <c r="E196" i="2"/>
  <c r="E197" i="2"/>
  <c r="E198" i="2"/>
  <c r="E199" i="2"/>
  <c r="E200" i="2"/>
  <c r="E201" i="2"/>
  <c r="E202" i="2"/>
  <c r="E203" i="2"/>
  <c r="E204" i="2"/>
  <c r="E205" i="2"/>
  <c r="E206" i="2"/>
  <c r="E207" i="2"/>
  <c r="E208" i="2"/>
  <c r="E209" i="2"/>
  <c r="E210" i="2"/>
  <c r="E211" i="2"/>
  <c r="D2" i="2"/>
  <c r="D3" i="2"/>
  <c r="D4" i="2"/>
  <c r="D5" i="2"/>
  <c r="D6" i="2"/>
  <c r="D7" i="2"/>
  <c r="D8" i="2"/>
  <c r="D9" i="2"/>
  <c r="D10" i="2"/>
  <c r="D11" i="2"/>
  <c r="D12" i="2"/>
  <c r="D13" i="2"/>
  <c r="D14" i="2"/>
  <c r="D15" i="2"/>
  <c r="D16" i="2"/>
  <c r="D17" i="2"/>
  <c r="D18" i="2"/>
  <c r="D19" i="2"/>
  <c r="D20" i="2"/>
  <c r="D21" i="2"/>
  <c r="D22" i="2"/>
  <c r="D23" i="2"/>
  <c r="D24" i="2"/>
  <c r="D25" i="2"/>
  <c r="D26" i="2"/>
  <c r="D27" i="2"/>
  <c r="D28" i="2"/>
  <c r="D29" i="2"/>
  <c r="D30" i="2"/>
  <c r="D31" i="2"/>
  <c r="D32" i="2"/>
  <c r="D33" i="2"/>
  <c r="D34" i="2"/>
  <c r="D35" i="2"/>
  <c r="D36" i="2"/>
  <c r="D37" i="2"/>
  <c r="D38" i="2"/>
  <c r="D39" i="2"/>
  <c r="D40" i="2"/>
  <c r="D41" i="2"/>
  <c r="D42" i="2"/>
  <c r="D43" i="2"/>
  <c r="D44" i="2"/>
  <c r="D45" i="2"/>
  <c r="D46" i="2"/>
  <c r="D47" i="2"/>
  <c r="D48" i="2"/>
  <c r="D49" i="2"/>
  <c r="D50" i="2"/>
  <c r="D51" i="2"/>
  <c r="D52" i="2"/>
  <c r="D53" i="2"/>
  <c r="D54" i="2"/>
  <c r="D55" i="2"/>
  <c r="D56" i="2"/>
  <c r="D57" i="2"/>
  <c r="D58" i="2"/>
  <c r="D59" i="2"/>
  <c r="D60" i="2"/>
  <c r="D61" i="2"/>
  <c r="D62" i="2"/>
  <c r="D63" i="2"/>
  <c r="D64" i="2"/>
  <c r="D65" i="2"/>
  <c r="D66" i="2"/>
  <c r="D67" i="2"/>
  <c r="D68" i="2"/>
  <c r="D69" i="2"/>
  <c r="D70" i="2"/>
  <c r="D71" i="2"/>
  <c r="D72" i="2"/>
  <c r="D73" i="2"/>
  <c r="D74" i="2"/>
  <c r="D75" i="2"/>
  <c r="D76" i="2"/>
  <c r="D77" i="2"/>
  <c r="D78" i="2"/>
  <c r="D79" i="2"/>
  <c r="D80" i="2"/>
  <c r="D81" i="2"/>
  <c r="D82" i="2"/>
  <c r="D83" i="2"/>
  <c r="D84" i="2"/>
  <c r="D85" i="2"/>
  <c r="D86" i="2"/>
  <c r="D87" i="2"/>
  <c r="D88" i="2"/>
  <c r="D89" i="2"/>
  <c r="D90" i="2"/>
  <c r="D91" i="2"/>
  <c r="D92" i="2"/>
  <c r="D93" i="2"/>
  <c r="D94" i="2"/>
  <c r="D95" i="2"/>
  <c r="D96" i="2"/>
  <c r="D97" i="2"/>
  <c r="D98" i="2"/>
  <c r="D99" i="2"/>
  <c r="D100" i="2"/>
  <c r="D101" i="2"/>
  <c r="D102" i="2"/>
  <c r="D103" i="2"/>
  <c r="D104" i="2"/>
  <c r="D105" i="2"/>
  <c r="D106" i="2"/>
  <c r="D107" i="2"/>
  <c r="D108" i="2"/>
  <c r="D109" i="2"/>
  <c r="D110" i="2"/>
  <c r="D111" i="2"/>
  <c r="D112" i="2"/>
  <c r="D113" i="2"/>
  <c r="D114" i="2"/>
  <c r="D115" i="2"/>
  <c r="D116" i="2"/>
  <c r="D117" i="2"/>
  <c r="D118" i="2"/>
  <c r="D119" i="2"/>
  <c r="D120" i="2"/>
  <c r="D121" i="2"/>
  <c r="D122" i="2"/>
  <c r="D123" i="2"/>
  <c r="D124" i="2"/>
  <c r="D125" i="2"/>
  <c r="D126" i="2"/>
  <c r="D127" i="2"/>
  <c r="D128" i="2"/>
  <c r="D129" i="2"/>
  <c r="D130" i="2"/>
  <c r="D131" i="2"/>
  <c r="D132" i="2"/>
  <c r="D133" i="2"/>
  <c r="D134" i="2"/>
  <c r="D135" i="2"/>
  <c r="D136" i="2"/>
  <c r="D137" i="2"/>
  <c r="D138" i="2"/>
  <c r="D139" i="2"/>
  <c r="D140" i="2"/>
  <c r="D141" i="2"/>
  <c r="D142" i="2"/>
  <c r="D143" i="2"/>
  <c r="D144" i="2"/>
  <c r="D145" i="2"/>
  <c r="D146" i="2"/>
  <c r="D147" i="2"/>
  <c r="D148" i="2"/>
  <c r="D149" i="2"/>
  <c r="D150" i="2"/>
  <c r="D151" i="2"/>
  <c r="D152" i="2"/>
  <c r="D153" i="2"/>
  <c r="D154" i="2"/>
  <c r="D155" i="2"/>
  <c r="D156" i="2"/>
  <c r="D157" i="2"/>
  <c r="D158" i="2"/>
  <c r="D159" i="2"/>
  <c r="D160" i="2"/>
  <c r="D161" i="2"/>
  <c r="D162" i="2"/>
  <c r="D163" i="2"/>
  <c r="D164" i="2"/>
  <c r="D165" i="2"/>
  <c r="D166" i="2"/>
  <c r="D167" i="2"/>
  <c r="D168" i="2"/>
  <c r="D169" i="2"/>
  <c r="D170" i="2"/>
  <c r="D171" i="2"/>
  <c r="D172" i="2"/>
  <c r="D173" i="2"/>
  <c r="D174" i="2"/>
  <c r="D175" i="2"/>
  <c r="D176" i="2"/>
  <c r="D177" i="2"/>
  <c r="D178" i="2"/>
  <c r="D179" i="2"/>
  <c r="D180" i="2"/>
  <c r="D181" i="2"/>
  <c r="D182" i="2"/>
  <c r="D183" i="2"/>
  <c r="D184" i="2"/>
  <c r="D185" i="2"/>
  <c r="D186" i="2"/>
  <c r="D187" i="2"/>
  <c r="D188" i="2"/>
  <c r="D189" i="2"/>
  <c r="D190" i="2"/>
  <c r="D191" i="2"/>
  <c r="D192" i="2"/>
  <c r="D193" i="2"/>
  <c r="D194" i="2"/>
  <c r="D195" i="2"/>
  <c r="D196" i="2"/>
  <c r="D197" i="2"/>
  <c r="D198" i="2"/>
  <c r="D199" i="2"/>
  <c r="D200" i="2"/>
  <c r="D201" i="2"/>
  <c r="D202" i="2"/>
  <c r="D203" i="2"/>
  <c r="D204" i="2"/>
  <c r="D205" i="2"/>
  <c r="D206" i="2"/>
  <c r="D207" i="2"/>
  <c r="D208" i="2"/>
  <c r="D209" i="2"/>
  <c r="D210" i="2"/>
  <c r="D211" i="2"/>
  <c r="B1" i="5"/>
  <c r="C1" i="5" s="1"/>
  <c r="D1" i="5" s="1"/>
  <c r="E1" i="5" s="1"/>
  <c r="F1" i="5" s="1"/>
  <c r="F2" i="5" s="1"/>
  <c r="C40" i="3" l="1"/>
  <c r="G28" i="3"/>
  <c r="K28" i="3" s="1"/>
  <c r="O28" i="3" s="1"/>
  <c r="S28" i="3" s="1"/>
  <c r="W28" i="3" s="1"/>
  <c r="AA28" i="3" s="1"/>
  <c r="G40" i="11"/>
  <c r="K40" i="11" s="1"/>
  <c r="O40" i="11" s="1"/>
  <c r="S40" i="11" s="1"/>
  <c r="W40" i="11" s="1"/>
  <c r="AA40" i="11" s="1"/>
  <c r="C52" i="11"/>
  <c r="G41" i="3"/>
  <c r="K41" i="3" s="1"/>
  <c r="O41" i="3" s="1"/>
  <c r="S41" i="3" s="1"/>
  <c r="W41" i="3" s="1"/>
  <c r="AA41" i="3" s="1"/>
  <c r="B34" i="3"/>
  <c r="B46" i="3" s="1"/>
  <c r="B33" i="3"/>
  <c r="B38" i="3"/>
  <c r="B37" i="3"/>
  <c r="C41" i="11"/>
  <c r="G29" i="11"/>
  <c r="K29" i="11" s="1"/>
  <c r="O29" i="11" s="1"/>
  <c r="S29" i="11" s="1"/>
  <c r="W29" i="11" s="1"/>
  <c r="AA29" i="11" s="1"/>
  <c r="C42" i="11"/>
  <c r="G30" i="11"/>
  <c r="K30" i="11" s="1"/>
  <c r="O30" i="11" s="1"/>
  <c r="S30" i="11" s="1"/>
  <c r="W30" i="11" s="1"/>
  <c r="AA30" i="11" s="1"/>
  <c r="H30" i="11"/>
  <c r="L30" i="11" s="1"/>
  <c r="P30" i="11" s="1"/>
  <c r="T30" i="11" s="1"/>
  <c r="X30" i="11" s="1"/>
  <c r="AB30" i="11" s="1"/>
  <c r="D42" i="11"/>
  <c r="E42" i="11"/>
  <c r="I30" i="11"/>
  <c r="M30" i="11" s="1"/>
  <c r="Q30" i="11" s="1"/>
  <c r="U30" i="11" s="1"/>
  <c r="Y30" i="11" s="1"/>
  <c r="AC30" i="11" s="1"/>
  <c r="F41" i="11"/>
  <c r="J29" i="11"/>
  <c r="N29" i="11" s="1"/>
  <c r="R29" i="11" s="1"/>
  <c r="V29" i="11" s="1"/>
  <c r="Z29" i="11" s="1"/>
  <c r="AD29" i="11" s="1"/>
  <c r="D41" i="11"/>
  <c r="H29" i="11"/>
  <c r="L29" i="11" s="1"/>
  <c r="P29" i="11" s="1"/>
  <c r="T29" i="11" s="1"/>
  <c r="X29" i="11" s="1"/>
  <c r="AB29" i="11" s="1"/>
  <c r="F66" i="11"/>
  <c r="J66" i="11" s="1"/>
  <c r="N66" i="11" s="1"/>
  <c r="R66" i="11" s="1"/>
  <c r="V66" i="11" s="1"/>
  <c r="Z66" i="11" s="1"/>
  <c r="AD66" i="11" s="1"/>
  <c r="J54" i="11"/>
  <c r="N54" i="11" s="1"/>
  <c r="R54" i="11" s="1"/>
  <c r="V54" i="11" s="1"/>
  <c r="Z54" i="11" s="1"/>
  <c r="AD54" i="11" s="1"/>
  <c r="E41" i="11"/>
  <c r="I29" i="11"/>
  <c r="M29" i="11" s="1"/>
  <c r="Q29" i="11" s="1"/>
  <c r="U29" i="11" s="1"/>
  <c r="Y29" i="11" s="1"/>
  <c r="AC29" i="11" s="1"/>
  <c r="B31" i="3"/>
  <c r="B35" i="3"/>
  <c r="B36" i="3"/>
  <c r="B32" i="3"/>
  <c r="G53" i="3"/>
  <c r="K53" i="3" s="1"/>
  <c r="O53" i="3" s="1"/>
  <c r="S53" i="3" s="1"/>
  <c r="W53" i="3" s="1"/>
  <c r="AA53" i="3" s="1"/>
  <c r="C65" i="3"/>
  <c r="G65" i="3" s="1"/>
  <c r="K65" i="3" s="1"/>
  <c r="O65" i="3" s="1"/>
  <c r="S65" i="3" s="1"/>
  <c r="W65" i="3" s="1"/>
  <c r="AA65" i="3" s="1"/>
  <c r="C66" i="3"/>
  <c r="G66" i="3" s="1"/>
  <c r="K66" i="3" s="1"/>
  <c r="O66" i="3" s="1"/>
  <c r="S66" i="3" s="1"/>
  <c r="W66" i="3" s="1"/>
  <c r="AA66" i="3" s="1"/>
  <c r="G54" i="3"/>
  <c r="K54" i="3" s="1"/>
  <c r="O54" i="3" s="1"/>
  <c r="S54" i="3" s="1"/>
  <c r="W54" i="3" s="1"/>
  <c r="AA54" i="3" s="1"/>
  <c r="F42" i="3"/>
  <c r="J30" i="3"/>
  <c r="N30" i="3" s="1"/>
  <c r="R30" i="3" s="1"/>
  <c r="V30" i="3" s="1"/>
  <c r="Z30" i="3" s="1"/>
  <c r="AD30" i="3" s="1"/>
  <c r="D53" i="3"/>
  <c r="H41" i="3"/>
  <c r="L41" i="3" s="1"/>
  <c r="P41" i="3" s="1"/>
  <c r="T41" i="3" s="1"/>
  <c r="X41" i="3" s="1"/>
  <c r="AB41" i="3" s="1"/>
  <c r="H42" i="3"/>
  <c r="L42" i="3" s="1"/>
  <c r="P42" i="3" s="1"/>
  <c r="T42" i="3" s="1"/>
  <c r="X42" i="3" s="1"/>
  <c r="AB42" i="3" s="1"/>
  <c r="D54" i="3"/>
  <c r="I30" i="3"/>
  <c r="M30" i="3" s="1"/>
  <c r="Q30" i="3" s="1"/>
  <c r="U30" i="3" s="1"/>
  <c r="Y30" i="3" s="1"/>
  <c r="AC30" i="3" s="1"/>
  <c r="E42" i="3"/>
  <c r="O4" i="3"/>
  <c r="K16" i="3"/>
  <c r="I53" i="3"/>
  <c r="M53" i="3" s="1"/>
  <c r="Q53" i="3" s="1"/>
  <c r="U53" i="3" s="1"/>
  <c r="Y53" i="3" s="1"/>
  <c r="AC53" i="3" s="1"/>
  <c r="E65" i="3"/>
  <c r="I65" i="3" s="1"/>
  <c r="M65" i="3" s="1"/>
  <c r="Q65" i="3" s="1"/>
  <c r="U65" i="3" s="1"/>
  <c r="Y65" i="3" s="1"/>
  <c r="AC65" i="3" s="1"/>
  <c r="J41" i="3"/>
  <c r="N41" i="3" s="1"/>
  <c r="R41" i="3" s="1"/>
  <c r="V41" i="3" s="1"/>
  <c r="Z41" i="3" s="1"/>
  <c r="AD41" i="3" s="1"/>
  <c r="F53" i="3"/>
  <c r="F12" i="5"/>
  <c r="F6" i="5"/>
  <c r="F11" i="5"/>
  <c r="F5" i="5"/>
  <c r="F10" i="5"/>
  <c r="F3" i="5"/>
  <c r="F4" i="5" s="1"/>
  <c r="F13" i="5"/>
  <c r="F9" i="5"/>
  <c r="E13" i="5"/>
  <c r="E12" i="5"/>
  <c r="E11" i="5"/>
  <c r="E10" i="5"/>
  <c r="E9" i="5"/>
  <c r="E6" i="5"/>
  <c r="E5" i="5"/>
  <c r="E3" i="5"/>
  <c r="E2" i="5"/>
  <c r="D13" i="5"/>
  <c r="D12" i="5"/>
  <c r="D11" i="5"/>
  <c r="D10" i="5"/>
  <c r="D9" i="5"/>
  <c r="D6" i="5"/>
  <c r="D5" i="5"/>
  <c r="D3" i="5"/>
  <c r="D2" i="5"/>
  <c r="C13" i="5"/>
  <c r="C12" i="5"/>
  <c r="C11" i="5"/>
  <c r="C10" i="5"/>
  <c r="C9" i="5"/>
  <c r="C6" i="5"/>
  <c r="C5" i="5"/>
  <c r="C3" i="5"/>
  <c r="C2" i="5"/>
  <c r="G52" i="11" l="1"/>
  <c r="K52" i="11" s="1"/>
  <c r="O52" i="11" s="1"/>
  <c r="S52" i="11" s="1"/>
  <c r="W52" i="11" s="1"/>
  <c r="AA52" i="11" s="1"/>
  <c r="C64" i="11"/>
  <c r="G64" i="11" s="1"/>
  <c r="K64" i="11" s="1"/>
  <c r="O64" i="11" s="1"/>
  <c r="S64" i="11" s="1"/>
  <c r="W64" i="11" s="1"/>
  <c r="AA64" i="11" s="1"/>
  <c r="G40" i="3"/>
  <c r="K40" i="3" s="1"/>
  <c r="O40" i="3" s="1"/>
  <c r="S40" i="3" s="1"/>
  <c r="W40" i="3" s="1"/>
  <c r="AA40" i="3" s="1"/>
  <c r="C52" i="3"/>
  <c r="B45" i="3"/>
  <c r="B50" i="3"/>
  <c r="B49" i="3"/>
  <c r="J41" i="11"/>
  <c r="N41" i="11" s="1"/>
  <c r="R41" i="11" s="1"/>
  <c r="V41" i="11" s="1"/>
  <c r="Z41" i="11" s="1"/>
  <c r="AD41" i="11" s="1"/>
  <c r="F53" i="11"/>
  <c r="E54" i="11"/>
  <c r="I42" i="11"/>
  <c r="M42" i="11" s="1"/>
  <c r="Q42" i="11" s="1"/>
  <c r="U42" i="11" s="1"/>
  <c r="Y42" i="11" s="1"/>
  <c r="AC42" i="11" s="1"/>
  <c r="C54" i="11"/>
  <c r="G42" i="11"/>
  <c r="K42" i="11" s="1"/>
  <c r="O42" i="11" s="1"/>
  <c r="S42" i="11" s="1"/>
  <c r="W42" i="11" s="1"/>
  <c r="AA42" i="11" s="1"/>
  <c r="H42" i="11"/>
  <c r="L42" i="11" s="1"/>
  <c r="P42" i="11" s="1"/>
  <c r="T42" i="11" s="1"/>
  <c r="X42" i="11" s="1"/>
  <c r="AB42" i="11" s="1"/>
  <c r="D54" i="11"/>
  <c r="I41" i="11"/>
  <c r="M41" i="11" s="1"/>
  <c r="Q41" i="11" s="1"/>
  <c r="U41" i="11" s="1"/>
  <c r="Y41" i="11" s="1"/>
  <c r="AC41" i="11" s="1"/>
  <c r="E53" i="11"/>
  <c r="H41" i="11"/>
  <c r="L41" i="11" s="1"/>
  <c r="P41" i="11" s="1"/>
  <c r="T41" i="11" s="1"/>
  <c r="X41" i="11" s="1"/>
  <c r="AB41" i="11" s="1"/>
  <c r="D53" i="11"/>
  <c r="C53" i="11"/>
  <c r="G41" i="11"/>
  <c r="K41" i="11" s="1"/>
  <c r="O41" i="11" s="1"/>
  <c r="S41" i="11" s="1"/>
  <c r="W41" i="11" s="1"/>
  <c r="AA41" i="11" s="1"/>
  <c r="B43" i="3"/>
  <c r="B57" i="3"/>
  <c r="B44" i="3"/>
  <c r="B48" i="3"/>
  <c r="B47" i="3"/>
  <c r="B58" i="3"/>
  <c r="E54" i="3"/>
  <c r="I42" i="3"/>
  <c r="M42" i="3" s="1"/>
  <c r="Q42" i="3" s="1"/>
  <c r="U42" i="3" s="1"/>
  <c r="Y42" i="3" s="1"/>
  <c r="AC42" i="3" s="1"/>
  <c r="H54" i="3"/>
  <c r="L54" i="3" s="1"/>
  <c r="P54" i="3" s="1"/>
  <c r="T54" i="3" s="1"/>
  <c r="X54" i="3" s="1"/>
  <c r="AB54" i="3" s="1"/>
  <c r="D66" i="3"/>
  <c r="H66" i="3" s="1"/>
  <c r="L66" i="3" s="1"/>
  <c r="P66" i="3" s="1"/>
  <c r="T66" i="3" s="1"/>
  <c r="X66" i="3" s="1"/>
  <c r="AB66" i="3" s="1"/>
  <c r="J42" i="3"/>
  <c r="N42" i="3" s="1"/>
  <c r="R42" i="3" s="1"/>
  <c r="V42" i="3" s="1"/>
  <c r="Z42" i="3" s="1"/>
  <c r="AD42" i="3" s="1"/>
  <c r="F54" i="3"/>
  <c r="D65" i="3"/>
  <c r="H65" i="3" s="1"/>
  <c r="L65" i="3" s="1"/>
  <c r="P65" i="3" s="1"/>
  <c r="T65" i="3" s="1"/>
  <c r="X65" i="3" s="1"/>
  <c r="AB65" i="3" s="1"/>
  <c r="H53" i="3"/>
  <c r="L53" i="3" s="1"/>
  <c r="P53" i="3" s="1"/>
  <c r="T53" i="3" s="1"/>
  <c r="X53" i="3" s="1"/>
  <c r="AB53" i="3" s="1"/>
  <c r="O16" i="3"/>
  <c r="J53" i="3"/>
  <c r="N53" i="3" s="1"/>
  <c r="R53" i="3" s="1"/>
  <c r="V53" i="3" s="1"/>
  <c r="Z53" i="3" s="1"/>
  <c r="AD53" i="3" s="1"/>
  <c r="F65" i="3"/>
  <c r="J65" i="3" s="1"/>
  <c r="N65" i="3" s="1"/>
  <c r="R65" i="3" s="1"/>
  <c r="V65" i="3" s="1"/>
  <c r="Z65" i="3" s="1"/>
  <c r="AD65" i="3" s="1"/>
  <c r="S4" i="3"/>
  <c r="F7" i="5"/>
  <c r="F8" i="5"/>
  <c r="D4" i="5"/>
  <c r="D7" i="5"/>
  <c r="D8" i="5"/>
  <c r="E4" i="5"/>
  <c r="E7" i="5"/>
  <c r="E8" i="5"/>
  <c r="C4" i="5"/>
  <c r="C7" i="5"/>
  <c r="C8" i="5"/>
  <c r="G52" i="3" l="1"/>
  <c r="K52" i="3" s="1"/>
  <c r="O52" i="3" s="1"/>
  <c r="S52" i="3" s="1"/>
  <c r="W52" i="3" s="1"/>
  <c r="AA52" i="3" s="1"/>
  <c r="C64" i="3"/>
  <c r="G64" i="3" s="1"/>
  <c r="K64" i="3" s="1"/>
  <c r="O64" i="3" s="1"/>
  <c r="S64" i="3" s="1"/>
  <c r="W64" i="3" s="1"/>
  <c r="AA64" i="3" s="1"/>
  <c r="B62" i="3"/>
  <c r="B61" i="3"/>
  <c r="E65" i="11"/>
  <c r="I65" i="11" s="1"/>
  <c r="M65" i="11" s="1"/>
  <c r="Q65" i="11" s="1"/>
  <c r="U65" i="11" s="1"/>
  <c r="Y65" i="11" s="1"/>
  <c r="AC65" i="11" s="1"/>
  <c r="I53" i="11"/>
  <c r="M53" i="11" s="1"/>
  <c r="Q53" i="11" s="1"/>
  <c r="U53" i="11" s="1"/>
  <c r="Y53" i="11" s="1"/>
  <c r="AC53" i="11" s="1"/>
  <c r="G53" i="11"/>
  <c r="K53" i="11" s="1"/>
  <c r="O53" i="11" s="1"/>
  <c r="S53" i="11" s="1"/>
  <c r="W53" i="11" s="1"/>
  <c r="AA53" i="11" s="1"/>
  <c r="C65" i="11"/>
  <c r="G65" i="11" s="1"/>
  <c r="K65" i="11" s="1"/>
  <c r="O65" i="11" s="1"/>
  <c r="S65" i="11" s="1"/>
  <c r="W65" i="11" s="1"/>
  <c r="AA65" i="11" s="1"/>
  <c r="E66" i="11"/>
  <c r="I66" i="11" s="1"/>
  <c r="M66" i="11" s="1"/>
  <c r="Q66" i="11" s="1"/>
  <c r="U66" i="11" s="1"/>
  <c r="Y66" i="11" s="1"/>
  <c r="AC66" i="11" s="1"/>
  <c r="I54" i="11"/>
  <c r="M54" i="11" s="1"/>
  <c r="Q54" i="11" s="1"/>
  <c r="U54" i="11" s="1"/>
  <c r="Y54" i="11" s="1"/>
  <c r="AC54" i="11" s="1"/>
  <c r="D65" i="11"/>
  <c r="H65" i="11" s="1"/>
  <c r="L65" i="11" s="1"/>
  <c r="P65" i="11" s="1"/>
  <c r="T65" i="11" s="1"/>
  <c r="X65" i="11" s="1"/>
  <c r="AB65" i="11" s="1"/>
  <c r="H53" i="11"/>
  <c r="L53" i="11" s="1"/>
  <c r="P53" i="11" s="1"/>
  <c r="T53" i="11" s="1"/>
  <c r="X53" i="11" s="1"/>
  <c r="AB53" i="11" s="1"/>
  <c r="D66" i="11"/>
  <c r="H66" i="11" s="1"/>
  <c r="L66" i="11" s="1"/>
  <c r="P66" i="11" s="1"/>
  <c r="T66" i="11" s="1"/>
  <c r="X66" i="11" s="1"/>
  <c r="AB66" i="11" s="1"/>
  <c r="H54" i="11"/>
  <c r="L54" i="11" s="1"/>
  <c r="P54" i="11" s="1"/>
  <c r="T54" i="11" s="1"/>
  <c r="X54" i="11" s="1"/>
  <c r="AB54" i="11" s="1"/>
  <c r="F65" i="11"/>
  <c r="J65" i="11" s="1"/>
  <c r="N65" i="11" s="1"/>
  <c r="R65" i="11" s="1"/>
  <c r="V65" i="11" s="1"/>
  <c r="Z65" i="11" s="1"/>
  <c r="AD65" i="11" s="1"/>
  <c r="J53" i="11"/>
  <c r="N53" i="11" s="1"/>
  <c r="R53" i="11" s="1"/>
  <c r="V53" i="11" s="1"/>
  <c r="Z53" i="11" s="1"/>
  <c r="AD53" i="11" s="1"/>
  <c r="C66" i="11"/>
  <c r="G66" i="11" s="1"/>
  <c r="K66" i="11" s="1"/>
  <c r="O66" i="11" s="1"/>
  <c r="S66" i="11" s="1"/>
  <c r="W66" i="11" s="1"/>
  <c r="AA66" i="11" s="1"/>
  <c r="G54" i="11"/>
  <c r="K54" i="11" s="1"/>
  <c r="O54" i="11" s="1"/>
  <c r="S54" i="11" s="1"/>
  <c r="W54" i="11" s="1"/>
  <c r="AA54" i="11" s="1"/>
  <c r="B69" i="3"/>
  <c r="B70" i="3"/>
  <c r="B59" i="3"/>
  <c r="B56" i="3"/>
  <c r="B60" i="3"/>
  <c r="B55" i="3"/>
  <c r="J54" i="3"/>
  <c r="N54" i="3" s="1"/>
  <c r="R54" i="3" s="1"/>
  <c r="V54" i="3" s="1"/>
  <c r="Z54" i="3" s="1"/>
  <c r="AD54" i="3" s="1"/>
  <c r="F66" i="3"/>
  <c r="J66" i="3" s="1"/>
  <c r="N66" i="3" s="1"/>
  <c r="R66" i="3" s="1"/>
  <c r="V66" i="3" s="1"/>
  <c r="Z66" i="3" s="1"/>
  <c r="AD66" i="3" s="1"/>
  <c r="I54" i="3"/>
  <c r="M54" i="3" s="1"/>
  <c r="Q54" i="3" s="1"/>
  <c r="U54" i="3" s="1"/>
  <c r="Y54" i="3" s="1"/>
  <c r="AC54" i="3" s="1"/>
  <c r="E66" i="3"/>
  <c r="I66" i="3" s="1"/>
  <c r="M66" i="3" s="1"/>
  <c r="Q66" i="3" s="1"/>
  <c r="U66" i="3" s="1"/>
  <c r="Y66" i="3" s="1"/>
  <c r="AC66" i="3" s="1"/>
  <c r="W4" i="3"/>
  <c r="S16" i="3"/>
  <c r="C5" i="7"/>
  <c r="D5" i="7"/>
  <c r="E5" i="7"/>
  <c r="B5" i="7"/>
  <c r="C6" i="7"/>
  <c r="D6" i="7"/>
  <c r="E6" i="7"/>
  <c r="B6" i="7"/>
  <c r="B74" i="3" l="1"/>
  <c r="B73" i="3"/>
  <c r="B68" i="3"/>
  <c r="B71" i="3"/>
  <c r="B72" i="3"/>
  <c r="B67" i="3"/>
  <c r="AA4" i="3"/>
  <c r="W16" i="3"/>
  <c r="H2" i="2"/>
  <c r="H3" i="2"/>
  <c r="H4" i="2"/>
  <c r="H5" i="2"/>
  <c r="J5" i="2" s="1"/>
  <c r="H6" i="2"/>
  <c r="H7" i="2"/>
  <c r="H8" i="2"/>
  <c r="J8" i="2" s="1"/>
  <c r="H9" i="2"/>
  <c r="J9" i="2" s="1"/>
  <c r="H10" i="2"/>
  <c r="H11" i="2"/>
  <c r="H12" i="2"/>
  <c r="H13" i="2"/>
  <c r="H14" i="2"/>
  <c r="H15" i="2"/>
  <c r="H16" i="2"/>
  <c r="J16" i="2" s="1"/>
  <c r="H17" i="2"/>
  <c r="J17" i="2" s="1"/>
  <c r="H18" i="2"/>
  <c r="H19" i="2"/>
  <c r="H20" i="2"/>
  <c r="H21" i="2"/>
  <c r="I21" i="2" s="1"/>
  <c r="H22" i="2"/>
  <c r="H23" i="2"/>
  <c r="H24" i="2"/>
  <c r="I24" i="2" s="1"/>
  <c r="H25" i="2"/>
  <c r="J25" i="2" s="1"/>
  <c r="H26" i="2"/>
  <c r="H27" i="2"/>
  <c r="H28" i="2"/>
  <c r="J28" i="2" s="1"/>
  <c r="H29" i="2"/>
  <c r="H30" i="2"/>
  <c r="J30" i="2" s="1"/>
  <c r="H31" i="2"/>
  <c r="H32" i="2"/>
  <c r="I32" i="2" s="1"/>
  <c r="H33" i="2"/>
  <c r="H34" i="2"/>
  <c r="J34" i="2" s="1"/>
  <c r="H35" i="2"/>
  <c r="H36" i="2"/>
  <c r="J36" i="2" s="1"/>
  <c r="H37" i="2"/>
  <c r="I37" i="2" s="1"/>
  <c r="H38" i="2"/>
  <c r="J38" i="2" s="1"/>
  <c r="H39" i="2"/>
  <c r="H40" i="2"/>
  <c r="J40" i="2" s="1"/>
  <c r="H41" i="2"/>
  <c r="I41" i="2" s="1"/>
  <c r="H42" i="2"/>
  <c r="H43" i="2"/>
  <c r="H44" i="2"/>
  <c r="J44" i="2" s="1"/>
  <c r="H45" i="2"/>
  <c r="H46" i="2"/>
  <c r="J46" i="2" s="1"/>
  <c r="H47" i="2"/>
  <c r="H48" i="2"/>
  <c r="I48" i="2" s="1"/>
  <c r="H49" i="2"/>
  <c r="J49" i="2" s="1"/>
  <c r="H50" i="2"/>
  <c r="J50" i="2" s="1"/>
  <c r="H51" i="2"/>
  <c r="H52" i="2"/>
  <c r="J52" i="2" s="1"/>
  <c r="H53" i="2"/>
  <c r="H54" i="2"/>
  <c r="J54" i="2" s="1"/>
  <c r="H55" i="2"/>
  <c r="H56" i="2"/>
  <c r="J56" i="2" s="1"/>
  <c r="H57" i="2"/>
  <c r="H58" i="2"/>
  <c r="H59" i="2"/>
  <c r="H60" i="2"/>
  <c r="J60" i="2" s="1"/>
  <c r="H61" i="2"/>
  <c r="J61" i="2" s="1"/>
  <c r="H62" i="2"/>
  <c r="J62" i="2" s="1"/>
  <c r="H63" i="2"/>
  <c r="H64" i="2"/>
  <c r="J64" i="2" s="1"/>
  <c r="H65" i="2"/>
  <c r="I65" i="2" s="1"/>
  <c r="H66" i="2"/>
  <c r="J66" i="2" s="1"/>
  <c r="H67" i="2"/>
  <c r="H68" i="2"/>
  <c r="J68" i="2" s="1"/>
  <c r="H69" i="2"/>
  <c r="H70" i="2"/>
  <c r="J70" i="2" s="1"/>
  <c r="H71" i="2"/>
  <c r="H72" i="2"/>
  <c r="J72" i="2" s="1"/>
  <c r="H73" i="2"/>
  <c r="J73" i="2" s="1"/>
  <c r="H74" i="2"/>
  <c r="J74" i="2" s="1"/>
  <c r="H75" i="2"/>
  <c r="H76" i="2"/>
  <c r="J76" i="2" s="1"/>
  <c r="H77" i="2"/>
  <c r="H78" i="2"/>
  <c r="J78" i="2" s="1"/>
  <c r="H79" i="2"/>
  <c r="H80" i="2"/>
  <c r="J80" i="2" s="1"/>
  <c r="H81" i="2"/>
  <c r="H82" i="2"/>
  <c r="J82" i="2" s="1"/>
  <c r="H83" i="2"/>
  <c r="H84" i="2"/>
  <c r="J84" i="2" s="1"/>
  <c r="H85" i="2"/>
  <c r="H86" i="2"/>
  <c r="J86" i="2" s="1"/>
  <c r="H87" i="2"/>
  <c r="H88" i="2"/>
  <c r="I88" i="2" s="1"/>
  <c r="H89" i="2"/>
  <c r="J89" i="2" s="1"/>
  <c r="H90" i="2"/>
  <c r="J90" i="2" s="1"/>
  <c r="H91" i="2"/>
  <c r="H92" i="2"/>
  <c r="J92" i="2" s="1"/>
  <c r="H93" i="2"/>
  <c r="J93" i="2" s="1"/>
  <c r="H94" i="2"/>
  <c r="J94" i="2" s="1"/>
  <c r="H95" i="2"/>
  <c r="H96" i="2"/>
  <c r="J96" i="2" s="1"/>
  <c r="H97" i="2"/>
  <c r="H98" i="2"/>
  <c r="J98" i="2" s="1"/>
  <c r="H99" i="2"/>
  <c r="H100" i="2"/>
  <c r="J100" i="2" s="1"/>
  <c r="H101" i="2"/>
  <c r="H102" i="2"/>
  <c r="J102" i="2" s="1"/>
  <c r="H103" i="2"/>
  <c r="H104" i="2"/>
  <c r="J104" i="2" s="1"/>
  <c r="H105" i="2"/>
  <c r="J105" i="2" s="1"/>
  <c r="H106" i="2"/>
  <c r="J106" i="2" s="1"/>
  <c r="H107" i="2"/>
  <c r="H108" i="2"/>
  <c r="J108" i="2" s="1"/>
  <c r="H109" i="2"/>
  <c r="H110" i="2"/>
  <c r="J110" i="2" s="1"/>
  <c r="H111" i="2"/>
  <c r="H112" i="2"/>
  <c r="J112" i="2" s="1"/>
  <c r="Y10" i="11" s="1"/>
  <c r="H113" i="2"/>
  <c r="H114" i="2"/>
  <c r="J114" i="2" s="1"/>
  <c r="H115" i="2"/>
  <c r="H116" i="2"/>
  <c r="J116" i="2" s="1"/>
  <c r="H117" i="2"/>
  <c r="J117" i="2" s="1"/>
  <c r="H118" i="2"/>
  <c r="J118" i="2" s="1"/>
  <c r="H119" i="2"/>
  <c r="H120" i="2"/>
  <c r="I120" i="2" s="1"/>
  <c r="H121" i="2"/>
  <c r="H122" i="2"/>
  <c r="J122" i="2" s="1"/>
  <c r="H123" i="2"/>
  <c r="H124" i="2"/>
  <c r="J124" i="2" s="1"/>
  <c r="H125" i="2"/>
  <c r="J125" i="2" s="1"/>
  <c r="H126" i="2"/>
  <c r="J126" i="2" s="1"/>
  <c r="H127" i="2"/>
  <c r="H128" i="2"/>
  <c r="J128" i="2" s="1"/>
  <c r="H129" i="2"/>
  <c r="J129" i="2" s="1"/>
  <c r="H130" i="2"/>
  <c r="J130" i="2" s="1"/>
  <c r="H131" i="2"/>
  <c r="H132" i="2"/>
  <c r="J132" i="2" s="1"/>
  <c r="H133" i="2"/>
  <c r="H134" i="2"/>
  <c r="J134" i="2" s="1"/>
  <c r="H135" i="2"/>
  <c r="H136" i="2"/>
  <c r="J136" i="2" s="1"/>
  <c r="H137" i="2"/>
  <c r="J137" i="2" s="1"/>
  <c r="H138" i="2"/>
  <c r="J138" i="2" s="1"/>
  <c r="H139" i="2"/>
  <c r="H140" i="2"/>
  <c r="J140" i="2" s="1"/>
  <c r="H141" i="2"/>
  <c r="I141" i="2" s="1"/>
  <c r="H142" i="2"/>
  <c r="J142" i="2" s="1"/>
  <c r="H143" i="2"/>
  <c r="H144" i="2"/>
  <c r="J144" i="2" s="1"/>
  <c r="H145" i="2"/>
  <c r="H146" i="2"/>
  <c r="J146" i="2" s="1"/>
  <c r="H147" i="2"/>
  <c r="H148" i="2"/>
  <c r="J148" i="2" s="1"/>
  <c r="H149" i="2"/>
  <c r="J149" i="2" s="1"/>
  <c r="H150" i="2"/>
  <c r="J150" i="2" s="1"/>
  <c r="H151" i="2"/>
  <c r="H152" i="2"/>
  <c r="I152" i="2" s="1"/>
  <c r="H153" i="2"/>
  <c r="H154" i="2"/>
  <c r="J154" i="2" s="1"/>
  <c r="H155" i="2"/>
  <c r="H156" i="2"/>
  <c r="J156" i="2" s="1"/>
  <c r="H157" i="2"/>
  <c r="J157" i="2" s="1"/>
  <c r="H158" i="2"/>
  <c r="J158" i="2" s="1"/>
  <c r="H159" i="2"/>
  <c r="H160" i="2"/>
  <c r="J160" i="2" s="1"/>
  <c r="H161" i="2"/>
  <c r="J161" i="2" s="1"/>
  <c r="H162" i="2"/>
  <c r="J162" i="2" s="1"/>
  <c r="H163" i="2"/>
  <c r="H164" i="2"/>
  <c r="J164" i="2" s="1"/>
  <c r="H165" i="2"/>
  <c r="H166" i="2"/>
  <c r="J166" i="2" s="1"/>
  <c r="H167" i="2"/>
  <c r="H168" i="2"/>
  <c r="J168" i="2" s="1"/>
  <c r="H169" i="2"/>
  <c r="J169" i="2" s="1"/>
  <c r="H170" i="2"/>
  <c r="J170" i="2" s="1"/>
  <c r="H171" i="2"/>
  <c r="H172" i="2"/>
  <c r="J172" i="2" s="1"/>
  <c r="H173" i="2"/>
  <c r="H174" i="2"/>
  <c r="J174" i="2" s="1"/>
  <c r="H175" i="2"/>
  <c r="H176" i="2"/>
  <c r="J176" i="2" s="1"/>
  <c r="H177" i="2"/>
  <c r="H178" i="2"/>
  <c r="J178" i="2" s="1"/>
  <c r="H179" i="2"/>
  <c r="H180" i="2"/>
  <c r="J180" i="2" s="1"/>
  <c r="H181" i="2"/>
  <c r="J181" i="2" s="1"/>
  <c r="H182" i="2"/>
  <c r="J182" i="2" s="1"/>
  <c r="H183" i="2"/>
  <c r="H184" i="2"/>
  <c r="I184" i="2" s="1"/>
  <c r="H185" i="2"/>
  <c r="H186" i="2"/>
  <c r="J186" i="2" s="1"/>
  <c r="H187" i="2"/>
  <c r="H188" i="2"/>
  <c r="J188" i="2" s="1"/>
  <c r="H189" i="2"/>
  <c r="J189" i="2" s="1"/>
  <c r="H190" i="2"/>
  <c r="J190" i="2" s="1"/>
  <c r="H191" i="2"/>
  <c r="H192" i="2"/>
  <c r="J192" i="2" s="1"/>
  <c r="H193" i="2"/>
  <c r="J193" i="2" s="1"/>
  <c r="H194" i="2"/>
  <c r="J194" i="2" s="1"/>
  <c r="H195" i="2"/>
  <c r="H196" i="2"/>
  <c r="J196" i="2" s="1"/>
  <c r="H197" i="2"/>
  <c r="H198" i="2"/>
  <c r="J198" i="2" s="1"/>
  <c r="H199" i="2"/>
  <c r="H200" i="2"/>
  <c r="J200" i="2" s="1"/>
  <c r="H201" i="2"/>
  <c r="J201" i="2" s="1"/>
  <c r="H202" i="2"/>
  <c r="J202" i="2" s="1"/>
  <c r="H203" i="2"/>
  <c r="H204" i="2"/>
  <c r="J204" i="2" s="1"/>
  <c r="H205" i="2"/>
  <c r="H206" i="2"/>
  <c r="J206" i="2" s="1"/>
  <c r="H207" i="2"/>
  <c r="H208" i="2"/>
  <c r="J208" i="2" s="1"/>
  <c r="H209" i="2"/>
  <c r="H210" i="2"/>
  <c r="J210" i="2" s="1"/>
  <c r="H211" i="2"/>
  <c r="L2" i="2"/>
  <c r="L3" i="2"/>
  <c r="L4" i="2"/>
  <c r="L5" i="2"/>
  <c r="L6" i="2"/>
  <c r="L7" i="2"/>
  <c r="L8" i="2"/>
  <c r="L9" i="2"/>
  <c r="L10" i="2"/>
  <c r="L11" i="2"/>
  <c r="L12" i="2"/>
  <c r="L13" i="2"/>
  <c r="L14" i="2"/>
  <c r="L15" i="2"/>
  <c r="L16" i="2"/>
  <c r="L17" i="2"/>
  <c r="L18" i="2"/>
  <c r="L19" i="2"/>
  <c r="L20" i="2"/>
  <c r="L21" i="2"/>
  <c r="L22" i="2"/>
  <c r="L23" i="2"/>
  <c r="L24" i="2"/>
  <c r="L25" i="2"/>
  <c r="L26" i="2"/>
  <c r="L27" i="2"/>
  <c r="L28" i="2"/>
  <c r="L29" i="2"/>
  <c r="L30" i="2"/>
  <c r="L31" i="2"/>
  <c r="L32" i="2"/>
  <c r="L33" i="2"/>
  <c r="L34" i="2"/>
  <c r="L35" i="2"/>
  <c r="L36" i="2"/>
  <c r="L37" i="2"/>
  <c r="L38" i="2"/>
  <c r="L39" i="2"/>
  <c r="L40" i="2"/>
  <c r="L41" i="2"/>
  <c r="L42" i="2"/>
  <c r="L43" i="2"/>
  <c r="L44" i="2"/>
  <c r="L45" i="2"/>
  <c r="L46" i="2"/>
  <c r="L47" i="2"/>
  <c r="L48" i="2"/>
  <c r="L49" i="2"/>
  <c r="L50" i="2"/>
  <c r="L51" i="2"/>
  <c r="L52" i="2"/>
  <c r="L53" i="2"/>
  <c r="L54" i="2"/>
  <c r="L55" i="2"/>
  <c r="L56" i="2"/>
  <c r="L57" i="2"/>
  <c r="L58" i="2"/>
  <c r="L59" i="2"/>
  <c r="L60" i="2"/>
  <c r="L61" i="2"/>
  <c r="L62" i="2"/>
  <c r="L63" i="2"/>
  <c r="L64" i="2"/>
  <c r="L65" i="2"/>
  <c r="L66" i="2"/>
  <c r="L67" i="2"/>
  <c r="L68" i="2"/>
  <c r="L69" i="2"/>
  <c r="L70" i="2"/>
  <c r="L71" i="2"/>
  <c r="L72" i="2"/>
  <c r="L73" i="2"/>
  <c r="L74" i="2"/>
  <c r="L75" i="2"/>
  <c r="L76" i="2"/>
  <c r="L77" i="2"/>
  <c r="L78" i="2"/>
  <c r="L79" i="2"/>
  <c r="L80" i="2"/>
  <c r="L81" i="2"/>
  <c r="L82" i="2"/>
  <c r="L83" i="2"/>
  <c r="L84" i="2"/>
  <c r="L85" i="2"/>
  <c r="L86" i="2"/>
  <c r="L87" i="2"/>
  <c r="L88" i="2"/>
  <c r="L89" i="2"/>
  <c r="L90" i="2"/>
  <c r="L91" i="2"/>
  <c r="L92" i="2"/>
  <c r="L93" i="2"/>
  <c r="L94" i="2"/>
  <c r="L95" i="2"/>
  <c r="L96" i="2"/>
  <c r="L97" i="2"/>
  <c r="L98" i="2"/>
  <c r="L99" i="2"/>
  <c r="L100" i="2"/>
  <c r="L101" i="2"/>
  <c r="L102" i="2"/>
  <c r="L103" i="2"/>
  <c r="L104" i="2"/>
  <c r="L105" i="2"/>
  <c r="L106" i="2"/>
  <c r="L107" i="2"/>
  <c r="L108" i="2"/>
  <c r="L109" i="2"/>
  <c r="L110" i="2"/>
  <c r="L111" i="2"/>
  <c r="L112" i="2"/>
  <c r="L113" i="2"/>
  <c r="L114" i="2"/>
  <c r="L115" i="2"/>
  <c r="L116" i="2"/>
  <c r="L117" i="2"/>
  <c r="L118" i="2"/>
  <c r="L119" i="2"/>
  <c r="L120" i="2"/>
  <c r="L121" i="2"/>
  <c r="L122" i="2"/>
  <c r="L123" i="2"/>
  <c r="L124" i="2"/>
  <c r="L125" i="2"/>
  <c r="L126" i="2"/>
  <c r="L127" i="2"/>
  <c r="L128" i="2"/>
  <c r="L129" i="2"/>
  <c r="L130" i="2"/>
  <c r="L131" i="2"/>
  <c r="L132" i="2"/>
  <c r="L133" i="2"/>
  <c r="L134" i="2"/>
  <c r="L135" i="2"/>
  <c r="L136" i="2"/>
  <c r="L137" i="2"/>
  <c r="L138" i="2"/>
  <c r="L139" i="2"/>
  <c r="L140" i="2"/>
  <c r="L141" i="2"/>
  <c r="L142" i="2"/>
  <c r="L143" i="2"/>
  <c r="L144" i="2"/>
  <c r="L145" i="2"/>
  <c r="L146" i="2"/>
  <c r="L147" i="2"/>
  <c r="L148" i="2"/>
  <c r="L149" i="2"/>
  <c r="L150" i="2"/>
  <c r="L151" i="2"/>
  <c r="L152" i="2"/>
  <c r="L153" i="2"/>
  <c r="L154" i="2"/>
  <c r="L155" i="2"/>
  <c r="L156" i="2"/>
  <c r="L157" i="2"/>
  <c r="L158" i="2"/>
  <c r="L159" i="2"/>
  <c r="L160" i="2"/>
  <c r="L161" i="2"/>
  <c r="L162" i="2"/>
  <c r="L163" i="2"/>
  <c r="L164" i="2"/>
  <c r="L165" i="2"/>
  <c r="L166" i="2"/>
  <c r="L167" i="2"/>
  <c r="L168" i="2"/>
  <c r="L169" i="2"/>
  <c r="L170" i="2"/>
  <c r="L171" i="2"/>
  <c r="L172" i="2"/>
  <c r="L173" i="2"/>
  <c r="L174" i="2"/>
  <c r="L175" i="2"/>
  <c r="L176" i="2"/>
  <c r="L177" i="2"/>
  <c r="L178" i="2"/>
  <c r="L179" i="2"/>
  <c r="L180" i="2"/>
  <c r="L181" i="2"/>
  <c r="L182" i="2"/>
  <c r="L183" i="2"/>
  <c r="L184" i="2"/>
  <c r="L185" i="2"/>
  <c r="L186" i="2"/>
  <c r="L187" i="2"/>
  <c r="L188" i="2"/>
  <c r="L189" i="2"/>
  <c r="L190" i="2"/>
  <c r="L191" i="2"/>
  <c r="L192" i="2"/>
  <c r="L193" i="2"/>
  <c r="L194" i="2"/>
  <c r="L195" i="2"/>
  <c r="L196" i="2"/>
  <c r="L197" i="2"/>
  <c r="L198" i="2"/>
  <c r="L199" i="2"/>
  <c r="L200" i="2"/>
  <c r="L201" i="2"/>
  <c r="L202" i="2"/>
  <c r="L203" i="2"/>
  <c r="L204" i="2"/>
  <c r="L205" i="2"/>
  <c r="L206" i="2"/>
  <c r="L207" i="2"/>
  <c r="L208" i="2"/>
  <c r="L209" i="2"/>
  <c r="L210" i="2"/>
  <c r="L211" i="2"/>
  <c r="I14" i="11" l="1"/>
  <c r="D13" i="11"/>
  <c r="E13" i="11"/>
  <c r="H14" i="11"/>
  <c r="C11" i="3"/>
  <c r="G7" i="3"/>
  <c r="G11" i="3"/>
  <c r="C9" i="3"/>
  <c r="C7" i="3"/>
  <c r="G12" i="3"/>
  <c r="J13" i="3"/>
  <c r="I13" i="3"/>
  <c r="H13" i="3"/>
  <c r="D7" i="3"/>
  <c r="D8" i="3"/>
  <c r="D9" i="3"/>
  <c r="D10" i="3"/>
  <c r="D11" i="3"/>
  <c r="D12" i="3"/>
  <c r="C13" i="3"/>
  <c r="F14" i="3"/>
  <c r="E14" i="3"/>
  <c r="D14" i="3"/>
  <c r="I7" i="3"/>
  <c r="I8" i="3"/>
  <c r="I9" i="3"/>
  <c r="I10" i="3"/>
  <c r="I11" i="3"/>
  <c r="I12" i="3"/>
  <c r="C8" i="3"/>
  <c r="C12" i="3"/>
  <c r="J7" i="3"/>
  <c r="J8" i="3"/>
  <c r="J9" i="3"/>
  <c r="J10" i="3"/>
  <c r="J11" i="3"/>
  <c r="J12" i="3"/>
  <c r="E14" i="11"/>
  <c r="I13" i="11"/>
  <c r="H13" i="11"/>
  <c r="D14" i="11"/>
  <c r="C14" i="3"/>
  <c r="C10" i="3"/>
  <c r="G10" i="3"/>
  <c r="G9" i="3"/>
  <c r="F13" i="3"/>
  <c r="E13" i="3"/>
  <c r="D13" i="3"/>
  <c r="H7" i="3"/>
  <c r="H8" i="3"/>
  <c r="H9" i="3"/>
  <c r="H10" i="3"/>
  <c r="H11" i="3"/>
  <c r="H12" i="3"/>
  <c r="G14" i="3"/>
  <c r="J14" i="3"/>
  <c r="I14" i="3"/>
  <c r="H14" i="3"/>
  <c r="E7" i="3"/>
  <c r="E8" i="3"/>
  <c r="E9" i="3"/>
  <c r="E10" i="3"/>
  <c r="E11" i="3"/>
  <c r="E12" i="3"/>
  <c r="G13" i="3"/>
  <c r="G8" i="3"/>
  <c r="F7" i="3"/>
  <c r="F8" i="3"/>
  <c r="F9" i="3"/>
  <c r="F10" i="3"/>
  <c r="F11" i="3"/>
  <c r="F12" i="3"/>
  <c r="C22" i="3"/>
  <c r="F22" i="3"/>
  <c r="H21" i="3"/>
  <c r="F21" i="3"/>
  <c r="J21" i="3"/>
  <c r="L13" i="11"/>
  <c r="K11" i="3"/>
  <c r="L13" i="3"/>
  <c r="L12" i="3"/>
  <c r="N10" i="3"/>
  <c r="M13" i="11"/>
  <c r="L7" i="3"/>
  <c r="L14" i="3"/>
  <c r="M12" i="3"/>
  <c r="K13" i="3"/>
  <c r="L14" i="11"/>
  <c r="N13" i="3"/>
  <c r="M14" i="3"/>
  <c r="M11" i="3"/>
  <c r="K8" i="3"/>
  <c r="N12" i="3"/>
  <c r="M10" i="3"/>
  <c r="J22" i="3"/>
  <c r="I22" i="3"/>
  <c r="H26" i="11"/>
  <c r="I25" i="11"/>
  <c r="D25" i="11"/>
  <c r="F23" i="3"/>
  <c r="E23" i="3"/>
  <c r="D23" i="3"/>
  <c r="G23" i="3"/>
  <c r="J25" i="3"/>
  <c r="I25" i="3"/>
  <c r="H25" i="3"/>
  <c r="G25" i="3"/>
  <c r="F24" i="3"/>
  <c r="E24" i="3"/>
  <c r="D24" i="3"/>
  <c r="C24" i="3"/>
  <c r="F26" i="3"/>
  <c r="E26" i="3"/>
  <c r="H26" i="3"/>
  <c r="G26" i="3"/>
  <c r="J19" i="3"/>
  <c r="I19" i="3"/>
  <c r="D19" i="3"/>
  <c r="F34" i="3"/>
  <c r="D34" i="3"/>
  <c r="J20" i="3"/>
  <c r="I20" i="3"/>
  <c r="D20" i="3"/>
  <c r="C20" i="3"/>
  <c r="E22" i="3"/>
  <c r="D26" i="11"/>
  <c r="I26" i="11"/>
  <c r="E25" i="11"/>
  <c r="J23" i="3"/>
  <c r="H23" i="3"/>
  <c r="C23" i="3"/>
  <c r="E25" i="3"/>
  <c r="C25" i="3"/>
  <c r="I24" i="3"/>
  <c r="H24" i="3"/>
  <c r="J26" i="3"/>
  <c r="D26" i="3"/>
  <c r="F19" i="3"/>
  <c r="H19" i="3"/>
  <c r="C19" i="3"/>
  <c r="E34" i="3"/>
  <c r="F20" i="3"/>
  <c r="H20" i="3"/>
  <c r="G20" i="3"/>
  <c r="L9" i="3"/>
  <c r="D21" i="3"/>
  <c r="G22" i="3"/>
  <c r="I21" i="3"/>
  <c r="G21" i="3"/>
  <c r="C21" i="3"/>
  <c r="E21" i="3"/>
  <c r="N7" i="3"/>
  <c r="K7" i="3"/>
  <c r="K9" i="3"/>
  <c r="L8" i="3"/>
  <c r="M9" i="3"/>
  <c r="M14" i="11"/>
  <c r="M13" i="3"/>
  <c r="L11" i="3"/>
  <c r="M8" i="3"/>
  <c r="N9" i="3"/>
  <c r="K10" i="3"/>
  <c r="K12" i="3"/>
  <c r="L10" i="3"/>
  <c r="M7" i="3"/>
  <c r="K14" i="3"/>
  <c r="N8" i="3"/>
  <c r="N11" i="3"/>
  <c r="N14" i="3"/>
  <c r="D22" i="3"/>
  <c r="H22" i="3"/>
  <c r="E26" i="11"/>
  <c r="H25" i="11"/>
  <c r="I23" i="3"/>
  <c r="F25" i="3"/>
  <c r="D25" i="3"/>
  <c r="J24" i="3"/>
  <c r="G24" i="3"/>
  <c r="I26" i="3"/>
  <c r="C26" i="3"/>
  <c r="E19" i="3"/>
  <c r="G19" i="3"/>
  <c r="C34" i="3"/>
  <c r="E20" i="3"/>
  <c r="K22" i="3"/>
  <c r="E37" i="3"/>
  <c r="L20" i="3"/>
  <c r="L19" i="3"/>
  <c r="N23" i="3"/>
  <c r="L26" i="11"/>
  <c r="F33" i="3"/>
  <c r="I33" i="3"/>
  <c r="E33" i="3"/>
  <c r="G33" i="3"/>
  <c r="G34" i="3"/>
  <c r="H33" i="3"/>
  <c r="I34" i="3"/>
  <c r="N20" i="3"/>
  <c r="N26" i="3"/>
  <c r="M25" i="3"/>
  <c r="M25" i="11"/>
  <c r="L22" i="3"/>
  <c r="K21" i="3"/>
  <c r="M20" i="3"/>
  <c r="K26" i="3"/>
  <c r="L24" i="3"/>
  <c r="L25" i="3"/>
  <c r="L23" i="3"/>
  <c r="N22" i="3"/>
  <c r="K24" i="3"/>
  <c r="Q13" i="11"/>
  <c r="P9" i="3"/>
  <c r="Q10" i="3"/>
  <c r="R11" i="3"/>
  <c r="O11" i="3"/>
  <c r="P8" i="3"/>
  <c r="Q14" i="3"/>
  <c r="R10" i="3"/>
  <c r="Q14" i="11"/>
  <c r="O13" i="3"/>
  <c r="P11" i="3"/>
  <c r="Q8" i="3"/>
  <c r="R9" i="3"/>
  <c r="O7" i="3"/>
  <c r="P13" i="3"/>
  <c r="R12" i="3"/>
  <c r="P10" i="3"/>
  <c r="O8" i="3"/>
  <c r="J37" i="3"/>
  <c r="E38" i="3"/>
  <c r="I37" i="11"/>
  <c r="L37" i="11"/>
  <c r="M37" i="11"/>
  <c r="C38" i="3"/>
  <c r="E38" i="11"/>
  <c r="H38" i="11"/>
  <c r="D37" i="3"/>
  <c r="H37" i="3"/>
  <c r="C37" i="3"/>
  <c r="F37" i="3"/>
  <c r="D46" i="3"/>
  <c r="F46" i="3"/>
  <c r="J32" i="3"/>
  <c r="I32" i="3"/>
  <c r="H32" i="3"/>
  <c r="G32" i="3"/>
  <c r="N31" i="3"/>
  <c r="F31" i="3"/>
  <c r="E31" i="3"/>
  <c r="D31" i="3"/>
  <c r="G31" i="3"/>
  <c r="J35" i="3"/>
  <c r="I35" i="3"/>
  <c r="H35" i="3"/>
  <c r="C35" i="3"/>
  <c r="N36" i="3"/>
  <c r="F36" i="3"/>
  <c r="E36" i="3"/>
  <c r="D36" i="3"/>
  <c r="C36" i="3"/>
  <c r="E45" i="3"/>
  <c r="C45" i="3"/>
  <c r="F32" i="3"/>
  <c r="D32" i="3"/>
  <c r="J31" i="3"/>
  <c r="I31" i="3"/>
  <c r="C31" i="3"/>
  <c r="F35" i="3"/>
  <c r="D35" i="3"/>
  <c r="N25" i="3"/>
  <c r="L26" i="3"/>
  <c r="K19" i="3"/>
  <c r="N24" i="3"/>
  <c r="D38" i="3"/>
  <c r="M26" i="11"/>
  <c r="C33" i="3"/>
  <c r="D33" i="3"/>
  <c r="J33" i="3"/>
  <c r="H34" i="3"/>
  <c r="I38" i="3"/>
  <c r="J34" i="3"/>
  <c r="N19" i="3"/>
  <c r="M24" i="3"/>
  <c r="M23" i="3"/>
  <c r="L25" i="11"/>
  <c r="N21" i="3"/>
  <c r="K20" i="3"/>
  <c r="M19" i="3"/>
  <c r="M26" i="3"/>
  <c r="K25" i="3"/>
  <c r="K23" i="3"/>
  <c r="M22" i="3"/>
  <c r="L21" i="3"/>
  <c r="M21" i="3"/>
  <c r="Q13" i="3"/>
  <c r="P14" i="3"/>
  <c r="R7" i="3"/>
  <c r="P13" i="11"/>
  <c r="R13" i="3"/>
  <c r="P12" i="3"/>
  <c r="Q9" i="3"/>
  <c r="O9" i="3"/>
  <c r="O10" i="3"/>
  <c r="P7" i="3"/>
  <c r="R14" i="3"/>
  <c r="Q12" i="3"/>
  <c r="P14" i="11"/>
  <c r="O12" i="3"/>
  <c r="Q11" i="3"/>
  <c r="O14" i="3"/>
  <c r="Q7" i="3"/>
  <c r="R8" i="3"/>
  <c r="G38" i="3"/>
  <c r="J38" i="3"/>
  <c r="H37" i="11"/>
  <c r="D37" i="11"/>
  <c r="E37" i="11"/>
  <c r="H38" i="3"/>
  <c r="D38" i="11"/>
  <c r="I38" i="11"/>
  <c r="F38" i="3"/>
  <c r="G37" i="3"/>
  <c r="I37" i="3"/>
  <c r="M37" i="3"/>
  <c r="K37" i="3"/>
  <c r="E46" i="3"/>
  <c r="C46" i="3"/>
  <c r="N32" i="3"/>
  <c r="E32" i="3"/>
  <c r="C32" i="3"/>
  <c r="H31" i="3"/>
  <c r="N35" i="3"/>
  <c r="E35" i="3"/>
  <c r="G35" i="3"/>
  <c r="I36" i="3"/>
  <c r="G36" i="3"/>
  <c r="D45" i="3"/>
  <c r="J36" i="3"/>
  <c r="H36" i="3"/>
  <c r="F45" i="3"/>
  <c r="H46" i="3"/>
  <c r="J46" i="3"/>
  <c r="L34" i="3"/>
  <c r="K33" i="3"/>
  <c r="K34" i="3"/>
  <c r="N34" i="3"/>
  <c r="H45" i="3"/>
  <c r="M31" i="3"/>
  <c r="K38" i="3"/>
  <c r="M35" i="3"/>
  <c r="O21" i="3"/>
  <c r="P22" i="3"/>
  <c r="P25" i="3"/>
  <c r="P24" i="3"/>
  <c r="Q19" i="3"/>
  <c r="Q26" i="11"/>
  <c r="Q25" i="3"/>
  <c r="O24" i="3"/>
  <c r="R19" i="3"/>
  <c r="R20" i="3"/>
  <c r="P21" i="3"/>
  <c r="O22" i="3"/>
  <c r="P25" i="11"/>
  <c r="O23" i="3"/>
  <c r="R24" i="3"/>
  <c r="P20" i="3"/>
  <c r="O26" i="3"/>
  <c r="O20" i="3"/>
  <c r="L36" i="3"/>
  <c r="L35" i="3"/>
  <c r="L31" i="3"/>
  <c r="N37" i="3"/>
  <c r="M38" i="11"/>
  <c r="M32" i="3"/>
  <c r="I45" i="3"/>
  <c r="I46" i="3"/>
  <c r="U14" i="11"/>
  <c r="S7" i="3"/>
  <c r="V13" i="3"/>
  <c r="S13" i="3"/>
  <c r="U7" i="3"/>
  <c r="S8" i="3"/>
  <c r="V8" i="3"/>
  <c r="T14" i="11"/>
  <c r="S9" i="3"/>
  <c r="V14" i="3"/>
  <c r="V7" i="3"/>
  <c r="T13" i="11"/>
  <c r="T13" i="3"/>
  <c r="T12" i="3"/>
  <c r="V10" i="3"/>
  <c r="T7" i="3"/>
  <c r="T14" i="3"/>
  <c r="V9" i="3"/>
  <c r="F50" i="3"/>
  <c r="J49" i="3"/>
  <c r="D49" i="3"/>
  <c r="D50" i="3"/>
  <c r="F49" i="3"/>
  <c r="H49" i="3"/>
  <c r="C50" i="3"/>
  <c r="G49" i="3"/>
  <c r="I49" i="11"/>
  <c r="E49" i="11"/>
  <c r="E50" i="11"/>
  <c r="H50" i="11"/>
  <c r="E57" i="3"/>
  <c r="C57" i="3"/>
  <c r="I47" i="3"/>
  <c r="H47" i="3"/>
  <c r="G47" i="3"/>
  <c r="J47" i="3"/>
  <c r="J44" i="3"/>
  <c r="M44" i="3"/>
  <c r="E44" i="3"/>
  <c r="D44" i="3"/>
  <c r="G45" i="3"/>
  <c r="N38" i="3"/>
  <c r="L33" i="3"/>
  <c r="M34" i="3"/>
  <c r="M33" i="3"/>
  <c r="N33" i="3"/>
  <c r="J45" i="3"/>
  <c r="K32" i="3"/>
  <c r="M36" i="3"/>
  <c r="L38" i="3"/>
  <c r="Q22" i="3"/>
  <c r="P23" i="3"/>
  <c r="O25" i="3"/>
  <c r="Q26" i="3"/>
  <c r="Q20" i="3"/>
  <c r="Q23" i="3"/>
  <c r="Q24" i="3"/>
  <c r="R26" i="3"/>
  <c r="O19" i="3"/>
  <c r="R21" i="3"/>
  <c r="R22" i="3"/>
  <c r="P26" i="11"/>
  <c r="R23" i="3"/>
  <c r="R25" i="3"/>
  <c r="Q21" i="3"/>
  <c r="P26" i="3"/>
  <c r="P19" i="3"/>
  <c r="Q25" i="11"/>
  <c r="K35" i="3"/>
  <c r="K31" i="3"/>
  <c r="L32" i="3"/>
  <c r="L38" i="11"/>
  <c r="M38" i="3"/>
  <c r="G46" i="3"/>
  <c r="K36" i="3"/>
  <c r="L37" i="3"/>
  <c r="S14" i="3"/>
  <c r="V12" i="3"/>
  <c r="T10" i="3"/>
  <c r="U14" i="3"/>
  <c r="U11" i="3"/>
  <c r="S12" i="3"/>
  <c r="U13" i="11"/>
  <c r="S10" i="3"/>
  <c r="T9" i="3"/>
  <c r="U10" i="3"/>
  <c r="V11" i="3"/>
  <c r="S11" i="3"/>
  <c r="T8" i="3"/>
  <c r="U9" i="3"/>
  <c r="U13" i="3"/>
  <c r="T11" i="3"/>
  <c r="U8" i="3"/>
  <c r="U12" i="3"/>
  <c r="E50" i="3"/>
  <c r="E49" i="3"/>
  <c r="I49" i="3"/>
  <c r="I50" i="3"/>
  <c r="C49" i="3"/>
  <c r="J50" i="3"/>
  <c r="H50" i="3"/>
  <c r="G50" i="3"/>
  <c r="H49" i="11"/>
  <c r="D49" i="11"/>
  <c r="D50" i="11"/>
  <c r="I50" i="11"/>
  <c r="D57" i="3"/>
  <c r="F57" i="3"/>
  <c r="E47" i="3"/>
  <c r="D47" i="3"/>
  <c r="C47" i="3"/>
  <c r="F47" i="3"/>
  <c r="F44" i="3"/>
  <c r="I44" i="3"/>
  <c r="H44" i="3"/>
  <c r="G44" i="3"/>
  <c r="E58" i="3"/>
  <c r="C58" i="3"/>
  <c r="I48" i="3"/>
  <c r="L48" i="3"/>
  <c r="D48" i="3"/>
  <c r="C48" i="3"/>
  <c r="J48" i="3"/>
  <c r="F43" i="3"/>
  <c r="E43" i="3"/>
  <c r="C44" i="3"/>
  <c r="F58" i="3"/>
  <c r="H48" i="3"/>
  <c r="F48" i="3"/>
  <c r="I43" i="3"/>
  <c r="D43" i="3"/>
  <c r="G43" i="3"/>
  <c r="D58" i="3"/>
  <c r="E48" i="3"/>
  <c r="G48" i="3"/>
  <c r="J43" i="3"/>
  <c r="H43" i="3"/>
  <c r="C43" i="3"/>
  <c r="N50" i="3"/>
  <c r="I60" i="11"/>
  <c r="M48" i="11"/>
  <c r="E48" i="11"/>
  <c r="Q36" i="11"/>
  <c r="I36" i="11"/>
  <c r="U24" i="11"/>
  <c r="M24" i="11"/>
  <c r="D24" i="11"/>
  <c r="Y12" i="11"/>
  <c r="Q12" i="11"/>
  <c r="I12" i="11"/>
  <c r="E59" i="11"/>
  <c r="I47" i="11"/>
  <c r="M35" i="11"/>
  <c r="E35" i="11"/>
  <c r="P23" i="11"/>
  <c r="I23" i="11"/>
  <c r="U11" i="11"/>
  <c r="M11" i="11"/>
  <c r="E11" i="11"/>
  <c r="I58" i="11"/>
  <c r="M46" i="11"/>
  <c r="E46" i="11"/>
  <c r="Q34" i="11"/>
  <c r="I34" i="11"/>
  <c r="U22" i="11"/>
  <c r="M22" i="11"/>
  <c r="E22" i="11"/>
  <c r="M36" i="11"/>
  <c r="U12" i="11"/>
  <c r="I35" i="11"/>
  <c r="E23" i="11"/>
  <c r="I46" i="11"/>
  <c r="Q22" i="11"/>
  <c r="E45" i="11"/>
  <c r="Q33" i="11"/>
  <c r="I9" i="11"/>
  <c r="D56" i="11"/>
  <c r="T8" i="11"/>
  <c r="D8" i="11"/>
  <c r="M43" i="11"/>
  <c r="I31" i="11"/>
  <c r="E19" i="11"/>
  <c r="Q7" i="11"/>
  <c r="G70" i="3"/>
  <c r="L62" i="11"/>
  <c r="C69" i="3"/>
  <c r="E69" i="3"/>
  <c r="C59" i="3"/>
  <c r="D59" i="3"/>
  <c r="E59" i="3"/>
  <c r="F59" i="3"/>
  <c r="J56" i="3"/>
  <c r="C56" i="3"/>
  <c r="D56" i="3"/>
  <c r="E56" i="3"/>
  <c r="C70" i="3"/>
  <c r="E70" i="3"/>
  <c r="E74" i="3"/>
  <c r="J55" i="3"/>
  <c r="G55" i="3"/>
  <c r="H55" i="3"/>
  <c r="I55" i="3"/>
  <c r="C60" i="3"/>
  <c r="H60" i="3"/>
  <c r="I60" i="3"/>
  <c r="J60" i="3"/>
  <c r="E70" i="11"/>
  <c r="D69" i="11"/>
  <c r="D62" i="11"/>
  <c r="F61" i="3"/>
  <c r="F62" i="3"/>
  <c r="E62" i="11"/>
  <c r="H62" i="3"/>
  <c r="I61" i="3"/>
  <c r="C61" i="3"/>
  <c r="D62" i="3"/>
  <c r="E62" i="3"/>
  <c r="I62" i="11"/>
  <c r="H61" i="11"/>
  <c r="J61" i="3"/>
  <c r="Y14" i="3"/>
  <c r="Y9" i="3"/>
  <c r="X8" i="3"/>
  <c r="W7" i="3"/>
  <c r="X14" i="11"/>
  <c r="Z7" i="3"/>
  <c r="X14" i="3"/>
  <c r="Y13" i="3"/>
  <c r="W9" i="3"/>
  <c r="Y13" i="11"/>
  <c r="W10" i="3"/>
  <c r="W8" i="3"/>
  <c r="Y11" i="3"/>
  <c r="X10" i="3"/>
  <c r="W12" i="3"/>
  <c r="Y8" i="3"/>
  <c r="X11" i="3"/>
  <c r="X12" i="3"/>
  <c r="M50" i="3"/>
  <c r="M50" i="11"/>
  <c r="H57" i="3"/>
  <c r="N44" i="3"/>
  <c r="J58" i="3"/>
  <c r="N43" i="3"/>
  <c r="H58" i="3"/>
  <c r="O31" i="3"/>
  <c r="P38" i="3"/>
  <c r="R38" i="3"/>
  <c r="R36" i="3"/>
  <c r="O36" i="3"/>
  <c r="Q35" i="3"/>
  <c r="O32" i="3"/>
  <c r="R37" i="3"/>
  <c r="O37" i="3"/>
  <c r="R32" i="3"/>
  <c r="P36" i="3"/>
  <c r="P31" i="3"/>
  <c r="Q38" i="3"/>
  <c r="Q37" i="11"/>
  <c r="P34" i="3"/>
  <c r="R33" i="3"/>
  <c r="Q33" i="3"/>
  <c r="P33" i="3"/>
  <c r="M46" i="3"/>
  <c r="L45" i="3"/>
  <c r="N46" i="3"/>
  <c r="L46" i="3"/>
  <c r="I61" i="11"/>
  <c r="N48" i="3"/>
  <c r="T24" i="3"/>
  <c r="U26" i="3"/>
  <c r="T23" i="3"/>
  <c r="U19" i="3"/>
  <c r="T20" i="3"/>
  <c r="S26" i="3"/>
  <c r="S24" i="3"/>
  <c r="U26" i="11"/>
  <c r="U22" i="3"/>
  <c r="V24" i="3"/>
  <c r="V25" i="3"/>
  <c r="U25" i="11"/>
  <c r="V21" i="3"/>
  <c r="V19" i="3"/>
  <c r="U24" i="3"/>
  <c r="S23" i="3"/>
  <c r="S22" i="3"/>
  <c r="T21" i="3"/>
  <c r="K49" i="3"/>
  <c r="L49" i="3"/>
  <c r="J57" i="3"/>
  <c r="L44" i="3"/>
  <c r="K48" i="3"/>
  <c r="G57" i="3"/>
  <c r="L47" i="3"/>
  <c r="K44" i="3"/>
  <c r="Q10" i="11"/>
  <c r="I10" i="11"/>
  <c r="E57" i="11"/>
  <c r="I45" i="11"/>
  <c r="L33" i="11"/>
  <c r="E33" i="11"/>
  <c r="Q21" i="11"/>
  <c r="I21" i="11"/>
  <c r="U9" i="11"/>
  <c r="M9" i="11"/>
  <c r="E9" i="11"/>
  <c r="I56" i="11"/>
  <c r="M44" i="11"/>
  <c r="Q32" i="11"/>
  <c r="I32" i="11"/>
  <c r="T20" i="11"/>
  <c r="M20" i="11"/>
  <c r="E20" i="11"/>
  <c r="Q8" i="11"/>
  <c r="I8" i="11"/>
  <c r="E55" i="11"/>
  <c r="H43" i="11"/>
  <c r="E31" i="11"/>
  <c r="D69" i="3"/>
  <c r="F69" i="3"/>
  <c r="G59" i="3"/>
  <c r="H59" i="3"/>
  <c r="I59" i="3"/>
  <c r="J59" i="3"/>
  <c r="F56" i="3"/>
  <c r="G56" i="3"/>
  <c r="H56" i="3"/>
  <c r="I56" i="3"/>
  <c r="D70" i="3"/>
  <c r="F70" i="3"/>
  <c r="F55" i="3"/>
  <c r="C55" i="3"/>
  <c r="D55" i="3"/>
  <c r="E55" i="3"/>
  <c r="G60" i="3"/>
  <c r="D60" i="3"/>
  <c r="E60" i="3"/>
  <c r="F60" i="3"/>
  <c r="D70" i="11"/>
  <c r="E69" i="11"/>
  <c r="H62" i="11"/>
  <c r="D61" i="11"/>
  <c r="G61" i="3"/>
  <c r="C62" i="3"/>
  <c r="H61" i="3"/>
  <c r="E73" i="3"/>
  <c r="D61" i="3"/>
  <c r="I62" i="3"/>
  <c r="G62" i="3"/>
  <c r="E74" i="11"/>
  <c r="E61" i="3"/>
  <c r="J62" i="3"/>
  <c r="E61" i="11"/>
  <c r="Z10" i="3"/>
  <c r="Z13" i="3"/>
  <c r="Z12" i="3"/>
  <c r="W11" i="3"/>
  <c r="Z11" i="3"/>
  <c r="Y10" i="3"/>
  <c r="X9" i="3"/>
  <c r="Y12" i="3"/>
  <c r="W14" i="3"/>
  <c r="Y14" i="11"/>
  <c r="Z8" i="3"/>
  <c r="W13" i="3"/>
  <c r="Y7" i="3"/>
  <c r="X13" i="3"/>
  <c r="Z9" i="3"/>
  <c r="Z14" i="3"/>
  <c r="X7" i="3"/>
  <c r="X13" i="11"/>
  <c r="L50" i="3"/>
  <c r="L50" i="11"/>
  <c r="M47" i="3"/>
  <c r="G58" i="3"/>
  <c r="M48" i="3"/>
  <c r="I57" i="3"/>
  <c r="Q38" i="11"/>
  <c r="R31" i="3"/>
  <c r="P37" i="3"/>
  <c r="P37" i="11"/>
  <c r="O35" i="3"/>
  <c r="Q36" i="3"/>
  <c r="Q31" i="3"/>
  <c r="Q32" i="3"/>
  <c r="O38" i="3"/>
  <c r="R35" i="3"/>
  <c r="Q37" i="3"/>
  <c r="P35" i="3"/>
  <c r="P32" i="3"/>
  <c r="P38" i="11"/>
  <c r="O34" i="3"/>
  <c r="O33" i="3"/>
  <c r="R34" i="3"/>
  <c r="Q34" i="3"/>
  <c r="M45" i="3"/>
  <c r="K45" i="3"/>
  <c r="N45" i="3"/>
  <c r="K46" i="3"/>
  <c r="K50" i="3"/>
  <c r="M49" i="3"/>
  <c r="K43" i="3"/>
  <c r="T25" i="3"/>
  <c r="S19" i="3"/>
  <c r="U20" i="3"/>
  <c r="S21" i="3"/>
  <c r="T19" i="3"/>
  <c r="T26" i="3"/>
  <c r="T26" i="11"/>
  <c r="T22" i="3"/>
  <c r="S20" i="3"/>
  <c r="S25" i="3"/>
  <c r="V23" i="3"/>
  <c r="T25" i="11"/>
  <c r="V20" i="3"/>
  <c r="V26" i="3"/>
  <c r="U25" i="3"/>
  <c r="U23" i="3"/>
  <c r="U21" i="3"/>
  <c r="V22" i="3"/>
  <c r="N49" i="3"/>
  <c r="M49" i="11"/>
  <c r="K47" i="3"/>
  <c r="I58" i="3"/>
  <c r="L43" i="3"/>
  <c r="L49" i="11"/>
  <c r="N47" i="3"/>
  <c r="M43" i="3"/>
  <c r="N62" i="3"/>
  <c r="M56" i="3"/>
  <c r="I70" i="3"/>
  <c r="M59" i="11"/>
  <c r="I69" i="3"/>
  <c r="N55" i="3"/>
  <c r="N59" i="3"/>
  <c r="L55" i="3"/>
  <c r="L60" i="3"/>
  <c r="L62" i="3"/>
  <c r="H69" i="11"/>
  <c r="J70" i="3"/>
  <c r="J69" i="3"/>
  <c r="G69" i="3"/>
  <c r="I69" i="11"/>
  <c r="I70" i="11"/>
  <c r="J74" i="3"/>
  <c r="H70" i="11"/>
  <c r="J73" i="3"/>
  <c r="H70" i="3"/>
  <c r="H69" i="3"/>
  <c r="Y21" i="3"/>
  <c r="Z21" i="3"/>
  <c r="Z22" i="3"/>
  <c r="Y22" i="3"/>
  <c r="X22" i="3"/>
  <c r="Y26" i="11"/>
  <c r="Y21" i="11"/>
  <c r="Z23" i="3"/>
  <c r="Z25" i="3"/>
  <c r="Z24" i="3"/>
  <c r="W24" i="3"/>
  <c r="W19" i="3"/>
  <c r="Y23" i="11"/>
  <c r="X26" i="11"/>
  <c r="Y24" i="11"/>
  <c r="X25" i="11"/>
  <c r="X26" i="3"/>
  <c r="X19" i="3"/>
  <c r="X20" i="3"/>
  <c r="Y25" i="11"/>
  <c r="X23" i="3"/>
  <c r="W23" i="3"/>
  <c r="X25" i="3"/>
  <c r="W25" i="3"/>
  <c r="X24" i="3"/>
  <c r="Y26" i="3"/>
  <c r="Y19" i="3"/>
  <c r="Y20" i="3"/>
  <c r="X21" i="3"/>
  <c r="W21" i="3"/>
  <c r="Y25" i="3"/>
  <c r="Y24" i="3"/>
  <c r="Y20" i="11"/>
  <c r="W20" i="3"/>
  <c r="Z19" i="3"/>
  <c r="Z20" i="3"/>
  <c r="Z26" i="3"/>
  <c r="Y23" i="3"/>
  <c r="W26" i="3"/>
  <c r="W22" i="3"/>
  <c r="K59" i="3"/>
  <c r="M59" i="3"/>
  <c r="L56" i="3"/>
  <c r="K55" i="3"/>
  <c r="K60" i="3"/>
  <c r="L61" i="3"/>
  <c r="K62" i="3"/>
  <c r="N61" i="3"/>
  <c r="L61" i="11"/>
  <c r="N60" i="3"/>
  <c r="M62" i="3"/>
  <c r="M58" i="11"/>
  <c r="M57" i="11"/>
  <c r="M57" i="3"/>
  <c r="L58" i="3"/>
  <c r="M58" i="3"/>
  <c r="N58" i="3"/>
  <c r="K57" i="3"/>
  <c r="L57" i="3"/>
  <c r="N57" i="3"/>
  <c r="K58" i="3"/>
  <c r="L59" i="3"/>
  <c r="K56" i="3"/>
  <c r="U34" i="11"/>
  <c r="U33" i="11"/>
  <c r="U33" i="3"/>
  <c r="S33" i="3"/>
  <c r="V34" i="3"/>
  <c r="V33" i="3"/>
  <c r="S34" i="3"/>
  <c r="T34" i="3"/>
  <c r="T33" i="3"/>
  <c r="T38" i="3"/>
  <c r="U34" i="3"/>
  <c r="U38" i="3"/>
  <c r="U38" i="11"/>
  <c r="T38" i="11"/>
  <c r="U35" i="11"/>
  <c r="S38" i="3"/>
  <c r="V37" i="3"/>
  <c r="U32" i="3"/>
  <c r="U31" i="3"/>
  <c r="S31" i="3"/>
  <c r="U35" i="3"/>
  <c r="S35" i="3"/>
  <c r="U36" i="3"/>
  <c r="U37" i="3"/>
  <c r="V32" i="3"/>
  <c r="V31" i="3"/>
  <c r="V35" i="3"/>
  <c r="V36" i="3"/>
  <c r="V38" i="3"/>
  <c r="T37" i="3"/>
  <c r="S37" i="3"/>
  <c r="T37" i="11"/>
  <c r="U37" i="11"/>
  <c r="S32" i="3"/>
  <c r="S36" i="3"/>
  <c r="T32" i="3"/>
  <c r="T31" i="3"/>
  <c r="T35" i="3"/>
  <c r="T36" i="3"/>
  <c r="O46" i="3"/>
  <c r="R45" i="3"/>
  <c r="P45" i="3"/>
  <c r="O45" i="3"/>
  <c r="Q46" i="3"/>
  <c r="R46" i="3"/>
  <c r="Q45" i="11"/>
  <c r="P46" i="3"/>
  <c r="Q45" i="3"/>
  <c r="Q50" i="3"/>
  <c r="P50" i="3"/>
  <c r="P49" i="3"/>
  <c r="O49" i="3"/>
  <c r="R50" i="3"/>
  <c r="Q44" i="11"/>
  <c r="P49" i="11"/>
  <c r="Q50" i="11"/>
  <c r="Q47" i="11"/>
  <c r="P44" i="3"/>
  <c r="Q49" i="3"/>
  <c r="R44" i="3"/>
  <c r="Q48" i="11"/>
  <c r="Q49" i="11"/>
  <c r="O47" i="3"/>
  <c r="R47" i="3"/>
  <c r="O44" i="3"/>
  <c r="O48" i="3"/>
  <c r="P43" i="3"/>
  <c r="R48" i="3"/>
  <c r="R43" i="3"/>
  <c r="O43" i="3"/>
  <c r="R49" i="3"/>
  <c r="P50" i="11"/>
  <c r="P47" i="3"/>
  <c r="Q44" i="3"/>
  <c r="P48" i="3"/>
  <c r="Q43" i="3"/>
  <c r="O50" i="3"/>
  <c r="Q47" i="3"/>
  <c r="Q48" i="3"/>
  <c r="N56" i="3"/>
  <c r="M55" i="3"/>
  <c r="M60" i="3"/>
  <c r="L55" i="11"/>
  <c r="K61" i="3"/>
  <c r="M61" i="3"/>
  <c r="M61" i="11"/>
  <c r="M62" i="11"/>
  <c r="AC7" i="11"/>
  <c r="AC14" i="11"/>
  <c r="AA10" i="3"/>
  <c r="AA12" i="3"/>
  <c r="AB13" i="3"/>
  <c r="AB8" i="3"/>
  <c r="AC9" i="3"/>
  <c r="AD10" i="3"/>
  <c r="AC13" i="11"/>
  <c r="AB14" i="11"/>
  <c r="AB13" i="11"/>
  <c r="AA7" i="3"/>
  <c r="AA11" i="3"/>
  <c r="AA9" i="3"/>
  <c r="AC12" i="3"/>
  <c r="AC13" i="3"/>
  <c r="AB7" i="3"/>
  <c r="AB11" i="3"/>
  <c r="AB14" i="3"/>
  <c r="AC8" i="3"/>
  <c r="AD9" i="3"/>
  <c r="AC9" i="11"/>
  <c r="AC11" i="11"/>
  <c r="AD12" i="3"/>
  <c r="AD13" i="3"/>
  <c r="AB10" i="3"/>
  <c r="AC14" i="3"/>
  <c r="AC7" i="3"/>
  <c r="AC11" i="3"/>
  <c r="AA8" i="3"/>
  <c r="AD8" i="3"/>
  <c r="AA13" i="3"/>
  <c r="AB12" i="3"/>
  <c r="AB9" i="3"/>
  <c r="AD7" i="3"/>
  <c r="AC10" i="3"/>
  <c r="AA14" i="3"/>
  <c r="AD11" i="3"/>
  <c r="AD14" i="3"/>
  <c r="G74" i="3"/>
  <c r="D74" i="3"/>
  <c r="I74" i="3"/>
  <c r="C73" i="3"/>
  <c r="D73" i="3"/>
  <c r="I73" i="3"/>
  <c r="D73" i="11"/>
  <c r="I73" i="11"/>
  <c r="D74" i="11"/>
  <c r="H74" i="11"/>
  <c r="H74" i="3"/>
  <c r="H73" i="3"/>
  <c r="E73" i="11"/>
  <c r="H73" i="11"/>
  <c r="I74" i="11"/>
  <c r="C74" i="3"/>
  <c r="F74" i="3"/>
  <c r="G73" i="3"/>
  <c r="F73" i="3"/>
  <c r="I67" i="11"/>
  <c r="D67" i="11"/>
  <c r="H67" i="11"/>
  <c r="E67" i="11"/>
  <c r="E72" i="11"/>
  <c r="H72" i="11"/>
  <c r="D72" i="11"/>
  <c r="I72" i="11"/>
  <c r="I71" i="11"/>
  <c r="D71" i="11"/>
  <c r="H71" i="11"/>
  <c r="E71" i="11"/>
  <c r="E68" i="11"/>
  <c r="H68" i="11"/>
  <c r="D68" i="11"/>
  <c r="I68" i="11"/>
  <c r="J67" i="3"/>
  <c r="F67" i="3"/>
  <c r="I67" i="3"/>
  <c r="E67" i="3"/>
  <c r="H67" i="3"/>
  <c r="D67" i="3"/>
  <c r="G67" i="3"/>
  <c r="C67" i="3"/>
  <c r="J72" i="3"/>
  <c r="F72" i="3"/>
  <c r="I72" i="3"/>
  <c r="E72" i="3"/>
  <c r="H72" i="3"/>
  <c r="D72" i="3"/>
  <c r="C72" i="3"/>
  <c r="G72" i="3"/>
  <c r="J71" i="3"/>
  <c r="F71" i="3"/>
  <c r="I71" i="3"/>
  <c r="E71" i="3"/>
  <c r="H71" i="3"/>
  <c r="D71" i="3"/>
  <c r="G71" i="3"/>
  <c r="C71" i="3"/>
  <c r="N68" i="3"/>
  <c r="J68" i="3"/>
  <c r="F68" i="3"/>
  <c r="I68" i="3"/>
  <c r="E68" i="3"/>
  <c r="H68" i="3"/>
  <c r="D68" i="3"/>
  <c r="C68" i="3"/>
  <c r="G68" i="3"/>
  <c r="AA16" i="3"/>
  <c r="M74" i="11"/>
  <c r="I84" i="2"/>
  <c r="X21" i="11" s="1"/>
  <c r="I56" i="2"/>
  <c r="I186" i="2"/>
  <c r="L24" i="11" s="1"/>
  <c r="I122" i="2"/>
  <c r="H34" i="11" s="1"/>
  <c r="I176" i="2"/>
  <c r="I112" i="2"/>
  <c r="X10" i="11" s="1"/>
  <c r="I80" i="2"/>
  <c r="H21" i="11" s="1"/>
  <c r="I44" i="2"/>
  <c r="D20" i="11" s="1"/>
  <c r="I154" i="2"/>
  <c r="X23" i="11" s="1"/>
  <c r="I100" i="2"/>
  <c r="D57" i="11" s="1"/>
  <c r="I68" i="2"/>
  <c r="I36" i="2"/>
  <c r="J88" i="2"/>
  <c r="M33" i="11" s="1"/>
  <c r="I208" i="2"/>
  <c r="I144" i="2"/>
  <c r="L11" i="11" s="1"/>
  <c r="I96" i="2"/>
  <c r="P45" i="11" s="1"/>
  <c r="I64" i="2"/>
  <c r="I28" i="2"/>
  <c r="J209" i="2"/>
  <c r="I209" i="2"/>
  <c r="I205" i="2"/>
  <c r="D60" i="11" s="1"/>
  <c r="J205" i="2"/>
  <c r="E60" i="11" s="1"/>
  <c r="J197" i="2"/>
  <c r="I197" i="2"/>
  <c r="J185" i="2"/>
  <c r="I24" i="11" s="1"/>
  <c r="I185" i="2"/>
  <c r="H24" i="11" s="1"/>
  <c r="J177" i="2"/>
  <c r="E12" i="11" s="1"/>
  <c r="I177" i="2"/>
  <c r="D12" i="11" s="1"/>
  <c r="J153" i="2"/>
  <c r="U23" i="11" s="1"/>
  <c r="I153" i="2"/>
  <c r="T23" i="11" s="1"/>
  <c r="J145" i="2"/>
  <c r="Q11" i="11" s="1"/>
  <c r="I145" i="2"/>
  <c r="P11" i="11" s="1"/>
  <c r="J121" i="2"/>
  <c r="E34" i="11" s="1"/>
  <c r="I121" i="2"/>
  <c r="D34" i="11" s="1"/>
  <c r="J113" i="2"/>
  <c r="AC10" i="11" s="1"/>
  <c r="I113" i="2"/>
  <c r="AB10" i="11" s="1"/>
  <c r="I109" i="2"/>
  <c r="L10" i="11" s="1"/>
  <c r="J109" i="2"/>
  <c r="M10" i="11" s="1"/>
  <c r="J101" i="2"/>
  <c r="I57" i="11" s="1"/>
  <c r="I101" i="2"/>
  <c r="H57" i="11" s="1"/>
  <c r="J85" i="2"/>
  <c r="I85" i="2"/>
  <c r="I33" i="2"/>
  <c r="J33" i="2"/>
  <c r="J29" i="2"/>
  <c r="I29" i="2"/>
  <c r="I169" i="2"/>
  <c r="I181" i="2"/>
  <c r="T12" i="11" s="1"/>
  <c r="I129" i="2"/>
  <c r="H46" i="11" s="1"/>
  <c r="I105" i="2"/>
  <c r="J141" i="2"/>
  <c r="J41" i="2"/>
  <c r="U8" i="11" s="1"/>
  <c r="I173" i="2"/>
  <c r="J173" i="2"/>
  <c r="J165" i="2"/>
  <c r="M47" i="11" s="1"/>
  <c r="I165" i="2"/>
  <c r="L47" i="11" s="1"/>
  <c r="J133" i="2"/>
  <c r="I133" i="2"/>
  <c r="J97" i="2"/>
  <c r="I97" i="2"/>
  <c r="J81" i="2"/>
  <c r="M21" i="11" s="1"/>
  <c r="I81" i="2"/>
  <c r="L21" i="11" s="1"/>
  <c r="I77" i="2"/>
  <c r="X9" i="11" s="1"/>
  <c r="J77" i="2"/>
  <c r="Y9" i="11" s="1"/>
  <c r="J69" i="2"/>
  <c r="I69" i="2"/>
  <c r="J57" i="2"/>
  <c r="I57" i="2"/>
  <c r="I53" i="2"/>
  <c r="L32" i="11" s="1"/>
  <c r="J53" i="2"/>
  <c r="M32" i="11" s="1"/>
  <c r="J45" i="2"/>
  <c r="I20" i="11" s="1"/>
  <c r="I45" i="2"/>
  <c r="H20" i="11" s="1"/>
  <c r="I13" i="2"/>
  <c r="T19" i="11" s="1"/>
  <c r="J13" i="2"/>
  <c r="U19" i="11" s="1"/>
  <c r="I193" i="2"/>
  <c r="L36" i="11" s="1"/>
  <c r="I117" i="2"/>
  <c r="P22" i="11" s="1"/>
  <c r="I73" i="2"/>
  <c r="H9" i="11" s="1"/>
  <c r="I49" i="2"/>
  <c r="X20" i="11" s="1"/>
  <c r="I17" i="2"/>
  <c r="H31" i="11" s="1"/>
  <c r="I161" i="2"/>
  <c r="I137" i="2"/>
  <c r="L58" i="11" s="1"/>
  <c r="I89" i="2"/>
  <c r="P33" i="11" s="1"/>
  <c r="I9" i="2"/>
  <c r="D19" i="11" s="1"/>
  <c r="J65" i="2"/>
  <c r="E56" i="11" s="1"/>
  <c r="I201" i="2"/>
  <c r="P48" i="11" s="1"/>
  <c r="I149" i="2"/>
  <c r="D23" i="11" s="1"/>
  <c r="J21" i="2"/>
  <c r="I170" i="2"/>
  <c r="D59" i="11" s="1"/>
  <c r="I160" i="2"/>
  <c r="T35" i="11" s="1"/>
  <c r="I106" i="2"/>
  <c r="I74" i="2"/>
  <c r="L9" i="11" s="1"/>
  <c r="I50" i="2"/>
  <c r="I8" i="2"/>
  <c r="AB7" i="11" s="1"/>
  <c r="J184" i="2"/>
  <c r="E24" i="11" s="1"/>
  <c r="J152" i="2"/>
  <c r="Q23" i="11" s="1"/>
  <c r="J32" i="2"/>
  <c r="M55" i="11" s="1"/>
  <c r="I202" i="2"/>
  <c r="I192" i="2"/>
  <c r="H36" i="11" s="1"/>
  <c r="I138" i="2"/>
  <c r="I128" i="2"/>
  <c r="D46" i="11" s="1"/>
  <c r="I90" i="2"/>
  <c r="T33" i="11" s="1"/>
  <c r="J120" i="2"/>
  <c r="J24" i="2"/>
  <c r="I43" i="11" s="1"/>
  <c r="J207" i="2"/>
  <c r="M60" i="11" s="1"/>
  <c r="I207" i="2"/>
  <c r="L60" i="11" s="1"/>
  <c r="J199" i="2"/>
  <c r="I48" i="11" s="1"/>
  <c r="I199" i="2"/>
  <c r="H48" i="11" s="1"/>
  <c r="J191" i="2"/>
  <c r="E36" i="11" s="1"/>
  <c r="I191" i="2"/>
  <c r="D36" i="11" s="1"/>
  <c r="J183" i="2"/>
  <c r="AC12" i="11" s="1"/>
  <c r="I183" i="2"/>
  <c r="AB12" i="11" s="1"/>
  <c r="J175" i="2"/>
  <c r="I175" i="2"/>
  <c r="J163" i="2"/>
  <c r="E47" i="11" s="1"/>
  <c r="I163" i="2"/>
  <c r="D47" i="11" s="1"/>
  <c r="J151" i="2"/>
  <c r="M23" i="11" s="1"/>
  <c r="I151" i="2"/>
  <c r="L23" i="11" s="1"/>
  <c r="J135" i="2"/>
  <c r="E58" i="11" s="1"/>
  <c r="I135" i="2"/>
  <c r="D58" i="11" s="1"/>
  <c r="J123" i="2"/>
  <c r="M34" i="11" s="1"/>
  <c r="I123" i="2"/>
  <c r="L34" i="11" s="1"/>
  <c r="J111" i="2"/>
  <c r="U10" i="11" s="1"/>
  <c r="I111" i="2"/>
  <c r="T10" i="11" s="1"/>
  <c r="J99" i="2"/>
  <c r="I99" i="2"/>
  <c r="J87" i="2"/>
  <c r="I33" i="11" s="1"/>
  <c r="I87" i="2"/>
  <c r="H33" i="11" s="1"/>
  <c r="J79" i="2"/>
  <c r="E21" i="11" s="1"/>
  <c r="I79" i="2"/>
  <c r="D21" i="11" s="1"/>
  <c r="J67" i="2"/>
  <c r="M56" i="11" s="1"/>
  <c r="I67" i="2"/>
  <c r="L56" i="11" s="1"/>
  <c r="J55" i="2"/>
  <c r="U32" i="11" s="1"/>
  <c r="I55" i="2"/>
  <c r="T32" i="11" s="1"/>
  <c r="J39" i="2"/>
  <c r="M8" i="11" s="1"/>
  <c r="I39" i="2"/>
  <c r="L8" i="11" s="1"/>
  <c r="J27" i="2"/>
  <c r="I27" i="2"/>
  <c r="J19" i="2"/>
  <c r="Q31" i="11" s="1"/>
  <c r="I19" i="2"/>
  <c r="P31" i="11" s="1"/>
  <c r="J11" i="2"/>
  <c r="M19" i="11" s="1"/>
  <c r="I11" i="2"/>
  <c r="L19" i="11" s="1"/>
  <c r="J58" i="2"/>
  <c r="E44" i="11" s="1"/>
  <c r="I58" i="2"/>
  <c r="D44" i="11" s="1"/>
  <c r="J42" i="2"/>
  <c r="Y8" i="11" s="1"/>
  <c r="I42" i="2"/>
  <c r="X8" i="11" s="1"/>
  <c r="J26" i="2"/>
  <c r="Q43" i="11" s="1"/>
  <c r="I26" i="2"/>
  <c r="P43" i="11" s="1"/>
  <c r="J22" i="2"/>
  <c r="I22" i="2"/>
  <c r="J18" i="2"/>
  <c r="M31" i="11" s="1"/>
  <c r="I18" i="2"/>
  <c r="L31" i="11" s="1"/>
  <c r="J14" i="2"/>
  <c r="Y19" i="11" s="1"/>
  <c r="I14" i="2"/>
  <c r="X19" i="11" s="1"/>
  <c r="J10" i="2"/>
  <c r="I19" i="11" s="1"/>
  <c r="I10" i="2"/>
  <c r="H19" i="11" s="1"/>
  <c r="J6" i="2"/>
  <c r="U7" i="11" s="1"/>
  <c r="I6" i="2"/>
  <c r="T7" i="11" s="1"/>
  <c r="J2" i="2"/>
  <c r="E7" i="11" s="1"/>
  <c r="I2" i="2"/>
  <c r="D7" i="11" s="1"/>
  <c r="I206" i="2"/>
  <c r="H60" i="11" s="1"/>
  <c r="I196" i="2"/>
  <c r="I190" i="2"/>
  <c r="I180" i="2"/>
  <c r="P12" i="11" s="1"/>
  <c r="I174" i="2"/>
  <c r="I164" i="2"/>
  <c r="H47" i="11" s="1"/>
  <c r="I158" i="2"/>
  <c r="L35" i="11" s="1"/>
  <c r="I148" i="2"/>
  <c r="AB11" i="11" s="1"/>
  <c r="I142" i="2"/>
  <c r="D11" i="11" s="1"/>
  <c r="I132" i="2"/>
  <c r="I126" i="2"/>
  <c r="I116" i="2"/>
  <c r="L22" i="11" s="1"/>
  <c r="I110" i="2"/>
  <c r="P10" i="11" s="1"/>
  <c r="I94" i="2"/>
  <c r="H45" i="11" s="1"/>
  <c r="I78" i="2"/>
  <c r="AB9" i="11" s="1"/>
  <c r="I62" i="2"/>
  <c r="I34" i="2"/>
  <c r="J179" i="2"/>
  <c r="M12" i="11" s="1"/>
  <c r="I179" i="2"/>
  <c r="L12" i="11" s="1"/>
  <c r="J171" i="2"/>
  <c r="I59" i="11" s="1"/>
  <c r="I171" i="2"/>
  <c r="H59" i="11" s="1"/>
  <c r="J159" i="2"/>
  <c r="Q35" i="11" s="1"/>
  <c r="I159" i="2"/>
  <c r="P35" i="11" s="1"/>
  <c r="J147" i="2"/>
  <c r="Y11" i="11" s="1"/>
  <c r="I147" i="2"/>
  <c r="X11" i="11" s="1"/>
  <c r="J139" i="2"/>
  <c r="I139" i="2"/>
  <c r="J127" i="2"/>
  <c r="I127" i="2"/>
  <c r="J115" i="2"/>
  <c r="I22" i="11" s="1"/>
  <c r="I115" i="2"/>
  <c r="H22" i="11" s="1"/>
  <c r="J103" i="2"/>
  <c r="I103" i="2"/>
  <c r="J91" i="2"/>
  <c r="I91" i="2"/>
  <c r="J75" i="2"/>
  <c r="Q9" i="11" s="1"/>
  <c r="I75" i="2"/>
  <c r="P9" i="11" s="1"/>
  <c r="J63" i="2"/>
  <c r="I63" i="2"/>
  <c r="J51" i="2"/>
  <c r="E32" i="11" s="1"/>
  <c r="I51" i="2"/>
  <c r="D32" i="11" s="1"/>
  <c r="J43" i="2"/>
  <c r="AC8" i="11" s="1"/>
  <c r="I43" i="2"/>
  <c r="AB8" i="11" s="1"/>
  <c r="J31" i="2"/>
  <c r="I55" i="11" s="1"/>
  <c r="I31" i="2"/>
  <c r="H55" i="11" s="1"/>
  <c r="J15" i="2"/>
  <c r="I15" i="2"/>
  <c r="J3" i="2"/>
  <c r="I7" i="11" s="1"/>
  <c r="I3" i="2"/>
  <c r="H7" i="11" s="1"/>
  <c r="I210" i="2"/>
  <c r="I200" i="2"/>
  <c r="L48" i="11" s="1"/>
  <c r="I194" i="2"/>
  <c r="P36" i="11" s="1"/>
  <c r="I189" i="2"/>
  <c r="X24" i="11" s="1"/>
  <c r="I178" i="2"/>
  <c r="H12" i="11" s="1"/>
  <c r="I168" i="2"/>
  <c r="I162" i="2"/>
  <c r="I157" i="2"/>
  <c r="H35" i="11" s="1"/>
  <c r="I146" i="2"/>
  <c r="T11" i="11" s="1"/>
  <c r="I136" i="2"/>
  <c r="H58" i="11" s="1"/>
  <c r="I130" i="2"/>
  <c r="L46" i="11" s="1"/>
  <c r="I125" i="2"/>
  <c r="T34" i="11" s="1"/>
  <c r="I114" i="2"/>
  <c r="D22" i="11" s="1"/>
  <c r="I104" i="2"/>
  <c r="I98" i="2"/>
  <c r="I93" i="2"/>
  <c r="D45" i="11" s="1"/>
  <c r="I82" i="2"/>
  <c r="P21" i="11" s="1"/>
  <c r="I72" i="2"/>
  <c r="D9" i="11" s="1"/>
  <c r="I66" i="2"/>
  <c r="H56" i="11" s="1"/>
  <c r="I61" i="2"/>
  <c r="P44" i="11" s="1"/>
  <c r="I54" i="2"/>
  <c r="P32" i="11" s="1"/>
  <c r="I46" i="2"/>
  <c r="L20" i="11" s="1"/>
  <c r="I40" i="2"/>
  <c r="P8" i="11" s="1"/>
  <c r="I25" i="2"/>
  <c r="L43" i="11" s="1"/>
  <c r="I16" i="2"/>
  <c r="D31" i="11" s="1"/>
  <c r="I5" i="2"/>
  <c r="P7" i="11" s="1"/>
  <c r="J211" i="2"/>
  <c r="I211" i="2"/>
  <c r="J203" i="2"/>
  <c r="I203" i="2"/>
  <c r="J195" i="2"/>
  <c r="U36" i="11" s="1"/>
  <c r="I195" i="2"/>
  <c r="T36" i="11" s="1"/>
  <c r="J187" i="2"/>
  <c r="Q24" i="11" s="1"/>
  <c r="I187" i="2"/>
  <c r="P24" i="11" s="1"/>
  <c r="J167" i="2"/>
  <c r="I167" i="2"/>
  <c r="J155" i="2"/>
  <c r="I155" i="2"/>
  <c r="J143" i="2"/>
  <c r="I11" i="11" s="1"/>
  <c r="I143" i="2"/>
  <c r="H11" i="11" s="1"/>
  <c r="J131" i="2"/>
  <c r="Q46" i="11" s="1"/>
  <c r="I131" i="2"/>
  <c r="P46" i="11" s="1"/>
  <c r="J119" i="2"/>
  <c r="Y22" i="11" s="1"/>
  <c r="I119" i="2"/>
  <c r="X22" i="11" s="1"/>
  <c r="J107" i="2"/>
  <c r="E10" i="11" s="1"/>
  <c r="I107" i="2"/>
  <c r="D10" i="11" s="1"/>
  <c r="J95" i="2"/>
  <c r="M45" i="11" s="1"/>
  <c r="I95" i="2"/>
  <c r="L45" i="11" s="1"/>
  <c r="J83" i="2"/>
  <c r="U21" i="11" s="1"/>
  <c r="I83" i="2"/>
  <c r="T21" i="11" s="1"/>
  <c r="J71" i="2"/>
  <c r="I71" i="2"/>
  <c r="J59" i="2"/>
  <c r="I44" i="11" s="1"/>
  <c r="I59" i="2"/>
  <c r="H44" i="11" s="1"/>
  <c r="J47" i="2"/>
  <c r="Q20" i="11" s="1"/>
  <c r="I47" i="2"/>
  <c r="P20" i="11" s="1"/>
  <c r="J35" i="2"/>
  <c r="I35" i="2"/>
  <c r="J23" i="2"/>
  <c r="E43" i="11" s="1"/>
  <c r="I23" i="2"/>
  <c r="D43" i="11" s="1"/>
  <c r="J7" i="2"/>
  <c r="Y7" i="11" s="1"/>
  <c r="I7" i="2"/>
  <c r="X7" i="11" s="1"/>
  <c r="J20" i="2"/>
  <c r="U31" i="11" s="1"/>
  <c r="I20" i="2"/>
  <c r="T31" i="11" s="1"/>
  <c r="J12" i="2"/>
  <c r="Q19" i="11" s="1"/>
  <c r="I12" i="2"/>
  <c r="P19" i="11" s="1"/>
  <c r="J4" i="2"/>
  <c r="M7" i="11" s="1"/>
  <c r="I4" i="2"/>
  <c r="L7" i="11" s="1"/>
  <c r="I204" i="2"/>
  <c r="I198" i="2"/>
  <c r="D48" i="11" s="1"/>
  <c r="I188" i="2"/>
  <c r="T24" i="11" s="1"/>
  <c r="I182" i="2"/>
  <c r="X12" i="11" s="1"/>
  <c r="I172" i="2"/>
  <c r="L59" i="11" s="1"/>
  <c r="I166" i="2"/>
  <c r="P47" i="11" s="1"/>
  <c r="I156" i="2"/>
  <c r="D35" i="11" s="1"/>
  <c r="I150" i="2"/>
  <c r="H23" i="11" s="1"/>
  <c r="I140" i="2"/>
  <c r="I134" i="2"/>
  <c r="I124" i="2"/>
  <c r="P34" i="11" s="1"/>
  <c r="I118" i="2"/>
  <c r="T22" i="11" s="1"/>
  <c r="I108" i="2"/>
  <c r="H10" i="11" s="1"/>
  <c r="I102" i="2"/>
  <c r="L57" i="11" s="1"/>
  <c r="I92" i="2"/>
  <c r="I86" i="2"/>
  <c r="D33" i="11" s="1"/>
  <c r="I76" i="2"/>
  <c r="T9" i="11" s="1"/>
  <c r="I70" i="2"/>
  <c r="I60" i="2"/>
  <c r="L44" i="11" s="1"/>
  <c r="I52" i="2"/>
  <c r="H32" i="11" s="1"/>
  <c r="I38" i="2"/>
  <c r="H8" i="11" s="1"/>
  <c r="I30" i="2"/>
  <c r="D55" i="11" s="1"/>
  <c r="J48" i="2"/>
  <c r="U20" i="11" s="1"/>
  <c r="J37" i="2"/>
  <c r="E8" i="11" s="1"/>
  <c r="B13" i="5"/>
  <c r="K72" i="3" l="1"/>
  <c r="L72" i="3"/>
  <c r="L71" i="11"/>
  <c r="N71" i="3"/>
  <c r="M67" i="11"/>
  <c r="L71" i="3"/>
  <c r="N72" i="3"/>
  <c r="M71" i="11"/>
  <c r="K74" i="3"/>
  <c r="K73" i="3"/>
  <c r="N67" i="3"/>
  <c r="M72" i="11"/>
  <c r="L73" i="3"/>
  <c r="K68" i="3"/>
  <c r="L68" i="3"/>
  <c r="M68" i="11"/>
  <c r="L67" i="11"/>
  <c r="L74" i="11"/>
  <c r="M73" i="3"/>
  <c r="P57" i="11"/>
  <c r="Q58" i="3"/>
  <c r="Q57" i="11"/>
  <c r="O57" i="3"/>
  <c r="R57" i="3"/>
  <c r="O58" i="3"/>
  <c r="P58" i="11"/>
  <c r="Q58" i="11"/>
  <c r="P57" i="3"/>
  <c r="Q57" i="3"/>
  <c r="P58" i="3"/>
  <c r="R58" i="3"/>
  <c r="Q61" i="11"/>
  <c r="Q62" i="11"/>
  <c r="Q61" i="3"/>
  <c r="Q55" i="11"/>
  <c r="Q59" i="11"/>
  <c r="R60" i="3"/>
  <c r="O60" i="3"/>
  <c r="O56" i="3"/>
  <c r="P59" i="3"/>
  <c r="O59" i="3"/>
  <c r="P56" i="3"/>
  <c r="Q59" i="3"/>
  <c r="P62" i="11"/>
  <c r="P61" i="11"/>
  <c r="O62" i="3"/>
  <c r="Q62" i="3"/>
  <c r="Q56" i="11"/>
  <c r="Q60" i="11"/>
  <c r="O55" i="3"/>
  <c r="R55" i="3"/>
  <c r="R62" i="3"/>
  <c r="O61" i="3"/>
  <c r="R61" i="3"/>
  <c r="P56" i="11"/>
  <c r="P60" i="11"/>
  <c r="P60" i="3"/>
  <c r="P55" i="3"/>
  <c r="Q56" i="3"/>
  <c r="R56" i="3"/>
  <c r="R59" i="3"/>
  <c r="P61" i="3"/>
  <c r="P62" i="3"/>
  <c r="P55" i="11"/>
  <c r="Q60" i="3"/>
  <c r="P59" i="11"/>
  <c r="Q55" i="3"/>
  <c r="AA22" i="3"/>
  <c r="AB22" i="3"/>
  <c r="AD21" i="3"/>
  <c r="AC20" i="11"/>
  <c r="AB20" i="11"/>
  <c r="AB25" i="11"/>
  <c r="AC25" i="11"/>
  <c r="AA23" i="3"/>
  <c r="AA25" i="3"/>
  <c r="AB26" i="3"/>
  <c r="AA26" i="3"/>
  <c r="AB19" i="3"/>
  <c r="AB20" i="3"/>
  <c r="AC21" i="3"/>
  <c r="AA21" i="3"/>
  <c r="AB19" i="11"/>
  <c r="AC19" i="11"/>
  <c r="AC26" i="11"/>
  <c r="AB26" i="11"/>
  <c r="AB23" i="3"/>
  <c r="AB25" i="3"/>
  <c r="AB24" i="3"/>
  <c r="AC26" i="3"/>
  <c r="AC19" i="3"/>
  <c r="AC20" i="3"/>
  <c r="AB21" i="3"/>
  <c r="AD22" i="3"/>
  <c r="AC22" i="3"/>
  <c r="AB21" i="11"/>
  <c r="AC21" i="11"/>
  <c r="AC24" i="11"/>
  <c r="AB24" i="11"/>
  <c r="AC23" i="3"/>
  <c r="AC25" i="3"/>
  <c r="AC24" i="3"/>
  <c r="AA24" i="3"/>
  <c r="AD26" i="3"/>
  <c r="AD19" i="3"/>
  <c r="AA19" i="3"/>
  <c r="AD20" i="3"/>
  <c r="AD25" i="3"/>
  <c r="AD24" i="3"/>
  <c r="AA20" i="3"/>
  <c r="AB22" i="11"/>
  <c r="AB23" i="11"/>
  <c r="AD23" i="3"/>
  <c r="AC22" i="11"/>
  <c r="AC23" i="11"/>
  <c r="L69" i="11"/>
  <c r="L69" i="3"/>
  <c r="L70" i="11"/>
  <c r="L70" i="3"/>
  <c r="K70" i="3"/>
  <c r="M69" i="11"/>
  <c r="M70" i="11"/>
  <c r="M70" i="3"/>
  <c r="M69" i="3"/>
  <c r="K69" i="3"/>
  <c r="N70" i="3"/>
  <c r="N69" i="3"/>
  <c r="M68" i="3"/>
  <c r="K71" i="3"/>
  <c r="M71" i="3"/>
  <c r="M72" i="3"/>
  <c r="K67" i="3"/>
  <c r="M67" i="3"/>
  <c r="L68" i="11"/>
  <c r="L72" i="11"/>
  <c r="N74" i="3"/>
  <c r="T46" i="3"/>
  <c r="V46" i="3"/>
  <c r="U46" i="11"/>
  <c r="T46" i="11"/>
  <c r="U45" i="11"/>
  <c r="U46" i="3"/>
  <c r="U45" i="3"/>
  <c r="S45" i="3"/>
  <c r="T45" i="11"/>
  <c r="S46" i="3"/>
  <c r="V45" i="3"/>
  <c r="T45" i="3"/>
  <c r="T43" i="11"/>
  <c r="T49" i="11"/>
  <c r="T47" i="11"/>
  <c r="S47" i="3"/>
  <c r="T44" i="3"/>
  <c r="S48" i="3"/>
  <c r="T43" i="3"/>
  <c r="T47" i="3"/>
  <c r="U44" i="3"/>
  <c r="T48" i="3"/>
  <c r="U48" i="3"/>
  <c r="V43" i="3"/>
  <c r="U44" i="11"/>
  <c r="V50" i="3"/>
  <c r="T50" i="3"/>
  <c r="S50" i="3"/>
  <c r="U43" i="11"/>
  <c r="U49" i="11"/>
  <c r="U47" i="11"/>
  <c r="V48" i="3"/>
  <c r="U43" i="3"/>
  <c r="S43" i="3"/>
  <c r="U49" i="3"/>
  <c r="V49" i="3"/>
  <c r="U48" i="11"/>
  <c r="T48" i="11"/>
  <c r="S44" i="3"/>
  <c r="U50" i="3"/>
  <c r="T49" i="3"/>
  <c r="S49" i="3"/>
  <c r="U47" i="3"/>
  <c r="V47" i="3"/>
  <c r="V44" i="3"/>
  <c r="T44" i="11"/>
  <c r="U50" i="11"/>
  <c r="T50" i="11"/>
  <c r="X33" i="11"/>
  <c r="Z33" i="3"/>
  <c r="Y33" i="11"/>
  <c r="Y38" i="3"/>
  <c r="W38" i="3"/>
  <c r="X34" i="3"/>
  <c r="X34" i="11"/>
  <c r="Y34" i="11"/>
  <c r="X33" i="3"/>
  <c r="W33" i="3"/>
  <c r="Y34" i="3"/>
  <c r="W34" i="3"/>
  <c r="Y33" i="3"/>
  <c r="Z34" i="3"/>
  <c r="X38" i="3"/>
  <c r="X31" i="11"/>
  <c r="X35" i="11"/>
  <c r="Y37" i="3"/>
  <c r="W37" i="3"/>
  <c r="Z32" i="3"/>
  <c r="W32" i="3"/>
  <c r="Z31" i="3"/>
  <c r="Z35" i="3"/>
  <c r="Z36" i="3"/>
  <c r="W36" i="3"/>
  <c r="Y38" i="11"/>
  <c r="X32" i="3"/>
  <c r="X35" i="3"/>
  <c r="Y32" i="11"/>
  <c r="Y31" i="11"/>
  <c r="Y35" i="11"/>
  <c r="Y36" i="11"/>
  <c r="X37" i="3"/>
  <c r="W35" i="3"/>
  <c r="X36" i="3"/>
  <c r="X36" i="11"/>
  <c r="X32" i="11"/>
  <c r="Z38" i="3"/>
  <c r="X37" i="11"/>
  <c r="X31" i="3"/>
  <c r="Z37" i="3"/>
  <c r="Y37" i="11"/>
  <c r="X38" i="11"/>
  <c r="W31" i="3"/>
  <c r="Y32" i="3"/>
  <c r="Y31" i="3"/>
  <c r="Y35" i="3"/>
  <c r="Y36" i="3"/>
  <c r="L67" i="3"/>
  <c r="M73" i="11"/>
  <c r="L74" i="3"/>
  <c r="L73" i="11"/>
  <c r="M74" i="3"/>
  <c r="N73" i="3"/>
  <c r="B6" i="5"/>
  <c r="B10" i="5"/>
  <c r="B3" i="5"/>
  <c r="B11" i="5"/>
  <c r="B2" i="5"/>
  <c r="B12" i="5"/>
  <c r="B5" i="5"/>
  <c r="B9" i="5"/>
  <c r="T57" i="11" l="1"/>
  <c r="S57" i="3"/>
  <c r="T57" i="3"/>
  <c r="S58" i="3"/>
  <c r="V58" i="3"/>
  <c r="U58" i="11"/>
  <c r="U57" i="11"/>
  <c r="U58" i="3"/>
  <c r="T58" i="11"/>
  <c r="U57" i="3"/>
  <c r="T58" i="3"/>
  <c r="V57" i="3"/>
  <c r="U62" i="3"/>
  <c r="T62" i="3"/>
  <c r="S55" i="3"/>
  <c r="T56" i="3"/>
  <c r="V56" i="3"/>
  <c r="U59" i="3"/>
  <c r="U56" i="3"/>
  <c r="S62" i="3"/>
  <c r="T62" i="11"/>
  <c r="S61" i="3"/>
  <c r="T56" i="11"/>
  <c r="T60" i="11"/>
  <c r="T60" i="3"/>
  <c r="T55" i="3"/>
  <c r="V59" i="3"/>
  <c r="U61" i="3"/>
  <c r="U61" i="11"/>
  <c r="V62" i="3"/>
  <c r="U62" i="11"/>
  <c r="T61" i="11"/>
  <c r="V61" i="3"/>
  <c r="U56" i="11"/>
  <c r="U55" i="11"/>
  <c r="U60" i="11"/>
  <c r="U59" i="11"/>
  <c r="U60" i="3"/>
  <c r="S60" i="3"/>
  <c r="U55" i="3"/>
  <c r="V55" i="3"/>
  <c r="S59" i="3"/>
  <c r="T61" i="3"/>
  <c r="T55" i="11"/>
  <c r="T59" i="11"/>
  <c r="S56" i="3"/>
  <c r="V60" i="3"/>
  <c r="T59" i="3"/>
  <c r="Q69" i="11"/>
  <c r="Q70" i="11"/>
  <c r="P74" i="3"/>
  <c r="P70" i="3"/>
  <c r="P69" i="3"/>
  <c r="O69" i="3"/>
  <c r="Q69" i="3"/>
  <c r="P70" i="11"/>
  <c r="P73" i="3"/>
  <c r="Q70" i="3"/>
  <c r="P69" i="11"/>
  <c r="R70" i="3"/>
  <c r="O70" i="3"/>
  <c r="R69" i="3"/>
  <c r="O73" i="3"/>
  <c r="O74" i="3"/>
  <c r="P74" i="11"/>
  <c r="Q72" i="11"/>
  <c r="Q68" i="11"/>
  <c r="Q67" i="3"/>
  <c r="Q72" i="3"/>
  <c r="Q71" i="3"/>
  <c r="Q68" i="3"/>
  <c r="R73" i="3"/>
  <c r="Q73" i="11"/>
  <c r="Q73" i="3"/>
  <c r="P73" i="11"/>
  <c r="P72" i="11"/>
  <c r="P68" i="11"/>
  <c r="R67" i="3"/>
  <c r="R72" i="3"/>
  <c r="O72" i="3"/>
  <c r="R71" i="3"/>
  <c r="R68" i="3"/>
  <c r="O68" i="3"/>
  <c r="R74" i="3"/>
  <c r="Q71" i="11"/>
  <c r="P67" i="3"/>
  <c r="O67" i="3"/>
  <c r="P72" i="3"/>
  <c r="P71" i="3"/>
  <c r="O71" i="3"/>
  <c r="Q74" i="3"/>
  <c r="P67" i="11"/>
  <c r="P71" i="11"/>
  <c r="Q74" i="11"/>
  <c r="Q67" i="11"/>
  <c r="P68" i="3"/>
  <c r="X46" i="11"/>
  <c r="Y45" i="11"/>
  <c r="Y46" i="3"/>
  <c r="Y45" i="3"/>
  <c r="W46" i="3"/>
  <c r="Z46" i="3"/>
  <c r="Y46" i="11"/>
  <c r="Z45" i="3"/>
  <c r="X45" i="3"/>
  <c r="W45" i="3"/>
  <c r="X45" i="11"/>
  <c r="X46" i="3"/>
  <c r="Y49" i="3"/>
  <c r="X49" i="3"/>
  <c r="Y48" i="11"/>
  <c r="Y43" i="11"/>
  <c r="Y49" i="11"/>
  <c r="Y50" i="11"/>
  <c r="Y47" i="11"/>
  <c r="X47" i="3"/>
  <c r="Z47" i="3"/>
  <c r="Y44" i="3"/>
  <c r="X48" i="3"/>
  <c r="Y43" i="3"/>
  <c r="Z44" i="3"/>
  <c r="W44" i="3"/>
  <c r="W43" i="3"/>
  <c r="X43" i="11"/>
  <c r="Y44" i="11"/>
  <c r="X49" i="11"/>
  <c r="X50" i="11"/>
  <c r="X47" i="11"/>
  <c r="W47" i="3"/>
  <c r="W48" i="3"/>
  <c r="W49" i="3"/>
  <c r="Z50" i="3"/>
  <c r="Y47" i="3"/>
  <c r="Y48" i="3"/>
  <c r="Z43" i="3"/>
  <c r="Z49" i="3"/>
  <c r="X50" i="3"/>
  <c r="W50" i="3"/>
  <c r="X44" i="3"/>
  <c r="Z48" i="3"/>
  <c r="X43" i="3"/>
  <c r="X48" i="11"/>
  <c r="X44" i="11"/>
  <c r="Y50" i="3"/>
  <c r="AA33" i="3"/>
  <c r="AB34" i="3"/>
  <c r="AA34" i="3"/>
  <c r="AB33" i="3"/>
  <c r="AC34" i="3"/>
  <c r="AC34" i="11"/>
  <c r="AB34" i="11"/>
  <c r="AC33" i="3"/>
  <c r="AD34" i="3"/>
  <c r="AD38" i="3"/>
  <c r="AC33" i="11"/>
  <c r="AD33" i="3"/>
  <c r="AB33" i="11"/>
  <c r="AA37" i="3"/>
  <c r="AC37" i="3"/>
  <c r="AA32" i="3"/>
  <c r="AA31" i="3"/>
  <c r="AA35" i="3"/>
  <c r="AC32" i="3"/>
  <c r="AC35" i="3"/>
  <c r="AB37" i="11"/>
  <c r="AC37" i="11"/>
  <c r="AA38" i="3"/>
  <c r="AB37" i="3"/>
  <c r="AB32" i="3"/>
  <c r="AB31" i="3"/>
  <c r="AB35" i="3"/>
  <c r="AB36" i="3"/>
  <c r="AD37" i="3"/>
  <c r="AC36" i="3"/>
  <c r="AB36" i="11"/>
  <c r="AB35" i="11"/>
  <c r="AC35" i="11"/>
  <c r="AB38" i="3"/>
  <c r="AC32" i="11"/>
  <c r="AB32" i="11"/>
  <c r="AC38" i="3"/>
  <c r="AC31" i="3"/>
  <c r="AA36" i="3"/>
  <c r="AC36" i="11"/>
  <c r="AB31" i="11"/>
  <c r="AC31" i="11"/>
  <c r="AC38" i="11"/>
  <c r="AB38" i="11"/>
  <c r="AD32" i="3"/>
  <c r="AD31" i="3"/>
  <c r="AD35" i="3"/>
  <c r="AD36" i="3"/>
  <c r="I1" i="5"/>
  <c r="I24" i="5" s="1"/>
  <c r="B8" i="5"/>
  <c r="B4" i="5"/>
  <c r="B7" i="5"/>
  <c r="Y57" i="11" l="1"/>
  <c r="X57" i="3"/>
  <c r="W58" i="3"/>
  <c r="Y57" i="3"/>
  <c r="Y58" i="11"/>
  <c r="Z57" i="3"/>
  <c r="X58" i="3"/>
  <c r="X57" i="11"/>
  <c r="X58" i="11"/>
  <c r="Y58" i="3"/>
  <c r="W57" i="3"/>
  <c r="Z58" i="3"/>
  <c r="Z61" i="3"/>
  <c r="Z62" i="3"/>
  <c r="X62" i="3"/>
  <c r="X61" i="11"/>
  <c r="Y56" i="11"/>
  <c r="Y60" i="11"/>
  <c r="X60" i="3"/>
  <c r="X55" i="3"/>
  <c r="Z55" i="3"/>
  <c r="Y56" i="3"/>
  <c r="Z59" i="3"/>
  <c r="Y61" i="3"/>
  <c r="X56" i="11"/>
  <c r="X60" i="11"/>
  <c r="Y60" i="3"/>
  <c r="Y55" i="3"/>
  <c r="Z56" i="3"/>
  <c r="X61" i="3"/>
  <c r="W61" i="3"/>
  <c r="Y62" i="3"/>
  <c r="X62" i="11"/>
  <c r="W62" i="3"/>
  <c r="Y62" i="11"/>
  <c r="X55" i="11"/>
  <c r="X59" i="11"/>
  <c r="Z60" i="3"/>
  <c r="W56" i="3"/>
  <c r="X59" i="3"/>
  <c r="Y61" i="11"/>
  <c r="Y55" i="11"/>
  <c r="W60" i="3"/>
  <c r="W55" i="3"/>
  <c r="W59" i="3"/>
  <c r="Y59" i="3"/>
  <c r="Y59" i="11"/>
  <c r="X56" i="3"/>
  <c r="T70" i="11"/>
  <c r="U73" i="11"/>
  <c r="U70" i="3"/>
  <c r="S70" i="3"/>
  <c r="U69" i="3"/>
  <c r="U70" i="11"/>
  <c r="V70" i="3"/>
  <c r="V69" i="3"/>
  <c r="T69" i="11"/>
  <c r="U69" i="11"/>
  <c r="U74" i="3"/>
  <c r="S74" i="3"/>
  <c r="S69" i="3"/>
  <c r="T70" i="3"/>
  <c r="T69" i="3"/>
  <c r="U73" i="3"/>
  <c r="S73" i="3"/>
  <c r="V74" i="3"/>
  <c r="T74" i="11"/>
  <c r="T72" i="11"/>
  <c r="T68" i="11"/>
  <c r="V67" i="3"/>
  <c r="S67" i="3"/>
  <c r="V72" i="3"/>
  <c r="V71" i="3"/>
  <c r="S71" i="3"/>
  <c r="V68" i="3"/>
  <c r="T67" i="3"/>
  <c r="T73" i="3"/>
  <c r="U74" i="11"/>
  <c r="U67" i="11"/>
  <c r="U72" i="11"/>
  <c r="U71" i="11"/>
  <c r="U68" i="11"/>
  <c r="S72" i="3"/>
  <c r="T74" i="3"/>
  <c r="T73" i="11"/>
  <c r="T67" i="11"/>
  <c r="T71" i="11"/>
  <c r="T72" i="3"/>
  <c r="T71" i="3"/>
  <c r="T68" i="3"/>
  <c r="V73" i="3"/>
  <c r="U67" i="3"/>
  <c r="U72" i="3"/>
  <c r="U71" i="3"/>
  <c r="U68" i="3"/>
  <c r="S68" i="3"/>
  <c r="AC46" i="11"/>
  <c r="AB46" i="11"/>
  <c r="AC45" i="11"/>
  <c r="AB45" i="11"/>
  <c r="AD46" i="3"/>
  <c r="AB45" i="3"/>
  <c r="AD45" i="3"/>
  <c r="AB46" i="3"/>
  <c r="AC46" i="3"/>
  <c r="AA46" i="3"/>
  <c r="AA45" i="3"/>
  <c r="AC45" i="3"/>
  <c r="AA50" i="3"/>
  <c r="AC43" i="11"/>
  <c r="AC49" i="11"/>
  <c r="AC47" i="11"/>
  <c r="AC47" i="3"/>
  <c r="AD44" i="3"/>
  <c r="AC48" i="3"/>
  <c r="AD48" i="3"/>
  <c r="AD43" i="3"/>
  <c r="AA43" i="3"/>
  <c r="AC50" i="3"/>
  <c r="AB50" i="3"/>
  <c r="AD49" i="3"/>
  <c r="AB49" i="3"/>
  <c r="AC44" i="3"/>
  <c r="AC43" i="3"/>
  <c r="AA49" i="3"/>
  <c r="AD50" i="3"/>
  <c r="AC49" i="3"/>
  <c r="AC48" i="11"/>
  <c r="AB48" i="11"/>
  <c r="AB43" i="11"/>
  <c r="AC44" i="11"/>
  <c r="AB44" i="11"/>
  <c r="AB49" i="11"/>
  <c r="AC50" i="11"/>
  <c r="AB50" i="11"/>
  <c r="AB47" i="11"/>
  <c r="AA47" i="3"/>
  <c r="AD47" i="3"/>
  <c r="AB44" i="3"/>
  <c r="AA44" i="3"/>
  <c r="AA48" i="3"/>
  <c r="AB43" i="3"/>
  <c r="AB47" i="3"/>
  <c r="AB48" i="3"/>
  <c r="I5" i="5"/>
  <c r="I8" i="5"/>
  <c r="I11" i="5"/>
  <c r="I6" i="5"/>
  <c r="I21" i="5"/>
  <c r="I17" i="5"/>
  <c r="I10" i="5"/>
  <c r="I4" i="5"/>
  <c r="I7" i="5"/>
  <c r="I20" i="5"/>
  <c r="I13" i="5"/>
  <c r="I16" i="5"/>
  <c r="I14" i="5"/>
  <c r="I3" i="5"/>
  <c r="I19" i="5"/>
  <c r="I9" i="5"/>
  <c r="I12" i="5"/>
  <c r="I15" i="5"/>
  <c r="I2" i="5"/>
  <c r="I18" i="5"/>
  <c r="I23" i="5"/>
  <c r="I22" i="5"/>
  <c r="K3" i="2"/>
  <c r="K181" i="2"/>
  <c r="K174" i="2"/>
  <c r="K142" i="2"/>
  <c r="K145" i="2"/>
  <c r="K81" i="2"/>
  <c r="K17" i="2"/>
  <c r="K40" i="2"/>
  <c r="K44" i="2"/>
  <c r="K209" i="2"/>
  <c r="K130" i="2"/>
  <c r="K208" i="2"/>
  <c r="K186" i="2"/>
  <c r="K162" i="2"/>
  <c r="K126" i="2"/>
  <c r="K62" i="2"/>
  <c r="K204" i="2"/>
  <c r="K140" i="2"/>
  <c r="K2" i="2"/>
  <c r="K201" i="2"/>
  <c r="K180" i="2"/>
  <c r="K152" i="2"/>
  <c r="K106" i="2"/>
  <c r="K42" i="2"/>
  <c r="K198" i="2"/>
  <c r="K34" i="2"/>
  <c r="K200" i="2"/>
  <c r="K178" i="2"/>
  <c r="K150" i="2"/>
  <c r="K102" i="2"/>
  <c r="K38" i="2"/>
  <c r="K165" i="2"/>
  <c r="K149" i="2"/>
  <c r="K133" i="2"/>
  <c r="K117" i="2"/>
  <c r="K101" i="2"/>
  <c r="K85" i="2"/>
  <c r="K69" i="2"/>
  <c r="K53" i="2"/>
  <c r="K37" i="2"/>
  <c r="K21" i="2"/>
  <c r="K5" i="2"/>
  <c r="K108" i="2"/>
  <c r="K80" i="2"/>
  <c r="K48" i="2"/>
  <c r="K20" i="2"/>
  <c r="K120" i="2"/>
  <c r="K84" i="2"/>
  <c r="K52" i="2"/>
  <c r="K16" i="2"/>
  <c r="K207" i="2"/>
  <c r="K191" i="2"/>
  <c r="K175" i="2"/>
  <c r="K159" i="2"/>
  <c r="K143" i="2"/>
  <c r="K127" i="2"/>
  <c r="K111" i="2"/>
  <c r="K95" i="2"/>
  <c r="K79" i="2"/>
  <c r="K63" i="2"/>
  <c r="K47" i="2"/>
  <c r="K31" i="2"/>
  <c r="K15" i="2"/>
  <c r="K82" i="2"/>
  <c r="K202" i="2"/>
  <c r="K46" i="2"/>
  <c r="K196" i="2"/>
  <c r="K26" i="2"/>
  <c r="K173" i="2"/>
  <c r="K161" i="2"/>
  <c r="K97" i="2"/>
  <c r="K33" i="2"/>
  <c r="K72" i="2"/>
  <c r="K76" i="2"/>
  <c r="K203" i="2"/>
  <c r="K187" i="2"/>
  <c r="K171" i="2"/>
  <c r="K155" i="2"/>
  <c r="K139" i="2"/>
  <c r="K123" i="2"/>
  <c r="K107" i="2"/>
  <c r="K91" i="2"/>
  <c r="K75" i="2"/>
  <c r="K59" i="2"/>
  <c r="K43" i="2"/>
  <c r="K27" i="2"/>
  <c r="K11" i="2"/>
  <c r="K193" i="2"/>
  <c r="K110" i="2"/>
  <c r="K98" i="2"/>
  <c r="K90" i="2"/>
  <c r="K194" i="2"/>
  <c r="K22" i="2"/>
  <c r="K113" i="2"/>
  <c r="K49" i="2"/>
  <c r="K104" i="2"/>
  <c r="K112" i="2"/>
  <c r="K50" i="2"/>
  <c r="K197" i="2"/>
  <c r="K176" i="2"/>
  <c r="K146" i="2"/>
  <c r="K94" i="2"/>
  <c r="K30" i="2"/>
  <c r="K172" i="2"/>
  <c r="K66" i="2"/>
  <c r="K190" i="2"/>
  <c r="K168" i="2"/>
  <c r="K136" i="2"/>
  <c r="K74" i="2"/>
  <c r="K10" i="2"/>
  <c r="K148" i="2"/>
  <c r="K210" i="2"/>
  <c r="K189" i="2"/>
  <c r="K166" i="2"/>
  <c r="K134" i="2"/>
  <c r="K70" i="2"/>
  <c r="K6" i="2"/>
  <c r="K157" i="2"/>
  <c r="K141" i="2"/>
  <c r="K125" i="2"/>
  <c r="K109" i="2"/>
  <c r="K93" i="2"/>
  <c r="K77" i="2"/>
  <c r="K61" i="2"/>
  <c r="K45" i="2"/>
  <c r="K29" i="2"/>
  <c r="K13" i="2"/>
  <c r="K124" i="2"/>
  <c r="K96" i="2"/>
  <c r="K64" i="2"/>
  <c r="K32" i="2"/>
  <c r="K4" i="2"/>
  <c r="K100" i="2"/>
  <c r="K68" i="2"/>
  <c r="K36" i="2"/>
  <c r="K199" i="2"/>
  <c r="K183" i="2"/>
  <c r="K167" i="2"/>
  <c r="K151" i="2"/>
  <c r="K135" i="2"/>
  <c r="K119" i="2"/>
  <c r="K103" i="2"/>
  <c r="K87" i="2"/>
  <c r="K71" i="2"/>
  <c r="K55" i="2"/>
  <c r="K39" i="2"/>
  <c r="K23" i="2"/>
  <c r="K7" i="2"/>
  <c r="K154" i="2"/>
  <c r="K188" i="2"/>
  <c r="K144" i="2"/>
  <c r="K182" i="2"/>
  <c r="K86" i="2"/>
  <c r="K129" i="2"/>
  <c r="K65" i="2"/>
  <c r="K132" i="2"/>
  <c r="K12" i="2"/>
  <c r="K8" i="2"/>
  <c r="K177" i="2"/>
  <c r="K156" i="2"/>
  <c r="K192" i="2"/>
  <c r="K170" i="2"/>
  <c r="K138" i="2"/>
  <c r="K78" i="2"/>
  <c r="K14" i="2"/>
  <c r="K164" i="2"/>
  <c r="K18" i="2"/>
  <c r="K206" i="2"/>
  <c r="K185" i="2"/>
  <c r="K160" i="2"/>
  <c r="K122" i="2"/>
  <c r="K58" i="2"/>
  <c r="K114" i="2"/>
  <c r="K205" i="2"/>
  <c r="K184" i="2"/>
  <c r="K158" i="2"/>
  <c r="K118" i="2"/>
  <c r="K54" i="2"/>
  <c r="K169" i="2"/>
  <c r="K153" i="2"/>
  <c r="K137" i="2"/>
  <c r="K121" i="2"/>
  <c r="K105" i="2"/>
  <c r="K89" i="2"/>
  <c r="K73" i="2"/>
  <c r="K57" i="2"/>
  <c r="K41" i="2"/>
  <c r="K25" i="2"/>
  <c r="K9" i="2"/>
  <c r="K116" i="2"/>
  <c r="K88" i="2"/>
  <c r="K56" i="2"/>
  <c r="K28" i="2"/>
  <c r="K128" i="2"/>
  <c r="K92" i="2"/>
  <c r="K60" i="2"/>
  <c r="K24" i="2"/>
  <c r="K211" i="2"/>
  <c r="K195" i="2"/>
  <c r="K179" i="2"/>
  <c r="K163" i="2"/>
  <c r="K147" i="2"/>
  <c r="K131" i="2"/>
  <c r="K115" i="2"/>
  <c r="K99" i="2"/>
  <c r="K83" i="2"/>
  <c r="K67" i="2"/>
  <c r="K51" i="2"/>
  <c r="K35" i="2"/>
  <c r="K19" i="2"/>
  <c r="AC57" i="3" l="1"/>
  <c r="AD58" i="3"/>
  <c r="AB58" i="3"/>
  <c r="AC58" i="3"/>
  <c r="AB58" i="11"/>
  <c r="AB57" i="11"/>
  <c r="AC58" i="11"/>
  <c r="AC57" i="11"/>
  <c r="AA57" i="3"/>
  <c r="AD57" i="3"/>
  <c r="AB57" i="3"/>
  <c r="AA58" i="3"/>
  <c r="AD62" i="3"/>
  <c r="AA61" i="3"/>
  <c r="AB62" i="3"/>
  <c r="AB56" i="11"/>
  <c r="AB60" i="11"/>
  <c r="AC60" i="3"/>
  <c r="AC55" i="3"/>
  <c r="AA56" i="3"/>
  <c r="AB59" i="3"/>
  <c r="AA59" i="3"/>
  <c r="AA62" i="3"/>
  <c r="AC61" i="3"/>
  <c r="AB61" i="11"/>
  <c r="AC56" i="11"/>
  <c r="AC55" i="11"/>
  <c r="AC60" i="11"/>
  <c r="AC59" i="11"/>
  <c r="AD60" i="3"/>
  <c r="AA60" i="3"/>
  <c r="AB62" i="11"/>
  <c r="AB61" i="3"/>
  <c r="AC61" i="11"/>
  <c r="AC62" i="3"/>
  <c r="AB55" i="11"/>
  <c r="AB59" i="11"/>
  <c r="AA55" i="3"/>
  <c r="AD55" i="3"/>
  <c r="AB56" i="3"/>
  <c r="AC59" i="3"/>
  <c r="AD61" i="3"/>
  <c r="AC62" i="11"/>
  <c r="AB60" i="3"/>
  <c r="AB55" i="3"/>
  <c r="AD56" i="3"/>
  <c r="AD59" i="3"/>
  <c r="AC56" i="3"/>
  <c r="X70" i="11"/>
  <c r="Z74" i="3"/>
  <c r="Z70" i="3"/>
  <c r="Z69" i="3"/>
  <c r="W69" i="3"/>
  <c r="Z73" i="3"/>
  <c r="Y69" i="11"/>
  <c r="Y74" i="11"/>
  <c r="X69" i="11"/>
  <c r="W73" i="3"/>
  <c r="X70" i="3"/>
  <c r="W70" i="3"/>
  <c r="X69" i="3"/>
  <c r="Y70" i="11"/>
  <c r="X73" i="11"/>
  <c r="Y70" i="3"/>
  <c r="Y69" i="3"/>
  <c r="Y73" i="11"/>
  <c r="Y74" i="3"/>
  <c r="X72" i="11"/>
  <c r="X68" i="11"/>
  <c r="W68" i="3"/>
  <c r="Y71" i="3"/>
  <c r="Y68" i="3"/>
  <c r="Y73" i="3"/>
  <c r="X74" i="3"/>
  <c r="Y68" i="11"/>
  <c r="Z67" i="3"/>
  <c r="Z72" i="3"/>
  <c r="Z71" i="3"/>
  <c r="Z68" i="3"/>
  <c r="W74" i="3"/>
  <c r="X74" i="11"/>
  <c r="X67" i="11"/>
  <c r="X71" i="11"/>
  <c r="X67" i="3"/>
  <c r="X72" i="3"/>
  <c r="W72" i="3"/>
  <c r="X71" i="3"/>
  <c r="X68" i="3"/>
  <c r="X73" i="3"/>
  <c r="W67" i="3"/>
  <c r="W71" i="3"/>
  <c r="Y72" i="11"/>
  <c r="Y67" i="11"/>
  <c r="Y71" i="11"/>
  <c r="Y67" i="3"/>
  <c r="Y72" i="3"/>
  <c r="AC70" i="11" l="1"/>
  <c r="AA70" i="3"/>
  <c r="AB69" i="3"/>
  <c r="AA69" i="3"/>
  <c r="AC69" i="11"/>
  <c r="AA74" i="3"/>
  <c r="AB70" i="3"/>
  <c r="AB69" i="11"/>
  <c r="AB74" i="11"/>
  <c r="AB73" i="11"/>
  <c r="AC70" i="3"/>
  <c r="AC69" i="3"/>
  <c r="AB70" i="11"/>
  <c r="AD70" i="3"/>
  <c r="AD69" i="3"/>
  <c r="AC73" i="3"/>
  <c r="AB73" i="3"/>
  <c r="AC67" i="11"/>
  <c r="AC72" i="11"/>
  <c r="AC71" i="11"/>
  <c r="AC68" i="11"/>
  <c r="AB67" i="3"/>
  <c r="AA67" i="3"/>
  <c r="AB72" i="3"/>
  <c r="AB71" i="3"/>
  <c r="AA71" i="3"/>
  <c r="AB68" i="3"/>
  <c r="AB68" i="11"/>
  <c r="AD73" i="3"/>
  <c r="AC74" i="3"/>
  <c r="AB74" i="3"/>
  <c r="AA73" i="3"/>
  <c r="AB67" i="11"/>
  <c r="AB71" i="11"/>
  <c r="AC67" i="3"/>
  <c r="AC72" i="3"/>
  <c r="AC71" i="3"/>
  <c r="AC68" i="3"/>
  <c r="AC73" i="11"/>
  <c r="AD67" i="3"/>
  <c r="AD72" i="3"/>
  <c r="AA72" i="3"/>
  <c r="AD71" i="3"/>
  <c r="AD68" i="3"/>
  <c r="AA68" i="3"/>
  <c r="AB72" i="11"/>
  <c r="AC74" i="11"/>
  <c r="AD74" i="3"/>
</calcChain>
</file>

<file path=xl/sharedStrings.xml><?xml version="1.0" encoding="utf-8"?>
<sst xmlns="http://schemas.openxmlformats.org/spreadsheetml/2006/main" count="534" uniqueCount="77">
  <si>
    <t>agent1</t>
  </si>
  <si>
    <t>agent2</t>
  </si>
  <si>
    <t>agent3</t>
  </si>
  <si>
    <t>agent5</t>
  </si>
  <si>
    <t>agent6</t>
  </si>
  <si>
    <t>agent4</t>
  </si>
  <si>
    <t>agent</t>
  </si>
  <si>
    <t>date</t>
  </si>
  <si>
    <t>Q1</t>
  </si>
  <si>
    <t>Q2</t>
  </si>
  <si>
    <t>Q3</t>
  </si>
  <si>
    <t>Q4</t>
  </si>
  <si>
    <t>heures jour</t>
  </si>
  <si>
    <t>heures nuit</t>
  </si>
  <si>
    <t>jour férié</t>
  </si>
  <si>
    <t>Total général</t>
  </si>
  <si>
    <t>2018</t>
  </si>
  <si>
    <t>janv</t>
  </si>
  <si>
    <t>févr</t>
  </si>
  <si>
    <t>Somme de heures jour</t>
  </si>
  <si>
    <t>Somme de heures nuit</t>
  </si>
  <si>
    <t>période</t>
  </si>
  <si>
    <t>jour</t>
  </si>
  <si>
    <t>nuit</t>
  </si>
  <si>
    <t>Premier de l'AN</t>
  </si>
  <si>
    <t>Pâques</t>
  </si>
  <si>
    <t>Lundi de Pâques</t>
  </si>
  <si>
    <t>Fête du travail</t>
  </si>
  <si>
    <t>Victoire de 1945</t>
  </si>
  <si>
    <t>Ascension</t>
  </si>
  <si>
    <t>Pentecôte</t>
  </si>
  <si>
    <t>Fête nationale</t>
  </si>
  <si>
    <t>Assomption</t>
  </si>
  <si>
    <t>Toussaint</t>
  </si>
  <si>
    <t>Armistice</t>
  </si>
  <si>
    <t>Noël</t>
  </si>
  <si>
    <t>Agents</t>
  </si>
  <si>
    <t>depart</t>
  </si>
  <si>
    <t>retour</t>
  </si>
  <si>
    <t>clé</t>
  </si>
  <si>
    <t>absence</t>
  </si>
  <si>
    <t>Années</t>
  </si>
  <si>
    <t>Valeurs</t>
  </si>
  <si>
    <t>férié</t>
  </si>
  <si>
    <t>de :</t>
  </si>
  <si>
    <t>à :</t>
  </si>
  <si>
    <t>Total janv</t>
  </si>
  <si>
    <t>Total févr</t>
  </si>
  <si>
    <t>saisie</t>
  </si>
  <si>
    <t>1</t>
  </si>
  <si>
    <t>2</t>
  </si>
  <si>
    <t>3</t>
  </si>
  <si>
    <t>4</t>
  </si>
  <si>
    <t>x___</t>
  </si>
  <si>
    <t>____</t>
  </si>
  <si>
    <t>__x_</t>
  </si>
  <si>
    <t>_x_x</t>
  </si>
  <si>
    <t>Liste des agents par équipes</t>
  </si>
  <si>
    <t>Equipe 1</t>
  </si>
  <si>
    <t>Equipe 2</t>
  </si>
  <si>
    <t>Equipe 3</t>
  </si>
  <si>
    <t>Equipe 4</t>
  </si>
  <si>
    <t>Equipe 5</t>
  </si>
  <si>
    <t>test</t>
  </si>
  <si>
    <t>Mois :</t>
  </si>
  <si>
    <t>Equipe :</t>
  </si>
  <si>
    <t>h</t>
  </si>
  <si>
    <t>Total Somme de heures jour</t>
  </si>
  <si>
    <t>Total Somme de heures nuit</t>
  </si>
  <si>
    <t>Agent1</t>
  </si>
  <si>
    <t>Agent2</t>
  </si>
  <si>
    <t>Agent3</t>
  </si>
  <si>
    <t>Agent4</t>
  </si>
  <si>
    <t>Agent5</t>
  </si>
  <si>
    <t>Agent6</t>
  </si>
  <si>
    <t>Agent7</t>
  </si>
  <si>
    <t>Agent8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</si>
</sst>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5">
    <numFmt numFmtId="164" formatCode="ddd\ dd/mm/yyyy"/>
    <numFmt numFmtId="165" formatCode="[hh]:mm"/>
    <numFmt numFmtId="166" formatCode="[hh]:"/>
    <numFmt numFmtId="167" formatCode="ddd\ dd\-mmm"/>
    <numFmt numFmtId="168" formatCode="mmmm\-yyyy"/>
  </numFmts>
  <fonts count="7" x14ac:knownFonts="1">
    <font>
      <sz val="11"/>
      <color theme="1"/>
      <name val="Calibri"/>
      <family val="2"/>
      <scheme val="minor"/>
    </font>
    <font>
      <b/>
      <sz val="10"/>
      <name val="Calibri"/>
      <family val="2"/>
      <scheme val="minor"/>
    </font>
    <font>
      <sz val="10"/>
      <color theme="1"/>
      <name val="Calibri"/>
      <family val="2"/>
      <scheme val="minor"/>
    </font>
    <font>
      <b/>
      <sz val="11"/>
      <name val="Calibri"/>
      <family val="2"/>
      <scheme val="minor"/>
    </font>
    <font>
      <sz val="1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2"/>
      <color theme="1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theme="4" tint="0.59999389629810485"/>
        <bgColor indexed="64"/>
      </patternFill>
    </fill>
    <fill>
      <patternFill patternType="solid">
        <fgColor theme="4" tint="0.79998168889431442"/>
        <bgColor indexed="64"/>
      </patternFill>
    </fill>
    <fill>
      <patternFill patternType="solid">
        <fgColor theme="7" tint="0.79998168889431442"/>
        <bgColor indexed="64"/>
      </patternFill>
    </fill>
    <fill>
      <patternFill patternType="solid">
        <fgColor theme="0" tint="-4.9989318521683403E-2"/>
        <bgColor indexed="64"/>
      </patternFill>
    </fill>
  </fills>
  <borders count="16">
    <border>
      <left/>
      <right/>
      <top/>
      <bottom/>
      <diagonal/>
    </border>
    <border>
      <left/>
      <right/>
      <top/>
      <bottom style="thin">
        <color theme="4" tint="0.39997558519241921"/>
      </bottom>
      <diagonal/>
    </border>
    <border>
      <left/>
      <right/>
      <top style="thin">
        <color theme="4" tint="0.39997558519241921"/>
      </top>
      <bottom/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/>
      <bottom/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66">
    <xf numFmtId="0" fontId="0" fillId="0" borderId="0" xfId="0"/>
    <xf numFmtId="14" fontId="0" fillId="0" borderId="0" xfId="0" applyNumberFormat="1"/>
    <xf numFmtId="0" fontId="0" fillId="0" borderId="0" xfId="0" applyAlignment="1">
      <alignment horizontal="center"/>
    </xf>
    <xf numFmtId="0" fontId="1" fillId="2" borderId="0" xfId="0" applyFont="1" applyFill="1" applyBorder="1" applyAlignment="1">
      <alignment horizontal="center"/>
    </xf>
    <xf numFmtId="0" fontId="2" fillId="0" borderId="0" xfId="0" applyFont="1" applyBorder="1" applyAlignment="1">
      <alignment horizontal="center"/>
    </xf>
    <xf numFmtId="164" fontId="2" fillId="0" borderId="0" xfId="0" applyNumberFormat="1" applyFont="1" applyBorder="1" applyAlignment="1">
      <alignment horizontal="center"/>
    </xf>
    <xf numFmtId="0" fontId="3" fillId="0" borderId="1" xfId="0" applyFont="1" applyFill="1" applyBorder="1"/>
    <xf numFmtId="0" fontId="4" fillId="0" borderId="2" xfId="0" applyFont="1" applyFill="1" applyBorder="1"/>
    <xf numFmtId="14" fontId="4" fillId="0" borderId="2" xfId="0" applyNumberFormat="1" applyFont="1" applyFill="1" applyBorder="1"/>
    <xf numFmtId="0" fontId="0" fillId="0" borderId="0" xfId="0" applyNumberFormat="1" applyAlignment="1">
      <alignment horizontal="center"/>
    </xf>
    <xf numFmtId="0" fontId="0" fillId="0" borderId="0" xfId="0" applyAlignment="1">
      <alignment wrapText="1"/>
    </xf>
    <xf numFmtId="0" fontId="0" fillId="0" borderId="0" xfId="0" pivotButton="1" applyAlignment="1">
      <alignment wrapText="1"/>
    </xf>
    <xf numFmtId="14" fontId="0" fillId="0" borderId="0" xfId="0" applyNumberFormat="1" applyAlignment="1">
      <alignment wrapText="1"/>
    </xf>
    <xf numFmtId="165" fontId="0" fillId="0" borderId="0" xfId="0" applyNumberFormat="1" applyAlignment="1">
      <alignment horizontal="center"/>
    </xf>
    <xf numFmtId="166" fontId="0" fillId="0" borderId="0" xfId="0" applyNumberFormat="1"/>
    <xf numFmtId="166" fontId="0" fillId="0" borderId="0" xfId="0" applyNumberFormat="1" applyAlignment="1">
      <alignment horizontal="center"/>
    </xf>
    <xf numFmtId="0" fontId="0" fillId="0" borderId="0" xfId="0" applyAlignment="1">
      <alignment vertical="center"/>
    </xf>
    <xf numFmtId="0" fontId="0" fillId="0" borderId="0" xfId="0" applyAlignment="1">
      <alignment horizontal="center" vertical="center"/>
    </xf>
    <xf numFmtId="0" fontId="0" fillId="0" borderId="3" xfId="0" applyBorder="1" applyAlignment="1">
      <alignment horizontal="center" vertical="center"/>
    </xf>
    <xf numFmtId="0" fontId="0" fillId="0" borderId="4" xfId="0" applyBorder="1" applyAlignment="1">
      <alignment horizontal="center" vertical="center"/>
    </xf>
    <xf numFmtId="0" fontId="0" fillId="0" borderId="5" xfId="0" applyBorder="1" applyAlignment="1">
      <alignment horizontal="center" vertical="center"/>
    </xf>
    <xf numFmtId="0" fontId="0" fillId="0" borderId="6" xfId="0" applyBorder="1" applyAlignment="1">
      <alignment horizontal="center" vertical="center"/>
    </xf>
    <xf numFmtId="0" fontId="0" fillId="0" borderId="0" xfId="0" applyBorder="1" applyAlignment="1">
      <alignment horizontal="center" vertical="center"/>
    </xf>
    <xf numFmtId="0" fontId="0" fillId="0" borderId="7" xfId="0" applyBorder="1" applyAlignment="1">
      <alignment horizontal="center" vertical="center"/>
    </xf>
    <xf numFmtId="0" fontId="0" fillId="0" borderId="11" xfId="0" applyBorder="1" applyAlignment="1">
      <alignment vertical="center" wrapText="1"/>
    </xf>
    <xf numFmtId="0" fontId="0" fillId="0" borderId="12" xfId="0" applyBorder="1" applyAlignment="1">
      <alignment vertical="center" wrapText="1"/>
    </xf>
    <xf numFmtId="0" fontId="0" fillId="3" borderId="12" xfId="0" applyFill="1" applyBorder="1" applyAlignment="1">
      <alignment vertical="center" wrapText="1"/>
    </xf>
    <xf numFmtId="0" fontId="0" fillId="3" borderId="6" xfId="0" applyFill="1" applyBorder="1" applyAlignment="1">
      <alignment horizontal="center" vertical="center"/>
    </xf>
    <xf numFmtId="0" fontId="0" fillId="3" borderId="0" xfId="0" applyFill="1" applyBorder="1" applyAlignment="1">
      <alignment horizontal="center" vertical="center"/>
    </xf>
    <xf numFmtId="0" fontId="0" fillId="3" borderId="7" xfId="0" applyFill="1" applyBorder="1" applyAlignment="1">
      <alignment horizontal="center" vertical="center"/>
    </xf>
    <xf numFmtId="0" fontId="0" fillId="3" borderId="13" xfId="0" applyFill="1" applyBorder="1" applyAlignment="1">
      <alignment vertical="center" wrapText="1"/>
    </xf>
    <xf numFmtId="0" fontId="0" fillId="3" borderId="8" xfId="0" applyFill="1" applyBorder="1" applyAlignment="1">
      <alignment horizontal="center" vertical="center"/>
    </xf>
    <xf numFmtId="0" fontId="0" fillId="3" borderId="9" xfId="0" applyFill="1" applyBorder="1" applyAlignment="1">
      <alignment horizontal="center" vertical="center"/>
    </xf>
    <xf numFmtId="0" fontId="0" fillId="3" borderId="10" xfId="0" applyFill="1" applyBorder="1" applyAlignment="1">
      <alignment horizontal="center" vertical="center"/>
    </xf>
    <xf numFmtId="168" fontId="0" fillId="0" borderId="0" xfId="0" applyNumberFormat="1"/>
    <xf numFmtId="166" fontId="0" fillId="0" borderId="6" xfId="0" applyNumberFormat="1" applyFill="1" applyBorder="1" applyAlignment="1">
      <alignment horizontal="center"/>
    </xf>
    <xf numFmtId="166" fontId="0" fillId="0" borderId="0" xfId="0" applyNumberFormat="1" applyFill="1" applyBorder="1" applyAlignment="1">
      <alignment horizontal="center"/>
    </xf>
    <xf numFmtId="166" fontId="0" fillId="0" borderId="7" xfId="0" applyNumberFormat="1" applyFill="1" applyBorder="1" applyAlignment="1">
      <alignment horizontal="center"/>
    </xf>
    <xf numFmtId="166" fontId="0" fillId="0" borderId="6" xfId="0" applyNumberFormat="1" applyFill="1" applyBorder="1" applyAlignment="1">
      <alignment horizontal="center" vertical="center"/>
    </xf>
    <xf numFmtId="166" fontId="0" fillId="0" borderId="0" xfId="0" applyNumberFormat="1" applyFill="1" applyBorder="1" applyAlignment="1">
      <alignment horizontal="center" vertical="center"/>
    </xf>
    <xf numFmtId="166" fontId="0" fillId="0" borderId="7" xfId="0" applyNumberFormat="1" applyFill="1" applyBorder="1" applyAlignment="1">
      <alignment horizontal="center" vertical="center"/>
    </xf>
    <xf numFmtId="166" fontId="0" fillId="0" borderId="8" xfId="0" applyNumberFormat="1" applyFill="1" applyBorder="1" applyAlignment="1">
      <alignment horizontal="center"/>
    </xf>
    <xf numFmtId="166" fontId="0" fillId="0" borderId="9" xfId="0" applyNumberFormat="1" applyFill="1" applyBorder="1" applyAlignment="1">
      <alignment horizontal="center"/>
    </xf>
    <xf numFmtId="166" fontId="0" fillId="0" borderId="10" xfId="0" applyNumberFormat="1" applyFill="1" applyBorder="1" applyAlignment="1">
      <alignment horizontal="center"/>
    </xf>
    <xf numFmtId="166" fontId="0" fillId="0" borderId="8" xfId="0" applyNumberFormat="1" applyFill="1" applyBorder="1" applyAlignment="1">
      <alignment horizontal="center" vertical="center"/>
    </xf>
    <xf numFmtId="166" fontId="0" fillId="0" borderId="9" xfId="0" applyNumberFormat="1" applyFill="1" applyBorder="1" applyAlignment="1">
      <alignment horizontal="center" vertical="center"/>
    </xf>
    <xf numFmtId="166" fontId="0" fillId="0" borderId="10" xfId="0" applyNumberFormat="1" applyFill="1" applyBorder="1" applyAlignment="1">
      <alignment horizontal="center" vertical="center"/>
    </xf>
    <xf numFmtId="168" fontId="5" fillId="4" borderId="0" xfId="0" applyNumberFormat="1" applyFont="1" applyFill="1" applyAlignment="1" applyProtection="1">
      <alignment horizontal="center" vertical="center"/>
      <protection locked="0"/>
    </xf>
    <xf numFmtId="166" fontId="0" fillId="0" borderId="3" xfId="0" applyNumberFormat="1" applyBorder="1" applyAlignment="1">
      <alignment horizontal="center" vertical="center"/>
    </xf>
    <xf numFmtId="166" fontId="0" fillId="0" borderId="4" xfId="0" applyNumberFormat="1" applyBorder="1" applyAlignment="1">
      <alignment horizontal="center" vertical="center"/>
    </xf>
    <xf numFmtId="166" fontId="0" fillId="0" borderId="5" xfId="0" applyNumberFormat="1" applyBorder="1" applyAlignment="1">
      <alignment horizontal="center" vertical="center"/>
    </xf>
    <xf numFmtId="166" fontId="0" fillId="3" borderId="6" xfId="0" applyNumberFormat="1" applyFill="1" applyBorder="1" applyAlignment="1">
      <alignment horizontal="center" vertical="center"/>
    </xf>
    <xf numFmtId="166" fontId="0" fillId="3" borderId="0" xfId="0" applyNumberFormat="1" applyFill="1" applyBorder="1" applyAlignment="1">
      <alignment horizontal="center" vertical="center"/>
    </xf>
    <xf numFmtId="166" fontId="0" fillId="3" borderId="7" xfId="0" applyNumberFormat="1" applyFill="1" applyBorder="1" applyAlignment="1">
      <alignment horizontal="center" vertical="center"/>
    </xf>
    <xf numFmtId="166" fontId="0" fillId="0" borderId="6" xfId="0" applyNumberFormat="1" applyBorder="1" applyAlignment="1">
      <alignment horizontal="center" vertical="center"/>
    </xf>
    <xf numFmtId="166" fontId="0" fillId="0" borderId="0" xfId="0" applyNumberFormat="1" applyBorder="1" applyAlignment="1">
      <alignment horizontal="center" vertical="center"/>
    </xf>
    <xf numFmtId="166" fontId="0" fillId="0" borderId="7" xfId="0" applyNumberFormat="1" applyBorder="1" applyAlignment="1">
      <alignment horizontal="center" vertical="center"/>
    </xf>
    <xf numFmtId="166" fontId="0" fillId="3" borderId="8" xfId="0" applyNumberFormat="1" applyFill="1" applyBorder="1" applyAlignment="1">
      <alignment horizontal="center" vertical="center"/>
    </xf>
    <xf numFmtId="166" fontId="0" fillId="3" borderId="9" xfId="0" applyNumberFormat="1" applyFill="1" applyBorder="1" applyAlignment="1">
      <alignment horizontal="center" vertical="center"/>
    </xf>
    <xf numFmtId="166" fontId="0" fillId="3" borderId="10" xfId="0" applyNumberFormat="1" applyFill="1" applyBorder="1" applyAlignment="1">
      <alignment horizontal="center" vertical="center"/>
    </xf>
    <xf numFmtId="166" fontId="0" fillId="0" borderId="0" xfId="0" applyNumberFormat="1" applyAlignment="1">
      <alignment wrapText="1"/>
    </xf>
    <xf numFmtId="0" fontId="6" fillId="5" borderId="14" xfId="0" applyFont="1" applyFill="1" applyBorder="1" applyAlignment="1">
      <alignment horizontal="center"/>
    </xf>
    <xf numFmtId="0" fontId="6" fillId="5" borderId="15" xfId="0" applyFont="1" applyFill="1" applyBorder="1" applyAlignment="1">
      <alignment horizontal="center"/>
    </xf>
    <xf numFmtId="167" fontId="0" fillId="0" borderId="3" xfId="0" applyNumberFormat="1" applyFill="1" applyBorder="1" applyAlignment="1">
      <alignment horizontal="center" vertical="center"/>
    </xf>
    <xf numFmtId="167" fontId="0" fillId="0" borderId="4" xfId="0" applyNumberFormat="1" applyFill="1" applyBorder="1" applyAlignment="1">
      <alignment horizontal="center" vertical="center"/>
    </xf>
    <xf numFmtId="167" fontId="0" fillId="0" borderId="5" xfId="0" applyNumberFormat="1" applyFill="1" applyBorder="1" applyAlignment="1">
      <alignment horizontal="center" vertical="center"/>
    </xf>
  </cellXfs>
  <cellStyles count="1">
    <cellStyle name="Normal" xfId="0" builtinId="0"/>
  </cellStyles>
  <dxfs count="83">
    <dxf>
      <font>
        <b/>
        <i val="0"/>
      </font>
      <fill>
        <patternFill>
          <bgColor theme="7" tint="0.79998168889431442"/>
        </patternFill>
      </fill>
    </dxf>
    <dxf>
      <font>
        <color rgb="FFFF0000"/>
      </font>
    </dxf>
    <dxf>
      <font>
        <b/>
        <i val="0"/>
      </font>
      <fill>
        <patternFill>
          <bgColor theme="7" tint="0.79998168889431442"/>
        </patternFill>
      </fill>
    </dxf>
    <dxf>
      <font>
        <color rgb="FFFF0000"/>
      </font>
    </dxf>
    <dxf>
      <font>
        <b/>
        <i val="0"/>
      </font>
      <fill>
        <patternFill>
          <bgColor theme="7" tint="0.79998168889431442"/>
        </patternFill>
      </fill>
    </dxf>
    <dxf>
      <font>
        <color rgb="FFFF0000"/>
      </font>
    </dxf>
    <dxf>
      <font>
        <b/>
        <i val="0"/>
      </font>
      <fill>
        <patternFill>
          <bgColor theme="7" tint="0.79998168889431442"/>
        </patternFill>
      </fill>
    </dxf>
    <dxf>
      <font>
        <color rgb="FFFF0000"/>
      </font>
    </dxf>
    <dxf>
      <font>
        <b/>
        <i val="0"/>
      </font>
      <fill>
        <patternFill>
          <bgColor theme="7" tint="0.79998168889431442"/>
        </patternFill>
      </fill>
    </dxf>
    <dxf>
      <font>
        <color rgb="FFFF0000"/>
      </font>
    </dxf>
    <dxf>
      <font>
        <b/>
        <i val="0"/>
      </font>
      <fill>
        <patternFill>
          <bgColor theme="7" tint="0.79998168889431442"/>
        </patternFill>
      </fill>
    </dxf>
    <dxf>
      <font>
        <color rgb="FFFF0000"/>
      </font>
    </dxf>
    <dxf>
      <font>
        <b/>
        <i val="0"/>
      </font>
      <fill>
        <patternFill>
          <bgColor theme="7" tint="0.79998168889431442"/>
        </patternFill>
      </fill>
    </dxf>
    <dxf>
      <font>
        <color rgb="FFFF0000"/>
      </font>
    </dxf>
    <dxf>
      <font>
        <b/>
        <i val="0"/>
      </font>
      <fill>
        <patternFill>
          <bgColor theme="7" tint="0.79998168889431442"/>
        </patternFill>
      </fill>
    </dxf>
    <dxf>
      <font>
        <color rgb="FFFF0000"/>
      </font>
    </dxf>
    <dxf>
      <font>
        <b/>
        <i val="0"/>
      </font>
      <fill>
        <patternFill>
          <bgColor theme="7" tint="0.79998168889431442"/>
        </patternFill>
      </fill>
    </dxf>
    <dxf>
      <font>
        <color rgb="FFFF0000"/>
      </font>
    </dxf>
    <dxf>
      <font>
        <b/>
        <i val="0"/>
      </font>
      <fill>
        <patternFill>
          <bgColor theme="7" tint="0.79998168889431442"/>
        </patternFill>
      </fill>
    </dxf>
    <dxf>
      <font>
        <color rgb="FFFF0000"/>
      </font>
    </dxf>
    <dxf>
      <font>
        <b/>
        <i val="0"/>
      </font>
      <fill>
        <patternFill>
          <bgColor theme="7" tint="0.79998168889431442"/>
        </patternFill>
      </fill>
    </dxf>
    <dxf>
      <font>
        <color rgb="FFFF0000"/>
      </font>
    </dxf>
    <dxf>
      <font>
        <b/>
        <i val="0"/>
      </font>
      <fill>
        <patternFill>
          <bgColor theme="7" tint="0.79998168889431442"/>
        </patternFill>
      </fill>
    </dxf>
    <dxf>
      <font>
        <color rgb="FFFF0000"/>
      </font>
    </dxf>
    <dxf>
      <font>
        <b/>
        <i val="0"/>
      </font>
      <fill>
        <patternFill>
          <bgColor theme="7" tint="0.79998168889431442"/>
        </patternFill>
      </fill>
    </dxf>
    <dxf>
      <font>
        <color rgb="FFFF0000"/>
      </font>
    </dxf>
    <dxf>
      <font>
        <b/>
        <i val="0"/>
      </font>
      <fill>
        <patternFill>
          <bgColor theme="7" tint="0.79998168889431442"/>
        </patternFill>
      </fill>
    </dxf>
    <dxf>
      <font>
        <color rgb="FFFF0000"/>
      </font>
    </dxf>
    <dxf>
      <font>
        <b/>
        <i val="0"/>
      </font>
      <fill>
        <patternFill>
          <bgColor theme="7" tint="0.79998168889431442"/>
        </patternFill>
      </fill>
    </dxf>
    <dxf>
      <font>
        <color rgb="FFFF0000"/>
      </font>
    </dxf>
    <dxf>
      <font>
        <b/>
        <i val="0"/>
      </font>
      <fill>
        <patternFill>
          <bgColor theme="7" tint="0.79998168889431442"/>
        </patternFill>
      </fill>
    </dxf>
    <dxf>
      <font>
        <color rgb="FFFF0000"/>
      </font>
    </dxf>
    <dxf>
      <font>
        <b/>
        <i val="0"/>
      </font>
      <fill>
        <patternFill>
          <bgColor theme="7" tint="0.79998168889431442"/>
        </patternFill>
      </fill>
    </dxf>
    <dxf>
      <font>
        <color rgb="FFFF0000"/>
      </font>
    </dxf>
    <dxf>
      <font>
        <b/>
        <i val="0"/>
      </font>
      <fill>
        <patternFill>
          <bgColor theme="7" tint="0.79998168889431442"/>
        </patternFill>
      </fill>
    </dxf>
    <dxf>
      <font>
        <color rgb="FFFF0000"/>
      </font>
    </dxf>
    <dxf>
      <font>
        <b/>
        <i val="0"/>
      </font>
      <fill>
        <patternFill>
          <bgColor theme="7" tint="0.79998168889431442"/>
        </patternFill>
      </fill>
    </dxf>
    <dxf>
      <font>
        <color rgb="FFFF0000"/>
      </font>
    </dxf>
    <dxf>
      <font>
        <b/>
        <i val="0"/>
      </font>
      <fill>
        <patternFill>
          <bgColor theme="7" tint="0.79998168889431442"/>
        </patternFill>
      </fill>
    </dxf>
    <dxf>
      <font>
        <color rgb="FFFF0000"/>
      </font>
    </dxf>
    <dxf>
      <font>
        <b/>
        <i val="0"/>
      </font>
      <fill>
        <patternFill>
          <bgColor theme="7" tint="0.79998168889431442"/>
        </patternFill>
      </fill>
    </dxf>
    <dxf>
      <font>
        <color rgb="FFFF0000"/>
      </font>
    </dxf>
    <dxf>
      <font>
        <b/>
        <i val="0"/>
      </font>
      <fill>
        <patternFill>
          <bgColor theme="7" tint="0.79998168889431442"/>
        </patternFill>
      </fill>
    </dxf>
    <dxf>
      <font>
        <color rgb="FFFF0000"/>
      </font>
    </dxf>
    <dxf>
      <font>
        <b/>
        <i val="0"/>
      </font>
      <fill>
        <patternFill>
          <bgColor theme="7" tint="0.79998168889431442"/>
        </patternFill>
      </fill>
    </dxf>
    <dxf>
      <font>
        <color rgb="FFFF0000"/>
      </font>
    </dxf>
    <dxf>
      <font>
        <b/>
        <i val="0"/>
      </font>
      <fill>
        <patternFill>
          <bgColor theme="7" tint="0.79998168889431442"/>
        </patternFill>
      </fill>
    </dxf>
    <dxf>
      <font>
        <color rgb="FFFF0000"/>
      </font>
    </dxf>
    <dxf>
      <numFmt numFmtId="166" formatCode="[hh]:"/>
    </dxf>
    <dxf>
      <numFmt numFmtId="166" formatCode="[hh]:"/>
    </dxf>
    <dxf>
      <alignment wrapText="1" readingOrder="0"/>
    </dxf>
    <dxf>
      <alignment wrapText="1" readingOrder="0"/>
    </dxf>
    <dxf>
      <alignment wrapText="1" readingOrder="0"/>
    </dxf>
    <dxf>
      <alignment wrapText="1" readingOrder="0"/>
    </dxf>
    <dxf>
      <alignment wrapText="1" readingOrder="0"/>
    </dxf>
    <dxf>
      <alignment wrapText="1" readingOrder="0"/>
    </dxf>
    <dxf>
      <alignment wrapText="1" readingOrder="0"/>
    </dxf>
    <dxf>
      <alignment wrapText="1" readingOrder="0"/>
    </dxf>
    <dxf>
      <alignment wrapText="1" readingOrder="0"/>
    </dxf>
    <dxf>
      <alignment wrapText="1" readingOrder="0"/>
    </dxf>
    <dxf>
      <alignment wrapText="1" readingOrder="0"/>
    </dxf>
    <dxf>
      <alignment wrapText="1" readingOrder="0"/>
    </dxf>
    <dxf>
      <alignment wrapText="1" readingOrder="0"/>
    </dxf>
    <dxf>
      <alignment wrapText="1" readingOrder="0"/>
    </dxf>
    <dxf>
      <alignment wrapText="1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numFmt numFmtId="19" formatCode="dd/mm/yyyy"/>
      <fill>
        <patternFill patternType="none">
          <fgColor indexed="64"/>
          <bgColor indexed="65"/>
        </patternFill>
      </fill>
      <border diagonalUp="0" diagonalDown="0">
        <left/>
        <right/>
        <top style="thin">
          <color theme="4" tint="0.39997558519241921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numFmt numFmtId="19" formatCode="dd/mm/yyyy"/>
      <fill>
        <patternFill patternType="none">
          <fgColor indexed="64"/>
          <bgColor indexed="65"/>
        </patternFill>
      </fill>
      <border diagonalUp="0" diagonalDown="0">
        <left/>
        <right/>
        <top style="thin">
          <color theme="4" tint="0.39997558519241921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fill>
        <patternFill patternType="none">
          <fgColor indexed="64"/>
          <bgColor indexed="65"/>
        </patternFill>
      </fill>
      <border diagonalUp="0" diagonalDown="0">
        <left/>
        <right/>
        <top style="thin">
          <color theme="4" tint="0.39997558519241921"/>
        </top>
        <bottom/>
        <vertical/>
        <horizontal/>
      </border>
    </dxf>
    <dxf>
      <border outline="0">
        <top style="thin">
          <color theme="4" tint="0.39997558519241921"/>
        </top>
      </border>
    </dxf>
    <dxf>
      <border outline="0">
        <left style="thin">
          <color theme="4" tint="0.39997558519241921"/>
        </left>
        <right style="thin">
          <color theme="4" tint="0.39997558519241921"/>
        </right>
        <top style="thin">
          <color theme="4" tint="0.39997558519241921"/>
        </top>
        <bottom style="thin">
          <color theme="4" tint="0.39997558519241921"/>
        </bottom>
      </border>
    </dxf>
    <dxf>
      <border outline="0">
        <bottom style="thin">
          <color theme="4" tint="0.39997558519241921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fill>
        <patternFill patternType="none">
          <fgColor indexed="64"/>
          <bgColor indexed="65"/>
        </patternFill>
      </fill>
    </dxf>
    <dxf>
      <numFmt numFmtId="0" formatCode="General"/>
      <alignment horizontal="center" vertical="bottom" textRotation="0" wrapText="0" indent="0" justifyLastLine="0" shrinkToFit="0" readingOrder="0"/>
    </dxf>
    <dxf>
      <numFmt numFmtId="0" formatCode="General"/>
      <alignment horizontal="center" vertical="bottom" textRotation="0" wrapText="0" indent="0" justifyLastLine="0" shrinkToFit="0" readingOrder="0"/>
    </dxf>
    <dxf>
      <numFmt numFmtId="166" formatCode="[hh]:"/>
      <alignment horizontal="center" vertical="bottom" textRotation="0" wrapText="0" indent="0" justifyLastLine="0" shrinkToFit="0" readingOrder="0"/>
    </dxf>
    <dxf>
      <numFmt numFmtId="166" formatCode="[hh]:"/>
      <alignment horizontal="center" vertical="bottom" textRotation="0" wrapText="0" indent="0" justifyLastLine="0" shrinkToFit="0" readingOrder="0"/>
    </dxf>
    <dxf>
      <numFmt numFmtId="0" formatCode="General"/>
      <alignment horizontal="center" vertical="bottom" textRotation="0" wrapText="0" indent="0" justifyLastLine="0" shrinkToFit="0" readingOrder="0"/>
    </dxf>
    <dxf>
      <numFmt numFmtId="0" formatCode="General"/>
      <alignment horizontal="center" vertical="bottom" textRotation="0" wrapText="0" indent="0" justifyLastLine="0" shrinkToFit="0" readingOrder="0"/>
    </dxf>
    <dxf>
      <numFmt numFmtId="0" formatCode="General"/>
      <alignment horizontal="center" vertical="bottom" textRotation="0" wrapText="0" indent="0" justifyLastLine="0" shrinkToFit="0" readingOrder="0"/>
    </dxf>
    <dxf>
      <numFmt numFmtId="0" formatCode="General"/>
      <alignment horizontal="center" vertical="bottom" textRotation="0" wrapText="0" indent="0" justifyLastLine="0" shrinkToFit="0" readingOrder="0"/>
    </dxf>
    <dxf>
      <numFmt numFmtId="0" formatCode="General"/>
      <alignment horizontal="center" vertical="bottom" textRotation="0" wrapText="0" indent="0" justifyLastLine="0" shrinkToFit="0" readingOrder="0"/>
    </dxf>
    <dxf>
      <numFmt numFmtId="19" formatCode="dd/mm/yyyy"/>
    </dxf>
    <dxf>
      <numFmt numFmtId="19" formatCode="dd/mm/yyyy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theme" Target="theme/theme1.xml"/><Relationship Id="rId5" Type="http://schemas.openxmlformats.org/officeDocument/2006/relationships/worksheet" Target="worksheets/sheet5.xml"/><Relationship Id="rId15" Type="http://schemas.microsoft.com/office/2006/relationships/vbaProject" Target="vbaProject.bin"/><Relationship Id="rId10" Type="http://schemas.openxmlformats.org/officeDocument/2006/relationships/pivotCacheDefinition" Target="pivotCache/pivotCacheDefinition1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calcChain" Target="calcChain.xml"/></Relationships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r:id="rId1" refreshedBy="Saloum TOURE" refreshedDate="43126.366997916666" createdVersion="5" refreshedVersion="6" minRefreshableVersion="3" recordCount="210">
  <cacheSource type="worksheet">
    <worksheetSource name="data"/>
  </cacheSource>
  <cacheFields count="13">
    <cacheField name="agent" numFmtId="0">
      <sharedItems count="8">
        <s v="agent1"/>
        <s v="agent2"/>
        <s v="agent3"/>
        <s v="agent4"/>
        <s v="agent5"/>
        <s v="agent6"/>
        <s v="agent7" u="1"/>
        <s v="agent8" u="1"/>
      </sharedItems>
    </cacheField>
    <cacheField name="date" numFmtId="14">
      <sharedItems containsSemiMixedTypes="0" containsNonDate="0" containsDate="1" containsString="0" minDate="2018-01-01T00:00:00" maxDate="2018-02-05T00:00:00" count="35">
        <d v="2018-01-01T00:00:00"/>
        <d v="2018-01-02T00:00:00"/>
        <d v="2018-01-03T00:00:00"/>
        <d v="2018-01-04T00:00:00"/>
        <d v="2018-01-05T00:00:00"/>
        <d v="2018-01-06T00:00:00"/>
        <d v="2018-01-07T00:00:00"/>
        <d v="2018-01-08T00:00:00"/>
        <d v="2018-01-09T00:00:00"/>
        <d v="2018-01-10T00:00:00"/>
        <d v="2018-01-11T00:00:00"/>
        <d v="2018-01-12T00:00:00"/>
        <d v="2018-01-13T00:00:00"/>
        <d v="2018-01-14T00:00:00"/>
        <d v="2018-01-15T00:00:00"/>
        <d v="2018-01-16T00:00:00"/>
        <d v="2018-01-17T00:00:00"/>
        <d v="2018-01-18T00:00:00"/>
        <d v="2018-01-19T00:00:00"/>
        <d v="2018-01-20T00:00:00"/>
        <d v="2018-01-21T00:00:00"/>
        <d v="2018-01-22T00:00:00"/>
        <d v="2018-01-23T00:00:00"/>
        <d v="2018-01-24T00:00:00"/>
        <d v="2018-01-25T00:00:00"/>
        <d v="2018-01-26T00:00:00"/>
        <d v="2018-01-27T00:00:00"/>
        <d v="2018-01-28T00:00:00"/>
        <d v="2018-01-29T00:00:00"/>
        <d v="2018-01-30T00:00:00"/>
        <d v="2018-01-31T00:00:00"/>
        <d v="2018-02-01T00:00:00"/>
        <d v="2018-02-02T00:00:00"/>
        <d v="2018-02-03T00:00:00"/>
        <d v="2018-02-04T00:00:00"/>
      </sharedItems>
      <fieldGroup par="12" base="1">
        <rangePr groupBy="months" startDate="2018-01-01T00:00:00" endDate="2018-02-05T00:00:00"/>
        <groupItems count="14">
          <s v="&lt;01/01/2018"/>
          <s v="janv"/>
          <s v="févr"/>
          <s v="mars"/>
          <s v="avr"/>
          <s v="mai"/>
          <s v="juin"/>
          <s v="juil"/>
          <s v="août"/>
          <s v="sept"/>
          <s v="oct"/>
          <s v="nov"/>
          <s v="déc"/>
          <s v="&gt;05/02/2018"/>
        </groupItems>
      </fieldGroup>
    </cacheField>
    <cacheField name="saisie" numFmtId="14">
      <sharedItems/>
    </cacheField>
    <cacheField name="1" numFmtId="0">
      <sharedItems/>
    </cacheField>
    <cacheField name="2" numFmtId="0">
      <sharedItems/>
    </cacheField>
    <cacheField name="3" numFmtId="0">
      <sharedItems/>
    </cacheField>
    <cacheField name="4" numFmtId="0">
      <sharedItems/>
    </cacheField>
    <cacheField name="absence" numFmtId="0">
      <sharedItems containsSemiMixedTypes="0" containsString="0" containsNumber="1" containsInteger="1" minValue="0" maxValue="1"/>
    </cacheField>
    <cacheField name="heures jour" numFmtId="166">
      <sharedItems containsSemiMixedTypes="0" containsNonDate="0" containsDate="1" containsString="0" minDate="1899-12-30T00:00:00" maxDate="1899-12-30T11:00:00"/>
    </cacheField>
    <cacheField name="heures nuit" numFmtId="166">
      <sharedItems containsSemiMixedTypes="0" containsNonDate="0" containsDate="1" containsString="0" minDate="1899-12-30T00:00:00" maxDate="1899-12-30T06:00:00"/>
    </cacheField>
    <cacheField name="jour férié" numFmtId="0">
      <sharedItems count="2">
        <s v="férié"/>
        <s v=""/>
      </sharedItems>
    </cacheField>
    <cacheField name="clé" numFmtId="0">
      <sharedItems/>
    </cacheField>
    <cacheField name="Années" numFmtId="0" databaseField="0">
      <fieldGroup base="1">
        <rangePr groupBy="years" startDate="2018-01-01T00:00:00" endDate="2018-02-05T00:00:00"/>
        <groupItems count="3">
          <s v="&lt;01/01/2018"/>
          <s v="2018"/>
          <s v="&gt;05/02/2018"/>
        </groupItems>
      </fieldGroup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count="210">
  <r>
    <x v="0"/>
    <x v="0"/>
    <s v="x___"/>
    <s v="X"/>
    <s v=""/>
    <s v=""/>
    <s v=""/>
    <n v="0"/>
    <d v="1899-12-30T07:00:00"/>
    <d v="1899-12-30T06:00:00"/>
    <x v="0"/>
    <s v="agent1|43101"/>
  </r>
  <r>
    <x v="0"/>
    <x v="1"/>
    <s v="____"/>
    <s v=""/>
    <s v=""/>
    <s v=""/>
    <s v=""/>
    <n v="1"/>
    <d v="1899-12-30T00:00:00"/>
    <d v="1899-12-30T00:00:00"/>
    <x v="1"/>
    <s v="agent1|43102"/>
  </r>
  <r>
    <x v="0"/>
    <x v="2"/>
    <s v="__x_"/>
    <s v=""/>
    <s v=""/>
    <s v="X"/>
    <s v=""/>
    <n v="1"/>
    <d v="1899-12-30T00:00:00"/>
    <d v="1899-12-30T00:00:00"/>
    <x v="1"/>
    <s v="agent1|43103"/>
  </r>
  <r>
    <x v="0"/>
    <x v="3"/>
    <s v="_x_x"/>
    <s v=""/>
    <s v="X"/>
    <s v=""/>
    <s v="X"/>
    <n v="1"/>
    <d v="1899-12-30T00:00:00"/>
    <d v="1899-12-30T00:00:00"/>
    <x v="1"/>
    <s v="agent1|43104"/>
  </r>
  <r>
    <x v="0"/>
    <x v="4"/>
    <s v="x___"/>
    <s v="X"/>
    <s v=""/>
    <s v=""/>
    <s v=""/>
    <n v="0"/>
    <d v="1899-12-30T07:00:00"/>
    <d v="1899-12-30T06:00:00"/>
    <x v="1"/>
    <s v="agent1|43105"/>
  </r>
  <r>
    <x v="0"/>
    <x v="5"/>
    <s v="____"/>
    <s v=""/>
    <s v=""/>
    <s v=""/>
    <s v=""/>
    <n v="0"/>
    <d v="1899-12-30T00:00:00"/>
    <d v="1899-12-30T00:00:00"/>
    <x v="1"/>
    <s v="agent1|43106"/>
  </r>
  <r>
    <x v="0"/>
    <x v="6"/>
    <s v="__x_"/>
    <s v=""/>
    <s v=""/>
    <s v="X"/>
    <s v=""/>
    <n v="0"/>
    <d v="1899-12-30T06:00:00"/>
    <d v="1899-12-30T00:00:00"/>
    <x v="1"/>
    <s v="agent1|43107"/>
  </r>
  <r>
    <x v="0"/>
    <x v="7"/>
    <s v="_x_x"/>
    <s v=""/>
    <s v="X"/>
    <s v=""/>
    <s v="X"/>
    <n v="0"/>
    <d v="1899-12-30T11:00:00"/>
    <d v="1899-12-30T01:00:00"/>
    <x v="1"/>
    <s v="agent1|43108"/>
  </r>
  <r>
    <x v="0"/>
    <x v="8"/>
    <s v="x___"/>
    <s v="X"/>
    <s v=""/>
    <s v=""/>
    <s v=""/>
    <n v="0"/>
    <d v="1899-12-30T07:00:00"/>
    <d v="1899-12-30T06:00:00"/>
    <x v="1"/>
    <s v="agent1|43109"/>
  </r>
  <r>
    <x v="0"/>
    <x v="9"/>
    <s v="____"/>
    <s v=""/>
    <s v=""/>
    <s v=""/>
    <s v=""/>
    <n v="0"/>
    <d v="1899-12-30T00:00:00"/>
    <d v="1899-12-30T00:00:00"/>
    <x v="1"/>
    <s v="agent1|43110"/>
  </r>
  <r>
    <x v="0"/>
    <x v="10"/>
    <s v="__x_"/>
    <s v=""/>
    <s v=""/>
    <s v="X"/>
    <s v=""/>
    <n v="0"/>
    <d v="1899-12-30T06:00:00"/>
    <d v="1899-12-30T00:00:00"/>
    <x v="1"/>
    <s v="agent1|43111"/>
  </r>
  <r>
    <x v="0"/>
    <x v="11"/>
    <s v="_x_x"/>
    <s v=""/>
    <s v="X"/>
    <s v=""/>
    <s v="X"/>
    <n v="0"/>
    <d v="1899-12-30T11:00:00"/>
    <d v="1899-12-30T01:00:00"/>
    <x v="1"/>
    <s v="agent1|43112"/>
  </r>
  <r>
    <x v="0"/>
    <x v="12"/>
    <s v="x___"/>
    <s v="X"/>
    <s v=""/>
    <s v=""/>
    <s v=""/>
    <n v="0"/>
    <d v="1899-12-30T07:00:00"/>
    <d v="1899-12-30T06:00:00"/>
    <x v="1"/>
    <s v="agent1|43113"/>
  </r>
  <r>
    <x v="0"/>
    <x v="13"/>
    <s v="____"/>
    <s v=""/>
    <s v=""/>
    <s v=""/>
    <s v=""/>
    <n v="0"/>
    <d v="1899-12-30T00:00:00"/>
    <d v="1899-12-30T00:00:00"/>
    <x v="1"/>
    <s v="agent1|43114"/>
  </r>
  <r>
    <x v="0"/>
    <x v="14"/>
    <s v="__x_"/>
    <s v=""/>
    <s v=""/>
    <s v="X"/>
    <s v=""/>
    <n v="0"/>
    <d v="1899-12-30T06:00:00"/>
    <d v="1899-12-30T00:00:00"/>
    <x v="1"/>
    <s v="agent1|43115"/>
  </r>
  <r>
    <x v="0"/>
    <x v="15"/>
    <s v="_x_x"/>
    <s v=""/>
    <s v="X"/>
    <s v=""/>
    <s v="X"/>
    <n v="0"/>
    <d v="1899-12-30T11:00:00"/>
    <d v="1899-12-30T01:00:00"/>
    <x v="1"/>
    <s v="agent1|43116"/>
  </r>
  <r>
    <x v="0"/>
    <x v="16"/>
    <s v="x___"/>
    <s v="X"/>
    <s v=""/>
    <s v=""/>
    <s v=""/>
    <n v="0"/>
    <d v="1899-12-30T07:00:00"/>
    <d v="1899-12-30T06:00:00"/>
    <x v="1"/>
    <s v="agent1|43117"/>
  </r>
  <r>
    <x v="0"/>
    <x v="17"/>
    <s v="____"/>
    <s v=""/>
    <s v=""/>
    <s v=""/>
    <s v=""/>
    <n v="0"/>
    <d v="1899-12-30T00:00:00"/>
    <d v="1899-12-30T00:00:00"/>
    <x v="1"/>
    <s v="agent1|43118"/>
  </r>
  <r>
    <x v="0"/>
    <x v="18"/>
    <s v="__x_"/>
    <s v=""/>
    <s v=""/>
    <s v="X"/>
    <s v=""/>
    <n v="0"/>
    <d v="1899-12-30T06:00:00"/>
    <d v="1899-12-30T00:00:00"/>
    <x v="1"/>
    <s v="agent1|43119"/>
  </r>
  <r>
    <x v="0"/>
    <x v="19"/>
    <s v="_x_x"/>
    <s v=""/>
    <s v="X"/>
    <s v=""/>
    <s v="X"/>
    <n v="0"/>
    <d v="1899-12-30T11:00:00"/>
    <d v="1899-12-30T01:00:00"/>
    <x v="1"/>
    <s v="agent1|43120"/>
  </r>
  <r>
    <x v="0"/>
    <x v="20"/>
    <s v="x___"/>
    <s v="X"/>
    <s v=""/>
    <s v=""/>
    <s v=""/>
    <n v="0"/>
    <d v="1899-12-30T07:00:00"/>
    <d v="1899-12-30T06:00:00"/>
    <x v="1"/>
    <s v="agent1|43121"/>
  </r>
  <r>
    <x v="0"/>
    <x v="21"/>
    <s v="____"/>
    <s v=""/>
    <s v=""/>
    <s v=""/>
    <s v=""/>
    <n v="0"/>
    <d v="1899-12-30T00:00:00"/>
    <d v="1899-12-30T00:00:00"/>
    <x v="1"/>
    <s v="agent1|43122"/>
  </r>
  <r>
    <x v="0"/>
    <x v="22"/>
    <s v="__x_"/>
    <s v=""/>
    <s v=""/>
    <s v="X"/>
    <s v=""/>
    <n v="0"/>
    <d v="1899-12-30T06:00:00"/>
    <d v="1899-12-30T00:00:00"/>
    <x v="1"/>
    <s v="agent1|43123"/>
  </r>
  <r>
    <x v="0"/>
    <x v="23"/>
    <s v="_x_x"/>
    <s v=""/>
    <s v="X"/>
    <s v=""/>
    <s v="X"/>
    <n v="0"/>
    <d v="1899-12-30T11:00:00"/>
    <d v="1899-12-30T01:00:00"/>
    <x v="1"/>
    <s v="agent1|43124"/>
  </r>
  <r>
    <x v="0"/>
    <x v="24"/>
    <s v="x___"/>
    <s v="X"/>
    <s v=""/>
    <s v=""/>
    <s v=""/>
    <n v="0"/>
    <d v="1899-12-30T07:00:00"/>
    <d v="1899-12-30T06:00:00"/>
    <x v="1"/>
    <s v="agent1|43125"/>
  </r>
  <r>
    <x v="0"/>
    <x v="25"/>
    <s v="____"/>
    <s v=""/>
    <s v=""/>
    <s v=""/>
    <s v=""/>
    <n v="0"/>
    <d v="1899-12-30T00:00:00"/>
    <d v="1899-12-30T00:00:00"/>
    <x v="1"/>
    <s v="agent1|43126"/>
  </r>
  <r>
    <x v="0"/>
    <x v="26"/>
    <s v="__x_"/>
    <s v=""/>
    <s v=""/>
    <s v="X"/>
    <s v=""/>
    <n v="0"/>
    <d v="1899-12-30T06:00:00"/>
    <d v="1899-12-30T00:00:00"/>
    <x v="1"/>
    <s v="agent1|43127"/>
  </r>
  <r>
    <x v="0"/>
    <x v="27"/>
    <s v="_x_x"/>
    <s v=""/>
    <s v="X"/>
    <s v=""/>
    <s v="X"/>
    <n v="0"/>
    <d v="1899-12-30T11:00:00"/>
    <d v="1899-12-30T01:00:00"/>
    <x v="1"/>
    <s v="agent1|43128"/>
  </r>
  <r>
    <x v="0"/>
    <x v="28"/>
    <s v="x___"/>
    <s v="X"/>
    <s v=""/>
    <s v=""/>
    <s v=""/>
    <n v="0"/>
    <d v="1899-12-30T07:00:00"/>
    <d v="1899-12-30T06:00:00"/>
    <x v="1"/>
    <s v="agent1|43129"/>
  </r>
  <r>
    <x v="0"/>
    <x v="29"/>
    <s v="____"/>
    <s v=""/>
    <s v=""/>
    <s v=""/>
    <s v=""/>
    <n v="0"/>
    <d v="1899-12-30T00:00:00"/>
    <d v="1899-12-30T00:00:00"/>
    <x v="1"/>
    <s v="agent1|43130"/>
  </r>
  <r>
    <x v="0"/>
    <x v="30"/>
    <s v="__x_"/>
    <s v=""/>
    <s v=""/>
    <s v="X"/>
    <s v=""/>
    <n v="0"/>
    <d v="1899-12-30T06:00:00"/>
    <d v="1899-12-30T00:00:00"/>
    <x v="1"/>
    <s v="agent1|43131"/>
  </r>
  <r>
    <x v="0"/>
    <x v="31"/>
    <s v="_x_x"/>
    <s v=""/>
    <s v="X"/>
    <s v=""/>
    <s v="X"/>
    <n v="0"/>
    <d v="1899-12-30T11:00:00"/>
    <d v="1899-12-30T01:00:00"/>
    <x v="1"/>
    <s v="agent1|43132"/>
  </r>
  <r>
    <x v="0"/>
    <x v="32"/>
    <s v="x___"/>
    <s v="X"/>
    <s v=""/>
    <s v=""/>
    <s v=""/>
    <n v="0"/>
    <d v="1899-12-30T07:00:00"/>
    <d v="1899-12-30T06:00:00"/>
    <x v="1"/>
    <s v="agent1|43133"/>
  </r>
  <r>
    <x v="0"/>
    <x v="33"/>
    <s v="____"/>
    <s v=""/>
    <s v=""/>
    <s v=""/>
    <s v=""/>
    <n v="0"/>
    <d v="1899-12-30T00:00:00"/>
    <d v="1899-12-30T00:00:00"/>
    <x v="1"/>
    <s v="agent1|43134"/>
  </r>
  <r>
    <x v="0"/>
    <x v="34"/>
    <s v="__x_"/>
    <s v=""/>
    <s v=""/>
    <s v="X"/>
    <s v=""/>
    <n v="0"/>
    <d v="1899-12-30T06:00:00"/>
    <d v="1899-12-30T00:00:00"/>
    <x v="1"/>
    <s v="agent1|43135"/>
  </r>
  <r>
    <x v="1"/>
    <x v="0"/>
    <s v="x___"/>
    <s v="X"/>
    <s v=""/>
    <s v=""/>
    <s v=""/>
    <n v="0"/>
    <d v="1899-12-30T07:00:00"/>
    <d v="1899-12-30T06:00:00"/>
    <x v="0"/>
    <s v="agent2|43101"/>
  </r>
  <r>
    <x v="1"/>
    <x v="1"/>
    <s v="____"/>
    <s v=""/>
    <s v=""/>
    <s v=""/>
    <s v=""/>
    <n v="0"/>
    <d v="1899-12-30T00:00:00"/>
    <d v="1899-12-30T00:00:00"/>
    <x v="1"/>
    <s v="agent2|43102"/>
  </r>
  <r>
    <x v="1"/>
    <x v="2"/>
    <s v="__x_"/>
    <s v=""/>
    <s v=""/>
    <s v="X"/>
    <s v=""/>
    <n v="0"/>
    <d v="1899-12-30T06:00:00"/>
    <d v="1899-12-30T00:00:00"/>
    <x v="1"/>
    <s v="agent2|43103"/>
  </r>
  <r>
    <x v="1"/>
    <x v="3"/>
    <s v="_x_x"/>
    <s v=""/>
    <s v="X"/>
    <s v=""/>
    <s v="X"/>
    <n v="0"/>
    <d v="1899-12-30T11:00:00"/>
    <d v="1899-12-30T01:00:00"/>
    <x v="1"/>
    <s v="agent2|43104"/>
  </r>
  <r>
    <x v="1"/>
    <x v="4"/>
    <s v="x___"/>
    <s v="X"/>
    <s v=""/>
    <s v=""/>
    <s v=""/>
    <n v="0"/>
    <d v="1899-12-30T07:00:00"/>
    <d v="1899-12-30T06:00:00"/>
    <x v="1"/>
    <s v="agent2|43105"/>
  </r>
  <r>
    <x v="1"/>
    <x v="5"/>
    <s v="____"/>
    <s v=""/>
    <s v=""/>
    <s v=""/>
    <s v=""/>
    <n v="0"/>
    <d v="1899-12-30T00:00:00"/>
    <d v="1899-12-30T00:00:00"/>
    <x v="1"/>
    <s v="agent2|43106"/>
  </r>
  <r>
    <x v="1"/>
    <x v="6"/>
    <s v="__x_"/>
    <s v=""/>
    <s v=""/>
    <s v="X"/>
    <s v=""/>
    <n v="0"/>
    <d v="1899-12-30T06:00:00"/>
    <d v="1899-12-30T00:00:00"/>
    <x v="1"/>
    <s v="agent2|43107"/>
  </r>
  <r>
    <x v="1"/>
    <x v="7"/>
    <s v="_x_x"/>
    <s v=""/>
    <s v="X"/>
    <s v=""/>
    <s v="X"/>
    <n v="0"/>
    <d v="1899-12-30T11:00:00"/>
    <d v="1899-12-30T01:00:00"/>
    <x v="1"/>
    <s v="agent2|43108"/>
  </r>
  <r>
    <x v="1"/>
    <x v="8"/>
    <s v="x___"/>
    <s v="X"/>
    <s v=""/>
    <s v=""/>
    <s v=""/>
    <n v="0"/>
    <d v="1899-12-30T07:00:00"/>
    <d v="1899-12-30T06:00:00"/>
    <x v="1"/>
    <s v="agent2|43109"/>
  </r>
  <r>
    <x v="1"/>
    <x v="9"/>
    <s v="____"/>
    <s v=""/>
    <s v=""/>
    <s v=""/>
    <s v=""/>
    <n v="0"/>
    <d v="1899-12-30T00:00:00"/>
    <d v="1899-12-30T00:00:00"/>
    <x v="1"/>
    <s v="agent2|43110"/>
  </r>
  <r>
    <x v="1"/>
    <x v="10"/>
    <s v="__x_"/>
    <s v=""/>
    <s v=""/>
    <s v="X"/>
    <s v=""/>
    <n v="0"/>
    <d v="1899-12-30T06:00:00"/>
    <d v="1899-12-30T00:00:00"/>
    <x v="1"/>
    <s v="agent2|43111"/>
  </r>
  <r>
    <x v="1"/>
    <x v="11"/>
    <s v="_x_x"/>
    <s v=""/>
    <s v="X"/>
    <s v=""/>
    <s v="X"/>
    <n v="0"/>
    <d v="1899-12-30T11:00:00"/>
    <d v="1899-12-30T01:00:00"/>
    <x v="1"/>
    <s v="agent2|43112"/>
  </r>
  <r>
    <x v="1"/>
    <x v="12"/>
    <s v="x___"/>
    <s v="X"/>
    <s v=""/>
    <s v=""/>
    <s v=""/>
    <n v="0"/>
    <d v="1899-12-30T07:00:00"/>
    <d v="1899-12-30T06:00:00"/>
    <x v="1"/>
    <s v="agent2|43113"/>
  </r>
  <r>
    <x v="1"/>
    <x v="13"/>
    <s v="____"/>
    <s v=""/>
    <s v=""/>
    <s v=""/>
    <s v=""/>
    <n v="0"/>
    <d v="1899-12-30T00:00:00"/>
    <d v="1899-12-30T00:00:00"/>
    <x v="1"/>
    <s v="agent2|43114"/>
  </r>
  <r>
    <x v="1"/>
    <x v="14"/>
    <s v="__x_"/>
    <s v=""/>
    <s v=""/>
    <s v="X"/>
    <s v=""/>
    <n v="0"/>
    <d v="1899-12-30T06:00:00"/>
    <d v="1899-12-30T00:00:00"/>
    <x v="1"/>
    <s v="agent2|43115"/>
  </r>
  <r>
    <x v="1"/>
    <x v="15"/>
    <s v="_x_x"/>
    <s v=""/>
    <s v="X"/>
    <s v=""/>
    <s v="X"/>
    <n v="0"/>
    <d v="1899-12-30T11:00:00"/>
    <d v="1899-12-30T01:00:00"/>
    <x v="1"/>
    <s v="agent2|43116"/>
  </r>
  <r>
    <x v="1"/>
    <x v="16"/>
    <s v="x___"/>
    <s v="X"/>
    <s v=""/>
    <s v=""/>
    <s v=""/>
    <n v="0"/>
    <d v="1899-12-30T07:00:00"/>
    <d v="1899-12-30T06:00:00"/>
    <x v="1"/>
    <s v="agent2|43117"/>
  </r>
  <r>
    <x v="1"/>
    <x v="17"/>
    <s v="____"/>
    <s v=""/>
    <s v=""/>
    <s v=""/>
    <s v=""/>
    <n v="0"/>
    <d v="1899-12-30T00:00:00"/>
    <d v="1899-12-30T00:00:00"/>
    <x v="1"/>
    <s v="agent2|43118"/>
  </r>
  <r>
    <x v="1"/>
    <x v="18"/>
    <s v="__x_"/>
    <s v=""/>
    <s v=""/>
    <s v="X"/>
    <s v=""/>
    <n v="0"/>
    <d v="1899-12-30T06:00:00"/>
    <d v="1899-12-30T00:00:00"/>
    <x v="1"/>
    <s v="agent2|43119"/>
  </r>
  <r>
    <x v="1"/>
    <x v="19"/>
    <s v="_x_x"/>
    <s v=""/>
    <s v="X"/>
    <s v=""/>
    <s v="X"/>
    <n v="0"/>
    <d v="1899-12-30T11:00:00"/>
    <d v="1899-12-30T01:00:00"/>
    <x v="1"/>
    <s v="agent2|43120"/>
  </r>
  <r>
    <x v="1"/>
    <x v="20"/>
    <s v="x___"/>
    <s v="X"/>
    <s v=""/>
    <s v=""/>
    <s v=""/>
    <n v="0"/>
    <d v="1899-12-30T07:00:00"/>
    <d v="1899-12-30T06:00:00"/>
    <x v="1"/>
    <s v="agent2|43121"/>
  </r>
  <r>
    <x v="1"/>
    <x v="21"/>
    <s v="____"/>
    <s v=""/>
    <s v=""/>
    <s v=""/>
    <s v=""/>
    <n v="0"/>
    <d v="1899-12-30T00:00:00"/>
    <d v="1899-12-30T00:00:00"/>
    <x v="1"/>
    <s v="agent2|43122"/>
  </r>
  <r>
    <x v="1"/>
    <x v="22"/>
    <s v="__x_"/>
    <s v=""/>
    <s v=""/>
    <s v="X"/>
    <s v=""/>
    <n v="0"/>
    <d v="1899-12-30T06:00:00"/>
    <d v="1899-12-30T00:00:00"/>
    <x v="1"/>
    <s v="agent2|43123"/>
  </r>
  <r>
    <x v="1"/>
    <x v="23"/>
    <s v="_x_x"/>
    <s v=""/>
    <s v="X"/>
    <s v=""/>
    <s v="X"/>
    <n v="0"/>
    <d v="1899-12-30T11:00:00"/>
    <d v="1899-12-30T01:00:00"/>
    <x v="1"/>
    <s v="agent2|43124"/>
  </r>
  <r>
    <x v="1"/>
    <x v="24"/>
    <s v="x___"/>
    <s v="X"/>
    <s v=""/>
    <s v=""/>
    <s v=""/>
    <n v="0"/>
    <d v="1899-12-30T07:00:00"/>
    <d v="1899-12-30T06:00:00"/>
    <x v="1"/>
    <s v="agent2|43125"/>
  </r>
  <r>
    <x v="1"/>
    <x v="25"/>
    <s v="____"/>
    <s v=""/>
    <s v=""/>
    <s v=""/>
    <s v=""/>
    <n v="0"/>
    <d v="1899-12-30T00:00:00"/>
    <d v="1899-12-30T00:00:00"/>
    <x v="1"/>
    <s v="agent2|43126"/>
  </r>
  <r>
    <x v="1"/>
    <x v="26"/>
    <s v="__x_"/>
    <s v=""/>
    <s v=""/>
    <s v="X"/>
    <s v=""/>
    <n v="0"/>
    <d v="1899-12-30T06:00:00"/>
    <d v="1899-12-30T00:00:00"/>
    <x v="1"/>
    <s v="agent2|43127"/>
  </r>
  <r>
    <x v="1"/>
    <x v="27"/>
    <s v="_x_x"/>
    <s v=""/>
    <s v="X"/>
    <s v=""/>
    <s v="X"/>
    <n v="0"/>
    <d v="1899-12-30T11:00:00"/>
    <d v="1899-12-30T01:00:00"/>
    <x v="1"/>
    <s v="agent2|43128"/>
  </r>
  <r>
    <x v="1"/>
    <x v="28"/>
    <s v="x___"/>
    <s v="X"/>
    <s v=""/>
    <s v=""/>
    <s v=""/>
    <n v="0"/>
    <d v="1899-12-30T07:00:00"/>
    <d v="1899-12-30T06:00:00"/>
    <x v="1"/>
    <s v="agent2|43129"/>
  </r>
  <r>
    <x v="1"/>
    <x v="29"/>
    <s v="____"/>
    <s v=""/>
    <s v=""/>
    <s v=""/>
    <s v=""/>
    <n v="0"/>
    <d v="1899-12-30T00:00:00"/>
    <d v="1899-12-30T00:00:00"/>
    <x v="1"/>
    <s v="agent2|43130"/>
  </r>
  <r>
    <x v="1"/>
    <x v="30"/>
    <s v="__x_"/>
    <s v=""/>
    <s v=""/>
    <s v="X"/>
    <s v=""/>
    <n v="0"/>
    <d v="1899-12-30T06:00:00"/>
    <d v="1899-12-30T00:00:00"/>
    <x v="1"/>
    <s v="agent2|43131"/>
  </r>
  <r>
    <x v="1"/>
    <x v="31"/>
    <s v="_x_x"/>
    <s v=""/>
    <s v="X"/>
    <s v=""/>
    <s v="X"/>
    <n v="0"/>
    <d v="1899-12-30T11:00:00"/>
    <d v="1899-12-30T01:00:00"/>
    <x v="1"/>
    <s v="agent2|43132"/>
  </r>
  <r>
    <x v="1"/>
    <x v="32"/>
    <s v="x___"/>
    <s v="X"/>
    <s v=""/>
    <s v=""/>
    <s v=""/>
    <n v="0"/>
    <d v="1899-12-30T07:00:00"/>
    <d v="1899-12-30T06:00:00"/>
    <x v="1"/>
    <s v="agent2|43133"/>
  </r>
  <r>
    <x v="1"/>
    <x v="33"/>
    <s v="____"/>
    <s v=""/>
    <s v=""/>
    <s v=""/>
    <s v=""/>
    <n v="0"/>
    <d v="1899-12-30T00:00:00"/>
    <d v="1899-12-30T00:00:00"/>
    <x v="1"/>
    <s v="agent2|43134"/>
  </r>
  <r>
    <x v="1"/>
    <x v="34"/>
    <s v="__x_"/>
    <s v=""/>
    <s v=""/>
    <s v="X"/>
    <s v=""/>
    <n v="0"/>
    <d v="1899-12-30T06:00:00"/>
    <d v="1899-12-30T00:00:00"/>
    <x v="1"/>
    <s v="agent2|43135"/>
  </r>
  <r>
    <x v="2"/>
    <x v="0"/>
    <s v="_x_x"/>
    <s v=""/>
    <s v="X"/>
    <s v=""/>
    <s v="X"/>
    <n v="0"/>
    <d v="1899-12-30T11:00:00"/>
    <d v="1899-12-30T01:00:00"/>
    <x v="0"/>
    <s v="agent3|43101"/>
  </r>
  <r>
    <x v="2"/>
    <x v="1"/>
    <s v="x___"/>
    <s v="X"/>
    <s v=""/>
    <s v=""/>
    <s v=""/>
    <n v="0"/>
    <d v="1899-12-30T07:00:00"/>
    <d v="1899-12-30T06:00:00"/>
    <x v="1"/>
    <s v="agent3|43102"/>
  </r>
  <r>
    <x v="2"/>
    <x v="2"/>
    <s v="____"/>
    <s v=""/>
    <s v=""/>
    <s v=""/>
    <s v=""/>
    <n v="0"/>
    <d v="1899-12-30T00:00:00"/>
    <d v="1899-12-30T00:00:00"/>
    <x v="1"/>
    <s v="agent3|43103"/>
  </r>
  <r>
    <x v="2"/>
    <x v="3"/>
    <s v="__x_"/>
    <s v=""/>
    <s v=""/>
    <s v="X"/>
    <s v=""/>
    <n v="0"/>
    <d v="1899-12-30T06:00:00"/>
    <d v="1899-12-30T00:00:00"/>
    <x v="1"/>
    <s v="agent3|43104"/>
  </r>
  <r>
    <x v="2"/>
    <x v="4"/>
    <s v="_x_x"/>
    <s v=""/>
    <s v="X"/>
    <s v=""/>
    <s v="X"/>
    <n v="0"/>
    <d v="1899-12-30T11:00:00"/>
    <d v="1899-12-30T01:00:00"/>
    <x v="1"/>
    <s v="agent3|43105"/>
  </r>
  <r>
    <x v="2"/>
    <x v="5"/>
    <s v="x___"/>
    <s v="X"/>
    <s v=""/>
    <s v=""/>
    <s v=""/>
    <n v="0"/>
    <d v="1899-12-30T07:00:00"/>
    <d v="1899-12-30T06:00:00"/>
    <x v="1"/>
    <s v="agent3|43106"/>
  </r>
  <r>
    <x v="2"/>
    <x v="6"/>
    <s v="____"/>
    <s v=""/>
    <s v=""/>
    <s v=""/>
    <s v=""/>
    <n v="0"/>
    <d v="1899-12-30T00:00:00"/>
    <d v="1899-12-30T00:00:00"/>
    <x v="1"/>
    <s v="agent3|43107"/>
  </r>
  <r>
    <x v="2"/>
    <x v="7"/>
    <s v="__x_"/>
    <s v=""/>
    <s v=""/>
    <s v="X"/>
    <s v=""/>
    <n v="0"/>
    <d v="1899-12-30T06:00:00"/>
    <d v="1899-12-30T00:00:00"/>
    <x v="1"/>
    <s v="agent3|43108"/>
  </r>
  <r>
    <x v="2"/>
    <x v="8"/>
    <s v="_x_x"/>
    <s v=""/>
    <s v="X"/>
    <s v=""/>
    <s v="X"/>
    <n v="0"/>
    <d v="1899-12-30T11:00:00"/>
    <d v="1899-12-30T01:00:00"/>
    <x v="1"/>
    <s v="agent3|43109"/>
  </r>
  <r>
    <x v="2"/>
    <x v="9"/>
    <s v="x___"/>
    <s v="X"/>
    <s v=""/>
    <s v=""/>
    <s v=""/>
    <n v="0"/>
    <d v="1899-12-30T07:00:00"/>
    <d v="1899-12-30T06:00:00"/>
    <x v="1"/>
    <s v="agent3|43110"/>
  </r>
  <r>
    <x v="2"/>
    <x v="10"/>
    <s v="____"/>
    <s v=""/>
    <s v=""/>
    <s v=""/>
    <s v=""/>
    <n v="0"/>
    <d v="1899-12-30T00:00:00"/>
    <d v="1899-12-30T00:00:00"/>
    <x v="1"/>
    <s v="agent3|43111"/>
  </r>
  <r>
    <x v="2"/>
    <x v="11"/>
    <s v="__x_"/>
    <s v=""/>
    <s v=""/>
    <s v="X"/>
    <s v=""/>
    <n v="0"/>
    <d v="1899-12-30T06:00:00"/>
    <d v="1899-12-30T00:00:00"/>
    <x v="1"/>
    <s v="agent3|43112"/>
  </r>
  <r>
    <x v="2"/>
    <x v="12"/>
    <s v="_x_x"/>
    <s v=""/>
    <s v="X"/>
    <s v=""/>
    <s v="X"/>
    <n v="0"/>
    <d v="1899-12-30T11:00:00"/>
    <d v="1899-12-30T01:00:00"/>
    <x v="1"/>
    <s v="agent3|43113"/>
  </r>
  <r>
    <x v="2"/>
    <x v="13"/>
    <s v="x___"/>
    <s v="X"/>
    <s v=""/>
    <s v=""/>
    <s v=""/>
    <n v="0"/>
    <d v="1899-12-30T07:00:00"/>
    <d v="1899-12-30T06:00:00"/>
    <x v="1"/>
    <s v="agent3|43114"/>
  </r>
  <r>
    <x v="2"/>
    <x v="14"/>
    <s v="____"/>
    <s v=""/>
    <s v=""/>
    <s v=""/>
    <s v=""/>
    <n v="0"/>
    <d v="1899-12-30T00:00:00"/>
    <d v="1899-12-30T00:00:00"/>
    <x v="1"/>
    <s v="agent3|43115"/>
  </r>
  <r>
    <x v="2"/>
    <x v="15"/>
    <s v="__x_"/>
    <s v=""/>
    <s v=""/>
    <s v="X"/>
    <s v=""/>
    <n v="0"/>
    <d v="1899-12-30T06:00:00"/>
    <d v="1899-12-30T00:00:00"/>
    <x v="1"/>
    <s v="agent3|43116"/>
  </r>
  <r>
    <x v="2"/>
    <x v="16"/>
    <s v="_x_x"/>
    <s v=""/>
    <s v="X"/>
    <s v=""/>
    <s v="X"/>
    <n v="0"/>
    <d v="1899-12-30T11:00:00"/>
    <d v="1899-12-30T01:00:00"/>
    <x v="1"/>
    <s v="agent3|43117"/>
  </r>
  <r>
    <x v="2"/>
    <x v="17"/>
    <s v="x___"/>
    <s v="X"/>
    <s v=""/>
    <s v=""/>
    <s v=""/>
    <n v="0"/>
    <d v="1899-12-30T07:00:00"/>
    <d v="1899-12-30T06:00:00"/>
    <x v="1"/>
    <s v="agent3|43118"/>
  </r>
  <r>
    <x v="2"/>
    <x v="18"/>
    <s v="____"/>
    <s v=""/>
    <s v=""/>
    <s v=""/>
    <s v=""/>
    <n v="0"/>
    <d v="1899-12-30T00:00:00"/>
    <d v="1899-12-30T00:00:00"/>
    <x v="1"/>
    <s v="agent3|43119"/>
  </r>
  <r>
    <x v="2"/>
    <x v="19"/>
    <s v="__x_"/>
    <s v=""/>
    <s v=""/>
    <s v="X"/>
    <s v=""/>
    <n v="0"/>
    <d v="1899-12-30T06:00:00"/>
    <d v="1899-12-30T00:00:00"/>
    <x v="1"/>
    <s v="agent3|43120"/>
  </r>
  <r>
    <x v="2"/>
    <x v="20"/>
    <s v="_x_x"/>
    <s v=""/>
    <s v="X"/>
    <s v=""/>
    <s v="X"/>
    <n v="0"/>
    <d v="1899-12-30T11:00:00"/>
    <d v="1899-12-30T01:00:00"/>
    <x v="1"/>
    <s v="agent3|43121"/>
  </r>
  <r>
    <x v="2"/>
    <x v="21"/>
    <s v="x___"/>
    <s v="X"/>
    <s v=""/>
    <s v=""/>
    <s v=""/>
    <n v="0"/>
    <d v="1899-12-30T07:00:00"/>
    <d v="1899-12-30T06:00:00"/>
    <x v="1"/>
    <s v="agent3|43122"/>
  </r>
  <r>
    <x v="2"/>
    <x v="22"/>
    <s v="____"/>
    <s v=""/>
    <s v=""/>
    <s v=""/>
    <s v=""/>
    <n v="0"/>
    <d v="1899-12-30T00:00:00"/>
    <d v="1899-12-30T00:00:00"/>
    <x v="1"/>
    <s v="agent3|43123"/>
  </r>
  <r>
    <x v="2"/>
    <x v="23"/>
    <s v="__x_"/>
    <s v=""/>
    <s v=""/>
    <s v="X"/>
    <s v=""/>
    <n v="0"/>
    <d v="1899-12-30T06:00:00"/>
    <d v="1899-12-30T00:00:00"/>
    <x v="1"/>
    <s v="agent3|43124"/>
  </r>
  <r>
    <x v="2"/>
    <x v="24"/>
    <s v="_x_x"/>
    <s v=""/>
    <s v="X"/>
    <s v=""/>
    <s v="X"/>
    <n v="0"/>
    <d v="1899-12-30T11:00:00"/>
    <d v="1899-12-30T01:00:00"/>
    <x v="1"/>
    <s v="agent3|43125"/>
  </r>
  <r>
    <x v="2"/>
    <x v="25"/>
    <s v="x___"/>
    <s v="X"/>
    <s v=""/>
    <s v=""/>
    <s v=""/>
    <n v="0"/>
    <d v="1899-12-30T07:00:00"/>
    <d v="1899-12-30T06:00:00"/>
    <x v="1"/>
    <s v="agent3|43126"/>
  </r>
  <r>
    <x v="2"/>
    <x v="26"/>
    <s v="____"/>
    <s v=""/>
    <s v=""/>
    <s v=""/>
    <s v=""/>
    <n v="0"/>
    <d v="1899-12-30T00:00:00"/>
    <d v="1899-12-30T00:00:00"/>
    <x v="1"/>
    <s v="agent3|43127"/>
  </r>
  <r>
    <x v="2"/>
    <x v="27"/>
    <s v="__x_"/>
    <s v=""/>
    <s v=""/>
    <s v="X"/>
    <s v=""/>
    <n v="0"/>
    <d v="1899-12-30T06:00:00"/>
    <d v="1899-12-30T00:00:00"/>
    <x v="1"/>
    <s v="agent3|43128"/>
  </r>
  <r>
    <x v="2"/>
    <x v="28"/>
    <s v="_x_x"/>
    <s v=""/>
    <s v="X"/>
    <s v=""/>
    <s v="X"/>
    <n v="0"/>
    <d v="1899-12-30T11:00:00"/>
    <d v="1899-12-30T01:00:00"/>
    <x v="1"/>
    <s v="agent3|43129"/>
  </r>
  <r>
    <x v="2"/>
    <x v="29"/>
    <s v="x___"/>
    <s v="X"/>
    <s v=""/>
    <s v=""/>
    <s v=""/>
    <n v="0"/>
    <d v="1899-12-30T07:00:00"/>
    <d v="1899-12-30T06:00:00"/>
    <x v="1"/>
    <s v="agent3|43130"/>
  </r>
  <r>
    <x v="2"/>
    <x v="30"/>
    <s v="____"/>
    <s v=""/>
    <s v=""/>
    <s v=""/>
    <s v=""/>
    <n v="0"/>
    <d v="1899-12-30T00:00:00"/>
    <d v="1899-12-30T00:00:00"/>
    <x v="1"/>
    <s v="agent3|43131"/>
  </r>
  <r>
    <x v="2"/>
    <x v="31"/>
    <s v="__x_"/>
    <s v=""/>
    <s v=""/>
    <s v="X"/>
    <s v=""/>
    <n v="0"/>
    <d v="1899-12-30T06:00:00"/>
    <d v="1899-12-30T00:00:00"/>
    <x v="1"/>
    <s v="agent3|43132"/>
  </r>
  <r>
    <x v="2"/>
    <x v="32"/>
    <s v="_x_x"/>
    <s v=""/>
    <s v="X"/>
    <s v=""/>
    <s v="X"/>
    <n v="0"/>
    <d v="1899-12-30T11:00:00"/>
    <d v="1899-12-30T01:00:00"/>
    <x v="1"/>
    <s v="agent3|43133"/>
  </r>
  <r>
    <x v="2"/>
    <x v="33"/>
    <s v="x___"/>
    <s v="X"/>
    <s v=""/>
    <s v=""/>
    <s v=""/>
    <n v="0"/>
    <d v="1899-12-30T07:00:00"/>
    <d v="1899-12-30T06:00:00"/>
    <x v="1"/>
    <s v="agent3|43134"/>
  </r>
  <r>
    <x v="2"/>
    <x v="34"/>
    <s v="____"/>
    <s v=""/>
    <s v=""/>
    <s v=""/>
    <s v=""/>
    <n v="0"/>
    <d v="1899-12-30T00:00:00"/>
    <d v="1899-12-30T00:00:00"/>
    <x v="1"/>
    <s v="agent3|43135"/>
  </r>
  <r>
    <x v="3"/>
    <x v="0"/>
    <s v="_x_x"/>
    <s v=""/>
    <s v="X"/>
    <s v=""/>
    <s v="X"/>
    <n v="0"/>
    <d v="1899-12-30T11:00:00"/>
    <d v="1899-12-30T01:00:00"/>
    <x v="0"/>
    <s v="agent4|43101"/>
  </r>
  <r>
    <x v="3"/>
    <x v="1"/>
    <s v="x___"/>
    <s v="X"/>
    <s v=""/>
    <s v=""/>
    <s v=""/>
    <n v="0"/>
    <d v="1899-12-30T07:00:00"/>
    <d v="1899-12-30T06:00:00"/>
    <x v="1"/>
    <s v="agent4|43102"/>
  </r>
  <r>
    <x v="3"/>
    <x v="2"/>
    <s v="____"/>
    <s v=""/>
    <s v=""/>
    <s v=""/>
    <s v=""/>
    <n v="0"/>
    <d v="1899-12-30T00:00:00"/>
    <d v="1899-12-30T00:00:00"/>
    <x v="1"/>
    <s v="agent4|43103"/>
  </r>
  <r>
    <x v="3"/>
    <x v="3"/>
    <s v="__x_"/>
    <s v=""/>
    <s v=""/>
    <s v="X"/>
    <s v=""/>
    <n v="0"/>
    <d v="1899-12-30T06:00:00"/>
    <d v="1899-12-30T00:00:00"/>
    <x v="1"/>
    <s v="agent4|43104"/>
  </r>
  <r>
    <x v="3"/>
    <x v="4"/>
    <s v="_x_x"/>
    <s v=""/>
    <s v="X"/>
    <s v=""/>
    <s v="X"/>
    <n v="0"/>
    <d v="1899-12-30T11:00:00"/>
    <d v="1899-12-30T01:00:00"/>
    <x v="1"/>
    <s v="agent4|43105"/>
  </r>
  <r>
    <x v="3"/>
    <x v="5"/>
    <s v="x___"/>
    <s v="X"/>
    <s v=""/>
    <s v=""/>
    <s v=""/>
    <n v="0"/>
    <d v="1899-12-30T07:00:00"/>
    <d v="1899-12-30T06:00:00"/>
    <x v="1"/>
    <s v="agent4|43106"/>
  </r>
  <r>
    <x v="3"/>
    <x v="6"/>
    <s v="____"/>
    <s v=""/>
    <s v=""/>
    <s v=""/>
    <s v=""/>
    <n v="0"/>
    <d v="1899-12-30T00:00:00"/>
    <d v="1899-12-30T00:00:00"/>
    <x v="1"/>
    <s v="agent4|43107"/>
  </r>
  <r>
    <x v="3"/>
    <x v="7"/>
    <s v="__x_"/>
    <s v=""/>
    <s v=""/>
    <s v="X"/>
    <s v=""/>
    <n v="0"/>
    <d v="1899-12-30T06:00:00"/>
    <d v="1899-12-30T00:00:00"/>
    <x v="1"/>
    <s v="agent4|43108"/>
  </r>
  <r>
    <x v="3"/>
    <x v="8"/>
    <s v="_x_x"/>
    <s v=""/>
    <s v="X"/>
    <s v=""/>
    <s v="X"/>
    <n v="0"/>
    <d v="1899-12-30T11:00:00"/>
    <d v="1899-12-30T01:00:00"/>
    <x v="1"/>
    <s v="agent4|43109"/>
  </r>
  <r>
    <x v="3"/>
    <x v="9"/>
    <s v="x___"/>
    <s v="X"/>
    <s v=""/>
    <s v=""/>
    <s v=""/>
    <n v="0"/>
    <d v="1899-12-30T07:00:00"/>
    <d v="1899-12-30T06:00:00"/>
    <x v="1"/>
    <s v="agent4|43110"/>
  </r>
  <r>
    <x v="3"/>
    <x v="10"/>
    <s v="____"/>
    <s v=""/>
    <s v=""/>
    <s v=""/>
    <s v=""/>
    <n v="0"/>
    <d v="1899-12-30T00:00:00"/>
    <d v="1899-12-30T00:00:00"/>
    <x v="1"/>
    <s v="agent4|43111"/>
  </r>
  <r>
    <x v="3"/>
    <x v="11"/>
    <s v="__x_"/>
    <s v=""/>
    <s v=""/>
    <s v="X"/>
    <s v=""/>
    <n v="0"/>
    <d v="1899-12-30T06:00:00"/>
    <d v="1899-12-30T00:00:00"/>
    <x v="1"/>
    <s v="agent4|43112"/>
  </r>
  <r>
    <x v="3"/>
    <x v="12"/>
    <s v="_x_x"/>
    <s v=""/>
    <s v="X"/>
    <s v=""/>
    <s v="X"/>
    <n v="0"/>
    <d v="1899-12-30T11:00:00"/>
    <d v="1899-12-30T01:00:00"/>
    <x v="1"/>
    <s v="agent4|43113"/>
  </r>
  <r>
    <x v="3"/>
    <x v="13"/>
    <s v="x___"/>
    <s v="X"/>
    <s v=""/>
    <s v=""/>
    <s v=""/>
    <n v="0"/>
    <d v="1899-12-30T07:00:00"/>
    <d v="1899-12-30T06:00:00"/>
    <x v="1"/>
    <s v="agent4|43114"/>
  </r>
  <r>
    <x v="3"/>
    <x v="14"/>
    <s v="____"/>
    <s v=""/>
    <s v=""/>
    <s v=""/>
    <s v=""/>
    <n v="0"/>
    <d v="1899-12-30T00:00:00"/>
    <d v="1899-12-30T00:00:00"/>
    <x v="1"/>
    <s v="agent4|43115"/>
  </r>
  <r>
    <x v="3"/>
    <x v="15"/>
    <s v="__x_"/>
    <s v=""/>
    <s v=""/>
    <s v="X"/>
    <s v=""/>
    <n v="0"/>
    <d v="1899-12-30T06:00:00"/>
    <d v="1899-12-30T00:00:00"/>
    <x v="1"/>
    <s v="agent4|43116"/>
  </r>
  <r>
    <x v="3"/>
    <x v="16"/>
    <s v="_x_x"/>
    <s v=""/>
    <s v="X"/>
    <s v=""/>
    <s v="X"/>
    <n v="0"/>
    <d v="1899-12-30T11:00:00"/>
    <d v="1899-12-30T01:00:00"/>
    <x v="1"/>
    <s v="agent4|43117"/>
  </r>
  <r>
    <x v="3"/>
    <x v="17"/>
    <s v="x___"/>
    <s v="X"/>
    <s v=""/>
    <s v=""/>
    <s v=""/>
    <n v="0"/>
    <d v="1899-12-30T07:00:00"/>
    <d v="1899-12-30T06:00:00"/>
    <x v="1"/>
    <s v="agent4|43118"/>
  </r>
  <r>
    <x v="3"/>
    <x v="18"/>
    <s v="____"/>
    <s v=""/>
    <s v=""/>
    <s v=""/>
    <s v=""/>
    <n v="0"/>
    <d v="1899-12-30T00:00:00"/>
    <d v="1899-12-30T00:00:00"/>
    <x v="1"/>
    <s v="agent4|43119"/>
  </r>
  <r>
    <x v="3"/>
    <x v="19"/>
    <s v="__x_"/>
    <s v=""/>
    <s v=""/>
    <s v="X"/>
    <s v=""/>
    <n v="0"/>
    <d v="1899-12-30T06:00:00"/>
    <d v="1899-12-30T00:00:00"/>
    <x v="1"/>
    <s v="agent4|43120"/>
  </r>
  <r>
    <x v="3"/>
    <x v="20"/>
    <s v="_x_x"/>
    <s v=""/>
    <s v="X"/>
    <s v=""/>
    <s v="X"/>
    <n v="0"/>
    <d v="1899-12-30T11:00:00"/>
    <d v="1899-12-30T01:00:00"/>
    <x v="1"/>
    <s v="agent4|43121"/>
  </r>
  <r>
    <x v="3"/>
    <x v="21"/>
    <s v="x___"/>
    <s v="X"/>
    <s v=""/>
    <s v=""/>
    <s v=""/>
    <n v="0"/>
    <d v="1899-12-30T07:00:00"/>
    <d v="1899-12-30T06:00:00"/>
    <x v="1"/>
    <s v="agent4|43122"/>
  </r>
  <r>
    <x v="3"/>
    <x v="22"/>
    <s v="____"/>
    <s v=""/>
    <s v=""/>
    <s v=""/>
    <s v=""/>
    <n v="0"/>
    <d v="1899-12-30T00:00:00"/>
    <d v="1899-12-30T00:00:00"/>
    <x v="1"/>
    <s v="agent4|43123"/>
  </r>
  <r>
    <x v="3"/>
    <x v="23"/>
    <s v="__x_"/>
    <s v=""/>
    <s v=""/>
    <s v="X"/>
    <s v=""/>
    <n v="0"/>
    <d v="1899-12-30T06:00:00"/>
    <d v="1899-12-30T00:00:00"/>
    <x v="1"/>
    <s v="agent4|43124"/>
  </r>
  <r>
    <x v="3"/>
    <x v="24"/>
    <s v="_x_x"/>
    <s v=""/>
    <s v="X"/>
    <s v=""/>
    <s v="X"/>
    <n v="0"/>
    <d v="1899-12-30T11:00:00"/>
    <d v="1899-12-30T01:00:00"/>
    <x v="1"/>
    <s v="agent4|43125"/>
  </r>
  <r>
    <x v="3"/>
    <x v="25"/>
    <s v="x___"/>
    <s v="X"/>
    <s v=""/>
    <s v=""/>
    <s v=""/>
    <n v="0"/>
    <d v="1899-12-30T07:00:00"/>
    <d v="1899-12-30T06:00:00"/>
    <x v="1"/>
    <s v="agent4|43126"/>
  </r>
  <r>
    <x v="3"/>
    <x v="26"/>
    <s v="____"/>
    <s v=""/>
    <s v=""/>
    <s v=""/>
    <s v=""/>
    <n v="0"/>
    <d v="1899-12-30T00:00:00"/>
    <d v="1899-12-30T00:00:00"/>
    <x v="1"/>
    <s v="agent4|43127"/>
  </r>
  <r>
    <x v="3"/>
    <x v="27"/>
    <s v="__x_"/>
    <s v=""/>
    <s v=""/>
    <s v="X"/>
    <s v=""/>
    <n v="0"/>
    <d v="1899-12-30T06:00:00"/>
    <d v="1899-12-30T00:00:00"/>
    <x v="1"/>
    <s v="agent4|43128"/>
  </r>
  <r>
    <x v="3"/>
    <x v="28"/>
    <s v="_x_x"/>
    <s v=""/>
    <s v="X"/>
    <s v=""/>
    <s v="X"/>
    <n v="0"/>
    <d v="1899-12-30T11:00:00"/>
    <d v="1899-12-30T01:00:00"/>
    <x v="1"/>
    <s v="agent4|43129"/>
  </r>
  <r>
    <x v="3"/>
    <x v="29"/>
    <s v="x___"/>
    <s v="X"/>
    <s v=""/>
    <s v=""/>
    <s v=""/>
    <n v="0"/>
    <d v="1899-12-30T07:00:00"/>
    <d v="1899-12-30T06:00:00"/>
    <x v="1"/>
    <s v="agent4|43130"/>
  </r>
  <r>
    <x v="3"/>
    <x v="30"/>
    <s v="____"/>
    <s v=""/>
    <s v=""/>
    <s v=""/>
    <s v=""/>
    <n v="0"/>
    <d v="1899-12-30T00:00:00"/>
    <d v="1899-12-30T00:00:00"/>
    <x v="1"/>
    <s v="agent4|43131"/>
  </r>
  <r>
    <x v="3"/>
    <x v="31"/>
    <s v="__x_"/>
    <s v=""/>
    <s v=""/>
    <s v="X"/>
    <s v=""/>
    <n v="0"/>
    <d v="1899-12-30T06:00:00"/>
    <d v="1899-12-30T00:00:00"/>
    <x v="1"/>
    <s v="agent4|43132"/>
  </r>
  <r>
    <x v="3"/>
    <x v="32"/>
    <s v="_x_x"/>
    <s v=""/>
    <s v="X"/>
    <s v=""/>
    <s v="X"/>
    <n v="0"/>
    <d v="1899-12-30T11:00:00"/>
    <d v="1899-12-30T01:00:00"/>
    <x v="1"/>
    <s v="agent4|43133"/>
  </r>
  <r>
    <x v="3"/>
    <x v="33"/>
    <s v="x___"/>
    <s v="X"/>
    <s v=""/>
    <s v=""/>
    <s v=""/>
    <n v="0"/>
    <d v="1899-12-30T07:00:00"/>
    <d v="1899-12-30T06:00:00"/>
    <x v="1"/>
    <s v="agent4|43134"/>
  </r>
  <r>
    <x v="3"/>
    <x v="34"/>
    <s v="____"/>
    <s v=""/>
    <s v=""/>
    <s v=""/>
    <s v=""/>
    <n v="0"/>
    <d v="1899-12-30T00:00:00"/>
    <d v="1899-12-30T00:00:00"/>
    <x v="1"/>
    <s v="agent4|43135"/>
  </r>
  <r>
    <x v="4"/>
    <x v="0"/>
    <s v="__x_"/>
    <s v=""/>
    <s v=""/>
    <s v="X"/>
    <s v=""/>
    <n v="0"/>
    <d v="1899-12-30T06:00:00"/>
    <d v="1899-12-30T00:00:00"/>
    <x v="0"/>
    <s v="agent5|43101"/>
  </r>
  <r>
    <x v="4"/>
    <x v="1"/>
    <s v="_x_x"/>
    <s v=""/>
    <s v="X"/>
    <s v=""/>
    <s v="X"/>
    <n v="0"/>
    <d v="1899-12-30T11:00:00"/>
    <d v="1899-12-30T01:00:00"/>
    <x v="1"/>
    <s v="agent5|43102"/>
  </r>
  <r>
    <x v="4"/>
    <x v="2"/>
    <s v="x___"/>
    <s v="X"/>
    <s v=""/>
    <s v=""/>
    <s v=""/>
    <n v="0"/>
    <d v="1899-12-30T07:00:00"/>
    <d v="1899-12-30T06:00:00"/>
    <x v="1"/>
    <s v="agent5|43103"/>
  </r>
  <r>
    <x v="4"/>
    <x v="3"/>
    <s v="____"/>
    <s v=""/>
    <s v=""/>
    <s v=""/>
    <s v=""/>
    <n v="0"/>
    <d v="1899-12-30T00:00:00"/>
    <d v="1899-12-30T00:00:00"/>
    <x v="1"/>
    <s v="agent5|43104"/>
  </r>
  <r>
    <x v="4"/>
    <x v="4"/>
    <s v="__x_"/>
    <s v=""/>
    <s v=""/>
    <s v="X"/>
    <s v=""/>
    <n v="0"/>
    <d v="1899-12-30T06:00:00"/>
    <d v="1899-12-30T00:00:00"/>
    <x v="1"/>
    <s v="agent5|43105"/>
  </r>
  <r>
    <x v="4"/>
    <x v="5"/>
    <s v="_x_x"/>
    <s v=""/>
    <s v="X"/>
    <s v=""/>
    <s v="X"/>
    <n v="0"/>
    <d v="1899-12-30T11:00:00"/>
    <d v="1899-12-30T01:00:00"/>
    <x v="1"/>
    <s v="agent5|43106"/>
  </r>
  <r>
    <x v="4"/>
    <x v="6"/>
    <s v="x___"/>
    <s v="X"/>
    <s v=""/>
    <s v=""/>
    <s v=""/>
    <n v="0"/>
    <d v="1899-12-30T07:00:00"/>
    <d v="1899-12-30T06:00:00"/>
    <x v="1"/>
    <s v="agent5|43107"/>
  </r>
  <r>
    <x v="4"/>
    <x v="7"/>
    <s v="____"/>
    <s v=""/>
    <s v=""/>
    <s v=""/>
    <s v=""/>
    <n v="0"/>
    <d v="1899-12-30T00:00:00"/>
    <d v="1899-12-30T00:00:00"/>
    <x v="1"/>
    <s v="agent5|43108"/>
  </r>
  <r>
    <x v="4"/>
    <x v="8"/>
    <s v="__x_"/>
    <s v=""/>
    <s v=""/>
    <s v="X"/>
    <s v=""/>
    <n v="0"/>
    <d v="1899-12-30T06:00:00"/>
    <d v="1899-12-30T00:00:00"/>
    <x v="1"/>
    <s v="agent5|43109"/>
  </r>
  <r>
    <x v="4"/>
    <x v="9"/>
    <s v="_x_x"/>
    <s v=""/>
    <s v="X"/>
    <s v=""/>
    <s v="X"/>
    <n v="0"/>
    <d v="1899-12-30T11:00:00"/>
    <d v="1899-12-30T01:00:00"/>
    <x v="1"/>
    <s v="agent5|43110"/>
  </r>
  <r>
    <x v="4"/>
    <x v="10"/>
    <s v="x___"/>
    <s v="X"/>
    <s v=""/>
    <s v=""/>
    <s v=""/>
    <n v="0"/>
    <d v="1899-12-30T07:00:00"/>
    <d v="1899-12-30T06:00:00"/>
    <x v="1"/>
    <s v="agent5|43111"/>
  </r>
  <r>
    <x v="4"/>
    <x v="11"/>
    <s v="____"/>
    <s v=""/>
    <s v=""/>
    <s v=""/>
    <s v=""/>
    <n v="0"/>
    <d v="1899-12-30T00:00:00"/>
    <d v="1899-12-30T00:00:00"/>
    <x v="1"/>
    <s v="agent5|43112"/>
  </r>
  <r>
    <x v="4"/>
    <x v="12"/>
    <s v="__x_"/>
    <s v=""/>
    <s v=""/>
    <s v="X"/>
    <s v=""/>
    <n v="0"/>
    <d v="1899-12-30T06:00:00"/>
    <d v="1899-12-30T00:00:00"/>
    <x v="1"/>
    <s v="agent5|43113"/>
  </r>
  <r>
    <x v="4"/>
    <x v="13"/>
    <s v="_x_x"/>
    <s v=""/>
    <s v="X"/>
    <s v=""/>
    <s v="X"/>
    <n v="0"/>
    <d v="1899-12-30T11:00:00"/>
    <d v="1899-12-30T01:00:00"/>
    <x v="1"/>
    <s v="agent5|43114"/>
  </r>
  <r>
    <x v="4"/>
    <x v="14"/>
    <s v="x___"/>
    <s v="X"/>
    <s v=""/>
    <s v=""/>
    <s v=""/>
    <n v="0"/>
    <d v="1899-12-30T07:00:00"/>
    <d v="1899-12-30T06:00:00"/>
    <x v="1"/>
    <s v="agent5|43115"/>
  </r>
  <r>
    <x v="4"/>
    <x v="15"/>
    <s v="____"/>
    <s v=""/>
    <s v=""/>
    <s v=""/>
    <s v=""/>
    <n v="0"/>
    <d v="1899-12-30T00:00:00"/>
    <d v="1899-12-30T00:00:00"/>
    <x v="1"/>
    <s v="agent5|43116"/>
  </r>
  <r>
    <x v="4"/>
    <x v="16"/>
    <s v="__x_"/>
    <s v=""/>
    <s v=""/>
    <s v="X"/>
    <s v=""/>
    <n v="0"/>
    <d v="1899-12-30T06:00:00"/>
    <d v="1899-12-30T00:00:00"/>
    <x v="1"/>
    <s v="agent5|43117"/>
  </r>
  <r>
    <x v="4"/>
    <x v="17"/>
    <s v="_x_x"/>
    <s v=""/>
    <s v="X"/>
    <s v=""/>
    <s v="X"/>
    <n v="0"/>
    <d v="1899-12-30T11:00:00"/>
    <d v="1899-12-30T01:00:00"/>
    <x v="1"/>
    <s v="agent5|43118"/>
  </r>
  <r>
    <x v="4"/>
    <x v="18"/>
    <s v="x___"/>
    <s v="X"/>
    <s v=""/>
    <s v=""/>
    <s v=""/>
    <n v="0"/>
    <d v="1899-12-30T07:00:00"/>
    <d v="1899-12-30T06:00:00"/>
    <x v="1"/>
    <s v="agent5|43119"/>
  </r>
  <r>
    <x v="4"/>
    <x v="19"/>
    <s v="____"/>
    <s v=""/>
    <s v=""/>
    <s v=""/>
    <s v=""/>
    <n v="0"/>
    <d v="1899-12-30T00:00:00"/>
    <d v="1899-12-30T00:00:00"/>
    <x v="1"/>
    <s v="agent5|43120"/>
  </r>
  <r>
    <x v="4"/>
    <x v="20"/>
    <s v="__x_"/>
    <s v=""/>
    <s v=""/>
    <s v="X"/>
    <s v=""/>
    <n v="0"/>
    <d v="1899-12-30T06:00:00"/>
    <d v="1899-12-30T00:00:00"/>
    <x v="1"/>
    <s v="agent5|43121"/>
  </r>
  <r>
    <x v="4"/>
    <x v="21"/>
    <s v="_x_x"/>
    <s v=""/>
    <s v="X"/>
    <s v=""/>
    <s v="X"/>
    <n v="0"/>
    <d v="1899-12-30T11:00:00"/>
    <d v="1899-12-30T01:00:00"/>
    <x v="1"/>
    <s v="agent5|43122"/>
  </r>
  <r>
    <x v="4"/>
    <x v="22"/>
    <s v="x___"/>
    <s v="X"/>
    <s v=""/>
    <s v=""/>
    <s v=""/>
    <n v="0"/>
    <d v="1899-12-30T07:00:00"/>
    <d v="1899-12-30T06:00:00"/>
    <x v="1"/>
    <s v="agent5|43123"/>
  </r>
  <r>
    <x v="4"/>
    <x v="23"/>
    <s v="____"/>
    <s v=""/>
    <s v=""/>
    <s v=""/>
    <s v=""/>
    <n v="0"/>
    <d v="1899-12-30T00:00:00"/>
    <d v="1899-12-30T00:00:00"/>
    <x v="1"/>
    <s v="agent5|43124"/>
  </r>
  <r>
    <x v="4"/>
    <x v="24"/>
    <s v="__x_"/>
    <s v=""/>
    <s v=""/>
    <s v="X"/>
    <s v=""/>
    <n v="0"/>
    <d v="1899-12-30T06:00:00"/>
    <d v="1899-12-30T00:00:00"/>
    <x v="1"/>
    <s v="agent5|43125"/>
  </r>
  <r>
    <x v="4"/>
    <x v="25"/>
    <s v="_x_x"/>
    <s v=""/>
    <s v="X"/>
    <s v=""/>
    <s v="X"/>
    <n v="0"/>
    <d v="1899-12-30T11:00:00"/>
    <d v="1899-12-30T01:00:00"/>
    <x v="1"/>
    <s v="agent5|43126"/>
  </r>
  <r>
    <x v="4"/>
    <x v="26"/>
    <s v="x___"/>
    <s v="X"/>
    <s v=""/>
    <s v=""/>
    <s v=""/>
    <n v="0"/>
    <d v="1899-12-30T07:00:00"/>
    <d v="1899-12-30T06:00:00"/>
    <x v="1"/>
    <s v="agent5|43127"/>
  </r>
  <r>
    <x v="4"/>
    <x v="27"/>
    <s v="____"/>
    <s v=""/>
    <s v=""/>
    <s v=""/>
    <s v=""/>
    <n v="0"/>
    <d v="1899-12-30T00:00:00"/>
    <d v="1899-12-30T00:00:00"/>
    <x v="1"/>
    <s v="agent5|43128"/>
  </r>
  <r>
    <x v="4"/>
    <x v="28"/>
    <s v="__x_"/>
    <s v=""/>
    <s v=""/>
    <s v="X"/>
    <s v=""/>
    <n v="0"/>
    <d v="1899-12-30T06:00:00"/>
    <d v="1899-12-30T00:00:00"/>
    <x v="1"/>
    <s v="agent5|43129"/>
  </r>
  <r>
    <x v="4"/>
    <x v="29"/>
    <s v="_x_x"/>
    <s v=""/>
    <s v="X"/>
    <s v=""/>
    <s v="X"/>
    <n v="0"/>
    <d v="1899-12-30T11:00:00"/>
    <d v="1899-12-30T01:00:00"/>
    <x v="1"/>
    <s v="agent5|43130"/>
  </r>
  <r>
    <x v="4"/>
    <x v="30"/>
    <s v="x___"/>
    <s v="X"/>
    <s v=""/>
    <s v=""/>
    <s v=""/>
    <n v="0"/>
    <d v="1899-12-30T07:00:00"/>
    <d v="1899-12-30T06:00:00"/>
    <x v="1"/>
    <s v="agent5|43131"/>
  </r>
  <r>
    <x v="4"/>
    <x v="31"/>
    <s v="____"/>
    <s v=""/>
    <s v=""/>
    <s v=""/>
    <s v=""/>
    <n v="0"/>
    <d v="1899-12-30T00:00:00"/>
    <d v="1899-12-30T00:00:00"/>
    <x v="1"/>
    <s v="agent5|43132"/>
  </r>
  <r>
    <x v="4"/>
    <x v="32"/>
    <s v="__x_"/>
    <s v=""/>
    <s v=""/>
    <s v="X"/>
    <s v=""/>
    <n v="0"/>
    <d v="1899-12-30T06:00:00"/>
    <d v="1899-12-30T00:00:00"/>
    <x v="1"/>
    <s v="agent5|43133"/>
  </r>
  <r>
    <x v="4"/>
    <x v="33"/>
    <s v="_x_x"/>
    <s v=""/>
    <s v="X"/>
    <s v=""/>
    <s v="X"/>
    <n v="0"/>
    <d v="1899-12-30T11:00:00"/>
    <d v="1899-12-30T01:00:00"/>
    <x v="1"/>
    <s v="agent5|43134"/>
  </r>
  <r>
    <x v="4"/>
    <x v="34"/>
    <s v="x___"/>
    <s v="X"/>
    <s v=""/>
    <s v=""/>
    <s v=""/>
    <n v="0"/>
    <d v="1899-12-30T07:00:00"/>
    <d v="1899-12-30T06:00:00"/>
    <x v="1"/>
    <s v="agent5|43135"/>
  </r>
  <r>
    <x v="5"/>
    <x v="0"/>
    <s v="__x_"/>
    <s v=""/>
    <s v=""/>
    <s v="X"/>
    <s v=""/>
    <n v="0"/>
    <d v="1899-12-30T06:00:00"/>
    <d v="1899-12-30T00:00:00"/>
    <x v="0"/>
    <s v="agent6|43101"/>
  </r>
  <r>
    <x v="5"/>
    <x v="1"/>
    <s v="_x_x"/>
    <s v=""/>
    <s v="X"/>
    <s v=""/>
    <s v="X"/>
    <n v="0"/>
    <d v="1899-12-30T11:00:00"/>
    <d v="1899-12-30T01:00:00"/>
    <x v="1"/>
    <s v="agent6|43102"/>
  </r>
  <r>
    <x v="5"/>
    <x v="2"/>
    <s v="x___"/>
    <s v="X"/>
    <s v=""/>
    <s v=""/>
    <s v=""/>
    <n v="0"/>
    <d v="1899-12-30T07:00:00"/>
    <d v="1899-12-30T06:00:00"/>
    <x v="1"/>
    <s v="agent6|43103"/>
  </r>
  <r>
    <x v="5"/>
    <x v="3"/>
    <s v="____"/>
    <s v=""/>
    <s v=""/>
    <s v=""/>
    <s v=""/>
    <n v="0"/>
    <d v="1899-12-30T00:00:00"/>
    <d v="1899-12-30T00:00:00"/>
    <x v="1"/>
    <s v="agent6|43104"/>
  </r>
  <r>
    <x v="5"/>
    <x v="4"/>
    <s v="__x_"/>
    <s v=""/>
    <s v=""/>
    <s v="X"/>
    <s v=""/>
    <n v="0"/>
    <d v="1899-12-30T06:00:00"/>
    <d v="1899-12-30T00:00:00"/>
    <x v="1"/>
    <s v="agent6|43105"/>
  </r>
  <r>
    <x v="5"/>
    <x v="5"/>
    <s v="_x_x"/>
    <s v=""/>
    <s v="X"/>
    <s v=""/>
    <s v="X"/>
    <n v="0"/>
    <d v="1899-12-30T11:00:00"/>
    <d v="1899-12-30T01:00:00"/>
    <x v="1"/>
    <s v="agent6|43106"/>
  </r>
  <r>
    <x v="5"/>
    <x v="6"/>
    <s v="x___"/>
    <s v="X"/>
    <s v=""/>
    <s v=""/>
    <s v=""/>
    <n v="0"/>
    <d v="1899-12-30T07:00:00"/>
    <d v="1899-12-30T06:00:00"/>
    <x v="1"/>
    <s v="agent6|43107"/>
  </r>
  <r>
    <x v="5"/>
    <x v="7"/>
    <s v="____"/>
    <s v=""/>
    <s v=""/>
    <s v=""/>
    <s v=""/>
    <n v="0"/>
    <d v="1899-12-30T00:00:00"/>
    <d v="1899-12-30T00:00:00"/>
    <x v="1"/>
    <s v="agent6|43108"/>
  </r>
  <r>
    <x v="5"/>
    <x v="8"/>
    <s v="__x_"/>
    <s v=""/>
    <s v=""/>
    <s v="X"/>
    <s v=""/>
    <n v="0"/>
    <d v="1899-12-30T06:00:00"/>
    <d v="1899-12-30T00:00:00"/>
    <x v="1"/>
    <s v="agent6|43109"/>
  </r>
  <r>
    <x v="5"/>
    <x v="9"/>
    <s v="_x_x"/>
    <s v=""/>
    <s v="X"/>
    <s v=""/>
    <s v="X"/>
    <n v="0"/>
    <d v="1899-12-30T11:00:00"/>
    <d v="1899-12-30T01:00:00"/>
    <x v="1"/>
    <s v="agent6|43110"/>
  </r>
  <r>
    <x v="5"/>
    <x v="10"/>
    <s v="x___"/>
    <s v="X"/>
    <s v=""/>
    <s v=""/>
    <s v=""/>
    <n v="0"/>
    <d v="1899-12-30T07:00:00"/>
    <d v="1899-12-30T06:00:00"/>
    <x v="1"/>
    <s v="agent6|43111"/>
  </r>
  <r>
    <x v="5"/>
    <x v="11"/>
    <s v="____"/>
    <s v=""/>
    <s v=""/>
    <s v=""/>
    <s v=""/>
    <n v="0"/>
    <d v="1899-12-30T00:00:00"/>
    <d v="1899-12-30T00:00:00"/>
    <x v="1"/>
    <s v="agent6|43112"/>
  </r>
  <r>
    <x v="5"/>
    <x v="12"/>
    <s v="__x_"/>
    <s v=""/>
    <s v=""/>
    <s v="X"/>
    <s v=""/>
    <n v="0"/>
    <d v="1899-12-30T06:00:00"/>
    <d v="1899-12-30T00:00:00"/>
    <x v="1"/>
    <s v="agent6|43113"/>
  </r>
  <r>
    <x v="5"/>
    <x v="13"/>
    <s v="_x_x"/>
    <s v=""/>
    <s v="X"/>
    <s v=""/>
    <s v="X"/>
    <n v="0"/>
    <d v="1899-12-30T11:00:00"/>
    <d v="1899-12-30T01:00:00"/>
    <x v="1"/>
    <s v="agent6|43114"/>
  </r>
  <r>
    <x v="5"/>
    <x v="14"/>
    <s v="x___"/>
    <s v="X"/>
    <s v=""/>
    <s v=""/>
    <s v=""/>
    <n v="0"/>
    <d v="1899-12-30T07:00:00"/>
    <d v="1899-12-30T06:00:00"/>
    <x v="1"/>
    <s v="agent6|43115"/>
  </r>
  <r>
    <x v="5"/>
    <x v="15"/>
    <s v="____"/>
    <s v=""/>
    <s v=""/>
    <s v=""/>
    <s v=""/>
    <n v="0"/>
    <d v="1899-12-30T00:00:00"/>
    <d v="1899-12-30T00:00:00"/>
    <x v="1"/>
    <s v="agent6|43116"/>
  </r>
  <r>
    <x v="5"/>
    <x v="16"/>
    <s v="__x_"/>
    <s v=""/>
    <s v=""/>
    <s v="X"/>
    <s v=""/>
    <n v="0"/>
    <d v="1899-12-30T06:00:00"/>
    <d v="1899-12-30T00:00:00"/>
    <x v="1"/>
    <s v="agent6|43117"/>
  </r>
  <r>
    <x v="5"/>
    <x v="17"/>
    <s v="_x_x"/>
    <s v=""/>
    <s v="X"/>
    <s v=""/>
    <s v="X"/>
    <n v="0"/>
    <d v="1899-12-30T11:00:00"/>
    <d v="1899-12-30T01:00:00"/>
    <x v="1"/>
    <s v="agent6|43118"/>
  </r>
  <r>
    <x v="5"/>
    <x v="18"/>
    <s v="x___"/>
    <s v="X"/>
    <s v=""/>
    <s v=""/>
    <s v=""/>
    <n v="0"/>
    <d v="1899-12-30T07:00:00"/>
    <d v="1899-12-30T06:00:00"/>
    <x v="1"/>
    <s v="agent6|43119"/>
  </r>
  <r>
    <x v="5"/>
    <x v="19"/>
    <s v="____"/>
    <s v=""/>
    <s v=""/>
    <s v=""/>
    <s v=""/>
    <n v="0"/>
    <d v="1899-12-30T00:00:00"/>
    <d v="1899-12-30T00:00:00"/>
    <x v="1"/>
    <s v="agent6|43120"/>
  </r>
  <r>
    <x v="5"/>
    <x v="20"/>
    <s v="__x_"/>
    <s v=""/>
    <s v=""/>
    <s v="X"/>
    <s v=""/>
    <n v="0"/>
    <d v="1899-12-30T06:00:00"/>
    <d v="1899-12-30T00:00:00"/>
    <x v="1"/>
    <s v="agent6|43121"/>
  </r>
  <r>
    <x v="5"/>
    <x v="21"/>
    <s v="_x_x"/>
    <s v=""/>
    <s v="X"/>
    <s v=""/>
    <s v="X"/>
    <n v="0"/>
    <d v="1899-12-30T11:00:00"/>
    <d v="1899-12-30T01:00:00"/>
    <x v="1"/>
    <s v="agent6|43122"/>
  </r>
  <r>
    <x v="5"/>
    <x v="22"/>
    <s v="x___"/>
    <s v="X"/>
    <s v=""/>
    <s v=""/>
    <s v=""/>
    <n v="0"/>
    <d v="1899-12-30T07:00:00"/>
    <d v="1899-12-30T06:00:00"/>
    <x v="1"/>
    <s v="agent6|43123"/>
  </r>
  <r>
    <x v="5"/>
    <x v="23"/>
    <s v="____"/>
    <s v=""/>
    <s v=""/>
    <s v=""/>
    <s v=""/>
    <n v="0"/>
    <d v="1899-12-30T00:00:00"/>
    <d v="1899-12-30T00:00:00"/>
    <x v="1"/>
    <s v="agent6|43124"/>
  </r>
  <r>
    <x v="5"/>
    <x v="24"/>
    <s v="__x_"/>
    <s v=""/>
    <s v=""/>
    <s v="X"/>
    <s v=""/>
    <n v="0"/>
    <d v="1899-12-30T06:00:00"/>
    <d v="1899-12-30T00:00:00"/>
    <x v="1"/>
    <s v="agent6|43125"/>
  </r>
  <r>
    <x v="5"/>
    <x v="25"/>
    <s v="_x_x"/>
    <s v=""/>
    <s v="X"/>
    <s v=""/>
    <s v="X"/>
    <n v="0"/>
    <d v="1899-12-30T11:00:00"/>
    <d v="1899-12-30T01:00:00"/>
    <x v="1"/>
    <s v="agent6|43126"/>
  </r>
  <r>
    <x v="5"/>
    <x v="26"/>
    <s v="x___"/>
    <s v="X"/>
    <s v=""/>
    <s v=""/>
    <s v=""/>
    <n v="0"/>
    <d v="1899-12-30T07:00:00"/>
    <d v="1899-12-30T06:00:00"/>
    <x v="1"/>
    <s v="agent6|43127"/>
  </r>
  <r>
    <x v="5"/>
    <x v="27"/>
    <s v="____"/>
    <s v=""/>
    <s v=""/>
    <s v=""/>
    <s v=""/>
    <n v="0"/>
    <d v="1899-12-30T00:00:00"/>
    <d v="1899-12-30T00:00:00"/>
    <x v="1"/>
    <s v="agent6|43128"/>
  </r>
  <r>
    <x v="5"/>
    <x v="28"/>
    <s v="__x_"/>
    <s v=""/>
    <s v=""/>
    <s v="X"/>
    <s v=""/>
    <n v="0"/>
    <d v="1899-12-30T06:00:00"/>
    <d v="1899-12-30T00:00:00"/>
    <x v="1"/>
    <s v="agent6|43129"/>
  </r>
  <r>
    <x v="5"/>
    <x v="29"/>
    <s v="_x_x"/>
    <s v=""/>
    <s v="X"/>
    <s v=""/>
    <s v="X"/>
    <n v="0"/>
    <d v="1899-12-30T11:00:00"/>
    <d v="1899-12-30T01:00:00"/>
    <x v="1"/>
    <s v="agent6|43130"/>
  </r>
  <r>
    <x v="5"/>
    <x v="30"/>
    <s v="x___"/>
    <s v="X"/>
    <s v=""/>
    <s v=""/>
    <s v=""/>
    <n v="0"/>
    <d v="1899-12-30T07:00:00"/>
    <d v="1899-12-30T06:00:00"/>
    <x v="1"/>
    <s v="agent6|43131"/>
  </r>
  <r>
    <x v="5"/>
    <x v="31"/>
    <s v="____"/>
    <s v=""/>
    <s v=""/>
    <s v=""/>
    <s v=""/>
    <n v="0"/>
    <d v="1899-12-30T00:00:00"/>
    <d v="1899-12-30T00:00:00"/>
    <x v="1"/>
    <s v="agent6|43132"/>
  </r>
  <r>
    <x v="5"/>
    <x v="32"/>
    <s v="__x_"/>
    <s v=""/>
    <s v=""/>
    <s v="X"/>
    <s v=""/>
    <n v="0"/>
    <d v="1899-12-30T06:00:00"/>
    <d v="1899-12-30T00:00:00"/>
    <x v="1"/>
    <s v="agent6|43133"/>
  </r>
  <r>
    <x v="5"/>
    <x v="33"/>
    <s v="_x_x"/>
    <s v=""/>
    <s v="X"/>
    <s v=""/>
    <s v="X"/>
    <n v="0"/>
    <d v="1899-12-30T11:00:00"/>
    <d v="1899-12-30T01:00:00"/>
    <x v="1"/>
    <s v="agent6|43134"/>
  </r>
  <r>
    <x v="5"/>
    <x v="34"/>
    <s v="x___"/>
    <s v="X"/>
    <s v=""/>
    <s v=""/>
    <s v=""/>
    <n v="0"/>
    <d v="1899-12-30T07:00:00"/>
    <d v="1899-12-30T06:00:00"/>
    <x v="1"/>
    <s v="agent6|43135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name="TCD" cacheId="11" applyNumberFormats="0" applyBorderFormats="0" applyFontFormats="0" applyPatternFormats="0" applyAlignmentFormats="0" applyWidthHeightFormats="1" dataCaption="Valeurs" updatedVersion="6" minRefreshableVersion="3" itemPrintTitles="1" createdVersion="5" indent="0" compact="0" compactData="0" multipleFieldFilters="0">
  <location ref="A3:H21" firstHeaderRow="1" firstDataRow="4" firstDataCol="2"/>
  <pivotFields count="13">
    <pivotField axis="axisRow" compact="0" outline="0" showAll="0">
      <items count="9">
        <item x="0"/>
        <item x="1"/>
        <item x="2"/>
        <item x="3"/>
        <item x="4"/>
        <item x="5"/>
        <item m="1" x="6"/>
        <item m="1" x="7"/>
        <item t="default"/>
      </items>
    </pivotField>
    <pivotField axis="axisRow" compact="0" numFmtId="14" outline="0" showAll="0">
      <items count="15">
        <item x="0"/>
        <item x="1"/>
        <item x="2"/>
        <item x="3"/>
        <item x="4"/>
        <item x="5"/>
        <item x="6"/>
        <item x="7"/>
        <item x="8"/>
        <item x="9"/>
        <item x="10"/>
        <item x="11"/>
        <item x="12"/>
        <item x="13"/>
        <item t="default"/>
      </items>
    </pivotField>
    <pivotField compact="0" outline="0" showAll="0" defaultSubtotal="0"/>
    <pivotField compact="0" outline="0" showAll="0" defaultSubtotal="0"/>
    <pivotField compact="0" outline="0" showAll="0" defaultSubtotal="0"/>
    <pivotField compact="0" outline="0" showAll="0" defaultSubtotal="0"/>
    <pivotField compact="0" outline="0" showAll="0" defaultSubtotal="0"/>
    <pivotField compact="0" outline="0" showAll="0" defaultSubtotal="0"/>
    <pivotField dataField="1" compact="0" outline="0" showAll="0"/>
    <pivotField dataField="1" compact="0" outline="0" showAll="0"/>
    <pivotField axis="axisCol" compact="0" outline="0" showAll="0">
      <items count="3">
        <item x="1"/>
        <item x="0"/>
        <item t="default"/>
      </items>
    </pivotField>
    <pivotField compact="0" outline="0" showAll="0" defaultSubtotal="0"/>
    <pivotField axis="axisCol" compact="0" outline="0" showAll="0" defaultSubtotal="0">
      <items count="3">
        <item x="0"/>
        <item x="1"/>
        <item x="2"/>
      </items>
    </pivotField>
  </pivotFields>
  <rowFields count="2">
    <field x="1"/>
    <field x="0"/>
  </rowFields>
  <rowItems count="15">
    <i>
      <x v="1"/>
      <x/>
    </i>
    <i r="1">
      <x v="1"/>
    </i>
    <i r="1">
      <x v="2"/>
    </i>
    <i r="1">
      <x v="3"/>
    </i>
    <i r="1">
      <x v="4"/>
    </i>
    <i r="1">
      <x v="5"/>
    </i>
    <i t="default">
      <x v="1"/>
    </i>
    <i>
      <x v="2"/>
      <x/>
    </i>
    <i r="1">
      <x v="1"/>
    </i>
    <i r="1">
      <x v="2"/>
    </i>
    <i r="1">
      <x v="3"/>
    </i>
    <i r="1">
      <x v="4"/>
    </i>
    <i r="1">
      <x v="5"/>
    </i>
    <i t="default">
      <x v="2"/>
    </i>
    <i t="grand">
      <x/>
    </i>
  </rowItems>
  <colFields count="3">
    <field x="12"/>
    <field x="10"/>
    <field x="-2"/>
  </colFields>
  <colItems count="6">
    <i>
      <x v="1"/>
      <x/>
      <x/>
    </i>
    <i r="2" i="1">
      <x v="1"/>
    </i>
    <i r="1">
      <x v="1"/>
      <x/>
    </i>
    <i r="2" i="1">
      <x v="1"/>
    </i>
    <i t="grand">
      <x/>
    </i>
    <i t="grand" i="1">
      <x/>
    </i>
  </colItems>
  <dataFields count="2">
    <dataField name="Somme de heures jour" fld="8" baseField="0" baseItem="0" numFmtId="166"/>
    <dataField name="Somme de heures nuit" fld="9" baseField="0" baseItem="0" numFmtId="166"/>
  </dataFields>
  <formats count="17">
    <format dxfId="64">
      <pivotArea type="all" dataOnly="0" outline="0" fieldPosition="0"/>
    </format>
    <format dxfId="63">
      <pivotArea outline="0" collapsedLevelsAreSubtotals="1" fieldPosition="0"/>
    </format>
    <format dxfId="62">
      <pivotArea dataOnly="0" labelOnly="1" outline="0" fieldPosition="0">
        <references count="1">
          <reference field="0" count="0"/>
        </references>
      </pivotArea>
    </format>
    <format dxfId="61">
      <pivotArea dataOnly="0" labelOnly="1" grandRow="1" outline="0" fieldPosition="0"/>
    </format>
    <format dxfId="60">
      <pivotArea dataOnly="0" labelOnly="1" outline="0" fieldPosition="0">
        <references count="1">
          <reference field="12" count="1">
            <x v="1"/>
          </reference>
        </references>
      </pivotArea>
    </format>
    <format dxfId="59">
      <pivotArea field="12" dataOnly="0" labelOnly="1" grandCol="1" outline="0" axis="axisCol" fieldPosition="0">
        <references count="1">
          <reference field="4294967294" count="1" selected="0">
            <x v="0"/>
          </reference>
        </references>
      </pivotArea>
    </format>
    <format dxfId="58">
      <pivotArea field="12" dataOnly="0" labelOnly="1" grandCol="1" outline="0" axis="axisCol" fieldPosition="0">
        <references count="1">
          <reference field="4294967294" count="1" selected="0">
            <x v="1"/>
          </reference>
        </references>
      </pivotArea>
    </format>
    <format dxfId="57">
      <pivotArea dataOnly="0" labelOnly="1" outline="0" fieldPosition="0">
        <references count="2">
          <reference field="1" count="2">
            <x v="1"/>
            <x v="2"/>
          </reference>
          <reference field="12" count="1" selected="0">
            <x v="1"/>
          </reference>
        </references>
      </pivotArea>
    </format>
    <format dxfId="56">
      <pivotArea dataOnly="0" labelOnly="1" outline="0" fieldPosition="0">
        <references count="3">
          <reference field="4294967294" count="1" selected="0">
            <x v="0"/>
          </reference>
          <reference field="1" count="2" defaultSubtotal="1">
            <x v="1"/>
            <x v="2"/>
          </reference>
          <reference field="12" count="1" selected="0">
            <x v="1"/>
          </reference>
        </references>
      </pivotArea>
    </format>
    <format dxfId="55">
      <pivotArea dataOnly="0" labelOnly="1" outline="0" fieldPosition="0">
        <references count="3">
          <reference field="4294967294" count="1" selected="0">
            <x v="1"/>
          </reference>
          <reference field="1" count="2" defaultSubtotal="1">
            <x v="1"/>
            <x v="2"/>
          </reference>
          <reference field="12" count="1" selected="0">
            <x v="1"/>
          </reference>
        </references>
      </pivotArea>
    </format>
    <format dxfId="54">
      <pivotArea dataOnly="0" labelOnly="1" outline="0" fieldPosition="0">
        <references count="3">
          <reference field="1" count="1" selected="0">
            <x v="1"/>
          </reference>
          <reference field="10" count="0"/>
          <reference field="12" count="1" selected="0">
            <x v="1"/>
          </reference>
        </references>
      </pivotArea>
    </format>
    <format dxfId="53">
      <pivotArea dataOnly="0" labelOnly="1" outline="0" fieldPosition="0">
        <references count="3">
          <reference field="1" count="1" selected="0">
            <x v="2"/>
          </reference>
          <reference field="10" count="1">
            <x v="0"/>
          </reference>
          <reference field="12" count="1" selected="0">
            <x v="1"/>
          </reference>
        </references>
      </pivotArea>
    </format>
    <format dxfId="52">
      <pivotArea dataOnly="0" labelOnly="1" outline="0" fieldPosition="0">
        <references count="4">
          <reference field="4294967294" count="2">
            <x v="0"/>
            <x v="1"/>
          </reference>
          <reference field="1" count="1" selected="0">
            <x v="1"/>
          </reference>
          <reference field="10" count="1" selected="0">
            <x v="0"/>
          </reference>
          <reference field="12" count="1" selected="0">
            <x v="1"/>
          </reference>
        </references>
      </pivotArea>
    </format>
    <format dxfId="51">
      <pivotArea dataOnly="0" labelOnly="1" outline="0" fieldPosition="0">
        <references count="4">
          <reference field="4294967294" count="2">
            <x v="0"/>
            <x v="1"/>
          </reference>
          <reference field="1" count="1" selected="0">
            <x v="1"/>
          </reference>
          <reference field="10" count="1" selected="0">
            <x v="1"/>
          </reference>
          <reference field="12" count="1" selected="0">
            <x v="1"/>
          </reference>
        </references>
      </pivotArea>
    </format>
    <format dxfId="50">
      <pivotArea dataOnly="0" labelOnly="1" outline="0" fieldPosition="0">
        <references count="4">
          <reference field="4294967294" count="2">
            <x v="0"/>
            <x v="1"/>
          </reference>
          <reference field="1" count="1" selected="0">
            <x v="2"/>
          </reference>
          <reference field="10" count="1" selected="0">
            <x v="0"/>
          </reference>
          <reference field="12" count="1" selected="0">
            <x v="1"/>
          </reference>
        </references>
      </pivotArea>
    </format>
    <format dxfId="49">
      <pivotArea outline="0" fieldPosition="0">
        <references count="1">
          <reference field="4294967294" count="1">
            <x v="0"/>
          </reference>
        </references>
      </pivotArea>
    </format>
    <format dxfId="48">
      <pivotArea outline="0" fieldPosition="0">
        <references count="1">
          <reference field="4294967294" count="1">
            <x v="1"/>
          </reference>
        </references>
      </pivotArea>
    </format>
  </format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</extLst>
</pivotTableDefinition>
</file>

<file path=xl/tables/table1.xml><?xml version="1.0" encoding="utf-8"?>
<table xmlns="http://schemas.openxmlformats.org/spreadsheetml/2006/main" id="1" name="data" displayName="data" ref="A1:L211" totalsRowShown="0">
  <autoFilter ref="A1:L211"/>
  <sortState ref="A2:F281">
    <sortCondition ref="A2"/>
  </sortState>
  <tableColumns count="12">
    <tableColumn id="1" name="agent"/>
    <tableColumn id="2" name="date" dataDxfId="82"/>
    <tableColumn id="12" name="saisie" dataDxfId="81"/>
    <tableColumn id="3" name="1" dataDxfId="80">
      <calculatedColumnFormula>IF(MID(data[[#This Row],[saisie]],1,1)="x","X","")</calculatedColumnFormula>
    </tableColumn>
    <tableColumn id="4" name="2" dataDxfId="79">
      <calculatedColumnFormula>IF(MID(data[[#This Row],[saisie]],2,1)="x","X","")</calculatedColumnFormula>
    </tableColumn>
    <tableColumn id="5" name="3" dataDxfId="78">
      <calculatedColumnFormula>IF(MID(data[[#This Row],[saisie]],3,1)="x","X","")</calculatedColumnFormula>
    </tableColumn>
    <tableColumn id="6" name="4" dataDxfId="77">
      <calculatedColumnFormula>IF(MID(data[[#This Row],[saisie]],4,1)="x","X","")</calculatedColumnFormula>
    </tableColumn>
    <tableColumn id="11" name="absence" dataDxfId="76">
      <calculatedColumnFormula>SUMPRODUCT((leave[Agents]=data[[#This Row],[agent]])*(leave[depart]&lt;=data[[#This Row],[date]])*(leave[retour]&gt;data[[#This Row],[date]]))</calculatedColumnFormula>
    </tableColumn>
    <tableColumn id="8" name="heures jour" dataDxfId="75">
      <calculatedColumnFormula>IF(data[[#This Row],[absence]]=0,SUMPRODUCT((data[[#This Row],[1]:[4]]="X")*HORAIRES!$B$5:$E$5),0)</calculatedColumnFormula>
    </tableColumn>
    <tableColumn id="9" name="heures nuit" dataDxfId="74">
      <calculatedColumnFormula>IF(data[[#This Row],[absence]]=0,SUMPRODUCT((data[[#This Row],[1]:[4]]="X")*HORAIRES!$B$6:$E$6),0)</calculatedColumnFormula>
    </tableColumn>
    <tableColumn id="10" name="jour férié" dataDxfId="73">
      <calculatedColumnFormula>IF(COUNTIF(JF,data[[#This Row],[date]])&gt;0,"férié","")</calculatedColumnFormula>
    </tableColumn>
    <tableColumn id="7" name="clé" dataDxfId="72">
      <calculatedColumnFormula>data[[#This Row],[agent]]&amp;"|"&amp;data[[#This Row],[date]]</calculatedColumnFormula>
    </tableColumn>
  </tableColumns>
  <tableStyleInfo name="TableStyleMedium2" showFirstColumn="0" showLastColumn="0" showRowStripes="1" showColumnStripes="0"/>
</table>
</file>

<file path=xl/tables/table2.xml><?xml version="1.0" encoding="utf-8"?>
<table xmlns="http://schemas.openxmlformats.org/spreadsheetml/2006/main" id="3" name="agents" displayName="agents" ref="B6:F14" totalsRowShown="0">
  <autoFilter ref="B6:F14"/>
  <tableColumns count="5">
    <tableColumn id="1" name="Equipe 1"/>
    <tableColumn id="2" name="Equipe 2"/>
    <tableColumn id="3" name="Equipe 3"/>
    <tableColumn id="4" name="Equipe 4"/>
    <tableColumn id="5" name="Equipe 5"/>
  </tableColumns>
  <tableStyleInfo name="TableStyleLight9" showFirstColumn="0" showLastColumn="0" showRowStripes="1" showColumnStripes="0"/>
</table>
</file>

<file path=xl/tables/table3.xml><?xml version="1.0" encoding="utf-8"?>
<table xmlns="http://schemas.openxmlformats.org/spreadsheetml/2006/main" id="2" name="leave" displayName="leave" ref="B3:D5" totalsRowShown="0" headerRowDxfId="71" headerRowBorderDxfId="70" tableBorderDxfId="69" totalsRowBorderDxfId="68">
  <autoFilter ref="B3:D5"/>
  <tableColumns count="3">
    <tableColumn id="1" name="Agents" dataDxfId="67"/>
    <tableColumn id="2" name="depart" dataDxfId="66"/>
    <tableColumn id="3" name="retour" dataDxfId="65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table" Target="../tables/table2.xml"/></Relationships>
</file>

<file path=xl/worksheets/_rels/sheet6.xml.rels><?xml version="1.0" encoding="UTF-8" standalone="yes"?>
<Relationships xmlns="http://schemas.openxmlformats.org/package/2006/relationships"><Relationship Id="rId1" Type="http://schemas.openxmlformats.org/officeDocument/2006/relationships/table" Target="../tables/table3.xml"/></Relationships>
</file>

<file path=xl/worksheets/_rels/sheet7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9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3.bin"/><Relationship Id="rId1" Type="http://schemas.openxmlformats.org/officeDocument/2006/relationships/pivotTable" Target="../pivotTables/pivot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7"/>
  <dimension ref="A1:E6"/>
  <sheetViews>
    <sheetView workbookViewId="0">
      <selection activeCell="E26" sqref="E26"/>
    </sheetView>
  </sheetViews>
  <sheetFormatPr baseColWidth="10" defaultRowHeight="15" x14ac:dyDescent="0.25"/>
  <cols>
    <col min="2" max="5" width="10.85546875" style="2"/>
  </cols>
  <sheetData>
    <row r="1" spans="1:5" x14ac:dyDescent="0.25">
      <c r="A1" t="s">
        <v>21</v>
      </c>
      <c r="B1" s="2" t="s">
        <v>8</v>
      </c>
      <c r="C1" s="2" t="s">
        <v>9</v>
      </c>
      <c r="D1" s="2" t="s">
        <v>10</v>
      </c>
      <c r="E1" s="2" t="s">
        <v>11</v>
      </c>
    </row>
    <row r="2" spans="1:5" x14ac:dyDescent="0.25">
      <c r="B2" s="13">
        <v>0</v>
      </c>
      <c r="C2" s="13">
        <v>0.29166666666666669</v>
      </c>
      <c r="D2" s="13">
        <v>0.58333333333333337</v>
      </c>
      <c r="E2" s="13">
        <v>0.83333333333333337</v>
      </c>
    </row>
    <row r="3" spans="1:5" x14ac:dyDescent="0.25">
      <c r="B3" s="13">
        <v>0.25</v>
      </c>
      <c r="C3" s="13"/>
      <c r="D3" s="13"/>
      <c r="E3" s="13">
        <v>0.875</v>
      </c>
    </row>
    <row r="4" spans="1:5" x14ac:dyDescent="0.25">
      <c r="B4" s="13">
        <v>0.29166666666666669</v>
      </c>
      <c r="C4" s="13">
        <v>0.58333333333333337</v>
      </c>
      <c r="D4" s="13">
        <v>0.83333333333333337</v>
      </c>
      <c r="E4" s="13">
        <v>1</v>
      </c>
    </row>
    <row r="5" spans="1:5" x14ac:dyDescent="0.25">
      <c r="A5" t="s">
        <v>22</v>
      </c>
      <c r="B5" s="13">
        <f>B4-B2</f>
        <v>0.29166666666666669</v>
      </c>
      <c r="C5" s="13">
        <f t="shared" ref="C5:E5" si="0">C4-C2</f>
        <v>0.29166666666666669</v>
      </c>
      <c r="D5" s="13">
        <f t="shared" si="0"/>
        <v>0.25</v>
      </c>
      <c r="E5" s="13">
        <f t="shared" si="0"/>
        <v>0.16666666666666663</v>
      </c>
    </row>
    <row r="6" spans="1:5" x14ac:dyDescent="0.25">
      <c r="A6" t="s">
        <v>23</v>
      </c>
      <c r="B6" s="13">
        <f>MAX(0,B3-B2)</f>
        <v>0.25</v>
      </c>
      <c r="C6" s="13">
        <f t="shared" ref="C6:E6" si="1">MAX(0,C3-C2)</f>
        <v>0</v>
      </c>
      <c r="D6" s="13">
        <f t="shared" si="1"/>
        <v>0</v>
      </c>
      <c r="E6" s="13">
        <f t="shared" si="1"/>
        <v>4.166666666666663E-2</v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5"/>
  <dimension ref="A1:I24"/>
  <sheetViews>
    <sheetView workbookViewId="0"/>
  </sheetViews>
  <sheetFormatPr baseColWidth="10" defaultRowHeight="15" x14ac:dyDescent="0.25"/>
  <cols>
    <col min="1" max="1" width="13.28515625" bestFit="1" customWidth="1"/>
    <col min="2" max="6" width="14.5703125" customWidth="1"/>
    <col min="9" max="9" width="15.42578125" customWidth="1"/>
  </cols>
  <sheetData>
    <row r="1" spans="1:9" x14ac:dyDescent="0.25">
      <c r="B1" s="3">
        <f ca="1">YEAR(TODAY())</f>
        <v>2018</v>
      </c>
      <c r="C1" s="3">
        <f ca="1">B1+1</f>
        <v>2019</v>
      </c>
      <c r="D1" s="3">
        <f t="shared" ref="D1:F1" ca="1" si="0">C1+1</f>
        <v>2020</v>
      </c>
      <c r="E1" s="3">
        <f t="shared" ca="1" si="0"/>
        <v>2021</v>
      </c>
      <c r="F1" s="3">
        <f t="shared" ca="1" si="0"/>
        <v>2022</v>
      </c>
      <c r="I1" s="34">
        <f ca="1">B2</f>
        <v>43101</v>
      </c>
    </row>
    <row r="2" spans="1:9" x14ac:dyDescent="0.25">
      <c r="A2" s="4" t="s">
        <v>24</v>
      </c>
      <c r="B2" s="5">
        <f ca="1">DATE(B1,1,1)</f>
        <v>43101</v>
      </c>
      <c r="C2" s="5">
        <f t="shared" ref="C2:F2" ca="1" si="1">DATE(C1,1,1)</f>
        <v>43466</v>
      </c>
      <c r="D2" s="5">
        <f t="shared" ca="1" si="1"/>
        <v>43831</v>
      </c>
      <c r="E2" s="5">
        <f t="shared" ca="1" si="1"/>
        <v>44197</v>
      </c>
      <c r="F2" s="5">
        <f t="shared" ca="1" si="1"/>
        <v>44562</v>
      </c>
      <c r="I2" s="34">
        <f ca="1">EOMONTH($I$1,ROW()-2)+1</f>
        <v>43132</v>
      </c>
    </row>
    <row r="3" spans="1:9" x14ac:dyDescent="0.25">
      <c r="A3" s="4" t="s">
        <v>25</v>
      </c>
      <c r="B3" s="5">
        <f ca="1">ROUND(DATE(B1,4,MOD(234-11*MOD(B1,19),30))/7,0)*7-6</f>
        <v>43191</v>
      </c>
      <c r="C3" s="5">
        <f t="shared" ref="C3:F3" ca="1" si="2">ROUND(DATE(C1,4,MOD(234-11*MOD(C1,19),30))/7,0)*7-6</f>
        <v>43576</v>
      </c>
      <c r="D3" s="5">
        <f t="shared" ca="1" si="2"/>
        <v>43933</v>
      </c>
      <c r="E3" s="5">
        <f t="shared" ca="1" si="2"/>
        <v>44290</v>
      </c>
      <c r="F3" s="5">
        <f t="shared" ca="1" si="2"/>
        <v>44668</v>
      </c>
      <c r="I3" s="34">
        <f t="shared" ref="I3:I23" ca="1" si="3">EOMONTH($I$1,ROW()-2)+1</f>
        <v>43160</v>
      </c>
    </row>
    <row r="4" spans="1:9" x14ac:dyDescent="0.25">
      <c r="A4" s="4" t="s">
        <v>26</v>
      </c>
      <c r="B4" s="5">
        <f ca="1">B3+1</f>
        <v>43192</v>
      </c>
      <c r="C4" s="5">
        <f t="shared" ref="C4:F4" ca="1" si="4">C3+1</f>
        <v>43577</v>
      </c>
      <c r="D4" s="5">
        <f t="shared" ca="1" si="4"/>
        <v>43934</v>
      </c>
      <c r="E4" s="5">
        <f t="shared" ca="1" si="4"/>
        <v>44291</v>
      </c>
      <c r="F4" s="5">
        <f t="shared" ca="1" si="4"/>
        <v>44669</v>
      </c>
      <c r="I4" s="34">
        <f t="shared" ca="1" si="3"/>
        <v>43191</v>
      </c>
    </row>
    <row r="5" spans="1:9" x14ac:dyDescent="0.25">
      <c r="A5" s="4" t="s">
        <v>27</v>
      </c>
      <c r="B5" s="5">
        <f ca="1">DATE(B1,5,1)</f>
        <v>43221</v>
      </c>
      <c r="C5" s="5">
        <f t="shared" ref="C5:F5" ca="1" si="5">DATE(C1,5,1)</f>
        <v>43586</v>
      </c>
      <c r="D5" s="5">
        <f t="shared" ca="1" si="5"/>
        <v>43952</v>
      </c>
      <c r="E5" s="5">
        <f t="shared" ca="1" si="5"/>
        <v>44317</v>
      </c>
      <c r="F5" s="5">
        <f t="shared" ca="1" si="5"/>
        <v>44682</v>
      </c>
      <c r="I5" s="34">
        <f t="shared" ca="1" si="3"/>
        <v>43221</v>
      </c>
    </row>
    <row r="6" spans="1:9" x14ac:dyDescent="0.25">
      <c r="A6" s="4" t="s">
        <v>28</v>
      </c>
      <c r="B6" s="5">
        <f ca="1">DATE(B1,5,8)</f>
        <v>43228</v>
      </c>
      <c r="C6" s="5">
        <f t="shared" ref="C6:F6" ca="1" si="6">DATE(C1,5,8)</f>
        <v>43593</v>
      </c>
      <c r="D6" s="5">
        <f t="shared" ca="1" si="6"/>
        <v>43959</v>
      </c>
      <c r="E6" s="5">
        <f t="shared" ca="1" si="6"/>
        <v>44324</v>
      </c>
      <c r="F6" s="5">
        <f t="shared" ca="1" si="6"/>
        <v>44689</v>
      </c>
      <c r="I6" s="34">
        <f t="shared" ca="1" si="3"/>
        <v>43252</v>
      </c>
    </row>
    <row r="7" spans="1:9" x14ac:dyDescent="0.25">
      <c r="A7" s="4" t="s">
        <v>29</v>
      </c>
      <c r="B7" s="5">
        <f ca="1">B3+39</f>
        <v>43230</v>
      </c>
      <c r="C7" s="5">
        <f t="shared" ref="C7:F7" ca="1" si="7">C3+39</f>
        <v>43615</v>
      </c>
      <c r="D7" s="5">
        <f t="shared" ca="1" si="7"/>
        <v>43972</v>
      </c>
      <c r="E7" s="5">
        <f t="shared" ca="1" si="7"/>
        <v>44329</v>
      </c>
      <c r="F7" s="5">
        <f t="shared" ca="1" si="7"/>
        <v>44707</v>
      </c>
      <c r="I7" s="34">
        <f t="shared" ca="1" si="3"/>
        <v>43282</v>
      </c>
    </row>
    <row r="8" spans="1:9" x14ac:dyDescent="0.25">
      <c r="A8" s="4" t="s">
        <v>30</v>
      </c>
      <c r="B8" s="5">
        <f ca="1">B3+50</f>
        <v>43241</v>
      </c>
      <c r="C8" s="5">
        <f t="shared" ref="C8:F8" ca="1" si="8">C3+50</f>
        <v>43626</v>
      </c>
      <c r="D8" s="5">
        <f t="shared" ca="1" si="8"/>
        <v>43983</v>
      </c>
      <c r="E8" s="5">
        <f t="shared" ca="1" si="8"/>
        <v>44340</v>
      </c>
      <c r="F8" s="5">
        <f t="shared" ca="1" si="8"/>
        <v>44718</v>
      </c>
      <c r="I8" s="34">
        <f t="shared" ca="1" si="3"/>
        <v>43313</v>
      </c>
    </row>
    <row r="9" spans="1:9" x14ac:dyDescent="0.25">
      <c r="A9" s="4" t="s">
        <v>31</v>
      </c>
      <c r="B9" s="5">
        <f ca="1">DATE(B1,7,14)</f>
        <v>43295</v>
      </c>
      <c r="C9" s="5">
        <f t="shared" ref="C9:F9" ca="1" si="9">DATE(C1,7,14)</f>
        <v>43660</v>
      </c>
      <c r="D9" s="5">
        <f t="shared" ca="1" si="9"/>
        <v>44026</v>
      </c>
      <c r="E9" s="5">
        <f t="shared" ca="1" si="9"/>
        <v>44391</v>
      </c>
      <c r="F9" s="5">
        <f t="shared" ca="1" si="9"/>
        <v>44756</v>
      </c>
      <c r="I9" s="34">
        <f t="shared" ca="1" si="3"/>
        <v>43344</v>
      </c>
    </row>
    <row r="10" spans="1:9" x14ac:dyDescent="0.25">
      <c r="A10" s="4" t="s">
        <v>32</v>
      </c>
      <c r="B10" s="5">
        <f ca="1">DATE(B1,8,15)</f>
        <v>43327</v>
      </c>
      <c r="C10" s="5">
        <f t="shared" ref="C10:F10" ca="1" si="10">DATE(C1,8,15)</f>
        <v>43692</v>
      </c>
      <c r="D10" s="5">
        <f t="shared" ca="1" si="10"/>
        <v>44058</v>
      </c>
      <c r="E10" s="5">
        <f t="shared" ca="1" si="10"/>
        <v>44423</v>
      </c>
      <c r="F10" s="5">
        <f t="shared" ca="1" si="10"/>
        <v>44788</v>
      </c>
      <c r="I10" s="34">
        <f t="shared" ca="1" si="3"/>
        <v>43374</v>
      </c>
    </row>
    <row r="11" spans="1:9" x14ac:dyDescent="0.25">
      <c r="A11" s="4" t="s">
        <v>33</v>
      </c>
      <c r="B11" s="5">
        <f ca="1">DATE(B1,11,1)</f>
        <v>43405</v>
      </c>
      <c r="C11" s="5">
        <f t="shared" ref="C11:F11" ca="1" si="11">DATE(C1,11,1)</f>
        <v>43770</v>
      </c>
      <c r="D11" s="5">
        <f t="shared" ca="1" si="11"/>
        <v>44136</v>
      </c>
      <c r="E11" s="5">
        <f t="shared" ca="1" si="11"/>
        <v>44501</v>
      </c>
      <c r="F11" s="5">
        <f t="shared" ca="1" si="11"/>
        <v>44866</v>
      </c>
      <c r="I11" s="34">
        <f t="shared" ca="1" si="3"/>
        <v>43405</v>
      </c>
    </row>
    <row r="12" spans="1:9" x14ac:dyDescent="0.25">
      <c r="A12" s="4" t="s">
        <v>34</v>
      </c>
      <c r="B12" s="5">
        <f ca="1">DATE(B1,11,11)</f>
        <v>43415</v>
      </c>
      <c r="C12" s="5">
        <f t="shared" ref="C12:F12" ca="1" si="12">DATE(C1,11,11)</f>
        <v>43780</v>
      </c>
      <c r="D12" s="5">
        <f t="shared" ca="1" si="12"/>
        <v>44146</v>
      </c>
      <c r="E12" s="5">
        <f t="shared" ca="1" si="12"/>
        <v>44511</v>
      </c>
      <c r="F12" s="5">
        <f t="shared" ca="1" si="12"/>
        <v>44876</v>
      </c>
      <c r="I12" s="34">
        <f t="shared" ca="1" si="3"/>
        <v>43435</v>
      </c>
    </row>
    <row r="13" spans="1:9" x14ac:dyDescent="0.25">
      <c r="A13" s="4" t="s">
        <v>35</v>
      </c>
      <c r="B13" s="5">
        <f ca="1">DATE(B1,12,25)</f>
        <v>43459</v>
      </c>
      <c r="C13" s="5">
        <f t="shared" ref="C13:F13" ca="1" si="13">DATE(C1,12,25)</f>
        <v>43824</v>
      </c>
      <c r="D13" s="5">
        <f t="shared" ca="1" si="13"/>
        <v>44190</v>
      </c>
      <c r="E13" s="5">
        <f t="shared" ca="1" si="13"/>
        <v>44555</v>
      </c>
      <c r="F13" s="5">
        <f t="shared" ca="1" si="13"/>
        <v>44920</v>
      </c>
      <c r="I13" s="34">
        <f t="shared" ca="1" si="3"/>
        <v>43466</v>
      </c>
    </row>
    <row r="14" spans="1:9" x14ac:dyDescent="0.25">
      <c r="I14" s="34">
        <f t="shared" ca="1" si="3"/>
        <v>43497</v>
      </c>
    </row>
    <row r="15" spans="1:9" x14ac:dyDescent="0.25">
      <c r="I15" s="34">
        <f t="shared" ca="1" si="3"/>
        <v>43525</v>
      </c>
    </row>
    <row r="16" spans="1:9" x14ac:dyDescent="0.25">
      <c r="I16" s="34">
        <f t="shared" ca="1" si="3"/>
        <v>43556</v>
      </c>
    </row>
    <row r="17" spans="9:9" x14ac:dyDescent="0.25">
      <c r="I17" s="34">
        <f t="shared" ca="1" si="3"/>
        <v>43586</v>
      </c>
    </row>
    <row r="18" spans="9:9" x14ac:dyDescent="0.25">
      <c r="I18" s="34">
        <f ca="1">EOMONTH($I$1,ROW()-2)+1</f>
        <v>43617</v>
      </c>
    </row>
    <row r="19" spans="9:9" x14ac:dyDescent="0.25">
      <c r="I19" s="34">
        <f t="shared" ca="1" si="3"/>
        <v>43647</v>
      </c>
    </row>
    <row r="20" spans="9:9" x14ac:dyDescent="0.25">
      <c r="I20" s="34">
        <f t="shared" ca="1" si="3"/>
        <v>43678</v>
      </c>
    </row>
    <row r="21" spans="9:9" x14ac:dyDescent="0.25">
      <c r="I21" s="34">
        <f t="shared" ca="1" si="3"/>
        <v>43709</v>
      </c>
    </row>
    <row r="22" spans="9:9" x14ac:dyDescent="0.25">
      <c r="I22" s="34">
        <f ca="1">EOMONTH($I$1,ROW()-2)+1</f>
        <v>43739</v>
      </c>
    </row>
    <row r="23" spans="9:9" x14ac:dyDescent="0.25">
      <c r="I23" s="34">
        <f t="shared" ca="1" si="3"/>
        <v>43770</v>
      </c>
    </row>
    <row r="24" spans="9:9" x14ac:dyDescent="0.25">
      <c r="I24" s="34">
        <f ca="1">EOMONTH($I$1,ROW()-2)+1</f>
        <v>43800</v>
      </c>
    </row>
  </sheetData>
  <pageMargins left="0.7" right="0.7" top="0.75" bottom="0.75" header="0.3" footer="0.3"/>
  <pageSetup paperSize="9" orientation="portrait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L211"/>
  <sheetViews>
    <sheetView workbookViewId="0">
      <pane ySplit="1" topLeftCell="A2" activePane="bottomLeft" state="frozen"/>
      <selection pane="bottomLeft" activeCell="I1" sqref="I1"/>
    </sheetView>
  </sheetViews>
  <sheetFormatPr baseColWidth="10" defaultRowHeight="15" x14ac:dyDescent="0.25"/>
  <cols>
    <col min="2" max="2" width="10.85546875" style="1"/>
    <col min="3" max="3" width="7.5703125" style="1" bestFit="1" customWidth="1"/>
    <col min="4" max="7" width="6.42578125" style="2" bestFit="1" customWidth="1"/>
    <col min="9" max="10" width="10.85546875" style="14"/>
    <col min="12" max="12" width="16.28515625" customWidth="1"/>
  </cols>
  <sheetData>
    <row r="1" spans="1:12" x14ac:dyDescent="0.25">
      <c r="A1" t="s">
        <v>6</v>
      </c>
      <c r="B1" s="1" t="s">
        <v>7</v>
      </c>
      <c r="C1" s="1" t="s">
        <v>48</v>
      </c>
      <c r="D1" s="2" t="s">
        <v>49</v>
      </c>
      <c r="E1" s="2" t="s">
        <v>50</v>
      </c>
      <c r="F1" s="2" t="s">
        <v>51</v>
      </c>
      <c r="G1" s="2" t="s">
        <v>52</v>
      </c>
      <c r="H1" t="s">
        <v>40</v>
      </c>
      <c r="I1" s="14" t="s">
        <v>12</v>
      </c>
      <c r="J1" s="14" t="s">
        <v>13</v>
      </c>
      <c r="K1" t="s">
        <v>14</v>
      </c>
      <c r="L1" t="s">
        <v>39</v>
      </c>
    </row>
    <row r="2" spans="1:12" x14ac:dyDescent="0.25">
      <c r="A2" t="s">
        <v>0</v>
      </c>
      <c r="B2" s="1">
        <v>43101</v>
      </c>
      <c r="C2" s="1" t="s">
        <v>53</v>
      </c>
      <c r="D2" s="2" t="str">
        <f>IF(MID(data[[#This Row],[saisie]],1,1)="x","X","")</f>
        <v>X</v>
      </c>
      <c r="E2" s="2" t="str">
        <f>IF(MID(data[[#This Row],[saisie]],2,1)="x","X","")</f>
        <v/>
      </c>
      <c r="F2" s="2" t="str">
        <f>IF(MID(data[[#This Row],[saisie]],3,1)="x","X","")</f>
        <v/>
      </c>
      <c r="G2" s="2" t="str">
        <f>IF(MID(data[[#This Row],[saisie]],4,1)="x","X","")</f>
        <v/>
      </c>
      <c r="H2" s="9">
        <f>SUMPRODUCT((leave[Agents]=data[[#This Row],[agent]])*(leave[depart]&lt;=data[[#This Row],[date]])*(leave[retour]&gt;data[[#This Row],[date]]))</f>
        <v>0</v>
      </c>
      <c r="I2" s="15">
        <f>IF(data[[#This Row],[absence]]=0,SUMPRODUCT((data[[#This Row],[1]:[4]]="X")*HORAIRES!$B$5:$E$5),0)</f>
        <v>0.29166666666666669</v>
      </c>
      <c r="J2" s="15">
        <f>IF(data[[#This Row],[absence]]=0,SUMPRODUCT((data[[#This Row],[1]:[4]]="X")*HORAIRES!$B$6:$E$6),0)</f>
        <v>0.25</v>
      </c>
      <c r="K2" s="2" t="str">
        <f ca="1">IF(COUNTIF(JF,data[[#This Row],[date]])&gt;0,"férié","")</f>
        <v>férié</v>
      </c>
      <c r="L2" s="2" t="str">
        <f>data[[#This Row],[agent]]&amp;"|"&amp;data[[#This Row],[date]]</f>
        <v>agent1|43101</v>
      </c>
    </row>
    <row r="3" spans="1:12" x14ac:dyDescent="0.25">
      <c r="A3" t="s">
        <v>0</v>
      </c>
      <c r="B3" s="1">
        <v>43102</v>
      </c>
      <c r="C3" s="1" t="s">
        <v>54</v>
      </c>
      <c r="D3" s="2" t="str">
        <f>IF(MID(data[[#This Row],[saisie]],1,1)="x","X","")</f>
        <v/>
      </c>
      <c r="E3" s="2" t="str">
        <f>IF(MID(data[[#This Row],[saisie]],2,1)="x","X","")</f>
        <v/>
      </c>
      <c r="F3" s="2" t="str">
        <f>IF(MID(data[[#This Row],[saisie]],3,1)="x","X","")</f>
        <v/>
      </c>
      <c r="G3" s="2" t="str">
        <f>IF(MID(data[[#This Row],[saisie]],4,1)="x","X","")</f>
        <v/>
      </c>
      <c r="H3" s="9">
        <f>SUMPRODUCT((leave[Agents]=data[[#This Row],[agent]])*(leave[depart]&lt;=data[[#This Row],[date]])*(leave[retour]&gt;data[[#This Row],[date]]))</f>
        <v>1</v>
      </c>
      <c r="I3" s="15">
        <f>IF(data[[#This Row],[absence]]=0,SUMPRODUCT((data[[#This Row],[1]:[4]]="X")*HORAIRES!$B$5:$E$5),0)</f>
        <v>0</v>
      </c>
      <c r="J3" s="15">
        <f>IF(data[[#This Row],[absence]]=0,SUMPRODUCT((data[[#This Row],[1]:[4]]="X")*HORAIRES!$B$6:$E$6),0)</f>
        <v>0</v>
      </c>
      <c r="K3" s="2" t="str">
        <f ca="1">IF(COUNTIF(JF,data[[#This Row],[date]])&gt;0,"férié","")</f>
        <v/>
      </c>
      <c r="L3" s="2" t="str">
        <f>data[[#This Row],[agent]]&amp;"|"&amp;data[[#This Row],[date]]</f>
        <v>agent1|43102</v>
      </c>
    </row>
    <row r="4" spans="1:12" x14ac:dyDescent="0.25">
      <c r="A4" t="s">
        <v>0</v>
      </c>
      <c r="B4" s="1">
        <v>43103</v>
      </c>
      <c r="C4" s="1" t="s">
        <v>55</v>
      </c>
      <c r="D4" s="2" t="str">
        <f>IF(MID(data[[#This Row],[saisie]],1,1)="x","X","")</f>
        <v/>
      </c>
      <c r="E4" s="2" t="str">
        <f>IF(MID(data[[#This Row],[saisie]],2,1)="x","X","")</f>
        <v/>
      </c>
      <c r="F4" s="2" t="str">
        <f>IF(MID(data[[#This Row],[saisie]],3,1)="x","X","")</f>
        <v>X</v>
      </c>
      <c r="G4" s="2" t="str">
        <f>IF(MID(data[[#This Row],[saisie]],4,1)="x","X","")</f>
        <v/>
      </c>
      <c r="H4" s="9">
        <f>SUMPRODUCT((leave[Agents]=data[[#This Row],[agent]])*(leave[depart]&lt;=data[[#This Row],[date]])*(leave[retour]&gt;data[[#This Row],[date]]))</f>
        <v>1</v>
      </c>
      <c r="I4" s="15">
        <f>IF(data[[#This Row],[absence]]=0,SUMPRODUCT((data[[#This Row],[1]:[4]]="X")*HORAIRES!$B$5:$E$5),0)</f>
        <v>0</v>
      </c>
      <c r="J4" s="15">
        <f>IF(data[[#This Row],[absence]]=0,SUMPRODUCT((data[[#This Row],[1]:[4]]="X")*HORAIRES!$B$6:$E$6),0)</f>
        <v>0</v>
      </c>
      <c r="K4" s="2" t="str">
        <f ca="1">IF(COUNTIF(JF,data[[#This Row],[date]])&gt;0,"férié","")</f>
        <v/>
      </c>
      <c r="L4" s="2" t="str">
        <f>data[[#This Row],[agent]]&amp;"|"&amp;data[[#This Row],[date]]</f>
        <v>agent1|43103</v>
      </c>
    </row>
    <row r="5" spans="1:12" x14ac:dyDescent="0.25">
      <c r="A5" t="s">
        <v>0</v>
      </c>
      <c r="B5" s="1">
        <v>43104</v>
      </c>
      <c r="C5" s="1" t="s">
        <v>56</v>
      </c>
      <c r="D5" s="2" t="str">
        <f>IF(MID(data[[#This Row],[saisie]],1,1)="x","X","")</f>
        <v/>
      </c>
      <c r="E5" s="2" t="str">
        <f>IF(MID(data[[#This Row],[saisie]],2,1)="x","X","")</f>
        <v>X</v>
      </c>
      <c r="F5" s="2" t="str">
        <f>IF(MID(data[[#This Row],[saisie]],3,1)="x","X","")</f>
        <v/>
      </c>
      <c r="G5" s="2" t="str">
        <f>IF(MID(data[[#This Row],[saisie]],4,1)="x","X","")</f>
        <v>X</v>
      </c>
      <c r="H5" s="9">
        <f>SUMPRODUCT((leave[Agents]=data[[#This Row],[agent]])*(leave[depart]&lt;=data[[#This Row],[date]])*(leave[retour]&gt;data[[#This Row],[date]]))</f>
        <v>1</v>
      </c>
      <c r="I5" s="15">
        <f>IF(data[[#This Row],[absence]]=0,SUMPRODUCT((data[[#This Row],[1]:[4]]="X")*HORAIRES!$B$5:$E$5),0)</f>
        <v>0</v>
      </c>
      <c r="J5" s="15">
        <f>IF(data[[#This Row],[absence]]=0,SUMPRODUCT((data[[#This Row],[1]:[4]]="X")*HORAIRES!$B$6:$E$6),0)</f>
        <v>0</v>
      </c>
      <c r="K5" s="2" t="str">
        <f ca="1">IF(COUNTIF(JF,data[[#This Row],[date]])&gt;0,"férié","")</f>
        <v/>
      </c>
      <c r="L5" s="2" t="str">
        <f>data[[#This Row],[agent]]&amp;"|"&amp;data[[#This Row],[date]]</f>
        <v>agent1|43104</v>
      </c>
    </row>
    <row r="6" spans="1:12" x14ac:dyDescent="0.25">
      <c r="A6" t="s">
        <v>0</v>
      </c>
      <c r="B6" s="1">
        <v>43105</v>
      </c>
      <c r="C6" s="1" t="s">
        <v>53</v>
      </c>
      <c r="D6" s="2" t="str">
        <f>IF(MID(data[[#This Row],[saisie]],1,1)="x","X","")</f>
        <v>X</v>
      </c>
      <c r="E6" s="2" t="str">
        <f>IF(MID(data[[#This Row],[saisie]],2,1)="x","X","")</f>
        <v/>
      </c>
      <c r="F6" s="2" t="str">
        <f>IF(MID(data[[#This Row],[saisie]],3,1)="x","X","")</f>
        <v/>
      </c>
      <c r="G6" s="2" t="str">
        <f>IF(MID(data[[#This Row],[saisie]],4,1)="x","X","")</f>
        <v/>
      </c>
      <c r="H6" s="9">
        <f>SUMPRODUCT((leave[Agents]=data[[#This Row],[agent]])*(leave[depart]&lt;=data[[#This Row],[date]])*(leave[retour]&gt;data[[#This Row],[date]]))</f>
        <v>0</v>
      </c>
      <c r="I6" s="15">
        <f>IF(data[[#This Row],[absence]]=0,SUMPRODUCT((data[[#This Row],[1]:[4]]="X")*HORAIRES!$B$5:$E$5),0)</f>
        <v>0.29166666666666669</v>
      </c>
      <c r="J6" s="15">
        <f>IF(data[[#This Row],[absence]]=0,SUMPRODUCT((data[[#This Row],[1]:[4]]="X")*HORAIRES!$B$6:$E$6),0)</f>
        <v>0.25</v>
      </c>
      <c r="K6" s="2" t="str">
        <f ca="1">IF(COUNTIF(JF,data[[#This Row],[date]])&gt;0,"férié","")</f>
        <v/>
      </c>
      <c r="L6" s="2" t="str">
        <f>data[[#This Row],[agent]]&amp;"|"&amp;data[[#This Row],[date]]</f>
        <v>agent1|43105</v>
      </c>
    </row>
    <row r="7" spans="1:12" x14ac:dyDescent="0.25">
      <c r="A7" t="s">
        <v>0</v>
      </c>
      <c r="B7" s="1">
        <v>43106</v>
      </c>
      <c r="C7" s="1" t="s">
        <v>54</v>
      </c>
      <c r="D7" s="2" t="str">
        <f>IF(MID(data[[#This Row],[saisie]],1,1)="x","X","")</f>
        <v/>
      </c>
      <c r="E7" s="2" t="str">
        <f>IF(MID(data[[#This Row],[saisie]],2,1)="x","X","")</f>
        <v/>
      </c>
      <c r="F7" s="2" t="str">
        <f>IF(MID(data[[#This Row],[saisie]],3,1)="x","X","")</f>
        <v/>
      </c>
      <c r="G7" s="2" t="str">
        <f>IF(MID(data[[#This Row],[saisie]],4,1)="x","X","")</f>
        <v/>
      </c>
      <c r="H7" s="9">
        <f>SUMPRODUCT((leave[Agents]=data[[#This Row],[agent]])*(leave[depart]&lt;=data[[#This Row],[date]])*(leave[retour]&gt;data[[#This Row],[date]]))</f>
        <v>0</v>
      </c>
      <c r="I7" s="15">
        <f>IF(data[[#This Row],[absence]]=0,SUMPRODUCT((data[[#This Row],[1]:[4]]="X")*HORAIRES!$B$5:$E$5),0)</f>
        <v>0</v>
      </c>
      <c r="J7" s="15">
        <f>IF(data[[#This Row],[absence]]=0,SUMPRODUCT((data[[#This Row],[1]:[4]]="X")*HORAIRES!$B$6:$E$6),0)</f>
        <v>0</v>
      </c>
      <c r="K7" s="2" t="str">
        <f ca="1">IF(COUNTIF(JF,data[[#This Row],[date]])&gt;0,"férié","")</f>
        <v/>
      </c>
      <c r="L7" s="2" t="str">
        <f>data[[#This Row],[agent]]&amp;"|"&amp;data[[#This Row],[date]]</f>
        <v>agent1|43106</v>
      </c>
    </row>
    <row r="8" spans="1:12" x14ac:dyDescent="0.25">
      <c r="A8" t="s">
        <v>0</v>
      </c>
      <c r="B8" s="1">
        <v>43107</v>
      </c>
      <c r="C8" s="1" t="s">
        <v>55</v>
      </c>
      <c r="D8" s="2" t="str">
        <f>IF(MID(data[[#This Row],[saisie]],1,1)="x","X","")</f>
        <v/>
      </c>
      <c r="E8" s="2" t="str">
        <f>IF(MID(data[[#This Row],[saisie]],2,1)="x","X","")</f>
        <v/>
      </c>
      <c r="F8" s="2" t="str">
        <f>IF(MID(data[[#This Row],[saisie]],3,1)="x","X","")</f>
        <v>X</v>
      </c>
      <c r="G8" s="2" t="str">
        <f>IF(MID(data[[#This Row],[saisie]],4,1)="x","X","")</f>
        <v/>
      </c>
      <c r="H8" s="9">
        <f>SUMPRODUCT((leave[Agents]=data[[#This Row],[agent]])*(leave[depart]&lt;=data[[#This Row],[date]])*(leave[retour]&gt;data[[#This Row],[date]]))</f>
        <v>0</v>
      </c>
      <c r="I8" s="15">
        <f>IF(data[[#This Row],[absence]]=0,SUMPRODUCT((data[[#This Row],[1]:[4]]="X")*HORAIRES!$B$5:$E$5),0)</f>
        <v>0.25</v>
      </c>
      <c r="J8" s="15">
        <f>IF(data[[#This Row],[absence]]=0,SUMPRODUCT((data[[#This Row],[1]:[4]]="X")*HORAIRES!$B$6:$E$6),0)</f>
        <v>0</v>
      </c>
      <c r="K8" s="2" t="str">
        <f ca="1">IF(COUNTIF(JF,data[[#This Row],[date]])&gt;0,"férié","")</f>
        <v/>
      </c>
      <c r="L8" s="2" t="str">
        <f>data[[#This Row],[agent]]&amp;"|"&amp;data[[#This Row],[date]]</f>
        <v>agent1|43107</v>
      </c>
    </row>
    <row r="9" spans="1:12" x14ac:dyDescent="0.25">
      <c r="A9" t="s">
        <v>0</v>
      </c>
      <c r="B9" s="1">
        <v>43108</v>
      </c>
      <c r="C9" s="1" t="s">
        <v>56</v>
      </c>
      <c r="D9" s="2" t="str">
        <f>IF(MID(data[[#This Row],[saisie]],1,1)="x","X","")</f>
        <v/>
      </c>
      <c r="E9" s="2" t="str">
        <f>IF(MID(data[[#This Row],[saisie]],2,1)="x","X","")</f>
        <v>X</v>
      </c>
      <c r="F9" s="2" t="str">
        <f>IF(MID(data[[#This Row],[saisie]],3,1)="x","X","")</f>
        <v/>
      </c>
      <c r="G9" s="2" t="str">
        <f>IF(MID(data[[#This Row],[saisie]],4,1)="x","X","")</f>
        <v>X</v>
      </c>
      <c r="H9" s="9">
        <f>SUMPRODUCT((leave[Agents]=data[[#This Row],[agent]])*(leave[depart]&lt;=data[[#This Row],[date]])*(leave[retour]&gt;data[[#This Row],[date]]))</f>
        <v>0</v>
      </c>
      <c r="I9" s="15">
        <f>IF(data[[#This Row],[absence]]=0,SUMPRODUCT((data[[#This Row],[1]:[4]]="X")*HORAIRES!$B$5:$E$5),0)</f>
        <v>0.45833333333333331</v>
      </c>
      <c r="J9" s="15">
        <f>IF(data[[#This Row],[absence]]=0,SUMPRODUCT((data[[#This Row],[1]:[4]]="X")*HORAIRES!$B$6:$E$6),0)</f>
        <v>4.166666666666663E-2</v>
      </c>
      <c r="K9" s="2" t="str">
        <f ca="1">IF(COUNTIF(JF,data[[#This Row],[date]])&gt;0,"férié","")</f>
        <v/>
      </c>
      <c r="L9" s="2" t="str">
        <f>data[[#This Row],[agent]]&amp;"|"&amp;data[[#This Row],[date]]</f>
        <v>agent1|43108</v>
      </c>
    </row>
    <row r="10" spans="1:12" x14ac:dyDescent="0.25">
      <c r="A10" t="s">
        <v>0</v>
      </c>
      <c r="B10" s="1">
        <v>43109</v>
      </c>
      <c r="C10" s="1" t="s">
        <v>53</v>
      </c>
      <c r="D10" s="2" t="str">
        <f>IF(MID(data[[#This Row],[saisie]],1,1)="x","X","")</f>
        <v>X</v>
      </c>
      <c r="E10" s="2" t="str">
        <f>IF(MID(data[[#This Row],[saisie]],2,1)="x","X","")</f>
        <v/>
      </c>
      <c r="F10" s="2" t="str">
        <f>IF(MID(data[[#This Row],[saisie]],3,1)="x","X","")</f>
        <v/>
      </c>
      <c r="G10" s="2" t="str">
        <f>IF(MID(data[[#This Row],[saisie]],4,1)="x","X","")</f>
        <v/>
      </c>
      <c r="H10" s="9">
        <f>SUMPRODUCT((leave[Agents]=data[[#This Row],[agent]])*(leave[depart]&lt;=data[[#This Row],[date]])*(leave[retour]&gt;data[[#This Row],[date]]))</f>
        <v>0</v>
      </c>
      <c r="I10" s="15">
        <f>IF(data[[#This Row],[absence]]=0,SUMPRODUCT((data[[#This Row],[1]:[4]]="X")*HORAIRES!$B$5:$E$5),0)</f>
        <v>0.29166666666666669</v>
      </c>
      <c r="J10" s="15">
        <f>IF(data[[#This Row],[absence]]=0,SUMPRODUCT((data[[#This Row],[1]:[4]]="X")*HORAIRES!$B$6:$E$6),0)</f>
        <v>0.25</v>
      </c>
      <c r="K10" s="2" t="str">
        <f ca="1">IF(COUNTIF(JF,data[[#This Row],[date]])&gt;0,"férié","")</f>
        <v/>
      </c>
      <c r="L10" s="2" t="str">
        <f>data[[#This Row],[agent]]&amp;"|"&amp;data[[#This Row],[date]]</f>
        <v>agent1|43109</v>
      </c>
    </row>
    <row r="11" spans="1:12" x14ac:dyDescent="0.25">
      <c r="A11" t="s">
        <v>0</v>
      </c>
      <c r="B11" s="1">
        <v>43110</v>
      </c>
      <c r="C11" s="1" t="s">
        <v>54</v>
      </c>
      <c r="D11" s="2" t="str">
        <f>IF(MID(data[[#This Row],[saisie]],1,1)="x","X","")</f>
        <v/>
      </c>
      <c r="E11" s="2" t="str">
        <f>IF(MID(data[[#This Row],[saisie]],2,1)="x","X","")</f>
        <v/>
      </c>
      <c r="F11" s="2" t="str">
        <f>IF(MID(data[[#This Row],[saisie]],3,1)="x","X","")</f>
        <v/>
      </c>
      <c r="G11" s="2" t="str">
        <f>IF(MID(data[[#This Row],[saisie]],4,1)="x","X","")</f>
        <v/>
      </c>
      <c r="H11" s="9">
        <f>SUMPRODUCT((leave[Agents]=data[[#This Row],[agent]])*(leave[depart]&lt;=data[[#This Row],[date]])*(leave[retour]&gt;data[[#This Row],[date]]))</f>
        <v>0</v>
      </c>
      <c r="I11" s="15">
        <f>IF(data[[#This Row],[absence]]=0,SUMPRODUCT((data[[#This Row],[1]:[4]]="X")*HORAIRES!$B$5:$E$5),0)</f>
        <v>0</v>
      </c>
      <c r="J11" s="15">
        <f>IF(data[[#This Row],[absence]]=0,SUMPRODUCT((data[[#This Row],[1]:[4]]="X")*HORAIRES!$B$6:$E$6),0)</f>
        <v>0</v>
      </c>
      <c r="K11" s="2" t="str">
        <f ca="1">IF(COUNTIF(JF,data[[#This Row],[date]])&gt;0,"férié","")</f>
        <v/>
      </c>
      <c r="L11" s="2" t="str">
        <f>data[[#This Row],[agent]]&amp;"|"&amp;data[[#This Row],[date]]</f>
        <v>agent1|43110</v>
      </c>
    </row>
    <row r="12" spans="1:12" x14ac:dyDescent="0.25">
      <c r="A12" t="s">
        <v>0</v>
      </c>
      <c r="B12" s="1">
        <v>43111</v>
      </c>
      <c r="C12" s="1" t="s">
        <v>55</v>
      </c>
      <c r="D12" s="2" t="str">
        <f>IF(MID(data[[#This Row],[saisie]],1,1)="x","X","")</f>
        <v/>
      </c>
      <c r="E12" s="2" t="str">
        <f>IF(MID(data[[#This Row],[saisie]],2,1)="x","X","")</f>
        <v/>
      </c>
      <c r="F12" s="2" t="str">
        <f>IF(MID(data[[#This Row],[saisie]],3,1)="x","X","")</f>
        <v>X</v>
      </c>
      <c r="G12" s="2" t="str">
        <f>IF(MID(data[[#This Row],[saisie]],4,1)="x","X","")</f>
        <v/>
      </c>
      <c r="H12" s="9">
        <f>SUMPRODUCT((leave[Agents]=data[[#This Row],[agent]])*(leave[depart]&lt;=data[[#This Row],[date]])*(leave[retour]&gt;data[[#This Row],[date]]))</f>
        <v>0</v>
      </c>
      <c r="I12" s="15">
        <f>IF(data[[#This Row],[absence]]=0,SUMPRODUCT((data[[#This Row],[1]:[4]]="X")*HORAIRES!$B$5:$E$5),0)</f>
        <v>0.25</v>
      </c>
      <c r="J12" s="15">
        <f>IF(data[[#This Row],[absence]]=0,SUMPRODUCT((data[[#This Row],[1]:[4]]="X")*HORAIRES!$B$6:$E$6),0)</f>
        <v>0</v>
      </c>
      <c r="K12" s="2" t="str">
        <f ca="1">IF(COUNTIF(JF,data[[#This Row],[date]])&gt;0,"férié","")</f>
        <v/>
      </c>
      <c r="L12" s="2" t="str">
        <f>data[[#This Row],[agent]]&amp;"|"&amp;data[[#This Row],[date]]</f>
        <v>agent1|43111</v>
      </c>
    </row>
    <row r="13" spans="1:12" x14ac:dyDescent="0.25">
      <c r="A13" t="s">
        <v>0</v>
      </c>
      <c r="B13" s="1">
        <v>43112</v>
      </c>
      <c r="C13" s="1" t="s">
        <v>56</v>
      </c>
      <c r="D13" s="2" t="str">
        <f>IF(MID(data[[#This Row],[saisie]],1,1)="x","X","")</f>
        <v/>
      </c>
      <c r="E13" s="2" t="str">
        <f>IF(MID(data[[#This Row],[saisie]],2,1)="x","X","")</f>
        <v>X</v>
      </c>
      <c r="F13" s="2" t="str">
        <f>IF(MID(data[[#This Row],[saisie]],3,1)="x","X","")</f>
        <v/>
      </c>
      <c r="G13" s="2" t="str">
        <f>IF(MID(data[[#This Row],[saisie]],4,1)="x","X","")</f>
        <v>X</v>
      </c>
      <c r="H13" s="9">
        <f>SUMPRODUCT((leave[Agents]=data[[#This Row],[agent]])*(leave[depart]&lt;=data[[#This Row],[date]])*(leave[retour]&gt;data[[#This Row],[date]]))</f>
        <v>0</v>
      </c>
      <c r="I13" s="15">
        <f>IF(data[[#This Row],[absence]]=0,SUMPRODUCT((data[[#This Row],[1]:[4]]="X")*HORAIRES!$B$5:$E$5),0)</f>
        <v>0.45833333333333331</v>
      </c>
      <c r="J13" s="15">
        <f>IF(data[[#This Row],[absence]]=0,SUMPRODUCT((data[[#This Row],[1]:[4]]="X")*HORAIRES!$B$6:$E$6),0)</f>
        <v>4.166666666666663E-2</v>
      </c>
      <c r="K13" s="2" t="str">
        <f ca="1">IF(COUNTIF(JF,data[[#This Row],[date]])&gt;0,"férié","")</f>
        <v/>
      </c>
      <c r="L13" s="2" t="str">
        <f>data[[#This Row],[agent]]&amp;"|"&amp;data[[#This Row],[date]]</f>
        <v>agent1|43112</v>
      </c>
    </row>
    <row r="14" spans="1:12" x14ac:dyDescent="0.25">
      <c r="A14" t="s">
        <v>0</v>
      </c>
      <c r="B14" s="1">
        <v>43113</v>
      </c>
      <c r="C14" s="1" t="s">
        <v>53</v>
      </c>
      <c r="D14" s="2" t="str">
        <f>IF(MID(data[[#This Row],[saisie]],1,1)="x","X","")</f>
        <v>X</v>
      </c>
      <c r="E14" s="2" t="str">
        <f>IF(MID(data[[#This Row],[saisie]],2,1)="x","X","")</f>
        <v/>
      </c>
      <c r="F14" s="2" t="str">
        <f>IF(MID(data[[#This Row],[saisie]],3,1)="x","X","")</f>
        <v/>
      </c>
      <c r="G14" s="2" t="str">
        <f>IF(MID(data[[#This Row],[saisie]],4,1)="x","X","")</f>
        <v/>
      </c>
      <c r="H14" s="9">
        <f>SUMPRODUCT((leave[Agents]=data[[#This Row],[agent]])*(leave[depart]&lt;=data[[#This Row],[date]])*(leave[retour]&gt;data[[#This Row],[date]]))</f>
        <v>0</v>
      </c>
      <c r="I14" s="15">
        <f>IF(data[[#This Row],[absence]]=0,SUMPRODUCT((data[[#This Row],[1]:[4]]="X")*HORAIRES!$B$5:$E$5),0)</f>
        <v>0.29166666666666669</v>
      </c>
      <c r="J14" s="15">
        <f>IF(data[[#This Row],[absence]]=0,SUMPRODUCT((data[[#This Row],[1]:[4]]="X")*HORAIRES!$B$6:$E$6),0)</f>
        <v>0.25</v>
      </c>
      <c r="K14" s="2" t="str">
        <f ca="1">IF(COUNTIF(JF,data[[#This Row],[date]])&gt;0,"férié","")</f>
        <v/>
      </c>
      <c r="L14" s="2" t="str">
        <f>data[[#This Row],[agent]]&amp;"|"&amp;data[[#This Row],[date]]</f>
        <v>agent1|43113</v>
      </c>
    </row>
    <row r="15" spans="1:12" x14ac:dyDescent="0.25">
      <c r="A15" t="s">
        <v>0</v>
      </c>
      <c r="B15" s="1">
        <v>43114</v>
      </c>
      <c r="C15" s="1" t="s">
        <v>54</v>
      </c>
      <c r="D15" s="2" t="str">
        <f>IF(MID(data[[#This Row],[saisie]],1,1)="x","X","")</f>
        <v/>
      </c>
      <c r="E15" s="2" t="str">
        <f>IF(MID(data[[#This Row],[saisie]],2,1)="x","X","")</f>
        <v/>
      </c>
      <c r="F15" s="2" t="str">
        <f>IF(MID(data[[#This Row],[saisie]],3,1)="x","X","")</f>
        <v/>
      </c>
      <c r="G15" s="2" t="str">
        <f>IF(MID(data[[#This Row],[saisie]],4,1)="x","X","")</f>
        <v/>
      </c>
      <c r="H15" s="9">
        <f>SUMPRODUCT((leave[Agents]=data[[#This Row],[agent]])*(leave[depart]&lt;=data[[#This Row],[date]])*(leave[retour]&gt;data[[#This Row],[date]]))</f>
        <v>0</v>
      </c>
      <c r="I15" s="15">
        <f>IF(data[[#This Row],[absence]]=0,SUMPRODUCT((data[[#This Row],[1]:[4]]="X")*HORAIRES!$B$5:$E$5),0)</f>
        <v>0</v>
      </c>
      <c r="J15" s="15">
        <f>IF(data[[#This Row],[absence]]=0,SUMPRODUCT((data[[#This Row],[1]:[4]]="X")*HORAIRES!$B$6:$E$6),0)</f>
        <v>0</v>
      </c>
      <c r="K15" s="2" t="str">
        <f ca="1">IF(COUNTIF(JF,data[[#This Row],[date]])&gt;0,"férié","")</f>
        <v/>
      </c>
      <c r="L15" s="2" t="str">
        <f>data[[#This Row],[agent]]&amp;"|"&amp;data[[#This Row],[date]]</f>
        <v>agent1|43114</v>
      </c>
    </row>
    <row r="16" spans="1:12" x14ac:dyDescent="0.25">
      <c r="A16" t="s">
        <v>0</v>
      </c>
      <c r="B16" s="1">
        <v>43115</v>
      </c>
      <c r="C16" s="1" t="s">
        <v>55</v>
      </c>
      <c r="D16" s="2" t="str">
        <f>IF(MID(data[[#This Row],[saisie]],1,1)="x","X","")</f>
        <v/>
      </c>
      <c r="E16" s="2" t="str">
        <f>IF(MID(data[[#This Row],[saisie]],2,1)="x","X","")</f>
        <v/>
      </c>
      <c r="F16" s="2" t="str">
        <f>IF(MID(data[[#This Row],[saisie]],3,1)="x","X","")</f>
        <v>X</v>
      </c>
      <c r="G16" s="2" t="str">
        <f>IF(MID(data[[#This Row],[saisie]],4,1)="x","X","")</f>
        <v/>
      </c>
      <c r="H16" s="9">
        <f>SUMPRODUCT((leave[Agents]=data[[#This Row],[agent]])*(leave[depart]&lt;=data[[#This Row],[date]])*(leave[retour]&gt;data[[#This Row],[date]]))</f>
        <v>0</v>
      </c>
      <c r="I16" s="15">
        <f>IF(data[[#This Row],[absence]]=0,SUMPRODUCT((data[[#This Row],[1]:[4]]="X")*HORAIRES!$B$5:$E$5),0)</f>
        <v>0.25</v>
      </c>
      <c r="J16" s="15">
        <f>IF(data[[#This Row],[absence]]=0,SUMPRODUCT((data[[#This Row],[1]:[4]]="X")*HORAIRES!$B$6:$E$6),0)</f>
        <v>0</v>
      </c>
      <c r="K16" s="2" t="str">
        <f ca="1">IF(COUNTIF(JF,data[[#This Row],[date]])&gt;0,"férié","")</f>
        <v/>
      </c>
      <c r="L16" s="2" t="str">
        <f>data[[#This Row],[agent]]&amp;"|"&amp;data[[#This Row],[date]]</f>
        <v>agent1|43115</v>
      </c>
    </row>
    <row r="17" spans="1:12" x14ac:dyDescent="0.25">
      <c r="A17" t="s">
        <v>0</v>
      </c>
      <c r="B17" s="1">
        <v>43116</v>
      </c>
      <c r="C17" s="1" t="s">
        <v>56</v>
      </c>
      <c r="D17" s="2" t="str">
        <f>IF(MID(data[[#This Row],[saisie]],1,1)="x","X","")</f>
        <v/>
      </c>
      <c r="E17" s="2" t="str">
        <f>IF(MID(data[[#This Row],[saisie]],2,1)="x","X","")</f>
        <v>X</v>
      </c>
      <c r="F17" s="2" t="str">
        <f>IF(MID(data[[#This Row],[saisie]],3,1)="x","X","")</f>
        <v/>
      </c>
      <c r="G17" s="2" t="str">
        <f>IF(MID(data[[#This Row],[saisie]],4,1)="x","X","")</f>
        <v>X</v>
      </c>
      <c r="H17" s="9">
        <f>SUMPRODUCT((leave[Agents]=data[[#This Row],[agent]])*(leave[depart]&lt;=data[[#This Row],[date]])*(leave[retour]&gt;data[[#This Row],[date]]))</f>
        <v>0</v>
      </c>
      <c r="I17" s="15">
        <f>IF(data[[#This Row],[absence]]=0,SUMPRODUCT((data[[#This Row],[1]:[4]]="X")*HORAIRES!$B$5:$E$5),0)</f>
        <v>0.45833333333333331</v>
      </c>
      <c r="J17" s="15">
        <f>IF(data[[#This Row],[absence]]=0,SUMPRODUCT((data[[#This Row],[1]:[4]]="X")*HORAIRES!$B$6:$E$6),0)</f>
        <v>4.166666666666663E-2</v>
      </c>
      <c r="K17" s="2" t="str">
        <f ca="1">IF(COUNTIF(JF,data[[#This Row],[date]])&gt;0,"férié","")</f>
        <v/>
      </c>
      <c r="L17" s="2" t="str">
        <f>data[[#This Row],[agent]]&amp;"|"&amp;data[[#This Row],[date]]</f>
        <v>agent1|43116</v>
      </c>
    </row>
    <row r="18" spans="1:12" x14ac:dyDescent="0.25">
      <c r="A18" t="s">
        <v>0</v>
      </c>
      <c r="B18" s="1">
        <v>43117</v>
      </c>
      <c r="C18" s="1" t="s">
        <v>53</v>
      </c>
      <c r="D18" s="2" t="str">
        <f>IF(MID(data[[#This Row],[saisie]],1,1)="x","X","")</f>
        <v>X</v>
      </c>
      <c r="E18" s="2" t="str">
        <f>IF(MID(data[[#This Row],[saisie]],2,1)="x","X","")</f>
        <v/>
      </c>
      <c r="F18" s="2" t="str">
        <f>IF(MID(data[[#This Row],[saisie]],3,1)="x","X","")</f>
        <v/>
      </c>
      <c r="G18" s="2" t="str">
        <f>IF(MID(data[[#This Row],[saisie]],4,1)="x","X","")</f>
        <v/>
      </c>
      <c r="H18" s="9">
        <f>SUMPRODUCT((leave[Agents]=data[[#This Row],[agent]])*(leave[depart]&lt;=data[[#This Row],[date]])*(leave[retour]&gt;data[[#This Row],[date]]))</f>
        <v>0</v>
      </c>
      <c r="I18" s="15">
        <f>IF(data[[#This Row],[absence]]=0,SUMPRODUCT((data[[#This Row],[1]:[4]]="X")*HORAIRES!$B$5:$E$5),0)</f>
        <v>0.29166666666666669</v>
      </c>
      <c r="J18" s="15">
        <f>IF(data[[#This Row],[absence]]=0,SUMPRODUCT((data[[#This Row],[1]:[4]]="X")*HORAIRES!$B$6:$E$6),0)</f>
        <v>0.25</v>
      </c>
      <c r="K18" s="2" t="str">
        <f ca="1">IF(COUNTIF(JF,data[[#This Row],[date]])&gt;0,"férié","")</f>
        <v/>
      </c>
      <c r="L18" s="2" t="str">
        <f>data[[#This Row],[agent]]&amp;"|"&amp;data[[#This Row],[date]]</f>
        <v>agent1|43117</v>
      </c>
    </row>
    <row r="19" spans="1:12" x14ac:dyDescent="0.25">
      <c r="A19" t="s">
        <v>0</v>
      </c>
      <c r="B19" s="1">
        <v>43118</v>
      </c>
      <c r="C19" s="1" t="s">
        <v>54</v>
      </c>
      <c r="D19" s="2" t="str">
        <f>IF(MID(data[[#This Row],[saisie]],1,1)="x","X","")</f>
        <v/>
      </c>
      <c r="E19" s="2" t="str">
        <f>IF(MID(data[[#This Row],[saisie]],2,1)="x","X","")</f>
        <v/>
      </c>
      <c r="F19" s="2" t="str">
        <f>IF(MID(data[[#This Row],[saisie]],3,1)="x","X","")</f>
        <v/>
      </c>
      <c r="G19" s="2" t="str">
        <f>IF(MID(data[[#This Row],[saisie]],4,1)="x","X","")</f>
        <v/>
      </c>
      <c r="H19" s="9">
        <f>SUMPRODUCT((leave[Agents]=data[[#This Row],[agent]])*(leave[depart]&lt;=data[[#This Row],[date]])*(leave[retour]&gt;data[[#This Row],[date]]))</f>
        <v>0</v>
      </c>
      <c r="I19" s="15">
        <f>IF(data[[#This Row],[absence]]=0,SUMPRODUCT((data[[#This Row],[1]:[4]]="X")*HORAIRES!$B$5:$E$5),0)</f>
        <v>0</v>
      </c>
      <c r="J19" s="15">
        <f>IF(data[[#This Row],[absence]]=0,SUMPRODUCT((data[[#This Row],[1]:[4]]="X")*HORAIRES!$B$6:$E$6),0)</f>
        <v>0</v>
      </c>
      <c r="K19" s="2" t="str">
        <f ca="1">IF(COUNTIF(JF,data[[#This Row],[date]])&gt;0,"férié","")</f>
        <v/>
      </c>
      <c r="L19" s="2" t="str">
        <f>data[[#This Row],[agent]]&amp;"|"&amp;data[[#This Row],[date]]</f>
        <v>agent1|43118</v>
      </c>
    </row>
    <row r="20" spans="1:12" x14ac:dyDescent="0.25">
      <c r="A20" t="s">
        <v>0</v>
      </c>
      <c r="B20" s="1">
        <v>43119</v>
      </c>
      <c r="C20" s="1" t="s">
        <v>55</v>
      </c>
      <c r="D20" s="2" t="str">
        <f>IF(MID(data[[#This Row],[saisie]],1,1)="x","X","")</f>
        <v/>
      </c>
      <c r="E20" s="2" t="str">
        <f>IF(MID(data[[#This Row],[saisie]],2,1)="x","X","")</f>
        <v/>
      </c>
      <c r="F20" s="2" t="str">
        <f>IF(MID(data[[#This Row],[saisie]],3,1)="x","X","")</f>
        <v>X</v>
      </c>
      <c r="G20" s="2" t="str">
        <f>IF(MID(data[[#This Row],[saisie]],4,1)="x","X","")</f>
        <v/>
      </c>
      <c r="H20" s="9">
        <f>SUMPRODUCT((leave[Agents]=data[[#This Row],[agent]])*(leave[depart]&lt;=data[[#This Row],[date]])*(leave[retour]&gt;data[[#This Row],[date]]))</f>
        <v>0</v>
      </c>
      <c r="I20" s="15">
        <f>IF(data[[#This Row],[absence]]=0,SUMPRODUCT((data[[#This Row],[1]:[4]]="X")*HORAIRES!$B$5:$E$5),0)</f>
        <v>0.25</v>
      </c>
      <c r="J20" s="15">
        <f>IF(data[[#This Row],[absence]]=0,SUMPRODUCT((data[[#This Row],[1]:[4]]="X")*HORAIRES!$B$6:$E$6),0)</f>
        <v>0</v>
      </c>
      <c r="K20" s="2" t="str">
        <f ca="1">IF(COUNTIF(JF,data[[#This Row],[date]])&gt;0,"férié","")</f>
        <v/>
      </c>
      <c r="L20" s="2" t="str">
        <f>data[[#This Row],[agent]]&amp;"|"&amp;data[[#This Row],[date]]</f>
        <v>agent1|43119</v>
      </c>
    </row>
    <row r="21" spans="1:12" x14ac:dyDescent="0.25">
      <c r="A21" t="s">
        <v>0</v>
      </c>
      <c r="B21" s="1">
        <v>43120</v>
      </c>
      <c r="C21" s="1" t="s">
        <v>56</v>
      </c>
      <c r="D21" s="2" t="str">
        <f>IF(MID(data[[#This Row],[saisie]],1,1)="x","X","")</f>
        <v/>
      </c>
      <c r="E21" s="2" t="str">
        <f>IF(MID(data[[#This Row],[saisie]],2,1)="x","X","")</f>
        <v>X</v>
      </c>
      <c r="F21" s="2" t="str">
        <f>IF(MID(data[[#This Row],[saisie]],3,1)="x","X","")</f>
        <v/>
      </c>
      <c r="G21" s="2" t="str">
        <f>IF(MID(data[[#This Row],[saisie]],4,1)="x","X","")</f>
        <v>X</v>
      </c>
      <c r="H21" s="9">
        <f>SUMPRODUCT((leave[Agents]=data[[#This Row],[agent]])*(leave[depart]&lt;=data[[#This Row],[date]])*(leave[retour]&gt;data[[#This Row],[date]]))</f>
        <v>0</v>
      </c>
      <c r="I21" s="15">
        <f>IF(data[[#This Row],[absence]]=0,SUMPRODUCT((data[[#This Row],[1]:[4]]="X")*HORAIRES!$B$5:$E$5),0)</f>
        <v>0.45833333333333331</v>
      </c>
      <c r="J21" s="15">
        <f>IF(data[[#This Row],[absence]]=0,SUMPRODUCT((data[[#This Row],[1]:[4]]="X")*HORAIRES!$B$6:$E$6),0)</f>
        <v>4.166666666666663E-2</v>
      </c>
      <c r="K21" s="2" t="str">
        <f ca="1">IF(COUNTIF(JF,data[[#This Row],[date]])&gt;0,"férié","")</f>
        <v/>
      </c>
      <c r="L21" s="2" t="str">
        <f>data[[#This Row],[agent]]&amp;"|"&amp;data[[#This Row],[date]]</f>
        <v>agent1|43120</v>
      </c>
    </row>
    <row r="22" spans="1:12" x14ac:dyDescent="0.25">
      <c r="A22" t="s">
        <v>0</v>
      </c>
      <c r="B22" s="1">
        <v>43121</v>
      </c>
      <c r="C22" s="1" t="s">
        <v>53</v>
      </c>
      <c r="D22" s="2" t="str">
        <f>IF(MID(data[[#This Row],[saisie]],1,1)="x","X","")</f>
        <v>X</v>
      </c>
      <c r="E22" s="2" t="str">
        <f>IF(MID(data[[#This Row],[saisie]],2,1)="x","X","")</f>
        <v/>
      </c>
      <c r="F22" s="2" t="str">
        <f>IF(MID(data[[#This Row],[saisie]],3,1)="x","X","")</f>
        <v/>
      </c>
      <c r="G22" s="2" t="str">
        <f>IF(MID(data[[#This Row],[saisie]],4,1)="x","X","")</f>
        <v/>
      </c>
      <c r="H22" s="9">
        <f>SUMPRODUCT((leave[Agents]=data[[#This Row],[agent]])*(leave[depart]&lt;=data[[#This Row],[date]])*(leave[retour]&gt;data[[#This Row],[date]]))</f>
        <v>0</v>
      </c>
      <c r="I22" s="15">
        <f>IF(data[[#This Row],[absence]]=0,SUMPRODUCT((data[[#This Row],[1]:[4]]="X")*HORAIRES!$B$5:$E$5),0)</f>
        <v>0.29166666666666669</v>
      </c>
      <c r="J22" s="15">
        <f>IF(data[[#This Row],[absence]]=0,SUMPRODUCT((data[[#This Row],[1]:[4]]="X")*HORAIRES!$B$6:$E$6),0)</f>
        <v>0.25</v>
      </c>
      <c r="K22" s="2" t="str">
        <f ca="1">IF(COUNTIF(JF,data[[#This Row],[date]])&gt;0,"férié","")</f>
        <v/>
      </c>
      <c r="L22" s="2" t="str">
        <f>data[[#This Row],[agent]]&amp;"|"&amp;data[[#This Row],[date]]</f>
        <v>agent1|43121</v>
      </c>
    </row>
    <row r="23" spans="1:12" x14ac:dyDescent="0.25">
      <c r="A23" t="s">
        <v>0</v>
      </c>
      <c r="B23" s="1">
        <v>43122</v>
      </c>
      <c r="C23" s="1" t="s">
        <v>54</v>
      </c>
      <c r="D23" s="2" t="str">
        <f>IF(MID(data[[#This Row],[saisie]],1,1)="x","X","")</f>
        <v/>
      </c>
      <c r="E23" s="2" t="str">
        <f>IF(MID(data[[#This Row],[saisie]],2,1)="x","X","")</f>
        <v/>
      </c>
      <c r="F23" s="2" t="str">
        <f>IF(MID(data[[#This Row],[saisie]],3,1)="x","X","")</f>
        <v/>
      </c>
      <c r="G23" s="2" t="str">
        <f>IF(MID(data[[#This Row],[saisie]],4,1)="x","X","")</f>
        <v/>
      </c>
      <c r="H23" s="9">
        <f>SUMPRODUCT((leave[Agents]=data[[#This Row],[agent]])*(leave[depart]&lt;=data[[#This Row],[date]])*(leave[retour]&gt;data[[#This Row],[date]]))</f>
        <v>0</v>
      </c>
      <c r="I23" s="15">
        <f>IF(data[[#This Row],[absence]]=0,SUMPRODUCT((data[[#This Row],[1]:[4]]="X")*HORAIRES!$B$5:$E$5),0)</f>
        <v>0</v>
      </c>
      <c r="J23" s="15">
        <f>IF(data[[#This Row],[absence]]=0,SUMPRODUCT((data[[#This Row],[1]:[4]]="X")*HORAIRES!$B$6:$E$6),0)</f>
        <v>0</v>
      </c>
      <c r="K23" s="2" t="str">
        <f ca="1">IF(COUNTIF(JF,data[[#This Row],[date]])&gt;0,"férié","")</f>
        <v/>
      </c>
      <c r="L23" s="2" t="str">
        <f>data[[#This Row],[agent]]&amp;"|"&amp;data[[#This Row],[date]]</f>
        <v>agent1|43122</v>
      </c>
    </row>
    <row r="24" spans="1:12" x14ac:dyDescent="0.25">
      <c r="A24" t="s">
        <v>0</v>
      </c>
      <c r="B24" s="1">
        <v>43123</v>
      </c>
      <c r="C24" s="1" t="s">
        <v>55</v>
      </c>
      <c r="D24" s="2" t="str">
        <f>IF(MID(data[[#This Row],[saisie]],1,1)="x","X","")</f>
        <v/>
      </c>
      <c r="E24" s="2" t="str">
        <f>IF(MID(data[[#This Row],[saisie]],2,1)="x","X","")</f>
        <v/>
      </c>
      <c r="F24" s="2" t="str">
        <f>IF(MID(data[[#This Row],[saisie]],3,1)="x","X","")</f>
        <v>X</v>
      </c>
      <c r="G24" s="2" t="str">
        <f>IF(MID(data[[#This Row],[saisie]],4,1)="x","X","")</f>
        <v/>
      </c>
      <c r="H24" s="9">
        <f>SUMPRODUCT((leave[Agents]=data[[#This Row],[agent]])*(leave[depart]&lt;=data[[#This Row],[date]])*(leave[retour]&gt;data[[#This Row],[date]]))</f>
        <v>0</v>
      </c>
      <c r="I24" s="15">
        <f>IF(data[[#This Row],[absence]]=0,SUMPRODUCT((data[[#This Row],[1]:[4]]="X")*HORAIRES!$B$5:$E$5),0)</f>
        <v>0.25</v>
      </c>
      <c r="J24" s="15">
        <f>IF(data[[#This Row],[absence]]=0,SUMPRODUCT((data[[#This Row],[1]:[4]]="X")*HORAIRES!$B$6:$E$6),0)</f>
        <v>0</v>
      </c>
      <c r="K24" s="2" t="str">
        <f ca="1">IF(COUNTIF(JF,data[[#This Row],[date]])&gt;0,"férié","")</f>
        <v/>
      </c>
      <c r="L24" s="2" t="str">
        <f>data[[#This Row],[agent]]&amp;"|"&amp;data[[#This Row],[date]]</f>
        <v>agent1|43123</v>
      </c>
    </row>
    <row r="25" spans="1:12" x14ac:dyDescent="0.25">
      <c r="A25" t="s">
        <v>0</v>
      </c>
      <c r="B25" s="1">
        <v>43124</v>
      </c>
      <c r="C25" s="1" t="s">
        <v>56</v>
      </c>
      <c r="D25" s="2" t="str">
        <f>IF(MID(data[[#This Row],[saisie]],1,1)="x","X","")</f>
        <v/>
      </c>
      <c r="E25" s="2" t="str">
        <f>IF(MID(data[[#This Row],[saisie]],2,1)="x","X","")</f>
        <v>X</v>
      </c>
      <c r="F25" s="2" t="str">
        <f>IF(MID(data[[#This Row],[saisie]],3,1)="x","X","")</f>
        <v/>
      </c>
      <c r="G25" s="2" t="str">
        <f>IF(MID(data[[#This Row],[saisie]],4,1)="x","X","")</f>
        <v>X</v>
      </c>
      <c r="H25" s="9">
        <f>SUMPRODUCT((leave[Agents]=data[[#This Row],[agent]])*(leave[depart]&lt;=data[[#This Row],[date]])*(leave[retour]&gt;data[[#This Row],[date]]))</f>
        <v>0</v>
      </c>
      <c r="I25" s="15">
        <f>IF(data[[#This Row],[absence]]=0,SUMPRODUCT((data[[#This Row],[1]:[4]]="X")*HORAIRES!$B$5:$E$5),0)</f>
        <v>0.45833333333333331</v>
      </c>
      <c r="J25" s="15">
        <f>IF(data[[#This Row],[absence]]=0,SUMPRODUCT((data[[#This Row],[1]:[4]]="X")*HORAIRES!$B$6:$E$6),0)</f>
        <v>4.166666666666663E-2</v>
      </c>
      <c r="K25" s="2" t="str">
        <f ca="1">IF(COUNTIF(JF,data[[#This Row],[date]])&gt;0,"férié","")</f>
        <v/>
      </c>
      <c r="L25" s="2" t="str">
        <f>data[[#This Row],[agent]]&amp;"|"&amp;data[[#This Row],[date]]</f>
        <v>agent1|43124</v>
      </c>
    </row>
    <row r="26" spans="1:12" x14ac:dyDescent="0.25">
      <c r="A26" t="s">
        <v>0</v>
      </c>
      <c r="B26" s="1">
        <v>43125</v>
      </c>
      <c r="C26" s="1" t="s">
        <v>53</v>
      </c>
      <c r="D26" s="2" t="str">
        <f>IF(MID(data[[#This Row],[saisie]],1,1)="x","X","")</f>
        <v>X</v>
      </c>
      <c r="E26" s="2" t="str">
        <f>IF(MID(data[[#This Row],[saisie]],2,1)="x","X","")</f>
        <v/>
      </c>
      <c r="F26" s="2" t="str">
        <f>IF(MID(data[[#This Row],[saisie]],3,1)="x","X","")</f>
        <v/>
      </c>
      <c r="G26" s="2" t="str">
        <f>IF(MID(data[[#This Row],[saisie]],4,1)="x","X","")</f>
        <v/>
      </c>
      <c r="H26" s="9">
        <f>SUMPRODUCT((leave[Agents]=data[[#This Row],[agent]])*(leave[depart]&lt;=data[[#This Row],[date]])*(leave[retour]&gt;data[[#This Row],[date]]))</f>
        <v>0</v>
      </c>
      <c r="I26" s="15">
        <f>IF(data[[#This Row],[absence]]=0,SUMPRODUCT((data[[#This Row],[1]:[4]]="X")*HORAIRES!$B$5:$E$5),0)</f>
        <v>0.29166666666666669</v>
      </c>
      <c r="J26" s="15">
        <f>IF(data[[#This Row],[absence]]=0,SUMPRODUCT((data[[#This Row],[1]:[4]]="X")*HORAIRES!$B$6:$E$6),0)</f>
        <v>0.25</v>
      </c>
      <c r="K26" s="2" t="str">
        <f ca="1">IF(COUNTIF(JF,data[[#This Row],[date]])&gt;0,"férié","")</f>
        <v/>
      </c>
      <c r="L26" s="2" t="str">
        <f>data[[#This Row],[agent]]&amp;"|"&amp;data[[#This Row],[date]]</f>
        <v>agent1|43125</v>
      </c>
    </row>
    <row r="27" spans="1:12" x14ac:dyDescent="0.25">
      <c r="A27" t="s">
        <v>0</v>
      </c>
      <c r="B27" s="1">
        <v>43126</v>
      </c>
      <c r="C27" s="1" t="s">
        <v>54</v>
      </c>
      <c r="D27" s="2" t="str">
        <f>IF(MID(data[[#This Row],[saisie]],1,1)="x","X","")</f>
        <v/>
      </c>
      <c r="E27" s="2" t="str">
        <f>IF(MID(data[[#This Row],[saisie]],2,1)="x","X","")</f>
        <v/>
      </c>
      <c r="F27" s="2" t="str">
        <f>IF(MID(data[[#This Row],[saisie]],3,1)="x","X","")</f>
        <v/>
      </c>
      <c r="G27" s="2" t="str">
        <f>IF(MID(data[[#This Row],[saisie]],4,1)="x","X","")</f>
        <v/>
      </c>
      <c r="H27" s="9">
        <f>SUMPRODUCT((leave[Agents]=data[[#This Row],[agent]])*(leave[depart]&lt;=data[[#This Row],[date]])*(leave[retour]&gt;data[[#This Row],[date]]))</f>
        <v>0</v>
      </c>
      <c r="I27" s="15">
        <f>IF(data[[#This Row],[absence]]=0,SUMPRODUCT((data[[#This Row],[1]:[4]]="X")*HORAIRES!$B$5:$E$5),0)</f>
        <v>0</v>
      </c>
      <c r="J27" s="15">
        <f>IF(data[[#This Row],[absence]]=0,SUMPRODUCT((data[[#This Row],[1]:[4]]="X")*HORAIRES!$B$6:$E$6),0)</f>
        <v>0</v>
      </c>
      <c r="K27" s="2" t="str">
        <f ca="1">IF(COUNTIF(JF,data[[#This Row],[date]])&gt;0,"férié","")</f>
        <v/>
      </c>
      <c r="L27" s="2" t="str">
        <f>data[[#This Row],[agent]]&amp;"|"&amp;data[[#This Row],[date]]</f>
        <v>agent1|43126</v>
      </c>
    </row>
    <row r="28" spans="1:12" x14ac:dyDescent="0.25">
      <c r="A28" t="s">
        <v>0</v>
      </c>
      <c r="B28" s="1">
        <v>43127</v>
      </c>
      <c r="C28" s="1" t="s">
        <v>55</v>
      </c>
      <c r="D28" s="2" t="str">
        <f>IF(MID(data[[#This Row],[saisie]],1,1)="x","X","")</f>
        <v/>
      </c>
      <c r="E28" s="2" t="str">
        <f>IF(MID(data[[#This Row],[saisie]],2,1)="x","X","")</f>
        <v/>
      </c>
      <c r="F28" s="2" t="str">
        <f>IF(MID(data[[#This Row],[saisie]],3,1)="x","X","")</f>
        <v>X</v>
      </c>
      <c r="G28" s="2" t="str">
        <f>IF(MID(data[[#This Row],[saisie]],4,1)="x","X","")</f>
        <v/>
      </c>
      <c r="H28" s="9">
        <f>SUMPRODUCT((leave[Agents]=data[[#This Row],[agent]])*(leave[depart]&lt;=data[[#This Row],[date]])*(leave[retour]&gt;data[[#This Row],[date]]))</f>
        <v>0</v>
      </c>
      <c r="I28" s="15">
        <f>IF(data[[#This Row],[absence]]=0,SUMPRODUCT((data[[#This Row],[1]:[4]]="X")*HORAIRES!$B$5:$E$5),0)</f>
        <v>0.25</v>
      </c>
      <c r="J28" s="15">
        <f>IF(data[[#This Row],[absence]]=0,SUMPRODUCT((data[[#This Row],[1]:[4]]="X")*HORAIRES!$B$6:$E$6),0)</f>
        <v>0</v>
      </c>
      <c r="K28" s="2" t="str">
        <f ca="1">IF(COUNTIF(JF,data[[#This Row],[date]])&gt;0,"férié","")</f>
        <v/>
      </c>
      <c r="L28" s="2" t="str">
        <f>data[[#This Row],[agent]]&amp;"|"&amp;data[[#This Row],[date]]</f>
        <v>agent1|43127</v>
      </c>
    </row>
    <row r="29" spans="1:12" x14ac:dyDescent="0.25">
      <c r="A29" t="s">
        <v>0</v>
      </c>
      <c r="B29" s="1">
        <v>43128</v>
      </c>
      <c r="C29" s="1" t="s">
        <v>56</v>
      </c>
      <c r="D29" s="2" t="str">
        <f>IF(MID(data[[#This Row],[saisie]],1,1)="x","X","")</f>
        <v/>
      </c>
      <c r="E29" s="2" t="str">
        <f>IF(MID(data[[#This Row],[saisie]],2,1)="x","X","")</f>
        <v>X</v>
      </c>
      <c r="F29" s="2" t="str">
        <f>IF(MID(data[[#This Row],[saisie]],3,1)="x","X","")</f>
        <v/>
      </c>
      <c r="G29" s="2" t="str">
        <f>IF(MID(data[[#This Row],[saisie]],4,1)="x","X","")</f>
        <v>X</v>
      </c>
      <c r="H29" s="9">
        <f>SUMPRODUCT((leave[Agents]=data[[#This Row],[agent]])*(leave[depart]&lt;=data[[#This Row],[date]])*(leave[retour]&gt;data[[#This Row],[date]]))</f>
        <v>0</v>
      </c>
      <c r="I29" s="15">
        <f>IF(data[[#This Row],[absence]]=0,SUMPRODUCT((data[[#This Row],[1]:[4]]="X")*HORAIRES!$B$5:$E$5),0)</f>
        <v>0.45833333333333331</v>
      </c>
      <c r="J29" s="15">
        <f>IF(data[[#This Row],[absence]]=0,SUMPRODUCT((data[[#This Row],[1]:[4]]="X")*HORAIRES!$B$6:$E$6),0)</f>
        <v>4.166666666666663E-2</v>
      </c>
      <c r="K29" s="2" t="str">
        <f ca="1">IF(COUNTIF(JF,data[[#This Row],[date]])&gt;0,"férié","")</f>
        <v/>
      </c>
      <c r="L29" s="2" t="str">
        <f>data[[#This Row],[agent]]&amp;"|"&amp;data[[#This Row],[date]]</f>
        <v>agent1|43128</v>
      </c>
    </row>
    <row r="30" spans="1:12" x14ac:dyDescent="0.25">
      <c r="A30" t="s">
        <v>0</v>
      </c>
      <c r="B30" s="1">
        <v>43129</v>
      </c>
      <c r="C30" s="1" t="s">
        <v>53</v>
      </c>
      <c r="D30" s="2" t="str">
        <f>IF(MID(data[[#This Row],[saisie]],1,1)="x","X","")</f>
        <v>X</v>
      </c>
      <c r="E30" s="2" t="str">
        <f>IF(MID(data[[#This Row],[saisie]],2,1)="x","X","")</f>
        <v/>
      </c>
      <c r="F30" s="2" t="str">
        <f>IF(MID(data[[#This Row],[saisie]],3,1)="x","X","")</f>
        <v/>
      </c>
      <c r="G30" s="2" t="str">
        <f>IF(MID(data[[#This Row],[saisie]],4,1)="x","X","")</f>
        <v/>
      </c>
      <c r="H30" s="9">
        <f>SUMPRODUCT((leave[Agents]=data[[#This Row],[agent]])*(leave[depart]&lt;=data[[#This Row],[date]])*(leave[retour]&gt;data[[#This Row],[date]]))</f>
        <v>0</v>
      </c>
      <c r="I30" s="15">
        <f>IF(data[[#This Row],[absence]]=0,SUMPRODUCT((data[[#This Row],[1]:[4]]="X")*HORAIRES!$B$5:$E$5),0)</f>
        <v>0.29166666666666669</v>
      </c>
      <c r="J30" s="15">
        <f>IF(data[[#This Row],[absence]]=0,SUMPRODUCT((data[[#This Row],[1]:[4]]="X")*HORAIRES!$B$6:$E$6),0)</f>
        <v>0.25</v>
      </c>
      <c r="K30" s="2" t="str">
        <f ca="1">IF(COUNTIF(JF,data[[#This Row],[date]])&gt;0,"férié","")</f>
        <v/>
      </c>
      <c r="L30" s="2" t="str">
        <f>data[[#This Row],[agent]]&amp;"|"&amp;data[[#This Row],[date]]</f>
        <v>agent1|43129</v>
      </c>
    </row>
    <row r="31" spans="1:12" x14ac:dyDescent="0.25">
      <c r="A31" t="s">
        <v>0</v>
      </c>
      <c r="B31" s="1">
        <v>43130</v>
      </c>
      <c r="C31" s="1" t="s">
        <v>54</v>
      </c>
      <c r="D31" s="2" t="str">
        <f>IF(MID(data[[#This Row],[saisie]],1,1)="x","X","")</f>
        <v/>
      </c>
      <c r="E31" s="2" t="str">
        <f>IF(MID(data[[#This Row],[saisie]],2,1)="x","X","")</f>
        <v/>
      </c>
      <c r="F31" s="2" t="str">
        <f>IF(MID(data[[#This Row],[saisie]],3,1)="x","X","")</f>
        <v/>
      </c>
      <c r="G31" s="2" t="str">
        <f>IF(MID(data[[#This Row],[saisie]],4,1)="x","X","")</f>
        <v/>
      </c>
      <c r="H31" s="9">
        <f>SUMPRODUCT((leave[Agents]=data[[#This Row],[agent]])*(leave[depart]&lt;=data[[#This Row],[date]])*(leave[retour]&gt;data[[#This Row],[date]]))</f>
        <v>0</v>
      </c>
      <c r="I31" s="15">
        <f>IF(data[[#This Row],[absence]]=0,SUMPRODUCT((data[[#This Row],[1]:[4]]="X")*HORAIRES!$B$5:$E$5),0)</f>
        <v>0</v>
      </c>
      <c r="J31" s="15">
        <f>IF(data[[#This Row],[absence]]=0,SUMPRODUCT((data[[#This Row],[1]:[4]]="X")*HORAIRES!$B$6:$E$6),0)</f>
        <v>0</v>
      </c>
      <c r="K31" s="2" t="str">
        <f ca="1">IF(COUNTIF(JF,data[[#This Row],[date]])&gt;0,"férié","")</f>
        <v/>
      </c>
      <c r="L31" s="2" t="str">
        <f>data[[#This Row],[agent]]&amp;"|"&amp;data[[#This Row],[date]]</f>
        <v>agent1|43130</v>
      </c>
    </row>
    <row r="32" spans="1:12" x14ac:dyDescent="0.25">
      <c r="A32" t="s">
        <v>0</v>
      </c>
      <c r="B32" s="1">
        <v>43131</v>
      </c>
      <c r="C32" s="1" t="s">
        <v>55</v>
      </c>
      <c r="D32" s="2" t="str">
        <f>IF(MID(data[[#This Row],[saisie]],1,1)="x","X","")</f>
        <v/>
      </c>
      <c r="E32" s="2" t="str">
        <f>IF(MID(data[[#This Row],[saisie]],2,1)="x","X","")</f>
        <v/>
      </c>
      <c r="F32" s="2" t="str">
        <f>IF(MID(data[[#This Row],[saisie]],3,1)="x","X","")</f>
        <v>X</v>
      </c>
      <c r="G32" s="2" t="str">
        <f>IF(MID(data[[#This Row],[saisie]],4,1)="x","X","")</f>
        <v/>
      </c>
      <c r="H32" s="9">
        <f>SUMPRODUCT((leave[Agents]=data[[#This Row],[agent]])*(leave[depart]&lt;=data[[#This Row],[date]])*(leave[retour]&gt;data[[#This Row],[date]]))</f>
        <v>0</v>
      </c>
      <c r="I32" s="15">
        <f>IF(data[[#This Row],[absence]]=0,SUMPRODUCT((data[[#This Row],[1]:[4]]="X")*HORAIRES!$B$5:$E$5),0)</f>
        <v>0.25</v>
      </c>
      <c r="J32" s="15">
        <f>IF(data[[#This Row],[absence]]=0,SUMPRODUCT((data[[#This Row],[1]:[4]]="X")*HORAIRES!$B$6:$E$6),0)</f>
        <v>0</v>
      </c>
      <c r="K32" s="2" t="str">
        <f ca="1">IF(COUNTIF(JF,data[[#This Row],[date]])&gt;0,"férié","")</f>
        <v/>
      </c>
      <c r="L32" s="2" t="str">
        <f>data[[#This Row],[agent]]&amp;"|"&amp;data[[#This Row],[date]]</f>
        <v>agent1|43131</v>
      </c>
    </row>
    <row r="33" spans="1:12" x14ac:dyDescent="0.25">
      <c r="A33" t="s">
        <v>0</v>
      </c>
      <c r="B33" s="1">
        <v>43132</v>
      </c>
      <c r="C33" s="1" t="s">
        <v>56</v>
      </c>
      <c r="D33" s="2" t="str">
        <f>IF(MID(data[[#This Row],[saisie]],1,1)="x","X","")</f>
        <v/>
      </c>
      <c r="E33" s="2" t="str">
        <f>IF(MID(data[[#This Row],[saisie]],2,1)="x","X","")</f>
        <v>X</v>
      </c>
      <c r="F33" s="2" t="str">
        <f>IF(MID(data[[#This Row],[saisie]],3,1)="x","X","")</f>
        <v/>
      </c>
      <c r="G33" s="2" t="str">
        <f>IF(MID(data[[#This Row],[saisie]],4,1)="x","X","")</f>
        <v>X</v>
      </c>
      <c r="H33" s="9">
        <f>SUMPRODUCT((leave[Agents]=data[[#This Row],[agent]])*(leave[depart]&lt;=data[[#This Row],[date]])*(leave[retour]&gt;data[[#This Row],[date]]))</f>
        <v>0</v>
      </c>
      <c r="I33" s="15">
        <f>IF(data[[#This Row],[absence]]=0,SUMPRODUCT((data[[#This Row],[1]:[4]]="X")*HORAIRES!$B$5:$E$5),0)</f>
        <v>0.45833333333333331</v>
      </c>
      <c r="J33" s="15">
        <f>IF(data[[#This Row],[absence]]=0,SUMPRODUCT((data[[#This Row],[1]:[4]]="X")*HORAIRES!$B$6:$E$6),0)</f>
        <v>4.166666666666663E-2</v>
      </c>
      <c r="K33" s="2" t="str">
        <f ca="1">IF(COUNTIF(JF,data[[#This Row],[date]])&gt;0,"férié","")</f>
        <v/>
      </c>
      <c r="L33" s="2" t="str">
        <f>data[[#This Row],[agent]]&amp;"|"&amp;data[[#This Row],[date]]</f>
        <v>agent1|43132</v>
      </c>
    </row>
    <row r="34" spans="1:12" x14ac:dyDescent="0.25">
      <c r="A34" t="s">
        <v>0</v>
      </c>
      <c r="B34" s="1">
        <v>43133</v>
      </c>
      <c r="C34" s="1" t="s">
        <v>53</v>
      </c>
      <c r="D34" s="2" t="str">
        <f>IF(MID(data[[#This Row],[saisie]],1,1)="x","X","")</f>
        <v>X</v>
      </c>
      <c r="E34" s="2" t="str">
        <f>IF(MID(data[[#This Row],[saisie]],2,1)="x","X","")</f>
        <v/>
      </c>
      <c r="F34" s="2" t="str">
        <f>IF(MID(data[[#This Row],[saisie]],3,1)="x","X","")</f>
        <v/>
      </c>
      <c r="G34" s="2" t="str">
        <f>IF(MID(data[[#This Row],[saisie]],4,1)="x","X","")</f>
        <v/>
      </c>
      <c r="H34" s="9">
        <f>SUMPRODUCT((leave[Agents]=data[[#This Row],[agent]])*(leave[depart]&lt;=data[[#This Row],[date]])*(leave[retour]&gt;data[[#This Row],[date]]))</f>
        <v>0</v>
      </c>
      <c r="I34" s="15">
        <f>IF(data[[#This Row],[absence]]=0,SUMPRODUCT((data[[#This Row],[1]:[4]]="X")*HORAIRES!$B$5:$E$5),0)</f>
        <v>0.29166666666666669</v>
      </c>
      <c r="J34" s="15">
        <f>IF(data[[#This Row],[absence]]=0,SUMPRODUCT((data[[#This Row],[1]:[4]]="X")*HORAIRES!$B$6:$E$6),0)</f>
        <v>0.25</v>
      </c>
      <c r="K34" s="2" t="str">
        <f ca="1">IF(COUNTIF(JF,data[[#This Row],[date]])&gt;0,"férié","")</f>
        <v/>
      </c>
      <c r="L34" s="2" t="str">
        <f>data[[#This Row],[agent]]&amp;"|"&amp;data[[#This Row],[date]]</f>
        <v>agent1|43133</v>
      </c>
    </row>
    <row r="35" spans="1:12" x14ac:dyDescent="0.25">
      <c r="A35" t="s">
        <v>0</v>
      </c>
      <c r="B35" s="1">
        <v>43134</v>
      </c>
      <c r="C35" s="1" t="s">
        <v>54</v>
      </c>
      <c r="D35" s="2" t="str">
        <f>IF(MID(data[[#This Row],[saisie]],1,1)="x","X","")</f>
        <v/>
      </c>
      <c r="E35" s="2" t="str">
        <f>IF(MID(data[[#This Row],[saisie]],2,1)="x","X","")</f>
        <v/>
      </c>
      <c r="F35" s="2" t="str">
        <f>IF(MID(data[[#This Row],[saisie]],3,1)="x","X","")</f>
        <v/>
      </c>
      <c r="G35" s="2" t="str">
        <f>IF(MID(data[[#This Row],[saisie]],4,1)="x","X","")</f>
        <v/>
      </c>
      <c r="H35" s="9">
        <f>SUMPRODUCT((leave[Agents]=data[[#This Row],[agent]])*(leave[depart]&lt;=data[[#This Row],[date]])*(leave[retour]&gt;data[[#This Row],[date]]))</f>
        <v>0</v>
      </c>
      <c r="I35" s="15">
        <f>IF(data[[#This Row],[absence]]=0,SUMPRODUCT((data[[#This Row],[1]:[4]]="X")*HORAIRES!$B$5:$E$5),0)</f>
        <v>0</v>
      </c>
      <c r="J35" s="15">
        <f>IF(data[[#This Row],[absence]]=0,SUMPRODUCT((data[[#This Row],[1]:[4]]="X")*HORAIRES!$B$6:$E$6),0)</f>
        <v>0</v>
      </c>
      <c r="K35" s="2" t="str">
        <f ca="1">IF(COUNTIF(JF,data[[#This Row],[date]])&gt;0,"férié","")</f>
        <v/>
      </c>
      <c r="L35" s="2" t="str">
        <f>data[[#This Row],[agent]]&amp;"|"&amp;data[[#This Row],[date]]</f>
        <v>agent1|43134</v>
      </c>
    </row>
    <row r="36" spans="1:12" x14ac:dyDescent="0.25">
      <c r="A36" t="s">
        <v>0</v>
      </c>
      <c r="B36" s="1">
        <v>43135</v>
      </c>
      <c r="C36" s="1" t="s">
        <v>55</v>
      </c>
      <c r="D36" s="2" t="str">
        <f>IF(MID(data[[#This Row],[saisie]],1,1)="x","X","")</f>
        <v/>
      </c>
      <c r="E36" s="2" t="str">
        <f>IF(MID(data[[#This Row],[saisie]],2,1)="x","X","")</f>
        <v/>
      </c>
      <c r="F36" s="2" t="str">
        <f>IF(MID(data[[#This Row],[saisie]],3,1)="x","X","")</f>
        <v>X</v>
      </c>
      <c r="G36" s="2" t="str">
        <f>IF(MID(data[[#This Row],[saisie]],4,1)="x","X","")</f>
        <v/>
      </c>
      <c r="H36" s="9">
        <f>SUMPRODUCT((leave[Agents]=data[[#This Row],[agent]])*(leave[depart]&lt;=data[[#This Row],[date]])*(leave[retour]&gt;data[[#This Row],[date]]))</f>
        <v>0</v>
      </c>
      <c r="I36" s="15">
        <f>IF(data[[#This Row],[absence]]=0,SUMPRODUCT((data[[#This Row],[1]:[4]]="X")*HORAIRES!$B$5:$E$5),0)</f>
        <v>0.25</v>
      </c>
      <c r="J36" s="15">
        <f>IF(data[[#This Row],[absence]]=0,SUMPRODUCT((data[[#This Row],[1]:[4]]="X")*HORAIRES!$B$6:$E$6),0)</f>
        <v>0</v>
      </c>
      <c r="K36" s="2" t="str">
        <f ca="1">IF(COUNTIF(JF,data[[#This Row],[date]])&gt;0,"férié","")</f>
        <v/>
      </c>
      <c r="L36" s="2" t="str">
        <f>data[[#This Row],[agent]]&amp;"|"&amp;data[[#This Row],[date]]</f>
        <v>agent1|43135</v>
      </c>
    </row>
    <row r="37" spans="1:12" x14ac:dyDescent="0.25">
      <c r="A37" t="s">
        <v>1</v>
      </c>
      <c r="B37" s="1">
        <v>43101</v>
      </c>
      <c r="C37" s="1" t="s">
        <v>53</v>
      </c>
      <c r="D37" s="2" t="str">
        <f>IF(MID(data[[#This Row],[saisie]],1,1)="x","X","")</f>
        <v>X</v>
      </c>
      <c r="E37" s="2" t="str">
        <f>IF(MID(data[[#This Row],[saisie]],2,1)="x","X","")</f>
        <v/>
      </c>
      <c r="F37" s="2" t="str">
        <f>IF(MID(data[[#This Row],[saisie]],3,1)="x","X","")</f>
        <v/>
      </c>
      <c r="G37" s="2" t="str">
        <f>IF(MID(data[[#This Row],[saisie]],4,1)="x","X","")</f>
        <v/>
      </c>
      <c r="H37" s="9">
        <f>SUMPRODUCT((leave[Agents]=data[[#This Row],[agent]])*(leave[depart]&lt;=data[[#This Row],[date]])*(leave[retour]&gt;data[[#This Row],[date]]))</f>
        <v>0</v>
      </c>
      <c r="I37" s="15">
        <f>IF(data[[#This Row],[absence]]=0,SUMPRODUCT((data[[#This Row],[1]:[4]]="X")*HORAIRES!$B$5:$E$5),0)</f>
        <v>0.29166666666666669</v>
      </c>
      <c r="J37" s="15">
        <f>IF(data[[#This Row],[absence]]=0,SUMPRODUCT((data[[#This Row],[1]:[4]]="X")*HORAIRES!$B$6:$E$6),0)</f>
        <v>0.25</v>
      </c>
      <c r="K37" s="2" t="str">
        <f ca="1">IF(COUNTIF(JF,data[[#This Row],[date]])&gt;0,"férié","")</f>
        <v>férié</v>
      </c>
      <c r="L37" s="2" t="str">
        <f>data[[#This Row],[agent]]&amp;"|"&amp;data[[#This Row],[date]]</f>
        <v>agent2|43101</v>
      </c>
    </row>
    <row r="38" spans="1:12" x14ac:dyDescent="0.25">
      <c r="A38" t="s">
        <v>1</v>
      </c>
      <c r="B38" s="1">
        <v>43102</v>
      </c>
      <c r="C38" s="1" t="s">
        <v>54</v>
      </c>
      <c r="D38" s="2" t="str">
        <f>IF(MID(data[[#This Row],[saisie]],1,1)="x","X","")</f>
        <v/>
      </c>
      <c r="E38" s="2" t="str">
        <f>IF(MID(data[[#This Row],[saisie]],2,1)="x","X","")</f>
        <v/>
      </c>
      <c r="F38" s="2" t="str">
        <f>IF(MID(data[[#This Row],[saisie]],3,1)="x","X","")</f>
        <v/>
      </c>
      <c r="G38" s="2" t="str">
        <f>IF(MID(data[[#This Row],[saisie]],4,1)="x","X","")</f>
        <v/>
      </c>
      <c r="H38" s="9">
        <f>SUMPRODUCT((leave[Agents]=data[[#This Row],[agent]])*(leave[depart]&lt;=data[[#This Row],[date]])*(leave[retour]&gt;data[[#This Row],[date]]))</f>
        <v>0</v>
      </c>
      <c r="I38" s="15">
        <f>IF(data[[#This Row],[absence]]=0,SUMPRODUCT((data[[#This Row],[1]:[4]]="X")*HORAIRES!$B$5:$E$5),0)</f>
        <v>0</v>
      </c>
      <c r="J38" s="15">
        <f>IF(data[[#This Row],[absence]]=0,SUMPRODUCT((data[[#This Row],[1]:[4]]="X")*HORAIRES!$B$6:$E$6),0)</f>
        <v>0</v>
      </c>
      <c r="K38" s="2" t="str">
        <f ca="1">IF(COUNTIF(JF,data[[#This Row],[date]])&gt;0,"férié","")</f>
        <v/>
      </c>
      <c r="L38" s="2" t="str">
        <f>data[[#This Row],[agent]]&amp;"|"&amp;data[[#This Row],[date]]</f>
        <v>agent2|43102</v>
      </c>
    </row>
    <row r="39" spans="1:12" x14ac:dyDescent="0.25">
      <c r="A39" t="s">
        <v>1</v>
      </c>
      <c r="B39" s="1">
        <v>43103</v>
      </c>
      <c r="C39" s="1" t="s">
        <v>55</v>
      </c>
      <c r="D39" s="2" t="str">
        <f>IF(MID(data[[#This Row],[saisie]],1,1)="x","X","")</f>
        <v/>
      </c>
      <c r="E39" s="2" t="str">
        <f>IF(MID(data[[#This Row],[saisie]],2,1)="x","X","")</f>
        <v/>
      </c>
      <c r="F39" s="2" t="str">
        <f>IF(MID(data[[#This Row],[saisie]],3,1)="x","X","")</f>
        <v>X</v>
      </c>
      <c r="G39" s="2" t="str">
        <f>IF(MID(data[[#This Row],[saisie]],4,1)="x","X","")</f>
        <v/>
      </c>
      <c r="H39" s="9">
        <f>SUMPRODUCT((leave[Agents]=data[[#This Row],[agent]])*(leave[depart]&lt;=data[[#This Row],[date]])*(leave[retour]&gt;data[[#This Row],[date]]))</f>
        <v>0</v>
      </c>
      <c r="I39" s="15">
        <f>IF(data[[#This Row],[absence]]=0,SUMPRODUCT((data[[#This Row],[1]:[4]]="X")*HORAIRES!$B$5:$E$5),0)</f>
        <v>0.25</v>
      </c>
      <c r="J39" s="15">
        <f>IF(data[[#This Row],[absence]]=0,SUMPRODUCT((data[[#This Row],[1]:[4]]="X")*HORAIRES!$B$6:$E$6),0)</f>
        <v>0</v>
      </c>
      <c r="K39" s="2" t="str">
        <f ca="1">IF(COUNTIF(JF,data[[#This Row],[date]])&gt;0,"férié","")</f>
        <v/>
      </c>
      <c r="L39" s="2" t="str">
        <f>data[[#This Row],[agent]]&amp;"|"&amp;data[[#This Row],[date]]</f>
        <v>agent2|43103</v>
      </c>
    </row>
    <row r="40" spans="1:12" x14ac:dyDescent="0.25">
      <c r="A40" t="s">
        <v>1</v>
      </c>
      <c r="B40" s="1">
        <v>43104</v>
      </c>
      <c r="C40" s="1" t="s">
        <v>56</v>
      </c>
      <c r="D40" s="2" t="str">
        <f>IF(MID(data[[#This Row],[saisie]],1,1)="x","X","")</f>
        <v/>
      </c>
      <c r="E40" s="2" t="str">
        <f>IF(MID(data[[#This Row],[saisie]],2,1)="x","X","")</f>
        <v>X</v>
      </c>
      <c r="F40" s="2" t="str">
        <f>IF(MID(data[[#This Row],[saisie]],3,1)="x","X","")</f>
        <v/>
      </c>
      <c r="G40" s="2" t="str">
        <f>IF(MID(data[[#This Row],[saisie]],4,1)="x","X","")</f>
        <v>X</v>
      </c>
      <c r="H40" s="9">
        <f>SUMPRODUCT((leave[Agents]=data[[#This Row],[agent]])*(leave[depart]&lt;=data[[#This Row],[date]])*(leave[retour]&gt;data[[#This Row],[date]]))</f>
        <v>0</v>
      </c>
      <c r="I40" s="15">
        <f>IF(data[[#This Row],[absence]]=0,SUMPRODUCT((data[[#This Row],[1]:[4]]="X")*HORAIRES!$B$5:$E$5),0)</f>
        <v>0.45833333333333331</v>
      </c>
      <c r="J40" s="15">
        <f>IF(data[[#This Row],[absence]]=0,SUMPRODUCT((data[[#This Row],[1]:[4]]="X")*HORAIRES!$B$6:$E$6),0)</f>
        <v>4.166666666666663E-2</v>
      </c>
      <c r="K40" s="2" t="str">
        <f ca="1">IF(COUNTIF(JF,data[[#This Row],[date]])&gt;0,"férié","")</f>
        <v/>
      </c>
      <c r="L40" s="2" t="str">
        <f>data[[#This Row],[agent]]&amp;"|"&amp;data[[#This Row],[date]]</f>
        <v>agent2|43104</v>
      </c>
    </row>
    <row r="41" spans="1:12" x14ac:dyDescent="0.25">
      <c r="A41" t="s">
        <v>1</v>
      </c>
      <c r="B41" s="1">
        <v>43105</v>
      </c>
      <c r="C41" s="1" t="s">
        <v>53</v>
      </c>
      <c r="D41" s="2" t="str">
        <f>IF(MID(data[[#This Row],[saisie]],1,1)="x","X","")</f>
        <v>X</v>
      </c>
      <c r="E41" s="2" t="str">
        <f>IF(MID(data[[#This Row],[saisie]],2,1)="x","X","")</f>
        <v/>
      </c>
      <c r="F41" s="2" t="str">
        <f>IF(MID(data[[#This Row],[saisie]],3,1)="x","X","")</f>
        <v/>
      </c>
      <c r="G41" s="2" t="str">
        <f>IF(MID(data[[#This Row],[saisie]],4,1)="x","X","")</f>
        <v/>
      </c>
      <c r="H41" s="9">
        <f>SUMPRODUCT((leave[Agents]=data[[#This Row],[agent]])*(leave[depart]&lt;=data[[#This Row],[date]])*(leave[retour]&gt;data[[#This Row],[date]]))</f>
        <v>0</v>
      </c>
      <c r="I41" s="15">
        <f>IF(data[[#This Row],[absence]]=0,SUMPRODUCT((data[[#This Row],[1]:[4]]="X")*HORAIRES!$B$5:$E$5),0)</f>
        <v>0.29166666666666669</v>
      </c>
      <c r="J41" s="15">
        <f>IF(data[[#This Row],[absence]]=0,SUMPRODUCT((data[[#This Row],[1]:[4]]="X")*HORAIRES!$B$6:$E$6),0)</f>
        <v>0.25</v>
      </c>
      <c r="K41" s="2" t="str">
        <f ca="1">IF(COUNTIF(JF,data[[#This Row],[date]])&gt;0,"férié","")</f>
        <v/>
      </c>
      <c r="L41" s="2" t="str">
        <f>data[[#This Row],[agent]]&amp;"|"&amp;data[[#This Row],[date]]</f>
        <v>agent2|43105</v>
      </c>
    </row>
    <row r="42" spans="1:12" x14ac:dyDescent="0.25">
      <c r="A42" t="s">
        <v>1</v>
      </c>
      <c r="B42" s="1">
        <v>43106</v>
      </c>
      <c r="C42" s="1" t="s">
        <v>54</v>
      </c>
      <c r="D42" s="2" t="str">
        <f>IF(MID(data[[#This Row],[saisie]],1,1)="x","X","")</f>
        <v/>
      </c>
      <c r="E42" s="2" t="str">
        <f>IF(MID(data[[#This Row],[saisie]],2,1)="x","X","")</f>
        <v/>
      </c>
      <c r="F42" s="2" t="str">
        <f>IF(MID(data[[#This Row],[saisie]],3,1)="x","X","")</f>
        <v/>
      </c>
      <c r="G42" s="2" t="str">
        <f>IF(MID(data[[#This Row],[saisie]],4,1)="x","X","")</f>
        <v/>
      </c>
      <c r="H42" s="9">
        <f>SUMPRODUCT((leave[Agents]=data[[#This Row],[agent]])*(leave[depart]&lt;=data[[#This Row],[date]])*(leave[retour]&gt;data[[#This Row],[date]]))</f>
        <v>0</v>
      </c>
      <c r="I42" s="15">
        <f>IF(data[[#This Row],[absence]]=0,SUMPRODUCT((data[[#This Row],[1]:[4]]="X")*HORAIRES!$B$5:$E$5),0)</f>
        <v>0</v>
      </c>
      <c r="J42" s="15">
        <f>IF(data[[#This Row],[absence]]=0,SUMPRODUCT((data[[#This Row],[1]:[4]]="X")*HORAIRES!$B$6:$E$6),0)</f>
        <v>0</v>
      </c>
      <c r="K42" s="2" t="str">
        <f ca="1">IF(COUNTIF(JF,data[[#This Row],[date]])&gt;0,"férié","")</f>
        <v/>
      </c>
      <c r="L42" s="2" t="str">
        <f>data[[#This Row],[agent]]&amp;"|"&amp;data[[#This Row],[date]]</f>
        <v>agent2|43106</v>
      </c>
    </row>
    <row r="43" spans="1:12" x14ac:dyDescent="0.25">
      <c r="A43" t="s">
        <v>1</v>
      </c>
      <c r="B43" s="1">
        <v>43107</v>
      </c>
      <c r="C43" s="1" t="s">
        <v>55</v>
      </c>
      <c r="D43" s="2" t="str">
        <f>IF(MID(data[[#This Row],[saisie]],1,1)="x","X","")</f>
        <v/>
      </c>
      <c r="E43" s="2" t="str">
        <f>IF(MID(data[[#This Row],[saisie]],2,1)="x","X","")</f>
        <v/>
      </c>
      <c r="F43" s="2" t="str">
        <f>IF(MID(data[[#This Row],[saisie]],3,1)="x","X","")</f>
        <v>X</v>
      </c>
      <c r="G43" s="2" t="str">
        <f>IF(MID(data[[#This Row],[saisie]],4,1)="x","X","")</f>
        <v/>
      </c>
      <c r="H43" s="9">
        <f>SUMPRODUCT((leave[Agents]=data[[#This Row],[agent]])*(leave[depart]&lt;=data[[#This Row],[date]])*(leave[retour]&gt;data[[#This Row],[date]]))</f>
        <v>0</v>
      </c>
      <c r="I43" s="15">
        <f>IF(data[[#This Row],[absence]]=0,SUMPRODUCT((data[[#This Row],[1]:[4]]="X")*HORAIRES!$B$5:$E$5),0)</f>
        <v>0.25</v>
      </c>
      <c r="J43" s="15">
        <f>IF(data[[#This Row],[absence]]=0,SUMPRODUCT((data[[#This Row],[1]:[4]]="X")*HORAIRES!$B$6:$E$6),0)</f>
        <v>0</v>
      </c>
      <c r="K43" s="2" t="str">
        <f ca="1">IF(COUNTIF(JF,data[[#This Row],[date]])&gt;0,"férié","")</f>
        <v/>
      </c>
      <c r="L43" s="2" t="str">
        <f>data[[#This Row],[agent]]&amp;"|"&amp;data[[#This Row],[date]]</f>
        <v>agent2|43107</v>
      </c>
    </row>
    <row r="44" spans="1:12" x14ac:dyDescent="0.25">
      <c r="A44" t="s">
        <v>1</v>
      </c>
      <c r="B44" s="1">
        <v>43108</v>
      </c>
      <c r="C44" s="1" t="s">
        <v>56</v>
      </c>
      <c r="D44" s="2" t="str">
        <f>IF(MID(data[[#This Row],[saisie]],1,1)="x","X","")</f>
        <v/>
      </c>
      <c r="E44" s="2" t="str">
        <f>IF(MID(data[[#This Row],[saisie]],2,1)="x","X","")</f>
        <v>X</v>
      </c>
      <c r="F44" s="2" t="str">
        <f>IF(MID(data[[#This Row],[saisie]],3,1)="x","X","")</f>
        <v/>
      </c>
      <c r="G44" s="2" t="str">
        <f>IF(MID(data[[#This Row],[saisie]],4,1)="x","X","")</f>
        <v>X</v>
      </c>
      <c r="H44" s="9">
        <f>SUMPRODUCT((leave[Agents]=data[[#This Row],[agent]])*(leave[depart]&lt;=data[[#This Row],[date]])*(leave[retour]&gt;data[[#This Row],[date]]))</f>
        <v>0</v>
      </c>
      <c r="I44" s="15">
        <f>IF(data[[#This Row],[absence]]=0,SUMPRODUCT((data[[#This Row],[1]:[4]]="X")*HORAIRES!$B$5:$E$5),0)</f>
        <v>0.45833333333333331</v>
      </c>
      <c r="J44" s="15">
        <f>IF(data[[#This Row],[absence]]=0,SUMPRODUCT((data[[#This Row],[1]:[4]]="X")*HORAIRES!$B$6:$E$6),0)</f>
        <v>4.166666666666663E-2</v>
      </c>
      <c r="K44" s="2" t="str">
        <f ca="1">IF(COUNTIF(JF,data[[#This Row],[date]])&gt;0,"férié","")</f>
        <v/>
      </c>
      <c r="L44" s="2" t="str">
        <f>data[[#This Row],[agent]]&amp;"|"&amp;data[[#This Row],[date]]</f>
        <v>agent2|43108</v>
      </c>
    </row>
    <row r="45" spans="1:12" x14ac:dyDescent="0.25">
      <c r="A45" t="s">
        <v>1</v>
      </c>
      <c r="B45" s="1">
        <v>43109</v>
      </c>
      <c r="C45" s="1" t="s">
        <v>53</v>
      </c>
      <c r="D45" s="2" t="str">
        <f>IF(MID(data[[#This Row],[saisie]],1,1)="x","X","")</f>
        <v>X</v>
      </c>
      <c r="E45" s="2" t="str">
        <f>IF(MID(data[[#This Row],[saisie]],2,1)="x","X","")</f>
        <v/>
      </c>
      <c r="F45" s="2" t="str">
        <f>IF(MID(data[[#This Row],[saisie]],3,1)="x","X","")</f>
        <v/>
      </c>
      <c r="G45" s="2" t="str">
        <f>IF(MID(data[[#This Row],[saisie]],4,1)="x","X","")</f>
        <v/>
      </c>
      <c r="H45" s="9">
        <f>SUMPRODUCT((leave[Agents]=data[[#This Row],[agent]])*(leave[depart]&lt;=data[[#This Row],[date]])*(leave[retour]&gt;data[[#This Row],[date]]))</f>
        <v>0</v>
      </c>
      <c r="I45" s="15">
        <f>IF(data[[#This Row],[absence]]=0,SUMPRODUCT((data[[#This Row],[1]:[4]]="X")*HORAIRES!$B$5:$E$5),0)</f>
        <v>0.29166666666666669</v>
      </c>
      <c r="J45" s="15">
        <f>IF(data[[#This Row],[absence]]=0,SUMPRODUCT((data[[#This Row],[1]:[4]]="X")*HORAIRES!$B$6:$E$6),0)</f>
        <v>0.25</v>
      </c>
      <c r="K45" s="2" t="str">
        <f ca="1">IF(COUNTIF(JF,data[[#This Row],[date]])&gt;0,"férié","")</f>
        <v/>
      </c>
      <c r="L45" s="2" t="str">
        <f>data[[#This Row],[agent]]&amp;"|"&amp;data[[#This Row],[date]]</f>
        <v>agent2|43109</v>
      </c>
    </row>
    <row r="46" spans="1:12" x14ac:dyDescent="0.25">
      <c r="A46" t="s">
        <v>1</v>
      </c>
      <c r="B46" s="1">
        <v>43110</v>
      </c>
      <c r="C46" s="1" t="s">
        <v>54</v>
      </c>
      <c r="D46" s="2" t="str">
        <f>IF(MID(data[[#This Row],[saisie]],1,1)="x","X","")</f>
        <v/>
      </c>
      <c r="E46" s="2" t="str">
        <f>IF(MID(data[[#This Row],[saisie]],2,1)="x","X","")</f>
        <v/>
      </c>
      <c r="F46" s="2" t="str">
        <f>IF(MID(data[[#This Row],[saisie]],3,1)="x","X","")</f>
        <v/>
      </c>
      <c r="G46" s="2" t="str">
        <f>IF(MID(data[[#This Row],[saisie]],4,1)="x","X","")</f>
        <v/>
      </c>
      <c r="H46" s="9">
        <f>SUMPRODUCT((leave[Agents]=data[[#This Row],[agent]])*(leave[depart]&lt;=data[[#This Row],[date]])*(leave[retour]&gt;data[[#This Row],[date]]))</f>
        <v>0</v>
      </c>
      <c r="I46" s="15">
        <f>IF(data[[#This Row],[absence]]=0,SUMPRODUCT((data[[#This Row],[1]:[4]]="X")*HORAIRES!$B$5:$E$5),0)</f>
        <v>0</v>
      </c>
      <c r="J46" s="15">
        <f>IF(data[[#This Row],[absence]]=0,SUMPRODUCT((data[[#This Row],[1]:[4]]="X")*HORAIRES!$B$6:$E$6),0)</f>
        <v>0</v>
      </c>
      <c r="K46" s="2" t="str">
        <f ca="1">IF(COUNTIF(JF,data[[#This Row],[date]])&gt;0,"férié","")</f>
        <v/>
      </c>
      <c r="L46" s="2" t="str">
        <f>data[[#This Row],[agent]]&amp;"|"&amp;data[[#This Row],[date]]</f>
        <v>agent2|43110</v>
      </c>
    </row>
    <row r="47" spans="1:12" x14ac:dyDescent="0.25">
      <c r="A47" t="s">
        <v>1</v>
      </c>
      <c r="B47" s="1">
        <v>43111</v>
      </c>
      <c r="C47" s="1" t="s">
        <v>55</v>
      </c>
      <c r="D47" s="2" t="str">
        <f>IF(MID(data[[#This Row],[saisie]],1,1)="x","X","")</f>
        <v/>
      </c>
      <c r="E47" s="2" t="str">
        <f>IF(MID(data[[#This Row],[saisie]],2,1)="x","X","")</f>
        <v/>
      </c>
      <c r="F47" s="2" t="str">
        <f>IF(MID(data[[#This Row],[saisie]],3,1)="x","X","")</f>
        <v>X</v>
      </c>
      <c r="G47" s="2" t="str">
        <f>IF(MID(data[[#This Row],[saisie]],4,1)="x","X","")</f>
        <v/>
      </c>
      <c r="H47" s="9">
        <f>SUMPRODUCT((leave[Agents]=data[[#This Row],[agent]])*(leave[depart]&lt;=data[[#This Row],[date]])*(leave[retour]&gt;data[[#This Row],[date]]))</f>
        <v>0</v>
      </c>
      <c r="I47" s="15">
        <f>IF(data[[#This Row],[absence]]=0,SUMPRODUCT((data[[#This Row],[1]:[4]]="X")*HORAIRES!$B$5:$E$5),0)</f>
        <v>0.25</v>
      </c>
      <c r="J47" s="15">
        <f>IF(data[[#This Row],[absence]]=0,SUMPRODUCT((data[[#This Row],[1]:[4]]="X")*HORAIRES!$B$6:$E$6),0)</f>
        <v>0</v>
      </c>
      <c r="K47" s="2" t="str">
        <f ca="1">IF(COUNTIF(JF,data[[#This Row],[date]])&gt;0,"férié","")</f>
        <v/>
      </c>
      <c r="L47" s="2" t="str">
        <f>data[[#This Row],[agent]]&amp;"|"&amp;data[[#This Row],[date]]</f>
        <v>agent2|43111</v>
      </c>
    </row>
    <row r="48" spans="1:12" x14ac:dyDescent="0.25">
      <c r="A48" t="s">
        <v>1</v>
      </c>
      <c r="B48" s="1">
        <v>43112</v>
      </c>
      <c r="C48" s="1" t="s">
        <v>56</v>
      </c>
      <c r="D48" s="2" t="str">
        <f>IF(MID(data[[#This Row],[saisie]],1,1)="x","X","")</f>
        <v/>
      </c>
      <c r="E48" s="2" t="str">
        <f>IF(MID(data[[#This Row],[saisie]],2,1)="x","X","")</f>
        <v>X</v>
      </c>
      <c r="F48" s="2" t="str">
        <f>IF(MID(data[[#This Row],[saisie]],3,1)="x","X","")</f>
        <v/>
      </c>
      <c r="G48" s="2" t="str">
        <f>IF(MID(data[[#This Row],[saisie]],4,1)="x","X","")</f>
        <v>X</v>
      </c>
      <c r="H48" s="9">
        <f>SUMPRODUCT((leave[Agents]=data[[#This Row],[agent]])*(leave[depart]&lt;=data[[#This Row],[date]])*(leave[retour]&gt;data[[#This Row],[date]]))</f>
        <v>0</v>
      </c>
      <c r="I48" s="15">
        <f>IF(data[[#This Row],[absence]]=0,SUMPRODUCT((data[[#This Row],[1]:[4]]="X")*HORAIRES!$B$5:$E$5),0)</f>
        <v>0.45833333333333331</v>
      </c>
      <c r="J48" s="15">
        <f>IF(data[[#This Row],[absence]]=0,SUMPRODUCT((data[[#This Row],[1]:[4]]="X")*HORAIRES!$B$6:$E$6),0)</f>
        <v>4.166666666666663E-2</v>
      </c>
      <c r="K48" s="2" t="str">
        <f ca="1">IF(COUNTIF(JF,data[[#This Row],[date]])&gt;0,"férié","")</f>
        <v/>
      </c>
      <c r="L48" s="2" t="str">
        <f>data[[#This Row],[agent]]&amp;"|"&amp;data[[#This Row],[date]]</f>
        <v>agent2|43112</v>
      </c>
    </row>
    <row r="49" spans="1:12" x14ac:dyDescent="0.25">
      <c r="A49" t="s">
        <v>1</v>
      </c>
      <c r="B49" s="1">
        <v>43113</v>
      </c>
      <c r="C49" s="1" t="s">
        <v>53</v>
      </c>
      <c r="D49" s="2" t="str">
        <f>IF(MID(data[[#This Row],[saisie]],1,1)="x","X","")</f>
        <v>X</v>
      </c>
      <c r="E49" s="2" t="str">
        <f>IF(MID(data[[#This Row],[saisie]],2,1)="x","X","")</f>
        <v/>
      </c>
      <c r="F49" s="2" t="str">
        <f>IF(MID(data[[#This Row],[saisie]],3,1)="x","X","")</f>
        <v/>
      </c>
      <c r="G49" s="2" t="str">
        <f>IF(MID(data[[#This Row],[saisie]],4,1)="x","X","")</f>
        <v/>
      </c>
      <c r="H49" s="9">
        <f>SUMPRODUCT((leave[Agents]=data[[#This Row],[agent]])*(leave[depart]&lt;=data[[#This Row],[date]])*(leave[retour]&gt;data[[#This Row],[date]]))</f>
        <v>0</v>
      </c>
      <c r="I49" s="15">
        <f>IF(data[[#This Row],[absence]]=0,SUMPRODUCT((data[[#This Row],[1]:[4]]="X")*HORAIRES!$B$5:$E$5),0)</f>
        <v>0.29166666666666669</v>
      </c>
      <c r="J49" s="15">
        <f>IF(data[[#This Row],[absence]]=0,SUMPRODUCT((data[[#This Row],[1]:[4]]="X")*HORAIRES!$B$6:$E$6),0)</f>
        <v>0.25</v>
      </c>
      <c r="K49" s="2" t="str">
        <f ca="1">IF(COUNTIF(JF,data[[#This Row],[date]])&gt;0,"férié","")</f>
        <v/>
      </c>
      <c r="L49" s="2" t="str">
        <f>data[[#This Row],[agent]]&amp;"|"&amp;data[[#This Row],[date]]</f>
        <v>agent2|43113</v>
      </c>
    </row>
    <row r="50" spans="1:12" x14ac:dyDescent="0.25">
      <c r="A50" t="s">
        <v>1</v>
      </c>
      <c r="B50" s="1">
        <v>43114</v>
      </c>
      <c r="C50" s="1" t="s">
        <v>54</v>
      </c>
      <c r="D50" s="2" t="str">
        <f>IF(MID(data[[#This Row],[saisie]],1,1)="x","X","")</f>
        <v/>
      </c>
      <c r="E50" s="2" t="str">
        <f>IF(MID(data[[#This Row],[saisie]],2,1)="x","X","")</f>
        <v/>
      </c>
      <c r="F50" s="2" t="str">
        <f>IF(MID(data[[#This Row],[saisie]],3,1)="x","X","")</f>
        <v/>
      </c>
      <c r="G50" s="2" t="str">
        <f>IF(MID(data[[#This Row],[saisie]],4,1)="x","X","")</f>
        <v/>
      </c>
      <c r="H50" s="9">
        <f>SUMPRODUCT((leave[Agents]=data[[#This Row],[agent]])*(leave[depart]&lt;=data[[#This Row],[date]])*(leave[retour]&gt;data[[#This Row],[date]]))</f>
        <v>0</v>
      </c>
      <c r="I50" s="15">
        <f>IF(data[[#This Row],[absence]]=0,SUMPRODUCT((data[[#This Row],[1]:[4]]="X")*HORAIRES!$B$5:$E$5),0)</f>
        <v>0</v>
      </c>
      <c r="J50" s="15">
        <f>IF(data[[#This Row],[absence]]=0,SUMPRODUCT((data[[#This Row],[1]:[4]]="X")*HORAIRES!$B$6:$E$6),0)</f>
        <v>0</v>
      </c>
      <c r="K50" s="2" t="str">
        <f ca="1">IF(COUNTIF(JF,data[[#This Row],[date]])&gt;0,"férié","")</f>
        <v/>
      </c>
      <c r="L50" s="2" t="str">
        <f>data[[#This Row],[agent]]&amp;"|"&amp;data[[#This Row],[date]]</f>
        <v>agent2|43114</v>
      </c>
    </row>
    <row r="51" spans="1:12" x14ac:dyDescent="0.25">
      <c r="A51" t="s">
        <v>1</v>
      </c>
      <c r="B51" s="1">
        <v>43115</v>
      </c>
      <c r="C51" s="1" t="s">
        <v>55</v>
      </c>
      <c r="D51" s="2" t="str">
        <f>IF(MID(data[[#This Row],[saisie]],1,1)="x","X","")</f>
        <v/>
      </c>
      <c r="E51" s="2" t="str">
        <f>IF(MID(data[[#This Row],[saisie]],2,1)="x","X","")</f>
        <v/>
      </c>
      <c r="F51" s="2" t="str">
        <f>IF(MID(data[[#This Row],[saisie]],3,1)="x","X","")</f>
        <v>X</v>
      </c>
      <c r="G51" s="2" t="str">
        <f>IF(MID(data[[#This Row],[saisie]],4,1)="x","X","")</f>
        <v/>
      </c>
      <c r="H51" s="9">
        <f>SUMPRODUCT((leave[Agents]=data[[#This Row],[agent]])*(leave[depart]&lt;=data[[#This Row],[date]])*(leave[retour]&gt;data[[#This Row],[date]]))</f>
        <v>0</v>
      </c>
      <c r="I51" s="15">
        <f>IF(data[[#This Row],[absence]]=0,SUMPRODUCT((data[[#This Row],[1]:[4]]="X")*HORAIRES!$B$5:$E$5),0)</f>
        <v>0.25</v>
      </c>
      <c r="J51" s="15">
        <f>IF(data[[#This Row],[absence]]=0,SUMPRODUCT((data[[#This Row],[1]:[4]]="X")*HORAIRES!$B$6:$E$6),0)</f>
        <v>0</v>
      </c>
      <c r="K51" s="2" t="str">
        <f ca="1">IF(COUNTIF(JF,data[[#This Row],[date]])&gt;0,"férié","")</f>
        <v/>
      </c>
      <c r="L51" s="2" t="str">
        <f>data[[#This Row],[agent]]&amp;"|"&amp;data[[#This Row],[date]]</f>
        <v>agent2|43115</v>
      </c>
    </row>
    <row r="52" spans="1:12" x14ac:dyDescent="0.25">
      <c r="A52" t="s">
        <v>1</v>
      </c>
      <c r="B52" s="1">
        <v>43116</v>
      </c>
      <c r="C52" s="1" t="s">
        <v>56</v>
      </c>
      <c r="D52" s="2" t="str">
        <f>IF(MID(data[[#This Row],[saisie]],1,1)="x","X","")</f>
        <v/>
      </c>
      <c r="E52" s="2" t="str">
        <f>IF(MID(data[[#This Row],[saisie]],2,1)="x","X","")</f>
        <v>X</v>
      </c>
      <c r="F52" s="2" t="str">
        <f>IF(MID(data[[#This Row],[saisie]],3,1)="x","X","")</f>
        <v/>
      </c>
      <c r="G52" s="2" t="str">
        <f>IF(MID(data[[#This Row],[saisie]],4,1)="x","X","")</f>
        <v>X</v>
      </c>
      <c r="H52" s="9">
        <f>SUMPRODUCT((leave[Agents]=data[[#This Row],[agent]])*(leave[depart]&lt;=data[[#This Row],[date]])*(leave[retour]&gt;data[[#This Row],[date]]))</f>
        <v>0</v>
      </c>
      <c r="I52" s="15">
        <f>IF(data[[#This Row],[absence]]=0,SUMPRODUCT((data[[#This Row],[1]:[4]]="X")*HORAIRES!$B$5:$E$5),0)</f>
        <v>0.45833333333333331</v>
      </c>
      <c r="J52" s="15">
        <f>IF(data[[#This Row],[absence]]=0,SUMPRODUCT((data[[#This Row],[1]:[4]]="X")*HORAIRES!$B$6:$E$6),0)</f>
        <v>4.166666666666663E-2</v>
      </c>
      <c r="K52" s="2" t="str">
        <f ca="1">IF(COUNTIF(JF,data[[#This Row],[date]])&gt;0,"férié","")</f>
        <v/>
      </c>
      <c r="L52" s="2" t="str">
        <f>data[[#This Row],[agent]]&amp;"|"&amp;data[[#This Row],[date]]</f>
        <v>agent2|43116</v>
      </c>
    </row>
    <row r="53" spans="1:12" x14ac:dyDescent="0.25">
      <c r="A53" t="s">
        <v>1</v>
      </c>
      <c r="B53" s="1">
        <v>43117</v>
      </c>
      <c r="C53" s="1" t="s">
        <v>53</v>
      </c>
      <c r="D53" s="2" t="str">
        <f>IF(MID(data[[#This Row],[saisie]],1,1)="x","X","")</f>
        <v>X</v>
      </c>
      <c r="E53" s="2" t="str">
        <f>IF(MID(data[[#This Row],[saisie]],2,1)="x","X","")</f>
        <v/>
      </c>
      <c r="F53" s="2" t="str">
        <f>IF(MID(data[[#This Row],[saisie]],3,1)="x","X","")</f>
        <v/>
      </c>
      <c r="G53" s="2" t="str">
        <f>IF(MID(data[[#This Row],[saisie]],4,1)="x","X","")</f>
        <v/>
      </c>
      <c r="H53" s="9">
        <f>SUMPRODUCT((leave[Agents]=data[[#This Row],[agent]])*(leave[depart]&lt;=data[[#This Row],[date]])*(leave[retour]&gt;data[[#This Row],[date]]))</f>
        <v>0</v>
      </c>
      <c r="I53" s="15">
        <f>IF(data[[#This Row],[absence]]=0,SUMPRODUCT((data[[#This Row],[1]:[4]]="X")*HORAIRES!$B$5:$E$5),0)</f>
        <v>0.29166666666666669</v>
      </c>
      <c r="J53" s="15">
        <f>IF(data[[#This Row],[absence]]=0,SUMPRODUCT((data[[#This Row],[1]:[4]]="X")*HORAIRES!$B$6:$E$6),0)</f>
        <v>0.25</v>
      </c>
      <c r="K53" s="2" t="str">
        <f ca="1">IF(COUNTIF(JF,data[[#This Row],[date]])&gt;0,"férié","")</f>
        <v/>
      </c>
      <c r="L53" s="2" t="str">
        <f>data[[#This Row],[agent]]&amp;"|"&amp;data[[#This Row],[date]]</f>
        <v>agent2|43117</v>
      </c>
    </row>
    <row r="54" spans="1:12" x14ac:dyDescent="0.25">
      <c r="A54" t="s">
        <v>1</v>
      </c>
      <c r="B54" s="1">
        <v>43118</v>
      </c>
      <c r="C54" s="1" t="s">
        <v>54</v>
      </c>
      <c r="D54" s="2" t="str">
        <f>IF(MID(data[[#This Row],[saisie]],1,1)="x","X","")</f>
        <v/>
      </c>
      <c r="E54" s="2" t="str">
        <f>IF(MID(data[[#This Row],[saisie]],2,1)="x","X","")</f>
        <v/>
      </c>
      <c r="F54" s="2" t="str">
        <f>IF(MID(data[[#This Row],[saisie]],3,1)="x","X","")</f>
        <v/>
      </c>
      <c r="G54" s="2" t="str">
        <f>IF(MID(data[[#This Row],[saisie]],4,1)="x","X","")</f>
        <v/>
      </c>
      <c r="H54" s="9">
        <f>SUMPRODUCT((leave[Agents]=data[[#This Row],[agent]])*(leave[depart]&lt;=data[[#This Row],[date]])*(leave[retour]&gt;data[[#This Row],[date]]))</f>
        <v>0</v>
      </c>
      <c r="I54" s="15">
        <f>IF(data[[#This Row],[absence]]=0,SUMPRODUCT((data[[#This Row],[1]:[4]]="X")*HORAIRES!$B$5:$E$5),0)</f>
        <v>0</v>
      </c>
      <c r="J54" s="15">
        <f>IF(data[[#This Row],[absence]]=0,SUMPRODUCT((data[[#This Row],[1]:[4]]="X")*HORAIRES!$B$6:$E$6),0)</f>
        <v>0</v>
      </c>
      <c r="K54" s="2" t="str">
        <f ca="1">IF(COUNTIF(JF,data[[#This Row],[date]])&gt;0,"férié","")</f>
        <v/>
      </c>
      <c r="L54" s="2" t="str">
        <f>data[[#This Row],[agent]]&amp;"|"&amp;data[[#This Row],[date]]</f>
        <v>agent2|43118</v>
      </c>
    </row>
    <row r="55" spans="1:12" x14ac:dyDescent="0.25">
      <c r="A55" t="s">
        <v>1</v>
      </c>
      <c r="B55" s="1">
        <v>43119</v>
      </c>
      <c r="C55" s="1" t="s">
        <v>55</v>
      </c>
      <c r="D55" s="2" t="str">
        <f>IF(MID(data[[#This Row],[saisie]],1,1)="x","X","")</f>
        <v/>
      </c>
      <c r="E55" s="2" t="str">
        <f>IF(MID(data[[#This Row],[saisie]],2,1)="x","X","")</f>
        <v/>
      </c>
      <c r="F55" s="2" t="str">
        <f>IF(MID(data[[#This Row],[saisie]],3,1)="x","X","")</f>
        <v>X</v>
      </c>
      <c r="G55" s="2" t="str">
        <f>IF(MID(data[[#This Row],[saisie]],4,1)="x","X","")</f>
        <v/>
      </c>
      <c r="H55" s="9">
        <f>SUMPRODUCT((leave[Agents]=data[[#This Row],[agent]])*(leave[depart]&lt;=data[[#This Row],[date]])*(leave[retour]&gt;data[[#This Row],[date]]))</f>
        <v>0</v>
      </c>
      <c r="I55" s="15">
        <f>IF(data[[#This Row],[absence]]=0,SUMPRODUCT((data[[#This Row],[1]:[4]]="X")*HORAIRES!$B$5:$E$5),0)</f>
        <v>0.25</v>
      </c>
      <c r="J55" s="15">
        <f>IF(data[[#This Row],[absence]]=0,SUMPRODUCT((data[[#This Row],[1]:[4]]="X")*HORAIRES!$B$6:$E$6),0)</f>
        <v>0</v>
      </c>
      <c r="K55" s="2" t="str">
        <f ca="1">IF(COUNTIF(JF,data[[#This Row],[date]])&gt;0,"férié","")</f>
        <v/>
      </c>
      <c r="L55" s="2" t="str">
        <f>data[[#This Row],[agent]]&amp;"|"&amp;data[[#This Row],[date]]</f>
        <v>agent2|43119</v>
      </c>
    </row>
    <row r="56" spans="1:12" x14ac:dyDescent="0.25">
      <c r="A56" t="s">
        <v>1</v>
      </c>
      <c r="B56" s="1">
        <v>43120</v>
      </c>
      <c r="C56" s="1" t="s">
        <v>56</v>
      </c>
      <c r="D56" s="2" t="str">
        <f>IF(MID(data[[#This Row],[saisie]],1,1)="x","X","")</f>
        <v/>
      </c>
      <c r="E56" s="2" t="str">
        <f>IF(MID(data[[#This Row],[saisie]],2,1)="x","X","")</f>
        <v>X</v>
      </c>
      <c r="F56" s="2" t="str">
        <f>IF(MID(data[[#This Row],[saisie]],3,1)="x","X","")</f>
        <v/>
      </c>
      <c r="G56" s="2" t="str">
        <f>IF(MID(data[[#This Row],[saisie]],4,1)="x","X","")</f>
        <v>X</v>
      </c>
      <c r="H56" s="9">
        <f>SUMPRODUCT((leave[Agents]=data[[#This Row],[agent]])*(leave[depart]&lt;=data[[#This Row],[date]])*(leave[retour]&gt;data[[#This Row],[date]]))</f>
        <v>0</v>
      </c>
      <c r="I56" s="15">
        <f>IF(data[[#This Row],[absence]]=0,SUMPRODUCT((data[[#This Row],[1]:[4]]="X")*HORAIRES!$B$5:$E$5),0)</f>
        <v>0.45833333333333331</v>
      </c>
      <c r="J56" s="15">
        <f>IF(data[[#This Row],[absence]]=0,SUMPRODUCT((data[[#This Row],[1]:[4]]="X")*HORAIRES!$B$6:$E$6),0)</f>
        <v>4.166666666666663E-2</v>
      </c>
      <c r="K56" s="2" t="str">
        <f ca="1">IF(COUNTIF(JF,data[[#This Row],[date]])&gt;0,"férié","")</f>
        <v/>
      </c>
      <c r="L56" s="2" t="str">
        <f>data[[#This Row],[agent]]&amp;"|"&amp;data[[#This Row],[date]]</f>
        <v>agent2|43120</v>
      </c>
    </row>
    <row r="57" spans="1:12" x14ac:dyDescent="0.25">
      <c r="A57" t="s">
        <v>1</v>
      </c>
      <c r="B57" s="1">
        <v>43121</v>
      </c>
      <c r="C57" s="1" t="s">
        <v>53</v>
      </c>
      <c r="D57" s="2" t="str">
        <f>IF(MID(data[[#This Row],[saisie]],1,1)="x","X","")</f>
        <v>X</v>
      </c>
      <c r="E57" s="2" t="str">
        <f>IF(MID(data[[#This Row],[saisie]],2,1)="x","X","")</f>
        <v/>
      </c>
      <c r="F57" s="2" t="str">
        <f>IF(MID(data[[#This Row],[saisie]],3,1)="x","X","")</f>
        <v/>
      </c>
      <c r="G57" s="2" t="str">
        <f>IF(MID(data[[#This Row],[saisie]],4,1)="x","X","")</f>
        <v/>
      </c>
      <c r="H57" s="9">
        <f>SUMPRODUCT((leave[Agents]=data[[#This Row],[agent]])*(leave[depart]&lt;=data[[#This Row],[date]])*(leave[retour]&gt;data[[#This Row],[date]]))</f>
        <v>0</v>
      </c>
      <c r="I57" s="15">
        <f>IF(data[[#This Row],[absence]]=0,SUMPRODUCT((data[[#This Row],[1]:[4]]="X")*HORAIRES!$B$5:$E$5),0)</f>
        <v>0.29166666666666669</v>
      </c>
      <c r="J57" s="15">
        <f>IF(data[[#This Row],[absence]]=0,SUMPRODUCT((data[[#This Row],[1]:[4]]="X")*HORAIRES!$B$6:$E$6),0)</f>
        <v>0.25</v>
      </c>
      <c r="K57" s="2" t="str">
        <f ca="1">IF(COUNTIF(JF,data[[#This Row],[date]])&gt;0,"férié","")</f>
        <v/>
      </c>
      <c r="L57" s="2" t="str">
        <f>data[[#This Row],[agent]]&amp;"|"&amp;data[[#This Row],[date]]</f>
        <v>agent2|43121</v>
      </c>
    </row>
    <row r="58" spans="1:12" x14ac:dyDescent="0.25">
      <c r="A58" t="s">
        <v>1</v>
      </c>
      <c r="B58" s="1">
        <v>43122</v>
      </c>
      <c r="C58" s="1" t="s">
        <v>54</v>
      </c>
      <c r="D58" s="2" t="str">
        <f>IF(MID(data[[#This Row],[saisie]],1,1)="x","X","")</f>
        <v/>
      </c>
      <c r="E58" s="2" t="str">
        <f>IF(MID(data[[#This Row],[saisie]],2,1)="x","X","")</f>
        <v/>
      </c>
      <c r="F58" s="2" t="str">
        <f>IF(MID(data[[#This Row],[saisie]],3,1)="x","X","")</f>
        <v/>
      </c>
      <c r="G58" s="2" t="str">
        <f>IF(MID(data[[#This Row],[saisie]],4,1)="x","X","")</f>
        <v/>
      </c>
      <c r="H58" s="9">
        <f>SUMPRODUCT((leave[Agents]=data[[#This Row],[agent]])*(leave[depart]&lt;=data[[#This Row],[date]])*(leave[retour]&gt;data[[#This Row],[date]]))</f>
        <v>0</v>
      </c>
      <c r="I58" s="15">
        <f>IF(data[[#This Row],[absence]]=0,SUMPRODUCT((data[[#This Row],[1]:[4]]="X")*HORAIRES!$B$5:$E$5),0)</f>
        <v>0</v>
      </c>
      <c r="J58" s="15">
        <f>IF(data[[#This Row],[absence]]=0,SUMPRODUCT((data[[#This Row],[1]:[4]]="X")*HORAIRES!$B$6:$E$6),0)</f>
        <v>0</v>
      </c>
      <c r="K58" s="2" t="str">
        <f ca="1">IF(COUNTIF(JF,data[[#This Row],[date]])&gt;0,"férié","")</f>
        <v/>
      </c>
      <c r="L58" s="2" t="str">
        <f>data[[#This Row],[agent]]&amp;"|"&amp;data[[#This Row],[date]]</f>
        <v>agent2|43122</v>
      </c>
    </row>
    <row r="59" spans="1:12" x14ac:dyDescent="0.25">
      <c r="A59" t="s">
        <v>1</v>
      </c>
      <c r="B59" s="1">
        <v>43123</v>
      </c>
      <c r="C59" s="1" t="s">
        <v>55</v>
      </c>
      <c r="D59" s="2" t="str">
        <f>IF(MID(data[[#This Row],[saisie]],1,1)="x","X","")</f>
        <v/>
      </c>
      <c r="E59" s="2" t="str">
        <f>IF(MID(data[[#This Row],[saisie]],2,1)="x","X","")</f>
        <v/>
      </c>
      <c r="F59" s="2" t="str">
        <f>IF(MID(data[[#This Row],[saisie]],3,1)="x","X","")</f>
        <v>X</v>
      </c>
      <c r="G59" s="2" t="str">
        <f>IF(MID(data[[#This Row],[saisie]],4,1)="x","X","")</f>
        <v/>
      </c>
      <c r="H59" s="9">
        <f>SUMPRODUCT((leave[Agents]=data[[#This Row],[agent]])*(leave[depart]&lt;=data[[#This Row],[date]])*(leave[retour]&gt;data[[#This Row],[date]]))</f>
        <v>0</v>
      </c>
      <c r="I59" s="15">
        <f>IF(data[[#This Row],[absence]]=0,SUMPRODUCT((data[[#This Row],[1]:[4]]="X")*HORAIRES!$B$5:$E$5),0)</f>
        <v>0.25</v>
      </c>
      <c r="J59" s="15">
        <f>IF(data[[#This Row],[absence]]=0,SUMPRODUCT((data[[#This Row],[1]:[4]]="X")*HORAIRES!$B$6:$E$6),0)</f>
        <v>0</v>
      </c>
      <c r="K59" s="2" t="str">
        <f ca="1">IF(COUNTIF(JF,data[[#This Row],[date]])&gt;0,"férié","")</f>
        <v/>
      </c>
      <c r="L59" s="2" t="str">
        <f>data[[#This Row],[agent]]&amp;"|"&amp;data[[#This Row],[date]]</f>
        <v>agent2|43123</v>
      </c>
    </row>
    <row r="60" spans="1:12" x14ac:dyDescent="0.25">
      <c r="A60" t="s">
        <v>1</v>
      </c>
      <c r="B60" s="1">
        <v>43124</v>
      </c>
      <c r="C60" s="1" t="s">
        <v>56</v>
      </c>
      <c r="D60" s="2" t="str">
        <f>IF(MID(data[[#This Row],[saisie]],1,1)="x","X","")</f>
        <v/>
      </c>
      <c r="E60" s="2" t="str">
        <f>IF(MID(data[[#This Row],[saisie]],2,1)="x","X","")</f>
        <v>X</v>
      </c>
      <c r="F60" s="2" t="str">
        <f>IF(MID(data[[#This Row],[saisie]],3,1)="x","X","")</f>
        <v/>
      </c>
      <c r="G60" s="2" t="str">
        <f>IF(MID(data[[#This Row],[saisie]],4,1)="x","X","")</f>
        <v>X</v>
      </c>
      <c r="H60" s="9">
        <f>SUMPRODUCT((leave[Agents]=data[[#This Row],[agent]])*(leave[depart]&lt;=data[[#This Row],[date]])*(leave[retour]&gt;data[[#This Row],[date]]))</f>
        <v>0</v>
      </c>
      <c r="I60" s="15">
        <f>IF(data[[#This Row],[absence]]=0,SUMPRODUCT((data[[#This Row],[1]:[4]]="X")*HORAIRES!$B$5:$E$5),0)</f>
        <v>0.45833333333333331</v>
      </c>
      <c r="J60" s="15">
        <f>IF(data[[#This Row],[absence]]=0,SUMPRODUCT((data[[#This Row],[1]:[4]]="X")*HORAIRES!$B$6:$E$6),0)</f>
        <v>4.166666666666663E-2</v>
      </c>
      <c r="K60" s="2" t="str">
        <f ca="1">IF(COUNTIF(JF,data[[#This Row],[date]])&gt;0,"férié","")</f>
        <v/>
      </c>
      <c r="L60" s="2" t="str">
        <f>data[[#This Row],[agent]]&amp;"|"&amp;data[[#This Row],[date]]</f>
        <v>agent2|43124</v>
      </c>
    </row>
    <row r="61" spans="1:12" x14ac:dyDescent="0.25">
      <c r="A61" t="s">
        <v>1</v>
      </c>
      <c r="B61" s="1">
        <v>43125</v>
      </c>
      <c r="C61" s="1" t="s">
        <v>53</v>
      </c>
      <c r="D61" s="2" t="str">
        <f>IF(MID(data[[#This Row],[saisie]],1,1)="x","X","")</f>
        <v>X</v>
      </c>
      <c r="E61" s="2" t="str">
        <f>IF(MID(data[[#This Row],[saisie]],2,1)="x","X","")</f>
        <v/>
      </c>
      <c r="F61" s="2" t="str">
        <f>IF(MID(data[[#This Row],[saisie]],3,1)="x","X","")</f>
        <v/>
      </c>
      <c r="G61" s="2" t="str">
        <f>IF(MID(data[[#This Row],[saisie]],4,1)="x","X","")</f>
        <v/>
      </c>
      <c r="H61" s="9">
        <f>SUMPRODUCT((leave[Agents]=data[[#This Row],[agent]])*(leave[depart]&lt;=data[[#This Row],[date]])*(leave[retour]&gt;data[[#This Row],[date]]))</f>
        <v>0</v>
      </c>
      <c r="I61" s="15">
        <f>IF(data[[#This Row],[absence]]=0,SUMPRODUCT((data[[#This Row],[1]:[4]]="X")*HORAIRES!$B$5:$E$5),0)</f>
        <v>0.29166666666666669</v>
      </c>
      <c r="J61" s="15">
        <f>IF(data[[#This Row],[absence]]=0,SUMPRODUCT((data[[#This Row],[1]:[4]]="X")*HORAIRES!$B$6:$E$6),0)</f>
        <v>0.25</v>
      </c>
      <c r="K61" s="2" t="str">
        <f ca="1">IF(COUNTIF(JF,data[[#This Row],[date]])&gt;0,"férié","")</f>
        <v/>
      </c>
      <c r="L61" s="2" t="str">
        <f>data[[#This Row],[agent]]&amp;"|"&amp;data[[#This Row],[date]]</f>
        <v>agent2|43125</v>
      </c>
    </row>
    <row r="62" spans="1:12" x14ac:dyDescent="0.25">
      <c r="A62" t="s">
        <v>1</v>
      </c>
      <c r="B62" s="1">
        <v>43126</v>
      </c>
      <c r="C62" s="1" t="s">
        <v>54</v>
      </c>
      <c r="D62" s="2" t="str">
        <f>IF(MID(data[[#This Row],[saisie]],1,1)="x","X","")</f>
        <v/>
      </c>
      <c r="E62" s="2" t="str">
        <f>IF(MID(data[[#This Row],[saisie]],2,1)="x","X","")</f>
        <v/>
      </c>
      <c r="F62" s="2" t="str">
        <f>IF(MID(data[[#This Row],[saisie]],3,1)="x","X","")</f>
        <v/>
      </c>
      <c r="G62" s="2" t="str">
        <f>IF(MID(data[[#This Row],[saisie]],4,1)="x","X","")</f>
        <v/>
      </c>
      <c r="H62" s="9">
        <f>SUMPRODUCT((leave[Agents]=data[[#This Row],[agent]])*(leave[depart]&lt;=data[[#This Row],[date]])*(leave[retour]&gt;data[[#This Row],[date]]))</f>
        <v>0</v>
      </c>
      <c r="I62" s="15">
        <f>IF(data[[#This Row],[absence]]=0,SUMPRODUCT((data[[#This Row],[1]:[4]]="X")*HORAIRES!$B$5:$E$5),0)</f>
        <v>0</v>
      </c>
      <c r="J62" s="15">
        <f>IF(data[[#This Row],[absence]]=0,SUMPRODUCT((data[[#This Row],[1]:[4]]="X")*HORAIRES!$B$6:$E$6),0)</f>
        <v>0</v>
      </c>
      <c r="K62" s="2" t="str">
        <f ca="1">IF(COUNTIF(JF,data[[#This Row],[date]])&gt;0,"férié","")</f>
        <v/>
      </c>
      <c r="L62" s="2" t="str">
        <f>data[[#This Row],[agent]]&amp;"|"&amp;data[[#This Row],[date]]</f>
        <v>agent2|43126</v>
      </c>
    </row>
    <row r="63" spans="1:12" x14ac:dyDescent="0.25">
      <c r="A63" t="s">
        <v>1</v>
      </c>
      <c r="B63" s="1">
        <v>43127</v>
      </c>
      <c r="C63" s="1" t="s">
        <v>55</v>
      </c>
      <c r="D63" s="2" t="str">
        <f>IF(MID(data[[#This Row],[saisie]],1,1)="x","X","")</f>
        <v/>
      </c>
      <c r="E63" s="2" t="str">
        <f>IF(MID(data[[#This Row],[saisie]],2,1)="x","X","")</f>
        <v/>
      </c>
      <c r="F63" s="2" t="str">
        <f>IF(MID(data[[#This Row],[saisie]],3,1)="x","X","")</f>
        <v>X</v>
      </c>
      <c r="G63" s="2" t="str">
        <f>IF(MID(data[[#This Row],[saisie]],4,1)="x","X","")</f>
        <v/>
      </c>
      <c r="H63" s="9">
        <f>SUMPRODUCT((leave[Agents]=data[[#This Row],[agent]])*(leave[depart]&lt;=data[[#This Row],[date]])*(leave[retour]&gt;data[[#This Row],[date]]))</f>
        <v>0</v>
      </c>
      <c r="I63" s="15">
        <f>IF(data[[#This Row],[absence]]=0,SUMPRODUCT((data[[#This Row],[1]:[4]]="X")*HORAIRES!$B$5:$E$5),0)</f>
        <v>0.25</v>
      </c>
      <c r="J63" s="15">
        <f>IF(data[[#This Row],[absence]]=0,SUMPRODUCT((data[[#This Row],[1]:[4]]="X")*HORAIRES!$B$6:$E$6),0)</f>
        <v>0</v>
      </c>
      <c r="K63" s="2" t="str">
        <f ca="1">IF(COUNTIF(JF,data[[#This Row],[date]])&gt;0,"férié","")</f>
        <v/>
      </c>
      <c r="L63" s="2" t="str">
        <f>data[[#This Row],[agent]]&amp;"|"&amp;data[[#This Row],[date]]</f>
        <v>agent2|43127</v>
      </c>
    </row>
    <row r="64" spans="1:12" x14ac:dyDescent="0.25">
      <c r="A64" t="s">
        <v>1</v>
      </c>
      <c r="B64" s="1">
        <v>43128</v>
      </c>
      <c r="C64" s="1" t="s">
        <v>56</v>
      </c>
      <c r="D64" s="2" t="str">
        <f>IF(MID(data[[#This Row],[saisie]],1,1)="x","X","")</f>
        <v/>
      </c>
      <c r="E64" s="2" t="str">
        <f>IF(MID(data[[#This Row],[saisie]],2,1)="x","X","")</f>
        <v>X</v>
      </c>
      <c r="F64" s="2" t="str">
        <f>IF(MID(data[[#This Row],[saisie]],3,1)="x","X","")</f>
        <v/>
      </c>
      <c r="G64" s="2" t="str">
        <f>IF(MID(data[[#This Row],[saisie]],4,1)="x","X","")</f>
        <v>X</v>
      </c>
      <c r="H64" s="9">
        <f>SUMPRODUCT((leave[Agents]=data[[#This Row],[agent]])*(leave[depart]&lt;=data[[#This Row],[date]])*(leave[retour]&gt;data[[#This Row],[date]]))</f>
        <v>0</v>
      </c>
      <c r="I64" s="15">
        <f>IF(data[[#This Row],[absence]]=0,SUMPRODUCT((data[[#This Row],[1]:[4]]="X")*HORAIRES!$B$5:$E$5),0)</f>
        <v>0.45833333333333331</v>
      </c>
      <c r="J64" s="15">
        <f>IF(data[[#This Row],[absence]]=0,SUMPRODUCT((data[[#This Row],[1]:[4]]="X")*HORAIRES!$B$6:$E$6),0)</f>
        <v>4.166666666666663E-2</v>
      </c>
      <c r="K64" s="2" t="str">
        <f ca="1">IF(COUNTIF(JF,data[[#This Row],[date]])&gt;0,"férié","")</f>
        <v/>
      </c>
      <c r="L64" s="2" t="str">
        <f>data[[#This Row],[agent]]&amp;"|"&amp;data[[#This Row],[date]]</f>
        <v>agent2|43128</v>
      </c>
    </row>
    <row r="65" spans="1:12" x14ac:dyDescent="0.25">
      <c r="A65" t="s">
        <v>1</v>
      </c>
      <c r="B65" s="1">
        <v>43129</v>
      </c>
      <c r="C65" s="1" t="s">
        <v>53</v>
      </c>
      <c r="D65" s="2" t="str">
        <f>IF(MID(data[[#This Row],[saisie]],1,1)="x","X","")</f>
        <v>X</v>
      </c>
      <c r="E65" s="2" t="str">
        <f>IF(MID(data[[#This Row],[saisie]],2,1)="x","X","")</f>
        <v/>
      </c>
      <c r="F65" s="2" t="str">
        <f>IF(MID(data[[#This Row],[saisie]],3,1)="x","X","")</f>
        <v/>
      </c>
      <c r="G65" s="2" t="str">
        <f>IF(MID(data[[#This Row],[saisie]],4,1)="x","X","")</f>
        <v/>
      </c>
      <c r="H65" s="9">
        <f>SUMPRODUCT((leave[Agents]=data[[#This Row],[agent]])*(leave[depart]&lt;=data[[#This Row],[date]])*(leave[retour]&gt;data[[#This Row],[date]]))</f>
        <v>0</v>
      </c>
      <c r="I65" s="15">
        <f>IF(data[[#This Row],[absence]]=0,SUMPRODUCT((data[[#This Row],[1]:[4]]="X")*HORAIRES!$B$5:$E$5),0)</f>
        <v>0.29166666666666669</v>
      </c>
      <c r="J65" s="15">
        <f>IF(data[[#This Row],[absence]]=0,SUMPRODUCT((data[[#This Row],[1]:[4]]="X")*HORAIRES!$B$6:$E$6),0)</f>
        <v>0.25</v>
      </c>
      <c r="K65" s="2" t="str">
        <f ca="1">IF(COUNTIF(JF,data[[#This Row],[date]])&gt;0,"férié","")</f>
        <v/>
      </c>
      <c r="L65" s="2" t="str">
        <f>data[[#This Row],[agent]]&amp;"|"&amp;data[[#This Row],[date]]</f>
        <v>agent2|43129</v>
      </c>
    </row>
    <row r="66" spans="1:12" x14ac:dyDescent="0.25">
      <c r="A66" t="s">
        <v>1</v>
      </c>
      <c r="B66" s="1">
        <v>43130</v>
      </c>
      <c r="C66" s="1" t="s">
        <v>54</v>
      </c>
      <c r="D66" s="2" t="str">
        <f>IF(MID(data[[#This Row],[saisie]],1,1)="x","X","")</f>
        <v/>
      </c>
      <c r="E66" s="2" t="str">
        <f>IF(MID(data[[#This Row],[saisie]],2,1)="x","X","")</f>
        <v/>
      </c>
      <c r="F66" s="2" t="str">
        <f>IF(MID(data[[#This Row],[saisie]],3,1)="x","X","")</f>
        <v/>
      </c>
      <c r="G66" s="2" t="str">
        <f>IF(MID(data[[#This Row],[saisie]],4,1)="x","X","")</f>
        <v/>
      </c>
      <c r="H66" s="9">
        <f>SUMPRODUCT((leave[Agents]=data[[#This Row],[agent]])*(leave[depart]&lt;=data[[#This Row],[date]])*(leave[retour]&gt;data[[#This Row],[date]]))</f>
        <v>0</v>
      </c>
      <c r="I66" s="15">
        <f>IF(data[[#This Row],[absence]]=0,SUMPRODUCT((data[[#This Row],[1]:[4]]="X")*HORAIRES!$B$5:$E$5),0)</f>
        <v>0</v>
      </c>
      <c r="J66" s="15">
        <f>IF(data[[#This Row],[absence]]=0,SUMPRODUCT((data[[#This Row],[1]:[4]]="X")*HORAIRES!$B$6:$E$6),0)</f>
        <v>0</v>
      </c>
      <c r="K66" s="2" t="str">
        <f ca="1">IF(COUNTIF(JF,data[[#This Row],[date]])&gt;0,"férié","")</f>
        <v/>
      </c>
      <c r="L66" s="2" t="str">
        <f>data[[#This Row],[agent]]&amp;"|"&amp;data[[#This Row],[date]]</f>
        <v>agent2|43130</v>
      </c>
    </row>
    <row r="67" spans="1:12" x14ac:dyDescent="0.25">
      <c r="A67" t="s">
        <v>1</v>
      </c>
      <c r="B67" s="1">
        <v>43131</v>
      </c>
      <c r="C67" s="1" t="s">
        <v>55</v>
      </c>
      <c r="D67" s="2" t="str">
        <f>IF(MID(data[[#This Row],[saisie]],1,1)="x","X","")</f>
        <v/>
      </c>
      <c r="E67" s="2" t="str">
        <f>IF(MID(data[[#This Row],[saisie]],2,1)="x","X","")</f>
        <v/>
      </c>
      <c r="F67" s="2" t="str">
        <f>IF(MID(data[[#This Row],[saisie]],3,1)="x","X","")</f>
        <v>X</v>
      </c>
      <c r="G67" s="2" t="str">
        <f>IF(MID(data[[#This Row],[saisie]],4,1)="x","X","")</f>
        <v/>
      </c>
      <c r="H67" s="9">
        <f>SUMPRODUCT((leave[Agents]=data[[#This Row],[agent]])*(leave[depart]&lt;=data[[#This Row],[date]])*(leave[retour]&gt;data[[#This Row],[date]]))</f>
        <v>0</v>
      </c>
      <c r="I67" s="15">
        <f>IF(data[[#This Row],[absence]]=0,SUMPRODUCT((data[[#This Row],[1]:[4]]="X")*HORAIRES!$B$5:$E$5),0)</f>
        <v>0.25</v>
      </c>
      <c r="J67" s="15">
        <f>IF(data[[#This Row],[absence]]=0,SUMPRODUCT((data[[#This Row],[1]:[4]]="X")*HORAIRES!$B$6:$E$6),0)</f>
        <v>0</v>
      </c>
      <c r="K67" s="2" t="str">
        <f ca="1">IF(COUNTIF(JF,data[[#This Row],[date]])&gt;0,"férié","")</f>
        <v/>
      </c>
      <c r="L67" s="2" t="str">
        <f>data[[#This Row],[agent]]&amp;"|"&amp;data[[#This Row],[date]]</f>
        <v>agent2|43131</v>
      </c>
    </row>
    <row r="68" spans="1:12" x14ac:dyDescent="0.25">
      <c r="A68" t="s">
        <v>1</v>
      </c>
      <c r="B68" s="1">
        <v>43132</v>
      </c>
      <c r="C68" s="1" t="s">
        <v>56</v>
      </c>
      <c r="D68" s="2" t="str">
        <f>IF(MID(data[[#This Row],[saisie]],1,1)="x","X","")</f>
        <v/>
      </c>
      <c r="E68" s="2" t="str">
        <f>IF(MID(data[[#This Row],[saisie]],2,1)="x","X","")</f>
        <v>X</v>
      </c>
      <c r="F68" s="2" t="str">
        <f>IF(MID(data[[#This Row],[saisie]],3,1)="x","X","")</f>
        <v/>
      </c>
      <c r="G68" s="2" t="str">
        <f>IF(MID(data[[#This Row],[saisie]],4,1)="x","X","")</f>
        <v>X</v>
      </c>
      <c r="H68" s="9">
        <f>SUMPRODUCT((leave[Agents]=data[[#This Row],[agent]])*(leave[depart]&lt;=data[[#This Row],[date]])*(leave[retour]&gt;data[[#This Row],[date]]))</f>
        <v>0</v>
      </c>
      <c r="I68" s="15">
        <f>IF(data[[#This Row],[absence]]=0,SUMPRODUCT((data[[#This Row],[1]:[4]]="X")*HORAIRES!$B$5:$E$5),0)</f>
        <v>0.45833333333333331</v>
      </c>
      <c r="J68" s="15">
        <f>IF(data[[#This Row],[absence]]=0,SUMPRODUCT((data[[#This Row],[1]:[4]]="X")*HORAIRES!$B$6:$E$6),0)</f>
        <v>4.166666666666663E-2</v>
      </c>
      <c r="K68" s="2" t="str">
        <f ca="1">IF(COUNTIF(JF,data[[#This Row],[date]])&gt;0,"férié","")</f>
        <v/>
      </c>
      <c r="L68" s="2" t="str">
        <f>data[[#This Row],[agent]]&amp;"|"&amp;data[[#This Row],[date]]</f>
        <v>agent2|43132</v>
      </c>
    </row>
    <row r="69" spans="1:12" x14ac:dyDescent="0.25">
      <c r="A69" t="s">
        <v>1</v>
      </c>
      <c r="B69" s="1">
        <v>43133</v>
      </c>
      <c r="C69" s="1" t="s">
        <v>53</v>
      </c>
      <c r="D69" s="2" t="str">
        <f>IF(MID(data[[#This Row],[saisie]],1,1)="x","X","")</f>
        <v>X</v>
      </c>
      <c r="E69" s="2" t="str">
        <f>IF(MID(data[[#This Row],[saisie]],2,1)="x","X","")</f>
        <v/>
      </c>
      <c r="F69" s="2" t="str">
        <f>IF(MID(data[[#This Row],[saisie]],3,1)="x","X","")</f>
        <v/>
      </c>
      <c r="G69" s="2" t="str">
        <f>IF(MID(data[[#This Row],[saisie]],4,1)="x","X","")</f>
        <v/>
      </c>
      <c r="H69" s="9">
        <f>SUMPRODUCT((leave[Agents]=data[[#This Row],[agent]])*(leave[depart]&lt;=data[[#This Row],[date]])*(leave[retour]&gt;data[[#This Row],[date]]))</f>
        <v>0</v>
      </c>
      <c r="I69" s="15">
        <f>IF(data[[#This Row],[absence]]=0,SUMPRODUCT((data[[#This Row],[1]:[4]]="X")*HORAIRES!$B$5:$E$5),0)</f>
        <v>0.29166666666666669</v>
      </c>
      <c r="J69" s="15">
        <f>IF(data[[#This Row],[absence]]=0,SUMPRODUCT((data[[#This Row],[1]:[4]]="X")*HORAIRES!$B$6:$E$6),0)</f>
        <v>0.25</v>
      </c>
      <c r="K69" s="2" t="str">
        <f ca="1">IF(COUNTIF(JF,data[[#This Row],[date]])&gt;0,"férié","")</f>
        <v/>
      </c>
      <c r="L69" s="2" t="str">
        <f>data[[#This Row],[agent]]&amp;"|"&amp;data[[#This Row],[date]]</f>
        <v>agent2|43133</v>
      </c>
    </row>
    <row r="70" spans="1:12" x14ac:dyDescent="0.25">
      <c r="A70" t="s">
        <v>1</v>
      </c>
      <c r="B70" s="1">
        <v>43134</v>
      </c>
      <c r="C70" s="1" t="s">
        <v>54</v>
      </c>
      <c r="D70" s="2" t="str">
        <f>IF(MID(data[[#This Row],[saisie]],1,1)="x","X","")</f>
        <v/>
      </c>
      <c r="E70" s="2" t="str">
        <f>IF(MID(data[[#This Row],[saisie]],2,1)="x","X","")</f>
        <v/>
      </c>
      <c r="F70" s="2" t="str">
        <f>IF(MID(data[[#This Row],[saisie]],3,1)="x","X","")</f>
        <v/>
      </c>
      <c r="G70" s="2" t="str">
        <f>IF(MID(data[[#This Row],[saisie]],4,1)="x","X","")</f>
        <v/>
      </c>
      <c r="H70" s="9">
        <f>SUMPRODUCT((leave[Agents]=data[[#This Row],[agent]])*(leave[depart]&lt;=data[[#This Row],[date]])*(leave[retour]&gt;data[[#This Row],[date]]))</f>
        <v>0</v>
      </c>
      <c r="I70" s="15">
        <f>IF(data[[#This Row],[absence]]=0,SUMPRODUCT((data[[#This Row],[1]:[4]]="X")*HORAIRES!$B$5:$E$5),0)</f>
        <v>0</v>
      </c>
      <c r="J70" s="15">
        <f>IF(data[[#This Row],[absence]]=0,SUMPRODUCT((data[[#This Row],[1]:[4]]="X")*HORAIRES!$B$6:$E$6),0)</f>
        <v>0</v>
      </c>
      <c r="K70" s="2" t="str">
        <f ca="1">IF(COUNTIF(JF,data[[#This Row],[date]])&gt;0,"férié","")</f>
        <v/>
      </c>
      <c r="L70" s="2" t="str">
        <f>data[[#This Row],[agent]]&amp;"|"&amp;data[[#This Row],[date]]</f>
        <v>agent2|43134</v>
      </c>
    </row>
    <row r="71" spans="1:12" x14ac:dyDescent="0.25">
      <c r="A71" t="s">
        <v>1</v>
      </c>
      <c r="B71" s="1">
        <v>43135</v>
      </c>
      <c r="C71" s="1" t="s">
        <v>55</v>
      </c>
      <c r="D71" s="2" t="str">
        <f>IF(MID(data[[#This Row],[saisie]],1,1)="x","X","")</f>
        <v/>
      </c>
      <c r="E71" s="2" t="str">
        <f>IF(MID(data[[#This Row],[saisie]],2,1)="x","X","")</f>
        <v/>
      </c>
      <c r="F71" s="2" t="str">
        <f>IF(MID(data[[#This Row],[saisie]],3,1)="x","X","")</f>
        <v>X</v>
      </c>
      <c r="G71" s="2" t="str">
        <f>IF(MID(data[[#This Row],[saisie]],4,1)="x","X","")</f>
        <v/>
      </c>
      <c r="H71" s="9">
        <f>SUMPRODUCT((leave[Agents]=data[[#This Row],[agent]])*(leave[depart]&lt;=data[[#This Row],[date]])*(leave[retour]&gt;data[[#This Row],[date]]))</f>
        <v>0</v>
      </c>
      <c r="I71" s="15">
        <f>IF(data[[#This Row],[absence]]=0,SUMPRODUCT((data[[#This Row],[1]:[4]]="X")*HORAIRES!$B$5:$E$5),0)</f>
        <v>0.25</v>
      </c>
      <c r="J71" s="15">
        <f>IF(data[[#This Row],[absence]]=0,SUMPRODUCT((data[[#This Row],[1]:[4]]="X")*HORAIRES!$B$6:$E$6),0)</f>
        <v>0</v>
      </c>
      <c r="K71" s="2" t="str">
        <f ca="1">IF(COUNTIF(JF,data[[#This Row],[date]])&gt;0,"férié","")</f>
        <v/>
      </c>
      <c r="L71" s="2" t="str">
        <f>data[[#This Row],[agent]]&amp;"|"&amp;data[[#This Row],[date]]</f>
        <v>agent2|43135</v>
      </c>
    </row>
    <row r="72" spans="1:12" x14ac:dyDescent="0.25">
      <c r="A72" t="s">
        <v>2</v>
      </c>
      <c r="B72" s="1">
        <v>43101</v>
      </c>
      <c r="C72" s="1" t="s">
        <v>56</v>
      </c>
      <c r="D72" s="2" t="str">
        <f>IF(MID(data[[#This Row],[saisie]],1,1)="x","X","")</f>
        <v/>
      </c>
      <c r="E72" s="2" t="str">
        <f>IF(MID(data[[#This Row],[saisie]],2,1)="x","X","")</f>
        <v>X</v>
      </c>
      <c r="F72" s="2" t="str">
        <f>IF(MID(data[[#This Row],[saisie]],3,1)="x","X","")</f>
        <v/>
      </c>
      <c r="G72" s="2" t="str">
        <f>IF(MID(data[[#This Row],[saisie]],4,1)="x","X","")</f>
        <v>X</v>
      </c>
      <c r="H72" s="9">
        <f>SUMPRODUCT((leave[Agents]=data[[#This Row],[agent]])*(leave[depart]&lt;=data[[#This Row],[date]])*(leave[retour]&gt;data[[#This Row],[date]]))</f>
        <v>0</v>
      </c>
      <c r="I72" s="15">
        <f>IF(data[[#This Row],[absence]]=0,SUMPRODUCT((data[[#This Row],[1]:[4]]="X")*HORAIRES!$B$5:$E$5),0)</f>
        <v>0.45833333333333331</v>
      </c>
      <c r="J72" s="15">
        <f>IF(data[[#This Row],[absence]]=0,SUMPRODUCT((data[[#This Row],[1]:[4]]="X")*HORAIRES!$B$6:$E$6),0)</f>
        <v>4.166666666666663E-2</v>
      </c>
      <c r="K72" s="2" t="str">
        <f ca="1">IF(COUNTIF(JF,data[[#This Row],[date]])&gt;0,"férié","")</f>
        <v>férié</v>
      </c>
      <c r="L72" s="2" t="str">
        <f>data[[#This Row],[agent]]&amp;"|"&amp;data[[#This Row],[date]]</f>
        <v>agent3|43101</v>
      </c>
    </row>
    <row r="73" spans="1:12" x14ac:dyDescent="0.25">
      <c r="A73" t="s">
        <v>2</v>
      </c>
      <c r="B73" s="1">
        <v>43102</v>
      </c>
      <c r="C73" s="1" t="s">
        <v>53</v>
      </c>
      <c r="D73" s="2" t="str">
        <f>IF(MID(data[[#This Row],[saisie]],1,1)="x","X","")</f>
        <v>X</v>
      </c>
      <c r="E73" s="2" t="str">
        <f>IF(MID(data[[#This Row],[saisie]],2,1)="x","X","")</f>
        <v/>
      </c>
      <c r="F73" s="2" t="str">
        <f>IF(MID(data[[#This Row],[saisie]],3,1)="x","X","")</f>
        <v/>
      </c>
      <c r="G73" s="2" t="str">
        <f>IF(MID(data[[#This Row],[saisie]],4,1)="x","X","")</f>
        <v/>
      </c>
      <c r="H73" s="9">
        <f>SUMPRODUCT((leave[Agents]=data[[#This Row],[agent]])*(leave[depart]&lt;=data[[#This Row],[date]])*(leave[retour]&gt;data[[#This Row],[date]]))</f>
        <v>0</v>
      </c>
      <c r="I73" s="15">
        <f>IF(data[[#This Row],[absence]]=0,SUMPRODUCT((data[[#This Row],[1]:[4]]="X")*HORAIRES!$B$5:$E$5),0)</f>
        <v>0.29166666666666669</v>
      </c>
      <c r="J73" s="15">
        <f>IF(data[[#This Row],[absence]]=0,SUMPRODUCT((data[[#This Row],[1]:[4]]="X")*HORAIRES!$B$6:$E$6),0)</f>
        <v>0.25</v>
      </c>
      <c r="K73" s="2" t="str">
        <f ca="1">IF(COUNTIF(JF,data[[#This Row],[date]])&gt;0,"férié","")</f>
        <v/>
      </c>
      <c r="L73" s="2" t="str">
        <f>data[[#This Row],[agent]]&amp;"|"&amp;data[[#This Row],[date]]</f>
        <v>agent3|43102</v>
      </c>
    </row>
    <row r="74" spans="1:12" x14ac:dyDescent="0.25">
      <c r="A74" t="s">
        <v>2</v>
      </c>
      <c r="B74" s="1">
        <v>43103</v>
      </c>
      <c r="C74" s="1" t="s">
        <v>54</v>
      </c>
      <c r="D74" s="2" t="str">
        <f>IF(MID(data[[#This Row],[saisie]],1,1)="x","X","")</f>
        <v/>
      </c>
      <c r="E74" s="2" t="str">
        <f>IF(MID(data[[#This Row],[saisie]],2,1)="x","X","")</f>
        <v/>
      </c>
      <c r="F74" s="2" t="str">
        <f>IF(MID(data[[#This Row],[saisie]],3,1)="x","X","")</f>
        <v/>
      </c>
      <c r="G74" s="2" t="str">
        <f>IF(MID(data[[#This Row],[saisie]],4,1)="x","X","")</f>
        <v/>
      </c>
      <c r="H74" s="9">
        <f>SUMPRODUCT((leave[Agents]=data[[#This Row],[agent]])*(leave[depart]&lt;=data[[#This Row],[date]])*(leave[retour]&gt;data[[#This Row],[date]]))</f>
        <v>0</v>
      </c>
      <c r="I74" s="15">
        <f>IF(data[[#This Row],[absence]]=0,SUMPRODUCT((data[[#This Row],[1]:[4]]="X")*HORAIRES!$B$5:$E$5),0)</f>
        <v>0</v>
      </c>
      <c r="J74" s="15">
        <f>IF(data[[#This Row],[absence]]=0,SUMPRODUCT((data[[#This Row],[1]:[4]]="X")*HORAIRES!$B$6:$E$6),0)</f>
        <v>0</v>
      </c>
      <c r="K74" s="2" t="str">
        <f ca="1">IF(COUNTIF(JF,data[[#This Row],[date]])&gt;0,"férié","")</f>
        <v/>
      </c>
      <c r="L74" s="2" t="str">
        <f>data[[#This Row],[agent]]&amp;"|"&amp;data[[#This Row],[date]]</f>
        <v>agent3|43103</v>
      </c>
    </row>
    <row r="75" spans="1:12" x14ac:dyDescent="0.25">
      <c r="A75" t="s">
        <v>2</v>
      </c>
      <c r="B75" s="1">
        <v>43104</v>
      </c>
      <c r="C75" s="1" t="s">
        <v>55</v>
      </c>
      <c r="D75" s="2" t="str">
        <f>IF(MID(data[[#This Row],[saisie]],1,1)="x","X","")</f>
        <v/>
      </c>
      <c r="E75" s="2" t="str">
        <f>IF(MID(data[[#This Row],[saisie]],2,1)="x","X","")</f>
        <v/>
      </c>
      <c r="F75" s="2" t="str">
        <f>IF(MID(data[[#This Row],[saisie]],3,1)="x","X","")</f>
        <v>X</v>
      </c>
      <c r="G75" s="2" t="str">
        <f>IF(MID(data[[#This Row],[saisie]],4,1)="x","X","")</f>
        <v/>
      </c>
      <c r="H75" s="9">
        <f>SUMPRODUCT((leave[Agents]=data[[#This Row],[agent]])*(leave[depart]&lt;=data[[#This Row],[date]])*(leave[retour]&gt;data[[#This Row],[date]]))</f>
        <v>0</v>
      </c>
      <c r="I75" s="15">
        <f>IF(data[[#This Row],[absence]]=0,SUMPRODUCT((data[[#This Row],[1]:[4]]="X")*HORAIRES!$B$5:$E$5),0)</f>
        <v>0.25</v>
      </c>
      <c r="J75" s="15">
        <f>IF(data[[#This Row],[absence]]=0,SUMPRODUCT((data[[#This Row],[1]:[4]]="X")*HORAIRES!$B$6:$E$6),0)</f>
        <v>0</v>
      </c>
      <c r="K75" s="2" t="str">
        <f ca="1">IF(COUNTIF(JF,data[[#This Row],[date]])&gt;0,"férié","")</f>
        <v/>
      </c>
      <c r="L75" s="2" t="str">
        <f>data[[#This Row],[agent]]&amp;"|"&amp;data[[#This Row],[date]]</f>
        <v>agent3|43104</v>
      </c>
    </row>
    <row r="76" spans="1:12" x14ac:dyDescent="0.25">
      <c r="A76" t="s">
        <v>2</v>
      </c>
      <c r="B76" s="1">
        <v>43105</v>
      </c>
      <c r="C76" s="1" t="s">
        <v>56</v>
      </c>
      <c r="D76" s="2" t="str">
        <f>IF(MID(data[[#This Row],[saisie]],1,1)="x","X","")</f>
        <v/>
      </c>
      <c r="E76" s="2" t="str">
        <f>IF(MID(data[[#This Row],[saisie]],2,1)="x","X","")</f>
        <v>X</v>
      </c>
      <c r="F76" s="2" t="str">
        <f>IF(MID(data[[#This Row],[saisie]],3,1)="x","X","")</f>
        <v/>
      </c>
      <c r="G76" s="2" t="str">
        <f>IF(MID(data[[#This Row],[saisie]],4,1)="x","X","")</f>
        <v>X</v>
      </c>
      <c r="H76" s="9">
        <f>SUMPRODUCT((leave[Agents]=data[[#This Row],[agent]])*(leave[depart]&lt;=data[[#This Row],[date]])*(leave[retour]&gt;data[[#This Row],[date]]))</f>
        <v>0</v>
      </c>
      <c r="I76" s="15">
        <f>IF(data[[#This Row],[absence]]=0,SUMPRODUCT((data[[#This Row],[1]:[4]]="X")*HORAIRES!$B$5:$E$5),0)</f>
        <v>0.45833333333333331</v>
      </c>
      <c r="J76" s="15">
        <f>IF(data[[#This Row],[absence]]=0,SUMPRODUCT((data[[#This Row],[1]:[4]]="X")*HORAIRES!$B$6:$E$6),0)</f>
        <v>4.166666666666663E-2</v>
      </c>
      <c r="K76" s="2" t="str">
        <f ca="1">IF(COUNTIF(JF,data[[#This Row],[date]])&gt;0,"férié","")</f>
        <v/>
      </c>
      <c r="L76" s="2" t="str">
        <f>data[[#This Row],[agent]]&amp;"|"&amp;data[[#This Row],[date]]</f>
        <v>agent3|43105</v>
      </c>
    </row>
    <row r="77" spans="1:12" x14ac:dyDescent="0.25">
      <c r="A77" t="s">
        <v>2</v>
      </c>
      <c r="B77" s="1">
        <v>43106</v>
      </c>
      <c r="C77" s="1" t="s">
        <v>53</v>
      </c>
      <c r="D77" s="2" t="str">
        <f>IF(MID(data[[#This Row],[saisie]],1,1)="x","X","")</f>
        <v>X</v>
      </c>
      <c r="E77" s="2" t="str">
        <f>IF(MID(data[[#This Row],[saisie]],2,1)="x","X","")</f>
        <v/>
      </c>
      <c r="F77" s="2" t="str">
        <f>IF(MID(data[[#This Row],[saisie]],3,1)="x","X","")</f>
        <v/>
      </c>
      <c r="G77" s="2" t="str">
        <f>IF(MID(data[[#This Row],[saisie]],4,1)="x","X","")</f>
        <v/>
      </c>
      <c r="H77" s="9">
        <f>SUMPRODUCT((leave[Agents]=data[[#This Row],[agent]])*(leave[depart]&lt;=data[[#This Row],[date]])*(leave[retour]&gt;data[[#This Row],[date]]))</f>
        <v>0</v>
      </c>
      <c r="I77" s="15">
        <f>IF(data[[#This Row],[absence]]=0,SUMPRODUCT((data[[#This Row],[1]:[4]]="X")*HORAIRES!$B$5:$E$5),0)</f>
        <v>0.29166666666666669</v>
      </c>
      <c r="J77" s="15">
        <f>IF(data[[#This Row],[absence]]=0,SUMPRODUCT((data[[#This Row],[1]:[4]]="X")*HORAIRES!$B$6:$E$6),0)</f>
        <v>0.25</v>
      </c>
      <c r="K77" s="2" t="str">
        <f ca="1">IF(COUNTIF(JF,data[[#This Row],[date]])&gt;0,"férié","")</f>
        <v/>
      </c>
      <c r="L77" s="2" t="str">
        <f>data[[#This Row],[agent]]&amp;"|"&amp;data[[#This Row],[date]]</f>
        <v>agent3|43106</v>
      </c>
    </row>
    <row r="78" spans="1:12" x14ac:dyDescent="0.25">
      <c r="A78" t="s">
        <v>2</v>
      </c>
      <c r="B78" s="1">
        <v>43107</v>
      </c>
      <c r="C78" s="1" t="s">
        <v>54</v>
      </c>
      <c r="D78" s="2" t="str">
        <f>IF(MID(data[[#This Row],[saisie]],1,1)="x","X","")</f>
        <v/>
      </c>
      <c r="E78" s="2" t="str">
        <f>IF(MID(data[[#This Row],[saisie]],2,1)="x","X","")</f>
        <v/>
      </c>
      <c r="F78" s="2" t="str">
        <f>IF(MID(data[[#This Row],[saisie]],3,1)="x","X","")</f>
        <v/>
      </c>
      <c r="G78" s="2" t="str">
        <f>IF(MID(data[[#This Row],[saisie]],4,1)="x","X","")</f>
        <v/>
      </c>
      <c r="H78" s="9">
        <f>SUMPRODUCT((leave[Agents]=data[[#This Row],[agent]])*(leave[depart]&lt;=data[[#This Row],[date]])*(leave[retour]&gt;data[[#This Row],[date]]))</f>
        <v>0</v>
      </c>
      <c r="I78" s="15">
        <f>IF(data[[#This Row],[absence]]=0,SUMPRODUCT((data[[#This Row],[1]:[4]]="X")*HORAIRES!$B$5:$E$5),0)</f>
        <v>0</v>
      </c>
      <c r="J78" s="15">
        <f>IF(data[[#This Row],[absence]]=0,SUMPRODUCT((data[[#This Row],[1]:[4]]="X")*HORAIRES!$B$6:$E$6),0)</f>
        <v>0</v>
      </c>
      <c r="K78" s="2" t="str">
        <f ca="1">IF(COUNTIF(JF,data[[#This Row],[date]])&gt;0,"férié","")</f>
        <v/>
      </c>
      <c r="L78" s="2" t="str">
        <f>data[[#This Row],[agent]]&amp;"|"&amp;data[[#This Row],[date]]</f>
        <v>agent3|43107</v>
      </c>
    </row>
    <row r="79" spans="1:12" x14ac:dyDescent="0.25">
      <c r="A79" t="s">
        <v>2</v>
      </c>
      <c r="B79" s="1">
        <v>43108</v>
      </c>
      <c r="C79" s="1" t="s">
        <v>55</v>
      </c>
      <c r="D79" s="2" t="str">
        <f>IF(MID(data[[#This Row],[saisie]],1,1)="x","X","")</f>
        <v/>
      </c>
      <c r="E79" s="2" t="str">
        <f>IF(MID(data[[#This Row],[saisie]],2,1)="x","X","")</f>
        <v/>
      </c>
      <c r="F79" s="2" t="str">
        <f>IF(MID(data[[#This Row],[saisie]],3,1)="x","X","")</f>
        <v>X</v>
      </c>
      <c r="G79" s="2" t="str">
        <f>IF(MID(data[[#This Row],[saisie]],4,1)="x","X","")</f>
        <v/>
      </c>
      <c r="H79" s="9">
        <f>SUMPRODUCT((leave[Agents]=data[[#This Row],[agent]])*(leave[depart]&lt;=data[[#This Row],[date]])*(leave[retour]&gt;data[[#This Row],[date]]))</f>
        <v>0</v>
      </c>
      <c r="I79" s="15">
        <f>IF(data[[#This Row],[absence]]=0,SUMPRODUCT((data[[#This Row],[1]:[4]]="X")*HORAIRES!$B$5:$E$5),0)</f>
        <v>0.25</v>
      </c>
      <c r="J79" s="15">
        <f>IF(data[[#This Row],[absence]]=0,SUMPRODUCT((data[[#This Row],[1]:[4]]="X")*HORAIRES!$B$6:$E$6),0)</f>
        <v>0</v>
      </c>
      <c r="K79" s="2" t="str">
        <f ca="1">IF(COUNTIF(JF,data[[#This Row],[date]])&gt;0,"férié","")</f>
        <v/>
      </c>
      <c r="L79" s="2" t="str">
        <f>data[[#This Row],[agent]]&amp;"|"&amp;data[[#This Row],[date]]</f>
        <v>agent3|43108</v>
      </c>
    </row>
    <row r="80" spans="1:12" x14ac:dyDescent="0.25">
      <c r="A80" t="s">
        <v>2</v>
      </c>
      <c r="B80" s="1">
        <v>43109</v>
      </c>
      <c r="C80" s="1" t="s">
        <v>56</v>
      </c>
      <c r="D80" s="2" t="str">
        <f>IF(MID(data[[#This Row],[saisie]],1,1)="x","X","")</f>
        <v/>
      </c>
      <c r="E80" s="2" t="str">
        <f>IF(MID(data[[#This Row],[saisie]],2,1)="x","X","")</f>
        <v>X</v>
      </c>
      <c r="F80" s="2" t="str">
        <f>IF(MID(data[[#This Row],[saisie]],3,1)="x","X","")</f>
        <v/>
      </c>
      <c r="G80" s="2" t="str">
        <f>IF(MID(data[[#This Row],[saisie]],4,1)="x","X","")</f>
        <v>X</v>
      </c>
      <c r="H80" s="9">
        <f>SUMPRODUCT((leave[Agents]=data[[#This Row],[agent]])*(leave[depart]&lt;=data[[#This Row],[date]])*(leave[retour]&gt;data[[#This Row],[date]]))</f>
        <v>0</v>
      </c>
      <c r="I80" s="15">
        <f>IF(data[[#This Row],[absence]]=0,SUMPRODUCT((data[[#This Row],[1]:[4]]="X")*HORAIRES!$B$5:$E$5),0)</f>
        <v>0.45833333333333331</v>
      </c>
      <c r="J80" s="15">
        <f>IF(data[[#This Row],[absence]]=0,SUMPRODUCT((data[[#This Row],[1]:[4]]="X")*HORAIRES!$B$6:$E$6),0)</f>
        <v>4.166666666666663E-2</v>
      </c>
      <c r="K80" s="2" t="str">
        <f ca="1">IF(COUNTIF(JF,data[[#This Row],[date]])&gt;0,"férié","")</f>
        <v/>
      </c>
      <c r="L80" s="2" t="str">
        <f>data[[#This Row],[agent]]&amp;"|"&amp;data[[#This Row],[date]]</f>
        <v>agent3|43109</v>
      </c>
    </row>
    <row r="81" spans="1:12" x14ac:dyDescent="0.25">
      <c r="A81" t="s">
        <v>2</v>
      </c>
      <c r="B81" s="1">
        <v>43110</v>
      </c>
      <c r="C81" s="1" t="s">
        <v>53</v>
      </c>
      <c r="D81" s="2" t="str">
        <f>IF(MID(data[[#This Row],[saisie]],1,1)="x","X","")</f>
        <v>X</v>
      </c>
      <c r="E81" s="2" t="str">
        <f>IF(MID(data[[#This Row],[saisie]],2,1)="x","X","")</f>
        <v/>
      </c>
      <c r="F81" s="2" t="str">
        <f>IF(MID(data[[#This Row],[saisie]],3,1)="x","X","")</f>
        <v/>
      </c>
      <c r="G81" s="2" t="str">
        <f>IF(MID(data[[#This Row],[saisie]],4,1)="x","X","")</f>
        <v/>
      </c>
      <c r="H81" s="9">
        <f>SUMPRODUCT((leave[Agents]=data[[#This Row],[agent]])*(leave[depart]&lt;=data[[#This Row],[date]])*(leave[retour]&gt;data[[#This Row],[date]]))</f>
        <v>0</v>
      </c>
      <c r="I81" s="15">
        <f>IF(data[[#This Row],[absence]]=0,SUMPRODUCT((data[[#This Row],[1]:[4]]="X")*HORAIRES!$B$5:$E$5),0)</f>
        <v>0.29166666666666669</v>
      </c>
      <c r="J81" s="15">
        <f>IF(data[[#This Row],[absence]]=0,SUMPRODUCT((data[[#This Row],[1]:[4]]="X")*HORAIRES!$B$6:$E$6),0)</f>
        <v>0.25</v>
      </c>
      <c r="K81" s="2" t="str">
        <f ca="1">IF(COUNTIF(JF,data[[#This Row],[date]])&gt;0,"férié","")</f>
        <v/>
      </c>
      <c r="L81" s="2" t="str">
        <f>data[[#This Row],[agent]]&amp;"|"&amp;data[[#This Row],[date]]</f>
        <v>agent3|43110</v>
      </c>
    </row>
    <row r="82" spans="1:12" x14ac:dyDescent="0.25">
      <c r="A82" t="s">
        <v>2</v>
      </c>
      <c r="B82" s="1">
        <v>43111</v>
      </c>
      <c r="C82" s="1" t="s">
        <v>54</v>
      </c>
      <c r="D82" s="2" t="str">
        <f>IF(MID(data[[#This Row],[saisie]],1,1)="x","X","")</f>
        <v/>
      </c>
      <c r="E82" s="2" t="str">
        <f>IF(MID(data[[#This Row],[saisie]],2,1)="x","X","")</f>
        <v/>
      </c>
      <c r="F82" s="2" t="str">
        <f>IF(MID(data[[#This Row],[saisie]],3,1)="x","X","")</f>
        <v/>
      </c>
      <c r="G82" s="2" t="str">
        <f>IF(MID(data[[#This Row],[saisie]],4,1)="x","X","")</f>
        <v/>
      </c>
      <c r="H82" s="9">
        <f>SUMPRODUCT((leave[Agents]=data[[#This Row],[agent]])*(leave[depart]&lt;=data[[#This Row],[date]])*(leave[retour]&gt;data[[#This Row],[date]]))</f>
        <v>0</v>
      </c>
      <c r="I82" s="15">
        <f>IF(data[[#This Row],[absence]]=0,SUMPRODUCT((data[[#This Row],[1]:[4]]="X")*HORAIRES!$B$5:$E$5),0)</f>
        <v>0</v>
      </c>
      <c r="J82" s="15">
        <f>IF(data[[#This Row],[absence]]=0,SUMPRODUCT((data[[#This Row],[1]:[4]]="X")*HORAIRES!$B$6:$E$6),0)</f>
        <v>0</v>
      </c>
      <c r="K82" s="2" t="str">
        <f ca="1">IF(COUNTIF(JF,data[[#This Row],[date]])&gt;0,"férié","")</f>
        <v/>
      </c>
      <c r="L82" s="2" t="str">
        <f>data[[#This Row],[agent]]&amp;"|"&amp;data[[#This Row],[date]]</f>
        <v>agent3|43111</v>
      </c>
    </row>
    <row r="83" spans="1:12" x14ac:dyDescent="0.25">
      <c r="A83" t="s">
        <v>2</v>
      </c>
      <c r="B83" s="1">
        <v>43112</v>
      </c>
      <c r="C83" s="1" t="s">
        <v>55</v>
      </c>
      <c r="D83" s="2" t="str">
        <f>IF(MID(data[[#This Row],[saisie]],1,1)="x","X","")</f>
        <v/>
      </c>
      <c r="E83" s="2" t="str">
        <f>IF(MID(data[[#This Row],[saisie]],2,1)="x","X","")</f>
        <v/>
      </c>
      <c r="F83" s="2" t="str">
        <f>IF(MID(data[[#This Row],[saisie]],3,1)="x","X","")</f>
        <v>X</v>
      </c>
      <c r="G83" s="2" t="str">
        <f>IF(MID(data[[#This Row],[saisie]],4,1)="x","X","")</f>
        <v/>
      </c>
      <c r="H83" s="9">
        <f>SUMPRODUCT((leave[Agents]=data[[#This Row],[agent]])*(leave[depart]&lt;=data[[#This Row],[date]])*(leave[retour]&gt;data[[#This Row],[date]]))</f>
        <v>0</v>
      </c>
      <c r="I83" s="15">
        <f>IF(data[[#This Row],[absence]]=0,SUMPRODUCT((data[[#This Row],[1]:[4]]="X")*HORAIRES!$B$5:$E$5),0)</f>
        <v>0.25</v>
      </c>
      <c r="J83" s="15">
        <f>IF(data[[#This Row],[absence]]=0,SUMPRODUCT((data[[#This Row],[1]:[4]]="X")*HORAIRES!$B$6:$E$6),0)</f>
        <v>0</v>
      </c>
      <c r="K83" s="2" t="str">
        <f ca="1">IF(COUNTIF(JF,data[[#This Row],[date]])&gt;0,"férié","")</f>
        <v/>
      </c>
      <c r="L83" s="2" t="str">
        <f>data[[#This Row],[agent]]&amp;"|"&amp;data[[#This Row],[date]]</f>
        <v>agent3|43112</v>
      </c>
    </row>
    <row r="84" spans="1:12" x14ac:dyDescent="0.25">
      <c r="A84" t="s">
        <v>2</v>
      </c>
      <c r="B84" s="1">
        <v>43113</v>
      </c>
      <c r="C84" s="1" t="s">
        <v>56</v>
      </c>
      <c r="D84" s="2" t="str">
        <f>IF(MID(data[[#This Row],[saisie]],1,1)="x","X","")</f>
        <v/>
      </c>
      <c r="E84" s="2" t="str">
        <f>IF(MID(data[[#This Row],[saisie]],2,1)="x","X","")</f>
        <v>X</v>
      </c>
      <c r="F84" s="2" t="str">
        <f>IF(MID(data[[#This Row],[saisie]],3,1)="x","X","")</f>
        <v/>
      </c>
      <c r="G84" s="2" t="str">
        <f>IF(MID(data[[#This Row],[saisie]],4,1)="x","X","")</f>
        <v>X</v>
      </c>
      <c r="H84" s="9">
        <f>SUMPRODUCT((leave[Agents]=data[[#This Row],[agent]])*(leave[depart]&lt;=data[[#This Row],[date]])*(leave[retour]&gt;data[[#This Row],[date]]))</f>
        <v>0</v>
      </c>
      <c r="I84" s="15">
        <f>IF(data[[#This Row],[absence]]=0,SUMPRODUCT((data[[#This Row],[1]:[4]]="X")*HORAIRES!$B$5:$E$5),0)</f>
        <v>0.45833333333333331</v>
      </c>
      <c r="J84" s="15">
        <f>IF(data[[#This Row],[absence]]=0,SUMPRODUCT((data[[#This Row],[1]:[4]]="X")*HORAIRES!$B$6:$E$6),0)</f>
        <v>4.166666666666663E-2</v>
      </c>
      <c r="K84" s="2" t="str">
        <f ca="1">IF(COUNTIF(JF,data[[#This Row],[date]])&gt;0,"férié","")</f>
        <v/>
      </c>
      <c r="L84" s="2" t="str">
        <f>data[[#This Row],[agent]]&amp;"|"&amp;data[[#This Row],[date]]</f>
        <v>agent3|43113</v>
      </c>
    </row>
    <row r="85" spans="1:12" x14ac:dyDescent="0.25">
      <c r="A85" t="s">
        <v>2</v>
      </c>
      <c r="B85" s="1">
        <v>43114</v>
      </c>
      <c r="C85" s="1" t="s">
        <v>53</v>
      </c>
      <c r="D85" s="2" t="str">
        <f>IF(MID(data[[#This Row],[saisie]],1,1)="x","X","")</f>
        <v>X</v>
      </c>
      <c r="E85" s="2" t="str">
        <f>IF(MID(data[[#This Row],[saisie]],2,1)="x","X","")</f>
        <v/>
      </c>
      <c r="F85" s="2" t="str">
        <f>IF(MID(data[[#This Row],[saisie]],3,1)="x","X","")</f>
        <v/>
      </c>
      <c r="G85" s="2" t="str">
        <f>IF(MID(data[[#This Row],[saisie]],4,1)="x","X","")</f>
        <v/>
      </c>
      <c r="H85" s="9">
        <f>SUMPRODUCT((leave[Agents]=data[[#This Row],[agent]])*(leave[depart]&lt;=data[[#This Row],[date]])*(leave[retour]&gt;data[[#This Row],[date]]))</f>
        <v>0</v>
      </c>
      <c r="I85" s="15">
        <f>IF(data[[#This Row],[absence]]=0,SUMPRODUCT((data[[#This Row],[1]:[4]]="X")*HORAIRES!$B$5:$E$5),0)</f>
        <v>0.29166666666666669</v>
      </c>
      <c r="J85" s="15">
        <f>IF(data[[#This Row],[absence]]=0,SUMPRODUCT((data[[#This Row],[1]:[4]]="X")*HORAIRES!$B$6:$E$6),0)</f>
        <v>0.25</v>
      </c>
      <c r="K85" s="2" t="str">
        <f ca="1">IF(COUNTIF(JF,data[[#This Row],[date]])&gt;0,"férié","")</f>
        <v/>
      </c>
      <c r="L85" s="2" t="str">
        <f>data[[#This Row],[agent]]&amp;"|"&amp;data[[#This Row],[date]]</f>
        <v>agent3|43114</v>
      </c>
    </row>
    <row r="86" spans="1:12" x14ac:dyDescent="0.25">
      <c r="A86" t="s">
        <v>2</v>
      </c>
      <c r="B86" s="1">
        <v>43115</v>
      </c>
      <c r="C86" s="1" t="s">
        <v>54</v>
      </c>
      <c r="D86" s="2" t="str">
        <f>IF(MID(data[[#This Row],[saisie]],1,1)="x","X","")</f>
        <v/>
      </c>
      <c r="E86" s="2" t="str">
        <f>IF(MID(data[[#This Row],[saisie]],2,1)="x","X","")</f>
        <v/>
      </c>
      <c r="F86" s="2" t="str">
        <f>IF(MID(data[[#This Row],[saisie]],3,1)="x","X","")</f>
        <v/>
      </c>
      <c r="G86" s="2" t="str">
        <f>IF(MID(data[[#This Row],[saisie]],4,1)="x","X","")</f>
        <v/>
      </c>
      <c r="H86" s="9">
        <f>SUMPRODUCT((leave[Agents]=data[[#This Row],[agent]])*(leave[depart]&lt;=data[[#This Row],[date]])*(leave[retour]&gt;data[[#This Row],[date]]))</f>
        <v>0</v>
      </c>
      <c r="I86" s="15">
        <f>IF(data[[#This Row],[absence]]=0,SUMPRODUCT((data[[#This Row],[1]:[4]]="X")*HORAIRES!$B$5:$E$5),0)</f>
        <v>0</v>
      </c>
      <c r="J86" s="15">
        <f>IF(data[[#This Row],[absence]]=0,SUMPRODUCT((data[[#This Row],[1]:[4]]="X")*HORAIRES!$B$6:$E$6),0)</f>
        <v>0</v>
      </c>
      <c r="K86" s="2" t="str">
        <f ca="1">IF(COUNTIF(JF,data[[#This Row],[date]])&gt;0,"férié","")</f>
        <v/>
      </c>
      <c r="L86" s="2" t="str">
        <f>data[[#This Row],[agent]]&amp;"|"&amp;data[[#This Row],[date]]</f>
        <v>agent3|43115</v>
      </c>
    </row>
    <row r="87" spans="1:12" x14ac:dyDescent="0.25">
      <c r="A87" t="s">
        <v>2</v>
      </c>
      <c r="B87" s="1">
        <v>43116</v>
      </c>
      <c r="C87" s="1" t="s">
        <v>55</v>
      </c>
      <c r="D87" s="2" t="str">
        <f>IF(MID(data[[#This Row],[saisie]],1,1)="x","X","")</f>
        <v/>
      </c>
      <c r="E87" s="2" t="str">
        <f>IF(MID(data[[#This Row],[saisie]],2,1)="x","X","")</f>
        <v/>
      </c>
      <c r="F87" s="2" t="str">
        <f>IF(MID(data[[#This Row],[saisie]],3,1)="x","X","")</f>
        <v>X</v>
      </c>
      <c r="G87" s="2" t="str">
        <f>IF(MID(data[[#This Row],[saisie]],4,1)="x","X","")</f>
        <v/>
      </c>
      <c r="H87" s="9">
        <f>SUMPRODUCT((leave[Agents]=data[[#This Row],[agent]])*(leave[depart]&lt;=data[[#This Row],[date]])*(leave[retour]&gt;data[[#This Row],[date]]))</f>
        <v>0</v>
      </c>
      <c r="I87" s="15">
        <f>IF(data[[#This Row],[absence]]=0,SUMPRODUCT((data[[#This Row],[1]:[4]]="X")*HORAIRES!$B$5:$E$5),0)</f>
        <v>0.25</v>
      </c>
      <c r="J87" s="15">
        <f>IF(data[[#This Row],[absence]]=0,SUMPRODUCT((data[[#This Row],[1]:[4]]="X")*HORAIRES!$B$6:$E$6),0)</f>
        <v>0</v>
      </c>
      <c r="K87" s="2" t="str">
        <f ca="1">IF(COUNTIF(JF,data[[#This Row],[date]])&gt;0,"férié","")</f>
        <v/>
      </c>
      <c r="L87" s="2" t="str">
        <f>data[[#This Row],[agent]]&amp;"|"&amp;data[[#This Row],[date]]</f>
        <v>agent3|43116</v>
      </c>
    </row>
    <row r="88" spans="1:12" x14ac:dyDescent="0.25">
      <c r="A88" t="s">
        <v>2</v>
      </c>
      <c r="B88" s="1">
        <v>43117</v>
      </c>
      <c r="C88" s="1" t="s">
        <v>56</v>
      </c>
      <c r="D88" s="2" t="str">
        <f>IF(MID(data[[#This Row],[saisie]],1,1)="x","X","")</f>
        <v/>
      </c>
      <c r="E88" s="2" t="str">
        <f>IF(MID(data[[#This Row],[saisie]],2,1)="x","X","")</f>
        <v>X</v>
      </c>
      <c r="F88" s="2" t="str">
        <f>IF(MID(data[[#This Row],[saisie]],3,1)="x","X","")</f>
        <v/>
      </c>
      <c r="G88" s="2" t="str">
        <f>IF(MID(data[[#This Row],[saisie]],4,1)="x","X","")</f>
        <v>X</v>
      </c>
      <c r="H88" s="9">
        <f>SUMPRODUCT((leave[Agents]=data[[#This Row],[agent]])*(leave[depart]&lt;=data[[#This Row],[date]])*(leave[retour]&gt;data[[#This Row],[date]]))</f>
        <v>0</v>
      </c>
      <c r="I88" s="15">
        <f>IF(data[[#This Row],[absence]]=0,SUMPRODUCT((data[[#This Row],[1]:[4]]="X")*HORAIRES!$B$5:$E$5),0)</f>
        <v>0.45833333333333331</v>
      </c>
      <c r="J88" s="15">
        <f>IF(data[[#This Row],[absence]]=0,SUMPRODUCT((data[[#This Row],[1]:[4]]="X")*HORAIRES!$B$6:$E$6),0)</f>
        <v>4.166666666666663E-2</v>
      </c>
      <c r="K88" s="2" t="str">
        <f ca="1">IF(COUNTIF(JF,data[[#This Row],[date]])&gt;0,"férié","")</f>
        <v/>
      </c>
      <c r="L88" s="2" t="str">
        <f>data[[#This Row],[agent]]&amp;"|"&amp;data[[#This Row],[date]]</f>
        <v>agent3|43117</v>
      </c>
    </row>
    <row r="89" spans="1:12" x14ac:dyDescent="0.25">
      <c r="A89" t="s">
        <v>2</v>
      </c>
      <c r="B89" s="1">
        <v>43118</v>
      </c>
      <c r="C89" s="1" t="s">
        <v>53</v>
      </c>
      <c r="D89" s="2" t="str">
        <f>IF(MID(data[[#This Row],[saisie]],1,1)="x","X","")</f>
        <v>X</v>
      </c>
      <c r="E89" s="2" t="str">
        <f>IF(MID(data[[#This Row],[saisie]],2,1)="x","X","")</f>
        <v/>
      </c>
      <c r="F89" s="2" t="str">
        <f>IF(MID(data[[#This Row],[saisie]],3,1)="x","X","")</f>
        <v/>
      </c>
      <c r="G89" s="2" t="str">
        <f>IF(MID(data[[#This Row],[saisie]],4,1)="x","X","")</f>
        <v/>
      </c>
      <c r="H89" s="9">
        <f>SUMPRODUCT((leave[Agents]=data[[#This Row],[agent]])*(leave[depart]&lt;=data[[#This Row],[date]])*(leave[retour]&gt;data[[#This Row],[date]]))</f>
        <v>0</v>
      </c>
      <c r="I89" s="15">
        <f>IF(data[[#This Row],[absence]]=0,SUMPRODUCT((data[[#This Row],[1]:[4]]="X")*HORAIRES!$B$5:$E$5),0)</f>
        <v>0.29166666666666669</v>
      </c>
      <c r="J89" s="15">
        <f>IF(data[[#This Row],[absence]]=0,SUMPRODUCT((data[[#This Row],[1]:[4]]="X")*HORAIRES!$B$6:$E$6),0)</f>
        <v>0.25</v>
      </c>
      <c r="K89" s="2" t="str">
        <f ca="1">IF(COUNTIF(JF,data[[#This Row],[date]])&gt;0,"férié","")</f>
        <v/>
      </c>
      <c r="L89" s="2" t="str">
        <f>data[[#This Row],[agent]]&amp;"|"&amp;data[[#This Row],[date]]</f>
        <v>agent3|43118</v>
      </c>
    </row>
    <row r="90" spans="1:12" x14ac:dyDescent="0.25">
      <c r="A90" t="s">
        <v>2</v>
      </c>
      <c r="B90" s="1">
        <v>43119</v>
      </c>
      <c r="C90" s="1" t="s">
        <v>54</v>
      </c>
      <c r="D90" s="2" t="str">
        <f>IF(MID(data[[#This Row],[saisie]],1,1)="x","X","")</f>
        <v/>
      </c>
      <c r="E90" s="2" t="str">
        <f>IF(MID(data[[#This Row],[saisie]],2,1)="x","X","")</f>
        <v/>
      </c>
      <c r="F90" s="2" t="str">
        <f>IF(MID(data[[#This Row],[saisie]],3,1)="x","X","")</f>
        <v/>
      </c>
      <c r="G90" s="2" t="str">
        <f>IF(MID(data[[#This Row],[saisie]],4,1)="x","X","")</f>
        <v/>
      </c>
      <c r="H90" s="9">
        <f>SUMPRODUCT((leave[Agents]=data[[#This Row],[agent]])*(leave[depart]&lt;=data[[#This Row],[date]])*(leave[retour]&gt;data[[#This Row],[date]]))</f>
        <v>0</v>
      </c>
      <c r="I90" s="15">
        <f>IF(data[[#This Row],[absence]]=0,SUMPRODUCT((data[[#This Row],[1]:[4]]="X")*HORAIRES!$B$5:$E$5),0)</f>
        <v>0</v>
      </c>
      <c r="J90" s="15">
        <f>IF(data[[#This Row],[absence]]=0,SUMPRODUCT((data[[#This Row],[1]:[4]]="X")*HORAIRES!$B$6:$E$6),0)</f>
        <v>0</v>
      </c>
      <c r="K90" s="2" t="str">
        <f ca="1">IF(COUNTIF(JF,data[[#This Row],[date]])&gt;0,"férié","")</f>
        <v/>
      </c>
      <c r="L90" s="2" t="str">
        <f>data[[#This Row],[agent]]&amp;"|"&amp;data[[#This Row],[date]]</f>
        <v>agent3|43119</v>
      </c>
    </row>
    <row r="91" spans="1:12" x14ac:dyDescent="0.25">
      <c r="A91" t="s">
        <v>2</v>
      </c>
      <c r="B91" s="1">
        <v>43120</v>
      </c>
      <c r="C91" s="1" t="s">
        <v>55</v>
      </c>
      <c r="D91" s="2" t="str">
        <f>IF(MID(data[[#This Row],[saisie]],1,1)="x","X","")</f>
        <v/>
      </c>
      <c r="E91" s="2" t="str">
        <f>IF(MID(data[[#This Row],[saisie]],2,1)="x","X","")</f>
        <v/>
      </c>
      <c r="F91" s="2" t="str">
        <f>IF(MID(data[[#This Row],[saisie]],3,1)="x","X","")</f>
        <v>X</v>
      </c>
      <c r="G91" s="2" t="str">
        <f>IF(MID(data[[#This Row],[saisie]],4,1)="x","X","")</f>
        <v/>
      </c>
      <c r="H91" s="9">
        <f>SUMPRODUCT((leave[Agents]=data[[#This Row],[agent]])*(leave[depart]&lt;=data[[#This Row],[date]])*(leave[retour]&gt;data[[#This Row],[date]]))</f>
        <v>0</v>
      </c>
      <c r="I91" s="15">
        <f>IF(data[[#This Row],[absence]]=0,SUMPRODUCT((data[[#This Row],[1]:[4]]="X")*HORAIRES!$B$5:$E$5),0)</f>
        <v>0.25</v>
      </c>
      <c r="J91" s="15">
        <f>IF(data[[#This Row],[absence]]=0,SUMPRODUCT((data[[#This Row],[1]:[4]]="X")*HORAIRES!$B$6:$E$6),0)</f>
        <v>0</v>
      </c>
      <c r="K91" s="2" t="str">
        <f ca="1">IF(COUNTIF(JF,data[[#This Row],[date]])&gt;0,"férié","")</f>
        <v/>
      </c>
      <c r="L91" s="2" t="str">
        <f>data[[#This Row],[agent]]&amp;"|"&amp;data[[#This Row],[date]]</f>
        <v>agent3|43120</v>
      </c>
    </row>
    <row r="92" spans="1:12" x14ac:dyDescent="0.25">
      <c r="A92" t="s">
        <v>2</v>
      </c>
      <c r="B92" s="1">
        <v>43121</v>
      </c>
      <c r="C92" s="1" t="s">
        <v>56</v>
      </c>
      <c r="D92" s="2" t="str">
        <f>IF(MID(data[[#This Row],[saisie]],1,1)="x","X","")</f>
        <v/>
      </c>
      <c r="E92" s="2" t="str">
        <f>IF(MID(data[[#This Row],[saisie]],2,1)="x","X","")</f>
        <v>X</v>
      </c>
      <c r="F92" s="2" t="str">
        <f>IF(MID(data[[#This Row],[saisie]],3,1)="x","X","")</f>
        <v/>
      </c>
      <c r="G92" s="2" t="str">
        <f>IF(MID(data[[#This Row],[saisie]],4,1)="x","X","")</f>
        <v>X</v>
      </c>
      <c r="H92" s="9">
        <f>SUMPRODUCT((leave[Agents]=data[[#This Row],[agent]])*(leave[depart]&lt;=data[[#This Row],[date]])*(leave[retour]&gt;data[[#This Row],[date]]))</f>
        <v>0</v>
      </c>
      <c r="I92" s="15">
        <f>IF(data[[#This Row],[absence]]=0,SUMPRODUCT((data[[#This Row],[1]:[4]]="X")*HORAIRES!$B$5:$E$5),0)</f>
        <v>0.45833333333333331</v>
      </c>
      <c r="J92" s="15">
        <f>IF(data[[#This Row],[absence]]=0,SUMPRODUCT((data[[#This Row],[1]:[4]]="X")*HORAIRES!$B$6:$E$6),0)</f>
        <v>4.166666666666663E-2</v>
      </c>
      <c r="K92" s="2" t="str">
        <f ca="1">IF(COUNTIF(JF,data[[#This Row],[date]])&gt;0,"férié","")</f>
        <v/>
      </c>
      <c r="L92" s="2" t="str">
        <f>data[[#This Row],[agent]]&amp;"|"&amp;data[[#This Row],[date]]</f>
        <v>agent3|43121</v>
      </c>
    </row>
    <row r="93" spans="1:12" x14ac:dyDescent="0.25">
      <c r="A93" t="s">
        <v>2</v>
      </c>
      <c r="B93" s="1">
        <v>43122</v>
      </c>
      <c r="C93" s="1" t="s">
        <v>53</v>
      </c>
      <c r="D93" s="2" t="str">
        <f>IF(MID(data[[#This Row],[saisie]],1,1)="x","X","")</f>
        <v>X</v>
      </c>
      <c r="E93" s="2" t="str">
        <f>IF(MID(data[[#This Row],[saisie]],2,1)="x","X","")</f>
        <v/>
      </c>
      <c r="F93" s="2" t="str">
        <f>IF(MID(data[[#This Row],[saisie]],3,1)="x","X","")</f>
        <v/>
      </c>
      <c r="G93" s="2" t="str">
        <f>IF(MID(data[[#This Row],[saisie]],4,1)="x","X","")</f>
        <v/>
      </c>
      <c r="H93" s="9">
        <f>SUMPRODUCT((leave[Agents]=data[[#This Row],[agent]])*(leave[depart]&lt;=data[[#This Row],[date]])*(leave[retour]&gt;data[[#This Row],[date]]))</f>
        <v>0</v>
      </c>
      <c r="I93" s="15">
        <f>IF(data[[#This Row],[absence]]=0,SUMPRODUCT((data[[#This Row],[1]:[4]]="X")*HORAIRES!$B$5:$E$5),0)</f>
        <v>0.29166666666666669</v>
      </c>
      <c r="J93" s="15">
        <f>IF(data[[#This Row],[absence]]=0,SUMPRODUCT((data[[#This Row],[1]:[4]]="X")*HORAIRES!$B$6:$E$6),0)</f>
        <v>0.25</v>
      </c>
      <c r="K93" s="2" t="str">
        <f ca="1">IF(COUNTIF(JF,data[[#This Row],[date]])&gt;0,"férié","")</f>
        <v/>
      </c>
      <c r="L93" s="2" t="str">
        <f>data[[#This Row],[agent]]&amp;"|"&amp;data[[#This Row],[date]]</f>
        <v>agent3|43122</v>
      </c>
    </row>
    <row r="94" spans="1:12" x14ac:dyDescent="0.25">
      <c r="A94" t="s">
        <v>2</v>
      </c>
      <c r="B94" s="1">
        <v>43123</v>
      </c>
      <c r="C94" s="1" t="s">
        <v>54</v>
      </c>
      <c r="D94" s="2" t="str">
        <f>IF(MID(data[[#This Row],[saisie]],1,1)="x","X","")</f>
        <v/>
      </c>
      <c r="E94" s="2" t="str">
        <f>IF(MID(data[[#This Row],[saisie]],2,1)="x","X","")</f>
        <v/>
      </c>
      <c r="F94" s="2" t="str">
        <f>IF(MID(data[[#This Row],[saisie]],3,1)="x","X","")</f>
        <v/>
      </c>
      <c r="G94" s="2" t="str">
        <f>IF(MID(data[[#This Row],[saisie]],4,1)="x","X","")</f>
        <v/>
      </c>
      <c r="H94" s="9">
        <f>SUMPRODUCT((leave[Agents]=data[[#This Row],[agent]])*(leave[depart]&lt;=data[[#This Row],[date]])*(leave[retour]&gt;data[[#This Row],[date]]))</f>
        <v>0</v>
      </c>
      <c r="I94" s="15">
        <f>IF(data[[#This Row],[absence]]=0,SUMPRODUCT((data[[#This Row],[1]:[4]]="X")*HORAIRES!$B$5:$E$5),0)</f>
        <v>0</v>
      </c>
      <c r="J94" s="15">
        <f>IF(data[[#This Row],[absence]]=0,SUMPRODUCT((data[[#This Row],[1]:[4]]="X")*HORAIRES!$B$6:$E$6),0)</f>
        <v>0</v>
      </c>
      <c r="K94" s="2" t="str">
        <f ca="1">IF(COUNTIF(JF,data[[#This Row],[date]])&gt;0,"férié","")</f>
        <v/>
      </c>
      <c r="L94" s="2" t="str">
        <f>data[[#This Row],[agent]]&amp;"|"&amp;data[[#This Row],[date]]</f>
        <v>agent3|43123</v>
      </c>
    </row>
    <row r="95" spans="1:12" x14ac:dyDescent="0.25">
      <c r="A95" t="s">
        <v>2</v>
      </c>
      <c r="B95" s="1">
        <v>43124</v>
      </c>
      <c r="C95" s="1" t="s">
        <v>55</v>
      </c>
      <c r="D95" s="2" t="str">
        <f>IF(MID(data[[#This Row],[saisie]],1,1)="x","X","")</f>
        <v/>
      </c>
      <c r="E95" s="2" t="str">
        <f>IF(MID(data[[#This Row],[saisie]],2,1)="x","X","")</f>
        <v/>
      </c>
      <c r="F95" s="2" t="str">
        <f>IF(MID(data[[#This Row],[saisie]],3,1)="x","X","")</f>
        <v>X</v>
      </c>
      <c r="G95" s="2" t="str">
        <f>IF(MID(data[[#This Row],[saisie]],4,1)="x","X","")</f>
        <v/>
      </c>
      <c r="H95" s="9">
        <f>SUMPRODUCT((leave[Agents]=data[[#This Row],[agent]])*(leave[depart]&lt;=data[[#This Row],[date]])*(leave[retour]&gt;data[[#This Row],[date]]))</f>
        <v>0</v>
      </c>
      <c r="I95" s="15">
        <f>IF(data[[#This Row],[absence]]=0,SUMPRODUCT((data[[#This Row],[1]:[4]]="X")*HORAIRES!$B$5:$E$5),0)</f>
        <v>0.25</v>
      </c>
      <c r="J95" s="15">
        <f>IF(data[[#This Row],[absence]]=0,SUMPRODUCT((data[[#This Row],[1]:[4]]="X")*HORAIRES!$B$6:$E$6),0)</f>
        <v>0</v>
      </c>
      <c r="K95" s="2" t="str">
        <f ca="1">IF(COUNTIF(JF,data[[#This Row],[date]])&gt;0,"férié","")</f>
        <v/>
      </c>
      <c r="L95" s="2" t="str">
        <f>data[[#This Row],[agent]]&amp;"|"&amp;data[[#This Row],[date]]</f>
        <v>agent3|43124</v>
      </c>
    </row>
    <row r="96" spans="1:12" x14ac:dyDescent="0.25">
      <c r="A96" t="s">
        <v>2</v>
      </c>
      <c r="B96" s="1">
        <v>43125</v>
      </c>
      <c r="C96" s="1" t="s">
        <v>56</v>
      </c>
      <c r="D96" s="2" t="str">
        <f>IF(MID(data[[#This Row],[saisie]],1,1)="x","X","")</f>
        <v/>
      </c>
      <c r="E96" s="2" t="str">
        <f>IF(MID(data[[#This Row],[saisie]],2,1)="x","X","")</f>
        <v>X</v>
      </c>
      <c r="F96" s="2" t="str">
        <f>IF(MID(data[[#This Row],[saisie]],3,1)="x","X","")</f>
        <v/>
      </c>
      <c r="G96" s="2" t="str">
        <f>IF(MID(data[[#This Row],[saisie]],4,1)="x","X","")</f>
        <v>X</v>
      </c>
      <c r="H96" s="9">
        <f>SUMPRODUCT((leave[Agents]=data[[#This Row],[agent]])*(leave[depart]&lt;=data[[#This Row],[date]])*(leave[retour]&gt;data[[#This Row],[date]]))</f>
        <v>0</v>
      </c>
      <c r="I96" s="15">
        <f>IF(data[[#This Row],[absence]]=0,SUMPRODUCT((data[[#This Row],[1]:[4]]="X")*HORAIRES!$B$5:$E$5),0)</f>
        <v>0.45833333333333331</v>
      </c>
      <c r="J96" s="15">
        <f>IF(data[[#This Row],[absence]]=0,SUMPRODUCT((data[[#This Row],[1]:[4]]="X")*HORAIRES!$B$6:$E$6),0)</f>
        <v>4.166666666666663E-2</v>
      </c>
      <c r="K96" s="2" t="str">
        <f ca="1">IF(COUNTIF(JF,data[[#This Row],[date]])&gt;0,"férié","")</f>
        <v/>
      </c>
      <c r="L96" s="2" t="str">
        <f>data[[#This Row],[agent]]&amp;"|"&amp;data[[#This Row],[date]]</f>
        <v>agent3|43125</v>
      </c>
    </row>
    <row r="97" spans="1:12" x14ac:dyDescent="0.25">
      <c r="A97" t="s">
        <v>2</v>
      </c>
      <c r="B97" s="1">
        <v>43126</v>
      </c>
      <c r="C97" s="1" t="s">
        <v>53</v>
      </c>
      <c r="D97" s="2" t="str">
        <f>IF(MID(data[[#This Row],[saisie]],1,1)="x","X","")</f>
        <v>X</v>
      </c>
      <c r="E97" s="2" t="str">
        <f>IF(MID(data[[#This Row],[saisie]],2,1)="x","X","")</f>
        <v/>
      </c>
      <c r="F97" s="2" t="str">
        <f>IF(MID(data[[#This Row],[saisie]],3,1)="x","X","")</f>
        <v/>
      </c>
      <c r="G97" s="2" t="str">
        <f>IF(MID(data[[#This Row],[saisie]],4,1)="x","X","")</f>
        <v/>
      </c>
      <c r="H97" s="9">
        <f>SUMPRODUCT((leave[Agents]=data[[#This Row],[agent]])*(leave[depart]&lt;=data[[#This Row],[date]])*(leave[retour]&gt;data[[#This Row],[date]]))</f>
        <v>0</v>
      </c>
      <c r="I97" s="15">
        <f>IF(data[[#This Row],[absence]]=0,SUMPRODUCT((data[[#This Row],[1]:[4]]="X")*HORAIRES!$B$5:$E$5),0)</f>
        <v>0.29166666666666669</v>
      </c>
      <c r="J97" s="15">
        <f>IF(data[[#This Row],[absence]]=0,SUMPRODUCT((data[[#This Row],[1]:[4]]="X")*HORAIRES!$B$6:$E$6),0)</f>
        <v>0.25</v>
      </c>
      <c r="K97" s="2" t="str">
        <f ca="1">IF(COUNTIF(JF,data[[#This Row],[date]])&gt;0,"férié","")</f>
        <v/>
      </c>
      <c r="L97" s="2" t="str">
        <f>data[[#This Row],[agent]]&amp;"|"&amp;data[[#This Row],[date]]</f>
        <v>agent3|43126</v>
      </c>
    </row>
    <row r="98" spans="1:12" x14ac:dyDescent="0.25">
      <c r="A98" t="s">
        <v>2</v>
      </c>
      <c r="B98" s="1">
        <v>43127</v>
      </c>
      <c r="C98" s="1" t="s">
        <v>54</v>
      </c>
      <c r="D98" s="2" t="str">
        <f>IF(MID(data[[#This Row],[saisie]],1,1)="x","X","")</f>
        <v/>
      </c>
      <c r="E98" s="2" t="str">
        <f>IF(MID(data[[#This Row],[saisie]],2,1)="x","X","")</f>
        <v/>
      </c>
      <c r="F98" s="2" t="str">
        <f>IF(MID(data[[#This Row],[saisie]],3,1)="x","X","")</f>
        <v/>
      </c>
      <c r="G98" s="2" t="str">
        <f>IF(MID(data[[#This Row],[saisie]],4,1)="x","X","")</f>
        <v/>
      </c>
      <c r="H98" s="9">
        <f>SUMPRODUCT((leave[Agents]=data[[#This Row],[agent]])*(leave[depart]&lt;=data[[#This Row],[date]])*(leave[retour]&gt;data[[#This Row],[date]]))</f>
        <v>0</v>
      </c>
      <c r="I98" s="15">
        <f>IF(data[[#This Row],[absence]]=0,SUMPRODUCT((data[[#This Row],[1]:[4]]="X")*HORAIRES!$B$5:$E$5),0)</f>
        <v>0</v>
      </c>
      <c r="J98" s="15">
        <f>IF(data[[#This Row],[absence]]=0,SUMPRODUCT((data[[#This Row],[1]:[4]]="X")*HORAIRES!$B$6:$E$6),0)</f>
        <v>0</v>
      </c>
      <c r="K98" s="2" t="str">
        <f ca="1">IF(COUNTIF(JF,data[[#This Row],[date]])&gt;0,"férié","")</f>
        <v/>
      </c>
      <c r="L98" s="2" t="str">
        <f>data[[#This Row],[agent]]&amp;"|"&amp;data[[#This Row],[date]]</f>
        <v>agent3|43127</v>
      </c>
    </row>
    <row r="99" spans="1:12" x14ac:dyDescent="0.25">
      <c r="A99" t="s">
        <v>2</v>
      </c>
      <c r="B99" s="1">
        <v>43128</v>
      </c>
      <c r="C99" s="1" t="s">
        <v>55</v>
      </c>
      <c r="D99" s="2" t="str">
        <f>IF(MID(data[[#This Row],[saisie]],1,1)="x","X","")</f>
        <v/>
      </c>
      <c r="E99" s="2" t="str">
        <f>IF(MID(data[[#This Row],[saisie]],2,1)="x","X","")</f>
        <v/>
      </c>
      <c r="F99" s="2" t="str">
        <f>IF(MID(data[[#This Row],[saisie]],3,1)="x","X","")</f>
        <v>X</v>
      </c>
      <c r="G99" s="2" t="str">
        <f>IF(MID(data[[#This Row],[saisie]],4,1)="x","X","")</f>
        <v/>
      </c>
      <c r="H99" s="9">
        <f>SUMPRODUCT((leave[Agents]=data[[#This Row],[agent]])*(leave[depart]&lt;=data[[#This Row],[date]])*(leave[retour]&gt;data[[#This Row],[date]]))</f>
        <v>0</v>
      </c>
      <c r="I99" s="15">
        <f>IF(data[[#This Row],[absence]]=0,SUMPRODUCT((data[[#This Row],[1]:[4]]="X")*HORAIRES!$B$5:$E$5),0)</f>
        <v>0.25</v>
      </c>
      <c r="J99" s="15">
        <f>IF(data[[#This Row],[absence]]=0,SUMPRODUCT((data[[#This Row],[1]:[4]]="X")*HORAIRES!$B$6:$E$6),0)</f>
        <v>0</v>
      </c>
      <c r="K99" s="2" t="str">
        <f ca="1">IF(COUNTIF(JF,data[[#This Row],[date]])&gt;0,"férié","")</f>
        <v/>
      </c>
      <c r="L99" s="2" t="str">
        <f>data[[#This Row],[agent]]&amp;"|"&amp;data[[#This Row],[date]]</f>
        <v>agent3|43128</v>
      </c>
    </row>
    <row r="100" spans="1:12" x14ac:dyDescent="0.25">
      <c r="A100" t="s">
        <v>2</v>
      </c>
      <c r="B100" s="1">
        <v>43129</v>
      </c>
      <c r="C100" s="1" t="s">
        <v>56</v>
      </c>
      <c r="D100" s="2" t="str">
        <f>IF(MID(data[[#This Row],[saisie]],1,1)="x","X","")</f>
        <v/>
      </c>
      <c r="E100" s="2" t="str">
        <f>IF(MID(data[[#This Row],[saisie]],2,1)="x","X","")</f>
        <v>X</v>
      </c>
      <c r="F100" s="2" t="str">
        <f>IF(MID(data[[#This Row],[saisie]],3,1)="x","X","")</f>
        <v/>
      </c>
      <c r="G100" s="2" t="str">
        <f>IF(MID(data[[#This Row],[saisie]],4,1)="x","X","")</f>
        <v>X</v>
      </c>
      <c r="H100" s="9">
        <f>SUMPRODUCT((leave[Agents]=data[[#This Row],[agent]])*(leave[depart]&lt;=data[[#This Row],[date]])*(leave[retour]&gt;data[[#This Row],[date]]))</f>
        <v>0</v>
      </c>
      <c r="I100" s="15">
        <f>IF(data[[#This Row],[absence]]=0,SUMPRODUCT((data[[#This Row],[1]:[4]]="X")*HORAIRES!$B$5:$E$5),0)</f>
        <v>0.45833333333333331</v>
      </c>
      <c r="J100" s="15">
        <f>IF(data[[#This Row],[absence]]=0,SUMPRODUCT((data[[#This Row],[1]:[4]]="X")*HORAIRES!$B$6:$E$6),0)</f>
        <v>4.166666666666663E-2</v>
      </c>
      <c r="K100" s="2" t="str">
        <f ca="1">IF(COUNTIF(JF,data[[#This Row],[date]])&gt;0,"férié","")</f>
        <v/>
      </c>
      <c r="L100" s="2" t="str">
        <f>data[[#This Row],[agent]]&amp;"|"&amp;data[[#This Row],[date]]</f>
        <v>agent3|43129</v>
      </c>
    </row>
    <row r="101" spans="1:12" x14ac:dyDescent="0.25">
      <c r="A101" t="s">
        <v>2</v>
      </c>
      <c r="B101" s="1">
        <v>43130</v>
      </c>
      <c r="C101" s="1" t="s">
        <v>53</v>
      </c>
      <c r="D101" s="2" t="str">
        <f>IF(MID(data[[#This Row],[saisie]],1,1)="x","X","")</f>
        <v>X</v>
      </c>
      <c r="E101" s="2" t="str">
        <f>IF(MID(data[[#This Row],[saisie]],2,1)="x","X","")</f>
        <v/>
      </c>
      <c r="F101" s="2" t="str">
        <f>IF(MID(data[[#This Row],[saisie]],3,1)="x","X","")</f>
        <v/>
      </c>
      <c r="G101" s="2" t="str">
        <f>IF(MID(data[[#This Row],[saisie]],4,1)="x","X","")</f>
        <v/>
      </c>
      <c r="H101" s="9">
        <f>SUMPRODUCT((leave[Agents]=data[[#This Row],[agent]])*(leave[depart]&lt;=data[[#This Row],[date]])*(leave[retour]&gt;data[[#This Row],[date]]))</f>
        <v>0</v>
      </c>
      <c r="I101" s="15">
        <f>IF(data[[#This Row],[absence]]=0,SUMPRODUCT((data[[#This Row],[1]:[4]]="X")*HORAIRES!$B$5:$E$5),0)</f>
        <v>0.29166666666666669</v>
      </c>
      <c r="J101" s="15">
        <f>IF(data[[#This Row],[absence]]=0,SUMPRODUCT((data[[#This Row],[1]:[4]]="X")*HORAIRES!$B$6:$E$6),0)</f>
        <v>0.25</v>
      </c>
      <c r="K101" s="2" t="str">
        <f ca="1">IF(COUNTIF(JF,data[[#This Row],[date]])&gt;0,"férié","")</f>
        <v/>
      </c>
      <c r="L101" s="2" t="str">
        <f>data[[#This Row],[agent]]&amp;"|"&amp;data[[#This Row],[date]]</f>
        <v>agent3|43130</v>
      </c>
    </row>
    <row r="102" spans="1:12" x14ac:dyDescent="0.25">
      <c r="A102" t="s">
        <v>2</v>
      </c>
      <c r="B102" s="1">
        <v>43131</v>
      </c>
      <c r="C102" s="1" t="s">
        <v>54</v>
      </c>
      <c r="D102" s="2" t="str">
        <f>IF(MID(data[[#This Row],[saisie]],1,1)="x","X","")</f>
        <v/>
      </c>
      <c r="E102" s="2" t="str">
        <f>IF(MID(data[[#This Row],[saisie]],2,1)="x","X","")</f>
        <v/>
      </c>
      <c r="F102" s="2" t="str">
        <f>IF(MID(data[[#This Row],[saisie]],3,1)="x","X","")</f>
        <v/>
      </c>
      <c r="G102" s="2" t="str">
        <f>IF(MID(data[[#This Row],[saisie]],4,1)="x","X","")</f>
        <v/>
      </c>
      <c r="H102" s="9">
        <f>SUMPRODUCT((leave[Agents]=data[[#This Row],[agent]])*(leave[depart]&lt;=data[[#This Row],[date]])*(leave[retour]&gt;data[[#This Row],[date]]))</f>
        <v>0</v>
      </c>
      <c r="I102" s="15">
        <f>IF(data[[#This Row],[absence]]=0,SUMPRODUCT((data[[#This Row],[1]:[4]]="X")*HORAIRES!$B$5:$E$5),0)</f>
        <v>0</v>
      </c>
      <c r="J102" s="15">
        <f>IF(data[[#This Row],[absence]]=0,SUMPRODUCT((data[[#This Row],[1]:[4]]="X")*HORAIRES!$B$6:$E$6),0)</f>
        <v>0</v>
      </c>
      <c r="K102" s="2" t="str">
        <f ca="1">IF(COUNTIF(JF,data[[#This Row],[date]])&gt;0,"férié","")</f>
        <v/>
      </c>
      <c r="L102" s="2" t="str">
        <f>data[[#This Row],[agent]]&amp;"|"&amp;data[[#This Row],[date]]</f>
        <v>agent3|43131</v>
      </c>
    </row>
    <row r="103" spans="1:12" x14ac:dyDescent="0.25">
      <c r="A103" t="s">
        <v>2</v>
      </c>
      <c r="B103" s="1">
        <v>43132</v>
      </c>
      <c r="C103" s="1" t="s">
        <v>55</v>
      </c>
      <c r="D103" s="2" t="str">
        <f>IF(MID(data[[#This Row],[saisie]],1,1)="x","X","")</f>
        <v/>
      </c>
      <c r="E103" s="2" t="str">
        <f>IF(MID(data[[#This Row],[saisie]],2,1)="x","X","")</f>
        <v/>
      </c>
      <c r="F103" s="2" t="str">
        <f>IF(MID(data[[#This Row],[saisie]],3,1)="x","X","")</f>
        <v>X</v>
      </c>
      <c r="G103" s="2" t="str">
        <f>IF(MID(data[[#This Row],[saisie]],4,1)="x","X","")</f>
        <v/>
      </c>
      <c r="H103" s="9">
        <f>SUMPRODUCT((leave[Agents]=data[[#This Row],[agent]])*(leave[depart]&lt;=data[[#This Row],[date]])*(leave[retour]&gt;data[[#This Row],[date]]))</f>
        <v>0</v>
      </c>
      <c r="I103" s="15">
        <f>IF(data[[#This Row],[absence]]=0,SUMPRODUCT((data[[#This Row],[1]:[4]]="X")*HORAIRES!$B$5:$E$5),0)</f>
        <v>0.25</v>
      </c>
      <c r="J103" s="15">
        <f>IF(data[[#This Row],[absence]]=0,SUMPRODUCT((data[[#This Row],[1]:[4]]="X")*HORAIRES!$B$6:$E$6),0)</f>
        <v>0</v>
      </c>
      <c r="K103" s="2" t="str">
        <f ca="1">IF(COUNTIF(JF,data[[#This Row],[date]])&gt;0,"férié","")</f>
        <v/>
      </c>
      <c r="L103" s="2" t="str">
        <f>data[[#This Row],[agent]]&amp;"|"&amp;data[[#This Row],[date]]</f>
        <v>agent3|43132</v>
      </c>
    </row>
    <row r="104" spans="1:12" x14ac:dyDescent="0.25">
      <c r="A104" t="s">
        <v>2</v>
      </c>
      <c r="B104" s="1">
        <v>43133</v>
      </c>
      <c r="C104" s="1" t="s">
        <v>56</v>
      </c>
      <c r="D104" s="2" t="str">
        <f>IF(MID(data[[#This Row],[saisie]],1,1)="x","X","")</f>
        <v/>
      </c>
      <c r="E104" s="2" t="str">
        <f>IF(MID(data[[#This Row],[saisie]],2,1)="x","X","")</f>
        <v>X</v>
      </c>
      <c r="F104" s="2" t="str">
        <f>IF(MID(data[[#This Row],[saisie]],3,1)="x","X","")</f>
        <v/>
      </c>
      <c r="G104" s="2" t="str">
        <f>IF(MID(data[[#This Row],[saisie]],4,1)="x","X","")</f>
        <v>X</v>
      </c>
      <c r="H104" s="9">
        <f>SUMPRODUCT((leave[Agents]=data[[#This Row],[agent]])*(leave[depart]&lt;=data[[#This Row],[date]])*(leave[retour]&gt;data[[#This Row],[date]]))</f>
        <v>0</v>
      </c>
      <c r="I104" s="15">
        <f>IF(data[[#This Row],[absence]]=0,SUMPRODUCT((data[[#This Row],[1]:[4]]="X")*HORAIRES!$B$5:$E$5),0)</f>
        <v>0.45833333333333331</v>
      </c>
      <c r="J104" s="15">
        <f>IF(data[[#This Row],[absence]]=0,SUMPRODUCT((data[[#This Row],[1]:[4]]="X")*HORAIRES!$B$6:$E$6),0)</f>
        <v>4.166666666666663E-2</v>
      </c>
      <c r="K104" s="2" t="str">
        <f ca="1">IF(COUNTIF(JF,data[[#This Row],[date]])&gt;0,"férié","")</f>
        <v/>
      </c>
      <c r="L104" s="2" t="str">
        <f>data[[#This Row],[agent]]&amp;"|"&amp;data[[#This Row],[date]]</f>
        <v>agent3|43133</v>
      </c>
    </row>
    <row r="105" spans="1:12" x14ac:dyDescent="0.25">
      <c r="A105" t="s">
        <v>2</v>
      </c>
      <c r="B105" s="1">
        <v>43134</v>
      </c>
      <c r="C105" s="1" t="s">
        <v>53</v>
      </c>
      <c r="D105" s="2" t="str">
        <f>IF(MID(data[[#This Row],[saisie]],1,1)="x","X","")</f>
        <v>X</v>
      </c>
      <c r="E105" s="2" t="str">
        <f>IF(MID(data[[#This Row],[saisie]],2,1)="x","X","")</f>
        <v/>
      </c>
      <c r="F105" s="2" t="str">
        <f>IF(MID(data[[#This Row],[saisie]],3,1)="x","X","")</f>
        <v/>
      </c>
      <c r="G105" s="2" t="str">
        <f>IF(MID(data[[#This Row],[saisie]],4,1)="x","X","")</f>
        <v/>
      </c>
      <c r="H105" s="9">
        <f>SUMPRODUCT((leave[Agents]=data[[#This Row],[agent]])*(leave[depart]&lt;=data[[#This Row],[date]])*(leave[retour]&gt;data[[#This Row],[date]]))</f>
        <v>0</v>
      </c>
      <c r="I105" s="15">
        <f>IF(data[[#This Row],[absence]]=0,SUMPRODUCT((data[[#This Row],[1]:[4]]="X")*HORAIRES!$B$5:$E$5),0)</f>
        <v>0.29166666666666669</v>
      </c>
      <c r="J105" s="15">
        <f>IF(data[[#This Row],[absence]]=0,SUMPRODUCT((data[[#This Row],[1]:[4]]="X")*HORAIRES!$B$6:$E$6),0)</f>
        <v>0.25</v>
      </c>
      <c r="K105" s="2" t="str">
        <f ca="1">IF(COUNTIF(JF,data[[#This Row],[date]])&gt;0,"férié","")</f>
        <v/>
      </c>
      <c r="L105" s="2" t="str">
        <f>data[[#This Row],[agent]]&amp;"|"&amp;data[[#This Row],[date]]</f>
        <v>agent3|43134</v>
      </c>
    </row>
    <row r="106" spans="1:12" x14ac:dyDescent="0.25">
      <c r="A106" t="s">
        <v>2</v>
      </c>
      <c r="B106" s="1">
        <v>43135</v>
      </c>
      <c r="C106" s="1" t="s">
        <v>54</v>
      </c>
      <c r="D106" s="2" t="str">
        <f>IF(MID(data[[#This Row],[saisie]],1,1)="x","X","")</f>
        <v/>
      </c>
      <c r="E106" s="2" t="str">
        <f>IF(MID(data[[#This Row],[saisie]],2,1)="x","X","")</f>
        <v/>
      </c>
      <c r="F106" s="2" t="str">
        <f>IF(MID(data[[#This Row],[saisie]],3,1)="x","X","")</f>
        <v/>
      </c>
      <c r="G106" s="2" t="str">
        <f>IF(MID(data[[#This Row],[saisie]],4,1)="x","X","")</f>
        <v/>
      </c>
      <c r="H106" s="9">
        <f>SUMPRODUCT((leave[Agents]=data[[#This Row],[agent]])*(leave[depart]&lt;=data[[#This Row],[date]])*(leave[retour]&gt;data[[#This Row],[date]]))</f>
        <v>0</v>
      </c>
      <c r="I106" s="15">
        <f>IF(data[[#This Row],[absence]]=0,SUMPRODUCT((data[[#This Row],[1]:[4]]="X")*HORAIRES!$B$5:$E$5),0)</f>
        <v>0</v>
      </c>
      <c r="J106" s="15">
        <f>IF(data[[#This Row],[absence]]=0,SUMPRODUCT((data[[#This Row],[1]:[4]]="X")*HORAIRES!$B$6:$E$6),0)</f>
        <v>0</v>
      </c>
      <c r="K106" s="2" t="str">
        <f ca="1">IF(COUNTIF(JF,data[[#This Row],[date]])&gt;0,"férié","")</f>
        <v/>
      </c>
      <c r="L106" s="2" t="str">
        <f>data[[#This Row],[agent]]&amp;"|"&amp;data[[#This Row],[date]]</f>
        <v>agent3|43135</v>
      </c>
    </row>
    <row r="107" spans="1:12" x14ac:dyDescent="0.25">
      <c r="A107" t="s">
        <v>5</v>
      </c>
      <c r="B107" s="1">
        <v>43101</v>
      </c>
      <c r="C107" s="1" t="s">
        <v>56</v>
      </c>
      <c r="D107" s="2" t="str">
        <f>IF(MID(data[[#This Row],[saisie]],1,1)="x","X","")</f>
        <v/>
      </c>
      <c r="E107" s="2" t="str">
        <f>IF(MID(data[[#This Row],[saisie]],2,1)="x","X","")</f>
        <v>X</v>
      </c>
      <c r="F107" s="2" t="str">
        <f>IF(MID(data[[#This Row],[saisie]],3,1)="x","X","")</f>
        <v/>
      </c>
      <c r="G107" s="2" t="str">
        <f>IF(MID(data[[#This Row],[saisie]],4,1)="x","X","")</f>
        <v>X</v>
      </c>
      <c r="H107" s="9">
        <f>SUMPRODUCT((leave[Agents]=data[[#This Row],[agent]])*(leave[depart]&lt;=data[[#This Row],[date]])*(leave[retour]&gt;data[[#This Row],[date]]))</f>
        <v>0</v>
      </c>
      <c r="I107" s="15">
        <f>IF(data[[#This Row],[absence]]=0,SUMPRODUCT((data[[#This Row],[1]:[4]]="X")*HORAIRES!$B$5:$E$5),0)</f>
        <v>0.45833333333333331</v>
      </c>
      <c r="J107" s="15">
        <f>IF(data[[#This Row],[absence]]=0,SUMPRODUCT((data[[#This Row],[1]:[4]]="X")*HORAIRES!$B$6:$E$6),0)</f>
        <v>4.166666666666663E-2</v>
      </c>
      <c r="K107" s="2" t="str">
        <f ca="1">IF(COUNTIF(JF,data[[#This Row],[date]])&gt;0,"férié","")</f>
        <v>férié</v>
      </c>
      <c r="L107" s="2" t="str">
        <f>data[[#This Row],[agent]]&amp;"|"&amp;data[[#This Row],[date]]</f>
        <v>agent4|43101</v>
      </c>
    </row>
    <row r="108" spans="1:12" x14ac:dyDescent="0.25">
      <c r="A108" t="s">
        <v>5</v>
      </c>
      <c r="B108" s="1">
        <v>43102</v>
      </c>
      <c r="C108" s="1" t="s">
        <v>53</v>
      </c>
      <c r="D108" s="2" t="str">
        <f>IF(MID(data[[#This Row],[saisie]],1,1)="x","X","")</f>
        <v>X</v>
      </c>
      <c r="E108" s="2" t="str">
        <f>IF(MID(data[[#This Row],[saisie]],2,1)="x","X","")</f>
        <v/>
      </c>
      <c r="F108" s="2" t="str">
        <f>IF(MID(data[[#This Row],[saisie]],3,1)="x","X","")</f>
        <v/>
      </c>
      <c r="G108" s="2" t="str">
        <f>IF(MID(data[[#This Row],[saisie]],4,1)="x","X","")</f>
        <v/>
      </c>
      <c r="H108" s="9">
        <f>SUMPRODUCT((leave[Agents]=data[[#This Row],[agent]])*(leave[depart]&lt;=data[[#This Row],[date]])*(leave[retour]&gt;data[[#This Row],[date]]))</f>
        <v>0</v>
      </c>
      <c r="I108" s="15">
        <f>IF(data[[#This Row],[absence]]=0,SUMPRODUCT((data[[#This Row],[1]:[4]]="X")*HORAIRES!$B$5:$E$5),0)</f>
        <v>0.29166666666666669</v>
      </c>
      <c r="J108" s="15">
        <f>IF(data[[#This Row],[absence]]=0,SUMPRODUCT((data[[#This Row],[1]:[4]]="X")*HORAIRES!$B$6:$E$6),0)</f>
        <v>0.25</v>
      </c>
      <c r="K108" s="2" t="str">
        <f ca="1">IF(COUNTIF(JF,data[[#This Row],[date]])&gt;0,"férié","")</f>
        <v/>
      </c>
      <c r="L108" s="2" t="str">
        <f>data[[#This Row],[agent]]&amp;"|"&amp;data[[#This Row],[date]]</f>
        <v>agent4|43102</v>
      </c>
    </row>
    <row r="109" spans="1:12" x14ac:dyDescent="0.25">
      <c r="A109" t="s">
        <v>5</v>
      </c>
      <c r="B109" s="1">
        <v>43103</v>
      </c>
      <c r="C109" s="1" t="s">
        <v>54</v>
      </c>
      <c r="D109" s="2" t="str">
        <f>IF(MID(data[[#This Row],[saisie]],1,1)="x","X","")</f>
        <v/>
      </c>
      <c r="E109" s="2" t="str">
        <f>IF(MID(data[[#This Row],[saisie]],2,1)="x","X","")</f>
        <v/>
      </c>
      <c r="F109" s="2" t="str">
        <f>IF(MID(data[[#This Row],[saisie]],3,1)="x","X","")</f>
        <v/>
      </c>
      <c r="G109" s="2" t="str">
        <f>IF(MID(data[[#This Row],[saisie]],4,1)="x","X","")</f>
        <v/>
      </c>
      <c r="H109" s="9">
        <f>SUMPRODUCT((leave[Agents]=data[[#This Row],[agent]])*(leave[depart]&lt;=data[[#This Row],[date]])*(leave[retour]&gt;data[[#This Row],[date]]))</f>
        <v>0</v>
      </c>
      <c r="I109" s="15">
        <f>IF(data[[#This Row],[absence]]=0,SUMPRODUCT((data[[#This Row],[1]:[4]]="X")*HORAIRES!$B$5:$E$5),0)</f>
        <v>0</v>
      </c>
      <c r="J109" s="15">
        <f>IF(data[[#This Row],[absence]]=0,SUMPRODUCT((data[[#This Row],[1]:[4]]="X")*HORAIRES!$B$6:$E$6),0)</f>
        <v>0</v>
      </c>
      <c r="K109" s="2" t="str">
        <f ca="1">IF(COUNTIF(JF,data[[#This Row],[date]])&gt;0,"férié","")</f>
        <v/>
      </c>
      <c r="L109" s="2" t="str">
        <f>data[[#This Row],[agent]]&amp;"|"&amp;data[[#This Row],[date]]</f>
        <v>agent4|43103</v>
      </c>
    </row>
    <row r="110" spans="1:12" x14ac:dyDescent="0.25">
      <c r="A110" t="s">
        <v>5</v>
      </c>
      <c r="B110" s="1">
        <v>43104</v>
      </c>
      <c r="C110" s="1" t="s">
        <v>55</v>
      </c>
      <c r="D110" s="2" t="str">
        <f>IF(MID(data[[#This Row],[saisie]],1,1)="x","X","")</f>
        <v/>
      </c>
      <c r="E110" s="2" t="str">
        <f>IF(MID(data[[#This Row],[saisie]],2,1)="x","X","")</f>
        <v/>
      </c>
      <c r="F110" s="2" t="str">
        <f>IF(MID(data[[#This Row],[saisie]],3,1)="x","X","")</f>
        <v>X</v>
      </c>
      <c r="G110" s="2" t="str">
        <f>IF(MID(data[[#This Row],[saisie]],4,1)="x","X","")</f>
        <v/>
      </c>
      <c r="H110" s="9">
        <f>SUMPRODUCT((leave[Agents]=data[[#This Row],[agent]])*(leave[depart]&lt;=data[[#This Row],[date]])*(leave[retour]&gt;data[[#This Row],[date]]))</f>
        <v>0</v>
      </c>
      <c r="I110" s="15">
        <f>IF(data[[#This Row],[absence]]=0,SUMPRODUCT((data[[#This Row],[1]:[4]]="X")*HORAIRES!$B$5:$E$5),0)</f>
        <v>0.25</v>
      </c>
      <c r="J110" s="15">
        <f>IF(data[[#This Row],[absence]]=0,SUMPRODUCT((data[[#This Row],[1]:[4]]="X")*HORAIRES!$B$6:$E$6),0)</f>
        <v>0</v>
      </c>
      <c r="K110" s="2" t="str">
        <f ca="1">IF(COUNTIF(JF,data[[#This Row],[date]])&gt;0,"férié","")</f>
        <v/>
      </c>
      <c r="L110" s="2" t="str">
        <f>data[[#This Row],[agent]]&amp;"|"&amp;data[[#This Row],[date]]</f>
        <v>agent4|43104</v>
      </c>
    </row>
    <row r="111" spans="1:12" x14ac:dyDescent="0.25">
      <c r="A111" t="s">
        <v>5</v>
      </c>
      <c r="B111" s="1">
        <v>43105</v>
      </c>
      <c r="C111" s="1" t="s">
        <v>56</v>
      </c>
      <c r="D111" s="2" t="str">
        <f>IF(MID(data[[#This Row],[saisie]],1,1)="x","X","")</f>
        <v/>
      </c>
      <c r="E111" s="2" t="str">
        <f>IF(MID(data[[#This Row],[saisie]],2,1)="x","X","")</f>
        <v>X</v>
      </c>
      <c r="F111" s="2" t="str">
        <f>IF(MID(data[[#This Row],[saisie]],3,1)="x","X","")</f>
        <v/>
      </c>
      <c r="G111" s="2" t="str">
        <f>IF(MID(data[[#This Row],[saisie]],4,1)="x","X","")</f>
        <v>X</v>
      </c>
      <c r="H111" s="9">
        <f>SUMPRODUCT((leave[Agents]=data[[#This Row],[agent]])*(leave[depart]&lt;=data[[#This Row],[date]])*(leave[retour]&gt;data[[#This Row],[date]]))</f>
        <v>0</v>
      </c>
      <c r="I111" s="15">
        <f>IF(data[[#This Row],[absence]]=0,SUMPRODUCT((data[[#This Row],[1]:[4]]="X")*HORAIRES!$B$5:$E$5),0)</f>
        <v>0.45833333333333331</v>
      </c>
      <c r="J111" s="15">
        <f>IF(data[[#This Row],[absence]]=0,SUMPRODUCT((data[[#This Row],[1]:[4]]="X")*HORAIRES!$B$6:$E$6),0)</f>
        <v>4.166666666666663E-2</v>
      </c>
      <c r="K111" s="2" t="str">
        <f ca="1">IF(COUNTIF(JF,data[[#This Row],[date]])&gt;0,"férié","")</f>
        <v/>
      </c>
      <c r="L111" s="2" t="str">
        <f>data[[#This Row],[agent]]&amp;"|"&amp;data[[#This Row],[date]]</f>
        <v>agent4|43105</v>
      </c>
    </row>
    <row r="112" spans="1:12" x14ac:dyDescent="0.25">
      <c r="A112" t="s">
        <v>5</v>
      </c>
      <c r="B112" s="1">
        <v>43106</v>
      </c>
      <c r="C112" s="1" t="s">
        <v>53</v>
      </c>
      <c r="D112" s="2" t="str">
        <f>IF(MID(data[[#This Row],[saisie]],1,1)="x","X","")</f>
        <v>X</v>
      </c>
      <c r="E112" s="2" t="str">
        <f>IF(MID(data[[#This Row],[saisie]],2,1)="x","X","")</f>
        <v/>
      </c>
      <c r="F112" s="2" t="str">
        <f>IF(MID(data[[#This Row],[saisie]],3,1)="x","X","")</f>
        <v/>
      </c>
      <c r="G112" s="2" t="str">
        <f>IF(MID(data[[#This Row],[saisie]],4,1)="x","X","")</f>
        <v/>
      </c>
      <c r="H112" s="9">
        <f>SUMPRODUCT((leave[Agents]=data[[#This Row],[agent]])*(leave[depart]&lt;=data[[#This Row],[date]])*(leave[retour]&gt;data[[#This Row],[date]]))</f>
        <v>0</v>
      </c>
      <c r="I112" s="15">
        <f>IF(data[[#This Row],[absence]]=0,SUMPRODUCT((data[[#This Row],[1]:[4]]="X")*HORAIRES!$B$5:$E$5),0)</f>
        <v>0.29166666666666669</v>
      </c>
      <c r="J112" s="15">
        <f>IF(data[[#This Row],[absence]]=0,SUMPRODUCT((data[[#This Row],[1]:[4]]="X")*HORAIRES!$B$6:$E$6),0)</f>
        <v>0.25</v>
      </c>
      <c r="K112" s="2" t="str">
        <f ca="1">IF(COUNTIF(JF,data[[#This Row],[date]])&gt;0,"férié","")</f>
        <v/>
      </c>
      <c r="L112" s="2" t="str">
        <f>data[[#This Row],[agent]]&amp;"|"&amp;data[[#This Row],[date]]</f>
        <v>agent4|43106</v>
      </c>
    </row>
    <row r="113" spans="1:12" x14ac:dyDescent="0.25">
      <c r="A113" t="s">
        <v>5</v>
      </c>
      <c r="B113" s="1">
        <v>43107</v>
      </c>
      <c r="C113" s="1" t="s">
        <v>54</v>
      </c>
      <c r="D113" s="2" t="str">
        <f>IF(MID(data[[#This Row],[saisie]],1,1)="x","X","")</f>
        <v/>
      </c>
      <c r="E113" s="2" t="str">
        <f>IF(MID(data[[#This Row],[saisie]],2,1)="x","X","")</f>
        <v/>
      </c>
      <c r="F113" s="2" t="str">
        <f>IF(MID(data[[#This Row],[saisie]],3,1)="x","X","")</f>
        <v/>
      </c>
      <c r="G113" s="2" t="str">
        <f>IF(MID(data[[#This Row],[saisie]],4,1)="x","X","")</f>
        <v/>
      </c>
      <c r="H113" s="9">
        <f>SUMPRODUCT((leave[Agents]=data[[#This Row],[agent]])*(leave[depart]&lt;=data[[#This Row],[date]])*(leave[retour]&gt;data[[#This Row],[date]]))</f>
        <v>0</v>
      </c>
      <c r="I113" s="15">
        <f>IF(data[[#This Row],[absence]]=0,SUMPRODUCT((data[[#This Row],[1]:[4]]="X")*HORAIRES!$B$5:$E$5),0)</f>
        <v>0</v>
      </c>
      <c r="J113" s="15">
        <f>IF(data[[#This Row],[absence]]=0,SUMPRODUCT((data[[#This Row],[1]:[4]]="X")*HORAIRES!$B$6:$E$6),0)</f>
        <v>0</v>
      </c>
      <c r="K113" s="2" t="str">
        <f ca="1">IF(COUNTIF(JF,data[[#This Row],[date]])&gt;0,"férié","")</f>
        <v/>
      </c>
      <c r="L113" s="2" t="str">
        <f>data[[#This Row],[agent]]&amp;"|"&amp;data[[#This Row],[date]]</f>
        <v>agent4|43107</v>
      </c>
    </row>
    <row r="114" spans="1:12" x14ac:dyDescent="0.25">
      <c r="A114" t="s">
        <v>5</v>
      </c>
      <c r="B114" s="1">
        <v>43108</v>
      </c>
      <c r="C114" s="1" t="s">
        <v>55</v>
      </c>
      <c r="D114" s="2" t="str">
        <f>IF(MID(data[[#This Row],[saisie]],1,1)="x","X","")</f>
        <v/>
      </c>
      <c r="E114" s="2" t="str">
        <f>IF(MID(data[[#This Row],[saisie]],2,1)="x","X","")</f>
        <v/>
      </c>
      <c r="F114" s="2" t="str">
        <f>IF(MID(data[[#This Row],[saisie]],3,1)="x","X","")</f>
        <v>X</v>
      </c>
      <c r="G114" s="2" t="str">
        <f>IF(MID(data[[#This Row],[saisie]],4,1)="x","X","")</f>
        <v/>
      </c>
      <c r="H114" s="9">
        <f>SUMPRODUCT((leave[Agents]=data[[#This Row],[agent]])*(leave[depart]&lt;=data[[#This Row],[date]])*(leave[retour]&gt;data[[#This Row],[date]]))</f>
        <v>0</v>
      </c>
      <c r="I114" s="15">
        <f>IF(data[[#This Row],[absence]]=0,SUMPRODUCT((data[[#This Row],[1]:[4]]="X")*HORAIRES!$B$5:$E$5),0)</f>
        <v>0.25</v>
      </c>
      <c r="J114" s="15">
        <f>IF(data[[#This Row],[absence]]=0,SUMPRODUCT((data[[#This Row],[1]:[4]]="X")*HORAIRES!$B$6:$E$6),0)</f>
        <v>0</v>
      </c>
      <c r="K114" s="2" t="str">
        <f ca="1">IF(COUNTIF(JF,data[[#This Row],[date]])&gt;0,"férié","")</f>
        <v/>
      </c>
      <c r="L114" s="2" t="str">
        <f>data[[#This Row],[agent]]&amp;"|"&amp;data[[#This Row],[date]]</f>
        <v>agent4|43108</v>
      </c>
    </row>
    <row r="115" spans="1:12" x14ac:dyDescent="0.25">
      <c r="A115" t="s">
        <v>5</v>
      </c>
      <c r="B115" s="1">
        <v>43109</v>
      </c>
      <c r="C115" s="1" t="s">
        <v>56</v>
      </c>
      <c r="D115" s="2" t="str">
        <f>IF(MID(data[[#This Row],[saisie]],1,1)="x","X","")</f>
        <v/>
      </c>
      <c r="E115" s="2" t="str">
        <f>IF(MID(data[[#This Row],[saisie]],2,1)="x","X","")</f>
        <v>X</v>
      </c>
      <c r="F115" s="2" t="str">
        <f>IF(MID(data[[#This Row],[saisie]],3,1)="x","X","")</f>
        <v/>
      </c>
      <c r="G115" s="2" t="str">
        <f>IF(MID(data[[#This Row],[saisie]],4,1)="x","X","")</f>
        <v>X</v>
      </c>
      <c r="H115" s="9">
        <f>SUMPRODUCT((leave[Agents]=data[[#This Row],[agent]])*(leave[depart]&lt;=data[[#This Row],[date]])*(leave[retour]&gt;data[[#This Row],[date]]))</f>
        <v>0</v>
      </c>
      <c r="I115" s="15">
        <f>IF(data[[#This Row],[absence]]=0,SUMPRODUCT((data[[#This Row],[1]:[4]]="X")*HORAIRES!$B$5:$E$5),0)</f>
        <v>0.45833333333333331</v>
      </c>
      <c r="J115" s="15">
        <f>IF(data[[#This Row],[absence]]=0,SUMPRODUCT((data[[#This Row],[1]:[4]]="X")*HORAIRES!$B$6:$E$6),0)</f>
        <v>4.166666666666663E-2</v>
      </c>
      <c r="K115" s="2" t="str">
        <f ca="1">IF(COUNTIF(JF,data[[#This Row],[date]])&gt;0,"férié","")</f>
        <v/>
      </c>
      <c r="L115" s="2" t="str">
        <f>data[[#This Row],[agent]]&amp;"|"&amp;data[[#This Row],[date]]</f>
        <v>agent4|43109</v>
      </c>
    </row>
    <row r="116" spans="1:12" x14ac:dyDescent="0.25">
      <c r="A116" t="s">
        <v>5</v>
      </c>
      <c r="B116" s="1">
        <v>43110</v>
      </c>
      <c r="C116" s="1" t="s">
        <v>53</v>
      </c>
      <c r="D116" s="2" t="str">
        <f>IF(MID(data[[#This Row],[saisie]],1,1)="x","X","")</f>
        <v>X</v>
      </c>
      <c r="E116" s="2" t="str">
        <f>IF(MID(data[[#This Row],[saisie]],2,1)="x","X","")</f>
        <v/>
      </c>
      <c r="F116" s="2" t="str">
        <f>IF(MID(data[[#This Row],[saisie]],3,1)="x","X","")</f>
        <v/>
      </c>
      <c r="G116" s="2" t="str">
        <f>IF(MID(data[[#This Row],[saisie]],4,1)="x","X","")</f>
        <v/>
      </c>
      <c r="H116" s="9">
        <f>SUMPRODUCT((leave[Agents]=data[[#This Row],[agent]])*(leave[depart]&lt;=data[[#This Row],[date]])*(leave[retour]&gt;data[[#This Row],[date]]))</f>
        <v>0</v>
      </c>
      <c r="I116" s="15">
        <f>IF(data[[#This Row],[absence]]=0,SUMPRODUCT((data[[#This Row],[1]:[4]]="X")*HORAIRES!$B$5:$E$5),0)</f>
        <v>0.29166666666666669</v>
      </c>
      <c r="J116" s="15">
        <f>IF(data[[#This Row],[absence]]=0,SUMPRODUCT((data[[#This Row],[1]:[4]]="X")*HORAIRES!$B$6:$E$6),0)</f>
        <v>0.25</v>
      </c>
      <c r="K116" s="2" t="str">
        <f ca="1">IF(COUNTIF(JF,data[[#This Row],[date]])&gt;0,"férié","")</f>
        <v/>
      </c>
      <c r="L116" s="2" t="str">
        <f>data[[#This Row],[agent]]&amp;"|"&amp;data[[#This Row],[date]]</f>
        <v>agent4|43110</v>
      </c>
    </row>
    <row r="117" spans="1:12" x14ac:dyDescent="0.25">
      <c r="A117" t="s">
        <v>5</v>
      </c>
      <c r="B117" s="1">
        <v>43111</v>
      </c>
      <c r="C117" s="1" t="s">
        <v>54</v>
      </c>
      <c r="D117" s="2" t="str">
        <f>IF(MID(data[[#This Row],[saisie]],1,1)="x","X","")</f>
        <v/>
      </c>
      <c r="E117" s="2" t="str">
        <f>IF(MID(data[[#This Row],[saisie]],2,1)="x","X","")</f>
        <v/>
      </c>
      <c r="F117" s="2" t="str">
        <f>IF(MID(data[[#This Row],[saisie]],3,1)="x","X","")</f>
        <v/>
      </c>
      <c r="G117" s="2" t="str">
        <f>IF(MID(data[[#This Row],[saisie]],4,1)="x","X","")</f>
        <v/>
      </c>
      <c r="H117" s="9">
        <f>SUMPRODUCT((leave[Agents]=data[[#This Row],[agent]])*(leave[depart]&lt;=data[[#This Row],[date]])*(leave[retour]&gt;data[[#This Row],[date]]))</f>
        <v>0</v>
      </c>
      <c r="I117" s="15">
        <f>IF(data[[#This Row],[absence]]=0,SUMPRODUCT((data[[#This Row],[1]:[4]]="X")*HORAIRES!$B$5:$E$5),0)</f>
        <v>0</v>
      </c>
      <c r="J117" s="15">
        <f>IF(data[[#This Row],[absence]]=0,SUMPRODUCT((data[[#This Row],[1]:[4]]="X")*HORAIRES!$B$6:$E$6),0)</f>
        <v>0</v>
      </c>
      <c r="K117" s="2" t="str">
        <f ca="1">IF(COUNTIF(JF,data[[#This Row],[date]])&gt;0,"férié","")</f>
        <v/>
      </c>
      <c r="L117" s="2" t="str">
        <f>data[[#This Row],[agent]]&amp;"|"&amp;data[[#This Row],[date]]</f>
        <v>agent4|43111</v>
      </c>
    </row>
    <row r="118" spans="1:12" x14ac:dyDescent="0.25">
      <c r="A118" t="s">
        <v>5</v>
      </c>
      <c r="B118" s="1">
        <v>43112</v>
      </c>
      <c r="C118" s="1" t="s">
        <v>55</v>
      </c>
      <c r="D118" s="2" t="str">
        <f>IF(MID(data[[#This Row],[saisie]],1,1)="x","X","")</f>
        <v/>
      </c>
      <c r="E118" s="2" t="str">
        <f>IF(MID(data[[#This Row],[saisie]],2,1)="x","X","")</f>
        <v/>
      </c>
      <c r="F118" s="2" t="str">
        <f>IF(MID(data[[#This Row],[saisie]],3,1)="x","X","")</f>
        <v>X</v>
      </c>
      <c r="G118" s="2" t="str">
        <f>IF(MID(data[[#This Row],[saisie]],4,1)="x","X","")</f>
        <v/>
      </c>
      <c r="H118" s="9">
        <f>SUMPRODUCT((leave[Agents]=data[[#This Row],[agent]])*(leave[depart]&lt;=data[[#This Row],[date]])*(leave[retour]&gt;data[[#This Row],[date]]))</f>
        <v>0</v>
      </c>
      <c r="I118" s="15">
        <f>IF(data[[#This Row],[absence]]=0,SUMPRODUCT((data[[#This Row],[1]:[4]]="X")*HORAIRES!$B$5:$E$5),0)</f>
        <v>0.25</v>
      </c>
      <c r="J118" s="15">
        <f>IF(data[[#This Row],[absence]]=0,SUMPRODUCT((data[[#This Row],[1]:[4]]="X")*HORAIRES!$B$6:$E$6),0)</f>
        <v>0</v>
      </c>
      <c r="K118" s="2" t="str">
        <f ca="1">IF(COUNTIF(JF,data[[#This Row],[date]])&gt;0,"férié","")</f>
        <v/>
      </c>
      <c r="L118" s="2" t="str">
        <f>data[[#This Row],[agent]]&amp;"|"&amp;data[[#This Row],[date]]</f>
        <v>agent4|43112</v>
      </c>
    </row>
    <row r="119" spans="1:12" x14ac:dyDescent="0.25">
      <c r="A119" t="s">
        <v>5</v>
      </c>
      <c r="B119" s="1">
        <v>43113</v>
      </c>
      <c r="C119" s="1" t="s">
        <v>56</v>
      </c>
      <c r="D119" s="2" t="str">
        <f>IF(MID(data[[#This Row],[saisie]],1,1)="x","X","")</f>
        <v/>
      </c>
      <c r="E119" s="2" t="str">
        <f>IF(MID(data[[#This Row],[saisie]],2,1)="x","X","")</f>
        <v>X</v>
      </c>
      <c r="F119" s="2" t="str">
        <f>IF(MID(data[[#This Row],[saisie]],3,1)="x","X","")</f>
        <v/>
      </c>
      <c r="G119" s="2" t="str">
        <f>IF(MID(data[[#This Row],[saisie]],4,1)="x","X","")</f>
        <v>X</v>
      </c>
      <c r="H119" s="9">
        <f>SUMPRODUCT((leave[Agents]=data[[#This Row],[agent]])*(leave[depart]&lt;=data[[#This Row],[date]])*(leave[retour]&gt;data[[#This Row],[date]]))</f>
        <v>0</v>
      </c>
      <c r="I119" s="15">
        <f>IF(data[[#This Row],[absence]]=0,SUMPRODUCT((data[[#This Row],[1]:[4]]="X")*HORAIRES!$B$5:$E$5),0)</f>
        <v>0.45833333333333331</v>
      </c>
      <c r="J119" s="15">
        <f>IF(data[[#This Row],[absence]]=0,SUMPRODUCT((data[[#This Row],[1]:[4]]="X")*HORAIRES!$B$6:$E$6),0)</f>
        <v>4.166666666666663E-2</v>
      </c>
      <c r="K119" s="2" t="str">
        <f ca="1">IF(COUNTIF(JF,data[[#This Row],[date]])&gt;0,"férié","")</f>
        <v/>
      </c>
      <c r="L119" s="2" t="str">
        <f>data[[#This Row],[agent]]&amp;"|"&amp;data[[#This Row],[date]]</f>
        <v>agent4|43113</v>
      </c>
    </row>
    <row r="120" spans="1:12" x14ac:dyDescent="0.25">
      <c r="A120" t="s">
        <v>5</v>
      </c>
      <c r="B120" s="1">
        <v>43114</v>
      </c>
      <c r="C120" s="1" t="s">
        <v>53</v>
      </c>
      <c r="D120" s="2" t="str">
        <f>IF(MID(data[[#This Row],[saisie]],1,1)="x","X","")</f>
        <v>X</v>
      </c>
      <c r="E120" s="2" t="str">
        <f>IF(MID(data[[#This Row],[saisie]],2,1)="x","X","")</f>
        <v/>
      </c>
      <c r="F120" s="2" t="str">
        <f>IF(MID(data[[#This Row],[saisie]],3,1)="x","X","")</f>
        <v/>
      </c>
      <c r="G120" s="2" t="str">
        <f>IF(MID(data[[#This Row],[saisie]],4,1)="x","X","")</f>
        <v/>
      </c>
      <c r="H120" s="9">
        <f>SUMPRODUCT((leave[Agents]=data[[#This Row],[agent]])*(leave[depart]&lt;=data[[#This Row],[date]])*(leave[retour]&gt;data[[#This Row],[date]]))</f>
        <v>0</v>
      </c>
      <c r="I120" s="15">
        <f>IF(data[[#This Row],[absence]]=0,SUMPRODUCT((data[[#This Row],[1]:[4]]="X")*HORAIRES!$B$5:$E$5),0)</f>
        <v>0.29166666666666669</v>
      </c>
      <c r="J120" s="15">
        <f>IF(data[[#This Row],[absence]]=0,SUMPRODUCT((data[[#This Row],[1]:[4]]="X")*HORAIRES!$B$6:$E$6),0)</f>
        <v>0.25</v>
      </c>
      <c r="K120" s="2" t="str">
        <f ca="1">IF(COUNTIF(JF,data[[#This Row],[date]])&gt;0,"férié","")</f>
        <v/>
      </c>
      <c r="L120" s="2" t="str">
        <f>data[[#This Row],[agent]]&amp;"|"&amp;data[[#This Row],[date]]</f>
        <v>agent4|43114</v>
      </c>
    </row>
    <row r="121" spans="1:12" x14ac:dyDescent="0.25">
      <c r="A121" t="s">
        <v>5</v>
      </c>
      <c r="B121" s="1">
        <v>43115</v>
      </c>
      <c r="C121" s="1" t="s">
        <v>54</v>
      </c>
      <c r="D121" s="2" t="str">
        <f>IF(MID(data[[#This Row],[saisie]],1,1)="x","X","")</f>
        <v/>
      </c>
      <c r="E121" s="2" t="str">
        <f>IF(MID(data[[#This Row],[saisie]],2,1)="x","X","")</f>
        <v/>
      </c>
      <c r="F121" s="2" t="str">
        <f>IF(MID(data[[#This Row],[saisie]],3,1)="x","X","")</f>
        <v/>
      </c>
      <c r="G121" s="2" t="str">
        <f>IF(MID(data[[#This Row],[saisie]],4,1)="x","X","")</f>
        <v/>
      </c>
      <c r="H121" s="9">
        <f>SUMPRODUCT((leave[Agents]=data[[#This Row],[agent]])*(leave[depart]&lt;=data[[#This Row],[date]])*(leave[retour]&gt;data[[#This Row],[date]]))</f>
        <v>0</v>
      </c>
      <c r="I121" s="15">
        <f>IF(data[[#This Row],[absence]]=0,SUMPRODUCT((data[[#This Row],[1]:[4]]="X")*HORAIRES!$B$5:$E$5),0)</f>
        <v>0</v>
      </c>
      <c r="J121" s="15">
        <f>IF(data[[#This Row],[absence]]=0,SUMPRODUCT((data[[#This Row],[1]:[4]]="X")*HORAIRES!$B$6:$E$6),0)</f>
        <v>0</v>
      </c>
      <c r="K121" s="2" t="str">
        <f ca="1">IF(COUNTIF(JF,data[[#This Row],[date]])&gt;0,"férié","")</f>
        <v/>
      </c>
      <c r="L121" s="2" t="str">
        <f>data[[#This Row],[agent]]&amp;"|"&amp;data[[#This Row],[date]]</f>
        <v>agent4|43115</v>
      </c>
    </row>
    <row r="122" spans="1:12" x14ac:dyDescent="0.25">
      <c r="A122" t="s">
        <v>5</v>
      </c>
      <c r="B122" s="1">
        <v>43116</v>
      </c>
      <c r="C122" s="1" t="s">
        <v>55</v>
      </c>
      <c r="D122" s="2" t="str">
        <f>IF(MID(data[[#This Row],[saisie]],1,1)="x","X","")</f>
        <v/>
      </c>
      <c r="E122" s="2" t="str">
        <f>IF(MID(data[[#This Row],[saisie]],2,1)="x","X","")</f>
        <v/>
      </c>
      <c r="F122" s="2" t="str">
        <f>IF(MID(data[[#This Row],[saisie]],3,1)="x","X","")</f>
        <v>X</v>
      </c>
      <c r="G122" s="2" t="str">
        <f>IF(MID(data[[#This Row],[saisie]],4,1)="x","X","")</f>
        <v/>
      </c>
      <c r="H122" s="9">
        <f>SUMPRODUCT((leave[Agents]=data[[#This Row],[agent]])*(leave[depart]&lt;=data[[#This Row],[date]])*(leave[retour]&gt;data[[#This Row],[date]]))</f>
        <v>0</v>
      </c>
      <c r="I122" s="15">
        <f>IF(data[[#This Row],[absence]]=0,SUMPRODUCT((data[[#This Row],[1]:[4]]="X")*HORAIRES!$B$5:$E$5),0)</f>
        <v>0.25</v>
      </c>
      <c r="J122" s="15">
        <f>IF(data[[#This Row],[absence]]=0,SUMPRODUCT((data[[#This Row],[1]:[4]]="X")*HORAIRES!$B$6:$E$6),0)</f>
        <v>0</v>
      </c>
      <c r="K122" s="2" t="str">
        <f ca="1">IF(COUNTIF(JF,data[[#This Row],[date]])&gt;0,"férié","")</f>
        <v/>
      </c>
      <c r="L122" s="2" t="str">
        <f>data[[#This Row],[agent]]&amp;"|"&amp;data[[#This Row],[date]]</f>
        <v>agent4|43116</v>
      </c>
    </row>
    <row r="123" spans="1:12" x14ac:dyDescent="0.25">
      <c r="A123" t="s">
        <v>5</v>
      </c>
      <c r="B123" s="1">
        <v>43117</v>
      </c>
      <c r="C123" s="1" t="s">
        <v>56</v>
      </c>
      <c r="D123" s="2" t="str">
        <f>IF(MID(data[[#This Row],[saisie]],1,1)="x","X","")</f>
        <v/>
      </c>
      <c r="E123" s="2" t="str">
        <f>IF(MID(data[[#This Row],[saisie]],2,1)="x","X","")</f>
        <v>X</v>
      </c>
      <c r="F123" s="2" t="str">
        <f>IF(MID(data[[#This Row],[saisie]],3,1)="x","X","")</f>
        <v/>
      </c>
      <c r="G123" s="2" t="str">
        <f>IF(MID(data[[#This Row],[saisie]],4,1)="x","X","")</f>
        <v>X</v>
      </c>
      <c r="H123" s="9">
        <f>SUMPRODUCT((leave[Agents]=data[[#This Row],[agent]])*(leave[depart]&lt;=data[[#This Row],[date]])*(leave[retour]&gt;data[[#This Row],[date]]))</f>
        <v>0</v>
      </c>
      <c r="I123" s="15">
        <f>IF(data[[#This Row],[absence]]=0,SUMPRODUCT((data[[#This Row],[1]:[4]]="X")*HORAIRES!$B$5:$E$5),0)</f>
        <v>0.45833333333333331</v>
      </c>
      <c r="J123" s="15">
        <f>IF(data[[#This Row],[absence]]=0,SUMPRODUCT((data[[#This Row],[1]:[4]]="X")*HORAIRES!$B$6:$E$6),0)</f>
        <v>4.166666666666663E-2</v>
      </c>
      <c r="K123" s="2" t="str">
        <f ca="1">IF(COUNTIF(JF,data[[#This Row],[date]])&gt;0,"férié","")</f>
        <v/>
      </c>
      <c r="L123" s="2" t="str">
        <f>data[[#This Row],[agent]]&amp;"|"&amp;data[[#This Row],[date]]</f>
        <v>agent4|43117</v>
      </c>
    </row>
    <row r="124" spans="1:12" x14ac:dyDescent="0.25">
      <c r="A124" t="s">
        <v>5</v>
      </c>
      <c r="B124" s="1">
        <v>43118</v>
      </c>
      <c r="C124" s="1" t="s">
        <v>53</v>
      </c>
      <c r="D124" s="2" t="str">
        <f>IF(MID(data[[#This Row],[saisie]],1,1)="x","X","")</f>
        <v>X</v>
      </c>
      <c r="E124" s="2" t="str">
        <f>IF(MID(data[[#This Row],[saisie]],2,1)="x","X","")</f>
        <v/>
      </c>
      <c r="F124" s="2" t="str">
        <f>IF(MID(data[[#This Row],[saisie]],3,1)="x","X","")</f>
        <v/>
      </c>
      <c r="G124" s="2" t="str">
        <f>IF(MID(data[[#This Row],[saisie]],4,1)="x","X","")</f>
        <v/>
      </c>
      <c r="H124" s="9">
        <f>SUMPRODUCT((leave[Agents]=data[[#This Row],[agent]])*(leave[depart]&lt;=data[[#This Row],[date]])*(leave[retour]&gt;data[[#This Row],[date]]))</f>
        <v>0</v>
      </c>
      <c r="I124" s="15">
        <f>IF(data[[#This Row],[absence]]=0,SUMPRODUCT((data[[#This Row],[1]:[4]]="X")*HORAIRES!$B$5:$E$5),0)</f>
        <v>0.29166666666666669</v>
      </c>
      <c r="J124" s="15">
        <f>IF(data[[#This Row],[absence]]=0,SUMPRODUCT((data[[#This Row],[1]:[4]]="X")*HORAIRES!$B$6:$E$6),0)</f>
        <v>0.25</v>
      </c>
      <c r="K124" s="2" t="str">
        <f ca="1">IF(COUNTIF(JF,data[[#This Row],[date]])&gt;0,"férié","")</f>
        <v/>
      </c>
      <c r="L124" s="2" t="str">
        <f>data[[#This Row],[agent]]&amp;"|"&amp;data[[#This Row],[date]]</f>
        <v>agent4|43118</v>
      </c>
    </row>
    <row r="125" spans="1:12" x14ac:dyDescent="0.25">
      <c r="A125" t="s">
        <v>5</v>
      </c>
      <c r="B125" s="1">
        <v>43119</v>
      </c>
      <c r="C125" s="1" t="s">
        <v>54</v>
      </c>
      <c r="D125" s="2" t="str">
        <f>IF(MID(data[[#This Row],[saisie]],1,1)="x","X","")</f>
        <v/>
      </c>
      <c r="E125" s="2" t="str">
        <f>IF(MID(data[[#This Row],[saisie]],2,1)="x","X","")</f>
        <v/>
      </c>
      <c r="F125" s="2" t="str">
        <f>IF(MID(data[[#This Row],[saisie]],3,1)="x","X","")</f>
        <v/>
      </c>
      <c r="G125" s="2" t="str">
        <f>IF(MID(data[[#This Row],[saisie]],4,1)="x","X","")</f>
        <v/>
      </c>
      <c r="H125" s="9">
        <f>SUMPRODUCT((leave[Agents]=data[[#This Row],[agent]])*(leave[depart]&lt;=data[[#This Row],[date]])*(leave[retour]&gt;data[[#This Row],[date]]))</f>
        <v>0</v>
      </c>
      <c r="I125" s="15">
        <f>IF(data[[#This Row],[absence]]=0,SUMPRODUCT((data[[#This Row],[1]:[4]]="X")*HORAIRES!$B$5:$E$5),0)</f>
        <v>0</v>
      </c>
      <c r="J125" s="15">
        <f>IF(data[[#This Row],[absence]]=0,SUMPRODUCT((data[[#This Row],[1]:[4]]="X")*HORAIRES!$B$6:$E$6),0)</f>
        <v>0</v>
      </c>
      <c r="K125" s="2" t="str">
        <f ca="1">IF(COUNTIF(JF,data[[#This Row],[date]])&gt;0,"férié","")</f>
        <v/>
      </c>
      <c r="L125" s="2" t="str">
        <f>data[[#This Row],[agent]]&amp;"|"&amp;data[[#This Row],[date]]</f>
        <v>agent4|43119</v>
      </c>
    </row>
    <row r="126" spans="1:12" x14ac:dyDescent="0.25">
      <c r="A126" t="s">
        <v>5</v>
      </c>
      <c r="B126" s="1">
        <v>43120</v>
      </c>
      <c r="C126" s="1" t="s">
        <v>55</v>
      </c>
      <c r="D126" s="2" t="str">
        <f>IF(MID(data[[#This Row],[saisie]],1,1)="x","X","")</f>
        <v/>
      </c>
      <c r="E126" s="2" t="str">
        <f>IF(MID(data[[#This Row],[saisie]],2,1)="x","X","")</f>
        <v/>
      </c>
      <c r="F126" s="2" t="str">
        <f>IF(MID(data[[#This Row],[saisie]],3,1)="x","X","")</f>
        <v>X</v>
      </c>
      <c r="G126" s="2" t="str">
        <f>IF(MID(data[[#This Row],[saisie]],4,1)="x","X","")</f>
        <v/>
      </c>
      <c r="H126" s="9">
        <f>SUMPRODUCT((leave[Agents]=data[[#This Row],[agent]])*(leave[depart]&lt;=data[[#This Row],[date]])*(leave[retour]&gt;data[[#This Row],[date]]))</f>
        <v>0</v>
      </c>
      <c r="I126" s="15">
        <f>IF(data[[#This Row],[absence]]=0,SUMPRODUCT((data[[#This Row],[1]:[4]]="X")*HORAIRES!$B$5:$E$5),0)</f>
        <v>0.25</v>
      </c>
      <c r="J126" s="15">
        <f>IF(data[[#This Row],[absence]]=0,SUMPRODUCT((data[[#This Row],[1]:[4]]="X")*HORAIRES!$B$6:$E$6),0)</f>
        <v>0</v>
      </c>
      <c r="K126" s="2" t="str">
        <f ca="1">IF(COUNTIF(JF,data[[#This Row],[date]])&gt;0,"férié","")</f>
        <v/>
      </c>
      <c r="L126" s="2" t="str">
        <f>data[[#This Row],[agent]]&amp;"|"&amp;data[[#This Row],[date]]</f>
        <v>agent4|43120</v>
      </c>
    </row>
    <row r="127" spans="1:12" x14ac:dyDescent="0.25">
      <c r="A127" t="s">
        <v>5</v>
      </c>
      <c r="B127" s="1">
        <v>43121</v>
      </c>
      <c r="C127" s="1" t="s">
        <v>56</v>
      </c>
      <c r="D127" s="2" t="str">
        <f>IF(MID(data[[#This Row],[saisie]],1,1)="x","X","")</f>
        <v/>
      </c>
      <c r="E127" s="2" t="str">
        <f>IF(MID(data[[#This Row],[saisie]],2,1)="x","X","")</f>
        <v>X</v>
      </c>
      <c r="F127" s="2" t="str">
        <f>IF(MID(data[[#This Row],[saisie]],3,1)="x","X","")</f>
        <v/>
      </c>
      <c r="G127" s="2" t="str">
        <f>IF(MID(data[[#This Row],[saisie]],4,1)="x","X","")</f>
        <v>X</v>
      </c>
      <c r="H127" s="9">
        <f>SUMPRODUCT((leave[Agents]=data[[#This Row],[agent]])*(leave[depart]&lt;=data[[#This Row],[date]])*(leave[retour]&gt;data[[#This Row],[date]]))</f>
        <v>0</v>
      </c>
      <c r="I127" s="15">
        <f>IF(data[[#This Row],[absence]]=0,SUMPRODUCT((data[[#This Row],[1]:[4]]="X")*HORAIRES!$B$5:$E$5),0)</f>
        <v>0.45833333333333331</v>
      </c>
      <c r="J127" s="15">
        <f>IF(data[[#This Row],[absence]]=0,SUMPRODUCT((data[[#This Row],[1]:[4]]="X")*HORAIRES!$B$6:$E$6),0)</f>
        <v>4.166666666666663E-2</v>
      </c>
      <c r="K127" s="2" t="str">
        <f ca="1">IF(COUNTIF(JF,data[[#This Row],[date]])&gt;0,"férié","")</f>
        <v/>
      </c>
      <c r="L127" s="2" t="str">
        <f>data[[#This Row],[agent]]&amp;"|"&amp;data[[#This Row],[date]]</f>
        <v>agent4|43121</v>
      </c>
    </row>
    <row r="128" spans="1:12" x14ac:dyDescent="0.25">
      <c r="A128" t="s">
        <v>5</v>
      </c>
      <c r="B128" s="1">
        <v>43122</v>
      </c>
      <c r="C128" s="1" t="s">
        <v>53</v>
      </c>
      <c r="D128" s="2" t="str">
        <f>IF(MID(data[[#This Row],[saisie]],1,1)="x","X","")</f>
        <v>X</v>
      </c>
      <c r="E128" s="2" t="str">
        <f>IF(MID(data[[#This Row],[saisie]],2,1)="x","X","")</f>
        <v/>
      </c>
      <c r="F128" s="2" t="str">
        <f>IF(MID(data[[#This Row],[saisie]],3,1)="x","X","")</f>
        <v/>
      </c>
      <c r="G128" s="2" t="str">
        <f>IF(MID(data[[#This Row],[saisie]],4,1)="x","X","")</f>
        <v/>
      </c>
      <c r="H128" s="9">
        <f>SUMPRODUCT((leave[Agents]=data[[#This Row],[agent]])*(leave[depart]&lt;=data[[#This Row],[date]])*(leave[retour]&gt;data[[#This Row],[date]]))</f>
        <v>0</v>
      </c>
      <c r="I128" s="15">
        <f>IF(data[[#This Row],[absence]]=0,SUMPRODUCT((data[[#This Row],[1]:[4]]="X")*HORAIRES!$B$5:$E$5),0)</f>
        <v>0.29166666666666669</v>
      </c>
      <c r="J128" s="15">
        <f>IF(data[[#This Row],[absence]]=0,SUMPRODUCT((data[[#This Row],[1]:[4]]="X")*HORAIRES!$B$6:$E$6),0)</f>
        <v>0.25</v>
      </c>
      <c r="K128" s="2" t="str">
        <f ca="1">IF(COUNTIF(JF,data[[#This Row],[date]])&gt;0,"férié","")</f>
        <v/>
      </c>
      <c r="L128" s="2" t="str">
        <f>data[[#This Row],[agent]]&amp;"|"&amp;data[[#This Row],[date]]</f>
        <v>agent4|43122</v>
      </c>
    </row>
    <row r="129" spans="1:12" x14ac:dyDescent="0.25">
      <c r="A129" t="s">
        <v>5</v>
      </c>
      <c r="B129" s="1">
        <v>43123</v>
      </c>
      <c r="C129" s="1" t="s">
        <v>54</v>
      </c>
      <c r="D129" s="2" t="str">
        <f>IF(MID(data[[#This Row],[saisie]],1,1)="x","X","")</f>
        <v/>
      </c>
      <c r="E129" s="2" t="str">
        <f>IF(MID(data[[#This Row],[saisie]],2,1)="x","X","")</f>
        <v/>
      </c>
      <c r="F129" s="2" t="str">
        <f>IF(MID(data[[#This Row],[saisie]],3,1)="x","X","")</f>
        <v/>
      </c>
      <c r="G129" s="2" t="str">
        <f>IF(MID(data[[#This Row],[saisie]],4,1)="x","X","")</f>
        <v/>
      </c>
      <c r="H129" s="9">
        <f>SUMPRODUCT((leave[Agents]=data[[#This Row],[agent]])*(leave[depart]&lt;=data[[#This Row],[date]])*(leave[retour]&gt;data[[#This Row],[date]]))</f>
        <v>0</v>
      </c>
      <c r="I129" s="15">
        <f>IF(data[[#This Row],[absence]]=0,SUMPRODUCT((data[[#This Row],[1]:[4]]="X")*HORAIRES!$B$5:$E$5),0)</f>
        <v>0</v>
      </c>
      <c r="J129" s="15">
        <f>IF(data[[#This Row],[absence]]=0,SUMPRODUCT((data[[#This Row],[1]:[4]]="X")*HORAIRES!$B$6:$E$6),0)</f>
        <v>0</v>
      </c>
      <c r="K129" s="2" t="str">
        <f ca="1">IF(COUNTIF(JF,data[[#This Row],[date]])&gt;0,"férié","")</f>
        <v/>
      </c>
      <c r="L129" s="2" t="str">
        <f>data[[#This Row],[agent]]&amp;"|"&amp;data[[#This Row],[date]]</f>
        <v>agent4|43123</v>
      </c>
    </row>
    <row r="130" spans="1:12" x14ac:dyDescent="0.25">
      <c r="A130" t="s">
        <v>5</v>
      </c>
      <c r="B130" s="1">
        <v>43124</v>
      </c>
      <c r="C130" s="1" t="s">
        <v>55</v>
      </c>
      <c r="D130" s="2" t="str">
        <f>IF(MID(data[[#This Row],[saisie]],1,1)="x","X","")</f>
        <v/>
      </c>
      <c r="E130" s="2" t="str">
        <f>IF(MID(data[[#This Row],[saisie]],2,1)="x","X","")</f>
        <v/>
      </c>
      <c r="F130" s="2" t="str">
        <f>IF(MID(data[[#This Row],[saisie]],3,1)="x","X","")</f>
        <v>X</v>
      </c>
      <c r="G130" s="2" t="str">
        <f>IF(MID(data[[#This Row],[saisie]],4,1)="x","X","")</f>
        <v/>
      </c>
      <c r="H130" s="9">
        <f>SUMPRODUCT((leave[Agents]=data[[#This Row],[agent]])*(leave[depart]&lt;=data[[#This Row],[date]])*(leave[retour]&gt;data[[#This Row],[date]]))</f>
        <v>0</v>
      </c>
      <c r="I130" s="15">
        <f>IF(data[[#This Row],[absence]]=0,SUMPRODUCT((data[[#This Row],[1]:[4]]="X")*HORAIRES!$B$5:$E$5),0)</f>
        <v>0.25</v>
      </c>
      <c r="J130" s="15">
        <f>IF(data[[#This Row],[absence]]=0,SUMPRODUCT((data[[#This Row],[1]:[4]]="X")*HORAIRES!$B$6:$E$6),0)</f>
        <v>0</v>
      </c>
      <c r="K130" s="2" t="str">
        <f ca="1">IF(COUNTIF(JF,data[[#This Row],[date]])&gt;0,"férié","")</f>
        <v/>
      </c>
      <c r="L130" s="2" t="str">
        <f>data[[#This Row],[agent]]&amp;"|"&amp;data[[#This Row],[date]]</f>
        <v>agent4|43124</v>
      </c>
    </row>
    <row r="131" spans="1:12" x14ac:dyDescent="0.25">
      <c r="A131" t="s">
        <v>5</v>
      </c>
      <c r="B131" s="1">
        <v>43125</v>
      </c>
      <c r="C131" s="1" t="s">
        <v>56</v>
      </c>
      <c r="D131" s="2" t="str">
        <f>IF(MID(data[[#This Row],[saisie]],1,1)="x","X","")</f>
        <v/>
      </c>
      <c r="E131" s="2" t="str">
        <f>IF(MID(data[[#This Row],[saisie]],2,1)="x","X","")</f>
        <v>X</v>
      </c>
      <c r="F131" s="2" t="str">
        <f>IF(MID(data[[#This Row],[saisie]],3,1)="x","X","")</f>
        <v/>
      </c>
      <c r="G131" s="2" t="str">
        <f>IF(MID(data[[#This Row],[saisie]],4,1)="x","X","")</f>
        <v>X</v>
      </c>
      <c r="H131" s="9">
        <f>SUMPRODUCT((leave[Agents]=data[[#This Row],[agent]])*(leave[depart]&lt;=data[[#This Row],[date]])*(leave[retour]&gt;data[[#This Row],[date]]))</f>
        <v>0</v>
      </c>
      <c r="I131" s="15">
        <f>IF(data[[#This Row],[absence]]=0,SUMPRODUCT((data[[#This Row],[1]:[4]]="X")*HORAIRES!$B$5:$E$5),0)</f>
        <v>0.45833333333333331</v>
      </c>
      <c r="J131" s="15">
        <f>IF(data[[#This Row],[absence]]=0,SUMPRODUCT((data[[#This Row],[1]:[4]]="X")*HORAIRES!$B$6:$E$6),0)</f>
        <v>4.166666666666663E-2</v>
      </c>
      <c r="K131" s="2" t="str">
        <f ca="1">IF(COUNTIF(JF,data[[#This Row],[date]])&gt;0,"férié","")</f>
        <v/>
      </c>
      <c r="L131" s="2" t="str">
        <f>data[[#This Row],[agent]]&amp;"|"&amp;data[[#This Row],[date]]</f>
        <v>agent4|43125</v>
      </c>
    </row>
    <row r="132" spans="1:12" x14ac:dyDescent="0.25">
      <c r="A132" t="s">
        <v>5</v>
      </c>
      <c r="B132" s="1">
        <v>43126</v>
      </c>
      <c r="C132" s="1" t="s">
        <v>53</v>
      </c>
      <c r="D132" s="2" t="str">
        <f>IF(MID(data[[#This Row],[saisie]],1,1)="x","X","")</f>
        <v>X</v>
      </c>
      <c r="E132" s="2" t="str">
        <f>IF(MID(data[[#This Row],[saisie]],2,1)="x","X","")</f>
        <v/>
      </c>
      <c r="F132" s="2" t="str">
        <f>IF(MID(data[[#This Row],[saisie]],3,1)="x","X","")</f>
        <v/>
      </c>
      <c r="G132" s="2" t="str">
        <f>IF(MID(data[[#This Row],[saisie]],4,1)="x","X","")</f>
        <v/>
      </c>
      <c r="H132" s="9">
        <f>SUMPRODUCT((leave[Agents]=data[[#This Row],[agent]])*(leave[depart]&lt;=data[[#This Row],[date]])*(leave[retour]&gt;data[[#This Row],[date]]))</f>
        <v>0</v>
      </c>
      <c r="I132" s="15">
        <f>IF(data[[#This Row],[absence]]=0,SUMPRODUCT((data[[#This Row],[1]:[4]]="X")*HORAIRES!$B$5:$E$5),0)</f>
        <v>0.29166666666666669</v>
      </c>
      <c r="J132" s="15">
        <f>IF(data[[#This Row],[absence]]=0,SUMPRODUCT((data[[#This Row],[1]:[4]]="X")*HORAIRES!$B$6:$E$6),0)</f>
        <v>0.25</v>
      </c>
      <c r="K132" s="2" t="str">
        <f ca="1">IF(COUNTIF(JF,data[[#This Row],[date]])&gt;0,"férié","")</f>
        <v/>
      </c>
      <c r="L132" s="2" t="str">
        <f>data[[#This Row],[agent]]&amp;"|"&amp;data[[#This Row],[date]]</f>
        <v>agent4|43126</v>
      </c>
    </row>
    <row r="133" spans="1:12" x14ac:dyDescent="0.25">
      <c r="A133" t="s">
        <v>5</v>
      </c>
      <c r="B133" s="1">
        <v>43127</v>
      </c>
      <c r="C133" s="1" t="s">
        <v>54</v>
      </c>
      <c r="D133" s="2" t="str">
        <f>IF(MID(data[[#This Row],[saisie]],1,1)="x","X","")</f>
        <v/>
      </c>
      <c r="E133" s="2" t="str">
        <f>IF(MID(data[[#This Row],[saisie]],2,1)="x","X","")</f>
        <v/>
      </c>
      <c r="F133" s="2" t="str">
        <f>IF(MID(data[[#This Row],[saisie]],3,1)="x","X","")</f>
        <v/>
      </c>
      <c r="G133" s="2" t="str">
        <f>IF(MID(data[[#This Row],[saisie]],4,1)="x","X","")</f>
        <v/>
      </c>
      <c r="H133" s="9">
        <f>SUMPRODUCT((leave[Agents]=data[[#This Row],[agent]])*(leave[depart]&lt;=data[[#This Row],[date]])*(leave[retour]&gt;data[[#This Row],[date]]))</f>
        <v>0</v>
      </c>
      <c r="I133" s="15">
        <f>IF(data[[#This Row],[absence]]=0,SUMPRODUCT((data[[#This Row],[1]:[4]]="X")*HORAIRES!$B$5:$E$5),0)</f>
        <v>0</v>
      </c>
      <c r="J133" s="15">
        <f>IF(data[[#This Row],[absence]]=0,SUMPRODUCT((data[[#This Row],[1]:[4]]="X")*HORAIRES!$B$6:$E$6),0)</f>
        <v>0</v>
      </c>
      <c r="K133" s="2" t="str">
        <f ca="1">IF(COUNTIF(JF,data[[#This Row],[date]])&gt;0,"férié","")</f>
        <v/>
      </c>
      <c r="L133" s="2" t="str">
        <f>data[[#This Row],[agent]]&amp;"|"&amp;data[[#This Row],[date]]</f>
        <v>agent4|43127</v>
      </c>
    </row>
    <row r="134" spans="1:12" x14ac:dyDescent="0.25">
      <c r="A134" t="s">
        <v>5</v>
      </c>
      <c r="B134" s="1">
        <v>43128</v>
      </c>
      <c r="C134" s="1" t="s">
        <v>55</v>
      </c>
      <c r="D134" s="2" t="str">
        <f>IF(MID(data[[#This Row],[saisie]],1,1)="x","X","")</f>
        <v/>
      </c>
      <c r="E134" s="2" t="str">
        <f>IF(MID(data[[#This Row],[saisie]],2,1)="x","X","")</f>
        <v/>
      </c>
      <c r="F134" s="2" t="str">
        <f>IF(MID(data[[#This Row],[saisie]],3,1)="x","X","")</f>
        <v>X</v>
      </c>
      <c r="G134" s="2" t="str">
        <f>IF(MID(data[[#This Row],[saisie]],4,1)="x","X","")</f>
        <v/>
      </c>
      <c r="H134" s="9">
        <f>SUMPRODUCT((leave[Agents]=data[[#This Row],[agent]])*(leave[depart]&lt;=data[[#This Row],[date]])*(leave[retour]&gt;data[[#This Row],[date]]))</f>
        <v>0</v>
      </c>
      <c r="I134" s="15">
        <f>IF(data[[#This Row],[absence]]=0,SUMPRODUCT((data[[#This Row],[1]:[4]]="X")*HORAIRES!$B$5:$E$5),0)</f>
        <v>0.25</v>
      </c>
      <c r="J134" s="15">
        <f>IF(data[[#This Row],[absence]]=0,SUMPRODUCT((data[[#This Row],[1]:[4]]="X")*HORAIRES!$B$6:$E$6),0)</f>
        <v>0</v>
      </c>
      <c r="K134" s="2" t="str">
        <f ca="1">IF(COUNTIF(JF,data[[#This Row],[date]])&gt;0,"férié","")</f>
        <v/>
      </c>
      <c r="L134" s="2" t="str">
        <f>data[[#This Row],[agent]]&amp;"|"&amp;data[[#This Row],[date]]</f>
        <v>agent4|43128</v>
      </c>
    </row>
    <row r="135" spans="1:12" x14ac:dyDescent="0.25">
      <c r="A135" t="s">
        <v>5</v>
      </c>
      <c r="B135" s="1">
        <v>43129</v>
      </c>
      <c r="C135" s="1" t="s">
        <v>56</v>
      </c>
      <c r="D135" s="2" t="str">
        <f>IF(MID(data[[#This Row],[saisie]],1,1)="x","X","")</f>
        <v/>
      </c>
      <c r="E135" s="2" t="str">
        <f>IF(MID(data[[#This Row],[saisie]],2,1)="x","X","")</f>
        <v>X</v>
      </c>
      <c r="F135" s="2" t="str">
        <f>IF(MID(data[[#This Row],[saisie]],3,1)="x","X","")</f>
        <v/>
      </c>
      <c r="G135" s="2" t="str">
        <f>IF(MID(data[[#This Row],[saisie]],4,1)="x","X","")</f>
        <v>X</v>
      </c>
      <c r="H135" s="9">
        <f>SUMPRODUCT((leave[Agents]=data[[#This Row],[agent]])*(leave[depart]&lt;=data[[#This Row],[date]])*(leave[retour]&gt;data[[#This Row],[date]]))</f>
        <v>0</v>
      </c>
      <c r="I135" s="15">
        <f>IF(data[[#This Row],[absence]]=0,SUMPRODUCT((data[[#This Row],[1]:[4]]="X")*HORAIRES!$B$5:$E$5),0)</f>
        <v>0.45833333333333331</v>
      </c>
      <c r="J135" s="15">
        <f>IF(data[[#This Row],[absence]]=0,SUMPRODUCT((data[[#This Row],[1]:[4]]="X")*HORAIRES!$B$6:$E$6),0)</f>
        <v>4.166666666666663E-2</v>
      </c>
      <c r="K135" s="2" t="str">
        <f ca="1">IF(COUNTIF(JF,data[[#This Row],[date]])&gt;0,"férié","")</f>
        <v/>
      </c>
      <c r="L135" s="2" t="str">
        <f>data[[#This Row],[agent]]&amp;"|"&amp;data[[#This Row],[date]]</f>
        <v>agent4|43129</v>
      </c>
    </row>
    <row r="136" spans="1:12" x14ac:dyDescent="0.25">
      <c r="A136" t="s">
        <v>5</v>
      </c>
      <c r="B136" s="1">
        <v>43130</v>
      </c>
      <c r="C136" s="1" t="s">
        <v>53</v>
      </c>
      <c r="D136" s="2" t="str">
        <f>IF(MID(data[[#This Row],[saisie]],1,1)="x","X","")</f>
        <v>X</v>
      </c>
      <c r="E136" s="2" t="str">
        <f>IF(MID(data[[#This Row],[saisie]],2,1)="x","X","")</f>
        <v/>
      </c>
      <c r="F136" s="2" t="str">
        <f>IF(MID(data[[#This Row],[saisie]],3,1)="x","X","")</f>
        <v/>
      </c>
      <c r="G136" s="2" t="str">
        <f>IF(MID(data[[#This Row],[saisie]],4,1)="x","X","")</f>
        <v/>
      </c>
      <c r="H136" s="9">
        <f>SUMPRODUCT((leave[Agents]=data[[#This Row],[agent]])*(leave[depart]&lt;=data[[#This Row],[date]])*(leave[retour]&gt;data[[#This Row],[date]]))</f>
        <v>0</v>
      </c>
      <c r="I136" s="15">
        <f>IF(data[[#This Row],[absence]]=0,SUMPRODUCT((data[[#This Row],[1]:[4]]="X")*HORAIRES!$B$5:$E$5),0)</f>
        <v>0.29166666666666669</v>
      </c>
      <c r="J136" s="15">
        <f>IF(data[[#This Row],[absence]]=0,SUMPRODUCT((data[[#This Row],[1]:[4]]="X")*HORAIRES!$B$6:$E$6),0)</f>
        <v>0.25</v>
      </c>
      <c r="K136" s="2" t="str">
        <f ca="1">IF(COUNTIF(JF,data[[#This Row],[date]])&gt;0,"férié","")</f>
        <v/>
      </c>
      <c r="L136" s="2" t="str">
        <f>data[[#This Row],[agent]]&amp;"|"&amp;data[[#This Row],[date]]</f>
        <v>agent4|43130</v>
      </c>
    </row>
    <row r="137" spans="1:12" x14ac:dyDescent="0.25">
      <c r="A137" t="s">
        <v>5</v>
      </c>
      <c r="B137" s="1">
        <v>43131</v>
      </c>
      <c r="C137" s="1" t="s">
        <v>54</v>
      </c>
      <c r="D137" s="2" t="str">
        <f>IF(MID(data[[#This Row],[saisie]],1,1)="x","X","")</f>
        <v/>
      </c>
      <c r="E137" s="2" t="str">
        <f>IF(MID(data[[#This Row],[saisie]],2,1)="x","X","")</f>
        <v/>
      </c>
      <c r="F137" s="2" t="str">
        <f>IF(MID(data[[#This Row],[saisie]],3,1)="x","X","")</f>
        <v/>
      </c>
      <c r="G137" s="2" t="str">
        <f>IF(MID(data[[#This Row],[saisie]],4,1)="x","X","")</f>
        <v/>
      </c>
      <c r="H137" s="9">
        <f>SUMPRODUCT((leave[Agents]=data[[#This Row],[agent]])*(leave[depart]&lt;=data[[#This Row],[date]])*(leave[retour]&gt;data[[#This Row],[date]]))</f>
        <v>0</v>
      </c>
      <c r="I137" s="15">
        <f>IF(data[[#This Row],[absence]]=0,SUMPRODUCT((data[[#This Row],[1]:[4]]="X")*HORAIRES!$B$5:$E$5),0)</f>
        <v>0</v>
      </c>
      <c r="J137" s="15">
        <f>IF(data[[#This Row],[absence]]=0,SUMPRODUCT((data[[#This Row],[1]:[4]]="X")*HORAIRES!$B$6:$E$6),0)</f>
        <v>0</v>
      </c>
      <c r="K137" s="2" t="str">
        <f ca="1">IF(COUNTIF(JF,data[[#This Row],[date]])&gt;0,"férié","")</f>
        <v/>
      </c>
      <c r="L137" s="2" t="str">
        <f>data[[#This Row],[agent]]&amp;"|"&amp;data[[#This Row],[date]]</f>
        <v>agent4|43131</v>
      </c>
    </row>
    <row r="138" spans="1:12" x14ac:dyDescent="0.25">
      <c r="A138" t="s">
        <v>5</v>
      </c>
      <c r="B138" s="1">
        <v>43132</v>
      </c>
      <c r="C138" s="1" t="s">
        <v>55</v>
      </c>
      <c r="D138" s="2" t="str">
        <f>IF(MID(data[[#This Row],[saisie]],1,1)="x","X","")</f>
        <v/>
      </c>
      <c r="E138" s="2" t="str">
        <f>IF(MID(data[[#This Row],[saisie]],2,1)="x","X","")</f>
        <v/>
      </c>
      <c r="F138" s="2" t="str">
        <f>IF(MID(data[[#This Row],[saisie]],3,1)="x","X","")</f>
        <v>X</v>
      </c>
      <c r="G138" s="2" t="str">
        <f>IF(MID(data[[#This Row],[saisie]],4,1)="x","X","")</f>
        <v/>
      </c>
      <c r="H138" s="9">
        <f>SUMPRODUCT((leave[Agents]=data[[#This Row],[agent]])*(leave[depart]&lt;=data[[#This Row],[date]])*(leave[retour]&gt;data[[#This Row],[date]]))</f>
        <v>0</v>
      </c>
      <c r="I138" s="15">
        <f>IF(data[[#This Row],[absence]]=0,SUMPRODUCT((data[[#This Row],[1]:[4]]="X")*HORAIRES!$B$5:$E$5),0)</f>
        <v>0.25</v>
      </c>
      <c r="J138" s="15">
        <f>IF(data[[#This Row],[absence]]=0,SUMPRODUCT((data[[#This Row],[1]:[4]]="X")*HORAIRES!$B$6:$E$6),0)</f>
        <v>0</v>
      </c>
      <c r="K138" s="2" t="str">
        <f ca="1">IF(COUNTIF(JF,data[[#This Row],[date]])&gt;0,"férié","")</f>
        <v/>
      </c>
      <c r="L138" s="2" t="str">
        <f>data[[#This Row],[agent]]&amp;"|"&amp;data[[#This Row],[date]]</f>
        <v>agent4|43132</v>
      </c>
    </row>
    <row r="139" spans="1:12" x14ac:dyDescent="0.25">
      <c r="A139" t="s">
        <v>5</v>
      </c>
      <c r="B139" s="1">
        <v>43133</v>
      </c>
      <c r="C139" s="1" t="s">
        <v>56</v>
      </c>
      <c r="D139" s="2" t="str">
        <f>IF(MID(data[[#This Row],[saisie]],1,1)="x","X","")</f>
        <v/>
      </c>
      <c r="E139" s="2" t="str">
        <f>IF(MID(data[[#This Row],[saisie]],2,1)="x","X","")</f>
        <v>X</v>
      </c>
      <c r="F139" s="2" t="str">
        <f>IF(MID(data[[#This Row],[saisie]],3,1)="x","X","")</f>
        <v/>
      </c>
      <c r="G139" s="2" t="str">
        <f>IF(MID(data[[#This Row],[saisie]],4,1)="x","X","")</f>
        <v>X</v>
      </c>
      <c r="H139" s="9">
        <f>SUMPRODUCT((leave[Agents]=data[[#This Row],[agent]])*(leave[depart]&lt;=data[[#This Row],[date]])*(leave[retour]&gt;data[[#This Row],[date]]))</f>
        <v>0</v>
      </c>
      <c r="I139" s="15">
        <f>IF(data[[#This Row],[absence]]=0,SUMPRODUCT((data[[#This Row],[1]:[4]]="X")*HORAIRES!$B$5:$E$5),0)</f>
        <v>0.45833333333333331</v>
      </c>
      <c r="J139" s="15">
        <f>IF(data[[#This Row],[absence]]=0,SUMPRODUCT((data[[#This Row],[1]:[4]]="X")*HORAIRES!$B$6:$E$6),0)</f>
        <v>4.166666666666663E-2</v>
      </c>
      <c r="K139" s="2" t="str">
        <f ca="1">IF(COUNTIF(JF,data[[#This Row],[date]])&gt;0,"férié","")</f>
        <v/>
      </c>
      <c r="L139" s="2" t="str">
        <f>data[[#This Row],[agent]]&amp;"|"&amp;data[[#This Row],[date]]</f>
        <v>agent4|43133</v>
      </c>
    </row>
    <row r="140" spans="1:12" x14ac:dyDescent="0.25">
      <c r="A140" t="s">
        <v>5</v>
      </c>
      <c r="B140" s="1">
        <v>43134</v>
      </c>
      <c r="C140" s="1" t="s">
        <v>53</v>
      </c>
      <c r="D140" s="2" t="str">
        <f>IF(MID(data[[#This Row],[saisie]],1,1)="x","X","")</f>
        <v>X</v>
      </c>
      <c r="E140" s="2" t="str">
        <f>IF(MID(data[[#This Row],[saisie]],2,1)="x","X","")</f>
        <v/>
      </c>
      <c r="F140" s="2" t="str">
        <f>IF(MID(data[[#This Row],[saisie]],3,1)="x","X","")</f>
        <v/>
      </c>
      <c r="G140" s="2" t="str">
        <f>IF(MID(data[[#This Row],[saisie]],4,1)="x","X","")</f>
        <v/>
      </c>
      <c r="H140" s="9">
        <f>SUMPRODUCT((leave[Agents]=data[[#This Row],[agent]])*(leave[depart]&lt;=data[[#This Row],[date]])*(leave[retour]&gt;data[[#This Row],[date]]))</f>
        <v>0</v>
      </c>
      <c r="I140" s="15">
        <f>IF(data[[#This Row],[absence]]=0,SUMPRODUCT((data[[#This Row],[1]:[4]]="X")*HORAIRES!$B$5:$E$5),0)</f>
        <v>0.29166666666666669</v>
      </c>
      <c r="J140" s="15">
        <f>IF(data[[#This Row],[absence]]=0,SUMPRODUCT((data[[#This Row],[1]:[4]]="X")*HORAIRES!$B$6:$E$6),0)</f>
        <v>0.25</v>
      </c>
      <c r="K140" s="2" t="str">
        <f ca="1">IF(COUNTIF(JF,data[[#This Row],[date]])&gt;0,"férié","")</f>
        <v/>
      </c>
      <c r="L140" s="2" t="str">
        <f>data[[#This Row],[agent]]&amp;"|"&amp;data[[#This Row],[date]]</f>
        <v>agent4|43134</v>
      </c>
    </row>
    <row r="141" spans="1:12" x14ac:dyDescent="0.25">
      <c r="A141" t="s">
        <v>5</v>
      </c>
      <c r="B141" s="1">
        <v>43135</v>
      </c>
      <c r="C141" s="1" t="s">
        <v>54</v>
      </c>
      <c r="D141" s="2" t="str">
        <f>IF(MID(data[[#This Row],[saisie]],1,1)="x","X","")</f>
        <v/>
      </c>
      <c r="E141" s="2" t="str">
        <f>IF(MID(data[[#This Row],[saisie]],2,1)="x","X","")</f>
        <v/>
      </c>
      <c r="F141" s="2" t="str">
        <f>IF(MID(data[[#This Row],[saisie]],3,1)="x","X","")</f>
        <v/>
      </c>
      <c r="G141" s="2" t="str">
        <f>IF(MID(data[[#This Row],[saisie]],4,1)="x","X","")</f>
        <v/>
      </c>
      <c r="H141" s="9">
        <f>SUMPRODUCT((leave[Agents]=data[[#This Row],[agent]])*(leave[depart]&lt;=data[[#This Row],[date]])*(leave[retour]&gt;data[[#This Row],[date]]))</f>
        <v>0</v>
      </c>
      <c r="I141" s="15">
        <f>IF(data[[#This Row],[absence]]=0,SUMPRODUCT((data[[#This Row],[1]:[4]]="X")*HORAIRES!$B$5:$E$5),0)</f>
        <v>0</v>
      </c>
      <c r="J141" s="15">
        <f>IF(data[[#This Row],[absence]]=0,SUMPRODUCT((data[[#This Row],[1]:[4]]="X")*HORAIRES!$B$6:$E$6),0)</f>
        <v>0</v>
      </c>
      <c r="K141" s="2" t="str">
        <f ca="1">IF(COUNTIF(JF,data[[#This Row],[date]])&gt;0,"férié","")</f>
        <v/>
      </c>
      <c r="L141" s="2" t="str">
        <f>data[[#This Row],[agent]]&amp;"|"&amp;data[[#This Row],[date]]</f>
        <v>agent4|43135</v>
      </c>
    </row>
    <row r="142" spans="1:12" x14ac:dyDescent="0.25">
      <c r="A142" t="s">
        <v>3</v>
      </c>
      <c r="B142" s="1">
        <v>43101</v>
      </c>
      <c r="C142" s="1" t="s">
        <v>55</v>
      </c>
      <c r="D142" s="2" t="str">
        <f>IF(MID(data[[#This Row],[saisie]],1,1)="x","X","")</f>
        <v/>
      </c>
      <c r="E142" s="2" t="str">
        <f>IF(MID(data[[#This Row],[saisie]],2,1)="x","X","")</f>
        <v/>
      </c>
      <c r="F142" s="2" t="str">
        <f>IF(MID(data[[#This Row],[saisie]],3,1)="x","X","")</f>
        <v>X</v>
      </c>
      <c r="G142" s="2" t="str">
        <f>IF(MID(data[[#This Row],[saisie]],4,1)="x","X","")</f>
        <v/>
      </c>
      <c r="H142" s="9">
        <f>SUMPRODUCT((leave[Agents]=data[[#This Row],[agent]])*(leave[depart]&lt;=data[[#This Row],[date]])*(leave[retour]&gt;data[[#This Row],[date]]))</f>
        <v>0</v>
      </c>
      <c r="I142" s="15">
        <f>IF(data[[#This Row],[absence]]=0,SUMPRODUCT((data[[#This Row],[1]:[4]]="X")*HORAIRES!$B$5:$E$5),0)</f>
        <v>0.25</v>
      </c>
      <c r="J142" s="15">
        <f>IF(data[[#This Row],[absence]]=0,SUMPRODUCT((data[[#This Row],[1]:[4]]="X")*HORAIRES!$B$6:$E$6),0)</f>
        <v>0</v>
      </c>
      <c r="K142" s="2" t="str">
        <f ca="1">IF(COUNTIF(JF,data[[#This Row],[date]])&gt;0,"férié","")</f>
        <v>férié</v>
      </c>
      <c r="L142" s="2" t="str">
        <f>data[[#This Row],[agent]]&amp;"|"&amp;data[[#This Row],[date]]</f>
        <v>agent5|43101</v>
      </c>
    </row>
    <row r="143" spans="1:12" x14ac:dyDescent="0.25">
      <c r="A143" t="s">
        <v>3</v>
      </c>
      <c r="B143" s="1">
        <v>43102</v>
      </c>
      <c r="C143" s="1" t="s">
        <v>56</v>
      </c>
      <c r="D143" s="2" t="str">
        <f>IF(MID(data[[#This Row],[saisie]],1,1)="x","X","")</f>
        <v/>
      </c>
      <c r="E143" s="2" t="str">
        <f>IF(MID(data[[#This Row],[saisie]],2,1)="x","X","")</f>
        <v>X</v>
      </c>
      <c r="F143" s="2" t="str">
        <f>IF(MID(data[[#This Row],[saisie]],3,1)="x","X","")</f>
        <v/>
      </c>
      <c r="G143" s="2" t="str">
        <f>IF(MID(data[[#This Row],[saisie]],4,1)="x","X","")</f>
        <v>X</v>
      </c>
      <c r="H143" s="9">
        <f>SUMPRODUCT((leave[Agents]=data[[#This Row],[agent]])*(leave[depart]&lt;=data[[#This Row],[date]])*(leave[retour]&gt;data[[#This Row],[date]]))</f>
        <v>0</v>
      </c>
      <c r="I143" s="15">
        <f>IF(data[[#This Row],[absence]]=0,SUMPRODUCT((data[[#This Row],[1]:[4]]="X")*HORAIRES!$B$5:$E$5),0)</f>
        <v>0.45833333333333331</v>
      </c>
      <c r="J143" s="15">
        <f>IF(data[[#This Row],[absence]]=0,SUMPRODUCT((data[[#This Row],[1]:[4]]="X")*HORAIRES!$B$6:$E$6),0)</f>
        <v>4.166666666666663E-2</v>
      </c>
      <c r="K143" s="2" t="str">
        <f ca="1">IF(COUNTIF(JF,data[[#This Row],[date]])&gt;0,"férié","")</f>
        <v/>
      </c>
      <c r="L143" s="2" t="str">
        <f>data[[#This Row],[agent]]&amp;"|"&amp;data[[#This Row],[date]]</f>
        <v>agent5|43102</v>
      </c>
    </row>
    <row r="144" spans="1:12" x14ac:dyDescent="0.25">
      <c r="A144" t="s">
        <v>3</v>
      </c>
      <c r="B144" s="1">
        <v>43103</v>
      </c>
      <c r="C144" s="1" t="s">
        <v>53</v>
      </c>
      <c r="D144" s="2" t="str">
        <f>IF(MID(data[[#This Row],[saisie]],1,1)="x","X","")</f>
        <v>X</v>
      </c>
      <c r="E144" s="2" t="str">
        <f>IF(MID(data[[#This Row],[saisie]],2,1)="x","X","")</f>
        <v/>
      </c>
      <c r="F144" s="2" t="str">
        <f>IF(MID(data[[#This Row],[saisie]],3,1)="x","X","")</f>
        <v/>
      </c>
      <c r="G144" s="2" t="str">
        <f>IF(MID(data[[#This Row],[saisie]],4,1)="x","X","")</f>
        <v/>
      </c>
      <c r="H144" s="9">
        <f>SUMPRODUCT((leave[Agents]=data[[#This Row],[agent]])*(leave[depart]&lt;=data[[#This Row],[date]])*(leave[retour]&gt;data[[#This Row],[date]]))</f>
        <v>0</v>
      </c>
      <c r="I144" s="15">
        <f>IF(data[[#This Row],[absence]]=0,SUMPRODUCT((data[[#This Row],[1]:[4]]="X")*HORAIRES!$B$5:$E$5),0)</f>
        <v>0.29166666666666669</v>
      </c>
      <c r="J144" s="15">
        <f>IF(data[[#This Row],[absence]]=0,SUMPRODUCT((data[[#This Row],[1]:[4]]="X")*HORAIRES!$B$6:$E$6),0)</f>
        <v>0.25</v>
      </c>
      <c r="K144" s="2" t="str">
        <f ca="1">IF(COUNTIF(JF,data[[#This Row],[date]])&gt;0,"férié","")</f>
        <v/>
      </c>
      <c r="L144" s="2" t="str">
        <f>data[[#This Row],[agent]]&amp;"|"&amp;data[[#This Row],[date]]</f>
        <v>agent5|43103</v>
      </c>
    </row>
    <row r="145" spans="1:12" x14ac:dyDescent="0.25">
      <c r="A145" t="s">
        <v>3</v>
      </c>
      <c r="B145" s="1">
        <v>43104</v>
      </c>
      <c r="C145" s="1" t="s">
        <v>54</v>
      </c>
      <c r="D145" s="2" t="str">
        <f>IF(MID(data[[#This Row],[saisie]],1,1)="x","X","")</f>
        <v/>
      </c>
      <c r="E145" s="2" t="str">
        <f>IF(MID(data[[#This Row],[saisie]],2,1)="x","X","")</f>
        <v/>
      </c>
      <c r="F145" s="2" t="str">
        <f>IF(MID(data[[#This Row],[saisie]],3,1)="x","X","")</f>
        <v/>
      </c>
      <c r="G145" s="2" t="str">
        <f>IF(MID(data[[#This Row],[saisie]],4,1)="x","X","")</f>
        <v/>
      </c>
      <c r="H145" s="9">
        <f>SUMPRODUCT((leave[Agents]=data[[#This Row],[agent]])*(leave[depart]&lt;=data[[#This Row],[date]])*(leave[retour]&gt;data[[#This Row],[date]]))</f>
        <v>0</v>
      </c>
      <c r="I145" s="15">
        <f>IF(data[[#This Row],[absence]]=0,SUMPRODUCT((data[[#This Row],[1]:[4]]="X")*HORAIRES!$B$5:$E$5),0)</f>
        <v>0</v>
      </c>
      <c r="J145" s="15">
        <f>IF(data[[#This Row],[absence]]=0,SUMPRODUCT((data[[#This Row],[1]:[4]]="X")*HORAIRES!$B$6:$E$6),0)</f>
        <v>0</v>
      </c>
      <c r="K145" s="2" t="str">
        <f ca="1">IF(COUNTIF(JF,data[[#This Row],[date]])&gt;0,"férié","")</f>
        <v/>
      </c>
      <c r="L145" s="2" t="str">
        <f>data[[#This Row],[agent]]&amp;"|"&amp;data[[#This Row],[date]]</f>
        <v>agent5|43104</v>
      </c>
    </row>
    <row r="146" spans="1:12" x14ac:dyDescent="0.25">
      <c r="A146" t="s">
        <v>3</v>
      </c>
      <c r="B146" s="1">
        <v>43105</v>
      </c>
      <c r="C146" s="1" t="s">
        <v>55</v>
      </c>
      <c r="D146" s="2" t="str">
        <f>IF(MID(data[[#This Row],[saisie]],1,1)="x","X","")</f>
        <v/>
      </c>
      <c r="E146" s="2" t="str">
        <f>IF(MID(data[[#This Row],[saisie]],2,1)="x","X","")</f>
        <v/>
      </c>
      <c r="F146" s="2" t="str">
        <f>IF(MID(data[[#This Row],[saisie]],3,1)="x","X","")</f>
        <v>X</v>
      </c>
      <c r="G146" s="2" t="str">
        <f>IF(MID(data[[#This Row],[saisie]],4,1)="x","X","")</f>
        <v/>
      </c>
      <c r="H146" s="9">
        <f>SUMPRODUCT((leave[Agents]=data[[#This Row],[agent]])*(leave[depart]&lt;=data[[#This Row],[date]])*(leave[retour]&gt;data[[#This Row],[date]]))</f>
        <v>0</v>
      </c>
      <c r="I146" s="15">
        <f>IF(data[[#This Row],[absence]]=0,SUMPRODUCT((data[[#This Row],[1]:[4]]="X")*HORAIRES!$B$5:$E$5),0)</f>
        <v>0.25</v>
      </c>
      <c r="J146" s="15">
        <f>IF(data[[#This Row],[absence]]=0,SUMPRODUCT((data[[#This Row],[1]:[4]]="X")*HORAIRES!$B$6:$E$6),0)</f>
        <v>0</v>
      </c>
      <c r="K146" s="2" t="str">
        <f ca="1">IF(COUNTIF(JF,data[[#This Row],[date]])&gt;0,"férié","")</f>
        <v/>
      </c>
      <c r="L146" s="2" t="str">
        <f>data[[#This Row],[agent]]&amp;"|"&amp;data[[#This Row],[date]]</f>
        <v>agent5|43105</v>
      </c>
    </row>
    <row r="147" spans="1:12" x14ac:dyDescent="0.25">
      <c r="A147" t="s">
        <v>3</v>
      </c>
      <c r="B147" s="1">
        <v>43106</v>
      </c>
      <c r="C147" s="1" t="s">
        <v>56</v>
      </c>
      <c r="D147" s="2" t="str">
        <f>IF(MID(data[[#This Row],[saisie]],1,1)="x","X","")</f>
        <v/>
      </c>
      <c r="E147" s="2" t="str">
        <f>IF(MID(data[[#This Row],[saisie]],2,1)="x","X","")</f>
        <v>X</v>
      </c>
      <c r="F147" s="2" t="str">
        <f>IF(MID(data[[#This Row],[saisie]],3,1)="x","X","")</f>
        <v/>
      </c>
      <c r="G147" s="2" t="str">
        <f>IF(MID(data[[#This Row],[saisie]],4,1)="x","X","")</f>
        <v>X</v>
      </c>
      <c r="H147" s="9">
        <f>SUMPRODUCT((leave[Agents]=data[[#This Row],[agent]])*(leave[depart]&lt;=data[[#This Row],[date]])*(leave[retour]&gt;data[[#This Row],[date]]))</f>
        <v>0</v>
      </c>
      <c r="I147" s="15">
        <f>IF(data[[#This Row],[absence]]=0,SUMPRODUCT((data[[#This Row],[1]:[4]]="X")*HORAIRES!$B$5:$E$5),0)</f>
        <v>0.45833333333333331</v>
      </c>
      <c r="J147" s="15">
        <f>IF(data[[#This Row],[absence]]=0,SUMPRODUCT((data[[#This Row],[1]:[4]]="X")*HORAIRES!$B$6:$E$6),0)</f>
        <v>4.166666666666663E-2</v>
      </c>
      <c r="K147" s="2" t="str">
        <f ca="1">IF(COUNTIF(JF,data[[#This Row],[date]])&gt;0,"férié","")</f>
        <v/>
      </c>
      <c r="L147" s="2" t="str">
        <f>data[[#This Row],[agent]]&amp;"|"&amp;data[[#This Row],[date]]</f>
        <v>agent5|43106</v>
      </c>
    </row>
    <row r="148" spans="1:12" x14ac:dyDescent="0.25">
      <c r="A148" t="s">
        <v>3</v>
      </c>
      <c r="B148" s="1">
        <v>43107</v>
      </c>
      <c r="C148" s="1" t="s">
        <v>53</v>
      </c>
      <c r="D148" s="2" t="str">
        <f>IF(MID(data[[#This Row],[saisie]],1,1)="x","X","")</f>
        <v>X</v>
      </c>
      <c r="E148" s="2" t="str">
        <f>IF(MID(data[[#This Row],[saisie]],2,1)="x","X","")</f>
        <v/>
      </c>
      <c r="F148" s="2" t="str">
        <f>IF(MID(data[[#This Row],[saisie]],3,1)="x","X","")</f>
        <v/>
      </c>
      <c r="G148" s="2" t="str">
        <f>IF(MID(data[[#This Row],[saisie]],4,1)="x","X","")</f>
        <v/>
      </c>
      <c r="H148" s="9">
        <f>SUMPRODUCT((leave[Agents]=data[[#This Row],[agent]])*(leave[depart]&lt;=data[[#This Row],[date]])*(leave[retour]&gt;data[[#This Row],[date]]))</f>
        <v>0</v>
      </c>
      <c r="I148" s="15">
        <f>IF(data[[#This Row],[absence]]=0,SUMPRODUCT((data[[#This Row],[1]:[4]]="X")*HORAIRES!$B$5:$E$5),0)</f>
        <v>0.29166666666666669</v>
      </c>
      <c r="J148" s="15">
        <f>IF(data[[#This Row],[absence]]=0,SUMPRODUCT((data[[#This Row],[1]:[4]]="X")*HORAIRES!$B$6:$E$6),0)</f>
        <v>0.25</v>
      </c>
      <c r="K148" s="2" t="str">
        <f ca="1">IF(COUNTIF(JF,data[[#This Row],[date]])&gt;0,"férié","")</f>
        <v/>
      </c>
      <c r="L148" s="2" t="str">
        <f>data[[#This Row],[agent]]&amp;"|"&amp;data[[#This Row],[date]]</f>
        <v>agent5|43107</v>
      </c>
    </row>
    <row r="149" spans="1:12" x14ac:dyDescent="0.25">
      <c r="A149" t="s">
        <v>3</v>
      </c>
      <c r="B149" s="1">
        <v>43108</v>
      </c>
      <c r="C149" s="1" t="s">
        <v>54</v>
      </c>
      <c r="D149" s="2" t="str">
        <f>IF(MID(data[[#This Row],[saisie]],1,1)="x","X","")</f>
        <v/>
      </c>
      <c r="E149" s="2" t="str">
        <f>IF(MID(data[[#This Row],[saisie]],2,1)="x","X","")</f>
        <v/>
      </c>
      <c r="F149" s="2" t="str">
        <f>IF(MID(data[[#This Row],[saisie]],3,1)="x","X","")</f>
        <v/>
      </c>
      <c r="G149" s="2" t="str">
        <f>IF(MID(data[[#This Row],[saisie]],4,1)="x","X","")</f>
        <v/>
      </c>
      <c r="H149" s="9">
        <f>SUMPRODUCT((leave[Agents]=data[[#This Row],[agent]])*(leave[depart]&lt;=data[[#This Row],[date]])*(leave[retour]&gt;data[[#This Row],[date]]))</f>
        <v>0</v>
      </c>
      <c r="I149" s="15">
        <f>IF(data[[#This Row],[absence]]=0,SUMPRODUCT((data[[#This Row],[1]:[4]]="X")*HORAIRES!$B$5:$E$5),0)</f>
        <v>0</v>
      </c>
      <c r="J149" s="15">
        <f>IF(data[[#This Row],[absence]]=0,SUMPRODUCT((data[[#This Row],[1]:[4]]="X")*HORAIRES!$B$6:$E$6),0)</f>
        <v>0</v>
      </c>
      <c r="K149" s="2" t="str">
        <f ca="1">IF(COUNTIF(JF,data[[#This Row],[date]])&gt;0,"férié","")</f>
        <v/>
      </c>
      <c r="L149" s="2" t="str">
        <f>data[[#This Row],[agent]]&amp;"|"&amp;data[[#This Row],[date]]</f>
        <v>agent5|43108</v>
      </c>
    </row>
    <row r="150" spans="1:12" x14ac:dyDescent="0.25">
      <c r="A150" t="s">
        <v>3</v>
      </c>
      <c r="B150" s="1">
        <v>43109</v>
      </c>
      <c r="C150" s="1" t="s">
        <v>55</v>
      </c>
      <c r="D150" s="2" t="str">
        <f>IF(MID(data[[#This Row],[saisie]],1,1)="x","X","")</f>
        <v/>
      </c>
      <c r="E150" s="2" t="str">
        <f>IF(MID(data[[#This Row],[saisie]],2,1)="x","X","")</f>
        <v/>
      </c>
      <c r="F150" s="2" t="str">
        <f>IF(MID(data[[#This Row],[saisie]],3,1)="x","X","")</f>
        <v>X</v>
      </c>
      <c r="G150" s="2" t="str">
        <f>IF(MID(data[[#This Row],[saisie]],4,1)="x","X","")</f>
        <v/>
      </c>
      <c r="H150" s="9">
        <f>SUMPRODUCT((leave[Agents]=data[[#This Row],[agent]])*(leave[depart]&lt;=data[[#This Row],[date]])*(leave[retour]&gt;data[[#This Row],[date]]))</f>
        <v>0</v>
      </c>
      <c r="I150" s="15">
        <f>IF(data[[#This Row],[absence]]=0,SUMPRODUCT((data[[#This Row],[1]:[4]]="X")*HORAIRES!$B$5:$E$5),0)</f>
        <v>0.25</v>
      </c>
      <c r="J150" s="15">
        <f>IF(data[[#This Row],[absence]]=0,SUMPRODUCT((data[[#This Row],[1]:[4]]="X")*HORAIRES!$B$6:$E$6),0)</f>
        <v>0</v>
      </c>
      <c r="K150" s="2" t="str">
        <f ca="1">IF(COUNTIF(JF,data[[#This Row],[date]])&gt;0,"férié","")</f>
        <v/>
      </c>
      <c r="L150" s="2" t="str">
        <f>data[[#This Row],[agent]]&amp;"|"&amp;data[[#This Row],[date]]</f>
        <v>agent5|43109</v>
      </c>
    </row>
    <row r="151" spans="1:12" x14ac:dyDescent="0.25">
      <c r="A151" t="s">
        <v>3</v>
      </c>
      <c r="B151" s="1">
        <v>43110</v>
      </c>
      <c r="C151" s="1" t="s">
        <v>56</v>
      </c>
      <c r="D151" s="2" t="str">
        <f>IF(MID(data[[#This Row],[saisie]],1,1)="x","X","")</f>
        <v/>
      </c>
      <c r="E151" s="2" t="str">
        <f>IF(MID(data[[#This Row],[saisie]],2,1)="x","X","")</f>
        <v>X</v>
      </c>
      <c r="F151" s="2" t="str">
        <f>IF(MID(data[[#This Row],[saisie]],3,1)="x","X","")</f>
        <v/>
      </c>
      <c r="G151" s="2" t="str">
        <f>IF(MID(data[[#This Row],[saisie]],4,1)="x","X","")</f>
        <v>X</v>
      </c>
      <c r="H151" s="9">
        <f>SUMPRODUCT((leave[Agents]=data[[#This Row],[agent]])*(leave[depart]&lt;=data[[#This Row],[date]])*(leave[retour]&gt;data[[#This Row],[date]]))</f>
        <v>0</v>
      </c>
      <c r="I151" s="15">
        <f>IF(data[[#This Row],[absence]]=0,SUMPRODUCT((data[[#This Row],[1]:[4]]="X")*HORAIRES!$B$5:$E$5),0)</f>
        <v>0.45833333333333331</v>
      </c>
      <c r="J151" s="15">
        <f>IF(data[[#This Row],[absence]]=0,SUMPRODUCT((data[[#This Row],[1]:[4]]="X")*HORAIRES!$B$6:$E$6),0)</f>
        <v>4.166666666666663E-2</v>
      </c>
      <c r="K151" s="2" t="str">
        <f ca="1">IF(COUNTIF(JF,data[[#This Row],[date]])&gt;0,"férié","")</f>
        <v/>
      </c>
      <c r="L151" s="2" t="str">
        <f>data[[#This Row],[agent]]&amp;"|"&amp;data[[#This Row],[date]]</f>
        <v>agent5|43110</v>
      </c>
    </row>
    <row r="152" spans="1:12" x14ac:dyDescent="0.25">
      <c r="A152" t="s">
        <v>3</v>
      </c>
      <c r="B152" s="1">
        <v>43111</v>
      </c>
      <c r="C152" s="1" t="s">
        <v>53</v>
      </c>
      <c r="D152" s="2" t="str">
        <f>IF(MID(data[[#This Row],[saisie]],1,1)="x","X","")</f>
        <v>X</v>
      </c>
      <c r="E152" s="2" t="str">
        <f>IF(MID(data[[#This Row],[saisie]],2,1)="x","X","")</f>
        <v/>
      </c>
      <c r="F152" s="2" t="str">
        <f>IF(MID(data[[#This Row],[saisie]],3,1)="x","X","")</f>
        <v/>
      </c>
      <c r="G152" s="2" t="str">
        <f>IF(MID(data[[#This Row],[saisie]],4,1)="x","X","")</f>
        <v/>
      </c>
      <c r="H152" s="9">
        <f>SUMPRODUCT((leave[Agents]=data[[#This Row],[agent]])*(leave[depart]&lt;=data[[#This Row],[date]])*(leave[retour]&gt;data[[#This Row],[date]]))</f>
        <v>0</v>
      </c>
      <c r="I152" s="15">
        <f>IF(data[[#This Row],[absence]]=0,SUMPRODUCT((data[[#This Row],[1]:[4]]="X")*HORAIRES!$B$5:$E$5),0)</f>
        <v>0.29166666666666669</v>
      </c>
      <c r="J152" s="15">
        <f>IF(data[[#This Row],[absence]]=0,SUMPRODUCT((data[[#This Row],[1]:[4]]="X")*HORAIRES!$B$6:$E$6),0)</f>
        <v>0.25</v>
      </c>
      <c r="K152" s="2" t="str">
        <f ca="1">IF(COUNTIF(JF,data[[#This Row],[date]])&gt;0,"férié","")</f>
        <v/>
      </c>
      <c r="L152" s="2" t="str">
        <f>data[[#This Row],[agent]]&amp;"|"&amp;data[[#This Row],[date]]</f>
        <v>agent5|43111</v>
      </c>
    </row>
    <row r="153" spans="1:12" x14ac:dyDescent="0.25">
      <c r="A153" t="s">
        <v>3</v>
      </c>
      <c r="B153" s="1">
        <v>43112</v>
      </c>
      <c r="C153" s="1" t="s">
        <v>54</v>
      </c>
      <c r="D153" s="2" t="str">
        <f>IF(MID(data[[#This Row],[saisie]],1,1)="x","X","")</f>
        <v/>
      </c>
      <c r="E153" s="2" t="str">
        <f>IF(MID(data[[#This Row],[saisie]],2,1)="x","X","")</f>
        <v/>
      </c>
      <c r="F153" s="2" t="str">
        <f>IF(MID(data[[#This Row],[saisie]],3,1)="x","X","")</f>
        <v/>
      </c>
      <c r="G153" s="2" t="str">
        <f>IF(MID(data[[#This Row],[saisie]],4,1)="x","X","")</f>
        <v/>
      </c>
      <c r="H153" s="9">
        <f>SUMPRODUCT((leave[Agents]=data[[#This Row],[agent]])*(leave[depart]&lt;=data[[#This Row],[date]])*(leave[retour]&gt;data[[#This Row],[date]]))</f>
        <v>0</v>
      </c>
      <c r="I153" s="15">
        <f>IF(data[[#This Row],[absence]]=0,SUMPRODUCT((data[[#This Row],[1]:[4]]="X")*HORAIRES!$B$5:$E$5),0)</f>
        <v>0</v>
      </c>
      <c r="J153" s="15">
        <f>IF(data[[#This Row],[absence]]=0,SUMPRODUCT((data[[#This Row],[1]:[4]]="X")*HORAIRES!$B$6:$E$6),0)</f>
        <v>0</v>
      </c>
      <c r="K153" s="2" t="str">
        <f ca="1">IF(COUNTIF(JF,data[[#This Row],[date]])&gt;0,"férié","")</f>
        <v/>
      </c>
      <c r="L153" s="2" t="str">
        <f>data[[#This Row],[agent]]&amp;"|"&amp;data[[#This Row],[date]]</f>
        <v>agent5|43112</v>
      </c>
    </row>
    <row r="154" spans="1:12" x14ac:dyDescent="0.25">
      <c r="A154" t="s">
        <v>3</v>
      </c>
      <c r="B154" s="1">
        <v>43113</v>
      </c>
      <c r="C154" s="1" t="s">
        <v>55</v>
      </c>
      <c r="D154" s="2" t="str">
        <f>IF(MID(data[[#This Row],[saisie]],1,1)="x","X","")</f>
        <v/>
      </c>
      <c r="E154" s="2" t="str">
        <f>IF(MID(data[[#This Row],[saisie]],2,1)="x","X","")</f>
        <v/>
      </c>
      <c r="F154" s="2" t="str">
        <f>IF(MID(data[[#This Row],[saisie]],3,1)="x","X","")</f>
        <v>X</v>
      </c>
      <c r="G154" s="2" t="str">
        <f>IF(MID(data[[#This Row],[saisie]],4,1)="x","X","")</f>
        <v/>
      </c>
      <c r="H154" s="9">
        <f>SUMPRODUCT((leave[Agents]=data[[#This Row],[agent]])*(leave[depart]&lt;=data[[#This Row],[date]])*(leave[retour]&gt;data[[#This Row],[date]]))</f>
        <v>0</v>
      </c>
      <c r="I154" s="15">
        <f>IF(data[[#This Row],[absence]]=0,SUMPRODUCT((data[[#This Row],[1]:[4]]="X")*HORAIRES!$B$5:$E$5),0)</f>
        <v>0.25</v>
      </c>
      <c r="J154" s="15">
        <f>IF(data[[#This Row],[absence]]=0,SUMPRODUCT((data[[#This Row],[1]:[4]]="X")*HORAIRES!$B$6:$E$6),0)</f>
        <v>0</v>
      </c>
      <c r="K154" s="2" t="str">
        <f ca="1">IF(COUNTIF(JF,data[[#This Row],[date]])&gt;0,"férié","")</f>
        <v/>
      </c>
      <c r="L154" s="2" t="str">
        <f>data[[#This Row],[agent]]&amp;"|"&amp;data[[#This Row],[date]]</f>
        <v>agent5|43113</v>
      </c>
    </row>
    <row r="155" spans="1:12" x14ac:dyDescent="0.25">
      <c r="A155" t="s">
        <v>3</v>
      </c>
      <c r="B155" s="1">
        <v>43114</v>
      </c>
      <c r="C155" s="1" t="s">
        <v>56</v>
      </c>
      <c r="D155" s="2" t="str">
        <f>IF(MID(data[[#This Row],[saisie]],1,1)="x","X","")</f>
        <v/>
      </c>
      <c r="E155" s="2" t="str">
        <f>IF(MID(data[[#This Row],[saisie]],2,1)="x","X","")</f>
        <v>X</v>
      </c>
      <c r="F155" s="2" t="str">
        <f>IF(MID(data[[#This Row],[saisie]],3,1)="x","X","")</f>
        <v/>
      </c>
      <c r="G155" s="2" t="str">
        <f>IF(MID(data[[#This Row],[saisie]],4,1)="x","X","")</f>
        <v>X</v>
      </c>
      <c r="H155" s="9">
        <f>SUMPRODUCT((leave[Agents]=data[[#This Row],[agent]])*(leave[depart]&lt;=data[[#This Row],[date]])*(leave[retour]&gt;data[[#This Row],[date]]))</f>
        <v>0</v>
      </c>
      <c r="I155" s="15">
        <f>IF(data[[#This Row],[absence]]=0,SUMPRODUCT((data[[#This Row],[1]:[4]]="X")*HORAIRES!$B$5:$E$5),0)</f>
        <v>0.45833333333333331</v>
      </c>
      <c r="J155" s="15">
        <f>IF(data[[#This Row],[absence]]=0,SUMPRODUCT((data[[#This Row],[1]:[4]]="X")*HORAIRES!$B$6:$E$6),0)</f>
        <v>4.166666666666663E-2</v>
      </c>
      <c r="K155" s="2" t="str">
        <f ca="1">IF(COUNTIF(JF,data[[#This Row],[date]])&gt;0,"férié","")</f>
        <v/>
      </c>
      <c r="L155" s="2" t="str">
        <f>data[[#This Row],[agent]]&amp;"|"&amp;data[[#This Row],[date]]</f>
        <v>agent5|43114</v>
      </c>
    </row>
    <row r="156" spans="1:12" x14ac:dyDescent="0.25">
      <c r="A156" t="s">
        <v>3</v>
      </c>
      <c r="B156" s="1">
        <v>43115</v>
      </c>
      <c r="C156" s="1" t="s">
        <v>53</v>
      </c>
      <c r="D156" s="2" t="str">
        <f>IF(MID(data[[#This Row],[saisie]],1,1)="x","X","")</f>
        <v>X</v>
      </c>
      <c r="E156" s="2" t="str">
        <f>IF(MID(data[[#This Row],[saisie]],2,1)="x","X","")</f>
        <v/>
      </c>
      <c r="F156" s="2" t="str">
        <f>IF(MID(data[[#This Row],[saisie]],3,1)="x","X","")</f>
        <v/>
      </c>
      <c r="G156" s="2" t="str">
        <f>IF(MID(data[[#This Row],[saisie]],4,1)="x","X","")</f>
        <v/>
      </c>
      <c r="H156" s="9">
        <f>SUMPRODUCT((leave[Agents]=data[[#This Row],[agent]])*(leave[depart]&lt;=data[[#This Row],[date]])*(leave[retour]&gt;data[[#This Row],[date]]))</f>
        <v>0</v>
      </c>
      <c r="I156" s="15">
        <f>IF(data[[#This Row],[absence]]=0,SUMPRODUCT((data[[#This Row],[1]:[4]]="X")*HORAIRES!$B$5:$E$5),0)</f>
        <v>0.29166666666666669</v>
      </c>
      <c r="J156" s="15">
        <f>IF(data[[#This Row],[absence]]=0,SUMPRODUCT((data[[#This Row],[1]:[4]]="X")*HORAIRES!$B$6:$E$6),0)</f>
        <v>0.25</v>
      </c>
      <c r="K156" s="2" t="str">
        <f ca="1">IF(COUNTIF(JF,data[[#This Row],[date]])&gt;0,"férié","")</f>
        <v/>
      </c>
      <c r="L156" s="2" t="str">
        <f>data[[#This Row],[agent]]&amp;"|"&amp;data[[#This Row],[date]]</f>
        <v>agent5|43115</v>
      </c>
    </row>
    <row r="157" spans="1:12" x14ac:dyDescent="0.25">
      <c r="A157" t="s">
        <v>3</v>
      </c>
      <c r="B157" s="1">
        <v>43116</v>
      </c>
      <c r="C157" s="1" t="s">
        <v>54</v>
      </c>
      <c r="D157" s="2" t="str">
        <f>IF(MID(data[[#This Row],[saisie]],1,1)="x","X","")</f>
        <v/>
      </c>
      <c r="E157" s="2" t="str">
        <f>IF(MID(data[[#This Row],[saisie]],2,1)="x","X","")</f>
        <v/>
      </c>
      <c r="F157" s="2" t="str">
        <f>IF(MID(data[[#This Row],[saisie]],3,1)="x","X","")</f>
        <v/>
      </c>
      <c r="G157" s="2" t="str">
        <f>IF(MID(data[[#This Row],[saisie]],4,1)="x","X","")</f>
        <v/>
      </c>
      <c r="H157" s="9">
        <f>SUMPRODUCT((leave[Agents]=data[[#This Row],[agent]])*(leave[depart]&lt;=data[[#This Row],[date]])*(leave[retour]&gt;data[[#This Row],[date]]))</f>
        <v>0</v>
      </c>
      <c r="I157" s="15">
        <f>IF(data[[#This Row],[absence]]=0,SUMPRODUCT((data[[#This Row],[1]:[4]]="X")*HORAIRES!$B$5:$E$5),0)</f>
        <v>0</v>
      </c>
      <c r="J157" s="15">
        <f>IF(data[[#This Row],[absence]]=0,SUMPRODUCT((data[[#This Row],[1]:[4]]="X")*HORAIRES!$B$6:$E$6),0)</f>
        <v>0</v>
      </c>
      <c r="K157" s="2" t="str">
        <f ca="1">IF(COUNTIF(JF,data[[#This Row],[date]])&gt;0,"férié","")</f>
        <v/>
      </c>
      <c r="L157" s="2" t="str">
        <f>data[[#This Row],[agent]]&amp;"|"&amp;data[[#This Row],[date]]</f>
        <v>agent5|43116</v>
      </c>
    </row>
    <row r="158" spans="1:12" x14ac:dyDescent="0.25">
      <c r="A158" t="s">
        <v>3</v>
      </c>
      <c r="B158" s="1">
        <v>43117</v>
      </c>
      <c r="C158" s="1" t="s">
        <v>55</v>
      </c>
      <c r="D158" s="2" t="str">
        <f>IF(MID(data[[#This Row],[saisie]],1,1)="x","X","")</f>
        <v/>
      </c>
      <c r="E158" s="2" t="str">
        <f>IF(MID(data[[#This Row],[saisie]],2,1)="x","X","")</f>
        <v/>
      </c>
      <c r="F158" s="2" t="str">
        <f>IF(MID(data[[#This Row],[saisie]],3,1)="x","X","")</f>
        <v>X</v>
      </c>
      <c r="G158" s="2" t="str">
        <f>IF(MID(data[[#This Row],[saisie]],4,1)="x","X","")</f>
        <v/>
      </c>
      <c r="H158" s="9">
        <f>SUMPRODUCT((leave[Agents]=data[[#This Row],[agent]])*(leave[depart]&lt;=data[[#This Row],[date]])*(leave[retour]&gt;data[[#This Row],[date]]))</f>
        <v>0</v>
      </c>
      <c r="I158" s="15">
        <f>IF(data[[#This Row],[absence]]=0,SUMPRODUCT((data[[#This Row],[1]:[4]]="X")*HORAIRES!$B$5:$E$5),0)</f>
        <v>0.25</v>
      </c>
      <c r="J158" s="15">
        <f>IF(data[[#This Row],[absence]]=0,SUMPRODUCT((data[[#This Row],[1]:[4]]="X")*HORAIRES!$B$6:$E$6),0)</f>
        <v>0</v>
      </c>
      <c r="K158" s="2" t="str">
        <f ca="1">IF(COUNTIF(JF,data[[#This Row],[date]])&gt;0,"férié","")</f>
        <v/>
      </c>
      <c r="L158" s="2" t="str">
        <f>data[[#This Row],[agent]]&amp;"|"&amp;data[[#This Row],[date]]</f>
        <v>agent5|43117</v>
      </c>
    </row>
    <row r="159" spans="1:12" x14ac:dyDescent="0.25">
      <c r="A159" t="s">
        <v>3</v>
      </c>
      <c r="B159" s="1">
        <v>43118</v>
      </c>
      <c r="C159" s="1" t="s">
        <v>56</v>
      </c>
      <c r="D159" s="2" t="str">
        <f>IF(MID(data[[#This Row],[saisie]],1,1)="x","X","")</f>
        <v/>
      </c>
      <c r="E159" s="2" t="str">
        <f>IF(MID(data[[#This Row],[saisie]],2,1)="x","X","")</f>
        <v>X</v>
      </c>
      <c r="F159" s="2" t="str">
        <f>IF(MID(data[[#This Row],[saisie]],3,1)="x","X","")</f>
        <v/>
      </c>
      <c r="G159" s="2" t="str">
        <f>IF(MID(data[[#This Row],[saisie]],4,1)="x","X","")</f>
        <v>X</v>
      </c>
      <c r="H159" s="9">
        <f>SUMPRODUCT((leave[Agents]=data[[#This Row],[agent]])*(leave[depart]&lt;=data[[#This Row],[date]])*(leave[retour]&gt;data[[#This Row],[date]]))</f>
        <v>0</v>
      </c>
      <c r="I159" s="15">
        <f>IF(data[[#This Row],[absence]]=0,SUMPRODUCT((data[[#This Row],[1]:[4]]="X")*HORAIRES!$B$5:$E$5),0)</f>
        <v>0.45833333333333331</v>
      </c>
      <c r="J159" s="15">
        <f>IF(data[[#This Row],[absence]]=0,SUMPRODUCT((data[[#This Row],[1]:[4]]="X")*HORAIRES!$B$6:$E$6),0)</f>
        <v>4.166666666666663E-2</v>
      </c>
      <c r="K159" s="2" t="str">
        <f ca="1">IF(COUNTIF(JF,data[[#This Row],[date]])&gt;0,"férié","")</f>
        <v/>
      </c>
      <c r="L159" s="2" t="str">
        <f>data[[#This Row],[agent]]&amp;"|"&amp;data[[#This Row],[date]]</f>
        <v>agent5|43118</v>
      </c>
    </row>
    <row r="160" spans="1:12" x14ac:dyDescent="0.25">
      <c r="A160" t="s">
        <v>3</v>
      </c>
      <c r="B160" s="1">
        <v>43119</v>
      </c>
      <c r="C160" s="1" t="s">
        <v>53</v>
      </c>
      <c r="D160" s="2" t="str">
        <f>IF(MID(data[[#This Row],[saisie]],1,1)="x","X","")</f>
        <v>X</v>
      </c>
      <c r="E160" s="2" t="str">
        <f>IF(MID(data[[#This Row],[saisie]],2,1)="x","X","")</f>
        <v/>
      </c>
      <c r="F160" s="2" t="str">
        <f>IF(MID(data[[#This Row],[saisie]],3,1)="x","X","")</f>
        <v/>
      </c>
      <c r="G160" s="2" t="str">
        <f>IF(MID(data[[#This Row],[saisie]],4,1)="x","X","")</f>
        <v/>
      </c>
      <c r="H160" s="9">
        <f>SUMPRODUCT((leave[Agents]=data[[#This Row],[agent]])*(leave[depart]&lt;=data[[#This Row],[date]])*(leave[retour]&gt;data[[#This Row],[date]]))</f>
        <v>0</v>
      </c>
      <c r="I160" s="15">
        <f>IF(data[[#This Row],[absence]]=0,SUMPRODUCT((data[[#This Row],[1]:[4]]="X")*HORAIRES!$B$5:$E$5),0)</f>
        <v>0.29166666666666669</v>
      </c>
      <c r="J160" s="15">
        <f>IF(data[[#This Row],[absence]]=0,SUMPRODUCT((data[[#This Row],[1]:[4]]="X")*HORAIRES!$B$6:$E$6),0)</f>
        <v>0.25</v>
      </c>
      <c r="K160" s="2" t="str">
        <f ca="1">IF(COUNTIF(JF,data[[#This Row],[date]])&gt;0,"férié","")</f>
        <v/>
      </c>
      <c r="L160" s="2" t="str">
        <f>data[[#This Row],[agent]]&amp;"|"&amp;data[[#This Row],[date]]</f>
        <v>agent5|43119</v>
      </c>
    </row>
    <row r="161" spans="1:12" x14ac:dyDescent="0.25">
      <c r="A161" t="s">
        <v>3</v>
      </c>
      <c r="B161" s="1">
        <v>43120</v>
      </c>
      <c r="C161" s="1" t="s">
        <v>54</v>
      </c>
      <c r="D161" s="2" t="str">
        <f>IF(MID(data[[#This Row],[saisie]],1,1)="x","X","")</f>
        <v/>
      </c>
      <c r="E161" s="2" t="str">
        <f>IF(MID(data[[#This Row],[saisie]],2,1)="x","X","")</f>
        <v/>
      </c>
      <c r="F161" s="2" t="str">
        <f>IF(MID(data[[#This Row],[saisie]],3,1)="x","X","")</f>
        <v/>
      </c>
      <c r="G161" s="2" t="str">
        <f>IF(MID(data[[#This Row],[saisie]],4,1)="x","X","")</f>
        <v/>
      </c>
      <c r="H161" s="9">
        <f>SUMPRODUCT((leave[Agents]=data[[#This Row],[agent]])*(leave[depart]&lt;=data[[#This Row],[date]])*(leave[retour]&gt;data[[#This Row],[date]]))</f>
        <v>0</v>
      </c>
      <c r="I161" s="15">
        <f>IF(data[[#This Row],[absence]]=0,SUMPRODUCT((data[[#This Row],[1]:[4]]="X")*HORAIRES!$B$5:$E$5),0)</f>
        <v>0</v>
      </c>
      <c r="J161" s="15">
        <f>IF(data[[#This Row],[absence]]=0,SUMPRODUCT((data[[#This Row],[1]:[4]]="X")*HORAIRES!$B$6:$E$6),0)</f>
        <v>0</v>
      </c>
      <c r="K161" s="2" t="str">
        <f ca="1">IF(COUNTIF(JF,data[[#This Row],[date]])&gt;0,"férié","")</f>
        <v/>
      </c>
      <c r="L161" s="2" t="str">
        <f>data[[#This Row],[agent]]&amp;"|"&amp;data[[#This Row],[date]]</f>
        <v>agent5|43120</v>
      </c>
    </row>
    <row r="162" spans="1:12" x14ac:dyDescent="0.25">
      <c r="A162" t="s">
        <v>3</v>
      </c>
      <c r="B162" s="1">
        <v>43121</v>
      </c>
      <c r="C162" s="1" t="s">
        <v>55</v>
      </c>
      <c r="D162" s="2" t="str">
        <f>IF(MID(data[[#This Row],[saisie]],1,1)="x","X","")</f>
        <v/>
      </c>
      <c r="E162" s="2" t="str">
        <f>IF(MID(data[[#This Row],[saisie]],2,1)="x","X","")</f>
        <v/>
      </c>
      <c r="F162" s="2" t="str">
        <f>IF(MID(data[[#This Row],[saisie]],3,1)="x","X","")</f>
        <v>X</v>
      </c>
      <c r="G162" s="2" t="str">
        <f>IF(MID(data[[#This Row],[saisie]],4,1)="x","X","")</f>
        <v/>
      </c>
      <c r="H162" s="9">
        <f>SUMPRODUCT((leave[Agents]=data[[#This Row],[agent]])*(leave[depart]&lt;=data[[#This Row],[date]])*(leave[retour]&gt;data[[#This Row],[date]]))</f>
        <v>0</v>
      </c>
      <c r="I162" s="15">
        <f>IF(data[[#This Row],[absence]]=0,SUMPRODUCT((data[[#This Row],[1]:[4]]="X")*HORAIRES!$B$5:$E$5),0)</f>
        <v>0.25</v>
      </c>
      <c r="J162" s="15">
        <f>IF(data[[#This Row],[absence]]=0,SUMPRODUCT((data[[#This Row],[1]:[4]]="X")*HORAIRES!$B$6:$E$6),0)</f>
        <v>0</v>
      </c>
      <c r="K162" s="2" t="str">
        <f ca="1">IF(COUNTIF(JF,data[[#This Row],[date]])&gt;0,"férié","")</f>
        <v/>
      </c>
      <c r="L162" s="2" t="str">
        <f>data[[#This Row],[agent]]&amp;"|"&amp;data[[#This Row],[date]]</f>
        <v>agent5|43121</v>
      </c>
    </row>
    <row r="163" spans="1:12" x14ac:dyDescent="0.25">
      <c r="A163" t="s">
        <v>3</v>
      </c>
      <c r="B163" s="1">
        <v>43122</v>
      </c>
      <c r="C163" s="1" t="s">
        <v>56</v>
      </c>
      <c r="D163" s="2" t="str">
        <f>IF(MID(data[[#This Row],[saisie]],1,1)="x","X","")</f>
        <v/>
      </c>
      <c r="E163" s="2" t="str">
        <f>IF(MID(data[[#This Row],[saisie]],2,1)="x","X","")</f>
        <v>X</v>
      </c>
      <c r="F163" s="2" t="str">
        <f>IF(MID(data[[#This Row],[saisie]],3,1)="x","X","")</f>
        <v/>
      </c>
      <c r="G163" s="2" t="str">
        <f>IF(MID(data[[#This Row],[saisie]],4,1)="x","X","")</f>
        <v>X</v>
      </c>
      <c r="H163" s="9">
        <f>SUMPRODUCT((leave[Agents]=data[[#This Row],[agent]])*(leave[depart]&lt;=data[[#This Row],[date]])*(leave[retour]&gt;data[[#This Row],[date]]))</f>
        <v>0</v>
      </c>
      <c r="I163" s="15">
        <f>IF(data[[#This Row],[absence]]=0,SUMPRODUCT((data[[#This Row],[1]:[4]]="X")*HORAIRES!$B$5:$E$5),0)</f>
        <v>0.45833333333333331</v>
      </c>
      <c r="J163" s="15">
        <f>IF(data[[#This Row],[absence]]=0,SUMPRODUCT((data[[#This Row],[1]:[4]]="X")*HORAIRES!$B$6:$E$6),0)</f>
        <v>4.166666666666663E-2</v>
      </c>
      <c r="K163" s="2" t="str">
        <f ca="1">IF(COUNTIF(JF,data[[#This Row],[date]])&gt;0,"férié","")</f>
        <v/>
      </c>
      <c r="L163" s="2" t="str">
        <f>data[[#This Row],[agent]]&amp;"|"&amp;data[[#This Row],[date]]</f>
        <v>agent5|43122</v>
      </c>
    </row>
    <row r="164" spans="1:12" x14ac:dyDescent="0.25">
      <c r="A164" t="s">
        <v>3</v>
      </c>
      <c r="B164" s="1">
        <v>43123</v>
      </c>
      <c r="C164" s="1" t="s">
        <v>53</v>
      </c>
      <c r="D164" s="2" t="str">
        <f>IF(MID(data[[#This Row],[saisie]],1,1)="x","X","")</f>
        <v>X</v>
      </c>
      <c r="E164" s="2" t="str">
        <f>IF(MID(data[[#This Row],[saisie]],2,1)="x","X","")</f>
        <v/>
      </c>
      <c r="F164" s="2" t="str">
        <f>IF(MID(data[[#This Row],[saisie]],3,1)="x","X","")</f>
        <v/>
      </c>
      <c r="G164" s="2" t="str">
        <f>IF(MID(data[[#This Row],[saisie]],4,1)="x","X","")</f>
        <v/>
      </c>
      <c r="H164" s="9">
        <f>SUMPRODUCT((leave[Agents]=data[[#This Row],[agent]])*(leave[depart]&lt;=data[[#This Row],[date]])*(leave[retour]&gt;data[[#This Row],[date]]))</f>
        <v>0</v>
      </c>
      <c r="I164" s="15">
        <f>IF(data[[#This Row],[absence]]=0,SUMPRODUCT((data[[#This Row],[1]:[4]]="X")*HORAIRES!$B$5:$E$5),0)</f>
        <v>0.29166666666666669</v>
      </c>
      <c r="J164" s="15">
        <f>IF(data[[#This Row],[absence]]=0,SUMPRODUCT((data[[#This Row],[1]:[4]]="X")*HORAIRES!$B$6:$E$6),0)</f>
        <v>0.25</v>
      </c>
      <c r="K164" s="2" t="str">
        <f ca="1">IF(COUNTIF(JF,data[[#This Row],[date]])&gt;0,"férié","")</f>
        <v/>
      </c>
      <c r="L164" s="2" t="str">
        <f>data[[#This Row],[agent]]&amp;"|"&amp;data[[#This Row],[date]]</f>
        <v>agent5|43123</v>
      </c>
    </row>
    <row r="165" spans="1:12" x14ac:dyDescent="0.25">
      <c r="A165" t="s">
        <v>3</v>
      </c>
      <c r="B165" s="1">
        <v>43124</v>
      </c>
      <c r="C165" s="1" t="s">
        <v>54</v>
      </c>
      <c r="D165" s="2" t="str">
        <f>IF(MID(data[[#This Row],[saisie]],1,1)="x","X","")</f>
        <v/>
      </c>
      <c r="E165" s="2" t="str">
        <f>IF(MID(data[[#This Row],[saisie]],2,1)="x","X","")</f>
        <v/>
      </c>
      <c r="F165" s="2" t="str">
        <f>IF(MID(data[[#This Row],[saisie]],3,1)="x","X","")</f>
        <v/>
      </c>
      <c r="G165" s="2" t="str">
        <f>IF(MID(data[[#This Row],[saisie]],4,1)="x","X","")</f>
        <v/>
      </c>
      <c r="H165" s="9">
        <f>SUMPRODUCT((leave[Agents]=data[[#This Row],[agent]])*(leave[depart]&lt;=data[[#This Row],[date]])*(leave[retour]&gt;data[[#This Row],[date]]))</f>
        <v>0</v>
      </c>
      <c r="I165" s="15">
        <f>IF(data[[#This Row],[absence]]=0,SUMPRODUCT((data[[#This Row],[1]:[4]]="X")*HORAIRES!$B$5:$E$5),0)</f>
        <v>0</v>
      </c>
      <c r="J165" s="15">
        <f>IF(data[[#This Row],[absence]]=0,SUMPRODUCT((data[[#This Row],[1]:[4]]="X")*HORAIRES!$B$6:$E$6),0)</f>
        <v>0</v>
      </c>
      <c r="K165" s="2" t="str">
        <f ca="1">IF(COUNTIF(JF,data[[#This Row],[date]])&gt;0,"férié","")</f>
        <v/>
      </c>
      <c r="L165" s="2" t="str">
        <f>data[[#This Row],[agent]]&amp;"|"&amp;data[[#This Row],[date]]</f>
        <v>agent5|43124</v>
      </c>
    </row>
    <row r="166" spans="1:12" x14ac:dyDescent="0.25">
      <c r="A166" t="s">
        <v>3</v>
      </c>
      <c r="B166" s="1">
        <v>43125</v>
      </c>
      <c r="C166" s="1" t="s">
        <v>55</v>
      </c>
      <c r="D166" s="2" t="str">
        <f>IF(MID(data[[#This Row],[saisie]],1,1)="x","X","")</f>
        <v/>
      </c>
      <c r="E166" s="2" t="str">
        <f>IF(MID(data[[#This Row],[saisie]],2,1)="x","X","")</f>
        <v/>
      </c>
      <c r="F166" s="2" t="str">
        <f>IF(MID(data[[#This Row],[saisie]],3,1)="x","X","")</f>
        <v>X</v>
      </c>
      <c r="G166" s="2" t="str">
        <f>IF(MID(data[[#This Row],[saisie]],4,1)="x","X","")</f>
        <v/>
      </c>
      <c r="H166" s="9">
        <f>SUMPRODUCT((leave[Agents]=data[[#This Row],[agent]])*(leave[depart]&lt;=data[[#This Row],[date]])*(leave[retour]&gt;data[[#This Row],[date]]))</f>
        <v>0</v>
      </c>
      <c r="I166" s="15">
        <f>IF(data[[#This Row],[absence]]=0,SUMPRODUCT((data[[#This Row],[1]:[4]]="X")*HORAIRES!$B$5:$E$5),0)</f>
        <v>0.25</v>
      </c>
      <c r="J166" s="15">
        <f>IF(data[[#This Row],[absence]]=0,SUMPRODUCT((data[[#This Row],[1]:[4]]="X")*HORAIRES!$B$6:$E$6),0)</f>
        <v>0</v>
      </c>
      <c r="K166" s="2" t="str">
        <f ca="1">IF(COUNTIF(JF,data[[#This Row],[date]])&gt;0,"férié","")</f>
        <v/>
      </c>
      <c r="L166" s="2" t="str">
        <f>data[[#This Row],[agent]]&amp;"|"&amp;data[[#This Row],[date]]</f>
        <v>agent5|43125</v>
      </c>
    </row>
    <row r="167" spans="1:12" x14ac:dyDescent="0.25">
      <c r="A167" t="s">
        <v>3</v>
      </c>
      <c r="B167" s="1">
        <v>43126</v>
      </c>
      <c r="C167" s="1" t="s">
        <v>56</v>
      </c>
      <c r="D167" s="2" t="str">
        <f>IF(MID(data[[#This Row],[saisie]],1,1)="x","X","")</f>
        <v/>
      </c>
      <c r="E167" s="2" t="str">
        <f>IF(MID(data[[#This Row],[saisie]],2,1)="x","X","")</f>
        <v>X</v>
      </c>
      <c r="F167" s="2" t="str">
        <f>IF(MID(data[[#This Row],[saisie]],3,1)="x","X","")</f>
        <v/>
      </c>
      <c r="G167" s="2" t="str">
        <f>IF(MID(data[[#This Row],[saisie]],4,1)="x","X","")</f>
        <v>X</v>
      </c>
      <c r="H167" s="9">
        <f>SUMPRODUCT((leave[Agents]=data[[#This Row],[agent]])*(leave[depart]&lt;=data[[#This Row],[date]])*(leave[retour]&gt;data[[#This Row],[date]]))</f>
        <v>0</v>
      </c>
      <c r="I167" s="15">
        <f>IF(data[[#This Row],[absence]]=0,SUMPRODUCT((data[[#This Row],[1]:[4]]="X")*HORAIRES!$B$5:$E$5),0)</f>
        <v>0.45833333333333331</v>
      </c>
      <c r="J167" s="15">
        <f>IF(data[[#This Row],[absence]]=0,SUMPRODUCT((data[[#This Row],[1]:[4]]="X")*HORAIRES!$B$6:$E$6),0)</f>
        <v>4.166666666666663E-2</v>
      </c>
      <c r="K167" s="2" t="str">
        <f ca="1">IF(COUNTIF(JF,data[[#This Row],[date]])&gt;0,"férié","")</f>
        <v/>
      </c>
      <c r="L167" s="2" t="str">
        <f>data[[#This Row],[agent]]&amp;"|"&amp;data[[#This Row],[date]]</f>
        <v>agent5|43126</v>
      </c>
    </row>
    <row r="168" spans="1:12" x14ac:dyDescent="0.25">
      <c r="A168" t="s">
        <v>3</v>
      </c>
      <c r="B168" s="1">
        <v>43127</v>
      </c>
      <c r="C168" s="1" t="s">
        <v>53</v>
      </c>
      <c r="D168" s="2" t="str">
        <f>IF(MID(data[[#This Row],[saisie]],1,1)="x","X","")</f>
        <v>X</v>
      </c>
      <c r="E168" s="2" t="str">
        <f>IF(MID(data[[#This Row],[saisie]],2,1)="x","X","")</f>
        <v/>
      </c>
      <c r="F168" s="2" t="str">
        <f>IF(MID(data[[#This Row],[saisie]],3,1)="x","X","")</f>
        <v/>
      </c>
      <c r="G168" s="2" t="str">
        <f>IF(MID(data[[#This Row],[saisie]],4,1)="x","X","")</f>
        <v/>
      </c>
      <c r="H168" s="9">
        <f>SUMPRODUCT((leave[Agents]=data[[#This Row],[agent]])*(leave[depart]&lt;=data[[#This Row],[date]])*(leave[retour]&gt;data[[#This Row],[date]]))</f>
        <v>0</v>
      </c>
      <c r="I168" s="15">
        <f>IF(data[[#This Row],[absence]]=0,SUMPRODUCT((data[[#This Row],[1]:[4]]="X")*HORAIRES!$B$5:$E$5),0)</f>
        <v>0.29166666666666669</v>
      </c>
      <c r="J168" s="15">
        <f>IF(data[[#This Row],[absence]]=0,SUMPRODUCT((data[[#This Row],[1]:[4]]="X")*HORAIRES!$B$6:$E$6),0)</f>
        <v>0.25</v>
      </c>
      <c r="K168" s="2" t="str">
        <f ca="1">IF(COUNTIF(JF,data[[#This Row],[date]])&gt;0,"férié","")</f>
        <v/>
      </c>
      <c r="L168" s="2" t="str">
        <f>data[[#This Row],[agent]]&amp;"|"&amp;data[[#This Row],[date]]</f>
        <v>agent5|43127</v>
      </c>
    </row>
    <row r="169" spans="1:12" x14ac:dyDescent="0.25">
      <c r="A169" t="s">
        <v>3</v>
      </c>
      <c r="B169" s="1">
        <v>43128</v>
      </c>
      <c r="C169" s="1" t="s">
        <v>54</v>
      </c>
      <c r="D169" s="2" t="str">
        <f>IF(MID(data[[#This Row],[saisie]],1,1)="x","X","")</f>
        <v/>
      </c>
      <c r="E169" s="2" t="str">
        <f>IF(MID(data[[#This Row],[saisie]],2,1)="x","X","")</f>
        <v/>
      </c>
      <c r="F169" s="2" t="str">
        <f>IF(MID(data[[#This Row],[saisie]],3,1)="x","X","")</f>
        <v/>
      </c>
      <c r="G169" s="2" t="str">
        <f>IF(MID(data[[#This Row],[saisie]],4,1)="x","X","")</f>
        <v/>
      </c>
      <c r="H169" s="9">
        <f>SUMPRODUCT((leave[Agents]=data[[#This Row],[agent]])*(leave[depart]&lt;=data[[#This Row],[date]])*(leave[retour]&gt;data[[#This Row],[date]]))</f>
        <v>0</v>
      </c>
      <c r="I169" s="15">
        <f>IF(data[[#This Row],[absence]]=0,SUMPRODUCT((data[[#This Row],[1]:[4]]="X")*HORAIRES!$B$5:$E$5),0)</f>
        <v>0</v>
      </c>
      <c r="J169" s="15">
        <f>IF(data[[#This Row],[absence]]=0,SUMPRODUCT((data[[#This Row],[1]:[4]]="X")*HORAIRES!$B$6:$E$6),0)</f>
        <v>0</v>
      </c>
      <c r="K169" s="2" t="str">
        <f ca="1">IF(COUNTIF(JF,data[[#This Row],[date]])&gt;0,"férié","")</f>
        <v/>
      </c>
      <c r="L169" s="2" t="str">
        <f>data[[#This Row],[agent]]&amp;"|"&amp;data[[#This Row],[date]]</f>
        <v>agent5|43128</v>
      </c>
    </row>
    <row r="170" spans="1:12" x14ac:dyDescent="0.25">
      <c r="A170" t="s">
        <v>3</v>
      </c>
      <c r="B170" s="1">
        <v>43129</v>
      </c>
      <c r="C170" s="1" t="s">
        <v>55</v>
      </c>
      <c r="D170" s="2" t="str">
        <f>IF(MID(data[[#This Row],[saisie]],1,1)="x","X","")</f>
        <v/>
      </c>
      <c r="E170" s="2" t="str">
        <f>IF(MID(data[[#This Row],[saisie]],2,1)="x","X","")</f>
        <v/>
      </c>
      <c r="F170" s="2" t="str">
        <f>IF(MID(data[[#This Row],[saisie]],3,1)="x","X","")</f>
        <v>X</v>
      </c>
      <c r="G170" s="2" t="str">
        <f>IF(MID(data[[#This Row],[saisie]],4,1)="x","X","")</f>
        <v/>
      </c>
      <c r="H170" s="9">
        <f>SUMPRODUCT((leave[Agents]=data[[#This Row],[agent]])*(leave[depart]&lt;=data[[#This Row],[date]])*(leave[retour]&gt;data[[#This Row],[date]]))</f>
        <v>0</v>
      </c>
      <c r="I170" s="15">
        <f>IF(data[[#This Row],[absence]]=0,SUMPRODUCT((data[[#This Row],[1]:[4]]="X")*HORAIRES!$B$5:$E$5),0)</f>
        <v>0.25</v>
      </c>
      <c r="J170" s="15">
        <f>IF(data[[#This Row],[absence]]=0,SUMPRODUCT((data[[#This Row],[1]:[4]]="X")*HORAIRES!$B$6:$E$6),0)</f>
        <v>0</v>
      </c>
      <c r="K170" s="2" t="str">
        <f ca="1">IF(COUNTIF(JF,data[[#This Row],[date]])&gt;0,"férié","")</f>
        <v/>
      </c>
      <c r="L170" s="2" t="str">
        <f>data[[#This Row],[agent]]&amp;"|"&amp;data[[#This Row],[date]]</f>
        <v>agent5|43129</v>
      </c>
    </row>
    <row r="171" spans="1:12" x14ac:dyDescent="0.25">
      <c r="A171" t="s">
        <v>3</v>
      </c>
      <c r="B171" s="1">
        <v>43130</v>
      </c>
      <c r="C171" s="1" t="s">
        <v>56</v>
      </c>
      <c r="D171" s="2" t="str">
        <f>IF(MID(data[[#This Row],[saisie]],1,1)="x","X","")</f>
        <v/>
      </c>
      <c r="E171" s="2" t="str">
        <f>IF(MID(data[[#This Row],[saisie]],2,1)="x","X","")</f>
        <v>X</v>
      </c>
      <c r="F171" s="2" t="str">
        <f>IF(MID(data[[#This Row],[saisie]],3,1)="x","X","")</f>
        <v/>
      </c>
      <c r="G171" s="2" t="str">
        <f>IF(MID(data[[#This Row],[saisie]],4,1)="x","X","")</f>
        <v>X</v>
      </c>
      <c r="H171" s="9">
        <f>SUMPRODUCT((leave[Agents]=data[[#This Row],[agent]])*(leave[depart]&lt;=data[[#This Row],[date]])*(leave[retour]&gt;data[[#This Row],[date]]))</f>
        <v>0</v>
      </c>
      <c r="I171" s="15">
        <f>IF(data[[#This Row],[absence]]=0,SUMPRODUCT((data[[#This Row],[1]:[4]]="X")*HORAIRES!$B$5:$E$5),0)</f>
        <v>0.45833333333333331</v>
      </c>
      <c r="J171" s="15">
        <f>IF(data[[#This Row],[absence]]=0,SUMPRODUCT((data[[#This Row],[1]:[4]]="X")*HORAIRES!$B$6:$E$6),0)</f>
        <v>4.166666666666663E-2</v>
      </c>
      <c r="K171" s="2" t="str">
        <f ca="1">IF(COUNTIF(JF,data[[#This Row],[date]])&gt;0,"férié","")</f>
        <v/>
      </c>
      <c r="L171" s="2" t="str">
        <f>data[[#This Row],[agent]]&amp;"|"&amp;data[[#This Row],[date]]</f>
        <v>agent5|43130</v>
      </c>
    </row>
    <row r="172" spans="1:12" x14ac:dyDescent="0.25">
      <c r="A172" t="s">
        <v>3</v>
      </c>
      <c r="B172" s="1">
        <v>43131</v>
      </c>
      <c r="C172" s="1" t="s">
        <v>53</v>
      </c>
      <c r="D172" s="2" t="str">
        <f>IF(MID(data[[#This Row],[saisie]],1,1)="x","X","")</f>
        <v>X</v>
      </c>
      <c r="E172" s="2" t="str">
        <f>IF(MID(data[[#This Row],[saisie]],2,1)="x","X","")</f>
        <v/>
      </c>
      <c r="F172" s="2" t="str">
        <f>IF(MID(data[[#This Row],[saisie]],3,1)="x","X","")</f>
        <v/>
      </c>
      <c r="G172" s="2" t="str">
        <f>IF(MID(data[[#This Row],[saisie]],4,1)="x","X","")</f>
        <v/>
      </c>
      <c r="H172" s="9">
        <f>SUMPRODUCT((leave[Agents]=data[[#This Row],[agent]])*(leave[depart]&lt;=data[[#This Row],[date]])*(leave[retour]&gt;data[[#This Row],[date]]))</f>
        <v>0</v>
      </c>
      <c r="I172" s="15">
        <f>IF(data[[#This Row],[absence]]=0,SUMPRODUCT((data[[#This Row],[1]:[4]]="X")*HORAIRES!$B$5:$E$5),0)</f>
        <v>0.29166666666666669</v>
      </c>
      <c r="J172" s="15">
        <f>IF(data[[#This Row],[absence]]=0,SUMPRODUCT((data[[#This Row],[1]:[4]]="X")*HORAIRES!$B$6:$E$6),0)</f>
        <v>0.25</v>
      </c>
      <c r="K172" s="2" t="str">
        <f ca="1">IF(COUNTIF(JF,data[[#This Row],[date]])&gt;0,"férié","")</f>
        <v/>
      </c>
      <c r="L172" s="2" t="str">
        <f>data[[#This Row],[agent]]&amp;"|"&amp;data[[#This Row],[date]]</f>
        <v>agent5|43131</v>
      </c>
    </row>
    <row r="173" spans="1:12" x14ac:dyDescent="0.25">
      <c r="A173" t="s">
        <v>3</v>
      </c>
      <c r="B173" s="1">
        <v>43132</v>
      </c>
      <c r="C173" s="1" t="s">
        <v>54</v>
      </c>
      <c r="D173" s="2" t="str">
        <f>IF(MID(data[[#This Row],[saisie]],1,1)="x","X","")</f>
        <v/>
      </c>
      <c r="E173" s="2" t="str">
        <f>IF(MID(data[[#This Row],[saisie]],2,1)="x","X","")</f>
        <v/>
      </c>
      <c r="F173" s="2" t="str">
        <f>IF(MID(data[[#This Row],[saisie]],3,1)="x","X","")</f>
        <v/>
      </c>
      <c r="G173" s="2" t="str">
        <f>IF(MID(data[[#This Row],[saisie]],4,1)="x","X","")</f>
        <v/>
      </c>
      <c r="H173" s="9">
        <f>SUMPRODUCT((leave[Agents]=data[[#This Row],[agent]])*(leave[depart]&lt;=data[[#This Row],[date]])*(leave[retour]&gt;data[[#This Row],[date]]))</f>
        <v>0</v>
      </c>
      <c r="I173" s="15">
        <f>IF(data[[#This Row],[absence]]=0,SUMPRODUCT((data[[#This Row],[1]:[4]]="X")*HORAIRES!$B$5:$E$5),0)</f>
        <v>0</v>
      </c>
      <c r="J173" s="15">
        <f>IF(data[[#This Row],[absence]]=0,SUMPRODUCT((data[[#This Row],[1]:[4]]="X")*HORAIRES!$B$6:$E$6),0)</f>
        <v>0</v>
      </c>
      <c r="K173" s="2" t="str">
        <f ca="1">IF(COUNTIF(JF,data[[#This Row],[date]])&gt;0,"férié","")</f>
        <v/>
      </c>
      <c r="L173" s="2" t="str">
        <f>data[[#This Row],[agent]]&amp;"|"&amp;data[[#This Row],[date]]</f>
        <v>agent5|43132</v>
      </c>
    </row>
    <row r="174" spans="1:12" x14ac:dyDescent="0.25">
      <c r="A174" t="s">
        <v>3</v>
      </c>
      <c r="B174" s="1">
        <v>43133</v>
      </c>
      <c r="C174" s="1" t="s">
        <v>55</v>
      </c>
      <c r="D174" s="2" t="str">
        <f>IF(MID(data[[#This Row],[saisie]],1,1)="x","X","")</f>
        <v/>
      </c>
      <c r="E174" s="2" t="str">
        <f>IF(MID(data[[#This Row],[saisie]],2,1)="x","X","")</f>
        <v/>
      </c>
      <c r="F174" s="2" t="str">
        <f>IF(MID(data[[#This Row],[saisie]],3,1)="x","X","")</f>
        <v>X</v>
      </c>
      <c r="G174" s="2" t="str">
        <f>IF(MID(data[[#This Row],[saisie]],4,1)="x","X","")</f>
        <v/>
      </c>
      <c r="H174" s="9">
        <f>SUMPRODUCT((leave[Agents]=data[[#This Row],[agent]])*(leave[depart]&lt;=data[[#This Row],[date]])*(leave[retour]&gt;data[[#This Row],[date]]))</f>
        <v>0</v>
      </c>
      <c r="I174" s="15">
        <f>IF(data[[#This Row],[absence]]=0,SUMPRODUCT((data[[#This Row],[1]:[4]]="X")*HORAIRES!$B$5:$E$5),0)</f>
        <v>0.25</v>
      </c>
      <c r="J174" s="15">
        <f>IF(data[[#This Row],[absence]]=0,SUMPRODUCT((data[[#This Row],[1]:[4]]="X")*HORAIRES!$B$6:$E$6),0)</f>
        <v>0</v>
      </c>
      <c r="K174" s="2" t="str">
        <f ca="1">IF(COUNTIF(JF,data[[#This Row],[date]])&gt;0,"férié","")</f>
        <v/>
      </c>
      <c r="L174" s="2" t="str">
        <f>data[[#This Row],[agent]]&amp;"|"&amp;data[[#This Row],[date]]</f>
        <v>agent5|43133</v>
      </c>
    </row>
    <row r="175" spans="1:12" x14ac:dyDescent="0.25">
      <c r="A175" t="s">
        <v>3</v>
      </c>
      <c r="B175" s="1">
        <v>43134</v>
      </c>
      <c r="C175" s="1" t="s">
        <v>56</v>
      </c>
      <c r="D175" s="2" t="str">
        <f>IF(MID(data[[#This Row],[saisie]],1,1)="x","X","")</f>
        <v/>
      </c>
      <c r="E175" s="2" t="str">
        <f>IF(MID(data[[#This Row],[saisie]],2,1)="x","X","")</f>
        <v>X</v>
      </c>
      <c r="F175" s="2" t="str">
        <f>IF(MID(data[[#This Row],[saisie]],3,1)="x","X","")</f>
        <v/>
      </c>
      <c r="G175" s="2" t="str">
        <f>IF(MID(data[[#This Row],[saisie]],4,1)="x","X","")</f>
        <v>X</v>
      </c>
      <c r="H175" s="9">
        <f>SUMPRODUCT((leave[Agents]=data[[#This Row],[agent]])*(leave[depart]&lt;=data[[#This Row],[date]])*(leave[retour]&gt;data[[#This Row],[date]]))</f>
        <v>0</v>
      </c>
      <c r="I175" s="15">
        <f>IF(data[[#This Row],[absence]]=0,SUMPRODUCT((data[[#This Row],[1]:[4]]="X")*HORAIRES!$B$5:$E$5),0)</f>
        <v>0.45833333333333331</v>
      </c>
      <c r="J175" s="15">
        <f>IF(data[[#This Row],[absence]]=0,SUMPRODUCT((data[[#This Row],[1]:[4]]="X")*HORAIRES!$B$6:$E$6),0)</f>
        <v>4.166666666666663E-2</v>
      </c>
      <c r="K175" s="2" t="str">
        <f ca="1">IF(COUNTIF(JF,data[[#This Row],[date]])&gt;0,"férié","")</f>
        <v/>
      </c>
      <c r="L175" s="2" t="str">
        <f>data[[#This Row],[agent]]&amp;"|"&amp;data[[#This Row],[date]]</f>
        <v>agent5|43134</v>
      </c>
    </row>
    <row r="176" spans="1:12" x14ac:dyDescent="0.25">
      <c r="A176" t="s">
        <v>3</v>
      </c>
      <c r="B176" s="1">
        <v>43135</v>
      </c>
      <c r="C176" s="1" t="s">
        <v>53</v>
      </c>
      <c r="D176" s="2" t="str">
        <f>IF(MID(data[[#This Row],[saisie]],1,1)="x","X","")</f>
        <v>X</v>
      </c>
      <c r="E176" s="2" t="str">
        <f>IF(MID(data[[#This Row],[saisie]],2,1)="x","X","")</f>
        <v/>
      </c>
      <c r="F176" s="2" t="str">
        <f>IF(MID(data[[#This Row],[saisie]],3,1)="x","X","")</f>
        <v/>
      </c>
      <c r="G176" s="2" t="str">
        <f>IF(MID(data[[#This Row],[saisie]],4,1)="x","X","")</f>
        <v/>
      </c>
      <c r="H176" s="9">
        <f>SUMPRODUCT((leave[Agents]=data[[#This Row],[agent]])*(leave[depart]&lt;=data[[#This Row],[date]])*(leave[retour]&gt;data[[#This Row],[date]]))</f>
        <v>0</v>
      </c>
      <c r="I176" s="15">
        <f>IF(data[[#This Row],[absence]]=0,SUMPRODUCT((data[[#This Row],[1]:[4]]="X")*HORAIRES!$B$5:$E$5),0)</f>
        <v>0.29166666666666669</v>
      </c>
      <c r="J176" s="15">
        <f>IF(data[[#This Row],[absence]]=0,SUMPRODUCT((data[[#This Row],[1]:[4]]="X")*HORAIRES!$B$6:$E$6),0)</f>
        <v>0.25</v>
      </c>
      <c r="K176" s="2" t="str">
        <f ca="1">IF(COUNTIF(JF,data[[#This Row],[date]])&gt;0,"férié","")</f>
        <v/>
      </c>
      <c r="L176" s="2" t="str">
        <f>data[[#This Row],[agent]]&amp;"|"&amp;data[[#This Row],[date]]</f>
        <v>agent5|43135</v>
      </c>
    </row>
    <row r="177" spans="1:12" x14ac:dyDescent="0.25">
      <c r="A177" t="s">
        <v>4</v>
      </c>
      <c r="B177" s="1">
        <v>43101</v>
      </c>
      <c r="C177" s="1" t="s">
        <v>55</v>
      </c>
      <c r="D177" s="2" t="str">
        <f>IF(MID(data[[#This Row],[saisie]],1,1)="x","X","")</f>
        <v/>
      </c>
      <c r="E177" s="2" t="str">
        <f>IF(MID(data[[#This Row],[saisie]],2,1)="x","X","")</f>
        <v/>
      </c>
      <c r="F177" s="2" t="str">
        <f>IF(MID(data[[#This Row],[saisie]],3,1)="x","X","")</f>
        <v>X</v>
      </c>
      <c r="G177" s="2" t="str">
        <f>IF(MID(data[[#This Row],[saisie]],4,1)="x","X","")</f>
        <v/>
      </c>
      <c r="H177" s="9">
        <f>SUMPRODUCT((leave[Agents]=data[[#This Row],[agent]])*(leave[depart]&lt;=data[[#This Row],[date]])*(leave[retour]&gt;data[[#This Row],[date]]))</f>
        <v>0</v>
      </c>
      <c r="I177" s="15">
        <f>IF(data[[#This Row],[absence]]=0,SUMPRODUCT((data[[#This Row],[1]:[4]]="X")*HORAIRES!$B$5:$E$5),0)</f>
        <v>0.25</v>
      </c>
      <c r="J177" s="15">
        <f>IF(data[[#This Row],[absence]]=0,SUMPRODUCT((data[[#This Row],[1]:[4]]="X")*HORAIRES!$B$6:$E$6),0)</f>
        <v>0</v>
      </c>
      <c r="K177" s="2" t="str">
        <f ca="1">IF(COUNTIF(JF,data[[#This Row],[date]])&gt;0,"férié","")</f>
        <v>férié</v>
      </c>
      <c r="L177" s="2" t="str">
        <f>data[[#This Row],[agent]]&amp;"|"&amp;data[[#This Row],[date]]</f>
        <v>agent6|43101</v>
      </c>
    </row>
    <row r="178" spans="1:12" x14ac:dyDescent="0.25">
      <c r="A178" t="s">
        <v>4</v>
      </c>
      <c r="B178" s="1">
        <v>43102</v>
      </c>
      <c r="C178" s="1" t="s">
        <v>56</v>
      </c>
      <c r="D178" s="2" t="str">
        <f>IF(MID(data[[#This Row],[saisie]],1,1)="x","X","")</f>
        <v/>
      </c>
      <c r="E178" s="2" t="str">
        <f>IF(MID(data[[#This Row],[saisie]],2,1)="x","X","")</f>
        <v>X</v>
      </c>
      <c r="F178" s="2" t="str">
        <f>IF(MID(data[[#This Row],[saisie]],3,1)="x","X","")</f>
        <v/>
      </c>
      <c r="G178" s="2" t="str">
        <f>IF(MID(data[[#This Row],[saisie]],4,1)="x","X","")</f>
        <v>X</v>
      </c>
      <c r="H178" s="9">
        <f>SUMPRODUCT((leave[Agents]=data[[#This Row],[agent]])*(leave[depart]&lt;=data[[#This Row],[date]])*(leave[retour]&gt;data[[#This Row],[date]]))</f>
        <v>0</v>
      </c>
      <c r="I178" s="15">
        <f>IF(data[[#This Row],[absence]]=0,SUMPRODUCT((data[[#This Row],[1]:[4]]="X")*HORAIRES!$B$5:$E$5),0)</f>
        <v>0.45833333333333331</v>
      </c>
      <c r="J178" s="15">
        <f>IF(data[[#This Row],[absence]]=0,SUMPRODUCT((data[[#This Row],[1]:[4]]="X")*HORAIRES!$B$6:$E$6),0)</f>
        <v>4.166666666666663E-2</v>
      </c>
      <c r="K178" s="2" t="str">
        <f ca="1">IF(COUNTIF(JF,data[[#This Row],[date]])&gt;0,"férié","")</f>
        <v/>
      </c>
      <c r="L178" s="2" t="str">
        <f>data[[#This Row],[agent]]&amp;"|"&amp;data[[#This Row],[date]]</f>
        <v>agent6|43102</v>
      </c>
    </row>
    <row r="179" spans="1:12" x14ac:dyDescent="0.25">
      <c r="A179" t="s">
        <v>4</v>
      </c>
      <c r="B179" s="1">
        <v>43103</v>
      </c>
      <c r="C179" s="1" t="s">
        <v>53</v>
      </c>
      <c r="D179" s="2" t="str">
        <f>IF(MID(data[[#This Row],[saisie]],1,1)="x","X","")</f>
        <v>X</v>
      </c>
      <c r="E179" s="2" t="str">
        <f>IF(MID(data[[#This Row],[saisie]],2,1)="x","X","")</f>
        <v/>
      </c>
      <c r="F179" s="2" t="str">
        <f>IF(MID(data[[#This Row],[saisie]],3,1)="x","X","")</f>
        <v/>
      </c>
      <c r="G179" s="2" t="str">
        <f>IF(MID(data[[#This Row],[saisie]],4,1)="x","X","")</f>
        <v/>
      </c>
      <c r="H179" s="9">
        <f>SUMPRODUCT((leave[Agents]=data[[#This Row],[agent]])*(leave[depart]&lt;=data[[#This Row],[date]])*(leave[retour]&gt;data[[#This Row],[date]]))</f>
        <v>0</v>
      </c>
      <c r="I179" s="15">
        <f>IF(data[[#This Row],[absence]]=0,SUMPRODUCT((data[[#This Row],[1]:[4]]="X")*HORAIRES!$B$5:$E$5),0)</f>
        <v>0.29166666666666669</v>
      </c>
      <c r="J179" s="15">
        <f>IF(data[[#This Row],[absence]]=0,SUMPRODUCT((data[[#This Row],[1]:[4]]="X")*HORAIRES!$B$6:$E$6),0)</f>
        <v>0.25</v>
      </c>
      <c r="K179" s="2" t="str">
        <f ca="1">IF(COUNTIF(JF,data[[#This Row],[date]])&gt;0,"férié","")</f>
        <v/>
      </c>
      <c r="L179" s="2" t="str">
        <f>data[[#This Row],[agent]]&amp;"|"&amp;data[[#This Row],[date]]</f>
        <v>agent6|43103</v>
      </c>
    </row>
    <row r="180" spans="1:12" x14ac:dyDescent="0.25">
      <c r="A180" t="s">
        <v>4</v>
      </c>
      <c r="B180" s="1">
        <v>43104</v>
      </c>
      <c r="C180" s="1" t="s">
        <v>54</v>
      </c>
      <c r="D180" s="2" t="str">
        <f>IF(MID(data[[#This Row],[saisie]],1,1)="x","X","")</f>
        <v/>
      </c>
      <c r="E180" s="2" t="str">
        <f>IF(MID(data[[#This Row],[saisie]],2,1)="x","X","")</f>
        <v/>
      </c>
      <c r="F180" s="2" t="str">
        <f>IF(MID(data[[#This Row],[saisie]],3,1)="x","X","")</f>
        <v/>
      </c>
      <c r="G180" s="2" t="str">
        <f>IF(MID(data[[#This Row],[saisie]],4,1)="x","X","")</f>
        <v/>
      </c>
      <c r="H180" s="9">
        <f>SUMPRODUCT((leave[Agents]=data[[#This Row],[agent]])*(leave[depart]&lt;=data[[#This Row],[date]])*(leave[retour]&gt;data[[#This Row],[date]]))</f>
        <v>0</v>
      </c>
      <c r="I180" s="15">
        <f>IF(data[[#This Row],[absence]]=0,SUMPRODUCT((data[[#This Row],[1]:[4]]="X")*HORAIRES!$B$5:$E$5),0)</f>
        <v>0</v>
      </c>
      <c r="J180" s="15">
        <f>IF(data[[#This Row],[absence]]=0,SUMPRODUCT((data[[#This Row],[1]:[4]]="X")*HORAIRES!$B$6:$E$6),0)</f>
        <v>0</v>
      </c>
      <c r="K180" s="2" t="str">
        <f ca="1">IF(COUNTIF(JF,data[[#This Row],[date]])&gt;0,"férié","")</f>
        <v/>
      </c>
      <c r="L180" s="2" t="str">
        <f>data[[#This Row],[agent]]&amp;"|"&amp;data[[#This Row],[date]]</f>
        <v>agent6|43104</v>
      </c>
    </row>
    <row r="181" spans="1:12" x14ac:dyDescent="0.25">
      <c r="A181" t="s">
        <v>4</v>
      </c>
      <c r="B181" s="1">
        <v>43105</v>
      </c>
      <c r="C181" s="1" t="s">
        <v>55</v>
      </c>
      <c r="D181" s="2" t="str">
        <f>IF(MID(data[[#This Row],[saisie]],1,1)="x","X","")</f>
        <v/>
      </c>
      <c r="E181" s="2" t="str">
        <f>IF(MID(data[[#This Row],[saisie]],2,1)="x","X","")</f>
        <v/>
      </c>
      <c r="F181" s="2" t="str">
        <f>IF(MID(data[[#This Row],[saisie]],3,1)="x","X","")</f>
        <v>X</v>
      </c>
      <c r="G181" s="2" t="str">
        <f>IF(MID(data[[#This Row],[saisie]],4,1)="x","X","")</f>
        <v/>
      </c>
      <c r="H181" s="9">
        <f>SUMPRODUCT((leave[Agents]=data[[#This Row],[agent]])*(leave[depart]&lt;=data[[#This Row],[date]])*(leave[retour]&gt;data[[#This Row],[date]]))</f>
        <v>0</v>
      </c>
      <c r="I181" s="15">
        <f>IF(data[[#This Row],[absence]]=0,SUMPRODUCT((data[[#This Row],[1]:[4]]="X")*HORAIRES!$B$5:$E$5),0)</f>
        <v>0.25</v>
      </c>
      <c r="J181" s="15">
        <f>IF(data[[#This Row],[absence]]=0,SUMPRODUCT((data[[#This Row],[1]:[4]]="X")*HORAIRES!$B$6:$E$6),0)</f>
        <v>0</v>
      </c>
      <c r="K181" s="2" t="str">
        <f ca="1">IF(COUNTIF(JF,data[[#This Row],[date]])&gt;0,"férié","")</f>
        <v/>
      </c>
      <c r="L181" s="2" t="str">
        <f>data[[#This Row],[agent]]&amp;"|"&amp;data[[#This Row],[date]]</f>
        <v>agent6|43105</v>
      </c>
    </row>
    <row r="182" spans="1:12" x14ac:dyDescent="0.25">
      <c r="A182" t="s">
        <v>4</v>
      </c>
      <c r="B182" s="1">
        <v>43106</v>
      </c>
      <c r="C182" s="1" t="s">
        <v>56</v>
      </c>
      <c r="D182" s="2" t="str">
        <f>IF(MID(data[[#This Row],[saisie]],1,1)="x","X","")</f>
        <v/>
      </c>
      <c r="E182" s="2" t="str">
        <f>IF(MID(data[[#This Row],[saisie]],2,1)="x","X","")</f>
        <v>X</v>
      </c>
      <c r="F182" s="2" t="str">
        <f>IF(MID(data[[#This Row],[saisie]],3,1)="x","X","")</f>
        <v/>
      </c>
      <c r="G182" s="2" t="str">
        <f>IF(MID(data[[#This Row],[saisie]],4,1)="x","X","")</f>
        <v>X</v>
      </c>
      <c r="H182" s="9">
        <f>SUMPRODUCT((leave[Agents]=data[[#This Row],[agent]])*(leave[depart]&lt;=data[[#This Row],[date]])*(leave[retour]&gt;data[[#This Row],[date]]))</f>
        <v>0</v>
      </c>
      <c r="I182" s="15">
        <f>IF(data[[#This Row],[absence]]=0,SUMPRODUCT((data[[#This Row],[1]:[4]]="X")*HORAIRES!$B$5:$E$5),0)</f>
        <v>0.45833333333333331</v>
      </c>
      <c r="J182" s="15">
        <f>IF(data[[#This Row],[absence]]=0,SUMPRODUCT((data[[#This Row],[1]:[4]]="X")*HORAIRES!$B$6:$E$6),0)</f>
        <v>4.166666666666663E-2</v>
      </c>
      <c r="K182" s="2" t="str">
        <f ca="1">IF(COUNTIF(JF,data[[#This Row],[date]])&gt;0,"férié","")</f>
        <v/>
      </c>
      <c r="L182" s="2" t="str">
        <f>data[[#This Row],[agent]]&amp;"|"&amp;data[[#This Row],[date]]</f>
        <v>agent6|43106</v>
      </c>
    </row>
    <row r="183" spans="1:12" x14ac:dyDescent="0.25">
      <c r="A183" t="s">
        <v>4</v>
      </c>
      <c r="B183" s="1">
        <v>43107</v>
      </c>
      <c r="C183" s="1" t="s">
        <v>53</v>
      </c>
      <c r="D183" s="2" t="str">
        <f>IF(MID(data[[#This Row],[saisie]],1,1)="x","X","")</f>
        <v>X</v>
      </c>
      <c r="E183" s="2" t="str">
        <f>IF(MID(data[[#This Row],[saisie]],2,1)="x","X","")</f>
        <v/>
      </c>
      <c r="F183" s="2" t="str">
        <f>IF(MID(data[[#This Row],[saisie]],3,1)="x","X","")</f>
        <v/>
      </c>
      <c r="G183" s="2" t="str">
        <f>IF(MID(data[[#This Row],[saisie]],4,1)="x","X","")</f>
        <v/>
      </c>
      <c r="H183" s="9">
        <f>SUMPRODUCT((leave[Agents]=data[[#This Row],[agent]])*(leave[depart]&lt;=data[[#This Row],[date]])*(leave[retour]&gt;data[[#This Row],[date]]))</f>
        <v>0</v>
      </c>
      <c r="I183" s="15">
        <f>IF(data[[#This Row],[absence]]=0,SUMPRODUCT((data[[#This Row],[1]:[4]]="X")*HORAIRES!$B$5:$E$5),0)</f>
        <v>0.29166666666666669</v>
      </c>
      <c r="J183" s="15">
        <f>IF(data[[#This Row],[absence]]=0,SUMPRODUCT((data[[#This Row],[1]:[4]]="X")*HORAIRES!$B$6:$E$6),0)</f>
        <v>0.25</v>
      </c>
      <c r="K183" s="2" t="str">
        <f ca="1">IF(COUNTIF(JF,data[[#This Row],[date]])&gt;0,"férié","")</f>
        <v/>
      </c>
      <c r="L183" s="2" t="str">
        <f>data[[#This Row],[agent]]&amp;"|"&amp;data[[#This Row],[date]]</f>
        <v>agent6|43107</v>
      </c>
    </row>
    <row r="184" spans="1:12" x14ac:dyDescent="0.25">
      <c r="A184" t="s">
        <v>4</v>
      </c>
      <c r="B184" s="1">
        <v>43108</v>
      </c>
      <c r="C184" s="1" t="s">
        <v>54</v>
      </c>
      <c r="D184" s="2" t="str">
        <f>IF(MID(data[[#This Row],[saisie]],1,1)="x","X","")</f>
        <v/>
      </c>
      <c r="E184" s="2" t="str">
        <f>IF(MID(data[[#This Row],[saisie]],2,1)="x","X","")</f>
        <v/>
      </c>
      <c r="F184" s="2" t="str">
        <f>IF(MID(data[[#This Row],[saisie]],3,1)="x","X","")</f>
        <v/>
      </c>
      <c r="G184" s="2" t="str">
        <f>IF(MID(data[[#This Row],[saisie]],4,1)="x","X","")</f>
        <v/>
      </c>
      <c r="H184" s="9">
        <f>SUMPRODUCT((leave[Agents]=data[[#This Row],[agent]])*(leave[depart]&lt;=data[[#This Row],[date]])*(leave[retour]&gt;data[[#This Row],[date]]))</f>
        <v>0</v>
      </c>
      <c r="I184" s="15">
        <f>IF(data[[#This Row],[absence]]=0,SUMPRODUCT((data[[#This Row],[1]:[4]]="X")*HORAIRES!$B$5:$E$5),0)</f>
        <v>0</v>
      </c>
      <c r="J184" s="15">
        <f>IF(data[[#This Row],[absence]]=0,SUMPRODUCT((data[[#This Row],[1]:[4]]="X")*HORAIRES!$B$6:$E$6),0)</f>
        <v>0</v>
      </c>
      <c r="K184" s="2" t="str">
        <f ca="1">IF(COUNTIF(JF,data[[#This Row],[date]])&gt;0,"férié","")</f>
        <v/>
      </c>
      <c r="L184" s="2" t="str">
        <f>data[[#This Row],[agent]]&amp;"|"&amp;data[[#This Row],[date]]</f>
        <v>agent6|43108</v>
      </c>
    </row>
    <row r="185" spans="1:12" x14ac:dyDescent="0.25">
      <c r="A185" t="s">
        <v>4</v>
      </c>
      <c r="B185" s="1">
        <v>43109</v>
      </c>
      <c r="C185" s="1" t="s">
        <v>55</v>
      </c>
      <c r="D185" s="2" t="str">
        <f>IF(MID(data[[#This Row],[saisie]],1,1)="x","X","")</f>
        <v/>
      </c>
      <c r="E185" s="2" t="str">
        <f>IF(MID(data[[#This Row],[saisie]],2,1)="x","X","")</f>
        <v/>
      </c>
      <c r="F185" s="2" t="str">
        <f>IF(MID(data[[#This Row],[saisie]],3,1)="x","X","")</f>
        <v>X</v>
      </c>
      <c r="G185" s="2" t="str">
        <f>IF(MID(data[[#This Row],[saisie]],4,1)="x","X","")</f>
        <v/>
      </c>
      <c r="H185" s="9">
        <f>SUMPRODUCT((leave[Agents]=data[[#This Row],[agent]])*(leave[depart]&lt;=data[[#This Row],[date]])*(leave[retour]&gt;data[[#This Row],[date]]))</f>
        <v>0</v>
      </c>
      <c r="I185" s="15">
        <f>IF(data[[#This Row],[absence]]=0,SUMPRODUCT((data[[#This Row],[1]:[4]]="X")*HORAIRES!$B$5:$E$5),0)</f>
        <v>0.25</v>
      </c>
      <c r="J185" s="15">
        <f>IF(data[[#This Row],[absence]]=0,SUMPRODUCT((data[[#This Row],[1]:[4]]="X")*HORAIRES!$B$6:$E$6),0)</f>
        <v>0</v>
      </c>
      <c r="K185" s="2" t="str">
        <f ca="1">IF(COUNTIF(JF,data[[#This Row],[date]])&gt;0,"férié","")</f>
        <v/>
      </c>
      <c r="L185" s="2" t="str">
        <f>data[[#This Row],[agent]]&amp;"|"&amp;data[[#This Row],[date]]</f>
        <v>agent6|43109</v>
      </c>
    </row>
    <row r="186" spans="1:12" x14ac:dyDescent="0.25">
      <c r="A186" t="s">
        <v>4</v>
      </c>
      <c r="B186" s="1">
        <v>43110</v>
      </c>
      <c r="C186" s="1" t="s">
        <v>56</v>
      </c>
      <c r="D186" s="2" t="str">
        <f>IF(MID(data[[#This Row],[saisie]],1,1)="x","X","")</f>
        <v/>
      </c>
      <c r="E186" s="2" t="str">
        <f>IF(MID(data[[#This Row],[saisie]],2,1)="x","X","")</f>
        <v>X</v>
      </c>
      <c r="F186" s="2" t="str">
        <f>IF(MID(data[[#This Row],[saisie]],3,1)="x","X","")</f>
        <v/>
      </c>
      <c r="G186" s="2" t="str">
        <f>IF(MID(data[[#This Row],[saisie]],4,1)="x","X","")</f>
        <v>X</v>
      </c>
      <c r="H186" s="9">
        <f>SUMPRODUCT((leave[Agents]=data[[#This Row],[agent]])*(leave[depart]&lt;=data[[#This Row],[date]])*(leave[retour]&gt;data[[#This Row],[date]]))</f>
        <v>0</v>
      </c>
      <c r="I186" s="15">
        <f>IF(data[[#This Row],[absence]]=0,SUMPRODUCT((data[[#This Row],[1]:[4]]="X")*HORAIRES!$B$5:$E$5),0)</f>
        <v>0.45833333333333331</v>
      </c>
      <c r="J186" s="15">
        <f>IF(data[[#This Row],[absence]]=0,SUMPRODUCT((data[[#This Row],[1]:[4]]="X")*HORAIRES!$B$6:$E$6),0)</f>
        <v>4.166666666666663E-2</v>
      </c>
      <c r="K186" s="2" t="str">
        <f ca="1">IF(COUNTIF(JF,data[[#This Row],[date]])&gt;0,"férié","")</f>
        <v/>
      </c>
      <c r="L186" s="2" t="str">
        <f>data[[#This Row],[agent]]&amp;"|"&amp;data[[#This Row],[date]]</f>
        <v>agent6|43110</v>
      </c>
    </row>
    <row r="187" spans="1:12" x14ac:dyDescent="0.25">
      <c r="A187" t="s">
        <v>4</v>
      </c>
      <c r="B187" s="1">
        <v>43111</v>
      </c>
      <c r="C187" s="1" t="s">
        <v>53</v>
      </c>
      <c r="D187" s="2" t="str">
        <f>IF(MID(data[[#This Row],[saisie]],1,1)="x","X","")</f>
        <v>X</v>
      </c>
      <c r="E187" s="2" t="str">
        <f>IF(MID(data[[#This Row],[saisie]],2,1)="x","X","")</f>
        <v/>
      </c>
      <c r="F187" s="2" t="str">
        <f>IF(MID(data[[#This Row],[saisie]],3,1)="x","X","")</f>
        <v/>
      </c>
      <c r="G187" s="2" t="str">
        <f>IF(MID(data[[#This Row],[saisie]],4,1)="x","X","")</f>
        <v/>
      </c>
      <c r="H187" s="9">
        <f>SUMPRODUCT((leave[Agents]=data[[#This Row],[agent]])*(leave[depart]&lt;=data[[#This Row],[date]])*(leave[retour]&gt;data[[#This Row],[date]]))</f>
        <v>0</v>
      </c>
      <c r="I187" s="15">
        <f>IF(data[[#This Row],[absence]]=0,SUMPRODUCT((data[[#This Row],[1]:[4]]="X")*HORAIRES!$B$5:$E$5),0)</f>
        <v>0.29166666666666669</v>
      </c>
      <c r="J187" s="15">
        <f>IF(data[[#This Row],[absence]]=0,SUMPRODUCT((data[[#This Row],[1]:[4]]="X")*HORAIRES!$B$6:$E$6),0)</f>
        <v>0.25</v>
      </c>
      <c r="K187" s="2" t="str">
        <f ca="1">IF(COUNTIF(JF,data[[#This Row],[date]])&gt;0,"férié","")</f>
        <v/>
      </c>
      <c r="L187" s="2" t="str">
        <f>data[[#This Row],[agent]]&amp;"|"&amp;data[[#This Row],[date]]</f>
        <v>agent6|43111</v>
      </c>
    </row>
    <row r="188" spans="1:12" x14ac:dyDescent="0.25">
      <c r="A188" t="s">
        <v>4</v>
      </c>
      <c r="B188" s="1">
        <v>43112</v>
      </c>
      <c r="C188" s="1" t="s">
        <v>54</v>
      </c>
      <c r="D188" s="2" t="str">
        <f>IF(MID(data[[#This Row],[saisie]],1,1)="x","X","")</f>
        <v/>
      </c>
      <c r="E188" s="2" t="str">
        <f>IF(MID(data[[#This Row],[saisie]],2,1)="x","X","")</f>
        <v/>
      </c>
      <c r="F188" s="2" t="str">
        <f>IF(MID(data[[#This Row],[saisie]],3,1)="x","X","")</f>
        <v/>
      </c>
      <c r="G188" s="2" t="str">
        <f>IF(MID(data[[#This Row],[saisie]],4,1)="x","X","")</f>
        <v/>
      </c>
      <c r="H188" s="9">
        <f>SUMPRODUCT((leave[Agents]=data[[#This Row],[agent]])*(leave[depart]&lt;=data[[#This Row],[date]])*(leave[retour]&gt;data[[#This Row],[date]]))</f>
        <v>0</v>
      </c>
      <c r="I188" s="15">
        <f>IF(data[[#This Row],[absence]]=0,SUMPRODUCT((data[[#This Row],[1]:[4]]="X")*HORAIRES!$B$5:$E$5),0)</f>
        <v>0</v>
      </c>
      <c r="J188" s="15">
        <f>IF(data[[#This Row],[absence]]=0,SUMPRODUCT((data[[#This Row],[1]:[4]]="X")*HORAIRES!$B$6:$E$6),0)</f>
        <v>0</v>
      </c>
      <c r="K188" s="2" t="str">
        <f ca="1">IF(COUNTIF(JF,data[[#This Row],[date]])&gt;0,"férié","")</f>
        <v/>
      </c>
      <c r="L188" s="2" t="str">
        <f>data[[#This Row],[agent]]&amp;"|"&amp;data[[#This Row],[date]]</f>
        <v>agent6|43112</v>
      </c>
    </row>
    <row r="189" spans="1:12" x14ac:dyDescent="0.25">
      <c r="A189" t="s">
        <v>4</v>
      </c>
      <c r="B189" s="1">
        <v>43113</v>
      </c>
      <c r="C189" s="1" t="s">
        <v>55</v>
      </c>
      <c r="D189" s="2" t="str">
        <f>IF(MID(data[[#This Row],[saisie]],1,1)="x","X","")</f>
        <v/>
      </c>
      <c r="E189" s="2" t="str">
        <f>IF(MID(data[[#This Row],[saisie]],2,1)="x","X","")</f>
        <v/>
      </c>
      <c r="F189" s="2" t="str">
        <f>IF(MID(data[[#This Row],[saisie]],3,1)="x","X","")</f>
        <v>X</v>
      </c>
      <c r="G189" s="2" t="str">
        <f>IF(MID(data[[#This Row],[saisie]],4,1)="x","X","")</f>
        <v/>
      </c>
      <c r="H189" s="9">
        <f>SUMPRODUCT((leave[Agents]=data[[#This Row],[agent]])*(leave[depart]&lt;=data[[#This Row],[date]])*(leave[retour]&gt;data[[#This Row],[date]]))</f>
        <v>0</v>
      </c>
      <c r="I189" s="15">
        <f>IF(data[[#This Row],[absence]]=0,SUMPRODUCT((data[[#This Row],[1]:[4]]="X")*HORAIRES!$B$5:$E$5),0)</f>
        <v>0.25</v>
      </c>
      <c r="J189" s="15">
        <f>IF(data[[#This Row],[absence]]=0,SUMPRODUCT((data[[#This Row],[1]:[4]]="X")*HORAIRES!$B$6:$E$6),0)</f>
        <v>0</v>
      </c>
      <c r="K189" s="2" t="str">
        <f ca="1">IF(COUNTIF(JF,data[[#This Row],[date]])&gt;0,"férié","")</f>
        <v/>
      </c>
      <c r="L189" s="2" t="str">
        <f>data[[#This Row],[agent]]&amp;"|"&amp;data[[#This Row],[date]]</f>
        <v>agent6|43113</v>
      </c>
    </row>
    <row r="190" spans="1:12" x14ac:dyDescent="0.25">
      <c r="A190" t="s">
        <v>4</v>
      </c>
      <c r="B190" s="1">
        <v>43114</v>
      </c>
      <c r="C190" s="1" t="s">
        <v>56</v>
      </c>
      <c r="D190" s="2" t="str">
        <f>IF(MID(data[[#This Row],[saisie]],1,1)="x","X","")</f>
        <v/>
      </c>
      <c r="E190" s="2" t="str">
        <f>IF(MID(data[[#This Row],[saisie]],2,1)="x","X","")</f>
        <v>X</v>
      </c>
      <c r="F190" s="2" t="str">
        <f>IF(MID(data[[#This Row],[saisie]],3,1)="x","X","")</f>
        <v/>
      </c>
      <c r="G190" s="2" t="str">
        <f>IF(MID(data[[#This Row],[saisie]],4,1)="x","X","")</f>
        <v>X</v>
      </c>
      <c r="H190" s="9">
        <f>SUMPRODUCT((leave[Agents]=data[[#This Row],[agent]])*(leave[depart]&lt;=data[[#This Row],[date]])*(leave[retour]&gt;data[[#This Row],[date]]))</f>
        <v>0</v>
      </c>
      <c r="I190" s="15">
        <f>IF(data[[#This Row],[absence]]=0,SUMPRODUCT((data[[#This Row],[1]:[4]]="X")*HORAIRES!$B$5:$E$5),0)</f>
        <v>0.45833333333333331</v>
      </c>
      <c r="J190" s="15">
        <f>IF(data[[#This Row],[absence]]=0,SUMPRODUCT((data[[#This Row],[1]:[4]]="X")*HORAIRES!$B$6:$E$6),0)</f>
        <v>4.166666666666663E-2</v>
      </c>
      <c r="K190" s="2" t="str">
        <f ca="1">IF(COUNTIF(JF,data[[#This Row],[date]])&gt;0,"férié","")</f>
        <v/>
      </c>
      <c r="L190" s="2" t="str">
        <f>data[[#This Row],[agent]]&amp;"|"&amp;data[[#This Row],[date]]</f>
        <v>agent6|43114</v>
      </c>
    </row>
    <row r="191" spans="1:12" x14ac:dyDescent="0.25">
      <c r="A191" t="s">
        <v>4</v>
      </c>
      <c r="B191" s="1">
        <v>43115</v>
      </c>
      <c r="C191" s="1" t="s">
        <v>53</v>
      </c>
      <c r="D191" s="2" t="str">
        <f>IF(MID(data[[#This Row],[saisie]],1,1)="x","X","")</f>
        <v>X</v>
      </c>
      <c r="E191" s="2" t="str">
        <f>IF(MID(data[[#This Row],[saisie]],2,1)="x","X","")</f>
        <v/>
      </c>
      <c r="F191" s="2" t="str">
        <f>IF(MID(data[[#This Row],[saisie]],3,1)="x","X","")</f>
        <v/>
      </c>
      <c r="G191" s="2" t="str">
        <f>IF(MID(data[[#This Row],[saisie]],4,1)="x","X","")</f>
        <v/>
      </c>
      <c r="H191" s="9">
        <f>SUMPRODUCT((leave[Agents]=data[[#This Row],[agent]])*(leave[depart]&lt;=data[[#This Row],[date]])*(leave[retour]&gt;data[[#This Row],[date]]))</f>
        <v>0</v>
      </c>
      <c r="I191" s="15">
        <f>IF(data[[#This Row],[absence]]=0,SUMPRODUCT((data[[#This Row],[1]:[4]]="X")*HORAIRES!$B$5:$E$5),0)</f>
        <v>0.29166666666666669</v>
      </c>
      <c r="J191" s="15">
        <f>IF(data[[#This Row],[absence]]=0,SUMPRODUCT((data[[#This Row],[1]:[4]]="X")*HORAIRES!$B$6:$E$6),0)</f>
        <v>0.25</v>
      </c>
      <c r="K191" s="2" t="str">
        <f ca="1">IF(COUNTIF(JF,data[[#This Row],[date]])&gt;0,"férié","")</f>
        <v/>
      </c>
      <c r="L191" s="2" t="str">
        <f>data[[#This Row],[agent]]&amp;"|"&amp;data[[#This Row],[date]]</f>
        <v>agent6|43115</v>
      </c>
    </row>
    <row r="192" spans="1:12" x14ac:dyDescent="0.25">
      <c r="A192" t="s">
        <v>4</v>
      </c>
      <c r="B192" s="1">
        <v>43116</v>
      </c>
      <c r="C192" s="1" t="s">
        <v>54</v>
      </c>
      <c r="D192" s="2" t="str">
        <f>IF(MID(data[[#This Row],[saisie]],1,1)="x","X","")</f>
        <v/>
      </c>
      <c r="E192" s="2" t="str">
        <f>IF(MID(data[[#This Row],[saisie]],2,1)="x","X","")</f>
        <v/>
      </c>
      <c r="F192" s="2" t="str">
        <f>IF(MID(data[[#This Row],[saisie]],3,1)="x","X","")</f>
        <v/>
      </c>
      <c r="G192" s="2" t="str">
        <f>IF(MID(data[[#This Row],[saisie]],4,1)="x","X","")</f>
        <v/>
      </c>
      <c r="H192" s="9">
        <f>SUMPRODUCT((leave[Agents]=data[[#This Row],[agent]])*(leave[depart]&lt;=data[[#This Row],[date]])*(leave[retour]&gt;data[[#This Row],[date]]))</f>
        <v>0</v>
      </c>
      <c r="I192" s="15">
        <f>IF(data[[#This Row],[absence]]=0,SUMPRODUCT((data[[#This Row],[1]:[4]]="X")*HORAIRES!$B$5:$E$5),0)</f>
        <v>0</v>
      </c>
      <c r="J192" s="15">
        <f>IF(data[[#This Row],[absence]]=0,SUMPRODUCT((data[[#This Row],[1]:[4]]="X")*HORAIRES!$B$6:$E$6),0)</f>
        <v>0</v>
      </c>
      <c r="K192" s="2" t="str">
        <f ca="1">IF(COUNTIF(JF,data[[#This Row],[date]])&gt;0,"férié","")</f>
        <v/>
      </c>
      <c r="L192" s="2" t="str">
        <f>data[[#This Row],[agent]]&amp;"|"&amp;data[[#This Row],[date]]</f>
        <v>agent6|43116</v>
      </c>
    </row>
    <row r="193" spans="1:12" x14ac:dyDescent="0.25">
      <c r="A193" t="s">
        <v>4</v>
      </c>
      <c r="B193" s="1">
        <v>43117</v>
      </c>
      <c r="C193" s="1" t="s">
        <v>55</v>
      </c>
      <c r="D193" s="2" t="str">
        <f>IF(MID(data[[#This Row],[saisie]],1,1)="x","X","")</f>
        <v/>
      </c>
      <c r="E193" s="2" t="str">
        <f>IF(MID(data[[#This Row],[saisie]],2,1)="x","X","")</f>
        <v/>
      </c>
      <c r="F193" s="2" t="str">
        <f>IF(MID(data[[#This Row],[saisie]],3,1)="x","X","")</f>
        <v>X</v>
      </c>
      <c r="G193" s="2" t="str">
        <f>IF(MID(data[[#This Row],[saisie]],4,1)="x","X","")</f>
        <v/>
      </c>
      <c r="H193" s="9">
        <f>SUMPRODUCT((leave[Agents]=data[[#This Row],[agent]])*(leave[depart]&lt;=data[[#This Row],[date]])*(leave[retour]&gt;data[[#This Row],[date]]))</f>
        <v>0</v>
      </c>
      <c r="I193" s="15">
        <f>IF(data[[#This Row],[absence]]=0,SUMPRODUCT((data[[#This Row],[1]:[4]]="X")*HORAIRES!$B$5:$E$5),0)</f>
        <v>0.25</v>
      </c>
      <c r="J193" s="15">
        <f>IF(data[[#This Row],[absence]]=0,SUMPRODUCT((data[[#This Row],[1]:[4]]="X")*HORAIRES!$B$6:$E$6),0)</f>
        <v>0</v>
      </c>
      <c r="K193" s="2" t="str">
        <f ca="1">IF(COUNTIF(JF,data[[#This Row],[date]])&gt;0,"férié","")</f>
        <v/>
      </c>
      <c r="L193" s="2" t="str">
        <f>data[[#This Row],[agent]]&amp;"|"&amp;data[[#This Row],[date]]</f>
        <v>agent6|43117</v>
      </c>
    </row>
    <row r="194" spans="1:12" x14ac:dyDescent="0.25">
      <c r="A194" t="s">
        <v>4</v>
      </c>
      <c r="B194" s="1">
        <v>43118</v>
      </c>
      <c r="C194" s="1" t="s">
        <v>56</v>
      </c>
      <c r="D194" s="2" t="str">
        <f>IF(MID(data[[#This Row],[saisie]],1,1)="x","X","")</f>
        <v/>
      </c>
      <c r="E194" s="2" t="str">
        <f>IF(MID(data[[#This Row],[saisie]],2,1)="x","X","")</f>
        <v>X</v>
      </c>
      <c r="F194" s="2" t="str">
        <f>IF(MID(data[[#This Row],[saisie]],3,1)="x","X","")</f>
        <v/>
      </c>
      <c r="G194" s="2" t="str">
        <f>IF(MID(data[[#This Row],[saisie]],4,1)="x","X","")</f>
        <v>X</v>
      </c>
      <c r="H194" s="9">
        <f>SUMPRODUCT((leave[Agents]=data[[#This Row],[agent]])*(leave[depart]&lt;=data[[#This Row],[date]])*(leave[retour]&gt;data[[#This Row],[date]]))</f>
        <v>0</v>
      </c>
      <c r="I194" s="15">
        <f>IF(data[[#This Row],[absence]]=0,SUMPRODUCT((data[[#This Row],[1]:[4]]="X")*HORAIRES!$B$5:$E$5),0)</f>
        <v>0.45833333333333331</v>
      </c>
      <c r="J194" s="15">
        <f>IF(data[[#This Row],[absence]]=0,SUMPRODUCT((data[[#This Row],[1]:[4]]="X")*HORAIRES!$B$6:$E$6),0)</f>
        <v>4.166666666666663E-2</v>
      </c>
      <c r="K194" s="2" t="str">
        <f ca="1">IF(COUNTIF(JF,data[[#This Row],[date]])&gt;0,"férié","")</f>
        <v/>
      </c>
      <c r="L194" s="2" t="str">
        <f>data[[#This Row],[agent]]&amp;"|"&amp;data[[#This Row],[date]]</f>
        <v>agent6|43118</v>
      </c>
    </row>
    <row r="195" spans="1:12" x14ac:dyDescent="0.25">
      <c r="A195" t="s">
        <v>4</v>
      </c>
      <c r="B195" s="1">
        <v>43119</v>
      </c>
      <c r="C195" s="1" t="s">
        <v>53</v>
      </c>
      <c r="D195" s="2" t="str">
        <f>IF(MID(data[[#This Row],[saisie]],1,1)="x","X","")</f>
        <v>X</v>
      </c>
      <c r="E195" s="2" t="str">
        <f>IF(MID(data[[#This Row],[saisie]],2,1)="x","X","")</f>
        <v/>
      </c>
      <c r="F195" s="2" t="str">
        <f>IF(MID(data[[#This Row],[saisie]],3,1)="x","X","")</f>
        <v/>
      </c>
      <c r="G195" s="2" t="str">
        <f>IF(MID(data[[#This Row],[saisie]],4,1)="x","X","")</f>
        <v/>
      </c>
      <c r="H195" s="9">
        <f>SUMPRODUCT((leave[Agents]=data[[#This Row],[agent]])*(leave[depart]&lt;=data[[#This Row],[date]])*(leave[retour]&gt;data[[#This Row],[date]]))</f>
        <v>0</v>
      </c>
      <c r="I195" s="15">
        <f>IF(data[[#This Row],[absence]]=0,SUMPRODUCT((data[[#This Row],[1]:[4]]="X")*HORAIRES!$B$5:$E$5),0)</f>
        <v>0.29166666666666669</v>
      </c>
      <c r="J195" s="15">
        <f>IF(data[[#This Row],[absence]]=0,SUMPRODUCT((data[[#This Row],[1]:[4]]="X")*HORAIRES!$B$6:$E$6),0)</f>
        <v>0.25</v>
      </c>
      <c r="K195" s="2" t="str">
        <f ca="1">IF(COUNTIF(JF,data[[#This Row],[date]])&gt;0,"férié","")</f>
        <v/>
      </c>
      <c r="L195" s="2" t="str">
        <f>data[[#This Row],[agent]]&amp;"|"&amp;data[[#This Row],[date]]</f>
        <v>agent6|43119</v>
      </c>
    </row>
    <row r="196" spans="1:12" x14ac:dyDescent="0.25">
      <c r="A196" t="s">
        <v>4</v>
      </c>
      <c r="B196" s="1">
        <v>43120</v>
      </c>
      <c r="C196" s="1" t="s">
        <v>54</v>
      </c>
      <c r="D196" s="2" t="str">
        <f>IF(MID(data[[#This Row],[saisie]],1,1)="x","X","")</f>
        <v/>
      </c>
      <c r="E196" s="2" t="str">
        <f>IF(MID(data[[#This Row],[saisie]],2,1)="x","X","")</f>
        <v/>
      </c>
      <c r="F196" s="2" t="str">
        <f>IF(MID(data[[#This Row],[saisie]],3,1)="x","X","")</f>
        <v/>
      </c>
      <c r="G196" s="2" t="str">
        <f>IF(MID(data[[#This Row],[saisie]],4,1)="x","X","")</f>
        <v/>
      </c>
      <c r="H196" s="9">
        <f>SUMPRODUCT((leave[Agents]=data[[#This Row],[agent]])*(leave[depart]&lt;=data[[#This Row],[date]])*(leave[retour]&gt;data[[#This Row],[date]]))</f>
        <v>0</v>
      </c>
      <c r="I196" s="15">
        <f>IF(data[[#This Row],[absence]]=0,SUMPRODUCT((data[[#This Row],[1]:[4]]="X")*HORAIRES!$B$5:$E$5),0)</f>
        <v>0</v>
      </c>
      <c r="J196" s="15">
        <f>IF(data[[#This Row],[absence]]=0,SUMPRODUCT((data[[#This Row],[1]:[4]]="X")*HORAIRES!$B$6:$E$6),0)</f>
        <v>0</v>
      </c>
      <c r="K196" s="2" t="str">
        <f ca="1">IF(COUNTIF(JF,data[[#This Row],[date]])&gt;0,"férié","")</f>
        <v/>
      </c>
      <c r="L196" s="2" t="str">
        <f>data[[#This Row],[agent]]&amp;"|"&amp;data[[#This Row],[date]]</f>
        <v>agent6|43120</v>
      </c>
    </row>
    <row r="197" spans="1:12" x14ac:dyDescent="0.25">
      <c r="A197" t="s">
        <v>4</v>
      </c>
      <c r="B197" s="1">
        <v>43121</v>
      </c>
      <c r="C197" s="1" t="s">
        <v>55</v>
      </c>
      <c r="D197" s="2" t="str">
        <f>IF(MID(data[[#This Row],[saisie]],1,1)="x","X","")</f>
        <v/>
      </c>
      <c r="E197" s="2" t="str">
        <f>IF(MID(data[[#This Row],[saisie]],2,1)="x","X","")</f>
        <v/>
      </c>
      <c r="F197" s="2" t="str">
        <f>IF(MID(data[[#This Row],[saisie]],3,1)="x","X","")</f>
        <v>X</v>
      </c>
      <c r="G197" s="2" t="str">
        <f>IF(MID(data[[#This Row],[saisie]],4,1)="x","X","")</f>
        <v/>
      </c>
      <c r="H197" s="9">
        <f>SUMPRODUCT((leave[Agents]=data[[#This Row],[agent]])*(leave[depart]&lt;=data[[#This Row],[date]])*(leave[retour]&gt;data[[#This Row],[date]]))</f>
        <v>0</v>
      </c>
      <c r="I197" s="15">
        <f>IF(data[[#This Row],[absence]]=0,SUMPRODUCT((data[[#This Row],[1]:[4]]="X")*HORAIRES!$B$5:$E$5),0)</f>
        <v>0.25</v>
      </c>
      <c r="J197" s="15">
        <f>IF(data[[#This Row],[absence]]=0,SUMPRODUCT((data[[#This Row],[1]:[4]]="X")*HORAIRES!$B$6:$E$6),0)</f>
        <v>0</v>
      </c>
      <c r="K197" s="2" t="str">
        <f ca="1">IF(COUNTIF(JF,data[[#This Row],[date]])&gt;0,"férié","")</f>
        <v/>
      </c>
      <c r="L197" s="2" t="str">
        <f>data[[#This Row],[agent]]&amp;"|"&amp;data[[#This Row],[date]]</f>
        <v>agent6|43121</v>
      </c>
    </row>
    <row r="198" spans="1:12" x14ac:dyDescent="0.25">
      <c r="A198" t="s">
        <v>4</v>
      </c>
      <c r="B198" s="1">
        <v>43122</v>
      </c>
      <c r="C198" s="1" t="s">
        <v>56</v>
      </c>
      <c r="D198" s="2" t="str">
        <f>IF(MID(data[[#This Row],[saisie]],1,1)="x","X","")</f>
        <v/>
      </c>
      <c r="E198" s="2" t="str">
        <f>IF(MID(data[[#This Row],[saisie]],2,1)="x","X","")</f>
        <v>X</v>
      </c>
      <c r="F198" s="2" t="str">
        <f>IF(MID(data[[#This Row],[saisie]],3,1)="x","X","")</f>
        <v/>
      </c>
      <c r="G198" s="2" t="str">
        <f>IF(MID(data[[#This Row],[saisie]],4,1)="x","X","")</f>
        <v>X</v>
      </c>
      <c r="H198" s="9">
        <f>SUMPRODUCT((leave[Agents]=data[[#This Row],[agent]])*(leave[depart]&lt;=data[[#This Row],[date]])*(leave[retour]&gt;data[[#This Row],[date]]))</f>
        <v>0</v>
      </c>
      <c r="I198" s="15">
        <f>IF(data[[#This Row],[absence]]=0,SUMPRODUCT((data[[#This Row],[1]:[4]]="X")*HORAIRES!$B$5:$E$5),0)</f>
        <v>0.45833333333333331</v>
      </c>
      <c r="J198" s="15">
        <f>IF(data[[#This Row],[absence]]=0,SUMPRODUCT((data[[#This Row],[1]:[4]]="X")*HORAIRES!$B$6:$E$6),0)</f>
        <v>4.166666666666663E-2</v>
      </c>
      <c r="K198" s="2" t="str">
        <f ca="1">IF(COUNTIF(JF,data[[#This Row],[date]])&gt;0,"férié","")</f>
        <v/>
      </c>
      <c r="L198" s="2" t="str">
        <f>data[[#This Row],[agent]]&amp;"|"&amp;data[[#This Row],[date]]</f>
        <v>agent6|43122</v>
      </c>
    </row>
    <row r="199" spans="1:12" x14ac:dyDescent="0.25">
      <c r="A199" t="s">
        <v>4</v>
      </c>
      <c r="B199" s="1">
        <v>43123</v>
      </c>
      <c r="C199" s="1" t="s">
        <v>53</v>
      </c>
      <c r="D199" s="2" t="str">
        <f>IF(MID(data[[#This Row],[saisie]],1,1)="x","X","")</f>
        <v>X</v>
      </c>
      <c r="E199" s="2" t="str">
        <f>IF(MID(data[[#This Row],[saisie]],2,1)="x","X","")</f>
        <v/>
      </c>
      <c r="F199" s="2" t="str">
        <f>IF(MID(data[[#This Row],[saisie]],3,1)="x","X","")</f>
        <v/>
      </c>
      <c r="G199" s="2" t="str">
        <f>IF(MID(data[[#This Row],[saisie]],4,1)="x","X","")</f>
        <v/>
      </c>
      <c r="H199" s="9">
        <f>SUMPRODUCT((leave[Agents]=data[[#This Row],[agent]])*(leave[depart]&lt;=data[[#This Row],[date]])*(leave[retour]&gt;data[[#This Row],[date]]))</f>
        <v>0</v>
      </c>
      <c r="I199" s="15">
        <f>IF(data[[#This Row],[absence]]=0,SUMPRODUCT((data[[#This Row],[1]:[4]]="X")*HORAIRES!$B$5:$E$5),0)</f>
        <v>0.29166666666666669</v>
      </c>
      <c r="J199" s="15">
        <f>IF(data[[#This Row],[absence]]=0,SUMPRODUCT((data[[#This Row],[1]:[4]]="X")*HORAIRES!$B$6:$E$6),0)</f>
        <v>0.25</v>
      </c>
      <c r="K199" s="2" t="str">
        <f ca="1">IF(COUNTIF(JF,data[[#This Row],[date]])&gt;0,"férié","")</f>
        <v/>
      </c>
      <c r="L199" s="2" t="str">
        <f>data[[#This Row],[agent]]&amp;"|"&amp;data[[#This Row],[date]]</f>
        <v>agent6|43123</v>
      </c>
    </row>
    <row r="200" spans="1:12" x14ac:dyDescent="0.25">
      <c r="A200" t="s">
        <v>4</v>
      </c>
      <c r="B200" s="1">
        <v>43124</v>
      </c>
      <c r="C200" s="1" t="s">
        <v>54</v>
      </c>
      <c r="D200" s="2" t="str">
        <f>IF(MID(data[[#This Row],[saisie]],1,1)="x","X","")</f>
        <v/>
      </c>
      <c r="E200" s="2" t="str">
        <f>IF(MID(data[[#This Row],[saisie]],2,1)="x","X","")</f>
        <v/>
      </c>
      <c r="F200" s="2" t="str">
        <f>IF(MID(data[[#This Row],[saisie]],3,1)="x","X","")</f>
        <v/>
      </c>
      <c r="G200" s="2" t="str">
        <f>IF(MID(data[[#This Row],[saisie]],4,1)="x","X","")</f>
        <v/>
      </c>
      <c r="H200" s="9">
        <f>SUMPRODUCT((leave[Agents]=data[[#This Row],[agent]])*(leave[depart]&lt;=data[[#This Row],[date]])*(leave[retour]&gt;data[[#This Row],[date]]))</f>
        <v>0</v>
      </c>
      <c r="I200" s="15">
        <f>IF(data[[#This Row],[absence]]=0,SUMPRODUCT((data[[#This Row],[1]:[4]]="X")*HORAIRES!$B$5:$E$5),0)</f>
        <v>0</v>
      </c>
      <c r="J200" s="15">
        <f>IF(data[[#This Row],[absence]]=0,SUMPRODUCT((data[[#This Row],[1]:[4]]="X")*HORAIRES!$B$6:$E$6),0)</f>
        <v>0</v>
      </c>
      <c r="K200" s="2" t="str">
        <f ca="1">IF(COUNTIF(JF,data[[#This Row],[date]])&gt;0,"férié","")</f>
        <v/>
      </c>
      <c r="L200" s="2" t="str">
        <f>data[[#This Row],[agent]]&amp;"|"&amp;data[[#This Row],[date]]</f>
        <v>agent6|43124</v>
      </c>
    </row>
    <row r="201" spans="1:12" x14ac:dyDescent="0.25">
      <c r="A201" t="s">
        <v>4</v>
      </c>
      <c r="B201" s="1">
        <v>43125</v>
      </c>
      <c r="C201" s="1" t="s">
        <v>55</v>
      </c>
      <c r="D201" s="2" t="str">
        <f>IF(MID(data[[#This Row],[saisie]],1,1)="x","X","")</f>
        <v/>
      </c>
      <c r="E201" s="2" t="str">
        <f>IF(MID(data[[#This Row],[saisie]],2,1)="x","X","")</f>
        <v/>
      </c>
      <c r="F201" s="2" t="str">
        <f>IF(MID(data[[#This Row],[saisie]],3,1)="x","X","")</f>
        <v>X</v>
      </c>
      <c r="G201" s="2" t="str">
        <f>IF(MID(data[[#This Row],[saisie]],4,1)="x","X","")</f>
        <v/>
      </c>
      <c r="H201" s="9">
        <f>SUMPRODUCT((leave[Agents]=data[[#This Row],[agent]])*(leave[depart]&lt;=data[[#This Row],[date]])*(leave[retour]&gt;data[[#This Row],[date]]))</f>
        <v>0</v>
      </c>
      <c r="I201" s="15">
        <f>IF(data[[#This Row],[absence]]=0,SUMPRODUCT((data[[#This Row],[1]:[4]]="X")*HORAIRES!$B$5:$E$5),0)</f>
        <v>0.25</v>
      </c>
      <c r="J201" s="15">
        <f>IF(data[[#This Row],[absence]]=0,SUMPRODUCT((data[[#This Row],[1]:[4]]="X")*HORAIRES!$B$6:$E$6),0)</f>
        <v>0</v>
      </c>
      <c r="K201" s="2" t="str">
        <f ca="1">IF(COUNTIF(JF,data[[#This Row],[date]])&gt;0,"férié","")</f>
        <v/>
      </c>
      <c r="L201" s="2" t="str">
        <f>data[[#This Row],[agent]]&amp;"|"&amp;data[[#This Row],[date]]</f>
        <v>agent6|43125</v>
      </c>
    </row>
    <row r="202" spans="1:12" x14ac:dyDescent="0.25">
      <c r="A202" t="s">
        <v>4</v>
      </c>
      <c r="B202" s="1">
        <v>43126</v>
      </c>
      <c r="C202" s="1" t="s">
        <v>56</v>
      </c>
      <c r="D202" s="2" t="str">
        <f>IF(MID(data[[#This Row],[saisie]],1,1)="x","X","")</f>
        <v/>
      </c>
      <c r="E202" s="2" t="str">
        <f>IF(MID(data[[#This Row],[saisie]],2,1)="x","X","")</f>
        <v>X</v>
      </c>
      <c r="F202" s="2" t="str">
        <f>IF(MID(data[[#This Row],[saisie]],3,1)="x","X","")</f>
        <v/>
      </c>
      <c r="G202" s="2" t="str">
        <f>IF(MID(data[[#This Row],[saisie]],4,1)="x","X","")</f>
        <v>X</v>
      </c>
      <c r="H202" s="9">
        <f>SUMPRODUCT((leave[Agents]=data[[#This Row],[agent]])*(leave[depart]&lt;=data[[#This Row],[date]])*(leave[retour]&gt;data[[#This Row],[date]]))</f>
        <v>0</v>
      </c>
      <c r="I202" s="15">
        <f>IF(data[[#This Row],[absence]]=0,SUMPRODUCT((data[[#This Row],[1]:[4]]="X")*HORAIRES!$B$5:$E$5),0)</f>
        <v>0.45833333333333331</v>
      </c>
      <c r="J202" s="15">
        <f>IF(data[[#This Row],[absence]]=0,SUMPRODUCT((data[[#This Row],[1]:[4]]="X")*HORAIRES!$B$6:$E$6),0)</f>
        <v>4.166666666666663E-2</v>
      </c>
      <c r="K202" s="2" t="str">
        <f ca="1">IF(COUNTIF(JF,data[[#This Row],[date]])&gt;0,"férié","")</f>
        <v/>
      </c>
      <c r="L202" s="2" t="str">
        <f>data[[#This Row],[agent]]&amp;"|"&amp;data[[#This Row],[date]]</f>
        <v>agent6|43126</v>
      </c>
    </row>
    <row r="203" spans="1:12" x14ac:dyDescent="0.25">
      <c r="A203" t="s">
        <v>4</v>
      </c>
      <c r="B203" s="1">
        <v>43127</v>
      </c>
      <c r="C203" s="1" t="s">
        <v>53</v>
      </c>
      <c r="D203" s="2" t="str">
        <f>IF(MID(data[[#This Row],[saisie]],1,1)="x","X","")</f>
        <v>X</v>
      </c>
      <c r="E203" s="2" t="str">
        <f>IF(MID(data[[#This Row],[saisie]],2,1)="x","X","")</f>
        <v/>
      </c>
      <c r="F203" s="2" t="str">
        <f>IF(MID(data[[#This Row],[saisie]],3,1)="x","X","")</f>
        <v/>
      </c>
      <c r="G203" s="2" t="str">
        <f>IF(MID(data[[#This Row],[saisie]],4,1)="x","X","")</f>
        <v/>
      </c>
      <c r="H203" s="9">
        <f>SUMPRODUCT((leave[Agents]=data[[#This Row],[agent]])*(leave[depart]&lt;=data[[#This Row],[date]])*(leave[retour]&gt;data[[#This Row],[date]]))</f>
        <v>0</v>
      </c>
      <c r="I203" s="15">
        <f>IF(data[[#This Row],[absence]]=0,SUMPRODUCT((data[[#This Row],[1]:[4]]="X")*HORAIRES!$B$5:$E$5),0)</f>
        <v>0.29166666666666669</v>
      </c>
      <c r="J203" s="15">
        <f>IF(data[[#This Row],[absence]]=0,SUMPRODUCT((data[[#This Row],[1]:[4]]="X")*HORAIRES!$B$6:$E$6),0)</f>
        <v>0.25</v>
      </c>
      <c r="K203" s="2" t="str">
        <f ca="1">IF(COUNTIF(JF,data[[#This Row],[date]])&gt;0,"férié","")</f>
        <v/>
      </c>
      <c r="L203" s="2" t="str">
        <f>data[[#This Row],[agent]]&amp;"|"&amp;data[[#This Row],[date]]</f>
        <v>agent6|43127</v>
      </c>
    </row>
    <row r="204" spans="1:12" x14ac:dyDescent="0.25">
      <c r="A204" t="s">
        <v>4</v>
      </c>
      <c r="B204" s="1">
        <v>43128</v>
      </c>
      <c r="C204" s="1" t="s">
        <v>54</v>
      </c>
      <c r="D204" s="2" t="str">
        <f>IF(MID(data[[#This Row],[saisie]],1,1)="x","X","")</f>
        <v/>
      </c>
      <c r="E204" s="2" t="str">
        <f>IF(MID(data[[#This Row],[saisie]],2,1)="x","X","")</f>
        <v/>
      </c>
      <c r="F204" s="2" t="str">
        <f>IF(MID(data[[#This Row],[saisie]],3,1)="x","X","")</f>
        <v/>
      </c>
      <c r="G204" s="2" t="str">
        <f>IF(MID(data[[#This Row],[saisie]],4,1)="x","X","")</f>
        <v/>
      </c>
      <c r="H204" s="9">
        <f>SUMPRODUCT((leave[Agents]=data[[#This Row],[agent]])*(leave[depart]&lt;=data[[#This Row],[date]])*(leave[retour]&gt;data[[#This Row],[date]]))</f>
        <v>0</v>
      </c>
      <c r="I204" s="15">
        <f>IF(data[[#This Row],[absence]]=0,SUMPRODUCT((data[[#This Row],[1]:[4]]="X")*HORAIRES!$B$5:$E$5),0)</f>
        <v>0</v>
      </c>
      <c r="J204" s="15">
        <f>IF(data[[#This Row],[absence]]=0,SUMPRODUCT((data[[#This Row],[1]:[4]]="X")*HORAIRES!$B$6:$E$6),0)</f>
        <v>0</v>
      </c>
      <c r="K204" s="2" t="str">
        <f ca="1">IF(COUNTIF(JF,data[[#This Row],[date]])&gt;0,"férié","")</f>
        <v/>
      </c>
      <c r="L204" s="2" t="str">
        <f>data[[#This Row],[agent]]&amp;"|"&amp;data[[#This Row],[date]]</f>
        <v>agent6|43128</v>
      </c>
    </row>
    <row r="205" spans="1:12" x14ac:dyDescent="0.25">
      <c r="A205" t="s">
        <v>4</v>
      </c>
      <c r="B205" s="1">
        <v>43129</v>
      </c>
      <c r="C205" s="1" t="s">
        <v>55</v>
      </c>
      <c r="D205" s="2" t="str">
        <f>IF(MID(data[[#This Row],[saisie]],1,1)="x","X","")</f>
        <v/>
      </c>
      <c r="E205" s="2" t="str">
        <f>IF(MID(data[[#This Row],[saisie]],2,1)="x","X","")</f>
        <v/>
      </c>
      <c r="F205" s="2" t="str">
        <f>IF(MID(data[[#This Row],[saisie]],3,1)="x","X","")</f>
        <v>X</v>
      </c>
      <c r="G205" s="2" t="str">
        <f>IF(MID(data[[#This Row],[saisie]],4,1)="x","X","")</f>
        <v/>
      </c>
      <c r="H205" s="9">
        <f>SUMPRODUCT((leave[Agents]=data[[#This Row],[agent]])*(leave[depart]&lt;=data[[#This Row],[date]])*(leave[retour]&gt;data[[#This Row],[date]]))</f>
        <v>0</v>
      </c>
      <c r="I205" s="15">
        <f>IF(data[[#This Row],[absence]]=0,SUMPRODUCT((data[[#This Row],[1]:[4]]="X")*HORAIRES!$B$5:$E$5),0)</f>
        <v>0.25</v>
      </c>
      <c r="J205" s="15">
        <f>IF(data[[#This Row],[absence]]=0,SUMPRODUCT((data[[#This Row],[1]:[4]]="X")*HORAIRES!$B$6:$E$6),0)</f>
        <v>0</v>
      </c>
      <c r="K205" s="2" t="str">
        <f ca="1">IF(COUNTIF(JF,data[[#This Row],[date]])&gt;0,"férié","")</f>
        <v/>
      </c>
      <c r="L205" s="2" t="str">
        <f>data[[#This Row],[agent]]&amp;"|"&amp;data[[#This Row],[date]]</f>
        <v>agent6|43129</v>
      </c>
    </row>
    <row r="206" spans="1:12" x14ac:dyDescent="0.25">
      <c r="A206" t="s">
        <v>4</v>
      </c>
      <c r="B206" s="1">
        <v>43130</v>
      </c>
      <c r="C206" s="1" t="s">
        <v>56</v>
      </c>
      <c r="D206" s="2" t="str">
        <f>IF(MID(data[[#This Row],[saisie]],1,1)="x","X","")</f>
        <v/>
      </c>
      <c r="E206" s="2" t="str">
        <f>IF(MID(data[[#This Row],[saisie]],2,1)="x","X","")</f>
        <v>X</v>
      </c>
      <c r="F206" s="2" t="str">
        <f>IF(MID(data[[#This Row],[saisie]],3,1)="x","X","")</f>
        <v/>
      </c>
      <c r="G206" s="2" t="str">
        <f>IF(MID(data[[#This Row],[saisie]],4,1)="x","X","")</f>
        <v>X</v>
      </c>
      <c r="H206" s="9">
        <f>SUMPRODUCT((leave[Agents]=data[[#This Row],[agent]])*(leave[depart]&lt;=data[[#This Row],[date]])*(leave[retour]&gt;data[[#This Row],[date]]))</f>
        <v>0</v>
      </c>
      <c r="I206" s="15">
        <f>IF(data[[#This Row],[absence]]=0,SUMPRODUCT((data[[#This Row],[1]:[4]]="X")*HORAIRES!$B$5:$E$5),0)</f>
        <v>0.45833333333333331</v>
      </c>
      <c r="J206" s="15">
        <f>IF(data[[#This Row],[absence]]=0,SUMPRODUCT((data[[#This Row],[1]:[4]]="X")*HORAIRES!$B$6:$E$6),0)</f>
        <v>4.166666666666663E-2</v>
      </c>
      <c r="K206" s="2" t="str">
        <f ca="1">IF(COUNTIF(JF,data[[#This Row],[date]])&gt;0,"férié","")</f>
        <v/>
      </c>
      <c r="L206" s="2" t="str">
        <f>data[[#This Row],[agent]]&amp;"|"&amp;data[[#This Row],[date]]</f>
        <v>agent6|43130</v>
      </c>
    </row>
    <row r="207" spans="1:12" x14ac:dyDescent="0.25">
      <c r="A207" t="s">
        <v>4</v>
      </c>
      <c r="B207" s="1">
        <v>43131</v>
      </c>
      <c r="C207" s="1" t="s">
        <v>53</v>
      </c>
      <c r="D207" s="2" t="str">
        <f>IF(MID(data[[#This Row],[saisie]],1,1)="x","X","")</f>
        <v>X</v>
      </c>
      <c r="E207" s="2" t="str">
        <f>IF(MID(data[[#This Row],[saisie]],2,1)="x","X","")</f>
        <v/>
      </c>
      <c r="F207" s="2" t="str">
        <f>IF(MID(data[[#This Row],[saisie]],3,1)="x","X","")</f>
        <v/>
      </c>
      <c r="G207" s="2" t="str">
        <f>IF(MID(data[[#This Row],[saisie]],4,1)="x","X","")</f>
        <v/>
      </c>
      <c r="H207" s="9">
        <f>SUMPRODUCT((leave[Agents]=data[[#This Row],[agent]])*(leave[depart]&lt;=data[[#This Row],[date]])*(leave[retour]&gt;data[[#This Row],[date]]))</f>
        <v>0</v>
      </c>
      <c r="I207" s="15">
        <f>IF(data[[#This Row],[absence]]=0,SUMPRODUCT((data[[#This Row],[1]:[4]]="X")*HORAIRES!$B$5:$E$5),0)</f>
        <v>0.29166666666666669</v>
      </c>
      <c r="J207" s="15">
        <f>IF(data[[#This Row],[absence]]=0,SUMPRODUCT((data[[#This Row],[1]:[4]]="X")*HORAIRES!$B$6:$E$6),0)</f>
        <v>0.25</v>
      </c>
      <c r="K207" s="2" t="str">
        <f ca="1">IF(COUNTIF(JF,data[[#This Row],[date]])&gt;0,"férié","")</f>
        <v/>
      </c>
      <c r="L207" s="2" t="str">
        <f>data[[#This Row],[agent]]&amp;"|"&amp;data[[#This Row],[date]]</f>
        <v>agent6|43131</v>
      </c>
    </row>
    <row r="208" spans="1:12" x14ac:dyDescent="0.25">
      <c r="A208" t="s">
        <v>4</v>
      </c>
      <c r="B208" s="1">
        <v>43132</v>
      </c>
      <c r="C208" s="1" t="s">
        <v>54</v>
      </c>
      <c r="D208" s="2" t="str">
        <f>IF(MID(data[[#This Row],[saisie]],1,1)="x","X","")</f>
        <v/>
      </c>
      <c r="E208" s="2" t="str">
        <f>IF(MID(data[[#This Row],[saisie]],2,1)="x","X","")</f>
        <v/>
      </c>
      <c r="F208" s="2" t="str">
        <f>IF(MID(data[[#This Row],[saisie]],3,1)="x","X","")</f>
        <v/>
      </c>
      <c r="G208" s="2" t="str">
        <f>IF(MID(data[[#This Row],[saisie]],4,1)="x","X","")</f>
        <v/>
      </c>
      <c r="H208" s="9">
        <f>SUMPRODUCT((leave[Agents]=data[[#This Row],[agent]])*(leave[depart]&lt;=data[[#This Row],[date]])*(leave[retour]&gt;data[[#This Row],[date]]))</f>
        <v>0</v>
      </c>
      <c r="I208" s="15">
        <f>IF(data[[#This Row],[absence]]=0,SUMPRODUCT((data[[#This Row],[1]:[4]]="X")*HORAIRES!$B$5:$E$5),0)</f>
        <v>0</v>
      </c>
      <c r="J208" s="15">
        <f>IF(data[[#This Row],[absence]]=0,SUMPRODUCT((data[[#This Row],[1]:[4]]="X")*HORAIRES!$B$6:$E$6),0)</f>
        <v>0</v>
      </c>
      <c r="K208" s="2" t="str">
        <f ca="1">IF(COUNTIF(JF,data[[#This Row],[date]])&gt;0,"férié","")</f>
        <v/>
      </c>
      <c r="L208" s="2" t="str">
        <f>data[[#This Row],[agent]]&amp;"|"&amp;data[[#This Row],[date]]</f>
        <v>agent6|43132</v>
      </c>
    </row>
    <row r="209" spans="1:12" x14ac:dyDescent="0.25">
      <c r="A209" t="s">
        <v>4</v>
      </c>
      <c r="B209" s="1">
        <v>43133</v>
      </c>
      <c r="C209" s="1" t="s">
        <v>55</v>
      </c>
      <c r="D209" s="2" t="str">
        <f>IF(MID(data[[#This Row],[saisie]],1,1)="x","X","")</f>
        <v/>
      </c>
      <c r="E209" s="2" t="str">
        <f>IF(MID(data[[#This Row],[saisie]],2,1)="x","X","")</f>
        <v/>
      </c>
      <c r="F209" s="2" t="str">
        <f>IF(MID(data[[#This Row],[saisie]],3,1)="x","X","")</f>
        <v>X</v>
      </c>
      <c r="G209" s="2" t="str">
        <f>IF(MID(data[[#This Row],[saisie]],4,1)="x","X","")</f>
        <v/>
      </c>
      <c r="H209" s="9">
        <f>SUMPRODUCT((leave[Agents]=data[[#This Row],[agent]])*(leave[depart]&lt;=data[[#This Row],[date]])*(leave[retour]&gt;data[[#This Row],[date]]))</f>
        <v>0</v>
      </c>
      <c r="I209" s="15">
        <f>IF(data[[#This Row],[absence]]=0,SUMPRODUCT((data[[#This Row],[1]:[4]]="X")*HORAIRES!$B$5:$E$5),0)</f>
        <v>0.25</v>
      </c>
      <c r="J209" s="15">
        <f>IF(data[[#This Row],[absence]]=0,SUMPRODUCT((data[[#This Row],[1]:[4]]="X")*HORAIRES!$B$6:$E$6),0)</f>
        <v>0</v>
      </c>
      <c r="K209" s="2" t="str">
        <f ca="1">IF(COUNTIF(JF,data[[#This Row],[date]])&gt;0,"férié","")</f>
        <v/>
      </c>
      <c r="L209" s="2" t="str">
        <f>data[[#This Row],[agent]]&amp;"|"&amp;data[[#This Row],[date]]</f>
        <v>agent6|43133</v>
      </c>
    </row>
    <row r="210" spans="1:12" x14ac:dyDescent="0.25">
      <c r="A210" t="s">
        <v>4</v>
      </c>
      <c r="B210" s="1">
        <v>43134</v>
      </c>
      <c r="C210" s="1" t="s">
        <v>56</v>
      </c>
      <c r="D210" s="2" t="str">
        <f>IF(MID(data[[#This Row],[saisie]],1,1)="x","X","")</f>
        <v/>
      </c>
      <c r="E210" s="2" t="str">
        <f>IF(MID(data[[#This Row],[saisie]],2,1)="x","X","")</f>
        <v>X</v>
      </c>
      <c r="F210" s="2" t="str">
        <f>IF(MID(data[[#This Row],[saisie]],3,1)="x","X","")</f>
        <v/>
      </c>
      <c r="G210" s="2" t="str">
        <f>IF(MID(data[[#This Row],[saisie]],4,1)="x","X","")</f>
        <v>X</v>
      </c>
      <c r="H210" s="9">
        <f>SUMPRODUCT((leave[Agents]=data[[#This Row],[agent]])*(leave[depart]&lt;=data[[#This Row],[date]])*(leave[retour]&gt;data[[#This Row],[date]]))</f>
        <v>0</v>
      </c>
      <c r="I210" s="15">
        <f>IF(data[[#This Row],[absence]]=0,SUMPRODUCT((data[[#This Row],[1]:[4]]="X")*HORAIRES!$B$5:$E$5),0)</f>
        <v>0.45833333333333331</v>
      </c>
      <c r="J210" s="15">
        <f>IF(data[[#This Row],[absence]]=0,SUMPRODUCT((data[[#This Row],[1]:[4]]="X")*HORAIRES!$B$6:$E$6),0)</f>
        <v>4.166666666666663E-2</v>
      </c>
      <c r="K210" s="2" t="str">
        <f ca="1">IF(COUNTIF(JF,data[[#This Row],[date]])&gt;0,"férié","")</f>
        <v/>
      </c>
      <c r="L210" s="2" t="str">
        <f>data[[#This Row],[agent]]&amp;"|"&amp;data[[#This Row],[date]]</f>
        <v>agent6|43134</v>
      </c>
    </row>
    <row r="211" spans="1:12" x14ac:dyDescent="0.25">
      <c r="A211" t="s">
        <v>4</v>
      </c>
      <c r="B211" s="1">
        <v>43135</v>
      </c>
      <c r="C211" s="1" t="s">
        <v>53</v>
      </c>
      <c r="D211" s="2" t="str">
        <f>IF(MID(data[[#This Row],[saisie]],1,1)="x","X","")</f>
        <v>X</v>
      </c>
      <c r="E211" s="2" t="str">
        <f>IF(MID(data[[#This Row],[saisie]],2,1)="x","X","")</f>
        <v/>
      </c>
      <c r="F211" s="2" t="str">
        <f>IF(MID(data[[#This Row],[saisie]],3,1)="x","X","")</f>
        <v/>
      </c>
      <c r="G211" s="2" t="str">
        <f>IF(MID(data[[#This Row],[saisie]],4,1)="x","X","")</f>
        <v/>
      </c>
      <c r="H211" s="9">
        <f>SUMPRODUCT((leave[Agents]=data[[#This Row],[agent]])*(leave[depart]&lt;=data[[#This Row],[date]])*(leave[retour]&gt;data[[#This Row],[date]]))</f>
        <v>0</v>
      </c>
      <c r="I211" s="15">
        <f>IF(data[[#This Row],[absence]]=0,SUMPRODUCT((data[[#This Row],[1]:[4]]="X")*HORAIRES!$B$5:$E$5),0)</f>
        <v>0.29166666666666669</v>
      </c>
      <c r="J211" s="15">
        <f>IF(data[[#This Row],[absence]]=0,SUMPRODUCT((data[[#This Row],[1]:[4]]="X")*HORAIRES!$B$6:$E$6),0)</f>
        <v>0.25</v>
      </c>
      <c r="K211" s="2" t="str">
        <f ca="1">IF(COUNTIF(JF,data[[#This Row],[date]])&gt;0,"férié","")</f>
        <v/>
      </c>
      <c r="L211" s="2" t="str">
        <f>data[[#This Row],[agent]]&amp;"|"&amp;data[[#This Row],[date]]</f>
        <v>agent6|43135</v>
      </c>
    </row>
  </sheetData>
  <pageMargins left="0.7" right="0.7" top="0.75" bottom="0.75" header="0.3" footer="0.3"/>
  <tableParts count="1">
    <tablePart r:id="rId1"/>
  </tableParts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B3:F11"/>
  <sheetViews>
    <sheetView workbookViewId="0">
      <selection activeCell="E10" sqref="E10"/>
    </sheetView>
  </sheetViews>
  <sheetFormatPr baseColWidth="10" defaultRowHeight="15" x14ac:dyDescent="0.25"/>
  <sheetData>
    <row r="3" spans="2:6" ht="15.75" thickBot="1" x14ac:dyDescent="0.3"/>
    <row r="4" spans="2:6" ht="16.5" thickBot="1" x14ac:dyDescent="0.3">
      <c r="B4" s="61" t="s">
        <v>57</v>
      </c>
      <c r="C4" s="62"/>
      <c r="D4" s="62"/>
      <c r="E4" s="62"/>
      <c r="F4" s="62"/>
    </row>
    <row r="6" spans="2:6" x14ac:dyDescent="0.25">
      <c r="B6" t="s">
        <v>58</v>
      </c>
      <c r="C6" t="s">
        <v>59</v>
      </c>
      <c r="D6" t="s">
        <v>60</v>
      </c>
      <c r="E6" t="s">
        <v>61</v>
      </c>
      <c r="F6" t="s">
        <v>62</v>
      </c>
    </row>
    <row r="7" spans="2:6" x14ac:dyDescent="0.25">
      <c r="B7" t="s">
        <v>69</v>
      </c>
      <c r="C7" t="s">
        <v>72</v>
      </c>
      <c r="D7" t="s">
        <v>76</v>
      </c>
    </row>
    <row r="8" spans="2:6" x14ac:dyDescent="0.25">
      <c r="B8" t="s">
        <v>70</v>
      </c>
      <c r="C8" t="s">
        <v>73</v>
      </c>
    </row>
    <row r="9" spans="2:6" x14ac:dyDescent="0.25">
      <c r="B9" t="s">
        <v>71</v>
      </c>
      <c r="C9" t="s">
        <v>74</v>
      </c>
    </row>
    <row r="10" spans="2:6" x14ac:dyDescent="0.25">
      <c r="C10" t="s">
        <v>75</v>
      </c>
    </row>
    <row r="11" spans="2:6" x14ac:dyDescent="0.25">
      <c r="C11" t="s">
        <v>76</v>
      </c>
    </row>
  </sheetData>
  <mergeCells count="1">
    <mergeCell ref="B4:F4"/>
  </mergeCells>
  <pageMargins left="0.7" right="0.7" top="0.75" bottom="0.75" header="0.3" footer="0.3"/>
  <tableParts count="1">
    <tablePart r:id="rId1"/>
  </tableParts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B3:D5"/>
  <sheetViews>
    <sheetView workbookViewId="0"/>
  </sheetViews>
  <sheetFormatPr baseColWidth="10" defaultRowHeight="15" x14ac:dyDescent="0.25"/>
  <sheetData>
    <row r="3" spans="2:4" x14ac:dyDescent="0.25">
      <c r="B3" s="6" t="s">
        <v>36</v>
      </c>
      <c r="C3" s="6" t="s">
        <v>37</v>
      </c>
      <c r="D3" s="6" t="s">
        <v>38</v>
      </c>
    </row>
    <row r="4" spans="2:4" x14ac:dyDescent="0.25">
      <c r="B4" s="7" t="s">
        <v>0</v>
      </c>
      <c r="C4" s="8">
        <v>43102</v>
      </c>
      <c r="D4" s="8">
        <v>43105</v>
      </c>
    </row>
    <row r="5" spans="2:4" x14ac:dyDescent="0.25">
      <c r="B5" s="7"/>
      <c r="C5" s="8"/>
      <c r="D5" s="8"/>
    </row>
  </sheetData>
  <pageMargins left="0.7" right="0.7" top="0.75" bottom="0.75" header="0.3" footer="0.3"/>
  <tableParts count="1">
    <tablePart r:id="rId1"/>
  </tableParts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:AD74"/>
  <sheetViews>
    <sheetView showZeros="0" zoomScale="90" zoomScaleNormal="90" workbookViewId="0">
      <selection activeCell="L3" sqref="L3"/>
    </sheetView>
  </sheetViews>
  <sheetFormatPr baseColWidth="10" defaultColWidth="10.85546875" defaultRowHeight="15" x14ac:dyDescent="0.25"/>
  <cols>
    <col min="1" max="1" width="13.7109375" style="16" customWidth="1"/>
    <col min="2" max="2" width="16.5703125" style="16" customWidth="1"/>
    <col min="3" max="30" width="5.140625" style="17" customWidth="1"/>
    <col min="31" max="31" width="5.140625" style="16" customWidth="1"/>
    <col min="32" max="16384" width="10.85546875" style="16"/>
  </cols>
  <sheetData>
    <row r="1" spans="1:30" x14ac:dyDescent="0.25">
      <c r="A1" s="16" t="s">
        <v>64</v>
      </c>
      <c r="B1" s="47">
        <v>43101</v>
      </c>
    </row>
    <row r="2" spans="1:30" x14ac:dyDescent="0.25">
      <c r="A2" s="16" t="s">
        <v>65</v>
      </c>
      <c r="B2" s="47" t="s">
        <v>63</v>
      </c>
    </row>
    <row r="4" spans="1:30" x14ac:dyDescent="0.25">
      <c r="C4" s="63">
        <f>B1-WEEKDAY(B1,2)+1</f>
        <v>43101</v>
      </c>
      <c r="D4" s="64"/>
      <c r="E4" s="64"/>
      <c r="F4" s="65"/>
      <c r="G4" s="63">
        <f>C4+1</f>
        <v>43102</v>
      </c>
      <c r="H4" s="64"/>
      <c r="I4" s="64"/>
      <c r="J4" s="65"/>
      <c r="K4" s="63">
        <f>G4+1</f>
        <v>43103</v>
      </c>
      <c r="L4" s="64"/>
      <c r="M4" s="64"/>
      <c r="N4" s="65"/>
      <c r="O4" s="63">
        <f>K4+1</f>
        <v>43104</v>
      </c>
      <c r="P4" s="64"/>
      <c r="Q4" s="64"/>
      <c r="R4" s="65"/>
      <c r="S4" s="63">
        <f>O4+1</f>
        <v>43105</v>
      </c>
      <c r="T4" s="64"/>
      <c r="U4" s="64"/>
      <c r="V4" s="65"/>
      <c r="W4" s="63">
        <f>S4+1</f>
        <v>43106</v>
      </c>
      <c r="X4" s="64"/>
      <c r="Y4" s="64"/>
      <c r="Z4" s="65"/>
      <c r="AA4" s="63">
        <f t="shared" ref="AA4" si="0">W4+1</f>
        <v>43107</v>
      </c>
      <c r="AB4" s="64"/>
      <c r="AC4" s="64"/>
      <c r="AD4" s="65"/>
    </row>
    <row r="5" spans="1:30" x14ac:dyDescent="0.25">
      <c r="B5" s="16" t="s">
        <v>44</v>
      </c>
      <c r="C5" s="35">
        <f>HORAIRES!B2</f>
        <v>0</v>
      </c>
      <c r="D5" s="36">
        <f>HORAIRES!C2</f>
        <v>0.29166666666666669</v>
      </c>
      <c r="E5" s="36">
        <f>HORAIRES!D2</f>
        <v>0.58333333333333337</v>
      </c>
      <c r="F5" s="37">
        <f>HORAIRES!E2</f>
        <v>0.83333333333333337</v>
      </c>
      <c r="G5" s="38">
        <f>C5</f>
        <v>0</v>
      </c>
      <c r="H5" s="39">
        <f t="shared" ref="H5:AD6" si="1">D5</f>
        <v>0.29166666666666669</v>
      </c>
      <c r="I5" s="39">
        <f t="shared" si="1"/>
        <v>0.58333333333333337</v>
      </c>
      <c r="J5" s="40">
        <f t="shared" si="1"/>
        <v>0.83333333333333337</v>
      </c>
      <c r="K5" s="38">
        <f t="shared" si="1"/>
        <v>0</v>
      </c>
      <c r="L5" s="39">
        <f t="shared" si="1"/>
        <v>0.29166666666666669</v>
      </c>
      <c r="M5" s="39">
        <f t="shared" si="1"/>
        <v>0.58333333333333337</v>
      </c>
      <c r="N5" s="40">
        <f t="shared" si="1"/>
        <v>0.83333333333333337</v>
      </c>
      <c r="O5" s="38">
        <f t="shared" si="1"/>
        <v>0</v>
      </c>
      <c r="P5" s="39">
        <f t="shared" si="1"/>
        <v>0.29166666666666669</v>
      </c>
      <c r="Q5" s="39">
        <f t="shared" si="1"/>
        <v>0.58333333333333337</v>
      </c>
      <c r="R5" s="40">
        <f t="shared" si="1"/>
        <v>0.83333333333333337</v>
      </c>
      <c r="S5" s="38">
        <f t="shared" si="1"/>
        <v>0</v>
      </c>
      <c r="T5" s="39">
        <f t="shared" si="1"/>
        <v>0.29166666666666669</v>
      </c>
      <c r="U5" s="39">
        <f t="shared" si="1"/>
        <v>0.58333333333333337</v>
      </c>
      <c r="V5" s="40">
        <f t="shared" si="1"/>
        <v>0.83333333333333337</v>
      </c>
      <c r="W5" s="38">
        <f t="shared" si="1"/>
        <v>0</v>
      </c>
      <c r="X5" s="39">
        <f t="shared" si="1"/>
        <v>0.29166666666666669</v>
      </c>
      <c r="Y5" s="39">
        <f t="shared" si="1"/>
        <v>0.58333333333333337</v>
      </c>
      <c r="Z5" s="40">
        <f t="shared" si="1"/>
        <v>0.83333333333333337</v>
      </c>
      <c r="AA5" s="38">
        <f t="shared" si="1"/>
        <v>0</v>
      </c>
      <c r="AB5" s="39">
        <f t="shared" si="1"/>
        <v>0.29166666666666669</v>
      </c>
      <c r="AC5" s="39">
        <f t="shared" si="1"/>
        <v>0.58333333333333337</v>
      </c>
      <c r="AD5" s="40">
        <f t="shared" si="1"/>
        <v>0.83333333333333337</v>
      </c>
    </row>
    <row r="6" spans="1:30" x14ac:dyDescent="0.25">
      <c r="B6" s="16" t="s">
        <v>45</v>
      </c>
      <c r="C6" s="41">
        <f>HORAIRES!B4</f>
        <v>0.29166666666666669</v>
      </c>
      <c r="D6" s="42">
        <f>HORAIRES!C4</f>
        <v>0.58333333333333337</v>
      </c>
      <c r="E6" s="42">
        <f>HORAIRES!D4</f>
        <v>0.83333333333333337</v>
      </c>
      <c r="F6" s="43">
        <f>HORAIRES!E4</f>
        <v>1</v>
      </c>
      <c r="G6" s="44">
        <f>C6</f>
        <v>0.29166666666666669</v>
      </c>
      <c r="H6" s="45">
        <f t="shared" si="1"/>
        <v>0.58333333333333337</v>
      </c>
      <c r="I6" s="45">
        <f t="shared" si="1"/>
        <v>0.83333333333333337</v>
      </c>
      <c r="J6" s="46">
        <f t="shared" si="1"/>
        <v>1</v>
      </c>
      <c r="K6" s="44">
        <f t="shared" si="1"/>
        <v>0.29166666666666669</v>
      </c>
      <c r="L6" s="45">
        <f t="shared" si="1"/>
        <v>0.58333333333333337</v>
      </c>
      <c r="M6" s="45">
        <f t="shared" si="1"/>
        <v>0.83333333333333337</v>
      </c>
      <c r="N6" s="46">
        <f t="shared" si="1"/>
        <v>1</v>
      </c>
      <c r="O6" s="44">
        <f t="shared" si="1"/>
        <v>0.29166666666666669</v>
      </c>
      <c r="P6" s="45">
        <f t="shared" si="1"/>
        <v>0.58333333333333337</v>
      </c>
      <c r="Q6" s="45">
        <f t="shared" si="1"/>
        <v>0.83333333333333337</v>
      </c>
      <c r="R6" s="46">
        <f t="shared" si="1"/>
        <v>1</v>
      </c>
      <c r="S6" s="44">
        <f t="shared" si="1"/>
        <v>0.29166666666666669</v>
      </c>
      <c r="T6" s="45">
        <f t="shared" si="1"/>
        <v>0.58333333333333337</v>
      </c>
      <c r="U6" s="45">
        <f t="shared" si="1"/>
        <v>0.83333333333333337</v>
      </c>
      <c r="V6" s="46">
        <f t="shared" si="1"/>
        <v>1</v>
      </c>
      <c r="W6" s="44">
        <f t="shared" si="1"/>
        <v>0.29166666666666669</v>
      </c>
      <c r="X6" s="45">
        <f t="shared" si="1"/>
        <v>0.58333333333333337</v>
      </c>
      <c r="Y6" s="45">
        <f t="shared" si="1"/>
        <v>0.83333333333333337</v>
      </c>
      <c r="Z6" s="46">
        <f t="shared" si="1"/>
        <v>1</v>
      </c>
      <c r="AA6" s="44">
        <f t="shared" si="1"/>
        <v>0.29166666666666669</v>
      </c>
      <c r="AB6" s="45">
        <f t="shared" si="1"/>
        <v>0.58333333333333337</v>
      </c>
      <c r="AC6" s="45">
        <f t="shared" si="1"/>
        <v>0.83333333333333337</v>
      </c>
      <c r="AD6" s="46">
        <f t="shared" si="1"/>
        <v>1</v>
      </c>
    </row>
    <row r="7" spans="1:30" x14ac:dyDescent="0.25">
      <c r="B7" s="24" t="e">
        <f ca="1">OFFSET(EQUIPES!$A$6,1+ROW()-ROW($A$7),MATCH($B$2,equipes,0))</f>
        <v>#N/A</v>
      </c>
      <c r="C7" s="18">
        <f ca="1">IFERROR(INDEX(data[1],MATCH(QUARTS!$B7&amp;"|"&amp;QUARTS!C4,data[clé],0)),0)</f>
        <v>0</v>
      </c>
      <c r="D7" s="19">
        <f ca="1">IFERROR(INDEX(data[2],MATCH(QUARTS!$B7&amp;"|"&amp;QUARTS!C4,data[clé],0)),0)</f>
        <v>0</v>
      </c>
      <c r="E7" s="19">
        <f ca="1">IFERROR(INDEX(data[3],MATCH(QUARTS!$B7&amp;"|"&amp;QUARTS!C4,data[clé],0)),0)</f>
        <v>0</v>
      </c>
      <c r="F7" s="20">
        <f ca="1">IFERROR(INDEX(data[4],MATCH(QUARTS!$B7&amp;"|"&amp;QUARTS!C4,data[clé],0)),0)</f>
        <v>0</v>
      </c>
      <c r="G7" s="18">
        <f ca="1">IFERROR(INDEX(data[1],MATCH(QUARTS!$B7&amp;"|"&amp;QUARTS!G4,data[clé],0)),0)</f>
        <v>0</v>
      </c>
      <c r="H7" s="19">
        <f ca="1">IFERROR(INDEX(data[2],MATCH(QUARTS!$B7&amp;"|"&amp;QUARTS!G4,data[clé],0)),0)</f>
        <v>0</v>
      </c>
      <c r="I7" s="19">
        <f ca="1">IFERROR(INDEX(data[3],MATCH(QUARTS!$B7&amp;"|"&amp;QUARTS!G4,data[clé],0)),0)</f>
        <v>0</v>
      </c>
      <c r="J7" s="20">
        <f ca="1">IFERROR(INDEX(data[4],MATCH(QUARTS!$B7&amp;"|"&amp;QUARTS!G4,data[clé],0)),0)</f>
        <v>0</v>
      </c>
      <c r="K7" s="18">
        <f ca="1">IFERROR(INDEX(data[1],MATCH(QUARTS!$B7&amp;"|"&amp;QUARTS!K4,data[clé],0)),0)</f>
        <v>0</v>
      </c>
      <c r="L7" s="19">
        <f ca="1">IFERROR(INDEX(data[2],MATCH(QUARTS!$B7&amp;"|"&amp;QUARTS!K4,data[clé],0)),0)</f>
        <v>0</v>
      </c>
      <c r="M7" s="19">
        <f ca="1">IFERROR(INDEX(data[3],MATCH(QUARTS!$B7&amp;"|"&amp;QUARTS!K4,data[clé],0)),0)</f>
        <v>0</v>
      </c>
      <c r="N7" s="20">
        <f ca="1">IFERROR(INDEX(data[4],MATCH(QUARTS!$B7&amp;"|"&amp;QUARTS!K4,data[clé],0)),0)</f>
        <v>0</v>
      </c>
      <c r="O7" s="18">
        <f ca="1">IFERROR(INDEX(data[1],MATCH(QUARTS!$B7&amp;"|"&amp;QUARTS!O4,data[clé],0)),0)</f>
        <v>0</v>
      </c>
      <c r="P7" s="19">
        <f ca="1">IFERROR(INDEX(data[2],MATCH(QUARTS!$B7&amp;"|"&amp;QUARTS!O4,data[clé],0)),0)</f>
        <v>0</v>
      </c>
      <c r="Q7" s="19">
        <f ca="1">IFERROR(INDEX(data[3],MATCH(QUARTS!$B7&amp;"|"&amp;QUARTS!O4,data[clé],0)),0)</f>
        <v>0</v>
      </c>
      <c r="R7" s="20">
        <f ca="1">IFERROR(INDEX(data[4],MATCH(QUARTS!$B7&amp;"|"&amp;QUARTS!O4,data[clé],0)),0)</f>
        <v>0</v>
      </c>
      <c r="S7" s="18">
        <f ca="1">IFERROR(INDEX(data[1],MATCH(QUARTS!$B7&amp;"|"&amp;QUARTS!S4,data[clé],0)),0)</f>
        <v>0</v>
      </c>
      <c r="T7" s="19">
        <f ca="1">IFERROR(INDEX(data[2],MATCH(QUARTS!$B7&amp;"|"&amp;QUARTS!S4,data[clé],0)),0)</f>
        <v>0</v>
      </c>
      <c r="U7" s="19">
        <f ca="1">IFERROR(INDEX(data[3],MATCH(QUARTS!$B7&amp;"|"&amp;QUARTS!S4,data[clé],0)),0)</f>
        <v>0</v>
      </c>
      <c r="V7" s="20">
        <f ca="1">IFERROR(INDEX(data[4],MATCH(QUARTS!$B7&amp;"|"&amp;QUARTS!S4,data[clé],0)),0)</f>
        <v>0</v>
      </c>
      <c r="W7" s="18">
        <f ca="1">IFERROR(INDEX(data[1],MATCH(QUARTS!$B7&amp;"|"&amp;QUARTS!W4,data[clé],0)),0)</f>
        <v>0</v>
      </c>
      <c r="X7" s="19">
        <f ca="1">IFERROR(INDEX(data[2],MATCH(QUARTS!$B7&amp;"|"&amp;QUARTS!W4,data[clé],0)),0)</f>
        <v>0</v>
      </c>
      <c r="Y7" s="19">
        <f ca="1">IFERROR(INDEX(data[3],MATCH(QUARTS!$B7&amp;"|"&amp;QUARTS!W4,data[clé],0)),0)</f>
        <v>0</v>
      </c>
      <c r="Z7" s="20">
        <f ca="1">IFERROR(INDEX(data[4],MATCH(QUARTS!$B7&amp;"|"&amp;QUARTS!W4,data[clé],0)),0)</f>
        <v>0</v>
      </c>
      <c r="AA7" s="18">
        <f ca="1">IFERROR(INDEX(data[1],MATCH(QUARTS!$B7&amp;"|"&amp;QUARTS!AA4,data[clé],0)),0)</f>
        <v>0</v>
      </c>
      <c r="AB7" s="19">
        <f ca="1">IFERROR(INDEX(data[2],MATCH(QUARTS!$B7&amp;"|"&amp;QUARTS!AA4,data[clé],0)),0)</f>
        <v>0</v>
      </c>
      <c r="AC7" s="19">
        <f ca="1">IFERROR(INDEX(data[3],MATCH(QUARTS!$B7&amp;"|"&amp;QUARTS!AA4,data[clé],0)),0)</f>
        <v>0</v>
      </c>
      <c r="AD7" s="20">
        <f ca="1">IFERROR(INDEX(data[4],MATCH(QUARTS!$B7&amp;"|"&amp;QUARTS!AA4,data[clé],0)),0)</f>
        <v>0</v>
      </c>
    </row>
    <row r="8" spans="1:30" x14ac:dyDescent="0.25">
      <c r="B8" s="26" t="e">
        <f ca="1">OFFSET(EQUIPES!$A$6,1+ROW()-ROW($A$7),MATCH($B$2,equipes,0))</f>
        <v>#N/A</v>
      </c>
      <c r="C8" s="27">
        <f ca="1">IFERROR(INDEX(data[1],MATCH(QUARTS!$B8&amp;"|"&amp;QUARTS!C4,data[clé],0)),0)</f>
        <v>0</v>
      </c>
      <c r="D8" s="28">
        <f ca="1">IFERROR(INDEX(data[2],MATCH(QUARTS!$B8&amp;"|"&amp;QUARTS!C4,data[clé],0)),0)</f>
        <v>0</v>
      </c>
      <c r="E8" s="28">
        <f ca="1">IFERROR(INDEX(data[3],MATCH(QUARTS!$B8&amp;"|"&amp;QUARTS!C4,data[clé],0)),0)</f>
        <v>0</v>
      </c>
      <c r="F8" s="29">
        <f ca="1">IFERROR(INDEX(data[4],MATCH(QUARTS!$B8&amp;"|"&amp;QUARTS!C4,data[clé],0)),0)</f>
        <v>0</v>
      </c>
      <c r="G8" s="27">
        <f ca="1">IFERROR(INDEX(data[1],MATCH(QUARTS!$B8&amp;"|"&amp;QUARTS!G4,data[clé],0)),0)</f>
        <v>0</v>
      </c>
      <c r="H8" s="28">
        <f ca="1">IFERROR(INDEX(data[2],MATCH(QUARTS!$B8&amp;"|"&amp;QUARTS!G4,data[clé],0)),0)</f>
        <v>0</v>
      </c>
      <c r="I8" s="28">
        <f ca="1">IFERROR(INDEX(data[3],MATCH(QUARTS!$B8&amp;"|"&amp;QUARTS!G4,data[clé],0)),0)</f>
        <v>0</v>
      </c>
      <c r="J8" s="29">
        <f ca="1">IFERROR(INDEX(data[4],MATCH(QUARTS!$B8&amp;"|"&amp;QUARTS!G4,data[clé],0)),0)</f>
        <v>0</v>
      </c>
      <c r="K8" s="27">
        <f ca="1">IFERROR(INDEX(data[1],MATCH(QUARTS!$B8&amp;"|"&amp;QUARTS!K4,data[clé],0)),0)</f>
        <v>0</v>
      </c>
      <c r="L8" s="28">
        <f ca="1">IFERROR(INDEX(data[2],MATCH(QUARTS!$B8&amp;"|"&amp;QUARTS!K4,data[clé],0)),0)</f>
        <v>0</v>
      </c>
      <c r="M8" s="28">
        <f ca="1">IFERROR(INDEX(data[3],MATCH(QUARTS!$B8&amp;"|"&amp;QUARTS!K4,data[clé],0)),0)</f>
        <v>0</v>
      </c>
      <c r="N8" s="29">
        <f ca="1">IFERROR(INDEX(data[4],MATCH(QUARTS!$B8&amp;"|"&amp;QUARTS!K4,data[clé],0)),0)</f>
        <v>0</v>
      </c>
      <c r="O8" s="27">
        <f ca="1">IFERROR(INDEX(data[1],MATCH(QUARTS!$B8&amp;"|"&amp;QUARTS!O4,data[clé],0)),0)</f>
        <v>0</v>
      </c>
      <c r="P8" s="28">
        <f ca="1">IFERROR(INDEX(data[2],MATCH(QUARTS!$B8&amp;"|"&amp;QUARTS!O4,data[clé],0)),0)</f>
        <v>0</v>
      </c>
      <c r="Q8" s="28">
        <f ca="1">IFERROR(INDEX(data[3],MATCH(QUARTS!$B8&amp;"|"&amp;QUARTS!O4,data[clé],0)),0)</f>
        <v>0</v>
      </c>
      <c r="R8" s="29">
        <f ca="1">IFERROR(INDEX(data[4],MATCH(QUARTS!$B8&amp;"|"&amp;QUARTS!O4,data[clé],0)),0)</f>
        <v>0</v>
      </c>
      <c r="S8" s="27">
        <f ca="1">IFERROR(INDEX(data[1],MATCH(QUARTS!$B8&amp;"|"&amp;QUARTS!S4,data[clé],0)),0)</f>
        <v>0</v>
      </c>
      <c r="T8" s="28">
        <f ca="1">IFERROR(INDEX(data[2],MATCH(QUARTS!$B8&amp;"|"&amp;QUARTS!S4,data[clé],0)),0)</f>
        <v>0</v>
      </c>
      <c r="U8" s="28">
        <f ca="1">IFERROR(INDEX(data[3],MATCH(QUARTS!$B8&amp;"|"&amp;QUARTS!S4,data[clé],0)),0)</f>
        <v>0</v>
      </c>
      <c r="V8" s="29">
        <f ca="1">IFERROR(INDEX(data[4],MATCH(QUARTS!$B8&amp;"|"&amp;QUARTS!S4,data[clé],0)),0)</f>
        <v>0</v>
      </c>
      <c r="W8" s="27">
        <f ca="1">IFERROR(INDEX(data[1],MATCH(QUARTS!$B8&amp;"|"&amp;QUARTS!W4,data[clé],0)),0)</f>
        <v>0</v>
      </c>
      <c r="X8" s="28">
        <f ca="1">IFERROR(INDEX(data[2],MATCH(QUARTS!$B8&amp;"|"&amp;QUARTS!W4,data[clé],0)),0)</f>
        <v>0</v>
      </c>
      <c r="Y8" s="28">
        <f ca="1">IFERROR(INDEX(data[3],MATCH(QUARTS!$B8&amp;"|"&amp;QUARTS!W4,data[clé],0)),0)</f>
        <v>0</v>
      </c>
      <c r="Z8" s="29">
        <f ca="1">IFERROR(INDEX(data[4],MATCH(QUARTS!$B8&amp;"|"&amp;QUARTS!W4,data[clé],0)),0)</f>
        <v>0</v>
      </c>
      <c r="AA8" s="27">
        <f ca="1">IFERROR(INDEX(data[1],MATCH(QUARTS!$B8&amp;"|"&amp;QUARTS!AA4,data[clé],0)),0)</f>
        <v>0</v>
      </c>
      <c r="AB8" s="28">
        <f ca="1">IFERROR(INDEX(data[2],MATCH(QUARTS!$B8&amp;"|"&amp;QUARTS!AA4,data[clé],0)),0)</f>
        <v>0</v>
      </c>
      <c r="AC8" s="28">
        <f ca="1">IFERROR(INDEX(data[3],MATCH(QUARTS!$B8&amp;"|"&amp;QUARTS!AA4,data[clé],0)),0)</f>
        <v>0</v>
      </c>
      <c r="AD8" s="29">
        <f ca="1">IFERROR(INDEX(data[4],MATCH(QUARTS!$B8&amp;"|"&amp;QUARTS!AA4,data[clé],0)),0)</f>
        <v>0</v>
      </c>
    </row>
    <row r="9" spans="1:30" x14ac:dyDescent="0.25">
      <c r="B9" s="25" t="e">
        <f ca="1">OFFSET(EQUIPES!$A$6,1+ROW()-ROW($A$7),MATCH($B$2,equipes,0))</f>
        <v>#N/A</v>
      </c>
      <c r="C9" s="21">
        <f ca="1">IFERROR(INDEX(data[1],MATCH(QUARTS!$B9&amp;"|"&amp;QUARTS!C4,data[clé],0)),0)</f>
        <v>0</v>
      </c>
      <c r="D9" s="22">
        <f ca="1">IFERROR(INDEX(data[2],MATCH(QUARTS!$B9&amp;"|"&amp;QUARTS!C4,data[clé],0)),0)</f>
        <v>0</v>
      </c>
      <c r="E9" s="22">
        <f ca="1">IFERROR(INDEX(data[3],MATCH(QUARTS!$B9&amp;"|"&amp;QUARTS!C4,data[clé],0)),0)</f>
        <v>0</v>
      </c>
      <c r="F9" s="23">
        <f ca="1">IFERROR(INDEX(data[4],MATCH(QUARTS!$B9&amp;"|"&amp;QUARTS!C4,data[clé],0)),0)</f>
        <v>0</v>
      </c>
      <c r="G9" s="21">
        <f ca="1">IFERROR(INDEX(data[1],MATCH(QUARTS!$B9&amp;"|"&amp;QUARTS!G4,data[clé],0)),0)</f>
        <v>0</v>
      </c>
      <c r="H9" s="22">
        <f ca="1">IFERROR(INDEX(data[2],MATCH(QUARTS!$B9&amp;"|"&amp;QUARTS!G4,data[clé],0)),0)</f>
        <v>0</v>
      </c>
      <c r="I9" s="22">
        <f ca="1">IFERROR(INDEX(data[3],MATCH(QUARTS!$B9&amp;"|"&amp;QUARTS!G4,data[clé],0)),0)</f>
        <v>0</v>
      </c>
      <c r="J9" s="23">
        <f ca="1">IFERROR(INDEX(data[4],MATCH(QUARTS!$B9&amp;"|"&amp;QUARTS!G4,data[clé],0)),0)</f>
        <v>0</v>
      </c>
      <c r="K9" s="21">
        <f ca="1">IFERROR(INDEX(data[1],MATCH(QUARTS!$B9&amp;"|"&amp;QUARTS!K4,data[clé],0)),0)</f>
        <v>0</v>
      </c>
      <c r="L9" s="22">
        <f ca="1">IFERROR(INDEX(data[2],MATCH(QUARTS!$B9&amp;"|"&amp;QUARTS!K4,data[clé],0)),0)</f>
        <v>0</v>
      </c>
      <c r="M9" s="22">
        <f ca="1">IFERROR(INDEX(data[3],MATCH(QUARTS!$B9&amp;"|"&amp;QUARTS!K4,data[clé],0)),0)</f>
        <v>0</v>
      </c>
      <c r="N9" s="23">
        <f ca="1">IFERROR(INDEX(data[4],MATCH(QUARTS!$B9&amp;"|"&amp;QUARTS!K4,data[clé],0)),0)</f>
        <v>0</v>
      </c>
      <c r="O9" s="21">
        <f ca="1">IFERROR(INDEX(data[1],MATCH(QUARTS!$B9&amp;"|"&amp;QUARTS!O4,data[clé],0)),0)</f>
        <v>0</v>
      </c>
      <c r="P9" s="22">
        <f ca="1">IFERROR(INDEX(data[2],MATCH(QUARTS!$B9&amp;"|"&amp;QUARTS!O4,data[clé],0)),0)</f>
        <v>0</v>
      </c>
      <c r="Q9" s="22">
        <f ca="1">IFERROR(INDEX(data[3],MATCH(QUARTS!$B9&amp;"|"&amp;QUARTS!O4,data[clé],0)),0)</f>
        <v>0</v>
      </c>
      <c r="R9" s="23">
        <f ca="1">IFERROR(INDEX(data[4],MATCH(QUARTS!$B9&amp;"|"&amp;QUARTS!O4,data[clé],0)),0)</f>
        <v>0</v>
      </c>
      <c r="S9" s="21">
        <f ca="1">IFERROR(INDEX(data[1],MATCH(QUARTS!$B9&amp;"|"&amp;QUARTS!S4,data[clé],0)),0)</f>
        <v>0</v>
      </c>
      <c r="T9" s="22">
        <f ca="1">IFERROR(INDEX(data[2],MATCH(QUARTS!$B9&amp;"|"&amp;QUARTS!S4,data[clé],0)),0)</f>
        <v>0</v>
      </c>
      <c r="U9" s="22">
        <f ca="1">IFERROR(INDEX(data[3],MATCH(QUARTS!$B9&amp;"|"&amp;QUARTS!S4,data[clé],0)),0)</f>
        <v>0</v>
      </c>
      <c r="V9" s="23">
        <f ca="1">IFERROR(INDEX(data[4],MATCH(QUARTS!$B9&amp;"|"&amp;QUARTS!S4,data[clé],0)),0)</f>
        <v>0</v>
      </c>
      <c r="W9" s="21">
        <f ca="1">IFERROR(INDEX(data[1],MATCH(QUARTS!$B9&amp;"|"&amp;QUARTS!W4,data[clé],0)),0)</f>
        <v>0</v>
      </c>
      <c r="X9" s="22">
        <f ca="1">IFERROR(INDEX(data[2],MATCH(QUARTS!$B9&amp;"|"&amp;QUARTS!W4,data[clé],0)),0)</f>
        <v>0</v>
      </c>
      <c r="Y9" s="22">
        <f ca="1">IFERROR(INDEX(data[3],MATCH(QUARTS!$B9&amp;"|"&amp;QUARTS!W4,data[clé],0)),0)</f>
        <v>0</v>
      </c>
      <c r="Z9" s="23">
        <f ca="1">IFERROR(INDEX(data[4],MATCH(QUARTS!$B9&amp;"|"&amp;QUARTS!W4,data[clé],0)),0)</f>
        <v>0</v>
      </c>
      <c r="AA9" s="21">
        <f ca="1">IFERROR(INDEX(data[1],MATCH(QUARTS!$B9&amp;"|"&amp;QUARTS!AA4,data[clé],0)),0)</f>
        <v>0</v>
      </c>
      <c r="AB9" s="22">
        <f ca="1">IFERROR(INDEX(data[2],MATCH(QUARTS!$B9&amp;"|"&amp;QUARTS!AA4,data[clé],0)),0)</f>
        <v>0</v>
      </c>
      <c r="AC9" s="22">
        <f ca="1">IFERROR(INDEX(data[3],MATCH(QUARTS!$B9&amp;"|"&amp;QUARTS!AA4,data[clé],0)),0)</f>
        <v>0</v>
      </c>
      <c r="AD9" s="23">
        <f ca="1">IFERROR(INDEX(data[4],MATCH(QUARTS!$B9&amp;"|"&amp;QUARTS!AA4,data[clé],0)),0)</f>
        <v>0</v>
      </c>
    </row>
    <row r="10" spans="1:30" x14ac:dyDescent="0.25">
      <c r="B10" s="26" t="e">
        <f ca="1">OFFSET(EQUIPES!$A$6,1+ROW()-ROW($A$7),MATCH($B$2,equipes,0))</f>
        <v>#N/A</v>
      </c>
      <c r="C10" s="27">
        <f ca="1">IFERROR(INDEX(data[1],MATCH(QUARTS!$B10&amp;"|"&amp;QUARTS!C4,data[clé],0)),0)</f>
        <v>0</v>
      </c>
      <c r="D10" s="28">
        <f ca="1">IFERROR(INDEX(data[2],MATCH(QUARTS!$B10&amp;"|"&amp;QUARTS!C4,data[clé],0)),0)</f>
        <v>0</v>
      </c>
      <c r="E10" s="28">
        <f ca="1">IFERROR(INDEX(data[3],MATCH(QUARTS!$B10&amp;"|"&amp;QUARTS!C4,data[clé],0)),0)</f>
        <v>0</v>
      </c>
      <c r="F10" s="29">
        <f ca="1">IFERROR(INDEX(data[4],MATCH(QUARTS!$B10&amp;"|"&amp;QUARTS!C4,data[clé],0)),0)</f>
        <v>0</v>
      </c>
      <c r="G10" s="27">
        <f ca="1">IFERROR(INDEX(data[1],MATCH(QUARTS!$B10&amp;"|"&amp;QUARTS!G4,data[clé],0)),0)</f>
        <v>0</v>
      </c>
      <c r="H10" s="28">
        <f ca="1">IFERROR(INDEX(data[2],MATCH(QUARTS!$B10&amp;"|"&amp;QUARTS!G4,data[clé],0)),0)</f>
        <v>0</v>
      </c>
      <c r="I10" s="28">
        <f ca="1">IFERROR(INDEX(data[3],MATCH(QUARTS!$B10&amp;"|"&amp;QUARTS!G4,data[clé],0)),0)</f>
        <v>0</v>
      </c>
      <c r="J10" s="29">
        <f ca="1">IFERROR(INDEX(data[4],MATCH(QUARTS!$B10&amp;"|"&amp;QUARTS!G4,data[clé],0)),0)</f>
        <v>0</v>
      </c>
      <c r="K10" s="27">
        <f ca="1">IFERROR(INDEX(data[1],MATCH(QUARTS!$B10&amp;"|"&amp;QUARTS!K4,data[clé],0)),0)</f>
        <v>0</v>
      </c>
      <c r="L10" s="28">
        <f ca="1">IFERROR(INDEX(data[2],MATCH(QUARTS!$B10&amp;"|"&amp;QUARTS!K4,data[clé],0)),0)</f>
        <v>0</v>
      </c>
      <c r="M10" s="28">
        <f ca="1">IFERROR(INDEX(data[3],MATCH(QUARTS!$B10&amp;"|"&amp;QUARTS!K4,data[clé],0)),0)</f>
        <v>0</v>
      </c>
      <c r="N10" s="29">
        <f ca="1">IFERROR(INDEX(data[4],MATCH(QUARTS!$B10&amp;"|"&amp;QUARTS!K4,data[clé],0)),0)</f>
        <v>0</v>
      </c>
      <c r="O10" s="27">
        <f ca="1">IFERROR(INDEX(data[1],MATCH(QUARTS!$B10&amp;"|"&amp;QUARTS!O4,data[clé],0)),0)</f>
        <v>0</v>
      </c>
      <c r="P10" s="28">
        <f ca="1">IFERROR(INDEX(data[2],MATCH(QUARTS!$B10&amp;"|"&amp;QUARTS!O4,data[clé],0)),0)</f>
        <v>0</v>
      </c>
      <c r="Q10" s="28">
        <f ca="1">IFERROR(INDEX(data[3],MATCH(QUARTS!$B10&amp;"|"&amp;QUARTS!O4,data[clé],0)),0)</f>
        <v>0</v>
      </c>
      <c r="R10" s="29">
        <f ca="1">IFERROR(INDEX(data[4],MATCH(QUARTS!$B10&amp;"|"&amp;QUARTS!O4,data[clé],0)),0)</f>
        <v>0</v>
      </c>
      <c r="S10" s="27">
        <f ca="1">IFERROR(INDEX(data[1],MATCH(QUARTS!$B10&amp;"|"&amp;QUARTS!S4,data[clé],0)),0)</f>
        <v>0</v>
      </c>
      <c r="T10" s="28">
        <f ca="1">IFERROR(INDEX(data[2],MATCH(QUARTS!$B10&amp;"|"&amp;QUARTS!S4,data[clé],0)),0)</f>
        <v>0</v>
      </c>
      <c r="U10" s="28">
        <f ca="1">IFERROR(INDEX(data[3],MATCH(QUARTS!$B10&amp;"|"&amp;QUARTS!S4,data[clé],0)),0)</f>
        <v>0</v>
      </c>
      <c r="V10" s="29">
        <f ca="1">IFERROR(INDEX(data[4],MATCH(QUARTS!$B10&amp;"|"&amp;QUARTS!S4,data[clé],0)),0)</f>
        <v>0</v>
      </c>
      <c r="W10" s="27">
        <f ca="1">IFERROR(INDEX(data[1],MATCH(QUARTS!$B10&amp;"|"&amp;QUARTS!W4,data[clé],0)),0)</f>
        <v>0</v>
      </c>
      <c r="X10" s="28">
        <f ca="1">IFERROR(INDEX(data[2],MATCH(QUARTS!$B10&amp;"|"&amp;QUARTS!W4,data[clé],0)),0)</f>
        <v>0</v>
      </c>
      <c r="Y10" s="28">
        <f ca="1">IFERROR(INDEX(data[3],MATCH(QUARTS!$B10&amp;"|"&amp;QUARTS!W4,data[clé],0)),0)</f>
        <v>0</v>
      </c>
      <c r="Z10" s="29">
        <f ca="1">IFERROR(INDEX(data[4],MATCH(QUARTS!$B10&amp;"|"&amp;QUARTS!W4,data[clé],0)),0)</f>
        <v>0</v>
      </c>
      <c r="AA10" s="27">
        <f ca="1">IFERROR(INDEX(data[1],MATCH(QUARTS!$B10&amp;"|"&amp;QUARTS!AA4,data[clé],0)),0)</f>
        <v>0</v>
      </c>
      <c r="AB10" s="28">
        <f ca="1">IFERROR(INDEX(data[2],MATCH(QUARTS!$B10&amp;"|"&amp;QUARTS!AA4,data[clé],0)),0)</f>
        <v>0</v>
      </c>
      <c r="AC10" s="28">
        <f ca="1">IFERROR(INDEX(data[3],MATCH(QUARTS!$B10&amp;"|"&amp;QUARTS!AA4,data[clé],0)),0)</f>
        <v>0</v>
      </c>
      <c r="AD10" s="29">
        <f ca="1">IFERROR(INDEX(data[4],MATCH(QUARTS!$B10&amp;"|"&amp;QUARTS!AA4,data[clé],0)),0)</f>
        <v>0</v>
      </c>
    </row>
    <row r="11" spans="1:30" x14ac:dyDescent="0.25">
      <c r="B11" s="25" t="e">
        <f ca="1">OFFSET(EQUIPES!$A$6,1+ROW()-ROW($A$7),MATCH($B$2,equipes,0))</f>
        <v>#N/A</v>
      </c>
      <c r="C11" s="21">
        <f ca="1">IFERROR(INDEX(data[1],MATCH(QUARTS!$B11&amp;"|"&amp;QUARTS!C4,data[clé],0)),0)</f>
        <v>0</v>
      </c>
      <c r="D11" s="22">
        <f ca="1">IFERROR(INDEX(data[2],MATCH(QUARTS!$B11&amp;"|"&amp;QUARTS!C4,data[clé],0)),0)</f>
        <v>0</v>
      </c>
      <c r="E11" s="22">
        <f ca="1">IFERROR(INDEX(data[3],MATCH(QUARTS!$B11&amp;"|"&amp;QUARTS!C4,data[clé],0)),0)</f>
        <v>0</v>
      </c>
      <c r="F11" s="23">
        <f ca="1">IFERROR(INDEX(data[4],MATCH(QUARTS!$B11&amp;"|"&amp;QUARTS!C4,data[clé],0)),0)</f>
        <v>0</v>
      </c>
      <c r="G11" s="21">
        <f ca="1">IFERROR(INDEX(data[1],MATCH(QUARTS!$B11&amp;"|"&amp;QUARTS!G4,data[clé],0)),0)</f>
        <v>0</v>
      </c>
      <c r="H11" s="22">
        <f ca="1">IFERROR(INDEX(data[2],MATCH(QUARTS!$B11&amp;"|"&amp;QUARTS!G4,data[clé],0)),0)</f>
        <v>0</v>
      </c>
      <c r="I11" s="22">
        <f ca="1">IFERROR(INDEX(data[3],MATCH(QUARTS!$B11&amp;"|"&amp;QUARTS!G4,data[clé],0)),0)</f>
        <v>0</v>
      </c>
      <c r="J11" s="23">
        <f ca="1">IFERROR(INDEX(data[4],MATCH(QUARTS!$B11&amp;"|"&amp;QUARTS!G4,data[clé],0)),0)</f>
        <v>0</v>
      </c>
      <c r="K11" s="21">
        <f ca="1">IFERROR(INDEX(data[1],MATCH(QUARTS!$B11&amp;"|"&amp;QUARTS!K4,data[clé],0)),0)</f>
        <v>0</v>
      </c>
      <c r="L11" s="22">
        <f ca="1">IFERROR(INDEX(data[2],MATCH(QUARTS!$B11&amp;"|"&amp;QUARTS!K4,data[clé],0)),0)</f>
        <v>0</v>
      </c>
      <c r="M11" s="22">
        <f ca="1">IFERROR(INDEX(data[3],MATCH(QUARTS!$B11&amp;"|"&amp;QUARTS!K4,data[clé],0)),0)</f>
        <v>0</v>
      </c>
      <c r="N11" s="23">
        <f ca="1">IFERROR(INDEX(data[4],MATCH(QUARTS!$B11&amp;"|"&amp;QUARTS!K4,data[clé],0)),0)</f>
        <v>0</v>
      </c>
      <c r="O11" s="21">
        <f ca="1">IFERROR(INDEX(data[1],MATCH(QUARTS!$B11&amp;"|"&amp;QUARTS!O4,data[clé],0)),0)</f>
        <v>0</v>
      </c>
      <c r="P11" s="22">
        <f ca="1">IFERROR(INDEX(data[2],MATCH(QUARTS!$B11&amp;"|"&amp;QUARTS!O4,data[clé],0)),0)</f>
        <v>0</v>
      </c>
      <c r="Q11" s="22">
        <f ca="1">IFERROR(INDEX(data[3],MATCH(QUARTS!$B11&amp;"|"&amp;QUARTS!O4,data[clé],0)),0)</f>
        <v>0</v>
      </c>
      <c r="R11" s="23">
        <f ca="1">IFERROR(INDEX(data[4],MATCH(QUARTS!$B11&amp;"|"&amp;QUARTS!O4,data[clé],0)),0)</f>
        <v>0</v>
      </c>
      <c r="S11" s="21">
        <f ca="1">IFERROR(INDEX(data[1],MATCH(QUARTS!$B11&amp;"|"&amp;QUARTS!S4,data[clé],0)),0)</f>
        <v>0</v>
      </c>
      <c r="T11" s="22">
        <f ca="1">IFERROR(INDEX(data[2],MATCH(QUARTS!$B11&amp;"|"&amp;QUARTS!S4,data[clé],0)),0)</f>
        <v>0</v>
      </c>
      <c r="U11" s="22">
        <f ca="1">IFERROR(INDEX(data[3],MATCH(QUARTS!$B11&amp;"|"&amp;QUARTS!S4,data[clé],0)),0)</f>
        <v>0</v>
      </c>
      <c r="V11" s="23">
        <f ca="1">IFERROR(INDEX(data[4],MATCH(QUARTS!$B11&amp;"|"&amp;QUARTS!S4,data[clé],0)),0)</f>
        <v>0</v>
      </c>
      <c r="W11" s="21">
        <f ca="1">IFERROR(INDEX(data[1],MATCH(QUARTS!$B11&amp;"|"&amp;QUARTS!W4,data[clé],0)),0)</f>
        <v>0</v>
      </c>
      <c r="X11" s="22">
        <f ca="1">IFERROR(INDEX(data[2],MATCH(QUARTS!$B11&amp;"|"&amp;QUARTS!W4,data[clé],0)),0)</f>
        <v>0</v>
      </c>
      <c r="Y11" s="22">
        <f ca="1">IFERROR(INDEX(data[3],MATCH(QUARTS!$B11&amp;"|"&amp;QUARTS!W4,data[clé],0)),0)</f>
        <v>0</v>
      </c>
      <c r="Z11" s="23">
        <f ca="1">IFERROR(INDEX(data[4],MATCH(QUARTS!$B11&amp;"|"&amp;QUARTS!W4,data[clé],0)),0)</f>
        <v>0</v>
      </c>
      <c r="AA11" s="21">
        <f ca="1">IFERROR(INDEX(data[1],MATCH(QUARTS!$B11&amp;"|"&amp;QUARTS!AA4,data[clé],0)),0)</f>
        <v>0</v>
      </c>
      <c r="AB11" s="22">
        <f ca="1">IFERROR(INDEX(data[2],MATCH(QUARTS!$B11&amp;"|"&amp;QUARTS!AA4,data[clé],0)),0)</f>
        <v>0</v>
      </c>
      <c r="AC11" s="22">
        <f ca="1">IFERROR(INDEX(data[3],MATCH(QUARTS!$B11&amp;"|"&amp;QUARTS!AA4,data[clé],0)),0)</f>
        <v>0</v>
      </c>
      <c r="AD11" s="23">
        <f ca="1">IFERROR(INDEX(data[4],MATCH(QUARTS!$B11&amp;"|"&amp;QUARTS!AA4,data[clé],0)),0)</f>
        <v>0</v>
      </c>
    </row>
    <row r="12" spans="1:30" x14ac:dyDescent="0.25">
      <c r="B12" s="26" t="e">
        <f ca="1">OFFSET(EQUIPES!$A$6,1+ROW()-ROW($A$7),MATCH($B$2,equipes,0))</f>
        <v>#N/A</v>
      </c>
      <c r="C12" s="27">
        <f ca="1">IFERROR(INDEX(data[1],MATCH(QUARTS!$B12&amp;"|"&amp;QUARTS!C4,data[clé],0)),0)</f>
        <v>0</v>
      </c>
      <c r="D12" s="28">
        <f ca="1">IFERROR(INDEX(data[2],MATCH(QUARTS!$B12&amp;"|"&amp;QUARTS!C4,data[clé],0)),0)</f>
        <v>0</v>
      </c>
      <c r="E12" s="28">
        <f ca="1">IFERROR(INDEX(data[3],MATCH(QUARTS!$B12&amp;"|"&amp;QUARTS!C4,data[clé],0)),0)</f>
        <v>0</v>
      </c>
      <c r="F12" s="29">
        <f ca="1">IFERROR(INDEX(data[4],MATCH(QUARTS!$B12&amp;"|"&amp;QUARTS!C4,data[clé],0)),0)</f>
        <v>0</v>
      </c>
      <c r="G12" s="27">
        <f ca="1">IFERROR(INDEX(data[1],MATCH(QUARTS!$B12&amp;"|"&amp;QUARTS!G4,data[clé],0)),0)</f>
        <v>0</v>
      </c>
      <c r="H12" s="28">
        <f ca="1">IFERROR(INDEX(data[2],MATCH(QUARTS!$B12&amp;"|"&amp;QUARTS!G4,data[clé],0)),0)</f>
        <v>0</v>
      </c>
      <c r="I12" s="28">
        <f ca="1">IFERROR(INDEX(data[3],MATCH(QUARTS!$B12&amp;"|"&amp;QUARTS!G4,data[clé],0)),0)</f>
        <v>0</v>
      </c>
      <c r="J12" s="29">
        <f ca="1">IFERROR(INDEX(data[4],MATCH(QUARTS!$B12&amp;"|"&amp;QUARTS!G4,data[clé],0)),0)</f>
        <v>0</v>
      </c>
      <c r="K12" s="27">
        <f ca="1">IFERROR(INDEX(data[1],MATCH(QUARTS!$B12&amp;"|"&amp;QUARTS!K4,data[clé],0)),0)</f>
        <v>0</v>
      </c>
      <c r="L12" s="28">
        <f ca="1">IFERROR(INDEX(data[2],MATCH(QUARTS!$B12&amp;"|"&amp;QUARTS!K4,data[clé],0)),0)</f>
        <v>0</v>
      </c>
      <c r="M12" s="28">
        <f ca="1">IFERROR(INDEX(data[3],MATCH(QUARTS!$B12&amp;"|"&amp;QUARTS!K4,data[clé],0)),0)</f>
        <v>0</v>
      </c>
      <c r="N12" s="29">
        <f ca="1">IFERROR(INDEX(data[4],MATCH(QUARTS!$B12&amp;"|"&amp;QUARTS!K4,data[clé],0)),0)</f>
        <v>0</v>
      </c>
      <c r="O12" s="27">
        <f ca="1">IFERROR(INDEX(data[1],MATCH(QUARTS!$B12&amp;"|"&amp;QUARTS!O4,data[clé],0)),0)</f>
        <v>0</v>
      </c>
      <c r="P12" s="28">
        <f ca="1">IFERROR(INDEX(data[2],MATCH(QUARTS!$B12&amp;"|"&amp;QUARTS!O4,data[clé],0)),0)</f>
        <v>0</v>
      </c>
      <c r="Q12" s="28">
        <f ca="1">IFERROR(INDEX(data[3],MATCH(QUARTS!$B12&amp;"|"&amp;QUARTS!O4,data[clé],0)),0)</f>
        <v>0</v>
      </c>
      <c r="R12" s="29">
        <f ca="1">IFERROR(INDEX(data[4],MATCH(QUARTS!$B12&amp;"|"&amp;QUARTS!O4,data[clé],0)),0)</f>
        <v>0</v>
      </c>
      <c r="S12" s="27">
        <f ca="1">IFERROR(INDEX(data[1],MATCH(QUARTS!$B12&amp;"|"&amp;QUARTS!S4,data[clé],0)),0)</f>
        <v>0</v>
      </c>
      <c r="T12" s="28">
        <f ca="1">IFERROR(INDEX(data[2],MATCH(QUARTS!$B12&amp;"|"&amp;QUARTS!S4,data[clé],0)),0)</f>
        <v>0</v>
      </c>
      <c r="U12" s="28">
        <f ca="1">IFERROR(INDEX(data[3],MATCH(QUARTS!$B12&amp;"|"&amp;QUARTS!S4,data[clé],0)),0)</f>
        <v>0</v>
      </c>
      <c r="V12" s="29">
        <f ca="1">IFERROR(INDEX(data[4],MATCH(QUARTS!$B12&amp;"|"&amp;QUARTS!S4,data[clé],0)),0)</f>
        <v>0</v>
      </c>
      <c r="W12" s="27">
        <f ca="1">IFERROR(INDEX(data[1],MATCH(QUARTS!$B12&amp;"|"&amp;QUARTS!W4,data[clé],0)),0)</f>
        <v>0</v>
      </c>
      <c r="X12" s="28">
        <f ca="1">IFERROR(INDEX(data[2],MATCH(QUARTS!$B12&amp;"|"&amp;QUARTS!W4,data[clé],0)),0)</f>
        <v>0</v>
      </c>
      <c r="Y12" s="28">
        <f ca="1">IFERROR(INDEX(data[3],MATCH(QUARTS!$B12&amp;"|"&amp;QUARTS!W4,data[clé],0)),0)</f>
        <v>0</v>
      </c>
      <c r="Z12" s="29">
        <f ca="1">IFERROR(INDEX(data[4],MATCH(QUARTS!$B12&amp;"|"&amp;QUARTS!W4,data[clé],0)),0)</f>
        <v>0</v>
      </c>
      <c r="AA12" s="27">
        <f ca="1">IFERROR(INDEX(data[1],MATCH(QUARTS!$B12&amp;"|"&amp;QUARTS!AA4,data[clé],0)),0)</f>
        <v>0</v>
      </c>
      <c r="AB12" s="28">
        <f ca="1">IFERROR(INDEX(data[2],MATCH(QUARTS!$B12&amp;"|"&amp;QUARTS!AA4,data[clé],0)),0)</f>
        <v>0</v>
      </c>
      <c r="AC12" s="28">
        <f ca="1">IFERROR(INDEX(data[3],MATCH(QUARTS!$B12&amp;"|"&amp;QUARTS!AA4,data[clé],0)),0)</f>
        <v>0</v>
      </c>
      <c r="AD12" s="29">
        <f ca="1">IFERROR(INDEX(data[4],MATCH(QUARTS!$B12&amp;"|"&amp;QUARTS!AA4,data[clé],0)),0)</f>
        <v>0</v>
      </c>
    </row>
    <row r="13" spans="1:30" x14ac:dyDescent="0.25">
      <c r="B13" s="25" t="e">
        <f ca="1">OFFSET(EQUIPES!$A$6,1+ROW()-ROW($A$7),MATCH($B$2,equipes,0))</f>
        <v>#N/A</v>
      </c>
      <c r="C13" s="21">
        <f ca="1">IFERROR(INDEX(data[1],MATCH(QUARTS!$B13&amp;"|"&amp;QUARTS!C4,data[clé],0)),0)</f>
        <v>0</v>
      </c>
      <c r="D13" s="22">
        <f ca="1">IFERROR(INDEX(data[2],MATCH(QUARTS!$B13&amp;"|"&amp;QUARTS!C4,data[clé],0)),0)</f>
        <v>0</v>
      </c>
      <c r="E13" s="22">
        <f ca="1">IFERROR(INDEX(data[3],MATCH(QUARTS!$B13&amp;"|"&amp;QUARTS!C4,data[clé],0)),0)</f>
        <v>0</v>
      </c>
      <c r="F13" s="23">
        <f ca="1">IFERROR(INDEX(data[4],MATCH(QUARTS!$B13&amp;"|"&amp;QUARTS!C4,data[clé],0)),0)</f>
        <v>0</v>
      </c>
      <c r="G13" s="21">
        <f ca="1">IFERROR(INDEX(data[1],MATCH(QUARTS!$B13&amp;"|"&amp;QUARTS!G4,data[clé],0)),0)</f>
        <v>0</v>
      </c>
      <c r="H13" s="22">
        <f ca="1">IFERROR(INDEX(data[2],MATCH(QUARTS!$B13&amp;"|"&amp;QUARTS!G4,data[clé],0)),0)</f>
        <v>0</v>
      </c>
      <c r="I13" s="22">
        <f ca="1">IFERROR(INDEX(data[3],MATCH(QUARTS!$B13&amp;"|"&amp;QUARTS!G4,data[clé],0)),0)</f>
        <v>0</v>
      </c>
      <c r="J13" s="23">
        <f ca="1">IFERROR(INDEX(data[4],MATCH(QUARTS!$B13&amp;"|"&amp;QUARTS!G4,data[clé],0)),0)</f>
        <v>0</v>
      </c>
      <c r="K13" s="21">
        <f ca="1">IFERROR(INDEX(data[1],MATCH(QUARTS!$B13&amp;"|"&amp;QUARTS!K4,data[clé],0)),0)</f>
        <v>0</v>
      </c>
      <c r="L13" s="22">
        <f ca="1">IFERROR(INDEX(data[2],MATCH(QUARTS!$B13&amp;"|"&amp;QUARTS!K4,data[clé],0)),0)</f>
        <v>0</v>
      </c>
      <c r="M13" s="22">
        <f ca="1">IFERROR(INDEX(data[3],MATCH(QUARTS!$B13&amp;"|"&amp;QUARTS!K4,data[clé],0)),0)</f>
        <v>0</v>
      </c>
      <c r="N13" s="23">
        <f ca="1">IFERROR(INDEX(data[4],MATCH(QUARTS!$B13&amp;"|"&amp;QUARTS!K4,data[clé],0)),0)</f>
        <v>0</v>
      </c>
      <c r="O13" s="21">
        <f ca="1">IFERROR(INDEX(data[1],MATCH(QUARTS!$B13&amp;"|"&amp;QUARTS!O4,data[clé],0)),0)</f>
        <v>0</v>
      </c>
      <c r="P13" s="22">
        <f ca="1">IFERROR(INDEX(data[2],MATCH(QUARTS!$B13&amp;"|"&amp;QUARTS!O4,data[clé],0)),0)</f>
        <v>0</v>
      </c>
      <c r="Q13" s="22">
        <f ca="1">IFERROR(INDEX(data[3],MATCH(QUARTS!$B13&amp;"|"&amp;QUARTS!O4,data[clé],0)),0)</f>
        <v>0</v>
      </c>
      <c r="R13" s="23">
        <f ca="1">IFERROR(INDEX(data[4],MATCH(QUARTS!$B13&amp;"|"&amp;QUARTS!O4,data[clé],0)),0)</f>
        <v>0</v>
      </c>
      <c r="S13" s="21">
        <f ca="1">IFERROR(INDEX(data[1],MATCH(QUARTS!$B13&amp;"|"&amp;QUARTS!S4,data[clé],0)),0)</f>
        <v>0</v>
      </c>
      <c r="T13" s="22">
        <f ca="1">IFERROR(INDEX(data[2],MATCH(QUARTS!$B13&amp;"|"&amp;QUARTS!S4,data[clé],0)),0)</f>
        <v>0</v>
      </c>
      <c r="U13" s="22">
        <f ca="1">IFERROR(INDEX(data[3],MATCH(QUARTS!$B13&amp;"|"&amp;QUARTS!S4,data[clé],0)),0)</f>
        <v>0</v>
      </c>
      <c r="V13" s="23">
        <f ca="1">IFERROR(INDEX(data[4],MATCH(QUARTS!$B13&amp;"|"&amp;QUARTS!S4,data[clé],0)),0)</f>
        <v>0</v>
      </c>
      <c r="W13" s="21">
        <f ca="1">IFERROR(INDEX(data[1],MATCH(QUARTS!$B13&amp;"|"&amp;QUARTS!W4,data[clé],0)),0)</f>
        <v>0</v>
      </c>
      <c r="X13" s="22">
        <f ca="1">IFERROR(INDEX(data[2],MATCH(QUARTS!$B13&amp;"|"&amp;QUARTS!W4,data[clé],0)),0)</f>
        <v>0</v>
      </c>
      <c r="Y13" s="22">
        <f ca="1">IFERROR(INDEX(data[3],MATCH(QUARTS!$B13&amp;"|"&amp;QUARTS!W4,data[clé],0)),0)</f>
        <v>0</v>
      </c>
      <c r="Z13" s="23">
        <f ca="1">IFERROR(INDEX(data[4],MATCH(QUARTS!$B13&amp;"|"&amp;QUARTS!W4,data[clé],0)),0)</f>
        <v>0</v>
      </c>
      <c r="AA13" s="21">
        <f ca="1">IFERROR(INDEX(data[1],MATCH(QUARTS!$B13&amp;"|"&amp;QUARTS!AA4,data[clé],0)),0)</f>
        <v>0</v>
      </c>
      <c r="AB13" s="22">
        <f ca="1">IFERROR(INDEX(data[2],MATCH(QUARTS!$B13&amp;"|"&amp;QUARTS!AA4,data[clé],0)),0)</f>
        <v>0</v>
      </c>
      <c r="AC13" s="22">
        <f ca="1">IFERROR(INDEX(data[3],MATCH(QUARTS!$B13&amp;"|"&amp;QUARTS!AA4,data[clé],0)),0)</f>
        <v>0</v>
      </c>
      <c r="AD13" s="23">
        <f ca="1">IFERROR(INDEX(data[4],MATCH(QUARTS!$B13&amp;"|"&amp;QUARTS!AA4,data[clé],0)),0)</f>
        <v>0</v>
      </c>
    </row>
    <row r="14" spans="1:30" x14ac:dyDescent="0.25">
      <c r="B14" s="30" t="e">
        <f ca="1">OFFSET(EQUIPES!$A$6,1+ROW()-ROW($A$7),MATCH($B$2,equipes,0))</f>
        <v>#N/A</v>
      </c>
      <c r="C14" s="31">
        <f ca="1">IFERROR(INDEX(data[1],MATCH(QUARTS!$B14&amp;"|"&amp;QUARTS!C4,data[clé],0)),0)</f>
        <v>0</v>
      </c>
      <c r="D14" s="32">
        <f ca="1">IFERROR(INDEX(data[2],MATCH(QUARTS!$B14&amp;"|"&amp;QUARTS!C4,data[clé],0)),0)</f>
        <v>0</v>
      </c>
      <c r="E14" s="32">
        <f ca="1">IFERROR(INDEX(data[3],MATCH(QUARTS!$B14&amp;"|"&amp;QUARTS!C4,data[clé],0)),0)</f>
        <v>0</v>
      </c>
      <c r="F14" s="33">
        <f ca="1">IFERROR(INDEX(data[4],MATCH(QUARTS!$B14&amp;"|"&amp;QUARTS!C4,data[clé],0)),0)</f>
        <v>0</v>
      </c>
      <c r="G14" s="31">
        <f ca="1">IFERROR(INDEX(data[1],MATCH(QUARTS!$B14&amp;"|"&amp;QUARTS!G4,data[clé],0)),0)</f>
        <v>0</v>
      </c>
      <c r="H14" s="32">
        <f ca="1">IFERROR(INDEX(data[2],MATCH(QUARTS!$B14&amp;"|"&amp;QUARTS!G4,data[clé],0)),0)</f>
        <v>0</v>
      </c>
      <c r="I14" s="32">
        <f ca="1">IFERROR(INDEX(data[3],MATCH(QUARTS!$B14&amp;"|"&amp;QUARTS!G4,data[clé],0)),0)</f>
        <v>0</v>
      </c>
      <c r="J14" s="33">
        <f ca="1">IFERROR(INDEX(data[4],MATCH(QUARTS!$B14&amp;"|"&amp;QUARTS!G4,data[clé],0)),0)</f>
        <v>0</v>
      </c>
      <c r="K14" s="31">
        <f ca="1">IFERROR(INDEX(data[1],MATCH(QUARTS!$B14&amp;"|"&amp;QUARTS!K4,data[clé],0)),0)</f>
        <v>0</v>
      </c>
      <c r="L14" s="32">
        <f ca="1">IFERROR(INDEX(data[2],MATCH(QUARTS!$B14&amp;"|"&amp;QUARTS!K4,data[clé],0)),0)</f>
        <v>0</v>
      </c>
      <c r="M14" s="32">
        <f ca="1">IFERROR(INDEX(data[3],MATCH(QUARTS!$B14&amp;"|"&amp;QUARTS!K4,data[clé],0)),0)</f>
        <v>0</v>
      </c>
      <c r="N14" s="33">
        <f ca="1">IFERROR(INDEX(data[4],MATCH(QUARTS!$B14&amp;"|"&amp;QUARTS!K4,data[clé],0)),0)</f>
        <v>0</v>
      </c>
      <c r="O14" s="31">
        <f ca="1">IFERROR(INDEX(data[1],MATCH(QUARTS!$B14&amp;"|"&amp;QUARTS!O4,data[clé],0)),0)</f>
        <v>0</v>
      </c>
      <c r="P14" s="32">
        <f ca="1">IFERROR(INDEX(data[2],MATCH(QUARTS!$B14&amp;"|"&amp;QUARTS!O4,data[clé],0)),0)</f>
        <v>0</v>
      </c>
      <c r="Q14" s="32">
        <f ca="1">IFERROR(INDEX(data[3],MATCH(QUARTS!$B14&amp;"|"&amp;QUARTS!O4,data[clé],0)),0)</f>
        <v>0</v>
      </c>
      <c r="R14" s="33">
        <f ca="1">IFERROR(INDEX(data[4],MATCH(QUARTS!$B14&amp;"|"&amp;QUARTS!O4,data[clé],0)),0)</f>
        <v>0</v>
      </c>
      <c r="S14" s="31">
        <f ca="1">IFERROR(INDEX(data[1],MATCH(QUARTS!$B14&amp;"|"&amp;QUARTS!S4,data[clé],0)),0)</f>
        <v>0</v>
      </c>
      <c r="T14" s="32">
        <f ca="1">IFERROR(INDEX(data[2],MATCH(QUARTS!$B14&amp;"|"&amp;QUARTS!S4,data[clé],0)),0)</f>
        <v>0</v>
      </c>
      <c r="U14" s="32">
        <f ca="1">IFERROR(INDEX(data[3],MATCH(QUARTS!$B14&amp;"|"&amp;QUARTS!S4,data[clé],0)),0)</f>
        <v>0</v>
      </c>
      <c r="V14" s="33">
        <f ca="1">IFERROR(INDEX(data[4],MATCH(QUARTS!$B14&amp;"|"&amp;QUARTS!S4,data[clé],0)),0)</f>
        <v>0</v>
      </c>
      <c r="W14" s="31">
        <f ca="1">IFERROR(INDEX(data[1],MATCH(QUARTS!$B14&amp;"|"&amp;QUARTS!W4,data[clé],0)),0)</f>
        <v>0</v>
      </c>
      <c r="X14" s="32">
        <f ca="1">IFERROR(INDEX(data[2],MATCH(QUARTS!$B14&amp;"|"&amp;QUARTS!W4,data[clé],0)),0)</f>
        <v>0</v>
      </c>
      <c r="Y14" s="32">
        <f ca="1">IFERROR(INDEX(data[3],MATCH(QUARTS!$B14&amp;"|"&amp;QUARTS!W4,data[clé],0)),0)</f>
        <v>0</v>
      </c>
      <c r="Z14" s="33">
        <f ca="1">IFERROR(INDEX(data[4],MATCH(QUARTS!$B14&amp;"|"&amp;QUARTS!W4,data[clé],0)),0)</f>
        <v>0</v>
      </c>
      <c r="AA14" s="31">
        <f ca="1">IFERROR(INDEX(data[1],MATCH(QUARTS!$B14&amp;"|"&amp;QUARTS!AA4,data[clé],0)),0)</f>
        <v>0</v>
      </c>
      <c r="AB14" s="32">
        <f ca="1">IFERROR(INDEX(data[2],MATCH(QUARTS!$B14&amp;"|"&amp;QUARTS!AA4,data[clé],0)),0)</f>
        <v>0</v>
      </c>
      <c r="AC14" s="32">
        <f ca="1">IFERROR(INDEX(data[3],MATCH(QUARTS!$B14&amp;"|"&amp;QUARTS!AA4,data[clé],0)),0)</f>
        <v>0</v>
      </c>
      <c r="AD14" s="33">
        <f ca="1">IFERROR(INDEX(data[4],MATCH(QUARTS!$B14&amp;"|"&amp;QUARTS!AA4,data[clé],0)),0)</f>
        <v>0</v>
      </c>
    </row>
    <row r="16" spans="1:30" x14ac:dyDescent="0.25">
      <c r="C16" s="63">
        <f>C4+7</f>
        <v>43108</v>
      </c>
      <c r="D16" s="64"/>
      <c r="E16" s="64"/>
      <c r="F16" s="65"/>
      <c r="G16" s="63">
        <f>C16+1</f>
        <v>43109</v>
      </c>
      <c r="H16" s="64"/>
      <c r="I16" s="64"/>
      <c r="J16" s="65"/>
      <c r="K16" s="63">
        <f>G16+1</f>
        <v>43110</v>
      </c>
      <c r="L16" s="64"/>
      <c r="M16" s="64"/>
      <c r="N16" s="65"/>
      <c r="O16" s="63">
        <f>K16+1</f>
        <v>43111</v>
      </c>
      <c r="P16" s="64"/>
      <c r="Q16" s="64"/>
      <c r="R16" s="65"/>
      <c r="S16" s="63">
        <f>O16+1</f>
        <v>43112</v>
      </c>
      <c r="T16" s="64"/>
      <c r="U16" s="64"/>
      <c r="V16" s="65"/>
      <c r="W16" s="63">
        <f>S16+1</f>
        <v>43113</v>
      </c>
      <c r="X16" s="64"/>
      <c r="Y16" s="64"/>
      <c r="Z16" s="65"/>
      <c r="AA16" s="63">
        <f t="shared" ref="AA16" si="2">W16+1</f>
        <v>43114</v>
      </c>
      <c r="AB16" s="64"/>
      <c r="AC16" s="64"/>
      <c r="AD16" s="65"/>
    </row>
    <row r="17" spans="2:30" x14ac:dyDescent="0.25">
      <c r="B17" s="16" t="s">
        <v>44</v>
      </c>
      <c r="C17" s="35">
        <f>C5</f>
        <v>0</v>
      </c>
      <c r="D17" s="36">
        <f t="shared" ref="D17:F17" si="3">D5</f>
        <v>0.29166666666666669</v>
      </c>
      <c r="E17" s="36">
        <f t="shared" si="3"/>
        <v>0.58333333333333337</v>
      </c>
      <c r="F17" s="37">
        <f t="shared" si="3"/>
        <v>0.83333333333333337</v>
      </c>
      <c r="G17" s="38">
        <f>C17</f>
        <v>0</v>
      </c>
      <c r="H17" s="39">
        <f t="shared" ref="H17:H18" si="4">D17</f>
        <v>0.29166666666666669</v>
      </c>
      <c r="I17" s="39">
        <f t="shared" ref="I17:I18" si="5">E17</f>
        <v>0.58333333333333337</v>
      </c>
      <c r="J17" s="40">
        <f t="shared" ref="J17:J18" si="6">F17</f>
        <v>0.83333333333333337</v>
      </c>
      <c r="K17" s="38">
        <f t="shared" ref="K17:K18" si="7">G17</f>
        <v>0</v>
      </c>
      <c r="L17" s="39">
        <f t="shared" ref="L17:L18" si="8">H17</f>
        <v>0.29166666666666669</v>
      </c>
      <c r="M17" s="39">
        <f t="shared" ref="M17:M18" si="9">I17</f>
        <v>0.58333333333333337</v>
      </c>
      <c r="N17" s="40">
        <f t="shared" ref="N17:N18" si="10">J17</f>
        <v>0.83333333333333337</v>
      </c>
      <c r="O17" s="38">
        <f t="shared" ref="O17:O18" si="11">K17</f>
        <v>0</v>
      </c>
      <c r="P17" s="39">
        <f t="shared" ref="P17:P18" si="12">L17</f>
        <v>0.29166666666666669</v>
      </c>
      <c r="Q17" s="39">
        <f t="shared" ref="Q17:Q18" si="13">M17</f>
        <v>0.58333333333333337</v>
      </c>
      <c r="R17" s="40">
        <f t="shared" ref="R17:R18" si="14">N17</f>
        <v>0.83333333333333337</v>
      </c>
      <c r="S17" s="38">
        <f t="shared" ref="S17:S18" si="15">O17</f>
        <v>0</v>
      </c>
      <c r="T17" s="39">
        <f t="shared" ref="T17:T18" si="16">P17</f>
        <v>0.29166666666666669</v>
      </c>
      <c r="U17" s="39">
        <f t="shared" ref="U17:U18" si="17">Q17</f>
        <v>0.58333333333333337</v>
      </c>
      <c r="V17" s="40">
        <f t="shared" ref="V17:V18" si="18">R17</f>
        <v>0.83333333333333337</v>
      </c>
      <c r="W17" s="38">
        <f t="shared" ref="W17:W18" si="19">S17</f>
        <v>0</v>
      </c>
      <c r="X17" s="39">
        <f t="shared" ref="X17:X18" si="20">T17</f>
        <v>0.29166666666666669</v>
      </c>
      <c r="Y17" s="39">
        <f t="shared" ref="Y17:Y18" si="21">U17</f>
        <v>0.58333333333333337</v>
      </c>
      <c r="Z17" s="40">
        <f t="shared" ref="Z17:Z18" si="22">V17</f>
        <v>0.83333333333333337</v>
      </c>
      <c r="AA17" s="38">
        <f t="shared" ref="AA17:AA18" si="23">W17</f>
        <v>0</v>
      </c>
      <c r="AB17" s="39">
        <f t="shared" ref="AB17:AB18" si="24">X17</f>
        <v>0.29166666666666669</v>
      </c>
      <c r="AC17" s="39">
        <f t="shared" ref="AC17:AC18" si="25">Y17</f>
        <v>0.58333333333333337</v>
      </c>
      <c r="AD17" s="40">
        <f t="shared" ref="AD17:AD18" si="26">Z17</f>
        <v>0.83333333333333337</v>
      </c>
    </row>
    <row r="18" spans="2:30" x14ac:dyDescent="0.25">
      <c r="B18" s="16" t="s">
        <v>45</v>
      </c>
      <c r="C18" s="41">
        <f>C6</f>
        <v>0.29166666666666669</v>
      </c>
      <c r="D18" s="42">
        <f t="shared" ref="D18:F18" si="27">D6</f>
        <v>0.58333333333333337</v>
      </c>
      <c r="E18" s="42">
        <f t="shared" si="27"/>
        <v>0.83333333333333337</v>
      </c>
      <c r="F18" s="43">
        <f t="shared" si="27"/>
        <v>1</v>
      </c>
      <c r="G18" s="44">
        <f>C18</f>
        <v>0.29166666666666669</v>
      </c>
      <c r="H18" s="45">
        <f t="shared" si="4"/>
        <v>0.58333333333333337</v>
      </c>
      <c r="I18" s="45">
        <f t="shared" si="5"/>
        <v>0.83333333333333337</v>
      </c>
      <c r="J18" s="46">
        <f t="shared" si="6"/>
        <v>1</v>
      </c>
      <c r="K18" s="44">
        <f t="shared" si="7"/>
        <v>0.29166666666666669</v>
      </c>
      <c r="L18" s="45">
        <f t="shared" si="8"/>
        <v>0.58333333333333337</v>
      </c>
      <c r="M18" s="45">
        <f t="shared" si="9"/>
        <v>0.83333333333333337</v>
      </c>
      <c r="N18" s="46">
        <f t="shared" si="10"/>
        <v>1</v>
      </c>
      <c r="O18" s="44">
        <f t="shared" si="11"/>
        <v>0.29166666666666669</v>
      </c>
      <c r="P18" s="45">
        <f t="shared" si="12"/>
        <v>0.58333333333333337</v>
      </c>
      <c r="Q18" s="45">
        <f t="shared" si="13"/>
        <v>0.83333333333333337</v>
      </c>
      <c r="R18" s="46">
        <f t="shared" si="14"/>
        <v>1</v>
      </c>
      <c r="S18" s="44">
        <f t="shared" si="15"/>
        <v>0.29166666666666669</v>
      </c>
      <c r="T18" s="45">
        <f t="shared" si="16"/>
        <v>0.58333333333333337</v>
      </c>
      <c r="U18" s="45">
        <f t="shared" si="17"/>
        <v>0.83333333333333337</v>
      </c>
      <c r="V18" s="46">
        <f t="shared" si="18"/>
        <v>1</v>
      </c>
      <c r="W18" s="44">
        <f t="shared" si="19"/>
        <v>0.29166666666666669</v>
      </c>
      <c r="X18" s="45">
        <f t="shared" si="20"/>
        <v>0.58333333333333337</v>
      </c>
      <c r="Y18" s="45">
        <f t="shared" si="21"/>
        <v>0.83333333333333337</v>
      </c>
      <c r="Z18" s="46">
        <f t="shared" si="22"/>
        <v>1</v>
      </c>
      <c r="AA18" s="44">
        <f t="shared" si="23"/>
        <v>0.29166666666666669</v>
      </c>
      <c r="AB18" s="45">
        <f t="shared" si="24"/>
        <v>0.58333333333333337</v>
      </c>
      <c r="AC18" s="45">
        <f t="shared" si="25"/>
        <v>0.83333333333333337</v>
      </c>
      <c r="AD18" s="46">
        <f t="shared" si="26"/>
        <v>1</v>
      </c>
    </row>
    <row r="19" spans="2:30" x14ac:dyDescent="0.25">
      <c r="B19" s="24" t="e">
        <f ca="1">B7</f>
        <v>#N/A</v>
      </c>
      <c r="C19" s="18">
        <f ca="1">IFERROR(INDEX(data[1],MATCH(QUARTS!$B19&amp;"|"&amp;QUARTS!C16,data[clé],0)),0)</f>
        <v>0</v>
      </c>
      <c r="D19" s="19">
        <f ca="1">IFERROR(INDEX(data[2],MATCH(QUARTS!$B19&amp;"|"&amp;QUARTS!C16,data[clé],0)),0)</f>
        <v>0</v>
      </c>
      <c r="E19" s="19">
        <f ca="1">IFERROR(INDEX(data[3],MATCH(QUARTS!$B19&amp;"|"&amp;QUARTS!C16,data[clé],0)),0)</f>
        <v>0</v>
      </c>
      <c r="F19" s="20">
        <f ca="1">IFERROR(INDEX(data[4],MATCH(QUARTS!$B19&amp;"|"&amp;QUARTS!C16,data[clé],0)),0)</f>
        <v>0</v>
      </c>
      <c r="G19" s="18">
        <f ca="1">IFERROR(INDEX(data[1],MATCH(QUARTS!$B19&amp;"|"&amp;QUARTS!G16,data[clé],0)),0)</f>
        <v>0</v>
      </c>
      <c r="H19" s="19">
        <f ca="1">IFERROR(INDEX(data[2],MATCH(QUARTS!$B19&amp;"|"&amp;QUARTS!G16,data[clé],0)),0)</f>
        <v>0</v>
      </c>
      <c r="I19" s="19">
        <f ca="1">IFERROR(INDEX(data[3],MATCH(QUARTS!$B19&amp;"|"&amp;QUARTS!G16,data[clé],0)),0)</f>
        <v>0</v>
      </c>
      <c r="J19" s="20">
        <f ca="1">IFERROR(INDEX(data[4],MATCH(QUARTS!$B19&amp;"|"&amp;QUARTS!G16,data[clé],0)),0)</f>
        <v>0</v>
      </c>
      <c r="K19" s="18">
        <f ca="1">IFERROR(INDEX(data[1],MATCH(QUARTS!$B19&amp;"|"&amp;QUARTS!K16,data[clé],0)),0)</f>
        <v>0</v>
      </c>
      <c r="L19" s="19">
        <f ca="1">IFERROR(INDEX(data[2],MATCH(QUARTS!$B19&amp;"|"&amp;QUARTS!K16,data[clé],0)),0)</f>
        <v>0</v>
      </c>
      <c r="M19" s="19">
        <f ca="1">IFERROR(INDEX(data[3],MATCH(QUARTS!$B19&amp;"|"&amp;QUARTS!K16,data[clé],0)),0)</f>
        <v>0</v>
      </c>
      <c r="N19" s="20">
        <f ca="1">IFERROR(INDEX(data[4],MATCH(QUARTS!$B19&amp;"|"&amp;QUARTS!K16,data[clé],0)),0)</f>
        <v>0</v>
      </c>
      <c r="O19" s="18">
        <f ca="1">IFERROR(INDEX(data[1],MATCH(QUARTS!$B19&amp;"|"&amp;QUARTS!O16,data[clé],0)),0)</f>
        <v>0</v>
      </c>
      <c r="P19" s="19">
        <f ca="1">IFERROR(INDEX(data[2],MATCH(QUARTS!$B19&amp;"|"&amp;QUARTS!O16,data[clé],0)),0)</f>
        <v>0</v>
      </c>
      <c r="Q19" s="19">
        <f ca="1">IFERROR(INDEX(data[3],MATCH(QUARTS!$B19&amp;"|"&amp;QUARTS!O16,data[clé],0)),0)</f>
        <v>0</v>
      </c>
      <c r="R19" s="20">
        <f ca="1">IFERROR(INDEX(data[4],MATCH(QUARTS!$B19&amp;"|"&amp;QUARTS!O16,data[clé],0)),0)</f>
        <v>0</v>
      </c>
      <c r="S19" s="18">
        <f ca="1">IFERROR(INDEX(data[1],MATCH(QUARTS!$B19&amp;"|"&amp;QUARTS!S16,data[clé],0)),0)</f>
        <v>0</v>
      </c>
      <c r="T19" s="19">
        <f ca="1">IFERROR(INDEX(data[2],MATCH(QUARTS!$B19&amp;"|"&amp;QUARTS!S16,data[clé],0)),0)</f>
        <v>0</v>
      </c>
      <c r="U19" s="19">
        <f ca="1">IFERROR(INDEX(data[3],MATCH(QUARTS!$B19&amp;"|"&amp;QUARTS!S16,data[clé],0)),0)</f>
        <v>0</v>
      </c>
      <c r="V19" s="20">
        <f ca="1">IFERROR(INDEX(data[4],MATCH(QUARTS!$B19&amp;"|"&amp;QUARTS!S16,data[clé],0)),0)</f>
        <v>0</v>
      </c>
      <c r="W19" s="18">
        <f ca="1">IFERROR(INDEX(data[1],MATCH(QUARTS!$B19&amp;"|"&amp;QUARTS!W16,data[clé],0)),0)</f>
        <v>0</v>
      </c>
      <c r="X19" s="19">
        <f ca="1">IFERROR(INDEX(data[2],MATCH(QUARTS!$B19&amp;"|"&amp;QUARTS!W16,data[clé],0)),0)</f>
        <v>0</v>
      </c>
      <c r="Y19" s="19">
        <f ca="1">IFERROR(INDEX(data[3],MATCH(QUARTS!$B19&amp;"|"&amp;QUARTS!W16,data[clé],0)),0)</f>
        <v>0</v>
      </c>
      <c r="Z19" s="20">
        <f ca="1">IFERROR(INDEX(data[4],MATCH(QUARTS!$B19&amp;"|"&amp;QUARTS!W16,data[clé],0)),0)</f>
        <v>0</v>
      </c>
      <c r="AA19" s="18">
        <f ca="1">IFERROR(INDEX(data[1],MATCH(QUARTS!$B19&amp;"|"&amp;QUARTS!AA16,data[clé],0)),0)</f>
        <v>0</v>
      </c>
      <c r="AB19" s="19">
        <f ca="1">IFERROR(INDEX(data[2],MATCH(QUARTS!$B19&amp;"|"&amp;QUARTS!AA16,data[clé],0)),0)</f>
        <v>0</v>
      </c>
      <c r="AC19" s="19">
        <f ca="1">IFERROR(INDEX(data[3],MATCH(QUARTS!$B19&amp;"|"&amp;QUARTS!AA16,data[clé],0)),0)</f>
        <v>0</v>
      </c>
      <c r="AD19" s="20">
        <f ca="1">IFERROR(INDEX(data[4],MATCH(QUARTS!$B19&amp;"|"&amp;QUARTS!AA16,data[clé],0)),0)</f>
        <v>0</v>
      </c>
    </row>
    <row r="20" spans="2:30" x14ac:dyDescent="0.25">
      <c r="B20" s="26" t="e">
        <f t="shared" ref="B20:B26" ca="1" si="28">B8</f>
        <v>#N/A</v>
      </c>
      <c r="C20" s="27">
        <f ca="1">IFERROR(INDEX(data[1],MATCH(QUARTS!$B20&amp;"|"&amp;QUARTS!C16,data[clé],0)),0)</f>
        <v>0</v>
      </c>
      <c r="D20" s="28">
        <f ca="1">IFERROR(INDEX(data[2],MATCH(QUARTS!$B20&amp;"|"&amp;QUARTS!C16,data[clé],0)),0)</f>
        <v>0</v>
      </c>
      <c r="E20" s="28">
        <f ca="1">IFERROR(INDEX(data[3],MATCH(QUARTS!$B20&amp;"|"&amp;QUARTS!C16,data[clé],0)),0)</f>
        <v>0</v>
      </c>
      <c r="F20" s="29">
        <f ca="1">IFERROR(INDEX(data[4],MATCH(QUARTS!$B20&amp;"|"&amp;QUARTS!C16,data[clé],0)),0)</f>
        <v>0</v>
      </c>
      <c r="G20" s="27">
        <f ca="1">IFERROR(INDEX(data[1],MATCH(QUARTS!$B20&amp;"|"&amp;QUARTS!G16,data[clé],0)),0)</f>
        <v>0</v>
      </c>
      <c r="H20" s="28">
        <f ca="1">IFERROR(INDEX(data[2],MATCH(QUARTS!$B20&amp;"|"&amp;QUARTS!G16,data[clé],0)),0)</f>
        <v>0</v>
      </c>
      <c r="I20" s="28">
        <f ca="1">IFERROR(INDEX(data[3],MATCH(QUARTS!$B20&amp;"|"&amp;QUARTS!G16,data[clé],0)),0)</f>
        <v>0</v>
      </c>
      <c r="J20" s="29">
        <f ca="1">IFERROR(INDEX(data[4],MATCH(QUARTS!$B20&amp;"|"&amp;QUARTS!G16,data[clé],0)),0)</f>
        <v>0</v>
      </c>
      <c r="K20" s="27">
        <f ca="1">IFERROR(INDEX(data[1],MATCH(QUARTS!$B20&amp;"|"&amp;QUARTS!K16,data[clé],0)),0)</f>
        <v>0</v>
      </c>
      <c r="L20" s="28">
        <f ca="1">IFERROR(INDEX(data[2],MATCH(QUARTS!$B20&amp;"|"&amp;QUARTS!K16,data[clé],0)),0)</f>
        <v>0</v>
      </c>
      <c r="M20" s="28">
        <f ca="1">IFERROR(INDEX(data[3],MATCH(QUARTS!$B20&amp;"|"&amp;QUARTS!K16,data[clé],0)),0)</f>
        <v>0</v>
      </c>
      <c r="N20" s="29">
        <f ca="1">IFERROR(INDEX(data[4],MATCH(QUARTS!$B20&amp;"|"&amp;QUARTS!K16,data[clé],0)),0)</f>
        <v>0</v>
      </c>
      <c r="O20" s="27">
        <f ca="1">IFERROR(INDEX(data[1],MATCH(QUARTS!$B20&amp;"|"&amp;QUARTS!O16,data[clé],0)),0)</f>
        <v>0</v>
      </c>
      <c r="P20" s="28">
        <f ca="1">IFERROR(INDEX(data[2],MATCH(QUARTS!$B20&amp;"|"&amp;QUARTS!O16,data[clé],0)),0)</f>
        <v>0</v>
      </c>
      <c r="Q20" s="28">
        <f ca="1">IFERROR(INDEX(data[3],MATCH(QUARTS!$B20&amp;"|"&amp;QUARTS!O16,data[clé],0)),0)</f>
        <v>0</v>
      </c>
      <c r="R20" s="29">
        <f ca="1">IFERROR(INDEX(data[4],MATCH(QUARTS!$B20&amp;"|"&amp;QUARTS!O16,data[clé],0)),0)</f>
        <v>0</v>
      </c>
      <c r="S20" s="27">
        <f ca="1">IFERROR(INDEX(data[1],MATCH(QUARTS!$B20&amp;"|"&amp;QUARTS!S16,data[clé],0)),0)</f>
        <v>0</v>
      </c>
      <c r="T20" s="28">
        <f ca="1">IFERROR(INDEX(data[2],MATCH(QUARTS!$B20&amp;"|"&amp;QUARTS!S16,data[clé],0)),0)</f>
        <v>0</v>
      </c>
      <c r="U20" s="28">
        <f ca="1">IFERROR(INDEX(data[3],MATCH(QUARTS!$B20&amp;"|"&amp;QUARTS!S16,data[clé],0)),0)</f>
        <v>0</v>
      </c>
      <c r="V20" s="29">
        <f ca="1">IFERROR(INDEX(data[4],MATCH(QUARTS!$B20&amp;"|"&amp;QUARTS!S16,data[clé],0)),0)</f>
        <v>0</v>
      </c>
      <c r="W20" s="27">
        <f ca="1">IFERROR(INDEX(data[1],MATCH(QUARTS!$B20&amp;"|"&amp;QUARTS!W16,data[clé],0)),0)</f>
        <v>0</v>
      </c>
      <c r="X20" s="28">
        <f ca="1">IFERROR(INDEX(data[2],MATCH(QUARTS!$B20&amp;"|"&amp;QUARTS!W16,data[clé],0)),0)</f>
        <v>0</v>
      </c>
      <c r="Y20" s="28">
        <f ca="1">IFERROR(INDEX(data[3],MATCH(QUARTS!$B20&amp;"|"&amp;QUARTS!W16,data[clé],0)),0)</f>
        <v>0</v>
      </c>
      <c r="Z20" s="29">
        <f ca="1">IFERROR(INDEX(data[4],MATCH(QUARTS!$B20&amp;"|"&amp;QUARTS!W16,data[clé],0)),0)</f>
        <v>0</v>
      </c>
      <c r="AA20" s="27">
        <f ca="1">IFERROR(INDEX(data[1],MATCH(QUARTS!$B20&amp;"|"&amp;QUARTS!AA16,data[clé],0)),0)</f>
        <v>0</v>
      </c>
      <c r="AB20" s="28">
        <f ca="1">IFERROR(INDEX(data[2],MATCH(QUARTS!$B20&amp;"|"&amp;QUARTS!AA16,data[clé],0)),0)</f>
        <v>0</v>
      </c>
      <c r="AC20" s="28">
        <f ca="1">IFERROR(INDEX(data[3],MATCH(QUARTS!$B20&amp;"|"&amp;QUARTS!AA16,data[clé],0)),0)</f>
        <v>0</v>
      </c>
      <c r="AD20" s="29">
        <f ca="1">IFERROR(INDEX(data[4],MATCH(QUARTS!$B20&amp;"|"&amp;QUARTS!AA16,data[clé],0)),0)</f>
        <v>0</v>
      </c>
    </row>
    <row r="21" spans="2:30" x14ac:dyDescent="0.25">
      <c r="B21" s="25" t="e">
        <f t="shared" ca="1" si="28"/>
        <v>#N/A</v>
      </c>
      <c r="C21" s="21">
        <f ca="1">IFERROR(INDEX(data[1],MATCH(QUARTS!$B21&amp;"|"&amp;QUARTS!C16,data[clé],0)),0)</f>
        <v>0</v>
      </c>
      <c r="D21" s="22">
        <f ca="1">IFERROR(INDEX(data[2],MATCH(QUARTS!$B21&amp;"|"&amp;QUARTS!C16,data[clé],0)),0)</f>
        <v>0</v>
      </c>
      <c r="E21" s="22">
        <f ca="1">IFERROR(INDEX(data[3],MATCH(QUARTS!$B21&amp;"|"&amp;QUARTS!C16,data[clé],0)),0)</f>
        <v>0</v>
      </c>
      <c r="F21" s="23">
        <f ca="1">IFERROR(INDEX(data[4],MATCH(QUARTS!$B21&amp;"|"&amp;QUARTS!C16,data[clé],0)),0)</f>
        <v>0</v>
      </c>
      <c r="G21" s="21">
        <f ca="1">IFERROR(INDEX(data[1],MATCH(QUARTS!$B21&amp;"|"&amp;QUARTS!G16,data[clé],0)),0)</f>
        <v>0</v>
      </c>
      <c r="H21" s="22">
        <f ca="1">IFERROR(INDEX(data[2],MATCH(QUARTS!$B21&amp;"|"&amp;QUARTS!G16,data[clé],0)),0)</f>
        <v>0</v>
      </c>
      <c r="I21" s="22">
        <f ca="1">IFERROR(INDEX(data[3],MATCH(QUARTS!$B21&amp;"|"&amp;QUARTS!G16,data[clé],0)),0)</f>
        <v>0</v>
      </c>
      <c r="J21" s="23">
        <f ca="1">IFERROR(INDEX(data[4],MATCH(QUARTS!$B21&amp;"|"&amp;QUARTS!G16,data[clé],0)),0)</f>
        <v>0</v>
      </c>
      <c r="K21" s="21">
        <f ca="1">IFERROR(INDEX(data[1],MATCH(QUARTS!$B21&amp;"|"&amp;QUARTS!K16,data[clé],0)),0)</f>
        <v>0</v>
      </c>
      <c r="L21" s="22">
        <f ca="1">IFERROR(INDEX(data[2],MATCH(QUARTS!$B21&amp;"|"&amp;QUARTS!K16,data[clé],0)),0)</f>
        <v>0</v>
      </c>
      <c r="M21" s="22">
        <f ca="1">IFERROR(INDEX(data[3],MATCH(QUARTS!$B21&amp;"|"&amp;QUARTS!K16,data[clé],0)),0)</f>
        <v>0</v>
      </c>
      <c r="N21" s="23">
        <f ca="1">IFERROR(INDEX(data[4],MATCH(QUARTS!$B21&amp;"|"&amp;QUARTS!K16,data[clé],0)),0)</f>
        <v>0</v>
      </c>
      <c r="O21" s="21">
        <f ca="1">IFERROR(INDEX(data[1],MATCH(QUARTS!$B21&amp;"|"&amp;QUARTS!O16,data[clé],0)),0)</f>
        <v>0</v>
      </c>
      <c r="P21" s="22">
        <f ca="1">IFERROR(INDEX(data[2],MATCH(QUARTS!$B21&amp;"|"&amp;QUARTS!O16,data[clé],0)),0)</f>
        <v>0</v>
      </c>
      <c r="Q21" s="22">
        <f ca="1">IFERROR(INDEX(data[3],MATCH(QUARTS!$B21&amp;"|"&amp;QUARTS!O16,data[clé],0)),0)</f>
        <v>0</v>
      </c>
      <c r="R21" s="23">
        <f ca="1">IFERROR(INDEX(data[4],MATCH(QUARTS!$B21&amp;"|"&amp;QUARTS!O16,data[clé],0)),0)</f>
        <v>0</v>
      </c>
      <c r="S21" s="21">
        <f ca="1">IFERROR(INDEX(data[1],MATCH(QUARTS!$B21&amp;"|"&amp;QUARTS!S16,data[clé],0)),0)</f>
        <v>0</v>
      </c>
      <c r="T21" s="22">
        <f ca="1">IFERROR(INDEX(data[2],MATCH(QUARTS!$B21&amp;"|"&amp;QUARTS!S16,data[clé],0)),0)</f>
        <v>0</v>
      </c>
      <c r="U21" s="22">
        <f ca="1">IFERROR(INDEX(data[3],MATCH(QUARTS!$B21&amp;"|"&amp;QUARTS!S16,data[clé],0)),0)</f>
        <v>0</v>
      </c>
      <c r="V21" s="23">
        <f ca="1">IFERROR(INDEX(data[4],MATCH(QUARTS!$B21&amp;"|"&amp;QUARTS!S16,data[clé],0)),0)</f>
        <v>0</v>
      </c>
      <c r="W21" s="21">
        <f ca="1">IFERROR(INDEX(data[1],MATCH(QUARTS!$B21&amp;"|"&amp;QUARTS!W16,data[clé],0)),0)</f>
        <v>0</v>
      </c>
      <c r="X21" s="22">
        <f ca="1">IFERROR(INDEX(data[2],MATCH(QUARTS!$B21&amp;"|"&amp;QUARTS!W16,data[clé],0)),0)</f>
        <v>0</v>
      </c>
      <c r="Y21" s="22">
        <f ca="1">IFERROR(INDEX(data[3],MATCH(QUARTS!$B21&amp;"|"&amp;QUARTS!W16,data[clé],0)),0)</f>
        <v>0</v>
      </c>
      <c r="Z21" s="23">
        <f ca="1">IFERROR(INDEX(data[4],MATCH(QUARTS!$B21&amp;"|"&amp;QUARTS!W16,data[clé],0)),0)</f>
        <v>0</v>
      </c>
      <c r="AA21" s="21">
        <f ca="1">IFERROR(INDEX(data[1],MATCH(QUARTS!$B21&amp;"|"&amp;QUARTS!AA16,data[clé],0)),0)</f>
        <v>0</v>
      </c>
      <c r="AB21" s="22">
        <f ca="1">IFERROR(INDEX(data[2],MATCH(QUARTS!$B21&amp;"|"&amp;QUARTS!AA16,data[clé],0)),0)</f>
        <v>0</v>
      </c>
      <c r="AC21" s="22">
        <f ca="1">IFERROR(INDEX(data[3],MATCH(QUARTS!$B21&amp;"|"&amp;QUARTS!AA16,data[clé],0)),0)</f>
        <v>0</v>
      </c>
      <c r="AD21" s="23">
        <f ca="1">IFERROR(INDEX(data[4],MATCH(QUARTS!$B21&amp;"|"&amp;QUARTS!AA16,data[clé],0)),0)</f>
        <v>0</v>
      </c>
    </row>
    <row r="22" spans="2:30" x14ac:dyDescent="0.25">
      <c r="B22" s="26" t="e">
        <f t="shared" ca="1" si="28"/>
        <v>#N/A</v>
      </c>
      <c r="C22" s="27">
        <f ca="1">IFERROR(INDEX(data[1],MATCH(QUARTS!$B22&amp;"|"&amp;QUARTS!C16,data[clé],0)),0)</f>
        <v>0</v>
      </c>
      <c r="D22" s="28">
        <f ca="1">IFERROR(INDEX(data[2],MATCH(QUARTS!$B22&amp;"|"&amp;QUARTS!C16,data[clé],0)),0)</f>
        <v>0</v>
      </c>
      <c r="E22" s="28">
        <f ca="1">IFERROR(INDEX(data[3],MATCH(QUARTS!$B22&amp;"|"&amp;QUARTS!C16,data[clé],0)),0)</f>
        <v>0</v>
      </c>
      <c r="F22" s="29">
        <f ca="1">IFERROR(INDEX(data[4],MATCH(QUARTS!$B22&amp;"|"&amp;QUARTS!C16,data[clé],0)),0)</f>
        <v>0</v>
      </c>
      <c r="G22" s="27">
        <f ca="1">IFERROR(INDEX(data[1],MATCH(QUARTS!$B22&amp;"|"&amp;QUARTS!G16,data[clé],0)),0)</f>
        <v>0</v>
      </c>
      <c r="H22" s="28">
        <f ca="1">IFERROR(INDEX(data[2],MATCH(QUARTS!$B22&amp;"|"&amp;QUARTS!G16,data[clé],0)),0)</f>
        <v>0</v>
      </c>
      <c r="I22" s="28">
        <f ca="1">IFERROR(INDEX(data[3],MATCH(QUARTS!$B22&amp;"|"&amp;QUARTS!G16,data[clé],0)),0)</f>
        <v>0</v>
      </c>
      <c r="J22" s="29">
        <f ca="1">IFERROR(INDEX(data[4],MATCH(QUARTS!$B22&amp;"|"&amp;QUARTS!G16,data[clé],0)),0)</f>
        <v>0</v>
      </c>
      <c r="K22" s="27">
        <f ca="1">IFERROR(INDEX(data[1],MATCH(QUARTS!$B22&amp;"|"&amp;QUARTS!K16,data[clé],0)),0)</f>
        <v>0</v>
      </c>
      <c r="L22" s="28">
        <f ca="1">IFERROR(INDEX(data[2],MATCH(QUARTS!$B22&amp;"|"&amp;QUARTS!K16,data[clé],0)),0)</f>
        <v>0</v>
      </c>
      <c r="M22" s="28">
        <f ca="1">IFERROR(INDEX(data[3],MATCH(QUARTS!$B22&amp;"|"&amp;QUARTS!K16,data[clé],0)),0)</f>
        <v>0</v>
      </c>
      <c r="N22" s="29">
        <f ca="1">IFERROR(INDEX(data[4],MATCH(QUARTS!$B22&amp;"|"&amp;QUARTS!K16,data[clé],0)),0)</f>
        <v>0</v>
      </c>
      <c r="O22" s="27">
        <f ca="1">IFERROR(INDEX(data[1],MATCH(QUARTS!$B22&amp;"|"&amp;QUARTS!O16,data[clé],0)),0)</f>
        <v>0</v>
      </c>
      <c r="P22" s="28">
        <f ca="1">IFERROR(INDEX(data[2],MATCH(QUARTS!$B22&amp;"|"&amp;QUARTS!O16,data[clé],0)),0)</f>
        <v>0</v>
      </c>
      <c r="Q22" s="28">
        <f ca="1">IFERROR(INDEX(data[3],MATCH(QUARTS!$B22&amp;"|"&amp;QUARTS!O16,data[clé],0)),0)</f>
        <v>0</v>
      </c>
      <c r="R22" s="29">
        <f ca="1">IFERROR(INDEX(data[4],MATCH(QUARTS!$B22&amp;"|"&amp;QUARTS!O16,data[clé],0)),0)</f>
        <v>0</v>
      </c>
      <c r="S22" s="27">
        <f ca="1">IFERROR(INDEX(data[1],MATCH(QUARTS!$B22&amp;"|"&amp;QUARTS!S16,data[clé],0)),0)</f>
        <v>0</v>
      </c>
      <c r="T22" s="28">
        <f ca="1">IFERROR(INDEX(data[2],MATCH(QUARTS!$B22&amp;"|"&amp;QUARTS!S16,data[clé],0)),0)</f>
        <v>0</v>
      </c>
      <c r="U22" s="28">
        <f ca="1">IFERROR(INDEX(data[3],MATCH(QUARTS!$B22&amp;"|"&amp;QUARTS!S16,data[clé],0)),0)</f>
        <v>0</v>
      </c>
      <c r="V22" s="29">
        <f ca="1">IFERROR(INDEX(data[4],MATCH(QUARTS!$B22&amp;"|"&amp;QUARTS!S16,data[clé],0)),0)</f>
        <v>0</v>
      </c>
      <c r="W22" s="27">
        <f ca="1">IFERROR(INDEX(data[1],MATCH(QUARTS!$B22&amp;"|"&amp;QUARTS!W16,data[clé],0)),0)</f>
        <v>0</v>
      </c>
      <c r="X22" s="28">
        <f ca="1">IFERROR(INDEX(data[2],MATCH(QUARTS!$B22&amp;"|"&amp;QUARTS!W16,data[clé],0)),0)</f>
        <v>0</v>
      </c>
      <c r="Y22" s="28">
        <f ca="1">IFERROR(INDEX(data[3],MATCH(QUARTS!$B22&amp;"|"&amp;QUARTS!W16,data[clé],0)),0)</f>
        <v>0</v>
      </c>
      <c r="Z22" s="29">
        <f ca="1">IFERROR(INDEX(data[4],MATCH(QUARTS!$B22&amp;"|"&amp;QUARTS!W16,data[clé],0)),0)</f>
        <v>0</v>
      </c>
      <c r="AA22" s="27">
        <f ca="1">IFERROR(INDEX(data[1],MATCH(QUARTS!$B22&amp;"|"&amp;QUARTS!AA16,data[clé],0)),0)</f>
        <v>0</v>
      </c>
      <c r="AB22" s="28">
        <f ca="1">IFERROR(INDEX(data[2],MATCH(QUARTS!$B22&amp;"|"&amp;QUARTS!AA16,data[clé],0)),0)</f>
        <v>0</v>
      </c>
      <c r="AC22" s="28">
        <f ca="1">IFERROR(INDEX(data[3],MATCH(QUARTS!$B22&amp;"|"&amp;QUARTS!AA16,data[clé],0)),0)</f>
        <v>0</v>
      </c>
      <c r="AD22" s="29">
        <f ca="1">IFERROR(INDEX(data[4],MATCH(QUARTS!$B22&amp;"|"&amp;QUARTS!AA16,data[clé],0)),0)</f>
        <v>0</v>
      </c>
    </row>
    <row r="23" spans="2:30" x14ac:dyDescent="0.25">
      <c r="B23" s="25" t="e">
        <f t="shared" ca="1" si="28"/>
        <v>#N/A</v>
      </c>
      <c r="C23" s="21">
        <f ca="1">IFERROR(INDEX(data[1],MATCH(QUARTS!$B23&amp;"|"&amp;QUARTS!C16,data[clé],0)),0)</f>
        <v>0</v>
      </c>
      <c r="D23" s="22">
        <f ca="1">IFERROR(INDEX(data[2],MATCH(QUARTS!$B23&amp;"|"&amp;QUARTS!C16,data[clé],0)),0)</f>
        <v>0</v>
      </c>
      <c r="E23" s="22">
        <f ca="1">IFERROR(INDEX(data[3],MATCH(QUARTS!$B23&amp;"|"&amp;QUARTS!C16,data[clé],0)),0)</f>
        <v>0</v>
      </c>
      <c r="F23" s="23">
        <f ca="1">IFERROR(INDEX(data[4],MATCH(QUARTS!$B23&amp;"|"&amp;QUARTS!C16,data[clé],0)),0)</f>
        <v>0</v>
      </c>
      <c r="G23" s="21">
        <f ca="1">IFERROR(INDEX(data[1],MATCH(QUARTS!$B23&amp;"|"&amp;QUARTS!G16,data[clé],0)),0)</f>
        <v>0</v>
      </c>
      <c r="H23" s="22">
        <f ca="1">IFERROR(INDEX(data[2],MATCH(QUARTS!$B23&amp;"|"&amp;QUARTS!G16,data[clé],0)),0)</f>
        <v>0</v>
      </c>
      <c r="I23" s="22">
        <f ca="1">IFERROR(INDEX(data[3],MATCH(QUARTS!$B23&amp;"|"&amp;QUARTS!G16,data[clé],0)),0)</f>
        <v>0</v>
      </c>
      <c r="J23" s="23">
        <f ca="1">IFERROR(INDEX(data[4],MATCH(QUARTS!$B23&amp;"|"&amp;QUARTS!G16,data[clé],0)),0)</f>
        <v>0</v>
      </c>
      <c r="K23" s="21">
        <f ca="1">IFERROR(INDEX(data[1],MATCH(QUARTS!$B23&amp;"|"&amp;QUARTS!K16,data[clé],0)),0)</f>
        <v>0</v>
      </c>
      <c r="L23" s="22">
        <f ca="1">IFERROR(INDEX(data[2],MATCH(QUARTS!$B23&amp;"|"&amp;QUARTS!K16,data[clé],0)),0)</f>
        <v>0</v>
      </c>
      <c r="M23" s="22">
        <f ca="1">IFERROR(INDEX(data[3],MATCH(QUARTS!$B23&amp;"|"&amp;QUARTS!K16,data[clé],0)),0)</f>
        <v>0</v>
      </c>
      <c r="N23" s="23">
        <f ca="1">IFERROR(INDEX(data[4],MATCH(QUARTS!$B23&amp;"|"&amp;QUARTS!K16,data[clé],0)),0)</f>
        <v>0</v>
      </c>
      <c r="O23" s="21">
        <f ca="1">IFERROR(INDEX(data[1],MATCH(QUARTS!$B23&amp;"|"&amp;QUARTS!O16,data[clé],0)),0)</f>
        <v>0</v>
      </c>
      <c r="P23" s="22">
        <f ca="1">IFERROR(INDEX(data[2],MATCH(QUARTS!$B23&amp;"|"&amp;QUARTS!O16,data[clé],0)),0)</f>
        <v>0</v>
      </c>
      <c r="Q23" s="22">
        <f ca="1">IFERROR(INDEX(data[3],MATCH(QUARTS!$B23&amp;"|"&amp;QUARTS!O16,data[clé],0)),0)</f>
        <v>0</v>
      </c>
      <c r="R23" s="23">
        <f ca="1">IFERROR(INDEX(data[4],MATCH(QUARTS!$B23&amp;"|"&amp;QUARTS!O16,data[clé],0)),0)</f>
        <v>0</v>
      </c>
      <c r="S23" s="21">
        <f ca="1">IFERROR(INDEX(data[1],MATCH(QUARTS!$B23&amp;"|"&amp;QUARTS!S16,data[clé],0)),0)</f>
        <v>0</v>
      </c>
      <c r="T23" s="22">
        <f ca="1">IFERROR(INDEX(data[2],MATCH(QUARTS!$B23&amp;"|"&amp;QUARTS!S16,data[clé],0)),0)</f>
        <v>0</v>
      </c>
      <c r="U23" s="22">
        <f ca="1">IFERROR(INDEX(data[3],MATCH(QUARTS!$B23&amp;"|"&amp;QUARTS!S16,data[clé],0)),0)</f>
        <v>0</v>
      </c>
      <c r="V23" s="23">
        <f ca="1">IFERROR(INDEX(data[4],MATCH(QUARTS!$B23&amp;"|"&amp;QUARTS!S16,data[clé],0)),0)</f>
        <v>0</v>
      </c>
      <c r="W23" s="21">
        <f ca="1">IFERROR(INDEX(data[1],MATCH(QUARTS!$B23&amp;"|"&amp;QUARTS!W16,data[clé],0)),0)</f>
        <v>0</v>
      </c>
      <c r="X23" s="22">
        <f ca="1">IFERROR(INDEX(data[2],MATCH(QUARTS!$B23&amp;"|"&amp;QUARTS!W16,data[clé],0)),0)</f>
        <v>0</v>
      </c>
      <c r="Y23" s="22">
        <f ca="1">IFERROR(INDEX(data[3],MATCH(QUARTS!$B23&amp;"|"&amp;QUARTS!W16,data[clé],0)),0)</f>
        <v>0</v>
      </c>
      <c r="Z23" s="23">
        <f ca="1">IFERROR(INDEX(data[4],MATCH(QUARTS!$B23&amp;"|"&amp;QUARTS!W16,data[clé],0)),0)</f>
        <v>0</v>
      </c>
      <c r="AA23" s="21">
        <f ca="1">IFERROR(INDEX(data[1],MATCH(QUARTS!$B23&amp;"|"&amp;QUARTS!AA16,data[clé],0)),0)</f>
        <v>0</v>
      </c>
      <c r="AB23" s="22">
        <f ca="1">IFERROR(INDEX(data[2],MATCH(QUARTS!$B23&amp;"|"&amp;QUARTS!AA16,data[clé],0)),0)</f>
        <v>0</v>
      </c>
      <c r="AC23" s="22">
        <f ca="1">IFERROR(INDEX(data[3],MATCH(QUARTS!$B23&amp;"|"&amp;QUARTS!AA16,data[clé],0)),0)</f>
        <v>0</v>
      </c>
      <c r="AD23" s="23">
        <f ca="1">IFERROR(INDEX(data[4],MATCH(QUARTS!$B23&amp;"|"&amp;QUARTS!AA16,data[clé],0)),0)</f>
        <v>0</v>
      </c>
    </row>
    <row r="24" spans="2:30" x14ac:dyDescent="0.25">
      <c r="B24" s="26" t="e">
        <f t="shared" ca="1" si="28"/>
        <v>#N/A</v>
      </c>
      <c r="C24" s="27">
        <f ca="1">IFERROR(INDEX(data[1],MATCH(QUARTS!$B24&amp;"|"&amp;QUARTS!C16,data[clé],0)),0)</f>
        <v>0</v>
      </c>
      <c r="D24" s="28">
        <f ca="1">IFERROR(INDEX(data[2],MATCH(QUARTS!$B24&amp;"|"&amp;QUARTS!C16,data[clé],0)),0)</f>
        <v>0</v>
      </c>
      <c r="E24" s="28">
        <f ca="1">IFERROR(INDEX(data[3],MATCH(QUARTS!$B24&amp;"|"&amp;QUARTS!C16,data[clé],0)),0)</f>
        <v>0</v>
      </c>
      <c r="F24" s="29">
        <f ca="1">IFERROR(INDEX(data[4],MATCH(QUARTS!$B24&amp;"|"&amp;QUARTS!C16,data[clé],0)),0)</f>
        <v>0</v>
      </c>
      <c r="G24" s="27">
        <f ca="1">IFERROR(INDEX(data[1],MATCH(QUARTS!$B24&amp;"|"&amp;QUARTS!G16,data[clé],0)),0)</f>
        <v>0</v>
      </c>
      <c r="H24" s="28">
        <f ca="1">IFERROR(INDEX(data[2],MATCH(QUARTS!$B24&amp;"|"&amp;QUARTS!G16,data[clé],0)),0)</f>
        <v>0</v>
      </c>
      <c r="I24" s="28">
        <f ca="1">IFERROR(INDEX(data[3],MATCH(QUARTS!$B24&amp;"|"&amp;QUARTS!G16,data[clé],0)),0)</f>
        <v>0</v>
      </c>
      <c r="J24" s="29">
        <f ca="1">IFERROR(INDEX(data[4],MATCH(QUARTS!$B24&amp;"|"&amp;QUARTS!G16,data[clé],0)),0)</f>
        <v>0</v>
      </c>
      <c r="K24" s="27">
        <f ca="1">IFERROR(INDEX(data[1],MATCH(QUARTS!$B24&amp;"|"&amp;QUARTS!K16,data[clé],0)),0)</f>
        <v>0</v>
      </c>
      <c r="L24" s="28">
        <f ca="1">IFERROR(INDEX(data[2],MATCH(QUARTS!$B24&amp;"|"&amp;QUARTS!K16,data[clé],0)),0)</f>
        <v>0</v>
      </c>
      <c r="M24" s="28">
        <f ca="1">IFERROR(INDEX(data[3],MATCH(QUARTS!$B24&amp;"|"&amp;QUARTS!K16,data[clé],0)),0)</f>
        <v>0</v>
      </c>
      <c r="N24" s="29">
        <f ca="1">IFERROR(INDEX(data[4],MATCH(QUARTS!$B24&amp;"|"&amp;QUARTS!K16,data[clé],0)),0)</f>
        <v>0</v>
      </c>
      <c r="O24" s="27">
        <f ca="1">IFERROR(INDEX(data[1],MATCH(QUARTS!$B24&amp;"|"&amp;QUARTS!O16,data[clé],0)),0)</f>
        <v>0</v>
      </c>
      <c r="P24" s="28">
        <f ca="1">IFERROR(INDEX(data[2],MATCH(QUARTS!$B24&amp;"|"&amp;QUARTS!O16,data[clé],0)),0)</f>
        <v>0</v>
      </c>
      <c r="Q24" s="28">
        <f ca="1">IFERROR(INDEX(data[3],MATCH(QUARTS!$B24&amp;"|"&amp;QUARTS!O16,data[clé],0)),0)</f>
        <v>0</v>
      </c>
      <c r="R24" s="29">
        <f ca="1">IFERROR(INDEX(data[4],MATCH(QUARTS!$B24&amp;"|"&amp;QUARTS!O16,data[clé],0)),0)</f>
        <v>0</v>
      </c>
      <c r="S24" s="27">
        <f ca="1">IFERROR(INDEX(data[1],MATCH(QUARTS!$B24&amp;"|"&amp;QUARTS!S16,data[clé],0)),0)</f>
        <v>0</v>
      </c>
      <c r="T24" s="28">
        <f ca="1">IFERROR(INDEX(data[2],MATCH(QUARTS!$B24&amp;"|"&amp;QUARTS!S16,data[clé],0)),0)</f>
        <v>0</v>
      </c>
      <c r="U24" s="28">
        <f ca="1">IFERROR(INDEX(data[3],MATCH(QUARTS!$B24&amp;"|"&amp;QUARTS!S16,data[clé],0)),0)</f>
        <v>0</v>
      </c>
      <c r="V24" s="29">
        <f ca="1">IFERROR(INDEX(data[4],MATCH(QUARTS!$B24&amp;"|"&amp;QUARTS!S16,data[clé],0)),0)</f>
        <v>0</v>
      </c>
      <c r="W24" s="27">
        <f ca="1">IFERROR(INDEX(data[1],MATCH(QUARTS!$B24&amp;"|"&amp;QUARTS!W16,data[clé],0)),0)</f>
        <v>0</v>
      </c>
      <c r="X24" s="28">
        <f ca="1">IFERROR(INDEX(data[2],MATCH(QUARTS!$B24&amp;"|"&amp;QUARTS!W16,data[clé],0)),0)</f>
        <v>0</v>
      </c>
      <c r="Y24" s="28">
        <f ca="1">IFERROR(INDEX(data[3],MATCH(QUARTS!$B24&amp;"|"&amp;QUARTS!W16,data[clé],0)),0)</f>
        <v>0</v>
      </c>
      <c r="Z24" s="29">
        <f ca="1">IFERROR(INDEX(data[4],MATCH(QUARTS!$B24&amp;"|"&amp;QUARTS!W16,data[clé],0)),0)</f>
        <v>0</v>
      </c>
      <c r="AA24" s="27">
        <f ca="1">IFERROR(INDEX(data[1],MATCH(QUARTS!$B24&amp;"|"&amp;QUARTS!AA16,data[clé],0)),0)</f>
        <v>0</v>
      </c>
      <c r="AB24" s="28">
        <f ca="1">IFERROR(INDEX(data[2],MATCH(QUARTS!$B24&amp;"|"&amp;QUARTS!AA16,data[clé],0)),0)</f>
        <v>0</v>
      </c>
      <c r="AC24" s="28">
        <f ca="1">IFERROR(INDEX(data[3],MATCH(QUARTS!$B24&amp;"|"&amp;QUARTS!AA16,data[clé],0)),0)</f>
        <v>0</v>
      </c>
      <c r="AD24" s="29">
        <f ca="1">IFERROR(INDEX(data[4],MATCH(QUARTS!$B24&amp;"|"&amp;QUARTS!AA16,data[clé],0)),0)</f>
        <v>0</v>
      </c>
    </row>
    <row r="25" spans="2:30" x14ac:dyDescent="0.25">
      <c r="B25" s="25" t="e">
        <f t="shared" ca="1" si="28"/>
        <v>#N/A</v>
      </c>
      <c r="C25" s="21">
        <f ca="1">IFERROR(INDEX(data[1],MATCH(QUARTS!$B25&amp;"|"&amp;QUARTS!C16,data[clé],0)),0)</f>
        <v>0</v>
      </c>
      <c r="D25" s="22">
        <f ca="1">IFERROR(INDEX(data[2],MATCH(QUARTS!$B25&amp;"|"&amp;QUARTS!C16,data[clé],0)),0)</f>
        <v>0</v>
      </c>
      <c r="E25" s="22">
        <f ca="1">IFERROR(INDEX(data[3],MATCH(QUARTS!$B25&amp;"|"&amp;QUARTS!C16,data[clé],0)),0)</f>
        <v>0</v>
      </c>
      <c r="F25" s="23">
        <f ca="1">IFERROR(INDEX(data[4],MATCH(QUARTS!$B25&amp;"|"&amp;QUARTS!C16,data[clé],0)),0)</f>
        <v>0</v>
      </c>
      <c r="G25" s="21">
        <f ca="1">IFERROR(INDEX(data[1],MATCH(QUARTS!$B25&amp;"|"&amp;QUARTS!G16,data[clé],0)),0)</f>
        <v>0</v>
      </c>
      <c r="H25" s="22">
        <f ca="1">IFERROR(INDEX(data[2],MATCH(QUARTS!$B25&amp;"|"&amp;QUARTS!G16,data[clé],0)),0)</f>
        <v>0</v>
      </c>
      <c r="I25" s="22">
        <f ca="1">IFERROR(INDEX(data[3],MATCH(QUARTS!$B25&amp;"|"&amp;QUARTS!G16,data[clé],0)),0)</f>
        <v>0</v>
      </c>
      <c r="J25" s="23">
        <f ca="1">IFERROR(INDEX(data[4],MATCH(QUARTS!$B25&amp;"|"&amp;QUARTS!G16,data[clé],0)),0)</f>
        <v>0</v>
      </c>
      <c r="K25" s="21">
        <f ca="1">IFERROR(INDEX(data[1],MATCH(QUARTS!$B25&amp;"|"&amp;QUARTS!K16,data[clé],0)),0)</f>
        <v>0</v>
      </c>
      <c r="L25" s="22">
        <f ca="1">IFERROR(INDEX(data[2],MATCH(QUARTS!$B25&amp;"|"&amp;QUARTS!K16,data[clé],0)),0)</f>
        <v>0</v>
      </c>
      <c r="M25" s="22">
        <f ca="1">IFERROR(INDEX(data[3],MATCH(QUARTS!$B25&amp;"|"&amp;QUARTS!K16,data[clé],0)),0)</f>
        <v>0</v>
      </c>
      <c r="N25" s="23">
        <f ca="1">IFERROR(INDEX(data[4],MATCH(QUARTS!$B25&amp;"|"&amp;QUARTS!K16,data[clé],0)),0)</f>
        <v>0</v>
      </c>
      <c r="O25" s="21">
        <f ca="1">IFERROR(INDEX(data[1],MATCH(QUARTS!$B25&amp;"|"&amp;QUARTS!O16,data[clé],0)),0)</f>
        <v>0</v>
      </c>
      <c r="P25" s="22">
        <f ca="1">IFERROR(INDEX(data[2],MATCH(QUARTS!$B25&amp;"|"&amp;QUARTS!O16,data[clé],0)),0)</f>
        <v>0</v>
      </c>
      <c r="Q25" s="22">
        <f ca="1">IFERROR(INDEX(data[3],MATCH(QUARTS!$B25&amp;"|"&amp;QUARTS!O16,data[clé],0)),0)</f>
        <v>0</v>
      </c>
      <c r="R25" s="23">
        <f ca="1">IFERROR(INDEX(data[4],MATCH(QUARTS!$B25&amp;"|"&amp;QUARTS!O16,data[clé],0)),0)</f>
        <v>0</v>
      </c>
      <c r="S25" s="21">
        <f ca="1">IFERROR(INDEX(data[1],MATCH(QUARTS!$B25&amp;"|"&amp;QUARTS!S16,data[clé],0)),0)</f>
        <v>0</v>
      </c>
      <c r="T25" s="22">
        <f ca="1">IFERROR(INDEX(data[2],MATCH(QUARTS!$B25&amp;"|"&amp;QUARTS!S16,data[clé],0)),0)</f>
        <v>0</v>
      </c>
      <c r="U25" s="22">
        <f ca="1">IFERROR(INDEX(data[3],MATCH(QUARTS!$B25&amp;"|"&amp;QUARTS!S16,data[clé],0)),0)</f>
        <v>0</v>
      </c>
      <c r="V25" s="23">
        <f ca="1">IFERROR(INDEX(data[4],MATCH(QUARTS!$B25&amp;"|"&amp;QUARTS!S16,data[clé],0)),0)</f>
        <v>0</v>
      </c>
      <c r="W25" s="21">
        <f ca="1">IFERROR(INDEX(data[1],MATCH(QUARTS!$B25&amp;"|"&amp;QUARTS!W16,data[clé],0)),0)</f>
        <v>0</v>
      </c>
      <c r="X25" s="22">
        <f ca="1">IFERROR(INDEX(data[2],MATCH(QUARTS!$B25&amp;"|"&amp;QUARTS!W16,data[clé],0)),0)</f>
        <v>0</v>
      </c>
      <c r="Y25" s="22">
        <f ca="1">IFERROR(INDEX(data[3],MATCH(QUARTS!$B25&amp;"|"&amp;QUARTS!W16,data[clé],0)),0)</f>
        <v>0</v>
      </c>
      <c r="Z25" s="23">
        <f ca="1">IFERROR(INDEX(data[4],MATCH(QUARTS!$B25&amp;"|"&amp;QUARTS!W16,data[clé],0)),0)</f>
        <v>0</v>
      </c>
      <c r="AA25" s="21">
        <f ca="1">IFERROR(INDEX(data[1],MATCH(QUARTS!$B25&amp;"|"&amp;QUARTS!AA16,data[clé],0)),0)</f>
        <v>0</v>
      </c>
      <c r="AB25" s="22">
        <f ca="1">IFERROR(INDEX(data[2],MATCH(QUARTS!$B25&amp;"|"&amp;QUARTS!AA16,data[clé],0)),0)</f>
        <v>0</v>
      </c>
      <c r="AC25" s="22">
        <f ca="1">IFERROR(INDEX(data[3],MATCH(QUARTS!$B25&amp;"|"&amp;QUARTS!AA16,data[clé],0)),0)</f>
        <v>0</v>
      </c>
      <c r="AD25" s="23">
        <f ca="1">IFERROR(INDEX(data[4],MATCH(QUARTS!$B25&amp;"|"&amp;QUARTS!AA16,data[clé],0)),0)</f>
        <v>0</v>
      </c>
    </row>
    <row r="26" spans="2:30" x14ac:dyDescent="0.25">
      <c r="B26" s="30" t="e">
        <f t="shared" ca="1" si="28"/>
        <v>#N/A</v>
      </c>
      <c r="C26" s="31">
        <f ca="1">IFERROR(INDEX(data[1],MATCH(QUARTS!$B26&amp;"|"&amp;QUARTS!C16,data[clé],0)),0)</f>
        <v>0</v>
      </c>
      <c r="D26" s="32">
        <f ca="1">IFERROR(INDEX(data[2],MATCH(QUARTS!$B26&amp;"|"&amp;QUARTS!C16,data[clé],0)),0)</f>
        <v>0</v>
      </c>
      <c r="E26" s="32">
        <f ca="1">IFERROR(INDEX(data[3],MATCH(QUARTS!$B26&amp;"|"&amp;QUARTS!C16,data[clé],0)),0)</f>
        <v>0</v>
      </c>
      <c r="F26" s="33">
        <f ca="1">IFERROR(INDEX(data[4],MATCH(QUARTS!$B26&amp;"|"&amp;QUARTS!C16,data[clé],0)),0)</f>
        <v>0</v>
      </c>
      <c r="G26" s="31">
        <f ca="1">IFERROR(INDEX(data[1],MATCH(QUARTS!$B26&amp;"|"&amp;QUARTS!G16,data[clé],0)),0)</f>
        <v>0</v>
      </c>
      <c r="H26" s="32">
        <f ca="1">IFERROR(INDEX(data[2],MATCH(QUARTS!$B26&amp;"|"&amp;QUARTS!G16,data[clé],0)),0)</f>
        <v>0</v>
      </c>
      <c r="I26" s="32">
        <f ca="1">IFERROR(INDEX(data[3],MATCH(QUARTS!$B26&amp;"|"&amp;QUARTS!G16,data[clé],0)),0)</f>
        <v>0</v>
      </c>
      <c r="J26" s="33">
        <f ca="1">IFERROR(INDEX(data[4],MATCH(QUARTS!$B26&amp;"|"&amp;QUARTS!G16,data[clé],0)),0)</f>
        <v>0</v>
      </c>
      <c r="K26" s="31">
        <f ca="1">IFERROR(INDEX(data[1],MATCH(QUARTS!$B26&amp;"|"&amp;QUARTS!K16,data[clé],0)),0)</f>
        <v>0</v>
      </c>
      <c r="L26" s="32">
        <f ca="1">IFERROR(INDEX(data[2],MATCH(QUARTS!$B26&amp;"|"&amp;QUARTS!K16,data[clé],0)),0)</f>
        <v>0</v>
      </c>
      <c r="M26" s="32">
        <f ca="1">IFERROR(INDEX(data[3],MATCH(QUARTS!$B26&amp;"|"&amp;QUARTS!K16,data[clé],0)),0)</f>
        <v>0</v>
      </c>
      <c r="N26" s="33">
        <f ca="1">IFERROR(INDEX(data[4],MATCH(QUARTS!$B26&amp;"|"&amp;QUARTS!K16,data[clé],0)),0)</f>
        <v>0</v>
      </c>
      <c r="O26" s="31">
        <f ca="1">IFERROR(INDEX(data[1],MATCH(QUARTS!$B26&amp;"|"&amp;QUARTS!O16,data[clé],0)),0)</f>
        <v>0</v>
      </c>
      <c r="P26" s="32">
        <f ca="1">IFERROR(INDEX(data[2],MATCH(QUARTS!$B26&amp;"|"&amp;QUARTS!O16,data[clé],0)),0)</f>
        <v>0</v>
      </c>
      <c r="Q26" s="32">
        <f ca="1">IFERROR(INDEX(data[3],MATCH(QUARTS!$B26&amp;"|"&amp;QUARTS!O16,data[clé],0)),0)</f>
        <v>0</v>
      </c>
      <c r="R26" s="33">
        <f ca="1">IFERROR(INDEX(data[4],MATCH(QUARTS!$B26&amp;"|"&amp;QUARTS!O16,data[clé],0)),0)</f>
        <v>0</v>
      </c>
      <c r="S26" s="31">
        <f ca="1">IFERROR(INDEX(data[1],MATCH(QUARTS!$B26&amp;"|"&amp;QUARTS!S16,data[clé],0)),0)</f>
        <v>0</v>
      </c>
      <c r="T26" s="32">
        <f ca="1">IFERROR(INDEX(data[2],MATCH(QUARTS!$B26&amp;"|"&amp;QUARTS!S16,data[clé],0)),0)</f>
        <v>0</v>
      </c>
      <c r="U26" s="32">
        <f ca="1">IFERROR(INDEX(data[3],MATCH(QUARTS!$B26&amp;"|"&amp;QUARTS!S16,data[clé],0)),0)</f>
        <v>0</v>
      </c>
      <c r="V26" s="33">
        <f ca="1">IFERROR(INDEX(data[4],MATCH(QUARTS!$B26&amp;"|"&amp;QUARTS!S16,data[clé],0)),0)</f>
        <v>0</v>
      </c>
      <c r="W26" s="31">
        <f ca="1">IFERROR(INDEX(data[1],MATCH(QUARTS!$B26&amp;"|"&amp;QUARTS!W16,data[clé],0)),0)</f>
        <v>0</v>
      </c>
      <c r="X26" s="32">
        <f ca="1">IFERROR(INDEX(data[2],MATCH(QUARTS!$B26&amp;"|"&amp;QUARTS!W16,data[clé],0)),0)</f>
        <v>0</v>
      </c>
      <c r="Y26" s="32">
        <f ca="1">IFERROR(INDEX(data[3],MATCH(QUARTS!$B26&amp;"|"&amp;QUARTS!W16,data[clé],0)),0)</f>
        <v>0</v>
      </c>
      <c r="Z26" s="33">
        <f ca="1">IFERROR(INDEX(data[4],MATCH(QUARTS!$B26&amp;"|"&amp;QUARTS!W16,data[clé],0)),0)</f>
        <v>0</v>
      </c>
      <c r="AA26" s="31">
        <f ca="1">IFERROR(INDEX(data[1],MATCH(QUARTS!$B26&amp;"|"&amp;QUARTS!AA16,data[clé],0)),0)</f>
        <v>0</v>
      </c>
      <c r="AB26" s="32">
        <f ca="1">IFERROR(INDEX(data[2],MATCH(QUARTS!$B26&amp;"|"&amp;QUARTS!AA16,data[clé],0)),0)</f>
        <v>0</v>
      </c>
      <c r="AC26" s="32">
        <f ca="1">IFERROR(INDEX(data[3],MATCH(QUARTS!$B26&amp;"|"&amp;QUARTS!AA16,data[clé],0)),0)</f>
        <v>0</v>
      </c>
      <c r="AD26" s="33">
        <f ca="1">IFERROR(INDEX(data[4],MATCH(QUARTS!$B26&amp;"|"&amp;QUARTS!AA16,data[clé],0)),0)</f>
        <v>0</v>
      </c>
    </row>
    <row r="28" spans="2:30" x14ac:dyDescent="0.25">
      <c r="C28" s="63">
        <f>C16+7</f>
        <v>43115</v>
      </c>
      <c r="D28" s="64"/>
      <c r="E28" s="64"/>
      <c r="F28" s="65"/>
      <c r="G28" s="63">
        <f>C28+1</f>
        <v>43116</v>
      </c>
      <c r="H28" s="64"/>
      <c r="I28" s="64"/>
      <c r="J28" s="65"/>
      <c r="K28" s="63">
        <f>G28+1</f>
        <v>43117</v>
      </c>
      <c r="L28" s="64"/>
      <c r="M28" s="64"/>
      <c r="N28" s="65"/>
      <c r="O28" s="63">
        <f>K28+1</f>
        <v>43118</v>
      </c>
      <c r="P28" s="64"/>
      <c r="Q28" s="64"/>
      <c r="R28" s="65"/>
      <c r="S28" s="63">
        <f>O28+1</f>
        <v>43119</v>
      </c>
      <c r="T28" s="64"/>
      <c r="U28" s="64"/>
      <c r="V28" s="65"/>
      <c r="W28" s="63">
        <f>S28+1</f>
        <v>43120</v>
      </c>
      <c r="X28" s="64"/>
      <c r="Y28" s="64"/>
      <c r="Z28" s="65"/>
      <c r="AA28" s="63">
        <f t="shared" ref="AA28" si="29">W28+1</f>
        <v>43121</v>
      </c>
      <c r="AB28" s="64"/>
      <c r="AC28" s="64"/>
      <c r="AD28" s="65"/>
    </row>
    <row r="29" spans="2:30" x14ac:dyDescent="0.25">
      <c r="B29" s="16" t="s">
        <v>44</v>
      </c>
      <c r="C29" s="35">
        <f>C17</f>
        <v>0</v>
      </c>
      <c r="D29" s="36">
        <f t="shared" ref="D29:F29" si="30">D17</f>
        <v>0.29166666666666669</v>
      </c>
      <c r="E29" s="36">
        <f t="shared" si="30"/>
        <v>0.58333333333333337</v>
      </c>
      <c r="F29" s="37">
        <f t="shared" si="30"/>
        <v>0.83333333333333337</v>
      </c>
      <c r="G29" s="38">
        <f>C29</f>
        <v>0</v>
      </c>
      <c r="H29" s="39">
        <f t="shared" ref="H29:H30" si="31">D29</f>
        <v>0.29166666666666669</v>
      </c>
      <c r="I29" s="39">
        <f t="shared" ref="I29:I30" si="32">E29</f>
        <v>0.58333333333333337</v>
      </c>
      <c r="J29" s="40">
        <f t="shared" ref="J29:J30" si="33">F29</f>
        <v>0.83333333333333337</v>
      </c>
      <c r="K29" s="38">
        <f t="shared" ref="K29:K30" si="34">G29</f>
        <v>0</v>
      </c>
      <c r="L29" s="39">
        <f t="shared" ref="L29:L30" si="35">H29</f>
        <v>0.29166666666666669</v>
      </c>
      <c r="M29" s="39">
        <f t="shared" ref="M29:M30" si="36">I29</f>
        <v>0.58333333333333337</v>
      </c>
      <c r="N29" s="40">
        <f t="shared" ref="N29:N30" si="37">J29</f>
        <v>0.83333333333333337</v>
      </c>
      <c r="O29" s="38">
        <f t="shared" ref="O29:O30" si="38">K29</f>
        <v>0</v>
      </c>
      <c r="P29" s="39">
        <f t="shared" ref="P29:P30" si="39">L29</f>
        <v>0.29166666666666669</v>
      </c>
      <c r="Q29" s="39">
        <f t="shared" ref="Q29:Q30" si="40">M29</f>
        <v>0.58333333333333337</v>
      </c>
      <c r="R29" s="40">
        <f t="shared" ref="R29:R30" si="41">N29</f>
        <v>0.83333333333333337</v>
      </c>
      <c r="S29" s="38">
        <f t="shared" ref="S29:S30" si="42">O29</f>
        <v>0</v>
      </c>
      <c r="T29" s="39">
        <f t="shared" ref="T29:T30" si="43">P29</f>
        <v>0.29166666666666669</v>
      </c>
      <c r="U29" s="39">
        <f t="shared" ref="U29:U30" si="44">Q29</f>
        <v>0.58333333333333337</v>
      </c>
      <c r="V29" s="40">
        <f t="shared" ref="V29:V30" si="45">R29</f>
        <v>0.83333333333333337</v>
      </c>
      <c r="W29" s="38">
        <f t="shared" ref="W29:W30" si="46">S29</f>
        <v>0</v>
      </c>
      <c r="X29" s="39">
        <f t="shared" ref="X29:X30" si="47">T29</f>
        <v>0.29166666666666669</v>
      </c>
      <c r="Y29" s="39">
        <f t="shared" ref="Y29:Y30" si="48">U29</f>
        <v>0.58333333333333337</v>
      </c>
      <c r="Z29" s="40">
        <f t="shared" ref="Z29:Z30" si="49">V29</f>
        <v>0.83333333333333337</v>
      </c>
      <c r="AA29" s="38">
        <f t="shared" ref="AA29:AA30" si="50">W29</f>
        <v>0</v>
      </c>
      <c r="AB29" s="39">
        <f t="shared" ref="AB29:AB30" si="51">X29</f>
        <v>0.29166666666666669</v>
      </c>
      <c r="AC29" s="39">
        <f t="shared" ref="AC29:AC30" si="52">Y29</f>
        <v>0.58333333333333337</v>
      </c>
      <c r="AD29" s="40">
        <f t="shared" ref="AD29:AD30" si="53">Z29</f>
        <v>0.83333333333333337</v>
      </c>
    </row>
    <row r="30" spans="2:30" x14ac:dyDescent="0.25">
      <c r="B30" s="16" t="s">
        <v>45</v>
      </c>
      <c r="C30" s="41">
        <f>C18</f>
        <v>0.29166666666666669</v>
      </c>
      <c r="D30" s="42">
        <f t="shared" ref="D30:F30" si="54">D18</f>
        <v>0.58333333333333337</v>
      </c>
      <c r="E30" s="42">
        <f t="shared" si="54"/>
        <v>0.83333333333333337</v>
      </c>
      <c r="F30" s="43">
        <f t="shared" si="54"/>
        <v>1</v>
      </c>
      <c r="G30" s="44">
        <f>C30</f>
        <v>0.29166666666666669</v>
      </c>
      <c r="H30" s="45">
        <f t="shared" si="31"/>
        <v>0.58333333333333337</v>
      </c>
      <c r="I30" s="45">
        <f t="shared" si="32"/>
        <v>0.83333333333333337</v>
      </c>
      <c r="J30" s="46">
        <f t="shared" si="33"/>
        <v>1</v>
      </c>
      <c r="K30" s="44">
        <f t="shared" si="34"/>
        <v>0.29166666666666669</v>
      </c>
      <c r="L30" s="45">
        <f t="shared" si="35"/>
        <v>0.58333333333333337</v>
      </c>
      <c r="M30" s="45">
        <f t="shared" si="36"/>
        <v>0.83333333333333337</v>
      </c>
      <c r="N30" s="46">
        <f t="shared" si="37"/>
        <v>1</v>
      </c>
      <c r="O30" s="44">
        <f t="shared" si="38"/>
        <v>0.29166666666666669</v>
      </c>
      <c r="P30" s="45">
        <f t="shared" si="39"/>
        <v>0.58333333333333337</v>
      </c>
      <c r="Q30" s="45">
        <f t="shared" si="40"/>
        <v>0.83333333333333337</v>
      </c>
      <c r="R30" s="46">
        <f t="shared" si="41"/>
        <v>1</v>
      </c>
      <c r="S30" s="44">
        <f t="shared" si="42"/>
        <v>0.29166666666666669</v>
      </c>
      <c r="T30" s="45">
        <f t="shared" si="43"/>
        <v>0.58333333333333337</v>
      </c>
      <c r="U30" s="45">
        <f t="shared" si="44"/>
        <v>0.83333333333333337</v>
      </c>
      <c r="V30" s="46">
        <f t="shared" si="45"/>
        <v>1</v>
      </c>
      <c r="W30" s="44">
        <f t="shared" si="46"/>
        <v>0.29166666666666669</v>
      </c>
      <c r="X30" s="45">
        <f t="shared" si="47"/>
        <v>0.58333333333333337</v>
      </c>
      <c r="Y30" s="45">
        <f t="shared" si="48"/>
        <v>0.83333333333333337</v>
      </c>
      <c r="Z30" s="46">
        <f t="shared" si="49"/>
        <v>1</v>
      </c>
      <c r="AA30" s="44">
        <f t="shared" si="50"/>
        <v>0.29166666666666669</v>
      </c>
      <c r="AB30" s="45">
        <f t="shared" si="51"/>
        <v>0.58333333333333337</v>
      </c>
      <c r="AC30" s="45">
        <f t="shared" si="52"/>
        <v>0.83333333333333337</v>
      </c>
      <c r="AD30" s="46">
        <f t="shared" si="53"/>
        <v>1</v>
      </c>
    </row>
    <row r="31" spans="2:30" x14ac:dyDescent="0.25">
      <c r="B31" s="24" t="e">
        <f ca="1">B19</f>
        <v>#N/A</v>
      </c>
      <c r="C31" s="18">
        <f ca="1">IFERROR(INDEX(data[1],MATCH(QUARTS!$B31&amp;"|"&amp;QUARTS!C28,data[clé],0)),0)</f>
        <v>0</v>
      </c>
      <c r="D31" s="19">
        <f ca="1">IFERROR(INDEX(data[2],MATCH(QUARTS!$B31&amp;"|"&amp;QUARTS!C28,data[clé],0)),0)</f>
        <v>0</v>
      </c>
      <c r="E31" s="19">
        <f ca="1">IFERROR(INDEX(data[3],MATCH(QUARTS!$B31&amp;"|"&amp;QUARTS!C28,data[clé],0)),0)</f>
        <v>0</v>
      </c>
      <c r="F31" s="20">
        <f ca="1">IFERROR(INDEX(data[4],MATCH(QUARTS!$B31&amp;"|"&amp;QUARTS!C28,data[clé],0)),0)</f>
        <v>0</v>
      </c>
      <c r="G31" s="18">
        <f ca="1">IFERROR(INDEX(data[1],MATCH(QUARTS!$B31&amp;"|"&amp;QUARTS!G28,data[clé],0)),0)</f>
        <v>0</v>
      </c>
      <c r="H31" s="19">
        <f ca="1">IFERROR(INDEX(data[2],MATCH(QUARTS!$B31&amp;"|"&amp;QUARTS!G28,data[clé],0)),0)</f>
        <v>0</v>
      </c>
      <c r="I31" s="19">
        <f ca="1">IFERROR(INDEX(data[3],MATCH(QUARTS!$B31&amp;"|"&amp;QUARTS!G28,data[clé],0)),0)</f>
        <v>0</v>
      </c>
      <c r="J31" s="20">
        <f ca="1">IFERROR(INDEX(data[4],MATCH(QUARTS!$B31&amp;"|"&amp;QUARTS!G28,data[clé],0)),0)</f>
        <v>0</v>
      </c>
      <c r="K31" s="18">
        <f ca="1">IFERROR(INDEX(data[1],MATCH(QUARTS!$B31&amp;"|"&amp;QUARTS!K28,data[clé],0)),0)</f>
        <v>0</v>
      </c>
      <c r="L31" s="19">
        <f ca="1">IFERROR(INDEX(data[2],MATCH(QUARTS!$B31&amp;"|"&amp;QUARTS!K28,data[clé],0)),0)</f>
        <v>0</v>
      </c>
      <c r="M31" s="19">
        <f ca="1">IFERROR(INDEX(data[3],MATCH(QUARTS!$B31&amp;"|"&amp;QUARTS!K28,data[clé],0)),0)</f>
        <v>0</v>
      </c>
      <c r="N31" s="20">
        <f ca="1">IFERROR(INDEX(data[4],MATCH(QUARTS!$B31&amp;"|"&amp;QUARTS!K28,data[clé],0)),0)</f>
        <v>0</v>
      </c>
      <c r="O31" s="18">
        <f ca="1">IFERROR(INDEX(data[1],MATCH(QUARTS!$B31&amp;"|"&amp;QUARTS!O28,data[clé],0)),0)</f>
        <v>0</v>
      </c>
      <c r="P31" s="19">
        <f ca="1">IFERROR(INDEX(data[2],MATCH(QUARTS!$B31&amp;"|"&amp;QUARTS!O28,data[clé],0)),0)</f>
        <v>0</v>
      </c>
      <c r="Q31" s="19">
        <f ca="1">IFERROR(INDEX(data[3],MATCH(QUARTS!$B31&amp;"|"&amp;QUARTS!O28,data[clé],0)),0)</f>
        <v>0</v>
      </c>
      <c r="R31" s="20">
        <f ca="1">IFERROR(INDEX(data[4],MATCH(QUARTS!$B31&amp;"|"&amp;QUARTS!O28,data[clé],0)),0)</f>
        <v>0</v>
      </c>
      <c r="S31" s="18">
        <f ca="1">IFERROR(INDEX(data[1],MATCH(QUARTS!$B31&amp;"|"&amp;QUARTS!S28,data[clé],0)),0)</f>
        <v>0</v>
      </c>
      <c r="T31" s="19">
        <f ca="1">IFERROR(INDEX(data[2],MATCH(QUARTS!$B31&amp;"|"&amp;QUARTS!S28,data[clé],0)),0)</f>
        <v>0</v>
      </c>
      <c r="U31" s="19">
        <f ca="1">IFERROR(INDEX(data[3],MATCH(QUARTS!$B31&amp;"|"&amp;QUARTS!S28,data[clé],0)),0)</f>
        <v>0</v>
      </c>
      <c r="V31" s="20">
        <f ca="1">IFERROR(INDEX(data[4],MATCH(QUARTS!$B31&amp;"|"&amp;QUARTS!S28,data[clé],0)),0)</f>
        <v>0</v>
      </c>
      <c r="W31" s="18">
        <f ca="1">IFERROR(INDEX(data[1],MATCH(QUARTS!$B31&amp;"|"&amp;QUARTS!W28,data[clé],0)),0)</f>
        <v>0</v>
      </c>
      <c r="X31" s="19">
        <f ca="1">IFERROR(INDEX(data[2],MATCH(QUARTS!$B31&amp;"|"&amp;QUARTS!W28,data[clé],0)),0)</f>
        <v>0</v>
      </c>
      <c r="Y31" s="19">
        <f ca="1">IFERROR(INDEX(data[3],MATCH(QUARTS!$B31&amp;"|"&amp;QUARTS!W28,data[clé],0)),0)</f>
        <v>0</v>
      </c>
      <c r="Z31" s="20">
        <f ca="1">IFERROR(INDEX(data[4],MATCH(QUARTS!$B31&amp;"|"&amp;QUARTS!W28,data[clé],0)),0)</f>
        <v>0</v>
      </c>
      <c r="AA31" s="18">
        <f ca="1">IFERROR(INDEX(data[1],MATCH(QUARTS!$B31&amp;"|"&amp;QUARTS!AA28,data[clé],0)),0)</f>
        <v>0</v>
      </c>
      <c r="AB31" s="19">
        <f ca="1">IFERROR(INDEX(data[2],MATCH(QUARTS!$B31&amp;"|"&amp;QUARTS!AA28,data[clé],0)),0)</f>
        <v>0</v>
      </c>
      <c r="AC31" s="19">
        <f ca="1">IFERROR(INDEX(data[3],MATCH(QUARTS!$B31&amp;"|"&amp;QUARTS!AA28,data[clé],0)),0)</f>
        <v>0</v>
      </c>
      <c r="AD31" s="20">
        <f ca="1">IFERROR(INDEX(data[4],MATCH(QUARTS!$B31&amp;"|"&amp;QUARTS!AA28,data[clé],0)),0)</f>
        <v>0</v>
      </c>
    </row>
    <row r="32" spans="2:30" x14ac:dyDescent="0.25">
      <c r="B32" s="26" t="e">
        <f t="shared" ref="B32:B38" ca="1" si="55">B20</f>
        <v>#N/A</v>
      </c>
      <c r="C32" s="27">
        <f ca="1">IFERROR(INDEX(data[1],MATCH(QUARTS!$B32&amp;"|"&amp;QUARTS!C28,data[clé],0)),0)</f>
        <v>0</v>
      </c>
      <c r="D32" s="28">
        <f ca="1">IFERROR(INDEX(data[2],MATCH(QUARTS!$B32&amp;"|"&amp;QUARTS!C28,data[clé],0)),0)</f>
        <v>0</v>
      </c>
      <c r="E32" s="28">
        <f ca="1">IFERROR(INDEX(data[3],MATCH(QUARTS!$B32&amp;"|"&amp;QUARTS!C28,data[clé],0)),0)</f>
        <v>0</v>
      </c>
      <c r="F32" s="29">
        <f ca="1">IFERROR(INDEX(data[4],MATCH(QUARTS!$B32&amp;"|"&amp;QUARTS!C28,data[clé],0)),0)</f>
        <v>0</v>
      </c>
      <c r="G32" s="27">
        <f ca="1">IFERROR(INDEX(data[1],MATCH(QUARTS!$B32&amp;"|"&amp;QUARTS!G28,data[clé],0)),0)</f>
        <v>0</v>
      </c>
      <c r="H32" s="28">
        <f ca="1">IFERROR(INDEX(data[2],MATCH(QUARTS!$B32&amp;"|"&amp;QUARTS!G28,data[clé],0)),0)</f>
        <v>0</v>
      </c>
      <c r="I32" s="28">
        <f ca="1">IFERROR(INDEX(data[3],MATCH(QUARTS!$B32&amp;"|"&amp;QUARTS!G28,data[clé],0)),0)</f>
        <v>0</v>
      </c>
      <c r="J32" s="29">
        <f ca="1">IFERROR(INDEX(data[4],MATCH(QUARTS!$B32&amp;"|"&amp;QUARTS!G28,data[clé],0)),0)</f>
        <v>0</v>
      </c>
      <c r="K32" s="27">
        <f ca="1">IFERROR(INDEX(data[1],MATCH(QUARTS!$B32&amp;"|"&amp;QUARTS!K28,data[clé],0)),0)</f>
        <v>0</v>
      </c>
      <c r="L32" s="28">
        <f ca="1">IFERROR(INDEX(data[2],MATCH(QUARTS!$B32&amp;"|"&amp;QUARTS!K28,data[clé],0)),0)</f>
        <v>0</v>
      </c>
      <c r="M32" s="28">
        <f ca="1">IFERROR(INDEX(data[3],MATCH(QUARTS!$B32&amp;"|"&amp;QUARTS!K28,data[clé],0)),0)</f>
        <v>0</v>
      </c>
      <c r="N32" s="29">
        <f ca="1">IFERROR(INDEX(data[4],MATCH(QUARTS!$B32&amp;"|"&amp;QUARTS!K28,data[clé],0)),0)</f>
        <v>0</v>
      </c>
      <c r="O32" s="27">
        <f ca="1">IFERROR(INDEX(data[1],MATCH(QUARTS!$B32&amp;"|"&amp;QUARTS!O28,data[clé],0)),0)</f>
        <v>0</v>
      </c>
      <c r="P32" s="28">
        <f ca="1">IFERROR(INDEX(data[2],MATCH(QUARTS!$B32&amp;"|"&amp;QUARTS!O28,data[clé],0)),0)</f>
        <v>0</v>
      </c>
      <c r="Q32" s="28">
        <f ca="1">IFERROR(INDEX(data[3],MATCH(QUARTS!$B32&amp;"|"&amp;QUARTS!O28,data[clé],0)),0)</f>
        <v>0</v>
      </c>
      <c r="R32" s="29">
        <f ca="1">IFERROR(INDEX(data[4],MATCH(QUARTS!$B32&amp;"|"&amp;QUARTS!O28,data[clé],0)),0)</f>
        <v>0</v>
      </c>
      <c r="S32" s="27">
        <f ca="1">IFERROR(INDEX(data[1],MATCH(QUARTS!$B32&amp;"|"&amp;QUARTS!S28,data[clé],0)),0)</f>
        <v>0</v>
      </c>
      <c r="T32" s="28">
        <f ca="1">IFERROR(INDEX(data[2],MATCH(QUARTS!$B32&amp;"|"&amp;QUARTS!S28,data[clé],0)),0)</f>
        <v>0</v>
      </c>
      <c r="U32" s="28">
        <f ca="1">IFERROR(INDEX(data[3],MATCH(QUARTS!$B32&amp;"|"&amp;QUARTS!S28,data[clé],0)),0)</f>
        <v>0</v>
      </c>
      <c r="V32" s="29">
        <f ca="1">IFERROR(INDEX(data[4],MATCH(QUARTS!$B32&amp;"|"&amp;QUARTS!S28,data[clé],0)),0)</f>
        <v>0</v>
      </c>
      <c r="W32" s="27">
        <f ca="1">IFERROR(INDEX(data[1],MATCH(QUARTS!$B32&amp;"|"&amp;QUARTS!W28,data[clé],0)),0)</f>
        <v>0</v>
      </c>
      <c r="X32" s="28">
        <f ca="1">IFERROR(INDEX(data[2],MATCH(QUARTS!$B32&amp;"|"&amp;QUARTS!W28,data[clé],0)),0)</f>
        <v>0</v>
      </c>
      <c r="Y32" s="28">
        <f ca="1">IFERROR(INDEX(data[3],MATCH(QUARTS!$B32&amp;"|"&amp;QUARTS!W28,data[clé],0)),0)</f>
        <v>0</v>
      </c>
      <c r="Z32" s="29">
        <f ca="1">IFERROR(INDEX(data[4],MATCH(QUARTS!$B32&amp;"|"&amp;QUARTS!W28,data[clé],0)),0)</f>
        <v>0</v>
      </c>
      <c r="AA32" s="27">
        <f ca="1">IFERROR(INDEX(data[1],MATCH(QUARTS!$B32&amp;"|"&amp;QUARTS!AA28,data[clé],0)),0)</f>
        <v>0</v>
      </c>
      <c r="AB32" s="28">
        <f ca="1">IFERROR(INDEX(data[2],MATCH(QUARTS!$B32&amp;"|"&amp;QUARTS!AA28,data[clé],0)),0)</f>
        <v>0</v>
      </c>
      <c r="AC32" s="28">
        <f ca="1">IFERROR(INDEX(data[3],MATCH(QUARTS!$B32&amp;"|"&amp;QUARTS!AA28,data[clé],0)),0)</f>
        <v>0</v>
      </c>
      <c r="AD32" s="29">
        <f ca="1">IFERROR(INDEX(data[4],MATCH(QUARTS!$B32&amp;"|"&amp;QUARTS!AA28,data[clé],0)),0)</f>
        <v>0</v>
      </c>
    </row>
    <row r="33" spans="2:30" x14ac:dyDescent="0.25">
      <c r="B33" s="25" t="e">
        <f t="shared" ca="1" si="55"/>
        <v>#N/A</v>
      </c>
      <c r="C33" s="21">
        <f ca="1">IFERROR(INDEX(data[1],MATCH(QUARTS!$B33&amp;"|"&amp;QUARTS!C28,data[clé],0)),0)</f>
        <v>0</v>
      </c>
      <c r="D33" s="22">
        <f ca="1">IFERROR(INDEX(data[2],MATCH(QUARTS!$B33&amp;"|"&amp;QUARTS!C28,data[clé],0)),0)</f>
        <v>0</v>
      </c>
      <c r="E33" s="22">
        <f ca="1">IFERROR(INDEX(data[3],MATCH(QUARTS!$B33&amp;"|"&amp;QUARTS!C28,data[clé],0)),0)</f>
        <v>0</v>
      </c>
      <c r="F33" s="23">
        <f ca="1">IFERROR(INDEX(data[4],MATCH(QUARTS!$B33&amp;"|"&amp;QUARTS!C28,data[clé],0)),0)</f>
        <v>0</v>
      </c>
      <c r="G33" s="21">
        <f ca="1">IFERROR(INDEX(data[1],MATCH(QUARTS!$B33&amp;"|"&amp;QUARTS!G28,data[clé],0)),0)</f>
        <v>0</v>
      </c>
      <c r="H33" s="22">
        <f ca="1">IFERROR(INDEX(data[2],MATCH(QUARTS!$B33&amp;"|"&amp;QUARTS!G28,data[clé],0)),0)</f>
        <v>0</v>
      </c>
      <c r="I33" s="22">
        <f ca="1">IFERROR(INDEX(data[3],MATCH(QUARTS!$B33&amp;"|"&amp;QUARTS!G28,data[clé],0)),0)</f>
        <v>0</v>
      </c>
      <c r="J33" s="23">
        <f ca="1">IFERROR(INDEX(data[4],MATCH(QUARTS!$B33&amp;"|"&amp;QUARTS!G28,data[clé],0)),0)</f>
        <v>0</v>
      </c>
      <c r="K33" s="21">
        <f ca="1">IFERROR(INDEX(data[1],MATCH(QUARTS!$B33&amp;"|"&amp;QUARTS!K28,data[clé],0)),0)</f>
        <v>0</v>
      </c>
      <c r="L33" s="22">
        <f ca="1">IFERROR(INDEX(data[2],MATCH(QUARTS!$B33&amp;"|"&amp;QUARTS!K28,data[clé],0)),0)</f>
        <v>0</v>
      </c>
      <c r="M33" s="22">
        <f ca="1">IFERROR(INDEX(data[3],MATCH(QUARTS!$B33&amp;"|"&amp;QUARTS!K28,data[clé],0)),0)</f>
        <v>0</v>
      </c>
      <c r="N33" s="23">
        <f ca="1">IFERROR(INDEX(data[4],MATCH(QUARTS!$B33&amp;"|"&amp;QUARTS!K28,data[clé],0)),0)</f>
        <v>0</v>
      </c>
      <c r="O33" s="21">
        <f ca="1">IFERROR(INDEX(data[1],MATCH(QUARTS!$B33&amp;"|"&amp;QUARTS!O28,data[clé],0)),0)</f>
        <v>0</v>
      </c>
      <c r="P33" s="22">
        <f ca="1">IFERROR(INDEX(data[2],MATCH(QUARTS!$B33&amp;"|"&amp;QUARTS!O28,data[clé],0)),0)</f>
        <v>0</v>
      </c>
      <c r="Q33" s="22">
        <f ca="1">IFERROR(INDEX(data[3],MATCH(QUARTS!$B33&amp;"|"&amp;QUARTS!O28,data[clé],0)),0)</f>
        <v>0</v>
      </c>
      <c r="R33" s="23">
        <f ca="1">IFERROR(INDEX(data[4],MATCH(QUARTS!$B33&amp;"|"&amp;QUARTS!O28,data[clé],0)),0)</f>
        <v>0</v>
      </c>
      <c r="S33" s="21">
        <f ca="1">IFERROR(INDEX(data[1],MATCH(QUARTS!$B33&amp;"|"&amp;QUARTS!S28,data[clé],0)),0)</f>
        <v>0</v>
      </c>
      <c r="T33" s="22">
        <f ca="1">IFERROR(INDEX(data[2],MATCH(QUARTS!$B33&amp;"|"&amp;QUARTS!S28,data[clé],0)),0)</f>
        <v>0</v>
      </c>
      <c r="U33" s="22">
        <f ca="1">IFERROR(INDEX(data[3],MATCH(QUARTS!$B33&amp;"|"&amp;QUARTS!S28,data[clé],0)),0)</f>
        <v>0</v>
      </c>
      <c r="V33" s="23">
        <f ca="1">IFERROR(INDEX(data[4],MATCH(QUARTS!$B33&amp;"|"&amp;QUARTS!S28,data[clé],0)),0)</f>
        <v>0</v>
      </c>
      <c r="W33" s="21">
        <f ca="1">IFERROR(INDEX(data[1],MATCH(QUARTS!$B33&amp;"|"&amp;QUARTS!W28,data[clé],0)),0)</f>
        <v>0</v>
      </c>
      <c r="X33" s="22">
        <f ca="1">IFERROR(INDEX(data[2],MATCH(QUARTS!$B33&amp;"|"&amp;QUARTS!W28,data[clé],0)),0)</f>
        <v>0</v>
      </c>
      <c r="Y33" s="22">
        <f ca="1">IFERROR(INDEX(data[3],MATCH(QUARTS!$B33&amp;"|"&amp;QUARTS!W28,data[clé],0)),0)</f>
        <v>0</v>
      </c>
      <c r="Z33" s="23">
        <f ca="1">IFERROR(INDEX(data[4],MATCH(QUARTS!$B33&amp;"|"&amp;QUARTS!W28,data[clé],0)),0)</f>
        <v>0</v>
      </c>
      <c r="AA33" s="21">
        <f ca="1">IFERROR(INDEX(data[1],MATCH(QUARTS!$B33&amp;"|"&amp;QUARTS!AA28,data[clé],0)),0)</f>
        <v>0</v>
      </c>
      <c r="AB33" s="22">
        <f ca="1">IFERROR(INDEX(data[2],MATCH(QUARTS!$B33&amp;"|"&amp;QUARTS!AA28,data[clé],0)),0)</f>
        <v>0</v>
      </c>
      <c r="AC33" s="22">
        <f ca="1">IFERROR(INDEX(data[3],MATCH(QUARTS!$B33&amp;"|"&amp;QUARTS!AA28,data[clé],0)),0)</f>
        <v>0</v>
      </c>
      <c r="AD33" s="23">
        <f ca="1">IFERROR(INDEX(data[4],MATCH(QUARTS!$B33&amp;"|"&amp;QUARTS!AA28,data[clé],0)),0)</f>
        <v>0</v>
      </c>
    </row>
    <row r="34" spans="2:30" x14ac:dyDescent="0.25">
      <c r="B34" s="26" t="e">
        <f t="shared" ca="1" si="55"/>
        <v>#N/A</v>
      </c>
      <c r="C34" s="27">
        <f ca="1">IFERROR(INDEX(data[1],MATCH(QUARTS!$B34&amp;"|"&amp;QUARTS!C28,data[clé],0)),0)</f>
        <v>0</v>
      </c>
      <c r="D34" s="28">
        <f ca="1">IFERROR(INDEX(data[2],MATCH(QUARTS!$B34&amp;"|"&amp;QUARTS!C28,data[clé],0)),0)</f>
        <v>0</v>
      </c>
      <c r="E34" s="28">
        <f ca="1">IFERROR(INDEX(data[3],MATCH(QUARTS!$B34&amp;"|"&amp;QUARTS!C28,data[clé],0)),0)</f>
        <v>0</v>
      </c>
      <c r="F34" s="29">
        <f ca="1">IFERROR(INDEX(data[4],MATCH(QUARTS!$B34&amp;"|"&amp;QUARTS!C28,data[clé],0)),0)</f>
        <v>0</v>
      </c>
      <c r="G34" s="27">
        <f ca="1">IFERROR(INDEX(data[1],MATCH(QUARTS!$B34&amp;"|"&amp;QUARTS!G28,data[clé],0)),0)</f>
        <v>0</v>
      </c>
      <c r="H34" s="28">
        <f ca="1">IFERROR(INDEX(data[2],MATCH(QUARTS!$B34&amp;"|"&amp;QUARTS!G28,data[clé],0)),0)</f>
        <v>0</v>
      </c>
      <c r="I34" s="28">
        <f ca="1">IFERROR(INDEX(data[3],MATCH(QUARTS!$B34&amp;"|"&amp;QUARTS!G28,data[clé],0)),0)</f>
        <v>0</v>
      </c>
      <c r="J34" s="29">
        <f ca="1">IFERROR(INDEX(data[4],MATCH(QUARTS!$B34&amp;"|"&amp;QUARTS!G28,data[clé],0)),0)</f>
        <v>0</v>
      </c>
      <c r="K34" s="27">
        <f ca="1">IFERROR(INDEX(data[1],MATCH(QUARTS!$B34&amp;"|"&amp;QUARTS!K28,data[clé],0)),0)</f>
        <v>0</v>
      </c>
      <c r="L34" s="28">
        <f ca="1">IFERROR(INDEX(data[2],MATCH(QUARTS!$B34&amp;"|"&amp;QUARTS!K28,data[clé],0)),0)</f>
        <v>0</v>
      </c>
      <c r="M34" s="28">
        <f ca="1">IFERROR(INDEX(data[3],MATCH(QUARTS!$B34&amp;"|"&amp;QUARTS!K28,data[clé],0)),0)</f>
        <v>0</v>
      </c>
      <c r="N34" s="29">
        <f ca="1">IFERROR(INDEX(data[4],MATCH(QUARTS!$B34&amp;"|"&amp;QUARTS!K28,data[clé],0)),0)</f>
        <v>0</v>
      </c>
      <c r="O34" s="27">
        <f ca="1">IFERROR(INDEX(data[1],MATCH(QUARTS!$B34&amp;"|"&amp;QUARTS!O28,data[clé],0)),0)</f>
        <v>0</v>
      </c>
      <c r="P34" s="28">
        <f ca="1">IFERROR(INDEX(data[2],MATCH(QUARTS!$B34&amp;"|"&amp;QUARTS!O28,data[clé],0)),0)</f>
        <v>0</v>
      </c>
      <c r="Q34" s="28">
        <f ca="1">IFERROR(INDEX(data[3],MATCH(QUARTS!$B34&amp;"|"&amp;QUARTS!O28,data[clé],0)),0)</f>
        <v>0</v>
      </c>
      <c r="R34" s="29">
        <f ca="1">IFERROR(INDEX(data[4],MATCH(QUARTS!$B34&amp;"|"&amp;QUARTS!O28,data[clé],0)),0)</f>
        <v>0</v>
      </c>
      <c r="S34" s="27">
        <f ca="1">IFERROR(INDEX(data[1],MATCH(QUARTS!$B34&amp;"|"&amp;QUARTS!S28,data[clé],0)),0)</f>
        <v>0</v>
      </c>
      <c r="T34" s="28">
        <f ca="1">IFERROR(INDEX(data[2],MATCH(QUARTS!$B34&amp;"|"&amp;QUARTS!S28,data[clé],0)),0)</f>
        <v>0</v>
      </c>
      <c r="U34" s="28">
        <f ca="1">IFERROR(INDEX(data[3],MATCH(QUARTS!$B34&amp;"|"&amp;QUARTS!S28,data[clé],0)),0)</f>
        <v>0</v>
      </c>
      <c r="V34" s="29">
        <f ca="1">IFERROR(INDEX(data[4],MATCH(QUARTS!$B34&amp;"|"&amp;QUARTS!S28,data[clé],0)),0)</f>
        <v>0</v>
      </c>
      <c r="W34" s="27">
        <f ca="1">IFERROR(INDEX(data[1],MATCH(QUARTS!$B34&amp;"|"&amp;QUARTS!W28,data[clé],0)),0)</f>
        <v>0</v>
      </c>
      <c r="X34" s="28">
        <f ca="1">IFERROR(INDEX(data[2],MATCH(QUARTS!$B34&amp;"|"&amp;QUARTS!W28,data[clé],0)),0)</f>
        <v>0</v>
      </c>
      <c r="Y34" s="28">
        <f ca="1">IFERROR(INDEX(data[3],MATCH(QUARTS!$B34&amp;"|"&amp;QUARTS!W28,data[clé],0)),0)</f>
        <v>0</v>
      </c>
      <c r="Z34" s="29">
        <f ca="1">IFERROR(INDEX(data[4],MATCH(QUARTS!$B34&amp;"|"&amp;QUARTS!W28,data[clé],0)),0)</f>
        <v>0</v>
      </c>
      <c r="AA34" s="27">
        <f ca="1">IFERROR(INDEX(data[1],MATCH(QUARTS!$B34&amp;"|"&amp;QUARTS!AA28,data[clé],0)),0)</f>
        <v>0</v>
      </c>
      <c r="AB34" s="28">
        <f ca="1">IFERROR(INDEX(data[2],MATCH(QUARTS!$B34&amp;"|"&amp;QUARTS!AA28,data[clé],0)),0)</f>
        <v>0</v>
      </c>
      <c r="AC34" s="28">
        <f ca="1">IFERROR(INDEX(data[3],MATCH(QUARTS!$B34&amp;"|"&amp;QUARTS!AA28,data[clé],0)),0)</f>
        <v>0</v>
      </c>
      <c r="AD34" s="29">
        <f ca="1">IFERROR(INDEX(data[4],MATCH(QUARTS!$B34&amp;"|"&amp;QUARTS!AA28,data[clé],0)),0)</f>
        <v>0</v>
      </c>
    </row>
    <row r="35" spans="2:30" x14ac:dyDescent="0.25">
      <c r="B35" s="25" t="e">
        <f t="shared" ca="1" si="55"/>
        <v>#N/A</v>
      </c>
      <c r="C35" s="21">
        <f ca="1">IFERROR(INDEX(data[1],MATCH(QUARTS!$B35&amp;"|"&amp;QUARTS!C28,data[clé],0)),0)</f>
        <v>0</v>
      </c>
      <c r="D35" s="22">
        <f ca="1">IFERROR(INDEX(data[2],MATCH(QUARTS!$B35&amp;"|"&amp;QUARTS!C28,data[clé],0)),0)</f>
        <v>0</v>
      </c>
      <c r="E35" s="22">
        <f ca="1">IFERROR(INDEX(data[3],MATCH(QUARTS!$B35&amp;"|"&amp;QUARTS!C28,data[clé],0)),0)</f>
        <v>0</v>
      </c>
      <c r="F35" s="23">
        <f ca="1">IFERROR(INDEX(data[4],MATCH(QUARTS!$B35&amp;"|"&amp;QUARTS!C28,data[clé],0)),0)</f>
        <v>0</v>
      </c>
      <c r="G35" s="21">
        <f ca="1">IFERROR(INDEX(data[1],MATCH(QUARTS!$B35&amp;"|"&amp;QUARTS!G28,data[clé],0)),0)</f>
        <v>0</v>
      </c>
      <c r="H35" s="22">
        <f ca="1">IFERROR(INDEX(data[2],MATCH(QUARTS!$B35&amp;"|"&amp;QUARTS!G28,data[clé],0)),0)</f>
        <v>0</v>
      </c>
      <c r="I35" s="22">
        <f ca="1">IFERROR(INDEX(data[3],MATCH(QUARTS!$B35&amp;"|"&amp;QUARTS!G28,data[clé],0)),0)</f>
        <v>0</v>
      </c>
      <c r="J35" s="23">
        <f ca="1">IFERROR(INDEX(data[4],MATCH(QUARTS!$B35&amp;"|"&amp;QUARTS!G28,data[clé],0)),0)</f>
        <v>0</v>
      </c>
      <c r="K35" s="21">
        <f ca="1">IFERROR(INDEX(data[1],MATCH(QUARTS!$B35&amp;"|"&amp;QUARTS!K28,data[clé],0)),0)</f>
        <v>0</v>
      </c>
      <c r="L35" s="22">
        <f ca="1">IFERROR(INDEX(data[2],MATCH(QUARTS!$B35&amp;"|"&amp;QUARTS!K28,data[clé],0)),0)</f>
        <v>0</v>
      </c>
      <c r="M35" s="22">
        <f ca="1">IFERROR(INDEX(data[3],MATCH(QUARTS!$B35&amp;"|"&amp;QUARTS!K28,data[clé],0)),0)</f>
        <v>0</v>
      </c>
      <c r="N35" s="23">
        <f ca="1">IFERROR(INDEX(data[4],MATCH(QUARTS!$B35&amp;"|"&amp;QUARTS!K28,data[clé],0)),0)</f>
        <v>0</v>
      </c>
      <c r="O35" s="21">
        <f ca="1">IFERROR(INDEX(data[1],MATCH(QUARTS!$B35&amp;"|"&amp;QUARTS!O28,data[clé],0)),0)</f>
        <v>0</v>
      </c>
      <c r="P35" s="22">
        <f ca="1">IFERROR(INDEX(data[2],MATCH(QUARTS!$B35&amp;"|"&amp;QUARTS!O28,data[clé],0)),0)</f>
        <v>0</v>
      </c>
      <c r="Q35" s="22">
        <f ca="1">IFERROR(INDEX(data[3],MATCH(QUARTS!$B35&amp;"|"&amp;QUARTS!O28,data[clé],0)),0)</f>
        <v>0</v>
      </c>
      <c r="R35" s="23">
        <f ca="1">IFERROR(INDEX(data[4],MATCH(QUARTS!$B35&amp;"|"&amp;QUARTS!O28,data[clé],0)),0)</f>
        <v>0</v>
      </c>
      <c r="S35" s="21">
        <f ca="1">IFERROR(INDEX(data[1],MATCH(QUARTS!$B35&amp;"|"&amp;QUARTS!S28,data[clé],0)),0)</f>
        <v>0</v>
      </c>
      <c r="T35" s="22">
        <f ca="1">IFERROR(INDEX(data[2],MATCH(QUARTS!$B35&amp;"|"&amp;QUARTS!S28,data[clé],0)),0)</f>
        <v>0</v>
      </c>
      <c r="U35" s="22">
        <f ca="1">IFERROR(INDEX(data[3],MATCH(QUARTS!$B35&amp;"|"&amp;QUARTS!S28,data[clé],0)),0)</f>
        <v>0</v>
      </c>
      <c r="V35" s="23">
        <f ca="1">IFERROR(INDEX(data[4],MATCH(QUARTS!$B35&amp;"|"&amp;QUARTS!S28,data[clé],0)),0)</f>
        <v>0</v>
      </c>
      <c r="W35" s="21">
        <f ca="1">IFERROR(INDEX(data[1],MATCH(QUARTS!$B35&amp;"|"&amp;QUARTS!W28,data[clé],0)),0)</f>
        <v>0</v>
      </c>
      <c r="X35" s="22">
        <f ca="1">IFERROR(INDEX(data[2],MATCH(QUARTS!$B35&amp;"|"&amp;QUARTS!W28,data[clé],0)),0)</f>
        <v>0</v>
      </c>
      <c r="Y35" s="22">
        <f ca="1">IFERROR(INDEX(data[3],MATCH(QUARTS!$B35&amp;"|"&amp;QUARTS!W28,data[clé],0)),0)</f>
        <v>0</v>
      </c>
      <c r="Z35" s="23">
        <f ca="1">IFERROR(INDEX(data[4],MATCH(QUARTS!$B35&amp;"|"&amp;QUARTS!W28,data[clé],0)),0)</f>
        <v>0</v>
      </c>
      <c r="AA35" s="21">
        <f ca="1">IFERROR(INDEX(data[1],MATCH(QUARTS!$B35&amp;"|"&amp;QUARTS!AA28,data[clé],0)),0)</f>
        <v>0</v>
      </c>
      <c r="AB35" s="22">
        <f ca="1">IFERROR(INDEX(data[2],MATCH(QUARTS!$B35&amp;"|"&amp;QUARTS!AA28,data[clé],0)),0)</f>
        <v>0</v>
      </c>
      <c r="AC35" s="22">
        <f ca="1">IFERROR(INDEX(data[3],MATCH(QUARTS!$B35&amp;"|"&amp;QUARTS!AA28,data[clé],0)),0)</f>
        <v>0</v>
      </c>
      <c r="AD35" s="23">
        <f ca="1">IFERROR(INDEX(data[4],MATCH(QUARTS!$B35&amp;"|"&amp;QUARTS!AA28,data[clé],0)),0)</f>
        <v>0</v>
      </c>
    </row>
    <row r="36" spans="2:30" x14ac:dyDescent="0.25">
      <c r="B36" s="26" t="e">
        <f t="shared" ca="1" si="55"/>
        <v>#N/A</v>
      </c>
      <c r="C36" s="27">
        <f ca="1">IFERROR(INDEX(data[1],MATCH(QUARTS!$B36&amp;"|"&amp;QUARTS!C28,data[clé],0)),0)</f>
        <v>0</v>
      </c>
      <c r="D36" s="28">
        <f ca="1">IFERROR(INDEX(data[2],MATCH(QUARTS!$B36&amp;"|"&amp;QUARTS!C28,data[clé],0)),0)</f>
        <v>0</v>
      </c>
      <c r="E36" s="28">
        <f ca="1">IFERROR(INDEX(data[3],MATCH(QUARTS!$B36&amp;"|"&amp;QUARTS!C28,data[clé],0)),0)</f>
        <v>0</v>
      </c>
      <c r="F36" s="29">
        <f ca="1">IFERROR(INDEX(data[4],MATCH(QUARTS!$B36&amp;"|"&amp;QUARTS!C28,data[clé],0)),0)</f>
        <v>0</v>
      </c>
      <c r="G36" s="27">
        <f ca="1">IFERROR(INDEX(data[1],MATCH(QUARTS!$B36&amp;"|"&amp;QUARTS!G28,data[clé],0)),0)</f>
        <v>0</v>
      </c>
      <c r="H36" s="28">
        <f ca="1">IFERROR(INDEX(data[2],MATCH(QUARTS!$B36&amp;"|"&amp;QUARTS!G28,data[clé],0)),0)</f>
        <v>0</v>
      </c>
      <c r="I36" s="28">
        <f ca="1">IFERROR(INDEX(data[3],MATCH(QUARTS!$B36&amp;"|"&amp;QUARTS!G28,data[clé],0)),0)</f>
        <v>0</v>
      </c>
      <c r="J36" s="29">
        <f ca="1">IFERROR(INDEX(data[4],MATCH(QUARTS!$B36&amp;"|"&amp;QUARTS!G28,data[clé],0)),0)</f>
        <v>0</v>
      </c>
      <c r="K36" s="27">
        <f ca="1">IFERROR(INDEX(data[1],MATCH(QUARTS!$B36&amp;"|"&amp;QUARTS!K28,data[clé],0)),0)</f>
        <v>0</v>
      </c>
      <c r="L36" s="28">
        <f ca="1">IFERROR(INDEX(data[2],MATCH(QUARTS!$B36&amp;"|"&amp;QUARTS!K28,data[clé],0)),0)</f>
        <v>0</v>
      </c>
      <c r="M36" s="28">
        <f ca="1">IFERROR(INDEX(data[3],MATCH(QUARTS!$B36&amp;"|"&amp;QUARTS!K28,data[clé],0)),0)</f>
        <v>0</v>
      </c>
      <c r="N36" s="29">
        <f ca="1">IFERROR(INDEX(data[4],MATCH(QUARTS!$B36&amp;"|"&amp;QUARTS!K28,data[clé],0)),0)</f>
        <v>0</v>
      </c>
      <c r="O36" s="27">
        <f ca="1">IFERROR(INDEX(data[1],MATCH(QUARTS!$B36&amp;"|"&amp;QUARTS!O28,data[clé],0)),0)</f>
        <v>0</v>
      </c>
      <c r="P36" s="28">
        <f ca="1">IFERROR(INDEX(data[2],MATCH(QUARTS!$B36&amp;"|"&amp;QUARTS!O28,data[clé],0)),0)</f>
        <v>0</v>
      </c>
      <c r="Q36" s="28">
        <f ca="1">IFERROR(INDEX(data[3],MATCH(QUARTS!$B36&amp;"|"&amp;QUARTS!O28,data[clé],0)),0)</f>
        <v>0</v>
      </c>
      <c r="R36" s="29">
        <f ca="1">IFERROR(INDEX(data[4],MATCH(QUARTS!$B36&amp;"|"&amp;QUARTS!O28,data[clé],0)),0)</f>
        <v>0</v>
      </c>
      <c r="S36" s="27">
        <f ca="1">IFERROR(INDEX(data[1],MATCH(QUARTS!$B36&amp;"|"&amp;QUARTS!S28,data[clé],0)),0)</f>
        <v>0</v>
      </c>
      <c r="T36" s="28">
        <f ca="1">IFERROR(INDEX(data[2],MATCH(QUARTS!$B36&amp;"|"&amp;QUARTS!S28,data[clé],0)),0)</f>
        <v>0</v>
      </c>
      <c r="U36" s="28">
        <f ca="1">IFERROR(INDEX(data[3],MATCH(QUARTS!$B36&amp;"|"&amp;QUARTS!S28,data[clé],0)),0)</f>
        <v>0</v>
      </c>
      <c r="V36" s="29">
        <f ca="1">IFERROR(INDEX(data[4],MATCH(QUARTS!$B36&amp;"|"&amp;QUARTS!S28,data[clé],0)),0)</f>
        <v>0</v>
      </c>
      <c r="W36" s="27">
        <f ca="1">IFERROR(INDEX(data[1],MATCH(QUARTS!$B36&amp;"|"&amp;QUARTS!W28,data[clé],0)),0)</f>
        <v>0</v>
      </c>
      <c r="X36" s="28">
        <f ca="1">IFERROR(INDEX(data[2],MATCH(QUARTS!$B36&amp;"|"&amp;QUARTS!W28,data[clé],0)),0)</f>
        <v>0</v>
      </c>
      <c r="Y36" s="28">
        <f ca="1">IFERROR(INDEX(data[3],MATCH(QUARTS!$B36&amp;"|"&amp;QUARTS!W28,data[clé],0)),0)</f>
        <v>0</v>
      </c>
      <c r="Z36" s="29">
        <f ca="1">IFERROR(INDEX(data[4],MATCH(QUARTS!$B36&amp;"|"&amp;QUARTS!W28,data[clé],0)),0)</f>
        <v>0</v>
      </c>
      <c r="AA36" s="27">
        <f ca="1">IFERROR(INDEX(data[1],MATCH(QUARTS!$B36&amp;"|"&amp;QUARTS!AA28,data[clé],0)),0)</f>
        <v>0</v>
      </c>
      <c r="AB36" s="28">
        <f ca="1">IFERROR(INDEX(data[2],MATCH(QUARTS!$B36&amp;"|"&amp;QUARTS!AA28,data[clé],0)),0)</f>
        <v>0</v>
      </c>
      <c r="AC36" s="28">
        <f ca="1">IFERROR(INDEX(data[3],MATCH(QUARTS!$B36&amp;"|"&amp;QUARTS!AA28,data[clé],0)),0)</f>
        <v>0</v>
      </c>
      <c r="AD36" s="29">
        <f ca="1">IFERROR(INDEX(data[4],MATCH(QUARTS!$B36&amp;"|"&amp;QUARTS!AA28,data[clé],0)),0)</f>
        <v>0</v>
      </c>
    </row>
    <row r="37" spans="2:30" x14ac:dyDescent="0.25">
      <c r="B37" s="25" t="e">
        <f t="shared" ca="1" si="55"/>
        <v>#N/A</v>
      </c>
      <c r="C37" s="21">
        <f ca="1">IFERROR(INDEX(data[1],MATCH(QUARTS!$B37&amp;"|"&amp;QUARTS!C28,data[clé],0)),0)</f>
        <v>0</v>
      </c>
      <c r="D37" s="22">
        <f ca="1">IFERROR(INDEX(data[2],MATCH(QUARTS!$B37&amp;"|"&amp;QUARTS!C28,data[clé],0)),0)</f>
        <v>0</v>
      </c>
      <c r="E37" s="22">
        <f ca="1">IFERROR(INDEX(data[3],MATCH(QUARTS!$B37&amp;"|"&amp;QUARTS!C28,data[clé],0)),0)</f>
        <v>0</v>
      </c>
      <c r="F37" s="23">
        <f ca="1">IFERROR(INDEX(data[4],MATCH(QUARTS!$B37&amp;"|"&amp;QUARTS!C28,data[clé],0)),0)</f>
        <v>0</v>
      </c>
      <c r="G37" s="21">
        <f ca="1">IFERROR(INDEX(data[1],MATCH(QUARTS!$B37&amp;"|"&amp;QUARTS!G28,data[clé],0)),0)</f>
        <v>0</v>
      </c>
      <c r="H37" s="22">
        <f ca="1">IFERROR(INDEX(data[2],MATCH(QUARTS!$B37&amp;"|"&amp;QUARTS!G28,data[clé],0)),0)</f>
        <v>0</v>
      </c>
      <c r="I37" s="22">
        <f ca="1">IFERROR(INDEX(data[3],MATCH(QUARTS!$B37&amp;"|"&amp;QUARTS!G28,data[clé],0)),0)</f>
        <v>0</v>
      </c>
      <c r="J37" s="23">
        <f ca="1">IFERROR(INDEX(data[4],MATCH(QUARTS!$B37&amp;"|"&amp;QUARTS!G28,data[clé],0)),0)</f>
        <v>0</v>
      </c>
      <c r="K37" s="21">
        <f ca="1">IFERROR(INDEX(data[1],MATCH(QUARTS!$B37&amp;"|"&amp;QUARTS!K28,data[clé],0)),0)</f>
        <v>0</v>
      </c>
      <c r="L37" s="22">
        <f ca="1">IFERROR(INDEX(data[2],MATCH(QUARTS!$B37&amp;"|"&amp;QUARTS!K28,data[clé],0)),0)</f>
        <v>0</v>
      </c>
      <c r="M37" s="22">
        <f ca="1">IFERROR(INDEX(data[3],MATCH(QUARTS!$B37&amp;"|"&amp;QUARTS!K28,data[clé],0)),0)</f>
        <v>0</v>
      </c>
      <c r="N37" s="23">
        <f ca="1">IFERROR(INDEX(data[4],MATCH(QUARTS!$B37&amp;"|"&amp;QUARTS!K28,data[clé],0)),0)</f>
        <v>0</v>
      </c>
      <c r="O37" s="21">
        <f ca="1">IFERROR(INDEX(data[1],MATCH(QUARTS!$B37&amp;"|"&amp;QUARTS!O28,data[clé],0)),0)</f>
        <v>0</v>
      </c>
      <c r="P37" s="22">
        <f ca="1">IFERROR(INDEX(data[2],MATCH(QUARTS!$B37&amp;"|"&amp;QUARTS!O28,data[clé],0)),0)</f>
        <v>0</v>
      </c>
      <c r="Q37" s="22">
        <f ca="1">IFERROR(INDEX(data[3],MATCH(QUARTS!$B37&amp;"|"&amp;QUARTS!O28,data[clé],0)),0)</f>
        <v>0</v>
      </c>
      <c r="R37" s="23">
        <f ca="1">IFERROR(INDEX(data[4],MATCH(QUARTS!$B37&amp;"|"&amp;QUARTS!O28,data[clé],0)),0)</f>
        <v>0</v>
      </c>
      <c r="S37" s="21">
        <f ca="1">IFERROR(INDEX(data[1],MATCH(QUARTS!$B37&amp;"|"&amp;QUARTS!S28,data[clé],0)),0)</f>
        <v>0</v>
      </c>
      <c r="T37" s="22">
        <f ca="1">IFERROR(INDEX(data[2],MATCH(QUARTS!$B37&amp;"|"&amp;QUARTS!S28,data[clé],0)),0)</f>
        <v>0</v>
      </c>
      <c r="U37" s="22">
        <f ca="1">IFERROR(INDEX(data[3],MATCH(QUARTS!$B37&amp;"|"&amp;QUARTS!S28,data[clé],0)),0)</f>
        <v>0</v>
      </c>
      <c r="V37" s="23">
        <f ca="1">IFERROR(INDEX(data[4],MATCH(QUARTS!$B37&amp;"|"&amp;QUARTS!S28,data[clé],0)),0)</f>
        <v>0</v>
      </c>
      <c r="W37" s="21">
        <f ca="1">IFERROR(INDEX(data[1],MATCH(QUARTS!$B37&amp;"|"&amp;QUARTS!W28,data[clé],0)),0)</f>
        <v>0</v>
      </c>
      <c r="X37" s="22">
        <f ca="1">IFERROR(INDEX(data[2],MATCH(QUARTS!$B37&amp;"|"&amp;QUARTS!W28,data[clé],0)),0)</f>
        <v>0</v>
      </c>
      <c r="Y37" s="22">
        <f ca="1">IFERROR(INDEX(data[3],MATCH(QUARTS!$B37&amp;"|"&amp;QUARTS!W28,data[clé],0)),0)</f>
        <v>0</v>
      </c>
      <c r="Z37" s="23">
        <f ca="1">IFERROR(INDEX(data[4],MATCH(QUARTS!$B37&amp;"|"&amp;QUARTS!W28,data[clé],0)),0)</f>
        <v>0</v>
      </c>
      <c r="AA37" s="21">
        <f ca="1">IFERROR(INDEX(data[1],MATCH(QUARTS!$B37&amp;"|"&amp;QUARTS!AA28,data[clé],0)),0)</f>
        <v>0</v>
      </c>
      <c r="AB37" s="22">
        <f ca="1">IFERROR(INDEX(data[2],MATCH(QUARTS!$B37&amp;"|"&amp;QUARTS!AA28,data[clé],0)),0)</f>
        <v>0</v>
      </c>
      <c r="AC37" s="22">
        <f ca="1">IFERROR(INDEX(data[3],MATCH(QUARTS!$B37&amp;"|"&amp;QUARTS!AA28,data[clé],0)),0)</f>
        <v>0</v>
      </c>
      <c r="AD37" s="23">
        <f ca="1">IFERROR(INDEX(data[4],MATCH(QUARTS!$B37&amp;"|"&amp;QUARTS!AA28,data[clé],0)),0)</f>
        <v>0</v>
      </c>
    </row>
    <row r="38" spans="2:30" x14ac:dyDescent="0.25">
      <c r="B38" s="30" t="e">
        <f t="shared" ca="1" si="55"/>
        <v>#N/A</v>
      </c>
      <c r="C38" s="31">
        <f ca="1">IFERROR(INDEX(data[1],MATCH(QUARTS!$B38&amp;"|"&amp;QUARTS!C28,data[clé],0)),0)</f>
        <v>0</v>
      </c>
      <c r="D38" s="32">
        <f ca="1">IFERROR(INDEX(data[2],MATCH(QUARTS!$B38&amp;"|"&amp;QUARTS!C28,data[clé],0)),0)</f>
        <v>0</v>
      </c>
      <c r="E38" s="32">
        <f ca="1">IFERROR(INDEX(data[3],MATCH(QUARTS!$B38&amp;"|"&amp;QUARTS!C28,data[clé],0)),0)</f>
        <v>0</v>
      </c>
      <c r="F38" s="33">
        <f ca="1">IFERROR(INDEX(data[4],MATCH(QUARTS!$B38&amp;"|"&amp;QUARTS!C28,data[clé],0)),0)</f>
        <v>0</v>
      </c>
      <c r="G38" s="31">
        <f ca="1">IFERROR(INDEX(data[1],MATCH(QUARTS!$B38&amp;"|"&amp;QUARTS!G28,data[clé],0)),0)</f>
        <v>0</v>
      </c>
      <c r="H38" s="32">
        <f ca="1">IFERROR(INDEX(data[2],MATCH(QUARTS!$B38&amp;"|"&amp;QUARTS!G28,data[clé],0)),0)</f>
        <v>0</v>
      </c>
      <c r="I38" s="32">
        <f ca="1">IFERROR(INDEX(data[3],MATCH(QUARTS!$B38&amp;"|"&amp;QUARTS!G28,data[clé],0)),0)</f>
        <v>0</v>
      </c>
      <c r="J38" s="33">
        <f ca="1">IFERROR(INDEX(data[4],MATCH(QUARTS!$B38&amp;"|"&amp;QUARTS!G28,data[clé],0)),0)</f>
        <v>0</v>
      </c>
      <c r="K38" s="31">
        <f ca="1">IFERROR(INDEX(data[1],MATCH(QUARTS!$B38&amp;"|"&amp;QUARTS!K28,data[clé],0)),0)</f>
        <v>0</v>
      </c>
      <c r="L38" s="32">
        <f ca="1">IFERROR(INDEX(data[2],MATCH(QUARTS!$B38&amp;"|"&amp;QUARTS!K28,data[clé],0)),0)</f>
        <v>0</v>
      </c>
      <c r="M38" s="32">
        <f ca="1">IFERROR(INDEX(data[3],MATCH(QUARTS!$B38&amp;"|"&amp;QUARTS!K28,data[clé],0)),0)</f>
        <v>0</v>
      </c>
      <c r="N38" s="33">
        <f ca="1">IFERROR(INDEX(data[4],MATCH(QUARTS!$B38&amp;"|"&amp;QUARTS!K28,data[clé],0)),0)</f>
        <v>0</v>
      </c>
      <c r="O38" s="31">
        <f ca="1">IFERROR(INDEX(data[1],MATCH(QUARTS!$B38&amp;"|"&amp;QUARTS!O28,data[clé],0)),0)</f>
        <v>0</v>
      </c>
      <c r="P38" s="32">
        <f ca="1">IFERROR(INDEX(data[2],MATCH(QUARTS!$B38&amp;"|"&amp;QUARTS!O28,data[clé],0)),0)</f>
        <v>0</v>
      </c>
      <c r="Q38" s="32">
        <f ca="1">IFERROR(INDEX(data[3],MATCH(QUARTS!$B38&amp;"|"&amp;QUARTS!O28,data[clé],0)),0)</f>
        <v>0</v>
      </c>
      <c r="R38" s="33">
        <f ca="1">IFERROR(INDEX(data[4],MATCH(QUARTS!$B38&amp;"|"&amp;QUARTS!O28,data[clé],0)),0)</f>
        <v>0</v>
      </c>
      <c r="S38" s="31">
        <f ca="1">IFERROR(INDEX(data[1],MATCH(QUARTS!$B38&amp;"|"&amp;QUARTS!S28,data[clé],0)),0)</f>
        <v>0</v>
      </c>
      <c r="T38" s="32">
        <f ca="1">IFERROR(INDEX(data[2],MATCH(QUARTS!$B38&amp;"|"&amp;QUARTS!S28,data[clé],0)),0)</f>
        <v>0</v>
      </c>
      <c r="U38" s="32">
        <f ca="1">IFERROR(INDEX(data[3],MATCH(QUARTS!$B38&amp;"|"&amp;QUARTS!S28,data[clé],0)),0)</f>
        <v>0</v>
      </c>
      <c r="V38" s="33">
        <f ca="1">IFERROR(INDEX(data[4],MATCH(QUARTS!$B38&amp;"|"&amp;QUARTS!S28,data[clé],0)),0)</f>
        <v>0</v>
      </c>
      <c r="W38" s="31">
        <f ca="1">IFERROR(INDEX(data[1],MATCH(QUARTS!$B38&amp;"|"&amp;QUARTS!W28,data[clé],0)),0)</f>
        <v>0</v>
      </c>
      <c r="X38" s="32">
        <f ca="1">IFERROR(INDEX(data[2],MATCH(QUARTS!$B38&amp;"|"&amp;QUARTS!W28,data[clé],0)),0)</f>
        <v>0</v>
      </c>
      <c r="Y38" s="32">
        <f ca="1">IFERROR(INDEX(data[3],MATCH(QUARTS!$B38&amp;"|"&amp;QUARTS!W28,data[clé],0)),0)</f>
        <v>0</v>
      </c>
      <c r="Z38" s="33">
        <f ca="1">IFERROR(INDEX(data[4],MATCH(QUARTS!$B38&amp;"|"&amp;QUARTS!W28,data[clé],0)),0)</f>
        <v>0</v>
      </c>
      <c r="AA38" s="31">
        <f ca="1">IFERROR(INDEX(data[1],MATCH(QUARTS!$B38&amp;"|"&amp;QUARTS!AA28,data[clé],0)),0)</f>
        <v>0</v>
      </c>
      <c r="AB38" s="32">
        <f ca="1">IFERROR(INDEX(data[2],MATCH(QUARTS!$B38&amp;"|"&amp;QUARTS!AA28,data[clé],0)),0)</f>
        <v>0</v>
      </c>
      <c r="AC38" s="32">
        <f ca="1">IFERROR(INDEX(data[3],MATCH(QUARTS!$B38&amp;"|"&amp;QUARTS!AA28,data[clé],0)),0)</f>
        <v>0</v>
      </c>
      <c r="AD38" s="33">
        <f ca="1">IFERROR(INDEX(data[4],MATCH(QUARTS!$B38&amp;"|"&amp;QUARTS!AA28,data[clé],0)),0)</f>
        <v>0</v>
      </c>
    </row>
    <row r="40" spans="2:30" x14ac:dyDescent="0.25">
      <c r="C40" s="63">
        <f>C28+7</f>
        <v>43122</v>
      </c>
      <c r="D40" s="64"/>
      <c r="E40" s="64"/>
      <c r="F40" s="65"/>
      <c r="G40" s="63">
        <f>C40+1</f>
        <v>43123</v>
      </c>
      <c r="H40" s="64"/>
      <c r="I40" s="64"/>
      <c r="J40" s="65"/>
      <c r="K40" s="63">
        <f>G40+1</f>
        <v>43124</v>
      </c>
      <c r="L40" s="64"/>
      <c r="M40" s="64"/>
      <c r="N40" s="65"/>
      <c r="O40" s="63">
        <f>K40+1</f>
        <v>43125</v>
      </c>
      <c r="P40" s="64"/>
      <c r="Q40" s="64"/>
      <c r="R40" s="65"/>
      <c r="S40" s="63">
        <f>O40+1</f>
        <v>43126</v>
      </c>
      <c r="T40" s="64"/>
      <c r="U40" s="64"/>
      <c r="V40" s="65"/>
      <c r="W40" s="63">
        <f>S40+1</f>
        <v>43127</v>
      </c>
      <c r="X40" s="64"/>
      <c r="Y40" s="64"/>
      <c r="Z40" s="65"/>
      <c r="AA40" s="63">
        <f t="shared" ref="AA40" si="56">W40+1</f>
        <v>43128</v>
      </c>
      <c r="AB40" s="64"/>
      <c r="AC40" s="64"/>
      <c r="AD40" s="65"/>
    </row>
    <row r="41" spans="2:30" x14ac:dyDescent="0.25">
      <c r="B41" s="16" t="s">
        <v>44</v>
      </c>
      <c r="C41" s="35">
        <f>C29</f>
        <v>0</v>
      </c>
      <c r="D41" s="36">
        <f t="shared" ref="D41:F41" si="57">D29</f>
        <v>0.29166666666666669</v>
      </c>
      <c r="E41" s="36">
        <f t="shared" si="57"/>
        <v>0.58333333333333337</v>
      </c>
      <c r="F41" s="37">
        <f t="shared" si="57"/>
        <v>0.83333333333333337</v>
      </c>
      <c r="G41" s="38">
        <f>C41</f>
        <v>0</v>
      </c>
      <c r="H41" s="39">
        <f t="shared" ref="H41:H42" si="58">D41</f>
        <v>0.29166666666666669</v>
      </c>
      <c r="I41" s="39">
        <f t="shared" ref="I41:I42" si="59">E41</f>
        <v>0.58333333333333337</v>
      </c>
      <c r="J41" s="40">
        <f t="shared" ref="J41:J42" si="60">F41</f>
        <v>0.83333333333333337</v>
      </c>
      <c r="K41" s="38">
        <f t="shared" ref="K41:K42" si="61">G41</f>
        <v>0</v>
      </c>
      <c r="L41" s="39">
        <f t="shared" ref="L41:L42" si="62">H41</f>
        <v>0.29166666666666669</v>
      </c>
      <c r="M41" s="39">
        <f t="shared" ref="M41:M42" si="63">I41</f>
        <v>0.58333333333333337</v>
      </c>
      <c r="N41" s="40">
        <f t="shared" ref="N41:N42" si="64">J41</f>
        <v>0.83333333333333337</v>
      </c>
      <c r="O41" s="38">
        <f t="shared" ref="O41:O42" si="65">K41</f>
        <v>0</v>
      </c>
      <c r="P41" s="39">
        <f t="shared" ref="P41:P42" si="66">L41</f>
        <v>0.29166666666666669</v>
      </c>
      <c r="Q41" s="39">
        <f t="shared" ref="Q41:Q42" si="67">M41</f>
        <v>0.58333333333333337</v>
      </c>
      <c r="R41" s="40">
        <f t="shared" ref="R41:R42" si="68">N41</f>
        <v>0.83333333333333337</v>
      </c>
      <c r="S41" s="38">
        <f t="shared" ref="S41:S42" si="69">O41</f>
        <v>0</v>
      </c>
      <c r="T41" s="39">
        <f t="shared" ref="T41:T42" si="70">P41</f>
        <v>0.29166666666666669</v>
      </c>
      <c r="U41" s="39">
        <f t="shared" ref="U41:U42" si="71">Q41</f>
        <v>0.58333333333333337</v>
      </c>
      <c r="V41" s="40">
        <f t="shared" ref="V41:V42" si="72">R41</f>
        <v>0.83333333333333337</v>
      </c>
      <c r="W41" s="38">
        <f t="shared" ref="W41:W42" si="73">S41</f>
        <v>0</v>
      </c>
      <c r="X41" s="39">
        <f t="shared" ref="X41:X42" si="74">T41</f>
        <v>0.29166666666666669</v>
      </c>
      <c r="Y41" s="39">
        <f t="shared" ref="Y41:Y42" si="75">U41</f>
        <v>0.58333333333333337</v>
      </c>
      <c r="Z41" s="40">
        <f t="shared" ref="Z41:Z42" si="76">V41</f>
        <v>0.83333333333333337</v>
      </c>
      <c r="AA41" s="38">
        <f t="shared" ref="AA41:AA42" si="77">W41</f>
        <v>0</v>
      </c>
      <c r="AB41" s="39">
        <f t="shared" ref="AB41:AB42" si="78">X41</f>
        <v>0.29166666666666669</v>
      </c>
      <c r="AC41" s="39">
        <f t="shared" ref="AC41:AC42" si="79">Y41</f>
        <v>0.58333333333333337</v>
      </c>
      <c r="AD41" s="40">
        <f t="shared" ref="AD41:AD42" si="80">Z41</f>
        <v>0.83333333333333337</v>
      </c>
    </row>
    <row r="42" spans="2:30" x14ac:dyDescent="0.25">
      <c r="B42" s="16" t="s">
        <v>45</v>
      </c>
      <c r="C42" s="41">
        <f>C30</f>
        <v>0.29166666666666669</v>
      </c>
      <c r="D42" s="42">
        <f t="shared" ref="D42:F42" si="81">D30</f>
        <v>0.58333333333333337</v>
      </c>
      <c r="E42" s="42">
        <f t="shared" si="81"/>
        <v>0.83333333333333337</v>
      </c>
      <c r="F42" s="43">
        <f t="shared" si="81"/>
        <v>1</v>
      </c>
      <c r="G42" s="44">
        <f>C42</f>
        <v>0.29166666666666669</v>
      </c>
      <c r="H42" s="45">
        <f t="shared" si="58"/>
        <v>0.58333333333333337</v>
      </c>
      <c r="I42" s="45">
        <f t="shared" si="59"/>
        <v>0.83333333333333337</v>
      </c>
      <c r="J42" s="46">
        <f t="shared" si="60"/>
        <v>1</v>
      </c>
      <c r="K42" s="44">
        <f t="shared" si="61"/>
        <v>0.29166666666666669</v>
      </c>
      <c r="L42" s="45">
        <f t="shared" si="62"/>
        <v>0.58333333333333337</v>
      </c>
      <c r="M42" s="45">
        <f t="shared" si="63"/>
        <v>0.83333333333333337</v>
      </c>
      <c r="N42" s="46">
        <f t="shared" si="64"/>
        <v>1</v>
      </c>
      <c r="O42" s="44">
        <f t="shared" si="65"/>
        <v>0.29166666666666669</v>
      </c>
      <c r="P42" s="45">
        <f t="shared" si="66"/>
        <v>0.58333333333333337</v>
      </c>
      <c r="Q42" s="45">
        <f t="shared" si="67"/>
        <v>0.83333333333333337</v>
      </c>
      <c r="R42" s="46">
        <f t="shared" si="68"/>
        <v>1</v>
      </c>
      <c r="S42" s="44">
        <f t="shared" si="69"/>
        <v>0.29166666666666669</v>
      </c>
      <c r="T42" s="45">
        <f t="shared" si="70"/>
        <v>0.58333333333333337</v>
      </c>
      <c r="U42" s="45">
        <f t="shared" si="71"/>
        <v>0.83333333333333337</v>
      </c>
      <c r="V42" s="46">
        <f t="shared" si="72"/>
        <v>1</v>
      </c>
      <c r="W42" s="44">
        <f t="shared" si="73"/>
        <v>0.29166666666666669</v>
      </c>
      <c r="X42" s="45">
        <f t="shared" si="74"/>
        <v>0.58333333333333337</v>
      </c>
      <c r="Y42" s="45">
        <f t="shared" si="75"/>
        <v>0.83333333333333337</v>
      </c>
      <c r="Z42" s="46">
        <f t="shared" si="76"/>
        <v>1</v>
      </c>
      <c r="AA42" s="44">
        <f t="shared" si="77"/>
        <v>0.29166666666666669</v>
      </c>
      <c r="AB42" s="45">
        <f t="shared" si="78"/>
        <v>0.58333333333333337</v>
      </c>
      <c r="AC42" s="45">
        <f t="shared" si="79"/>
        <v>0.83333333333333337</v>
      </c>
      <c r="AD42" s="46">
        <f t="shared" si="80"/>
        <v>1</v>
      </c>
    </row>
    <row r="43" spans="2:30" x14ac:dyDescent="0.25">
      <c r="B43" s="24" t="e">
        <f ca="1">B31</f>
        <v>#N/A</v>
      </c>
      <c r="C43" s="18">
        <f ca="1">IFERROR(INDEX(data[1],MATCH(QUARTS!$B43&amp;"|"&amp;QUARTS!C40,data[clé],0)),0)</f>
        <v>0</v>
      </c>
      <c r="D43" s="19">
        <f ca="1">IFERROR(INDEX(data[2],MATCH(QUARTS!$B43&amp;"|"&amp;QUARTS!C40,data[clé],0)),0)</f>
        <v>0</v>
      </c>
      <c r="E43" s="19">
        <f ca="1">IFERROR(INDEX(data[3],MATCH(QUARTS!$B43&amp;"|"&amp;QUARTS!C40,data[clé],0)),0)</f>
        <v>0</v>
      </c>
      <c r="F43" s="20">
        <f ca="1">IFERROR(INDEX(data[4],MATCH(QUARTS!$B43&amp;"|"&amp;QUARTS!C40,data[clé],0)),0)</f>
        <v>0</v>
      </c>
      <c r="G43" s="18">
        <f ca="1">IFERROR(INDEX(data[1],MATCH(QUARTS!$B43&amp;"|"&amp;QUARTS!G40,data[clé],0)),0)</f>
        <v>0</v>
      </c>
      <c r="H43" s="19">
        <f ca="1">IFERROR(INDEX(data[2],MATCH(QUARTS!$B43&amp;"|"&amp;QUARTS!G40,data[clé],0)),0)</f>
        <v>0</v>
      </c>
      <c r="I43" s="19">
        <f ca="1">IFERROR(INDEX(data[3],MATCH(QUARTS!$B43&amp;"|"&amp;QUARTS!G40,data[clé],0)),0)</f>
        <v>0</v>
      </c>
      <c r="J43" s="20">
        <f ca="1">IFERROR(INDEX(data[4],MATCH(QUARTS!$B43&amp;"|"&amp;QUARTS!G40,data[clé],0)),0)</f>
        <v>0</v>
      </c>
      <c r="K43" s="18">
        <f ca="1">IFERROR(INDEX(data[1],MATCH(QUARTS!$B43&amp;"|"&amp;QUARTS!K40,data[clé],0)),0)</f>
        <v>0</v>
      </c>
      <c r="L43" s="19">
        <f ca="1">IFERROR(INDEX(data[2],MATCH(QUARTS!$B43&amp;"|"&amp;QUARTS!K40,data[clé],0)),0)</f>
        <v>0</v>
      </c>
      <c r="M43" s="19">
        <f ca="1">IFERROR(INDEX(data[3],MATCH(QUARTS!$B43&amp;"|"&amp;QUARTS!K40,data[clé],0)),0)</f>
        <v>0</v>
      </c>
      <c r="N43" s="20">
        <f ca="1">IFERROR(INDEX(data[4],MATCH(QUARTS!$B43&amp;"|"&amp;QUARTS!K40,data[clé],0)),0)</f>
        <v>0</v>
      </c>
      <c r="O43" s="18">
        <f ca="1">IFERROR(INDEX(data[1],MATCH(QUARTS!$B43&amp;"|"&amp;QUARTS!O40,data[clé],0)),0)</f>
        <v>0</v>
      </c>
      <c r="P43" s="19">
        <f ca="1">IFERROR(INDEX(data[2],MATCH(QUARTS!$B43&amp;"|"&amp;QUARTS!O40,data[clé],0)),0)</f>
        <v>0</v>
      </c>
      <c r="Q43" s="19">
        <f ca="1">IFERROR(INDEX(data[3],MATCH(QUARTS!$B43&amp;"|"&amp;QUARTS!O40,data[clé],0)),0)</f>
        <v>0</v>
      </c>
      <c r="R43" s="20">
        <f ca="1">IFERROR(INDEX(data[4],MATCH(QUARTS!$B43&amp;"|"&amp;QUARTS!O40,data[clé],0)),0)</f>
        <v>0</v>
      </c>
      <c r="S43" s="18">
        <f ca="1">IFERROR(INDEX(data[1],MATCH(QUARTS!$B43&amp;"|"&amp;QUARTS!S40,data[clé],0)),0)</f>
        <v>0</v>
      </c>
      <c r="T43" s="19">
        <f ca="1">IFERROR(INDEX(data[2],MATCH(QUARTS!$B43&amp;"|"&amp;QUARTS!S40,data[clé],0)),0)</f>
        <v>0</v>
      </c>
      <c r="U43" s="19">
        <f ca="1">IFERROR(INDEX(data[3],MATCH(QUARTS!$B43&amp;"|"&amp;QUARTS!S40,data[clé],0)),0)</f>
        <v>0</v>
      </c>
      <c r="V43" s="20">
        <f ca="1">IFERROR(INDEX(data[4],MATCH(QUARTS!$B43&amp;"|"&amp;QUARTS!S40,data[clé],0)),0)</f>
        <v>0</v>
      </c>
      <c r="W43" s="18">
        <f ca="1">IFERROR(INDEX(data[1],MATCH(QUARTS!$B43&amp;"|"&amp;QUARTS!W40,data[clé],0)),0)</f>
        <v>0</v>
      </c>
      <c r="X43" s="19">
        <f ca="1">IFERROR(INDEX(data[2],MATCH(QUARTS!$B43&amp;"|"&amp;QUARTS!W40,data[clé],0)),0)</f>
        <v>0</v>
      </c>
      <c r="Y43" s="19">
        <f ca="1">IFERROR(INDEX(data[3],MATCH(QUARTS!$B43&amp;"|"&amp;QUARTS!W40,data[clé],0)),0)</f>
        <v>0</v>
      </c>
      <c r="Z43" s="20">
        <f ca="1">IFERROR(INDEX(data[4],MATCH(QUARTS!$B43&amp;"|"&amp;QUARTS!W40,data[clé],0)),0)</f>
        <v>0</v>
      </c>
      <c r="AA43" s="18">
        <f ca="1">IFERROR(INDEX(data[1],MATCH(QUARTS!$B43&amp;"|"&amp;QUARTS!AA40,data[clé],0)),0)</f>
        <v>0</v>
      </c>
      <c r="AB43" s="19">
        <f ca="1">IFERROR(INDEX(data[2],MATCH(QUARTS!$B43&amp;"|"&amp;QUARTS!AA40,data[clé],0)),0)</f>
        <v>0</v>
      </c>
      <c r="AC43" s="19">
        <f ca="1">IFERROR(INDEX(data[3],MATCH(QUARTS!$B43&amp;"|"&amp;QUARTS!AA40,data[clé],0)),0)</f>
        <v>0</v>
      </c>
      <c r="AD43" s="20">
        <f ca="1">IFERROR(INDEX(data[4],MATCH(QUARTS!$B43&amp;"|"&amp;QUARTS!AA40,data[clé],0)),0)</f>
        <v>0</v>
      </c>
    </row>
    <row r="44" spans="2:30" x14ac:dyDescent="0.25">
      <c r="B44" s="26" t="e">
        <f t="shared" ref="B44:B50" ca="1" si="82">B32</f>
        <v>#N/A</v>
      </c>
      <c r="C44" s="27">
        <f ca="1">IFERROR(INDEX(data[1],MATCH(QUARTS!$B44&amp;"|"&amp;QUARTS!C40,data[clé],0)),0)</f>
        <v>0</v>
      </c>
      <c r="D44" s="28">
        <f ca="1">IFERROR(INDEX(data[2],MATCH(QUARTS!$B44&amp;"|"&amp;QUARTS!C40,data[clé],0)),0)</f>
        <v>0</v>
      </c>
      <c r="E44" s="28">
        <f ca="1">IFERROR(INDEX(data[3],MATCH(QUARTS!$B44&amp;"|"&amp;QUARTS!C40,data[clé],0)),0)</f>
        <v>0</v>
      </c>
      <c r="F44" s="29">
        <f ca="1">IFERROR(INDEX(data[4],MATCH(QUARTS!$B44&amp;"|"&amp;QUARTS!C40,data[clé],0)),0)</f>
        <v>0</v>
      </c>
      <c r="G44" s="27">
        <f ca="1">IFERROR(INDEX(data[1],MATCH(QUARTS!$B44&amp;"|"&amp;QUARTS!G40,data[clé],0)),0)</f>
        <v>0</v>
      </c>
      <c r="H44" s="28">
        <f ca="1">IFERROR(INDEX(data[2],MATCH(QUARTS!$B44&amp;"|"&amp;QUARTS!G40,data[clé],0)),0)</f>
        <v>0</v>
      </c>
      <c r="I44" s="28">
        <f ca="1">IFERROR(INDEX(data[3],MATCH(QUARTS!$B44&amp;"|"&amp;QUARTS!G40,data[clé],0)),0)</f>
        <v>0</v>
      </c>
      <c r="J44" s="29">
        <f ca="1">IFERROR(INDEX(data[4],MATCH(QUARTS!$B44&amp;"|"&amp;QUARTS!G40,data[clé],0)),0)</f>
        <v>0</v>
      </c>
      <c r="K44" s="27">
        <f ca="1">IFERROR(INDEX(data[1],MATCH(QUARTS!$B44&amp;"|"&amp;QUARTS!K40,data[clé],0)),0)</f>
        <v>0</v>
      </c>
      <c r="L44" s="28">
        <f ca="1">IFERROR(INDEX(data[2],MATCH(QUARTS!$B44&amp;"|"&amp;QUARTS!K40,data[clé],0)),0)</f>
        <v>0</v>
      </c>
      <c r="M44" s="28">
        <f ca="1">IFERROR(INDEX(data[3],MATCH(QUARTS!$B44&amp;"|"&amp;QUARTS!K40,data[clé],0)),0)</f>
        <v>0</v>
      </c>
      <c r="N44" s="29">
        <f ca="1">IFERROR(INDEX(data[4],MATCH(QUARTS!$B44&amp;"|"&amp;QUARTS!K40,data[clé],0)),0)</f>
        <v>0</v>
      </c>
      <c r="O44" s="27">
        <f ca="1">IFERROR(INDEX(data[1],MATCH(QUARTS!$B44&amp;"|"&amp;QUARTS!O40,data[clé],0)),0)</f>
        <v>0</v>
      </c>
      <c r="P44" s="28">
        <f ca="1">IFERROR(INDEX(data[2],MATCH(QUARTS!$B44&amp;"|"&amp;QUARTS!O40,data[clé],0)),0)</f>
        <v>0</v>
      </c>
      <c r="Q44" s="28">
        <f ca="1">IFERROR(INDEX(data[3],MATCH(QUARTS!$B44&amp;"|"&amp;QUARTS!O40,data[clé],0)),0)</f>
        <v>0</v>
      </c>
      <c r="R44" s="29">
        <f ca="1">IFERROR(INDEX(data[4],MATCH(QUARTS!$B44&amp;"|"&amp;QUARTS!O40,data[clé],0)),0)</f>
        <v>0</v>
      </c>
      <c r="S44" s="27">
        <f ca="1">IFERROR(INDEX(data[1],MATCH(QUARTS!$B44&amp;"|"&amp;QUARTS!S40,data[clé],0)),0)</f>
        <v>0</v>
      </c>
      <c r="T44" s="28">
        <f ca="1">IFERROR(INDEX(data[2],MATCH(QUARTS!$B44&amp;"|"&amp;QUARTS!S40,data[clé],0)),0)</f>
        <v>0</v>
      </c>
      <c r="U44" s="28">
        <f ca="1">IFERROR(INDEX(data[3],MATCH(QUARTS!$B44&amp;"|"&amp;QUARTS!S40,data[clé],0)),0)</f>
        <v>0</v>
      </c>
      <c r="V44" s="29">
        <f ca="1">IFERROR(INDEX(data[4],MATCH(QUARTS!$B44&amp;"|"&amp;QUARTS!S40,data[clé],0)),0)</f>
        <v>0</v>
      </c>
      <c r="W44" s="27">
        <f ca="1">IFERROR(INDEX(data[1],MATCH(QUARTS!$B44&amp;"|"&amp;QUARTS!W40,data[clé],0)),0)</f>
        <v>0</v>
      </c>
      <c r="X44" s="28">
        <f ca="1">IFERROR(INDEX(data[2],MATCH(QUARTS!$B44&amp;"|"&amp;QUARTS!W40,data[clé],0)),0)</f>
        <v>0</v>
      </c>
      <c r="Y44" s="28">
        <f ca="1">IFERROR(INDEX(data[3],MATCH(QUARTS!$B44&amp;"|"&amp;QUARTS!W40,data[clé],0)),0)</f>
        <v>0</v>
      </c>
      <c r="Z44" s="29">
        <f ca="1">IFERROR(INDEX(data[4],MATCH(QUARTS!$B44&amp;"|"&amp;QUARTS!W40,data[clé],0)),0)</f>
        <v>0</v>
      </c>
      <c r="AA44" s="27">
        <f ca="1">IFERROR(INDEX(data[1],MATCH(QUARTS!$B44&amp;"|"&amp;QUARTS!AA40,data[clé],0)),0)</f>
        <v>0</v>
      </c>
      <c r="AB44" s="28">
        <f ca="1">IFERROR(INDEX(data[2],MATCH(QUARTS!$B44&amp;"|"&amp;QUARTS!AA40,data[clé],0)),0)</f>
        <v>0</v>
      </c>
      <c r="AC44" s="28">
        <f ca="1">IFERROR(INDEX(data[3],MATCH(QUARTS!$B44&amp;"|"&amp;QUARTS!AA40,data[clé],0)),0)</f>
        <v>0</v>
      </c>
      <c r="AD44" s="29">
        <f ca="1">IFERROR(INDEX(data[4],MATCH(QUARTS!$B44&amp;"|"&amp;QUARTS!AA40,data[clé],0)),0)</f>
        <v>0</v>
      </c>
    </row>
    <row r="45" spans="2:30" x14ac:dyDescent="0.25">
      <c r="B45" s="25" t="e">
        <f t="shared" ca="1" si="82"/>
        <v>#N/A</v>
      </c>
      <c r="C45" s="21">
        <f ca="1">IFERROR(INDEX(data[1],MATCH(QUARTS!$B45&amp;"|"&amp;QUARTS!C40,data[clé],0)),0)</f>
        <v>0</v>
      </c>
      <c r="D45" s="22">
        <f ca="1">IFERROR(INDEX(data[2],MATCH(QUARTS!$B45&amp;"|"&amp;QUARTS!C40,data[clé],0)),0)</f>
        <v>0</v>
      </c>
      <c r="E45" s="22">
        <f ca="1">IFERROR(INDEX(data[3],MATCH(QUARTS!$B45&amp;"|"&amp;QUARTS!C40,data[clé],0)),0)</f>
        <v>0</v>
      </c>
      <c r="F45" s="23">
        <f ca="1">IFERROR(INDEX(data[4],MATCH(QUARTS!$B45&amp;"|"&amp;QUARTS!C40,data[clé],0)),0)</f>
        <v>0</v>
      </c>
      <c r="G45" s="21">
        <f ca="1">IFERROR(INDEX(data[1],MATCH(QUARTS!$B45&amp;"|"&amp;QUARTS!G40,data[clé],0)),0)</f>
        <v>0</v>
      </c>
      <c r="H45" s="22">
        <f ca="1">IFERROR(INDEX(data[2],MATCH(QUARTS!$B45&amp;"|"&amp;QUARTS!G40,data[clé],0)),0)</f>
        <v>0</v>
      </c>
      <c r="I45" s="22">
        <f ca="1">IFERROR(INDEX(data[3],MATCH(QUARTS!$B45&amp;"|"&amp;QUARTS!G40,data[clé],0)),0)</f>
        <v>0</v>
      </c>
      <c r="J45" s="23">
        <f ca="1">IFERROR(INDEX(data[4],MATCH(QUARTS!$B45&amp;"|"&amp;QUARTS!G40,data[clé],0)),0)</f>
        <v>0</v>
      </c>
      <c r="K45" s="21">
        <f ca="1">IFERROR(INDEX(data[1],MATCH(QUARTS!$B45&amp;"|"&amp;QUARTS!K40,data[clé],0)),0)</f>
        <v>0</v>
      </c>
      <c r="L45" s="22">
        <f ca="1">IFERROR(INDEX(data[2],MATCH(QUARTS!$B45&amp;"|"&amp;QUARTS!K40,data[clé],0)),0)</f>
        <v>0</v>
      </c>
      <c r="M45" s="22">
        <f ca="1">IFERROR(INDEX(data[3],MATCH(QUARTS!$B45&amp;"|"&amp;QUARTS!K40,data[clé],0)),0)</f>
        <v>0</v>
      </c>
      <c r="N45" s="23">
        <f ca="1">IFERROR(INDEX(data[4],MATCH(QUARTS!$B45&amp;"|"&amp;QUARTS!K40,data[clé],0)),0)</f>
        <v>0</v>
      </c>
      <c r="O45" s="21">
        <f ca="1">IFERROR(INDEX(data[1],MATCH(QUARTS!$B45&amp;"|"&amp;QUARTS!O40,data[clé],0)),0)</f>
        <v>0</v>
      </c>
      <c r="P45" s="22">
        <f ca="1">IFERROR(INDEX(data[2],MATCH(QUARTS!$B45&amp;"|"&amp;QUARTS!O40,data[clé],0)),0)</f>
        <v>0</v>
      </c>
      <c r="Q45" s="22">
        <f ca="1">IFERROR(INDEX(data[3],MATCH(QUARTS!$B45&amp;"|"&amp;QUARTS!O40,data[clé],0)),0)</f>
        <v>0</v>
      </c>
      <c r="R45" s="23">
        <f ca="1">IFERROR(INDEX(data[4],MATCH(QUARTS!$B45&amp;"|"&amp;QUARTS!O40,data[clé],0)),0)</f>
        <v>0</v>
      </c>
      <c r="S45" s="21">
        <f ca="1">IFERROR(INDEX(data[1],MATCH(QUARTS!$B45&amp;"|"&amp;QUARTS!S40,data[clé],0)),0)</f>
        <v>0</v>
      </c>
      <c r="T45" s="22">
        <f ca="1">IFERROR(INDEX(data[2],MATCH(QUARTS!$B45&amp;"|"&amp;QUARTS!S40,data[clé],0)),0)</f>
        <v>0</v>
      </c>
      <c r="U45" s="22">
        <f ca="1">IFERROR(INDEX(data[3],MATCH(QUARTS!$B45&amp;"|"&amp;QUARTS!S40,data[clé],0)),0)</f>
        <v>0</v>
      </c>
      <c r="V45" s="23">
        <f ca="1">IFERROR(INDEX(data[4],MATCH(QUARTS!$B45&amp;"|"&amp;QUARTS!S40,data[clé],0)),0)</f>
        <v>0</v>
      </c>
      <c r="W45" s="21">
        <f ca="1">IFERROR(INDEX(data[1],MATCH(QUARTS!$B45&amp;"|"&amp;QUARTS!W40,data[clé],0)),0)</f>
        <v>0</v>
      </c>
      <c r="X45" s="22">
        <f ca="1">IFERROR(INDEX(data[2],MATCH(QUARTS!$B45&amp;"|"&amp;QUARTS!W40,data[clé],0)),0)</f>
        <v>0</v>
      </c>
      <c r="Y45" s="22">
        <f ca="1">IFERROR(INDEX(data[3],MATCH(QUARTS!$B45&amp;"|"&amp;QUARTS!W40,data[clé],0)),0)</f>
        <v>0</v>
      </c>
      <c r="Z45" s="23">
        <f ca="1">IFERROR(INDEX(data[4],MATCH(QUARTS!$B45&amp;"|"&amp;QUARTS!W40,data[clé],0)),0)</f>
        <v>0</v>
      </c>
      <c r="AA45" s="21">
        <f ca="1">IFERROR(INDEX(data[1],MATCH(QUARTS!$B45&amp;"|"&amp;QUARTS!AA40,data[clé],0)),0)</f>
        <v>0</v>
      </c>
      <c r="AB45" s="22">
        <f ca="1">IFERROR(INDEX(data[2],MATCH(QUARTS!$B45&amp;"|"&amp;QUARTS!AA40,data[clé],0)),0)</f>
        <v>0</v>
      </c>
      <c r="AC45" s="22">
        <f ca="1">IFERROR(INDEX(data[3],MATCH(QUARTS!$B45&amp;"|"&amp;QUARTS!AA40,data[clé],0)),0)</f>
        <v>0</v>
      </c>
      <c r="AD45" s="23">
        <f ca="1">IFERROR(INDEX(data[4],MATCH(QUARTS!$B45&amp;"|"&amp;QUARTS!AA40,data[clé],0)),0)</f>
        <v>0</v>
      </c>
    </row>
    <row r="46" spans="2:30" x14ac:dyDescent="0.25">
      <c r="B46" s="26" t="e">
        <f t="shared" ca="1" si="82"/>
        <v>#N/A</v>
      </c>
      <c r="C46" s="27">
        <f ca="1">IFERROR(INDEX(data[1],MATCH(QUARTS!$B46&amp;"|"&amp;QUARTS!C40,data[clé],0)),0)</f>
        <v>0</v>
      </c>
      <c r="D46" s="28">
        <f ca="1">IFERROR(INDEX(data[2],MATCH(QUARTS!$B46&amp;"|"&amp;QUARTS!C40,data[clé],0)),0)</f>
        <v>0</v>
      </c>
      <c r="E46" s="28">
        <f ca="1">IFERROR(INDEX(data[3],MATCH(QUARTS!$B46&amp;"|"&amp;QUARTS!C40,data[clé],0)),0)</f>
        <v>0</v>
      </c>
      <c r="F46" s="29">
        <f ca="1">IFERROR(INDEX(data[4],MATCH(QUARTS!$B46&amp;"|"&amp;QUARTS!C40,data[clé],0)),0)</f>
        <v>0</v>
      </c>
      <c r="G46" s="27">
        <f ca="1">IFERROR(INDEX(data[1],MATCH(QUARTS!$B46&amp;"|"&amp;QUARTS!G40,data[clé],0)),0)</f>
        <v>0</v>
      </c>
      <c r="H46" s="28">
        <f ca="1">IFERROR(INDEX(data[2],MATCH(QUARTS!$B46&amp;"|"&amp;QUARTS!G40,data[clé],0)),0)</f>
        <v>0</v>
      </c>
      <c r="I46" s="28">
        <f ca="1">IFERROR(INDEX(data[3],MATCH(QUARTS!$B46&amp;"|"&amp;QUARTS!G40,data[clé],0)),0)</f>
        <v>0</v>
      </c>
      <c r="J46" s="29">
        <f ca="1">IFERROR(INDEX(data[4],MATCH(QUARTS!$B46&amp;"|"&amp;QUARTS!G40,data[clé],0)),0)</f>
        <v>0</v>
      </c>
      <c r="K46" s="27">
        <f ca="1">IFERROR(INDEX(data[1],MATCH(QUARTS!$B46&amp;"|"&amp;QUARTS!K40,data[clé],0)),0)</f>
        <v>0</v>
      </c>
      <c r="L46" s="28">
        <f ca="1">IFERROR(INDEX(data[2],MATCH(QUARTS!$B46&amp;"|"&amp;QUARTS!K40,data[clé],0)),0)</f>
        <v>0</v>
      </c>
      <c r="M46" s="28">
        <f ca="1">IFERROR(INDEX(data[3],MATCH(QUARTS!$B46&amp;"|"&amp;QUARTS!K40,data[clé],0)),0)</f>
        <v>0</v>
      </c>
      <c r="N46" s="29">
        <f ca="1">IFERROR(INDEX(data[4],MATCH(QUARTS!$B46&amp;"|"&amp;QUARTS!K40,data[clé],0)),0)</f>
        <v>0</v>
      </c>
      <c r="O46" s="27">
        <f ca="1">IFERROR(INDEX(data[1],MATCH(QUARTS!$B46&amp;"|"&amp;QUARTS!O40,data[clé],0)),0)</f>
        <v>0</v>
      </c>
      <c r="P46" s="28">
        <f ca="1">IFERROR(INDEX(data[2],MATCH(QUARTS!$B46&amp;"|"&amp;QUARTS!O40,data[clé],0)),0)</f>
        <v>0</v>
      </c>
      <c r="Q46" s="28">
        <f ca="1">IFERROR(INDEX(data[3],MATCH(QUARTS!$B46&amp;"|"&amp;QUARTS!O40,data[clé],0)),0)</f>
        <v>0</v>
      </c>
      <c r="R46" s="29">
        <f ca="1">IFERROR(INDEX(data[4],MATCH(QUARTS!$B46&amp;"|"&amp;QUARTS!O40,data[clé],0)),0)</f>
        <v>0</v>
      </c>
      <c r="S46" s="27">
        <f ca="1">IFERROR(INDEX(data[1],MATCH(QUARTS!$B46&amp;"|"&amp;QUARTS!S40,data[clé],0)),0)</f>
        <v>0</v>
      </c>
      <c r="T46" s="28">
        <f ca="1">IFERROR(INDEX(data[2],MATCH(QUARTS!$B46&amp;"|"&amp;QUARTS!S40,data[clé],0)),0)</f>
        <v>0</v>
      </c>
      <c r="U46" s="28">
        <f ca="1">IFERROR(INDEX(data[3],MATCH(QUARTS!$B46&amp;"|"&amp;QUARTS!S40,data[clé],0)),0)</f>
        <v>0</v>
      </c>
      <c r="V46" s="29">
        <f ca="1">IFERROR(INDEX(data[4],MATCH(QUARTS!$B46&amp;"|"&amp;QUARTS!S40,data[clé],0)),0)</f>
        <v>0</v>
      </c>
      <c r="W46" s="27">
        <f ca="1">IFERROR(INDEX(data[1],MATCH(QUARTS!$B46&amp;"|"&amp;QUARTS!W40,data[clé],0)),0)</f>
        <v>0</v>
      </c>
      <c r="X46" s="28">
        <f ca="1">IFERROR(INDEX(data[2],MATCH(QUARTS!$B46&amp;"|"&amp;QUARTS!W40,data[clé],0)),0)</f>
        <v>0</v>
      </c>
      <c r="Y46" s="28">
        <f ca="1">IFERROR(INDEX(data[3],MATCH(QUARTS!$B46&amp;"|"&amp;QUARTS!W40,data[clé],0)),0)</f>
        <v>0</v>
      </c>
      <c r="Z46" s="29">
        <f ca="1">IFERROR(INDEX(data[4],MATCH(QUARTS!$B46&amp;"|"&amp;QUARTS!W40,data[clé],0)),0)</f>
        <v>0</v>
      </c>
      <c r="AA46" s="27">
        <f ca="1">IFERROR(INDEX(data[1],MATCH(QUARTS!$B46&amp;"|"&amp;QUARTS!AA40,data[clé],0)),0)</f>
        <v>0</v>
      </c>
      <c r="AB46" s="28">
        <f ca="1">IFERROR(INDEX(data[2],MATCH(QUARTS!$B46&amp;"|"&amp;QUARTS!AA40,data[clé],0)),0)</f>
        <v>0</v>
      </c>
      <c r="AC46" s="28">
        <f ca="1">IFERROR(INDEX(data[3],MATCH(QUARTS!$B46&amp;"|"&amp;QUARTS!AA40,data[clé],0)),0)</f>
        <v>0</v>
      </c>
      <c r="AD46" s="29">
        <f ca="1">IFERROR(INDEX(data[4],MATCH(QUARTS!$B46&amp;"|"&amp;QUARTS!AA40,data[clé],0)),0)</f>
        <v>0</v>
      </c>
    </row>
    <row r="47" spans="2:30" x14ac:dyDescent="0.25">
      <c r="B47" s="25" t="e">
        <f t="shared" ca="1" si="82"/>
        <v>#N/A</v>
      </c>
      <c r="C47" s="21">
        <f ca="1">IFERROR(INDEX(data[1],MATCH(QUARTS!$B47&amp;"|"&amp;QUARTS!C40,data[clé],0)),0)</f>
        <v>0</v>
      </c>
      <c r="D47" s="22">
        <f ca="1">IFERROR(INDEX(data[2],MATCH(QUARTS!$B47&amp;"|"&amp;QUARTS!C40,data[clé],0)),0)</f>
        <v>0</v>
      </c>
      <c r="E47" s="22">
        <f ca="1">IFERROR(INDEX(data[3],MATCH(QUARTS!$B47&amp;"|"&amp;QUARTS!C40,data[clé],0)),0)</f>
        <v>0</v>
      </c>
      <c r="F47" s="23">
        <f ca="1">IFERROR(INDEX(data[4],MATCH(QUARTS!$B47&amp;"|"&amp;QUARTS!C40,data[clé],0)),0)</f>
        <v>0</v>
      </c>
      <c r="G47" s="21">
        <f ca="1">IFERROR(INDEX(data[1],MATCH(QUARTS!$B47&amp;"|"&amp;QUARTS!G40,data[clé],0)),0)</f>
        <v>0</v>
      </c>
      <c r="H47" s="22">
        <f ca="1">IFERROR(INDEX(data[2],MATCH(QUARTS!$B47&amp;"|"&amp;QUARTS!G40,data[clé],0)),0)</f>
        <v>0</v>
      </c>
      <c r="I47" s="22">
        <f ca="1">IFERROR(INDEX(data[3],MATCH(QUARTS!$B47&amp;"|"&amp;QUARTS!G40,data[clé],0)),0)</f>
        <v>0</v>
      </c>
      <c r="J47" s="23">
        <f ca="1">IFERROR(INDEX(data[4],MATCH(QUARTS!$B47&amp;"|"&amp;QUARTS!G40,data[clé],0)),0)</f>
        <v>0</v>
      </c>
      <c r="K47" s="21">
        <f ca="1">IFERROR(INDEX(data[1],MATCH(QUARTS!$B47&amp;"|"&amp;QUARTS!K40,data[clé],0)),0)</f>
        <v>0</v>
      </c>
      <c r="L47" s="22">
        <f ca="1">IFERROR(INDEX(data[2],MATCH(QUARTS!$B47&amp;"|"&amp;QUARTS!K40,data[clé],0)),0)</f>
        <v>0</v>
      </c>
      <c r="M47" s="22">
        <f ca="1">IFERROR(INDEX(data[3],MATCH(QUARTS!$B47&amp;"|"&amp;QUARTS!K40,data[clé],0)),0)</f>
        <v>0</v>
      </c>
      <c r="N47" s="23">
        <f ca="1">IFERROR(INDEX(data[4],MATCH(QUARTS!$B47&amp;"|"&amp;QUARTS!K40,data[clé],0)),0)</f>
        <v>0</v>
      </c>
      <c r="O47" s="21">
        <f ca="1">IFERROR(INDEX(data[1],MATCH(QUARTS!$B47&amp;"|"&amp;QUARTS!O40,data[clé],0)),0)</f>
        <v>0</v>
      </c>
      <c r="P47" s="22">
        <f ca="1">IFERROR(INDEX(data[2],MATCH(QUARTS!$B47&amp;"|"&amp;QUARTS!O40,data[clé],0)),0)</f>
        <v>0</v>
      </c>
      <c r="Q47" s="22">
        <f ca="1">IFERROR(INDEX(data[3],MATCH(QUARTS!$B47&amp;"|"&amp;QUARTS!O40,data[clé],0)),0)</f>
        <v>0</v>
      </c>
      <c r="R47" s="23">
        <f ca="1">IFERROR(INDEX(data[4],MATCH(QUARTS!$B47&amp;"|"&amp;QUARTS!O40,data[clé],0)),0)</f>
        <v>0</v>
      </c>
      <c r="S47" s="21">
        <f ca="1">IFERROR(INDEX(data[1],MATCH(QUARTS!$B47&amp;"|"&amp;QUARTS!S40,data[clé],0)),0)</f>
        <v>0</v>
      </c>
      <c r="T47" s="22">
        <f ca="1">IFERROR(INDEX(data[2],MATCH(QUARTS!$B47&amp;"|"&amp;QUARTS!S40,data[clé],0)),0)</f>
        <v>0</v>
      </c>
      <c r="U47" s="22">
        <f ca="1">IFERROR(INDEX(data[3],MATCH(QUARTS!$B47&amp;"|"&amp;QUARTS!S40,data[clé],0)),0)</f>
        <v>0</v>
      </c>
      <c r="V47" s="23">
        <f ca="1">IFERROR(INDEX(data[4],MATCH(QUARTS!$B47&amp;"|"&amp;QUARTS!S40,data[clé],0)),0)</f>
        <v>0</v>
      </c>
      <c r="W47" s="21">
        <f ca="1">IFERROR(INDEX(data[1],MATCH(QUARTS!$B47&amp;"|"&amp;QUARTS!W40,data[clé],0)),0)</f>
        <v>0</v>
      </c>
      <c r="X47" s="22">
        <f ca="1">IFERROR(INDEX(data[2],MATCH(QUARTS!$B47&amp;"|"&amp;QUARTS!W40,data[clé],0)),0)</f>
        <v>0</v>
      </c>
      <c r="Y47" s="22">
        <f ca="1">IFERROR(INDEX(data[3],MATCH(QUARTS!$B47&amp;"|"&amp;QUARTS!W40,data[clé],0)),0)</f>
        <v>0</v>
      </c>
      <c r="Z47" s="23">
        <f ca="1">IFERROR(INDEX(data[4],MATCH(QUARTS!$B47&amp;"|"&amp;QUARTS!W40,data[clé],0)),0)</f>
        <v>0</v>
      </c>
      <c r="AA47" s="21">
        <f ca="1">IFERROR(INDEX(data[1],MATCH(QUARTS!$B47&amp;"|"&amp;QUARTS!AA40,data[clé],0)),0)</f>
        <v>0</v>
      </c>
      <c r="AB47" s="22">
        <f ca="1">IFERROR(INDEX(data[2],MATCH(QUARTS!$B47&amp;"|"&amp;QUARTS!AA40,data[clé],0)),0)</f>
        <v>0</v>
      </c>
      <c r="AC47" s="22">
        <f ca="1">IFERROR(INDEX(data[3],MATCH(QUARTS!$B47&amp;"|"&amp;QUARTS!AA40,data[clé],0)),0)</f>
        <v>0</v>
      </c>
      <c r="AD47" s="23">
        <f ca="1">IFERROR(INDEX(data[4],MATCH(QUARTS!$B47&amp;"|"&amp;QUARTS!AA40,data[clé],0)),0)</f>
        <v>0</v>
      </c>
    </row>
    <row r="48" spans="2:30" x14ac:dyDescent="0.25">
      <c r="B48" s="26" t="e">
        <f t="shared" ca="1" si="82"/>
        <v>#N/A</v>
      </c>
      <c r="C48" s="27">
        <f ca="1">IFERROR(INDEX(data[1],MATCH(QUARTS!$B48&amp;"|"&amp;QUARTS!C40,data[clé],0)),0)</f>
        <v>0</v>
      </c>
      <c r="D48" s="28">
        <f ca="1">IFERROR(INDEX(data[2],MATCH(QUARTS!$B48&amp;"|"&amp;QUARTS!C40,data[clé],0)),0)</f>
        <v>0</v>
      </c>
      <c r="E48" s="28">
        <f ca="1">IFERROR(INDEX(data[3],MATCH(QUARTS!$B48&amp;"|"&amp;QUARTS!C40,data[clé],0)),0)</f>
        <v>0</v>
      </c>
      <c r="F48" s="29">
        <f ca="1">IFERROR(INDEX(data[4],MATCH(QUARTS!$B48&amp;"|"&amp;QUARTS!C40,data[clé],0)),0)</f>
        <v>0</v>
      </c>
      <c r="G48" s="27">
        <f ca="1">IFERROR(INDEX(data[1],MATCH(QUARTS!$B48&amp;"|"&amp;QUARTS!G40,data[clé],0)),0)</f>
        <v>0</v>
      </c>
      <c r="H48" s="28">
        <f ca="1">IFERROR(INDEX(data[2],MATCH(QUARTS!$B48&amp;"|"&amp;QUARTS!G40,data[clé],0)),0)</f>
        <v>0</v>
      </c>
      <c r="I48" s="28">
        <f ca="1">IFERROR(INDEX(data[3],MATCH(QUARTS!$B48&amp;"|"&amp;QUARTS!G40,data[clé],0)),0)</f>
        <v>0</v>
      </c>
      <c r="J48" s="29">
        <f ca="1">IFERROR(INDEX(data[4],MATCH(QUARTS!$B48&amp;"|"&amp;QUARTS!G40,data[clé],0)),0)</f>
        <v>0</v>
      </c>
      <c r="K48" s="27">
        <f ca="1">IFERROR(INDEX(data[1],MATCH(QUARTS!$B48&amp;"|"&amp;QUARTS!K40,data[clé],0)),0)</f>
        <v>0</v>
      </c>
      <c r="L48" s="28">
        <f ca="1">IFERROR(INDEX(data[2],MATCH(QUARTS!$B48&amp;"|"&amp;QUARTS!K40,data[clé],0)),0)</f>
        <v>0</v>
      </c>
      <c r="M48" s="28">
        <f ca="1">IFERROR(INDEX(data[3],MATCH(QUARTS!$B48&amp;"|"&amp;QUARTS!K40,data[clé],0)),0)</f>
        <v>0</v>
      </c>
      <c r="N48" s="29">
        <f ca="1">IFERROR(INDEX(data[4],MATCH(QUARTS!$B48&amp;"|"&amp;QUARTS!K40,data[clé],0)),0)</f>
        <v>0</v>
      </c>
      <c r="O48" s="27">
        <f ca="1">IFERROR(INDEX(data[1],MATCH(QUARTS!$B48&amp;"|"&amp;QUARTS!O40,data[clé],0)),0)</f>
        <v>0</v>
      </c>
      <c r="P48" s="28">
        <f ca="1">IFERROR(INDEX(data[2],MATCH(QUARTS!$B48&amp;"|"&amp;QUARTS!O40,data[clé],0)),0)</f>
        <v>0</v>
      </c>
      <c r="Q48" s="28">
        <f ca="1">IFERROR(INDEX(data[3],MATCH(QUARTS!$B48&amp;"|"&amp;QUARTS!O40,data[clé],0)),0)</f>
        <v>0</v>
      </c>
      <c r="R48" s="29">
        <f ca="1">IFERROR(INDEX(data[4],MATCH(QUARTS!$B48&amp;"|"&amp;QUARTS!O40,data[clé],0)),0)</f>
        <v>0</v>
      </c>
      <c r="S48" s="27">
        <f ca="1">IFERROR(INDEX(data[1],MATCH(QUARTS!$B48&amp;"|"&amp;QUARTS!S40,data[clé],0)),0)</f>
        <v>0</v>
      </c>
      <c r="T48" s="28">
        <f ca="1">IFERROR(INDEX(data[2],MATCH(QUARTS!$B48&amp;"|"&amp;QUARTS!S40,data[clé],0)),0)</f>
        <v>0</v>
      </c>
      <c r="U48" s="28">
        <f ca="1">IFERROR(INDEX(data[3],MATCH(QUARTS!$B48&amp;"|"&amp;QUARTS!S40,data[clé],0)),0)</f>
        <v>0</v>
      </c>
      <c r="V48" s="29">
        <f ca="1">IFERROR(INDEX(data[4],MATCH(QUARTS!$B48&amp;"|"&amp;QUARTS!S40,data[clé],0)),0)</f>
        <v>0</v>
      </c>
      <c r="W48" s="27">
        <f ca="1">IFERROR(INDEX(data[1],MATCH(QUARTS!$B48&amp;"|"&amp;QUARTS!W40,data[clé],0)),0)</f>
        <v>0</v>
      </c>
      <c r="X48" s="28">
        <f ca="1">IFERROR(INDEX(data[2],MATCH(QUARTS!$B48&amp;"|"&amp;QUARTS!W40,data[clé],0)),0)</f>
        <v>0</v>
      </c>
      <c r="Y48" s="28">
        <f ca="1">IFERROR(INDEX(data[3],MATCH(QUARTS!$B48&amp;"|"&amp;QUARTS!W40,data[clé],0)),0)</f>
        <v>0</v>
      </c>
      <c r="Z48" s="29">
        <f ca="1">IFERROR(INDEX(data[4],MATCH(QUARTS!$B48&amp;"|"&amp;QUARTS!W40,data[clé],0)),0)</f>
        <v>0</v>
      </c>
      <c r="AA48" s="27">
        <f ca="1">IFERROR(INDEX(data[1],MATCH(QUARTS!$B48&amp;"|"&amp;QUARTS!AA40,data[clé],0)),0)</f>
        <v>0</v>
      </c>
      <c r="AB48" s="28">
        <f ca="1">IFERROR(INDEX(data[2],MATCH(QUARTS!$B48&amp;"|"&amp;QUARTS!AA40,data[clé],0)),0)</f>
        <v>0</v>
      </c>
      <c r="AC48" s="28">
        <f ca="1">IFERROR(INDEX(data[3],MATCH(QUARTS!$B48&amp;"|"&amp;QUARTS!AA40,data[clé],0)),0)</f>
        <v>0</v>
      </c>
      <c r="AD48" s="29">
        <f ca="1">IFERROR(INDEX(data[4],MATCH(QUARTS!$B48&amp;"|"&amp;QUARTS!AA40,data[clé],0)),0)</f>
        <v>0</v>
      </c>
    </row>
    <row r="49" spans="2:30" x14ac:dyDescent="0.25">
      <c r="B49" s="25" t="e">
        <f t="shared" ca="1" si="82"/>
        <v>#N/A</v>
      </c>
      <c r="C49" s="21">
        <f ca="1">IFERROR(INDEX(data[1],MATCH(QUARTS!$B49&amp;"|"&amp;QUARTS!C40,data[clé],0)),0)</f>
        <v>0</v>
      </c>
      <c r="D49" s="22">
        <f ca="1">IFERROR(INDEX(data[2],MATCH(QUARTS!$B49&amp;"|"&amp;QUARTS!C40,data[clé],0)),0)</f>
        <v>0</v>
      </c>
      <c r="E49" s="22">
        <f ca="1">IFERROR(INDEX(data[3],MATCH(QUARTS!$B49&amp;"|"&amp;QUARTS!C40,data[clé],0)),0)</f>
        <v>0</v>
      </c>
      <c r="F49" s="23">
        <f ca="1">IFERROR(INDEX(data[4],MATCH(QUARTS!$B49&amp;"|"&amp;QUARTS!C40,data[clé],0)),0)</f>
        <v>0</v>
      </c>
      <c r="G49" s="21">
        <f ca="1">IFERROR(INDEX(data[1],MATCH(QUARTS!$B49&amp;"|"&amp;QUARTS!G40,data[clé],0)),0)</f>
        <v>0</v>
      </c>
      <c r="H49" s="22">
        <f ca="1">IFERROR(INDEX(data[2],MATCH(QUARTS!$B49&amp;"|"&amp;QUARTS!G40,data[clé],0)),0)</f>
        <v>0</v>
      </c>
      <c r="I49" s="22">
        <f ca="1">IFERROR(INDEX(data[3],MATCH(QUARTS!$B49&amp;"|"&amp;QUARTS!G40,data[clé],0)),0)</f>
        <v>0</v>
      </c>
      <c r="J49" s="23">
        <f ca="1">IFERROR(INDEX(data[4],MATCH(QUARTS!$B49&amp;"|"&amp;QUARTS!G40,data[clé],0)),0)</f>
        <v>0</v>
      </c>
      <c r="K49" s="21">
        <f ca="1">IFERROR(INDEX(data[1],MATCH(QUARTS!$B49&amp;"|"&amp;QUARTS!K40,data[clé],0)),0)</f>
        <v>0</v>
      </c>
      <c r="L49" s="22">
        <f ca="1">IFERROR(INDEX(data[2],MATCH(QUARTS!$B49&amp;"|"&amp;QUARTS!K40,data[clé],0)),0)</f>
        <v>0</v>
      </c>
      <c r="M49" s="22">
        <f ca="1">IFERROR(INDEX(data[3],MATCH(QUARTS!$B49&amp;"|"&amp;QUARTS!K40,data[clé],0)),0)</f>
        <v>0</v>
      </c>
      <c r="N49" s="23">
        <f ca="1">IFERROR(INDEX(data[4],MATCH(QUARTS!$B49&amp;"|"&amp;QUARTS!K40,data[clé],0)),0)</f>
        <v>0</v>
      </c>
      <c r="O49" s="21">
        <f ca="1">IFERROR(INDEX(data[1],MATCH(QUARTS!$B49&amp;"|"&amp;QUARTS!O40,data[clé],0)),0)</f>
        <v>0</v>
      </c>
      <c r="P49" s="22">
        <f ca="1">IFERROR(INDEX(data[2],MATCH(QUARTS!$B49&amp;"|"&amp;QUARTS!O40,data[clé],0)),0)</f>
        <v>0</v>
      </c>
      <c r="Q49" s="22">
        <f ca="1">IFERROR(INDEX(data[3],MATCH(QUARTS!$B49&amp;"|"&amp;QUARTS!O40,data[clé],0)),0)</f>
        <v>0</v>
      </c>
      <c r="R49" s="23">
        <f ca="1">IFERROR(INDEX(data[4],MATCH(QUARTS!$B49&amp;"|"&amp;QUARTS!O40,data[clé],0)),0)</f>
        <v>0</v>
      </c>
      <c r="S49" s="21">
        <f ca="1">IFERROR(INDEX(data[1],MATCH(QUARTS!$B49&amp;"|"&amp;QUARTS!S40,data[clé],0)),0)</f>
        <v>0</v>
      </c>
      <c r="T49" s="22">
        <f ca="1">IFERROR(INDEX(data[2],MATCH(QUARTS!$B49&amp;"|"&amp;QUARTS!S40,data[clé],0)),0)</f>
        <v>0</v>
      </c>
      <c r="U49" s="22">
        <f ca="1">IFERROR(INDEX(data[3],MATCH(QUARTS!$B49&amp;"|"&amp;QUARTS!S40,data[clé],0)),0)</f>
        <v>0</v>
      </c>
      <c r="V49" s="23">
        <f ca="1">IFERROR(INDEX(data[4],MATCH(QUARTS!$B49&amp;"|"&amp;QUARTS!S40,data[clé],0)),0)</f>
        <v>0</v>
      </c>
      <c r="W49" s="21">
        <f ca="1">IFERROR(INDEX(data[1],MATCH(QUARTS!$B49&amp;"|"&amp;QUARTS!W40,data[clé],0)),0)</f>
        <v>0</v>
      </c>
      <c r="X49" s="22">
        <f ca="1">IFERROR(INDEX(data[2],MATCH(QUARTS!$B49&amp;"|"&amp;QUARTS!W40,data[clé],0)),0)</f>
        <v>0</v>
      </c>
      <c r="Y49" s="22">
        <f ca="1">IFERROR(INDEX(data[3],MATCH(QUARTS!$B49&amp;"|"&amp;QUARTS!W40,data[clé],0)),0)</f>
        <v>0</v>
      </c>
      <c r="Z49" s="23">
        <f ca="1">IFERROR(INDEX(data[4],MATCH(QUARTS!$B49&amp;"|"&amp;QUARTS!W40,data[clé],0)),0)</f>
        <v>0</v>
      </c>
      <c r="AA49" s="21">
        <f ca="1">IFERROR(INDEX(data[1],MATCH(QUARTS!$B49&amp;"|"&amp;QUARTS!AA40,data[clé],0)),0)</f>
        <v>0</v>
      </c>
      <c r="AB49" s="22">
        <f ca="1">IFERROR(INDEX(data[2],MATCH(QUARTS!$B49&amp;"|"&amp;QUARTS!AA40,data[clé],0)),0)</f>
        <v>0</v>
      </c>
      <c r="AC49" s="22">
        <f ca="1">IFERROR(INDEX(data[3],MATCH(QUARTS!$B49&amp;"|"&amp;QUARTS!AA40,data[clé],0)),0)</f>
        <v>0</v>
      </c>
      <c r="AD49" s="23">
        <f ca="1">IFERROR(INDEX(data[4],MATCH(QUARTS!$B49&amp;"|"&amp;QUARTS!AA40,data[clé],0)),0)</f>
        <v>0</v>
      </c>
    </row>
    <row r="50" spans="2:30" x14ac:dyDescent="0.25">
      <c r="B50" s="30" t="e">
        <f t="shared" ca="1" si="82"/>
        <v>#N/A</v>
      </c>
      <c r="C50" s="31">
        <f ca="1">IFERROR(INDEX(data[1],MATCH(QUARTS!$B50&amp;"|"&amp;QUARTS!C40,data[clé],0)),0)</f>
        <v>0</v>
      </c>
      <c r="D50" s="32">
        <f ca="1">IFERROR(INDEX(data[2],MATCH(QUARTS!$B50&amp;"|"&amp;QUARTS!C40,data[clé],0)),0)</f>
        <v>0</v>
      </c>
      <c r="E50" s="32">
        <f ca="1">IFERROR(INDEX(data[3],MATCH(QUARTS!$B50&amp;"|"&amp;QUARTS!C40,data[clé],0)),0)</f>
        <v>0</v>
      </c>
      <c r="F50" s="33">
        <f ca="1">IFERROR(INDEX(data[4],MATCH(QUARTS!$B50&amp;"|"&amp;QUARTS!C40,data[clé],0)),0)</f>
        <v>0</v>
      </c>
      <c r="G50" s="31">
        <f ca="1">IFERROR(INDEX(data[1],MATCH(QUARTS!$B50&amp;"|"&amp;QUARTS!G40,data[clé],0)),0)</f>
        <v>0</v>
      </c>
      <c r="H50" s="32">
        <f ca="1">IFERROR(INDEX(data[2],MATCH(QUARTS!$B50&amp;"|"&amp;QUARTS!G40,data[clé],0)),0)</f>
        <v>0</v>
      </c>
      <c r="I50" s="32">
        <f ca="1">IFERROR(INDEX(data[3],MATCH(QUARTS!$B50&amp;"|"&amp;QUARTS!G40,data[clé],0)),0)</f>
        <v>0</v>
      </c>
      <c r="J50" s="33">
        <f ca="1">IFERROR(INDEX(data[4],MATCH(QUARTS!$B50&amp;"|"&amp;QUARTS!G40,data[clé],0)),0)</f>
        <v>0</v>
      </c>
      <c r="K50" s="31">
        <f ca="1">IFERROR(INDEX(data[1],MATCH(QUARTS!$B50&amp;"|"&amp;QUARTS!K40,data[clé],0)),0)</f>
        <v>0</v>
      </c>
      <c r="L50" s="32">
        <f ca="1">IFERROR(INDEX(data[2],MATCH(QUARTS!$B50&amp;"|"&amp;QUARTS!K40,data[clé],0)),0)</f>
        <v>0</v>
      </c>
      <c r="M50" s="32">
        <f ca="1">IFERROR(INDEX(data[3],MATCH(QUARTS!$B50&amp;"|"&amp;QUARTS!K40,data[clé],0)),0)</f>
        <v>0</v>
      </c>
      <c r="N50" s="33">
        <f ca="1">IFERROR(INDEX(data[4],MATCH(QUARTS!$B50&amp;"|"&amp;QUARTS!K40,data[clé],0)),0)</f>
        <v>0</v>
      </c>
      <c r="O50" s="31">
        <f ca="1">IFERROR(INDEX(data[1],MATCH(QUARTS!$B50&amp;"|"&amp;QUARTS!O40,data[clé],0)),0)</f>
        <v>0</v>
      </c>
      <c r="P50" s="32">
        <f ca="1">IFERROR(INDEX(data[2],MATCH(QUARTS!$B50&amp;"|"&amp;QUARTS!O40,data[clé],0)),0)</f>
        <v>0</v>
      </c>
      <c r="Q50" s="32">
        <f ca="1">IFERROR(INDEX(data[3],MATCH(QUARTS!$B50&amp;"|"&amp;QUARTS!O40,data[clé],0)),0)</f>
        <v>0</v>
      </c>
      <c r="R50" s="33">
        <f ca="1">IFERROR(INDEX(data[4],MATCH(QUARTS!$B50&amp;"|"&amp;QUARTS!O40,data[clé],0)),0)</f>
        <v>0</v>
      </c>
      <c r="S50" s="31">
        <f ca="1">IFERROR(INDEX(data[1],MATCH(QUARTS!$B50&amp;"|"&amp;QUARTS!S40,data[clé],0)),0)</f>
        <v>0</v>
      </c>
      <c r="T50" s="32">
        <f ca="1">IFERROR(INDEX(data[2],MATCH(QUARTS!$B50&amp;"|"&amp;QUARTS!S40,data[clé],0)),0)</f>
        <v>0</v>
      </c>
      <c r="U50" s="32">
        <f ca="1">IFERROR(INDEX(data[3],MATCH(QUARTS!$B50&amp;"|"&amp;QUARTS!S40,data[clé],0)),0)</f>
        <v>0</v>
      </c>
      <c r="V50" s="33">
        <f ca="1">IFERROR(INDEX(data[4],MATCH(QUARTS!$B50&amp;"|"&amp;QUARTS!S40,data[clé],0)),0)</f>
        <v>0</v>
      </c>
      <c r="W50" s="31">
        <f ca="1">IFERROR(INDEX(data[1],MATCH(QUARTS!$B50&amp;"|"&amp;QUARTS!W40,data[clé],0)),0)</f>
        <v>0</v>
      </c>
      <c r="X50" s="32">
        <f ca="1">IFERROR(INDEX(data[2],MATCH(QUARTS!$B50&amp;"|"&amp;QUARTS!W40,data[clé],0)),0)</f>
        <v>0</v>
      </c>
      <c r="Y50" s="32">
        <f ca="1">IFERROR(INDEX(data[3],MATCH(QUARTS!$B50&amp;"|"&amp;QUARTS!W40,data[clé],0)),0)</f>
        <v>0</v>
      </c>
      <c r="Z50" s="33">
        <f ca="1">IFERROR(INDEX(data[4],MATCH(QUARTS!$B50&amp;"|"&amp;QUARTS!W40,data[clé],0)),0)</f>
        <v>0</v>
      </c>
      <c r="AA50" s="31">
        <f ca="1">IFERROR(INDEX(data[1],MATCH(QUARTS!$B50&amp;"|"&amp;QUARTS!AA40,data[clé],0)),0)</f>
        <v>0</v>
      </c>
      <c r="AB50" s="32">
        <f ca="1">IFERROR(INDEX(data[2],MATCH(QUARTS!$B50&amp;"|"&amp;QUARTS!AA40,data[clé],0)),0)</f>
        <v>0</v>
      </c>
      <c r="AC50" s="32">
        <f ca="1">IFERROR(INDEX(data[3],MATCH(QUARTS!$B50&amp;"|"&amp;QUARTS!AA40,data[clé],0)),0)</f>
        <v>0</v>
      </c>
      <c r="AD50" s="33">
        <f ca="1">IFERROR(INDEX(data[4],MATCH(QUARTS!$B50&amp;"|"&amp;QUARTS!AA40,data[clé],0)),0)</f>
        <v>0</v>
      </c>
    </row>
    <row r="52" spans="2:30" x14ac:dyDescent="0.25">
      <c r="C52" s="63">
        <f>C40+7</f>
        <v>43129</v>
      </c>
      <c r="D52" s="64"/>
      <c r="E52" s="64"/>
      <c r="F52" s="65"/>
      <c r="G52" s="63">
        <f>C52+1</f>
        <v>43130</v>
      </c>
      <c r="H52" s="64"/>
      <c r="I52" s="64"/>
      <c r="J52" s="65"/>
      <c r="K52" s="63">
        <f>G52+1</f>
        <v>43131</v>
      </c>
      <c r="L52" s="64"/>
      <c r="M52" s="64"/>
      <c r="N52" s="65"/>
      <c r="O52" s="63">
        <f>K52+1</f>
        <v>43132</v>
      </c>
      <c r="P52" s="64"/>
      <c r="Q52" s="64"/>
      <c r="R52" s="65"/>
      <c r="S52" s="63">
        <f>O52+1</f>
        <v>43133</v>
      </c>
      <c r="T52" s="64"/>
      <c r="U52" s="64"/>
      <c r="V52" s="65"/>
      <c r="W52" s="63">
        <f>S52+1</f>
        <v>43134</v>
      </c>
      <c r="X52" s="64"/>
      <c r="Y52" s="64"/>
      <c r="Z52" s="65"/>
      <c r="AA52" s="63">
        <f t="shared" ref="AA52" si="83">W52+1</f>
        <v>43135</v>
      </c>
      <c r="AB52" s="64"/>
      <c r="AC52" s="64"/>
      <c r="AD52" s="65"/>
    </row>
    <row r="53" spans="2:30" x14ac:dyDescent="0.25">
      <c r="B53" s="16" t="s">
        <v>44</v>
      </c>
      <c r="C53" s="35">
        <f>C41</f>
        <v>0</v>
      </c>
      <c r="D53" s="36">
        <f t="shared" ref="D53:F53" si="84">D41</f>
        <v>0.29166666666666669</v>
      </c>
      <c r="E53" s="36">
        <f t="shared" si="84"/>
        <v>0.58333333333333337</v>
      </c>
      <c r="F53" s="37">
        <f t="shared" si="84"/>
        <v>0.83333333333333337</v>
      </c>
      <c r="G53" s="38">
        <f>C53</f>
        <v>0</v>
      </c>
      <c r="H53" s="39">
        <f t="shared" ref="H53:H54" si="85">D53</f>
        <v>0.29166666666666669</v>
      </c>
      <c r="I53" s="39">
        <f t="shared" ref="I53:I54" si="86">E53</f>
        <v>0.58333333333333337</v>
      </c>
      <c r="J53" s="40">
        <f t="shared" ref="J53:J54" si="87">F53</f>
        <v>0.83333333333333337</v>
      </c>
      <c r="K53" s="38">
        <f t="shared" ref="K53:K54" si="88">G53</f>
        <v>0</v>
      </c>
      <c r="L53" s="39">
        <f t="shared" ref="L53:L54" si="89">H53</f>
        <v>0.29166666666666669</v>
      </c>
      <c r="M53" s="39">
        <f t="shared" ref="M53:M54" si="90">I53</f>
        <v>0.58333333333333337</v>
      </c>
      <c r="N53" s="40">
        <f t="shared" ref="N53:N54" si="91">J53</f>
        <v>0.83333333333333337</v>
      </c>
      <c r="O53" s="38">
        <f t="shared" ref="O53:O54" si="92">K53</f>
        <v>0</v>
      </c>
      <c r="P53" s="39">
        <f t="shared" ref="P53:P54" si="93">L53</f>
        <v>0.29166666666666669</v>
      </c>
      <c r="Q53" s="39">
        <f t="shared" ref="Q53:Q54" si="94">M53</f>
        <v>0.58333333333333337</v>
      </c>
      <c r="R53" s="40">
        <f t="shared" ref="R53:R54" si="95">N53</f>
        <v>0.83333333333333337</v>
      </c>
      <c r="S53" s="38">
        <f t="shared" ref="S53:S54" si="96">O53</f>
        <v>0</v>
      </c>
      <c r="T53" s="39">
        <f t="shared" ref="T53:T54" si="97">P53</f>
        <v>0.29166666666666669</v>
      </c>
      <c r="U53" s="39">
        <f t="shared" ref="U53:U54" si="98">Q53</f>
        <v>0.58333333333333337</v>
      </c>
      <c r="V53" s="40">
        <f t="shared" ref="V53:V54" si="99">R53</f>
        <v>0.83333333333333337</v>
      </c>
      <c r="W53" s="38">
        <f t="shared" ref="W53:W54" si="100">S53</f>
        <v>0</v>
      </c>
      <c r="X53" s="39">
        <f t="shared" ref="X53:X54" si="101">T53</f>
        <v>0.29166666666666669</v>
      </c>
      <c r="Y53" s="39">
        <f t="shared" ref="Y53:Y54" si="102">U53</f>
        <v>0.58333333333333337</v>
      </c>
      <c r="Z53" s="40">
        <f t="shared" ref="Z53:Z54" si="103">V53</f>
        <v>0.83333333333333337</v>
      </c>
      <c r="AA53" s="38">
        <f t="shared" ref="AA53:AA54" si="104">W53</f>
        <v>0</v>
      </c>
      <c r="AB53" s="39">
        <f t="shared" ref="AB53:AB54" si="105">X53</f>
        <v>0.29166666666666669</v>
      </c>
      <c r="AC53" s="39">
        <f t="shared" ref="AC53:AC54" si="106">Y53</f>
        <v>0.58333333333333337</v>
      </c>
      <c r="AD53" s="40">
        <f t="shared" ref="AD53:AD54" si="107">Z53</f>
        <v>0.83333333333333337</v>
      </c>
    </row>
    <row r="54" spans="2:30" x14ac:dyDescent="0.25">
      <c r="B54" s="16" t="s">
        <v>45</v>
      </c>
      <c r="C54" s="41">
        <f>C42</f>
        <v>0.29166666666666669</v>
      </c>
      <c r="D54" s="42">
        <f t="shared" ref="D54:F54" si="108">D42</f>
        <v>0.58333333333333337</v>
      </c>
      <c r="E54" s="42">
        <f t="shared" si="108"/>
        <v>0.83333333333333337</v>
      </c>
      <c r="F54" s="43">
        <f t="shared" si="108"/>
        <v>1</v>
      </c>
      <c r="G54" s="44">
        <f>C54</f>
        <v>0.29166666666666669</v>
      </c>
      <c r="H54" s="45">
        <f t="shared" si="85"/>
        <v>0.58333333333333337</v>
      </c>
      <c r="I54" s="45">
        <f t="shared" si="86"/>
        <v>0.83333333333333337</v>
      </c>
      <c r="J54" s="46">
        <f t="shared" si="87"/>
        <v>1</v>
      </c>
      <c r="K54" s="44">
        <f t="shared" si="88"/>
        <v>0.29166666666666669</v>
      </c>
      <c r="L54" s="45">
        <f t="shared" si="89"/>
        <v>0.58333333333333337</v>
      </c>
      <c r="M54" s="45">
        <f t="shared" si="90"/>
        <v>0.83333333333333337</v>
      </c>
      <c r="N54" s="46">
        <f t="shared" si="91"/>
        <v>1</v>
      </c>
      <c r="O54" s="44">
        <f t="shared" si="92"/>
        <v>0.29166666666666669</v>
      </c>
      <c r="P54" s="45">
        <f t="shared" si="93"/>
        <v>0.58333333333333337</v>
      </c>
      <c r="Q54" s="45">
        <f t="shared" si="94"/>
        <v>0.83333333333333337</v>
      </c>
      <c r="R54" s="46">
        <f t="shared" si="95"/>
        <v>1</v>
      </c>
      <c r="S54" s="44">
        <f t="shared" si="96"/>
        <v>0.29166666666666669</v>
      </c>
      <c r="T54" s="45">
        <f t="shared" si="97"/>
        <v>0.58333333333333337</v>
      </c>
      <c r="U54" s="45">
        <f t="shared" si="98"/>
        <v>0.83333333333333337</v>
      </c>
      <c r="V54" s="46">
        <f t="shared" si="99"/>
        <v>1</v>
      </c>
      <c r="W54" s="44">
        <f t="shared" si="100"/>
        <v>0.29166666666666669</v>
      </c>
      <c r="X54" s="45">
        <f t="shared" si="101"/>
        <v>0.58333333333333337</v>
      </c>
      <c r="Y54" s="45">
        <f t="shared" si="102"/>
        <v>0.83333333333333337</v>
      </c>
      <c r="Z54" s="46">
        <f t="shared" si="103"/>
        <v>1</v>
      </c>
      <c r="AA54" s="44">
        <f t="shared" si="104"/>
        <v>0.29166666666666669</v>
      </c>
      <c r="AB54" s="45">
        <f t="shared" si="105"/>
        <v>0.58333333333333337</v>
      </c>
      <c r="AC54" s="45">
        <f t="shared" si="106"/>
        <v>0.83333333333333337</v>
      </c>
      <c r="AD54" s="46">
        <f t="shared" si="107"/>
        <v>1</v>
      </c>
    </row>
    <row r="55" spans="2:30" x14ac:dyDescent="0.25">
      <c r="B55" s="24" t="e">
        <f ca="1">B43</f>
        <v>#N/A</v>
      </c>
      <c r="C55" s="18">
        <f ca="1">IFERROR(INDEX(data[1],MATCH(QUARTS!$B55&amp;"|"&amp;QUARTS!C52,data[clé],0)),0)</f>
        <v>0</v>
      </c>
      <c r="D55" s="19">
        <f ca="1">IFERROR(INDEX(data[2],MATCH(QUARTS!$B55&amp;"|"&amp;QUARTS!C52,data[clé],0)),0)</f>
        <v>0</v>
      </c>
      <c r="E55" s="19">
        <f ca="1">IFERROR(INDEX(data[3],MATCH(QUARTS!$B55&amp;"|"&amp;QUARTS!C52,data[clé],0)),0)</f>
        <v>0</v>
      </c>
      <c r="F55" s="20">
        <f ca="1">IFERROR(INDEX(data[4],MATCH(QUARTS!$B55&amp;"|"&amp;QUARTS!C52,data[clé],0)),0)</f>
        <v>0</v>
      </c>
      <c r="G55" s="18">
        <f ca="1">IFERROR(INDEX(data[1],MATCH(QUARTS!$B55&amp;"|"&amp;QUARTS!G52,data[clé],0)),0)</f>
        <v>0</v>
      </c>
      <c r="H55" s="19">
        <f ca="1">IFERROR(INDEX(data[2],MATCH(QUARTS!$B55&amp;"|"&amp;QUARTS!G52,data[clé],0)),0)</f>
        <v>0</v>
      </c>
      <c r="I55" s="19">
        <f ca="1">IFERROR(INDEX(data[3],MATCH(QUARTS!$B55&amp;"|"&amp;QUARTS!G52,data[clé],0)),0)</f>
        <v>0</v>
      </c>
      <c r="J55" s="20">
        <f ca="1">IFERROR(INDEX(data[4],MATCH(QUARTS!$B55&amp;"|"&amp;QUARTS!G52,data[clé],0)),0)</f>
        <v>0</v>
      </c>
      <c r="K55" s="18">
        <f ca="1">IFERROR(INDEX(data[1],MATCH(QUARTS!$B55&amp;"|"&amp;QUARTS!K52,data[clé],0)),0)</f>
        <v>0</v>
      </c>
      <c r="L55" s="19">
        <f ca="1">IFERROR(INDEX(data[2],MATCH(QUARTS!$B55&amp;"|"&amp;QUARTS!K52,data[clé],0)),0)</f>
        <v>0</v>
      </c>
      <c r="M55" s="19">
        <f ca="1">IFERROR(INDEX(data[3],MATCH(QUARTS!$B55&amp;"|"&amp;QUARTS!K52,data[clé],0)),0)</f>
        <v>0</v>
      </c>
      <c r="N55" s="20">
        <f ca="1">IFERROR(INDEX(data[4],MATCH(QUARTS!$B55&amp;"|"&amp;QUARTS!K52,data[clé],0)),0)</f>
        <v>0</v>
      </c>
      <c r="O55" s="18">
        <f ca="1">IFERROR(INDEX(data[1],MATCH(QUARTS!$B55&amp;"|"&amp;QUARTS!O52,data[clé],0)),0)</f>
        <v>0</v>
      </c>
      <c r="P55" s="19">
        <f ca="1">IFERROR(INDEX(data[2],MATCH(QUARTS!$B55&amp;"|"&amp;QUARTS!O52,data[clé],0)),0)</f>
        <v>0</v>
      </c>
      <c r="Q55" s="19">
        <f ca="1">IFERROR(INDEX(data[3],MATCH(QUARTS!$B55&amp;"|"&amp;QUARTS!O52,data[clé],0)),0)</f>
        <v>0</v>
      </c>
      <c r="R55" s="20">
        <f ca="1">IFERROR(INDEX(data[4],MATCH(QUARTS!$B55&amp;"|"&amp;QUARTS!O52,data[clé],0)),0)</f>
        <v>0</v>
      </c>
      <c r="S55" s="18">
        <f ca="1">IFERROR(INDEX(data[1],MATCH(QUARTS!$B55&amp;"|"&amp;QUARTS!S52,data[clé],0)),0)</f>
        <v>0</v>
      </c>
      <c r="T55" s="19">
        <f ca="1">IFERROR(INDEX(data[2],MATCH(QUARTS!$B55&amp;"|"&amp;QUARTS!S52,data[clé],0)),0)</f>
        <v>0</v>
      </c>
      <c r="U55" s="19">
        <f ca="1">IFERROR(INDEX(data[3],MATCH(QUARTS!$B55&amp;"|"&amp;QUARTS!S52,data[clé],0)),0)</f>
        <v>0</v>
      </c>
      <c r="V55" s="20">
        <f ca="1">IFERROR(INDEX(data[4],MATCH(QUARTS!$B55&amp;"|"&amp;QUARTS!S52,data[clé],0)),0)</f>
        <v>0</v>
      </c>
      <c r="W55" s="18">
        <f ca="1">IFERROR(INDEX(data[1],MATCH(QUARTS!$B55&amp;"|"&amp;QUARTS!W52,data[clé],0)),0)</f>
        <v>0</v>
      </c>
      <c r="X55" s="19">
        <f ca="1">IFERROR(INDEX(data[2],MATCH(QUARTS!$B55&amp;"|"&amp;QUARTS!W52,data[clé],0)),0)</f>
        <v>0</v>
      </c>
      <c r="Y55" s="19">
        <f ca="1">IFERROR(INDEX(data[3],MATCH(QUARTS!$B55&amp;"|"&amp;QUARTS!W52,data[clé],0)),0)</f>
        <v>0</v>
      </c>
      <c r="Z55" s="20">
        <f ca="1">IFERROR(INDEX(data[4],MATCH(QUARTS!$B55&amp;"|"&amp;QUARTS!W52,data[clé],0)),0)</f>
        <v>0</v>
      </c>
      <c r="AA55" s="18">
        <f ca="1">IFERROR(INDEX(data[1],MATCH(QUARTS!$B55&amp;"|"&amp;QUARTS!AA52,data[clé],0)),0)</f>
        <v>0</v>
      </c>
      <c r="AB55" s="19">
        <f ca="1">IFERROR(INDEX(data[2],MATCH(QUARTS!$B55&amp;"|"&amp;QUARTS!AA52,data[clé],0)),0)</f>
        <v>0</v>
      </c>
      <c r="AC55" s="19">
        <f ca="1">IFERROR(INDEX(data[3],MATCH(QUARTS!$B55&amp;"|"&amp;QUARTS!AA52,data[clé],0)),0)</f>
        <v>0</v>
      </c>
      <c r="AD55" s="20">
        <f ca="1">IFERROR(INDEX(data[4],MATCH(QUARTS!$B55&amp;"|"&amp;QUARTS!AA52,data[clé],0)),0)</f>
        <v>0</v>
      </c>
    </row>
    <row r="56" spans="2:30" x14ac:dyDescent="0.25">
      <c r="B56" s="26" t="e">
        <f t="shared" ref="B56:B62" ca="1" si="109">B44</f>
        <v>#N/A</v>
      </c>
      <c r="C56" s="27">
        <f ca="1">IFERROR(INDEX(data[1],MATCH(QUARTS!$B56&amp;"|"&amp;QUARTS!C52,data[clé],0)),0)</f>
        <v>0</v>
      </c>
      <c r="D56" s="28">
        <f ca="1">IFERROR(INDEX(data[2],MATCH(QUARTS!$B56&amp;"|"&amp;QUARTS!C52,data[clé],0)),0)</f>
        <v>0</v>
      </c>
      <c r="E56" s="28">
        <f ca="1">IFERROR(INDEX(data[3],MATCH(QUARTS!$B56&amp;"|"&amp;QUARTS!C52,data[clé],0)),0)</f>
        <v>0</v>
      </c>
      <c r="F56" s="29">
        <f ca="1">IFERROR(INDEX(data[4],MATCH(QUARTS!$B56&amp;"|"&amp;QUARTS!C52,data[clé],0)),0)</f>
        <v>0</v>
      </c>
      <c r="G56" s="27">
        <f ca="1">IFERROR(INDEX(data[1],MATCH(QUARTS!$B56&amp;"|"&amp;QUARTS!G52,data[clé],0)),0)</f>
        <v>0</v>
      </c>
      <c r="H56" s="28">
        <f ca="1">IFERROR(INDEX(data[2],MATCH(QUARTS!$B56&amp;"|"&amp;QUARTS!G52,data[clé],0)),0)</f>
        <v>0</v>
      </c>
      <c r="I56" s="28">
        <f ca="1">IFERROR(INDEX(data[3],MATCH(QUARTS!$B56&amp;"|"&amp;QUARTS!G52,data[clé],0)),0)</f>
        <v>0</v>
      </c>
      <c r="J56" s="29">
        <f ca="1">IFERROR(INDEX(data[4],MATCH(QUARTS!$B56&amp;"|"&amp;QUARTS!G52,data[clé],0)),0)</f>
        <v>0</v>
      </c>
      <c r="K56" s="27">
        <f ca="1">IFERROR(INDEX(data[1],MATCH(QUARTS!$B56&amp;"|"&amp;QUARTS!K52,data[clé],0)),0)</f>
        <v>0</v>
      </c>
      <c r="L56" s="28">
        <f ca="1">IFERROR(INDEX(data[2],MATCH(QUARTS!$B56&amp;"|"&amp;QUARTS!K52,data[clé],0)),0)</f>
        <v>0</v>
      </c>
      <c r="M56" s="28">
        <f ca="1">IFERROR(INDEX(data[3],MATCH(QUARTS!$B56&amp;"|"&amp;QUARTS!K52,data[clé],0)),0)</f>
        <v>0</v>
      </c>
      <c r="N56" s="29">
        <f ca="1">IFERROR(INDEX(data[4],MATCH(QUARTS!$B56&amp;"|"&amp;QUARTS!K52,data[clé],0)),0)</f>
        <v>0</v>
      </c>
      <c r="O56" s="27">
        <f ca="1">IFERROR(INDEX(data[1],MATCH(QUARTS!$B56&amp;"|"&amp;QUARTS!O52,data[clé],0)),0)</f>
        <v>0</v>
      </c>
      <c r="P56" s="28">
        <f ca="1">IFERROR(INDEX(data[2],MATCH(QUARTS!$B56&amp;"|"&amp;QUARTS!O52,data[clé],0)),0)</f>
        <v>0</v>
      </c>
      <c r="Q56" s="28">
        <f ca="1">IFERROR(INDEX(data[3],MATCH(QUARTS!$B56&amp;"|"&amp;QUARTS!O52,data[clé],0)),0)</f>
        <v>0</v>
      </c>
      <c r="R56" s="29">
        <f ca="1">IFERROR(INDEX(data[4],MATCH(QUARTS!$B56&amp;"|"&amp;QUARTS!O52,data[clé],0)),0)</f>
        <v>0</v>
      </c>
      <c r="S56" s="27">
        <f ca="1">IFERROR(INDEX(data[1],MATCH(QUARTS!$B56&amp;"|"&amp;QUARTS!S52,data[clé],0)),0)</f>
        <v>0</v>
      </c>
      <c r="T56" s="28">
        <f ca="1">IFERROR(INDEX(data[2],MATCH(QUARTS!$B56&amp;"|"&amp;QUARTS!S52,data[clé],0)),0)</f>
        <v>0</v>
      </c>
      <c r="U56" s="28">
        <f ca="1">IFERROR(INDEX(data[3],MATCH(QUARTS!$B56&amp;"|"&amp;QUARTS!S52,data[clé],0)),0)</f>
        <v>0</v>
      </c>
      <c r="V56" s="29">
        <f ca="1">IFERROR(INDEX(data[4],MATCH(QUARTS!$B56&amp;"|"&amp;QUARTS!S52,data[clé],0)),0)</f>
        <v>0</v>
      </c>
      <c r="W56" s="27">
        <f ca="1">IFERROR(INDEX(data[1],MATCH(QUARTS!$B56&amp;"|"&amp;QUARTS!W52,data[clé],0)),0)</f>
        <v>0</v>
      </c>
      <c r="X56" s="28">
        <f ca="1">IFERROR(INDEX(data[2],MATCH(QUARTS!$B56&amp;"|"&amp;QUARTS!W52,data[clé],0)),0)</f>
        <v>0</v>
      </c>
      <c r="Y56" s="28">
        <f ca="1">IFERROR(INDEX(data[3],MATCH(QUARTS!$B56&amp;"|"&amp;QUARTS!W52,data[clé],0)),0)</f>
        <v>0</v>
      </c>
      <c r="Z56" s="29">
        <f ca="1">IFERROR(INDEX(data[4],MATCH(QUARTS!$B56&amp;"|"&amp;QUARTS!W52,data[clé],0)),0)</f>
        <v>0</v>
      </c>
      <c r="AA56" s="27">
        <f ca="1">IFERROR(INDEX(data[1],MATCH(QUARTS!$B56&amp;"|"&amp;QUARTS!AA52,data[clé],0)),0)</f>
        <v>0</v>
      </c>
      <c r="AB56" s="28">
        <f ca="1">IFERROR(INDEX(data[2],MATCH(QUARTS!$B56&amp;"|"&amp;QUARTS!AA52,data[clé],0)),0)</f>
        <v>0</v>
      </c>
      <c r="AC56" s="28">
        <f ca="1">IFERROR(INDEX(data[3],MATCH(QUARTS!$B56&amp;"|"&amp;QUARTS!AA52,data[clé],0)),0)</f>
        <v>0</v>
      </c>
      <c r="AD56" s="29">
        <f ca="1">IFERROR(INDEX(data[4],MATCH(QUARTS!$B56&amp;"|"&amp;QUARTS!AA52,data[clé],0)),0)</f>
        <v>0</v>
      </c>
    </row>
    <row r="57" spans="2:30" x14ac:dyDescent="0.25">
      <c r="B57" s="25" t="e">
        <f t="shared" ca="1" si="109"/>
        <v>#N/A</v>
      </c>
      <c r="C57" s="21">
        <f ca="1">IFERROR(INDEX(data[1],MATCH(QUARTS!$B57&amp;"|"&amp;QUARTS!C52,data[clé],0)),0)</f>
        <v>0</v>
      </c>
      <c r="D57" s="22">
        <f ca="1">IFERROR(INDEX(data[2],MATCH(QUARTS!$B57&amp;"|"&amp;QUARTS!C52,data[clé],0)),0)</f>
        <v>0</v>
      </c>
      <c r="E57" s="22">
        <f ca="1">IFERROR(INDEX(data[3],MATCH(QUARTS!$B57&amp;"|"&amp;QUARTS!C52,data[clé],0)),0)</f>
        <v>0</v>
      </c>
      <c r="F57" s="23">
        <f ca="1">IFERROR(INDEX(data[4],MATCH(QUARTS!$B57&amp;"|"&amp;QUARTS!C52,data[clé],0)),0)</f>
        <v>0</v>
      </c>
      <c r="G57" s="21">
        <f ca="1">IFERROR(INDEX(data[1],MATCH(QUARTS!$B57&amp;"|"&amp;QUARTS!G52,data[clé],0)),0)</f>
        <v>0</v>
      </c>
      <c r="H57" s="22">
        <f ca="1">IFERROR(INDEX(data[2],MATCH(QUARTS!$B57&amp;"|"&amp;QUARTS!G52,data[clé],0)),0)</f>
        <v>0</v>
      </c>
      <c r="I57" s="22">
        <f ca="1">IFERROR(INDEX(data[3],MATCH(QUARTS!$B57&amp;"|"&amp;QUARTS!G52,data[clé],0)),0)</f>
        <v>0</v>
      </c>
      <c r="J57" s="23">
        <f ca="1">IFERROR(INDEX(data[4],MATCH(QUARTS!$B57&amp;"|"&amp;QUARTS!G52,data[clé],0)),0)</f>
        <v>0</v>
      </c>
      <c r="K57" s="21">
        <f ca="1">IFERROR(INDEX(data[1],MATCH(QUARTS!$B57&amp;"|"&amp;QUARTS!K52,data[clé],0)),0)</f>
        <v>0</v>
      </c>
      <c r="L57" s="22">
        <f ca="1">IFERROR(INDEX(data[2],MATCH(QUARTS!$B57&amp;"|"&amp;QUARTS!K52,data[clé],0)),0)</f>
        <v>0</v>
      </c>
      <c r="M57" s="22">
        <f ca="1">IFERROR(INDEX(data[3],MATCH(QUARTS!$B57&amp;"|"&amp;QUARTS!K52,data[clé],0)),0)</f>
        <v>0</v>
      </c>
      <c r="N57" s="23">
        <f ca="1">IFERROR(INDEX(data[4],MATCH(QUARTS!$B57&amp;"|"&amp;QUARTS!K52,data[clé],0)),0)</f>
        <v>0</v>
      </c>
      <c r="O57" s="21">
        <f ca="1">IFERROR(INDEX(data[1],MATCH(QUARTS!$B57&amp;"|"&amp;QUARTS!O52,data[clé],0)),0)</f>
        <v>0</v>
      </c>
      <c r="P57" s="22">
        <f ca="1">IFERROR(INDEX(data[2],MATCH(QUARTS!$B57&amp;"|"&amp;QUARTS!O52,data[clé],0)),0)</f>
        <v>0</v>
      </c>
      <c r="Q57" s="22">
        <f ca="1">IFERROR(INDEX(data[3],MATCH(QUARTS!$B57&amp;"|"&amp;QUARTS!O52,data[clé],0)),0)</f>
        <v>0</v>
      </c>
      <c r="R57" s="23">
        <f ca="1">IFERROR(INDEX(data[4],MATCH(QUARTS!$B57&amp;"|"&amp;QUARTS!O52,data[clé],0)),0)</f>
        <v>0</v>
      </c>
      <c r="S57" s="21">
        <f ca="1">IFERROR(INDEX(data[1],MATCH(QUARTS!$B57&amp;"|"&amp;QUARTS!S52,data[clé],0)),0)</f>
        <v>0</v>
      </c>
      <c r="T57" s="22">
        <f ca="1">IFERROR(INDEX(data[2],MATCH(QUARTS!$B57&amp;"|"&amp;QUARTS!S52,data[clé],0)),0)</f>
        <v>0</v>
      </c>
      <c r="U57" s="22">
        <f ca="1">IFERROR(INDEX(data[3],MATCH(QUARTS!$B57&amp;"|"&amp;QUARTS!S52,data[clé],0)),0)</f>
        <v>0</v>
      </c>
      <c r="V57" s="23">
        <f ca="1">IFERROR(INDEX(data[4],MATCH(QUARTS!$B57&amp;"|"&amp;QUARTS!S52,data[clé],0)),0)</f>
        <v>0</v>
      </c>
      <c r="W57" s="21">
        <f ca="1">IFERROR(INDEX(data[1],MATCH(QUARTS!$B57&amp;"|"&amp;QUARTS!W52,data[clé],0)),0)</f>
        <v>0</v>
      </c>
      <c r="X57" s="22">
        <f ca="1">IFERROR(INDEX(data[2],MATCH(QUARTS!$B57&amp;"|"&amp;QUARTS!W52,data[clé],0)),0)</f>
        <v>0</v>
      </c>
      <c r="Y57" s="22">
        <f ca="1">IFERROR(INDEX(data[3],MATCH(QUARTS!$B57&amp;"|"&amp;QUARTS!W52,data[clé],0)),0)</f>
        <v>0</v>
      </c>
      <c r="Z57" s="23">
        <f ca="1">IFERROR(INDEX(data[4],MATCH(QUARTS!$B57&amp;"|"&amp;QUARTS!W52,data[clé],0)),0)</f>
        <v>0</v>
      </c>
      <c r="AA57" s="21">
        <f ca="1">IFERROR(INDEX(data[1],MATCH(QUARTS!$B57&amp;"|"&amp;QUARTS!AA52,data[clé],0)),0)</f>
        <v>0</v>
      </c>
      <c r="AB57" s="22">
        <f ca="1">IFERROR(INDEX(data[2],MATCH(QUARTS!$B57&amp;"|"&amp;QUARTS!AA52,data[clé],0)),0)</f>
        <v>0</v>
      </c>
      <c r="AC57" s="22">
        <f ca="1">IFERROR(INDEX(data[3],MATCH(QUARTS!$B57&amp;"|"&amp;QUARTS!AA52,data[clé],0)),0)</f>
        <v>0</v>
      </c>
      <c r="AD57" s="23">
        <f ca="1">IFERROR(INDEX(data[4],MATCH(QUARTS!$B57&amp;"|"&amp;QUARTS!AA52,data[clé],0)),0)</f>
        <v>0</v>
      </c>
    </row>
    <row r="58" spans="2:30" x14ac:dyDescent="0.25">
      <c r="B58" s="26" t="e">
        <f t="shared" ca="1" si="109"/>
        <v>#N/A</v>
      </c>
      <c r="C58" s="27">
        <f ca="1">IFERROR(INDEX(data[1],MATCH(QUARTS!$B58&amp;"|"&amp;QUARTS!C52,data[clé],0)),0)</f>
        <v>0</v>
      </c>
      <c r="D58" s="28">
        <f ca="1">IFERROR(INDEX(data[2],MATCH(QUARTS!$B58&amp;"|"&amp;QUARTS!C52,data[clé],0)),0)</f>
        <v>0</v>
      </c>
      <c r="E58" s="28">
        <f ca="1">IFERROR(INDEX(data[3],MATCH(QUARTS!$B58&amp;"|"&amp;QUARTS!C52,data[clé],0)),0)</f>
        <v>0</v>
      </c>
      <c r="F58" s="29">
        <f ca="1">IFERROR(INDEX(data[4],MATCH(QUARTS!$B58&amp;"|"&amp;QUARTS!C52,data[clé],0)),0)</f>
        <v>0</v>
      </c>
      <c r="G58" s="27">
        <f ca="1">IFERROR(INDEX(data[1],MATCH(QUARTS!$B58&amp;"|"&amp;QUARTS!G52,data[clé],0)),0)</f>
        <v>0</v>
      </c>
      <c r="H58" s="28">
        <f ca="1">IFERROR(INDEX(data[2],MATCH(QUARTS!$B58&amp;"|"&amp;QUARTS!G52,data[clé],0)),0)</f>
        <v>0</v>
      </c>
      <c r="I58" s="28">
        <f ca="1">IFERROR(INDEX(data[3],MATCH(QUARTS!$B58&amp;"|"&amp;QUARTS!G52,data[clé],0)),0)</f>
        <v>0</v>
      </c>
      <c r="J58" s="29">
        <f ca="1">IFERROR(INDEX(data[4],MATCH(QUARTS!$B58&amp;"|"&amp;QUARTS!G52,data[clé],0)),0)</f>
        <v>0</v>
      </c>
      <c r="K58" s="27">
        <f ca="1">IFERROR(INDEX(data[1],MATCH(QUARTS!$B58&amp;"|"&amp;QUARTS!K52,data[clé],0)),0)</f>
        <v>0</v>
      </c>
      <c r="L58" s="28">
        <f ca="1">IFERROR(INDEX(data[2],MATCH(QUARTS!$B58&amp;"|"&amp;QUARTS!K52,data[clé],0)),0)</f>
        <v>0</v>
      </c>
      <c r="M58" s="28">
        <f ca="1">IFERROR(INDEX(data[3],MATCH(QUARTS!$B58&amp;"|"&amp;QUARTS!K52,data[clé],0)),0)</f>
        <v>0</v>
      </c>
      <c r="N58" s="29">
        <f ca="1">IFERROR(INDEX(data[4],MATCH(QUARTS!$B58&amp;"|"&amp;QUARTS!K52,data[clé],0)),0)</f>
        <v>0</v>
      </c>
      <c r="O58" s="27">
        <f ca="1">IFERROR(INDEX(data[1],MATCH(QUARTS!$B58&amp;"|"&amp;QUARTS!O52,data[clé],0)),0)</f>
        <v>0</v>
      </c>
      <c r="P58" s="28">
        <f ca="1">IFERROR(INDEX(data[2],MATCH(QUARTS!$B58&amp;"|"&amp;QUARTS!O52,data[clé],0)),0)</f>
        <v>0</v>
      </c>
      <c r="Q58" s="28">
        <f ca="1">IFERROR(INDEX(data[3],MATCH(QUARTS!$B58&amp;"|"&amp;QUARTS!O52,data[clé],0)),0)</f>
        <v>0</v>
      </c>
      <c r="R58" s="29">
        <f ca="1">IFERROR(INDEX(data[4],MATCH(QUARTS!$B58&amp;"|"&amp;QUARTS!O52,data[clé],0)),0)</f>
        <v>0</v>
      </c>
      <c r="S58" s="27">
        <f ca="1">IFERROR(INDEX(data[1],MATCH(QUARTS!$B58&amp;"|"&amp;QUARTS!S52,data[clé],0)),0)</f>
        <v>0</v>
      </c>
      <c r="T58" s="28">
        <f ca="1">IFERROR(INDEX(data[2],MATCH(QUARTS!$B58&amp;"|"&amp;QUARTS!S52,data[clé],0)),0)</f>
        <v>0</v>
      </c>
      <c r="U58" s="28">
        <f ca="1">IFERROR(INDEX(data[3],MATCH(QUARTS!$B58&amp;"|"&amp;QUARTS!S52,data[clé],0)),0)</f>
        <v>0</v>
      </c>
      <c r="V58" s="29">
        <f ca="1">IFERROR(INDEX(data[4],MATCH(QUARTS!$B58&amp;"|"&amp;QUARTS!S52,data[clé],0)),0)</f>
        <v>0</v>
      </c>
      <c r="W58" s="27">
        <f ca="1">IFERROR(INDEX(data[1],MATCH(QUARTS!$B58&amp;"|"&amp;QUARTS!W52,data[clé],0)),0)</f>
        <v>0</v>
      </c>
      <c r="X58" s="28">
        <f ca="1">IFERROR(INDEX(data[2],MATCH(QUARTS!$B58&amp;"|"&amp;QUARTS!W52,data[clé],0)),0)</f>
        <v>0</v>
      </c>
      <c r="Y58" s="28">
        <f ca="1">IFERROR(INDEX(data[3],MATCH(QUARTS!$B58&amp;"|"&amp;QUARTS!W52,data[clé],0)),0)</f>
        <v>0</v>
      </c>
      <c r="Z58" s="29">
        <f ca="1">IFERROR(INDEX(data[4],MATCH(QUARTS!$B58&amp;"|"&amp;QUARTS!W52,data[clé],0)),0)</f>
        <v>0</v>
      </c>
      <c r="AA58" s="27">
        <f ca="1">IFERROR(INDEX(data[1],MATCH(QUARTS!$B58&amp;"|"&amp;QUARTS!AA52,data[clé],0)),0)</f>
        <v>0</v>
      </c>
      <c r="AB58" s="28">
        <f ca="1">IFERROR(INDEX(data[2],MATCH(QUARTS!$B58&amp;"|"&amp;QUARTS!AA52,data[clé],0)),0)</f>
        <v>0</v>
      </c>
      <c r="AC58" s="28">
        <f ca="1">IFERROR(INDEX(data[3],MATCH(QUARTS!$B58&amp;"|"&amp;QUARTS!AA52,data[clé],0)),0)</f>
        <v>0</v>
      </c>
      <c r="AD58" s="29">
        <f ca="1">IFERROR(INDEX(data[4],MATCH(QUARTS!$B58&amp;"|"&amp;QUARTS!AA52,data[clé],0)),0)</f>
        <v>0</v>
      </c>
    </row>
    <row r="59" spans="2:30" x14ac:dyDescent="0.25">
      <c r="B59" s="25" t="e">
        <f t="shared" ca="1" si="109"/>
        <v>#N/A</v>
      </c>
      <c r="C59" s="21">
        <f ca="1">IFERROR(INDEX(data[1],MATCH(QUARTS!$B59&amp;"|"&amp;QUARTS!C52,data[clé],0)),0)</f>
        <v>0</v>
      </c>
      <c r="D59" s="22">
        <f ca="1">IFERROR(INDEX(data[2],MATCH(QUARTS!$B59&amp;"|"&amp;QUARTS!C52,data[clé],0)),0)</f>
        <v>0</v>
      </c>
      <c r="E59" s="22">
        <f ca="1">IFERROR(INDEX(data[3],MATCH(QUARTS!$B59&amp;"|"&amp;QUARTS!C52,data[clé],0)),0)</f>
        <v>0</v>
      </c>
      <c r="F59" s="23">
        <f ca="1">IFERROR(INDEX(data[4],MATCH(QUARTS!$B59&amp;"|"&amp;QUARTS!C52,data[clé],0)),0)</f>
        <v>0</v>
      </c>
      <c r="G59" s="21">
        <f ca="1">IFERROR(INDEX(data[1],MATCH(QUARTS!$B59&amp;"|"&amp;QUARTS!G52,data[clé],0)),0)</f>
        <v>0</v>
      </c>
      <c r="H59" s="22">
        <f ca="1">IFERROR(INDEX(data[2],MATCH(QUARTS!$B59&amp;"|"&amp;QUARTS!G52,data[clé],0)),0)</f>
        <v>0</v>
      </c>
      <c r="I59" s="22">
        <f ca="1">IFERROR(INDEX(data[3],MATCH(QUARTS!$B59&amp;"|"&amp;QUARTS!G52,data[clé],0)),0)</f>
        <v>0</v>
      </c>
      <c r="J59" s="23">
        <f ca="1">IFERROR(INDEX(data[4],MATCH(QUARTS!$B59&amp;"|"&amp;QUARTS!G52,data[clé],0)),0)</f>
        <v>0</v>
      </c>
      <c r="K59" s="21">
        <f ca="1">IFERROR(INDEX(data[1],MATCH(QUARTS!$B59&amp;"|"&amp;QUARTS!K52,data[clé],0)),0)</f>
        <v>0</v>
      </c>
      <c r="L59" s="22">
        <f ca="1">IFERROR(INDEX(data[2],MATCH(QUARTS!$B59&amp;"|"&amp;QUARTS!K52,data[clé],0)),0)</f>
        <v>0</v>
      </c>
      <c r="M59" s="22">
        <f ca="1">IFERROR(INDEX(data[3],MATCH(QUARTS!$B59&amp;"|"&amp;QUARTS!K52,data[clé],0)),0)</f>
        <v>0</v>
      </c>
      <c r="N59" s="23">
        <f ca="1">IFERROR(INDEX(data[4],MATCH(QUARTS!$B59&amp;"|"&amp;QUARTS!K52,data[clé],0)),0)</f>
        <v>0</v>
      </c>
      <c r="O59" s="21">
        <f ca="1">IFERROR(INDEX(data[1],MATCH(QUARTS!$B59&amp;"|"&amp;QUARTS!O52,data[clé],0)),0)</f>
        <v>0</v>
      </c>
      <c r="P59" s="22">
        <f ca="1">IFERROR(INDEX(data[2],MATCH(QUARTS!$B59&amp;"|"&amp;QUARTS!O52,data[clé],0)),0)</f>
        <v>0</v>
      </c>
      <c r="Q59" s="22">
        <f ca="1">IFERROR(INDEX(data[3],MATCH(QUARTS!$B59&amp;"|"&amp;QUARTS!O52,data[clé],0)),0)</f>
        <v>0</v>
      </c>
      <c r="R59" s="23">
        <f ca="1">IFERROR(INDEX(data[4],MATCH(QUARTS!$B59&amp;"|"&amp;QUARTS!O52,data[clé],0)),0)</f>
        <v>0</v>
      </c>
      <c r="S59" s="21">
        <f ca="1">IFERROR(INDEX(data[1],MATCH(QUARTS!$B59&amp;"|"&amp;QUARTS!S52,data[clé],0)),0)</f>
        <v>0</v>
      </c>
      <c r="T59" s="22">
        <f ca="1">IFERROR(INDEX(data[2],MATCH(QUARTS!$B59&amp;"|"&amp;QUARTS!S52,data[clé],0)),0)</f>
        <v>0</v>
      </c>
      <c r="U59" s="22">
        <f ca="1">IFERROR(INDEX(data[3],MATCH(QUARTS!$B59&amp;"|"&amp;QUARTS!S52,data[clé],0)),0)</f>
        <v>0</v>
      </c>
      <c r="V59" s="23">
        <f ca="1">IFERROR(INDEX(data[4],MATCH(QUARTS!$B59&amp;"|"&amp;QUARTS!S52,data[clé],0)),0)</f>
        <v>0</v>
      </c>
      <c r="W59" s="21">
        <f ca="1">IFERROR(INDEX(data[1],MATCH(QUARTS!$B59&amp;"|"&amp;QUARTS!W52,data[clé],0)),0)</f>
        <v>0</v>
      </c>
      <c r="X59" s="22">
        <f ca="1">IFERROR(INDEX(data[2],MATCH(QUARTS!$B59&amp;"|"&amp;QUARTS!W52,data[clé],0)),0)</f>
        <v>0</v>
      </c>
      <c r="Y59" s="22">
        <f ca="1">IFERROR(INDEX(data[3],MATCH(QUARTS!$B59&amp;"|"&amp;QUARTS!W52,data[clé],0)),0)</f>
        <v>0</v>
      </c>
      <c r="Z59" s="23">
        <f ca="1">IFERROR(INDEX(data[4],MATCH(QUARTS!$B59&amp;"|"&amp;QUARTS!W52,data[clé],0)),0)</f>
        <v>0</v>
      </c>
      <c r="AA59" s="21">
        <f ca="1">IFERROR(INDEX(data[1],MATCH(QUARTS!$B59&amp;"|"&amp;QUARTS!AA52,data[clé],0)),0)</f>
        <v>0</v>
      </c>
      <c r="AB59" s="22">
        <f ca="1">IFERROR(INDEX(data[2],MATCH(QUARTS!$B59&amp;"|"&amp;QUARTS!AA52,data[clé],0)),0)</f>
        <v>0</v>
      </c>
      <c r="AC59" s="22">
        <f ca="1">IFERROR(INDEX(data[3],MATCH(QUARTS!$B59&amp;"|"&amp;QUARTS!AA52,data[clé],0)),0)</f>
        <v>0</v>
      </c>
      <c r="AD59" s="23">
        <f ca="1">IFERROR(INDEX(data[4],MATCH(QUARTS!$B59&amp;"|"&amp;QUARTS!AA52,data[clé],0)),0)</f>
        <v>0</v>
      </c>
    </row>
    <row r="60" spans="2:30" x14ac:dyDescent="0.25">
      <c r="B60" s="26" t="e">
        <f t="shared" ca="1" si="109"/>
        <v>#N/A</v>
      </c>
      <c r="C60" s="27">
        <f ca="1">IFERROR(INDEX(data[1],MATCH(QUARTS!$B60&amp;"|"&amp;QUARTS!C52,data[clé],0)),0)</f>
        <v>0</v>
      </c>
      <c r="D60" s="28">
        <f ca="1">IFERROR(INDEX(data[2],MATCH(QUARTS!$B60&amp;"|"&amp;QUARTS!C52,data[clé],0)),0)</f>
        <v>0</v>
      </c>
      <c r="E60" s="28">
        <f ca="1">IFERROR(INDEX(data[3],MATCH(QUARTS!$B60&amp;"|"&amp;QUARTS!C52,data[clé],0)),0)</f>
        <v>0</v>
      </c>
      <c r="F60" s="29">
        <f ca="1">IFERROR(INDEX(data[4],MATCH(QUARTS!$B60&amp;"|"&amp;QUARTS!C52,data[clé],0)),0)</f>
        <v>0</v>
      </c>
      <c r="G60" s="27">
        <f ca="1">IFERROR(INDEX(data[1],MATCH(QUARTS!$B60&amp;"|"&amp;QUARTS!G52,data[clé],0)),0)</f>
        <v>0</v>
      </c>
      <c r="H60" s="28">
        <f ca="1">IFERROR(INDEX(data[2],MATCH(QUARTS!$B60&amp;"|"&amp;QUARTS!G52,data[clé],0)),0)</f>
        <v>0</v>
      </c>
      <c r="I60" s="28">
        <f ca="1">IFERROR(INDEX(data[3],MATCH(QUARTS!$B60&amp;"|"&amp;QUARTS!G52,data[clé],0)),0)</f>
        <v>0</v>
      </c>
      <c r="J60" s="29">
        <f ca="1">IFERROR(INDEX(data[4],MATCH(QUARTS!$B60&amp;"|"&amp;QUARTS!G52,data[clé],0)),0)</f>
        <v>0</v>
      </c>
      <c r="K60" s="27">
        <f ca="1">IFERROR(INDEX(data[1],MATCH(QUARTS!$B60&amp;"|"&amp;QUARTS!K52,data[clé],0)),0)</f>
        <v>0</v>
      </c>
      <c r="L60" s="28">
        <f ca="1">IFERROR(INDEX(data[2],MATCH(QUARTS!$B60&amp;"|"&amp;QUARTS!K52,data[clé],0)),0)</f>
        <v>0</v>
      </c>
      <c r="M60" s="28">
        <f ca="1">IFERROR(INDEX(data[3],MATCH(QUARTS!$B60&amp;"|"&amp;QUARTS!K52,data[clé],0)),0)</f>
        <v>0</v>
      </c>
      <c r="N60" s="29">
        <f ca="1">IFERROR(INDEX(data[4],MATCH(QUARTS!$B60&amp;"|"&amp;QUARTS!K52,data[clé],0)),0)</f>
        <v>0</v>
      </c>
      <c r="O60" s="27">
        <f ca="1">IFERROR(INDEX(data[1],MATCH(QUARTS!$B60&amp;"|"&amp;QUARTS!O52,data[clé],0)),0)</f>
        <v>0</v>
      </c>
      <c r="P60" s="28">
        <f ca="1">IFERROR(INDEX(data[2],MATCH(QUARTS!$B60&amp;"|"&amp;QUARTS!O52,data[clé],0)),0)</f>
        <v>0</v>
      </c>
      <c r="Q60" s="28">
        <f ca="1">IFERROR(INDEX(data[3],MATCH(QUARTS!$B60&amp;"|"&amp;QUARTS!O52,data[clé],0)),0)</f>
        <v>0</v>
      </c>
      <c r="R60" s="29">
        <f ca="1">IFERROR(INDEX(data[4],MATCH(QUARTS!$B60&amp;"|"&amp;QUARTS!O52,data[clé],0)),0)</f>
        <v>0</v>
      </c>
      <c r="S60" s="27">
        <f ca="1">IFERROR(INDEX(data[1],MATCH(QUARTS!$B60&amp;"|"&amp;QUARTS!S52,data[clé],0)),0)</f>
        <v>0</v>
      </c>
      <c r="T60" s="28">
        <f ca="1">IFERROR(INDEX(data[2],MATCH(QUARTS!$B60&amp;"|"&amp;QUARTS!S52,data[clé],0)),0)</f>
        <v>0</v>
      </c>
      <c r="U60" s="28">
        <f ca="1">IFERROR(INDEX(data[3],MATCH(QUARTS!$B60&amp;"|"&amp;QUARTS!S52,data[clé],0)),0)</f>
        <v>0</v>
      </c>
      <c r="V60" s="29">
        <f ca="1">IFERROR(INDEX(data[4],MATCH(QUARTS!$B60&amp;"|"&amp;QUARTS!S52,data[clé],0)),0)</f>
        <v>0</v>
      </c>
      <c r="W60" s="27">
        <f ca="1">IFERROR(INDEX(data[1],MATCH(QUARTS!$B60&amp;"|"&amp;QUARTS!W52,data[clé],0)),0)</f>
        <v>0</v>
      </c>
      <c r="X60" s="28">
        <f ca="1">IFERROR(INDEX(data[2],MATCH(QUARTS!$B60&amp;"|"&amp;QUARTS!W52,data[clé],0)),0)</f>
        <v>0</v>
      </c>
      <c r="Y60" s="28">
        <f ca="1">IFERROR(INDEX(data[3],MATCH(QUARTS!$B60&amp;"|"&amp;QUARTS!W52,data[clé],0)),0)</f>
        <v>0</v>
      </c>
      <c r="Z60" s="29">
        <f ca="1">IFERROR(INDEX(data[4],MATCH(QUARTS!$B60&amp;"|"&amp;QUARTS!W52,data[clé],0)),0)</f>
        <v>0</v>
      </c>
      <c r="AA60" s="27">
        <f ca="1">IFERROR(INDEX(data[1],MATCH(QUARTS!$B60&amp;"|"&amp;QUARTS!AA52,data[clé],0)),0)</f>
        <v>0</v>
      </c>
      <c r="AB60" s="28">
        <f ca="1">IFERROR(INDEX(data[2],MATCH(QUARTS!$B60&amp;"|"&amp;QUARTS!AA52,data[clé],0)),0)</f>
        <v>0</v>
      </c>
      <c r="AC60" s="28">
        <f ca="1">IFERROR(INDEX(data[3],MATCH(QUARTS!$B60&amp;"|"&amp;QUARTS!AA52,data[clé],0)),0)</f>
        <v>0</v>
      </c>
      <c r="AD60" s="29">
        <f ca="1">IFERROR(INDEX(data[4],MATCH(QUARTS!$B60&amp;"|"&amp;QUARTS!AA52,data[clé],0)),0)</f>
        <v>0</v>
      </c>
    </row>
    <row r="61" spans="2:30" x14ac:dyDescent="0.25">
      <c r="B61" s="25" t="e">
        <f t="shared" ca="1" si="109"/>
        <v>#N/A</v>
      </c>
      <c r="C61" s="21">
        <f ca="1">IFERROR(INDEX(data[1],MATCH(QUARTS!$B61&amp;"|"&amp;QUARTS!C52,data[clé],0)),0)</f>
        <v>0</v>
      </c>
      <c r="D61" s="22">
        <f ca="1">IFERROR(INDEX(data[2],MATCH(QUARTS!$B61&amp;"|"&amp;QUARTS!C52,data[clé],0)),0)</f>
        <v>0</v>
      </c>
      <c r="E61" s="22">
        <f ca="1">IFERROR(INDEX(data[3],MATCH(QUARTS!$B61&amp;"|"&amp;QUARTS!C52,data[clé],0)),0)</f>
        <v>0</v>
      </c>
      <c r="F61" s="23">
        <f ca="1">IFERROR(INDEX(data[4],MATCH(QUARTS!$B61&amp;"|"&amp;QUARTS!C52,data[clé],0)),0)</f>
        <v>0</v>
      </c>
      <c r="G61" s="21">
        <f ca="1">IFERROR(INDEX(data[1],MATCH(QUARTS!$B61&amp;"|"&amp;QUARTS!G52,data[clé],0)),0)</f>
        <v>0</v>
      </c>
      <c r="H61" s="22">
        <f ca="1">IFERROR(INDEX(data[2],MATCH(QUARTS!$B61&amp;"|"&amp;QUARTS!G52,data[clé],0)),0)</f>
        <v>0</v>
      </c>
      <c r="I61" s="22">
        <f ca="1">IFERROR(INDEX(data[3],MATCH(QUARTS!$B61&amp;"|"&amp;QUARTS!G52,data[clé],0)),0)</f>
        <v>0</v>
      </c>
      <c r="J61" s="23">
        <f ca="1">IFERROR(INDEX(data[4],MATCH(QUARTS!$B61&amp;"|"&amp;QUARTS!G52,data[clé],0)),0)</f>
        <v>0</v>
      </c>
      <c r="K61" s="21">
        <f ca="1">IFERROR(INDEX(data[1],MATCH(QUARTS!$B61&amp;"|"&amp;QUARTS!K52,data[clé],0)),0)</f>
        <v>0</v>
      </c>
      <c r="L61" s="22">
        <f ca="1">IFERROR(INDEX(data[2],MATCH(QUARTS!$B61&amp;"|"&amp;QUARTS!K52,data[clé],0)),0)</f>
        <v>0</v>
      </c>
      <c r="M61" s="22">
        <f ca="1">IFERROR(INDEX(data[3],MATCH(QUARTS!$B61&amp;"|"&amp;QUARTS!K52,data[clé],0)),0)</f>
        <v>0</v>
      </c>
      <c r="N61" s="23">
        <f ca="1">IFERROR(INDEX(data[4],MATCH(QUARTS!$B61&amp;"|"&amp;QUARTS!K52,data[clé],0)),0)</f>
        <v>0</v>
      </c>
      <c r="O61" s="21">
        <f ca="1">IFERROR(INDEX(data[1],MATCH(QUARTS!$B61&amp;"|"&amp;QUARTS!O52,data[clé],0)),0)</f>
        <v>0</v>
      </c>
      <c r="P61" s="22">
        <f ca="1">IFERROR(INDEX(data[2],MATCH(QUARTS!$B61&amp;"|"&amp;QUARTS!O52,data[clé],0)),0)</f>
        <v>0</v>
      </c>
      <c r="Q61" s="22">
        <f ca="1">IFERROR(INDEX(data[3],MATCH(QUARTS!$B61&amp;"|"&amp;QUARTS!O52,data[clé],0)),0)</f>
        <v>0</v>
      </c>
      <c r="R61" s="23">
        <f ca="1">IFERROR(INDEX(data[4],MATCH(QUARTS!$B61&amp;"|"&amp;QUARTS!O52,data[clé],0)),0)</f>
        <v>0</v>
      </c>
      <c r="S61" s="21">
        <f ca="1">IFERROR(INDEX(data[1],MATCH(QUARTS!$B61&amp;"|"&amp;QUARTS!S52,data[clé],0)),0)</f>
        <v>0</v>
      </c>
      <c r="T61" s="22">
        <f ca="1">IFERROR(INDEX(data[2],MATCH(QUARTS!$B61&amp;"|"&amp;QUARTS!S52,data[clé],0)),0)</f>
        <v>0</v>
      </c>
      <c r="U61" s="22">
        <f ca="1">IFERROR(INDEX(data[3],MATCH(QUARTS!$B61&amp;"|"&amp;QUARTS!S52,data[clé],0)),0)</f>
        <v>0</v>
      </c>
      <c r="V61" s="23">
        <f ca="1">IFERROR(INDEX(data[4],MATCH(QUARTS!$B61&amp;"|"&amp;QUARTS!S52,data[clé],0)),0)</f>
        <v>0</v>
      </c>
      <c r="W61" s="21">
        <f ca="1">IFERROR(INDEX(data[1],MATCH(QUARTS!$B61&amp;"|"&amp;QUARTS!W52,data[clé],0)),0)</f>
        <v>0</v>
      </c>
      <c r="X61" s="22">
        <f ca="1">IFERROR(INDEX(data[2],MATCH(QUARTS!$B61&amp;"|"&amp;QUARTS!W52,data[clé],0)),0)</f>
        <v>0</v>
      </c>
      <c r="Y61" s="22">
        <f ca="1">IFERROR(INDEX(data[3],MATCH(QUARTS!$B61&amp;"|"&amp;QUARTS!W52,data[clé],0)),0)</f>
        <v>0</v>
      </c>
      <c r="Z61" s="23">
        <f ca="1">IFERROR(INDEX(data[4],MATCH(QUARTS!$B61&amp;"|"&amp;QUARTS!W52,data[clé],0)),0)</f>
        <v>0</v>
      </c>
      <c r="AA61" s="21">
        <f ca="1">IFERROR(INDEX(data[1],MATCH(QUARTS!$B61&amp;"|"&amp;QUARTS!AA52,data[clé],0)),0)</f>
        <v>0</v>
      </c>
      <c r="AB61" s="22">
        <f ca="1">IFERROR(INDEX(data[2],MATCH(QUARTS!$B61&amp;"|"&amp;QUARTS!AA52,data[clé],0)),0)</f>
        <v>0</v>
      </c>
      <c r="AC61" s="22">
        <f ca="1">IFERROR(INDEX(data[3],MATCH(QUARTS!$B61&amp;"|"&amp;QUARTS!AA52,data[clé],0)),0)</f>
        <v>0</v>
      </c>
      <c r="AD61" s="23">
        <f ca="1">IFERROR(INDEX(data[4],MATCH(QUARTS!$B61&amp;"|"&amp;QUARTS!AA52,data[clé],0)),0)</f>
        <v>0</v>
      </c>
    </row>
    <row r="62" spans="2:30" x14ac:dyDescent="0.25">
      <c r="B62" s="30" t="e">
        <f t="shared" ca="1" si="109"/>
        <v>#N/A</v>
      </c>
      <c r="C62" s="31">
        <f ca="1">IFERROR(INDEX(data[1],MATCH(QUARTS!$B62&amp;"|"&amp;QUARTS!C52,data[clé],0)),0)</f>
        <v>0</v>
      </c>
      <c r="D62" s="32">
        <f ca="1">IFERROR(INDEX(data[2],MATCH(QUARTS!$B62&amp;"|"&amp;QUARTS!C52,data[clé],0)),0)</f>
        <v>0</v>
      </c>
      <c r="E62" s="32">
        <f ca="1">IFERROR(INDEX(data[3],MATCH(QUARTS!$B62&amp;"|"&amp;QUARTS!C52,data[clé],0)),0)</f>
        <v>0</v>
      </c>
      <c r="F62" s="33">
        <f ca="1">IFERROR(INDEX(data[4],MATCH(QUARTS!$B62&amp;"|"&amp;QUARTS!C52,data[clé],0)),0)</f>
        <v>0</v>
      </c>
      <c r="G62" s="31">
        <f ca="1">IFERROR(INDEX(data[1],MATCH(QUARTS!$B62&amp;"|"&amp;QUARTS!G52,data[clé],0)),0)</f>
        <v>0</v>
      </c>
      <c r="H62" s="32">
        <f ca="1">IFERROR(INDEX(data[2],MATCH(QUARTS!$B62&amp;"|"&amp;QUARTS!G52,data[clé],0)),0)</f>
        <v>0</v>
      </c>
      <c r="I62" s="32">
        <f ca="1">IFERROR(INDEX(data[3],MATCH(QUARTS!$B62&amp;"|"&amp;QUARTS!G52,data[clé],0)),0)</f>
        <v>0</v>
      </c>
      <c r="J62" s="33">
        <f ca="1">IFERROR(INDEX(data[4],MATCH(QUARTS!$B62&amp;"|"&amp;QUARTS!G52,data[clé],0)),0)</f>
        <v>0</v>
      </c>
      <c r="K62" s="31">
        <f ca="1">IFERROR(INDEX(data[1],MATCH(QUARTS!$B62&amp;"|"&amp;QUARTS!K52,data[clé],0)),0)</f>
        <v>0</v>
      </c>
      <c r="L62" s="32">
        <f ca="1">IFERROR(INDEX(data[2],MATCH(QUARTS!$B62&amp;"|"&amp;QUARTS!K52,data[clé],0)),0)</f>
        <v>0</v>
      </c>
      <c r="M62" s="32">
        <f ca="1">IFERROR(INDEX(data[3],MATCH(QUARTS!$B62&amp;"|"&amp;QUARTS!K52,data[clé],0)),0)</f>
        <v>0</v>
      </c>
      <c r="N62" s="33">
        <f ca="1">IFERROR(INDEX(data[4],MATCH(QUARTS!$B62&amp;"|"&amp;QUARTS!K52,data[clé],0)),0)</f>
        <v>0</v>
      </c>
      <c r="O62" s="31">
        <f ca="1">IFERROR(INDEX(data[1],MATCH(QUARTS!$B62&amp;"|"&amp;QUARTS!O52,data[clé],0)),0)</f>
        <v>0</v>
      </c>
      <c r="P62" s="32">
        <f ca="1">IFERROR(INDEX(data[2],MATCH(QUARTS!$B62&amp;"|"&amp;QUARTS!O52,data[clé],0)),0)</f>
        <v>0</v>
      </c>
      <c r="Q62" s="32">
        <f ca="1">IFERROR(INDEX(data[3],MATCH(QUARTS!$B62&amp;"|"&amp;QUARTS!O52,data[clé],0)),0)</f>
        <v>0</v>
      </c>
      <c r="R62" s="33">
        <f ca="1">IFERROR(INDEX(data[4],MATCH(QUARTS!$B62&amp;"|"&amp;QUARTS!O52,data[clé],0)),0)</f>
        <v>0</v>
      </c>
      <c r="S62" s="31">
        <f ca="1">IFERROR(INDEX(data[1],MATCH(QUARTS!$B62&amp;"|"&amp;QUARTS!S52,data[clé],0)),0)</f>
        <v>0</v>
      </c>
      <c r="T62" s="32">
        <f ca="1">IFERROR(INDEX(data[2],MATCH(QUARTS!$B62&amp;"|"&amp;QUARTS!S52,data[clé],0)),0)</f>
        <v>0</v>
      </c>
      <c r="U62" s="32">
        <f ca="1">IFERROR(INDEX(data[3],MATCH(QUARTS!$B62&amp;"|"&amp;QUARTS!S52,data[clé],0)),0)</f>
        <v>0</v>
      </c>
      <c r="V62" s="33">
        <f ca="1">IFERROR(INDEX(data[4],MATCH(QUARTS!$B62&amp;"|"&amp;QUARTS!S52,data[clé],0)),0)</f>
        <v>0</v>
      </c>
      <c r="W62" s="31">
        <f ca="1">IFERROR(INDEX(data[1],MATCH(QUARTS!$B62&amp;"|"&amp;QUARTS!W52,data[clé],0)),0)</f>
        <v>0</v>
      </c>
      <c r="X62" s="32">
        <f ca="1">IFERROR(INDEX(data[2],MATCH(QUARTS!$B62&amp;"|"&amp;QUARTS!W52,data[clé],0)),0)</f>
        <v>0</v>
      </c>
      <c r="Y62" s="32">
        <f ca="1">IFERROR(INDEX(data[3],MATCH(QUARTS!$B62&amp;"|"&amp;QUARTS!W52,data[clé],0)),0)</f>
        <v>0</v>
      </c>
      <c r="Z62" s="33">
        <f ca="1">IFERROR(INDEX(data[4],MATCH(QUARTS!$B62&amp;"|"&amp;QUARTS!W52,data[clé],0)),0)</f>
        <v>0</v>
      </c>
      <c r="AA62" s="31">
        <f ca="1">IFERROR(INDEX(data[1],MATCH(QUARTS!$B62&amp;"|"&amp;QUARTS!AA52,data[clé],0)),0)</f>
        <v>0</v>
      </c>
      <c r="AB62" s="32">
        <f ca="1">IFERROR(INDEX(data[2],MATCH(QUARTS!$B62&amp;"|"&amp;QUARTS!AA52,data[clé],0)),0)</f>
        <v>0</v>
      </c>
      <c r="AC62" s="32">
        <f ca="1">IFERROR(INDEX(data[3],MATCH(QUARTS!$B62&amp;"|"&amp;QUARTS!AA52,data[clé],0)),0)</f>
        <v>0</v>
      </c>
      <c r="AD62" s="33">
        <f ca="1">IFERROR(INDEX(data[4],MATCH(QUARTS!$B62&amp;"|"&amp;QUARTS!AA52,data[clé],0)),0)</f>
        <v>0</v>
      </c>
    </row>
    <row r="64" spans="2:30" x14ac:dyDescent="0.25">
      <c r="C64" s="63">
        <f>C52+7</f>
        <v>43136</v>
      </c>
      <c r="D64" s="64"/>
      <c r="E64" s="64"/>
      <c r="F64" s="65"/>
      <c r="G64" s="63">
        <f>C64+1</f>
        <v>43137</v>
      </c>
      <c r="H64" s="64"/>
      <c r="I64" s="64"/>
      <c r="J64" s="65"/>
      <c r="K64" s="63">
        <f>G64+1</f>
        <v>43138</v>
      </c>
      <c r="L64" s="64"/>
      <c r="M64" s="64"/>
      <c r="N64" s="65"/>
      <c r="O64" s="63">
        <f>K64+1</f>
        <v>43139</v>
      </c>
      <c r="P64" s="64"/>
      <c r="Q64" s="64"/>
      <c r="R64" s="65"/>
      <c r="S64" s="63">
        <f>O64+1</f>
        <v>43140</v>
      </c>
      <c r="T64" s="64"/>
      <c r="U64" s="64"/>
      <c r="V64" s="65"/>
      <c r="W64" s="63">
        <f>S64+1</f>
        <v>43141</v>
      </c>
      <c r="X64" s="64"/>
      <c r="Y64" s="64"/>
      <c r="Z64" s="65"/>
      <c r="AA64" s="63">
        <f t="shared" ref="AA64" si="110">W64+1</f>
        <v>43142</v>
      </c>
      <c r="AB64" s="64"/>
      <c r="AC64" s="64"/>
      <c r="AD64" s="65"/>
    </row>
    <row r="65" spans="2:30" x14ac:dyDescent="0.25">
      <c r="B65" s="16" t="s">
        <v>44</v>
      </c>
      <c r="C65" s="35">
        <f>C53</f>
        <v>0</v>
      </c>
      <c r="D65" s="36">
        <f t="shared" ref="D65:F65" si="111">D53</f>
        <v>0.29166666666666669</v>
      </c>
      <c r="E65" s="36">
        <f t="shared" si="111"/>
        <v>0.58333333333333337</v>
      </c>
      <c r="F65" s="37">
        <f t="shared" si="111"/>
        <v>0.83333333333333337</v>
      </c>
      <c r="G65" s="38">
        <f>C65</f>
        <v>0</v>
      </c>
      <c r="H65" s="39">
        <f t="shared" ref="H65:H66" si="112">D65</f>
        <v>0.29166666666666669</v>
      </c>
      <c r="I65" s="39">
        <f t="shared" ref="I65:I66" si="113">E65</f>
        <v>0.58333333333333337</v>
      </c>
      <c r="J65" s="40">
        <f t="shared" ref="J65:J66" si="114">F65</f>
        <v>0.83333333333333337</v>
      </c>
      <c r="K65" s="38">
        <f t="shared" ref="K65:K66" si="115">G65</f>
        <v>0</v>
      </c>
      <c r="L65" s="39">
        <f t="shared" ref="L65:L66" si="116">H65</f>
        <v>0.29166666666666669</v>
      </c>
      <c r="M65" s="39">
        <f t="shared" ref="M65:M66" si="117">I65</f>
        <v>0.58333333333333337</v>
      </c>
      <c r="N65" s="40">
        <f t="shared" ref="N65:N66" si="118">J65</f>
        <v>0.83333333333333337</v>
      </c>
      <c r="O65" s="38">
        <f t="shared" ref="O65:O66" si="119">K65</f>
        <v>0</v>
      </c>
      <c r="P65" s="39">
        <f t="shared" ref="P65:P66" si="120">L65</f>
        <v>0.29166666666666669</v>
      </c>
      <c r="Q65" s="39">
        <f t="shared" ref="Q65:Q66" si="121">M65</f>
        <v>0.58333333333333337</v>
      </c>
      <c r="R65" s="40">
        <f t="shared" ref="R65:R66" si="122">N65</f>
        <v>0.83333333333333337</v>
      </c>
      <c r="S65" s="38">
        <f t="shared" ref="S65:S66" si="123">O65</f>
        <v>0</v>
      </c>
      <c r="T65" s="39">
        <f t="shared" ref="T65:T66" si="124">P65</f>
        <v>0.29166666666666669</v>
      </c>
      <c r="U65" s="39">
        <f t="shared" ref="U65:U66" si="125">Q65</f>
        <v>0.58333333333333337</v>
      </c>
      <c r="V65" s="40">
        <f t="shared" ref="V65:V66" si="126">R65</f>
        <v>0.83333333333333337</v>
      </c>
      <c r="W65" s="38">
        <f t="shared" ref="W65:W66" si="127">S65</f>
        <v>0</v>
      </c>
      <c r="X65" s="39">
        <f t="shared" ref="X65:X66" si="128">T65</f>
        <v>0.29166666666666669</v>
      </c>
      <c r="Y65" s="39">
        <f t="shared" ref="Y65:Y66" si="129">U65</f>
        <v>0.58333333333333337</v>
      </c>
      <c r="Z65" s="40">
        <f t="shared" ref="Z65:Z66" si="130">V65</f>
        <v>0.83333333333333337</v>
      </c>
      <c r="AA65" s="38">
        <f t="shared" ref="AA65:AA66" si="131">W65</f>
        <v>0</v>
      </c>
      <c r="AB65" s="39">
        <f t="shared" ref="AB65:AB66" si="132">X65</f>
        <v>0.29166666666666669</v>
      </c>
      <c r="AC65" s="39">
        <f t="shared" ref="AC65:AC66" si="133">Y65</f>
        <v>0.58333333333333337</v>
      </c>
      <c r="AD65" s="40">
        <f t="shared" ref="AD65:AD66" si="134">Z65</f>
        <v>0.83333333333333337</v>
      </c>
    </row>
    <row r="66" spans="2:30" x14ac:dyDescent="0.25">
      <c r="B66" s="16" t="s">
        <v>45</v>
      </c>
      <c r="C66" s="41">
        <f>C54</f>
        <v>0.29166666666666669</v>
      </c>
      <c r="D66" s="42">
        <f t="shared" ref="D66:F66" si="135">D54</f>
        <v>0.58333333333333337</v>
      </c>
      <c r="E66" s="42">
        <f t="shared" si="135"/>
        <v>0.83333333333333337</v>
      </c>
      <c r="F66" s="43">
        <f t="shared" si="135"/>
        <v>1</v>
      </c>
      <c r="G66" s="44">
        <f>C66</f>
        <v>0.29166666666666669</v>
      </c>
      <c r="H66" s="45">
        <f t="shared" si="112"/>
        <v>0.58333333333333337</v>
      </c>
      <c r="I66" s="45">
        <f t="shared" si="113"/>
        <v>0.83333333333333337</v>
      </c>
      <c r="J66" s="46">
        <f t="shared" si="114"/>
        <v>1</v>
      </c>
      <c r="K66" s="44">
        <f t="shared" si="115"/>
        <v>0.29166666666666669</v>
      </c>
      <c r="L66" s="45">
        <f t="shared" si="116"/>
        <v>0.58333333333333337</v>
      </c>
      <c r="M66" s="45">
        <f t="shared" si="117"/>
        <v>0.83333333333333337</v>
      </c>
      <c r="N66" s="46">
        <f t="shared" si="118"/>
        <v>1</v>
      </c>
      <c r="O66" s="44">
        <f t="shared" si="119"/>
        <v>0.29166666666666669</v>
      </c>
      <c r="P66" s="45">
        <f t="shared" si="120"/>
        <v>0.58333333333333337</v>
      </c>
      <c r="Q66" s="45">
        <f t="shared" si="121"/>
        <v>0.83333333333333337</v>
      </c>
      <c r="R66" s="46">
        <f t="shared" si="122"/>
        <v>1</v>
      </c>
      <c r="S66" s="44">
        <f t="shared" si="123"/>
        <v>0.29166666666666669</v>
      </c>
      <c r="T66" s="45">
        <f t="shared" si="124"/>
        <v>0.58333333333333337</v>
      </c>
      <c r="U66" s="45">
        <f t="shared" si="125"/>
        <v>0.83333333333333337</v>
      </c>
      <c r="V66" s="46">
        <f t="shared" si="126"/>
        <v>1</v>
      </c>
      <c r="W66" s="44">
        <f t="shared" si="127"/>
        <v>0.29166666666666669</v>
      </c>
      <c r="X66" s="45">
        <f t="shared" si="128"/>
        <v>0.58333333333333337</v>
      </c>
      <c r="Y66" s="45">
        <f t="shared" si="129"/>
        <v>0.83333333333333337</v>
      </c>
      <c r="Z66" s="46">
        <f t="shared" si="130"/>
        <v>1</v>
      </c>
      <c r="AA66" s="44">
        <f t="shared" si="131"/>
        <v>0.29166666666666669</v>
      </c>
      <c r="AB66" s="45">
        <f t="shared" si="132"/>
        <v>0.58333333333333337</v>
      </c>
      <c r="AC66" s="45">
        <f t="shared" si="133"/>
        <v>0.83333333333333337</v>
      </c>
      <c r="AD66" s="46">
        <f t="shared" si="134"/>
        <v>1</v>
      </c>
    </row>
    <row r="67" spans="2:30" x14ac:dyDescent="0.25">
      <c r="B67" s="24" t="e">
        <f ca="1">B55</f>
        <v>#N/A</v>
      </c>
      <c r="C67" s="18">
        <f ca="1">IFERROR(INDEX(data[1],MATCH(QUARTS!$B67&amp;"|"&amp;QUARTS!C64,data[clé],0)),0)</f>
        <v>0</v>
      </c>
      <c r="D67" s="19">
        <f ca="1">IFERROR(INDEX(data[2],MATCH(QUARTS!$B67&amp;"|"&amp;QUARTS!C64,data[clé],0)),0)</f>
        <v>0</v>
      </c>
      <c r="E67" s="19">
        <f ca="1">IFERROR(INDEX(data[3],MATCH(QUARTS!$B67&amp;"|"&amp;QUARTS!C64,data[clé],0)),0)</f>
        <v>0</v>
      </c>
      <c r="F67" s="20">
        <f ca="1">IFERROR(INDEX(data[4],MATCH(QUARTS!$B67&amp;"|"&amp;QUARTS!C64,data[clé],0)),0)</f>
        <v>0</v>
      </c>
      <c r="G67" s="18">
        <f ca="1">IFERROR(INDEX(data[1],MATCH(QUARTS!$B67&amp;"|"&amp;QUARTS!G64,data[clé],0)),0)</f>
        <v>0</v>
      </c>
      <c r="H67" s="19">
        <f ca="1">IFERROR(INDEX(data[2],MATCH(QUARTS!$B67&amp;"|"&amp;QUARTS!G64,data[clé],0)),0)</f>
        <v>0</v>
      </c>
      <c r="I67" s="19">
        <f ca="1">IFERROR(INDEX(data[3],MATCH(QUARTS!$B67&amp;"|"&amp;QUARTS!G64,data[clé],0)),0)</f>
        <v>0</v>
      </c>
      <c r="J67" s="20">
        <f ca="1">IFERROR(INDEX(data[4],MATCH(QUARTS!$B67&amp;"|"&amp;QUARTS!G64,data[clé],0)),0)</f>
        <v>0</v>
      </c>
      <c r="K67" s="18">
        <f ca="1">IFERROR(INDEX(data[1],MATCH(QUARTS!$B67&amp;"|"&amp;QUARTS!K64,data[clé],0)),0)</f>
        <v>0</v>
      </c>
      <c r="L67" s="19">
        <f ca="1">IFERROR(INDEX(data[2],MATCH(QUARTS!$B67&amp;"|"&amp;QUARTS!K64,data[clé],0)),0)</f>
        <v>0</v>
      </c>
      <c r="M67" s="19">
        <f ca="1">IFERROR(INDEX(data[3],MATCH(QUARTS!$B67&amp;"|"&amp;QUARTS!K64,data[clé],0)),0)</f>
        <v>0</v>
      </c>
      <c r="N67" s="20">
        <f ca="1">IFERROR(INDEX(data[4],MATCH(QUARTS!$B67&amp;"|"&amp;QUARTS!K64,data[clé],0)),0)</f>
        <v>0</v>
      </c>
      <c r="O67" s="18">
        <f ca="1">IFERROR(INDEX(data[1],MATCH(QUARTS!$B67&amp;"|"&amp;QUARTS!O64,data[clé],0)),0)</f>
        <v>0</v>
      </c>
      <c r="P67" s="19">
        <f ca="1">IFERROR(INDEX(data[2],MATCH(QUARTS!$B67&amp;"|"&amp;QUARTS!O64,data[clé],0)),0)</f>
        <v>0</v>
      </c>
      <c r="Q67" s="19">
        <f ca="1">IFERROR(INDEX(data[3],MATCH(QUARTS!$B67&amp;"|"&amp;QUARTS!O64,data[clé],0)),0)</f>
        <v>0</v>
      </c>
      <c r="R67" s="20">
        <f ca="1">IFERROR(INDEX(data[4],MATCH(QUARTS!$B67&amp;"|"&amp;QUARTS!O64,data[clé],0)),0)</f>
        <v>0</v>
      </c>
      <c r="S67" s="18">
        <f ca="1">IFERROR(INDEX(data[1],MATCH(QUARTS!$B67&amp;"|"&amp;QUARTS!S64,data[clé],0)),0)</f>
        <v>0</v>
      </c>
      <c r="T67" s="19">
        <f ca="1">IFERROR(INDEX(data[2],MATCH(QUARTS!$B67&amp;"|"&amp;QUARTS!S64,data[clé],0)),0)</f>
        <v>0</v>
      </c>
      <c r="U67" s="19">
        <f ca="1">IFERROR(INDEX(data[3],MATCH(QUARTS!$B67&amp;"|"&amp;QUARTS!S64,data[clé],0)),0)</f>
        <v>0</v>
      </c>
      <c r="V67" s="20">
        <f ca="1">IFERROR(INDEX(data[4],MATCH(QUARTS!$B67&amp;"|"&amp;QUARTS!S64,data[clé],0)),0)</f>
        <v>0</v>
      </c>
      <c r="W67" s="18">
        <f ca="1">IFERROR(INDEX(data[1],MATCH(QUARTS!$B67&amp;"|"&amp;QUARTS!W64,data[clé],0)),0)</f>
        <v>0</v>
      </c>
      <c r="X67" s="19">
        <f ca="1">IFERROR(INDEX(data[2],MATCH(QUARTS!$B67&amp;"|"&amp;QUARTS!W64,data[clé],0)),0)</f>
        <v>0</v>
      </c>
      <c r="Y67" s="19">
        <f ca="1">IFERROR(INDEX(data[3],MATCH(QUARTS!$B67&amp;"|"&amp;QUARTS!W64,data[clé],0)),0)</f>
        <v>0</v>
      </c>
      <c r="Z67" s="20">
        <f ca="1">IFERROR(INDEX(data[4],MATCH(QUARTS!$B67&amp;"|"&amp;QUARTS!W64,data[clé],0)),0)</f>
        <v>0</v>
      </c>
      <c r="AA67" s="18">
        <f ca="1">IFERROR(INDEX(data[1],MATCH(QUARTS!$B67&amp;"|"&amp;QUARTS!AA64,data[clé],0)),0)</f>
        <v>0</v>
      </c>
      <c r="AB67" s="19">
        <f ca="1">IFERROR(INDEX(data[2],MATCH(QUARTS!$B67&amp;"|"&amp;QUARTS!AA64,data[clé],0)),0)</f>
        <v>0</v>
      </c>
      <c r="AC67" s="19">
        <f ca="1">IFERROR(INDEX(data[3],MATCH(QUARTS!$B67&amp;"|"&amp;QUARTS!AA64,data[clé],0)),0)</f>
        <v>0</v>
      </c>
      <c r="AD67" s="20">
        <f ca="1">IFERROR(INDEX(data[4],MATCH(QUARTS!$B67&amp;"|"&amp;QUARTS!AA64,data[clé],0)),0)</f>
        <v>0</v>
      </c>
    </row>
    <row r="68" spans="2:30" x14ac:dyDescent="0.25">
      <c r="B68" s="26" t="e">
        <f t="shared" ref="B68:B74" ca="1" si="136">B56</f>
        <v>#N/A</v>
      </c>
      <c r="C68" s="27">
        <f ca="1">IFERROR(INDEX(data[1],MATCH(QUARTS!$B68&amp;"|"&amp;QUARTS!C64,data[clé],0)),0)</f>
        <v>0</v>
      </c>
      <c r="D68" s="28">
        <f ca="1">IFERROR(INDEX(data[2],MATCH(QUARTS!$B68&amp;"|"&amp;QUARTS!C64,data[clé],0)),0)</f>
        <v>0</v>
      </c>
      <c r="E68" s="28">
        <f ca="1">IFERROR(INDEX(data[3],MATCH(QUARTS!$B68&amp;"|"&amp;QUARTS!C64,data[clé],0)),0)</f>
        <v>0</v>
      </c>
      <c r="F68" s="29">
        <f ca="1">IFERROR(INDEX(data[4],MATCH(QUARTS!$B68&amp;"|"&amp;QUARTS!C64,data[clé],0)),0)</f>
        <v>0</v>
      </c>
      <c r="G68" s="27">
        <f ca="1">IFERROR(INDEX(data[1],MATCH(QUARTS!$B68&amp;"|"&amp;QUARTS!G64,data[clé],0)),0)</f>
        <v>0</v>
      </c>
      <c r="H68" s="28">
        <f ca="1">IFERROR(INDEX(data[2],MATCH(QUARTS!$B68&amp;"|"&amp;QUARTS!G64,data[clé],0)),0)</f>
        <v>0</v>
      </c>
      <c r="I68" s="28">
        <f ca="1">IFERROR(INDEX(data[3],MATCH(QUARTS!$B68&amp;"|"&amp;QUARTS!G64,data[clé],0)),0)</f>
        <v>0</v>
      </c>
      <c r="J68" s="29">
        <f ca="1">IFERROR(INDEX(data[4],MATCH(QUARTS!$B68&amp;"|"&amp;QUARTS!G64,data[clé],0)),0)</f>
        <v>0</v>
      </c>
      <c r="K68" s="27">
        <f ca="1">IFERROR(INDEX(data[1],MATCH(QUARTS!$B68&amp;"|"&amp;QUARTS!K64,data[clé],0)),0)</f>
        <v>0</v>
      </c>
      <c r="L68" s="28">
        <f ca="1">IFERROR(INDEX(data[2],MATCH(QUARTS!$B68&amp;"|"&amp;QUARTS!K64,data[clé],0)),0)</f>
        <v>0</v>
      </c>
      <c r="M68" s="28">
        <f ca="1">IFERROR(INDEX(data[3],MATCH(QUARTS!$B68&amp;"|"&amp;QUARTS!K64,data[clé],0)),0)</f>
        <v>0</v>
      </c>
      <c r="N68" s="29">
        <f ca="1">IFERROR(INDEX(data[4],MATCH(QUARTS!$B68&amp;"|"&amp;QUARTS!K64,data[clé],0)),0)</f>
        <v>0</v>
      </c>
      <c r="O68" s="27">
        <f ca="1">IFERROR(INDEX(data[1],MATCH(QUARTS!$B68&amp;"|"&amp;QUARTS!O64,data[clé],0)),0)</f>
        <v>0</v>
      </c>
      <c r="P68" s="28">
        <f ca="1">IFERROR(INDEX(data[2],MATCH(QUARTS!$B68&amp;"|"&amp;QUARTS!O64,data[clé],0)),0)</f>
        <v>0</v>
      </c>
      <c r="Q68" s="28">
        <f ca="1">IFERROR(INDEX(data[3],MATCH(QUARTS!$B68&amp;"|"&amp;QUARTS!O64,data[clé],0)),0)</f>
        <v>0</v>
      </c>
      <c r="R68" s="29">
        <f ca="1">IFERROR(INDEX(data[4],MATCH(QUARTS!$B68&amp;"|"&amp;QUARTS!O64,data[clé],0)),0)</f>
        <v>0</v>
      </c>
      <c r="S68" s="27">
        <f ca="1">IFERROR(INDEX(data[1],MATCH(QUARTS!$B68&amp;"|"&amp;QUARTS!S64,data[clé],0)),0)</f>
        <v>0</v>
      </c>
      <c r="T68" s="28">
        <f ca="1">IFERROR(INDEX(data[2],MATCH(QUARTS!$B68&amp;"|"&amp;QUARTS!S64,data[clé],0)),0)</f>
        <v>0</v>
      </c>
      <c r="U68" s="28">
        <f ca="1">IFERROR(INDEX(data[3],MATCH(QUARTS!$B68&amp;"|"&amp;QUARTS!S64,data[clé],0)),0)</f>
        <v>0</v>
      </c>
      <c r="V68" s="29">
        <f ca="1">IFERROR(INDEX(data[4],MATCH(QUARTS!$B68&amp;"|"&amp;QUARTS!S64,data[clé],0)),0)</f>
        <v>0</v>
      </c>
      <c r="W68" s="27">
        <f ca="1">IFERROR(INDEX(data[1],MATCH(QUARTS!$B68&amp;"|"&amp;QUARTS!W64,data[clé],0)),0)</f>
        <v>0</v>
      </c>
      <c r="X68" s="28">
        <f ca="1">IFERROR(INDEX(data[2],MATCH(QUARTS!$B68&amp;"|"&amp;QUARTS!W64,data[clé],0)),0)</f>
        <v>0</v>
      </c>
      <c r="Y68" s="28">
        <f ca="1">IFERROR(INDEX(data[3],MATCH(QUARTS!$B68&amp;"|"&amp;QUARTS!W64,data[clé],0)),0)</f>
        <v>0</v>
      </c>
      <c r="Z68" s="29">
        <f ca="1">IFERROR(INDEX(data[4],MATCH(QUARTS!$B68&amp;"|"&amp;QUARTS!W64,data[clé],0)),0)</f>
        <v>0</v>
      </c>
      <c r="AA68" s="27">
        <f ca="1">IFERROR(INDEX(data[1],MATCH(QUARTS!$B68&amp;"|"&amp;QUARTS!AA64,data[clé],0)),0)</f>
        <v>0</v>
      </c>
      <c r="AB68" s="28">
        <f ca="1">IFERROR(INDEX(data[2],MATCH(QUARTS!$B68&amp;"|"&amp;QUARTS!AA64,data[clé],0)),0)</f>
        <v>0</v>
      </c>
      <c r="AC68" s="28">
        <f ca="1">IFERROR(INDEX(data[3],MATCH(QUARTS!$B68&amp;"|"&amp;QUARTS!AA64,data[clé],0)),0)</f>
        <v>0</v>
      </c>
      <c r="AD68" s="29">
        <f ca="1">IFERROR(INDEX(data[4],MATCH(QUARTS!$B68&amp;"|"&amp;QUARTS!AA64,data[clé],0)),0)</f>
        <v>0</v>
      </c>
    </row>
    <row r="69" spans="2:30" x14ac:dyDescent="0.25">
      <c r="B69" s="25" t="e">
        <f t="shared" ca="1" si="136"/>
        <v>#N/A</v>
      </c>
      <c r="C69" s="21">
        <f ca="1">IFERROR(INDEX(data[1],MATCH(QUARTS!$B69&amp;"|"&amp;QUARTS!C64,data[clé],0)),0)</f>
        <v>0</v>
      </c>
      <c r="D69" s="22">
        <f ca="1">IFERROR(INDEX(data[2],MATCH(QUARTS!$B69&amp;"|"&amp;QUARTS!C64,data[clé],0)),0)</f>
        <v>0</v>
      </c>
      <c r="E69" s="22">
        <f ca="1">IFERROR(INDEX(data[3],MATCH(QUARTS!$B69&amp;"|"&amp;QUARTS!C64,data[clé],0)),0)</f>
        <v>0</v>
      </c>
      <c r="F69" s="23">
        <f ca="1">IFERROR(INDEX(data[4],MATCH(QUARTS!$B69&amp;"|"&amp;QUARTS!C64,data[clé],0)),0)</f>
        <v>0</v>
      </c>
      <c r="G69" s="21">
        <f ca="1">IFERROR(INDEX(data[1],MATCH(QUARTS!$B69&amp;"|"&amp;QUARTS!G64,data[clé],0)),0)</f>
        <v>0</v>
      </c>
      <c r="H69" s="22">
        <f ca="1">IFERROR(INDEX(data[2],MATCH(QUARTS!$B69&amp;"|"&amp;QUARTS!G64,data[clé],0)),0)</f>
        <v>0</v>
      </c>
      <c r="I69" s="22">
        <f ca="1">IFERROR(INDEX(data[3],MATCH(QUARTS!$B69&amp;"|"&amp;QUARTS!G64,data[clé],0)),0)</f>
        <v>0</v>
      </c>
      <c r="J69" s="23">
        <f ca="1">IFERROR(INDEX(data[4],MATCH(QUARTS!$B69&amp;"|"&amp;QUARTS!G64,data[clé],0)),0)</f>
        <v>0</v>
      </c>
      <c r="K69" s="21">
        <f ca="1">IFERROR(INDEX(data[1],MATCH(QUARTS!$B69&amp;"|"&amp;QUARTS!K64,data[clé],0)),0)</f>
        <v>0</v>
      </c>
      <c r="L69" s="22">
        <f ca="1">IFERROR(INDEX(data[2],MATCH(QUARTS!$B69&amp;"|"&amp;QUARTS!K64,data[clé],0)),0)</f>
        <v>0</v>
      </c>
      <c r="M69" s="22">
        <f ca="1">IFERROR(INDEX(data[3],MATCH(QUARTS!$B69&amp;"|"&amp;QUARTS!K64,data[clé],0)),0)</f>
        <v>0</v>
      </c>
      <c r="N69" s="23">
        <f ca="1">IFERROR(INDEX(data[4],MATCH(QUARTS!$B69&amp;"|"&amp;QUARTS!K64,data[clé],0)),0)</f>
        <v>0</v>
      </c>
      <c r="O69" s="21">
        <f ca="1">IFERROR(INDEX(data[1],MATCH(QUARTS!$B69&amp;"|"&amp;QUARTS!O64,data[clé],0)),0)</f>
        <v>0</v>
      </c>
      <c r="P69" s="22">
        <f ca="1">IFERROR(INDEX(data[2],MATCH(QUARTS!$B69&amp;"|"&amp;QUARTS!O64,data[clé],0)),0)</f>
        <v>0</v>
      </c>
      <c r="Q69" s="22">
        <f ca="1">IFERROR(INDEX(data[3],MATCH(QUARTS!$B69&amp;"|"&amp;QUARTS!O64,data[clé],0)),0)</f>
        <v>0</v>
      </c>
      <c r="R69" s="23">
        <f ca="1">IFERROR(INDEX(data[4],MATCH(QUARTS!$B69&amp;"|"&amp;QUARTS!O64,data[clé],0)),0)</f>
        <v>0</v>
      </c>
      <c r="S69" s="21">
        <f ca="1">IFERROR(INDEX(data[1],MATCH(QUARTS!$B69&amp;"|"&amp;QUARTS!S64,data[clé],0)),0)</f>
        <v>0</v>
      </c>
      <c r="T69" s="22">
        <f ca="1">IFERROR(INDEX(data[2],MATCH(QUARTS!$B69&amp;"|"&amp;QUARTS!S64,data[clé],0)),0)</f>
        <v>0</v>
      </c>
      <c r="U69" s="22">
        <f ca="1">IFERROR(INDEX(data[3],MATCH(QUARTS!$B69&amp;"|"&amp;QUARTS!S64,data[clé],0)),0)</f>
        <v>0</v>
      </c>
      <c r="V69" s="23">
        <f ca="1">IFERROR(INDEX(data[4],MATCH(QUARTS!$B69&amp;"|"&amp;QUARTS!S64,data[clé],0)),0)</f>
        <v>0</v>
      </c>
      <c r="W69" s="21">
        <f ca="1">IFERROR(INDEX(data[1],MATCH(QUARTS!$B69&amp;"|"&amp;QUARTS!W64,data[clé],0)),0)</f>
        <v>0</v>
      </c>
      <c r="X69" s="22">
        <f ca="1">IFERROR(INDEX(data[2],MATCH(QUARTS!$B69&amp;"|"&amp;QUARTS!W64,data[clé],0)),0)</f>
        <v>0</v>
      </c>
      <c r="Y69" s="22">
        <f ca="1">IFERROR(INDEX(data[3],MATCH(QUARTS!$B69&amp;"|"&amp;QUARTS!W64,data[clé],0)),0)</f>
        <v>0</v>
      </c>
      <c r="Z69" s="23">
        <f ca="1">IFERROR(INDEX(data[4],MATCH(QUARTS!$B69&amp;"|"&amp;QUARTS!W64,data[clé],0)),0)</f>
        <v>0</v>
      </c>
      <c r="AA69" s="21">
        <f ca="1">IFERROR(INDEX(data[1],MATCH(QUARTS!$B69&amp;"|"&amp;QUARTS!AA64,data[clé],0)),0)</f>
        <v>0</v>
      </c>
      <c r="AB69" s="22">
        <f ca="1">IFERROR(INDEX(data[2],MATCH(QUARTS!$B69&amp;"|"&amp;QUARTS!AA64,data[clé],0)),0)</f>
        <v>0</v>
      </c>
      <c r="AC69" s="22">
        <f ca="1">IFERROR(INDEX(data[3],MATCH(QUARTS!$B69&amp;"|"&amp;QUARTS!AA64,data[clé],0)),0)</f>
        <v>0</v>
      </c>
      <c r="AD69" s="23">
        <f ca="1">IFERROR(INDEX(data[4],MATCH(QUARTS!$B69&amp;"|"&amp;QUARTS!AA64,data[clé],0)),0)</f>
        <v>0</v>
      </c>
    </row>
    <row r="70" spans="2:30" x14ac:dyDescent="0.25">
      <c r="B70" s="26" t="e">
        <f t="shared" ca="1" si="136"/>
        <v>#N/A</v>
      </c>
      <c r="C70" s="27">
        <f ca="1">IFERROR(INDEX(data[1],MATCH(QUARTS!$B70&amp;"|"&amp;QUARTS!C64,data[clé],0)),0)</f>
        <v>0</v>
      </c>
      <c r="D70" s="28">
        <f ca="1">IFERROR(INDEX(data[2],MATCH(QUARTS!$B70&amp;"|"&amp;QUARTS!C64,data[clé],0)),0)</f>
        <v>0</v>
      </c>
      <c r="E70" s="28">
        <f ca="1">IFERROR(INDEX(data[3],MATCH(QUARTS!$B70&amp;"|"&amp;QUARTS!C64,data[clé],0)),0)</f>
        <v>0</v>
      </c>
      <c r="F70" s="29">
        <f ca="1">IFERROR(INDEX(data[4],MATCH(QUARTS!$B70&amp;"|"&amp;QUARTS!C64,data[clé],0)),0)</f>
        <v>0</v>
      </c>
      <c r="G70" s="27">
        <f ca="1">IFERROR(INDEX(data[1],MATCH(QUARTS!$B70&amp;"|"&amp;QUARTS!G64,data[clé],0)),0)</f>
        <v>0</v>
      </c>
      <c r="H70" s="28">
        <f ca="1">IFERROR(INDEX(data[2],MATCH(QUARTS!$B70&amp;"|"&amp;QUARTS!G64,data[clé],0)),0)</f>
        <v>0</v>
      </c>
      <c r="I70" s="28">
        <f ca="1">IFERROR(INDEX(data[3],MATCH(QUARTS!$B70&amp;"|"&amp;QUARTS!G64,data[clé],0)),0)</f>
        <v>0</v>
      </c>
      <c r="J70" s="29">
        <f ca="1">IFERROR(INDEX(data[4],MATCH(QUARTS!$B70&amp;"|"&amp;QUARTS!G64,data[clé],0)),0)</f>
        <v>0</v>
      </c>
      <c r="K70" s="27">
        <f ca="1">IFERROR(INDEX(data[1],MATCH(QUARTS!$B70&amp;"|"&amp;QUARTS!K64,data[clé],0)),0)</f>
        <v>0</v>
      </c>
      <c r="L70" s="28">
        <f ca="1">IFERROR(INDEX(data[2],MATCH(QUARTS!$B70&amp;"|"&amp;QUARTS!K64,data[clé],0)),0)</f>
        <v>0</v>
      </c>
      <c r="M70" s="28">
        <f ca="1">IFERROR(INDEX(data[3],MATCH(QUARTS!$B70&amp;"|"&amp;QUARTS!K64,data[clé],0)),0)</f>
        <v>0</v>
      </c>
      <c r="N70" s="29">
        <f ca="1">IFERROR(INDEX(data[4],MATCH(QUARTS!$B70&amp;"|"&amp;QUARTS!K64,data[clé],0)),0)</f>
        <v>0</v>
      </c>
      <c r="O70" s="27">
        <f ca="1">IFERROR(INDEX(data[1],MATCH(QUARTS!$B70&amp;"|"&amp;QUARTS!O64,data[clé],0)),0)</f>
        <v>0</v>
      </c>
      <c r="P70" s="28">
        <f ca="1">IFERROR(INDEX(data[2],MATCH(QUARTS!$B70&amp;"|"&amp;QUARTS!O64,data[clé],0)),0)</f>
        <v>0</v>
      </c>
      <c r="Q70" s="28">
        <f ca="1">IFERROR(INDEX(data[3],MATCH(QUARTS!$B70&amp;"|"&amp;QUARTS!O64,data[clé],0)),0)</f>
        <v>0</v>
      </c>
      <c r="R70" s="29">
        <f ca="1">IFERROR(INDEX(data[4],MATCH(QUARTS!$B70&amp;"|"&amp;QUARTS!O64,data[clé],0)),0)</f>
        <v>0</v>
      </c>
      <c r="S70" s="27">
        <f ca="1">IFERROR(INDEX(data[1],MATCH(QUARTS!$B70&amp;"|"&amp;QUARTS!S64,data[clé],0)),0)</f>
        <v>0</v>
      </c>
      <c r="T70" s="28">
        <f ca="1">IFERROR(INDEX(data[2],MATCH(QUARTS!$B70&amp;"|"&amp;QUARTS!S64,data[clé],0)),0)</f>
        <v>0</v>
      </c>
      <c r="U70" s="28">
        <f ca="1">IFERROR(INDEX(data[3],MATCH(QUARTS!$B70&amp;"|"&amp;QUARTS!S64,data[clé],0)),0)</f>
        <v>0</v>
      </c>
      <c r="V70" s="29">
        <f ca="1">IFERROR(INDEX(data[4],MATCH(QUARTS!$B70&amp;"|"&amp;QUARTS!S64,data[clé],0)),0)</f>
        <v>0</v>
      </c>
      <c r="W70" s="27">
        <f ca="1">IFERROR(INDEX(data[1],MATCH(QUARTS!$B70&amp;"|"&amp;QUARTS!W64,data[clé],0)),0)</f>
        <v>0</v>
      </c>
      <c r="X70" s="28">
        <f ca="1">IFERROR(INDEX(data[2],MATCH(QUARTS!$B70&amp;"|"&amp;QUARTS!W64,data[clé],0)),0)</f>
        <v>0</v>
      </c>
      <c r="Y70" s="28">
        <f ca="1">IFERROR(INDEX(data[3],MATCH(QUARTS!$B70&amp;"|"&amp;QUARTS!W64,data[clé],0)),0)</f>
        <v>0</v>
      </c>
      <c r="Z70" s="29">
        <f ca="1">IFERROR(INDEX(data[4],MATCH(QUARTS!$B70&amp;"|"&amp;QUARTS!W64,data[clé],0)),0)</f>
        <v>0</v>
      </c>
      <c r="AA70" s="27">
        <f ca="1">IFERROR(INDEX(data[1],MATCH(QUARTS!$B70&amp;"|"&amp;QUARTS!AA64,data[clé],0)),0)</f>
        <v>0</v>
      </c>
      <c r="AB70" s="28">
        <f ca="1">IFERROR(INDEX(data[2],MATCH(QUARTS!$B70&amp;"|"&amp;QUARTS!AA64,data[clé],0)),0)</f>
        <v>0</v>
      </c>
      <c r="AC70" s="28">
        <f ca="1">IFERROR(INDEX(data[3],MATCH(QUARTS!$B70&amp;"|"&amp;QUARTS!AA64,data[clé],0)),0)</f>
        <v>0</v>
      </c>
      <c r="AD70" s="29">
        <f ca="1">IFERROR(INDEX(data[4],MATCH(QUARTS!$B70&amp;"|"&amp;QUARTS!AA64,data[clé],0)),0)</f>
        <v>0</v>
      </c>
    </row>
    <row r="71" spans="2:30" x14ac:dyDescent="0.25">
      <c r="B71" s="25" t="e">
        <f t="shared" ca="1" si="136"/>
        <v>#N/A</v>
      </c>
      <c r="C71" s="21">
        <f ca="1">IFERROR(INDEX(data[1],MATCH(QUARTS!$B71&amp;"|"&amp;QUARTS!C64,data[clé],0)),0)</f>
        <v>0</v>
      </c>
      <c r="D71" s="22">
        <f ca="1">IFERROR(INDEX(data[2],MATCH(QUARTS!$B71&amp;"|"&amp;QUARTS!C64,data[clé],0)),0)</f>
        <v>0</v>
      </c>
      <c r="E71" s="22">
        <f ca="1">IFERROR(INDEX(data[3],MATCH(QUARTS!$B71&amp;"|"&amp;QUARTS!C64,data[clé],0)),0)</f>
        <v>0</v>
      </c>
      <c r="F71" s="23">
        <f ca="1">IFERROR(INDEX(data[4],MATCH(QUARTS!$B71&amp;"|"&amp;QUARTS!C64,data[clé],0)),0)</f>
        <v>0</v>
      </c>
      <c r="G71" s="21">
        <f ca="1">IFERROR(INDEX(data[1],MATCH(QUARTS!$B71&amp;"|"&amp;QUARTS!G64,data[clé],0)),0)</f>
        <v>0</v>
      </c>
      <c r="H71" s="22">
        <f ca="1">IFERROR(INDEX(data[2],MATCH(QUARTS!$B71&amp;"|"&amp;QUARTS!G64,data[clé],0)),0)</f>
        <v>0</v>
      </c>
      <c r="I71" s="22">
        <f ca="1">IFERROR(INDEX(data[3],MATCH(QUARTS!$B71&amp;"|"&amp;QUARTS!G64,data[clé],0)),0)</f>
        <v>0</v>
      </c>
      <c r="J71" s="23">
        <f ca="1">IFERROR(INDEX(data[4],MATCH(QUARTS!$B71&amp;"|"&amp;QUARTS!G64,data[clé],0)),0)</f>
        <v>0</v>
      </c>
      <c r="K71" s="21">
        <f ca="1">IFERROR(INDEX(data[1],MATCH(QUARTS!$B71&amp;"|"&amp;QUARTS!K64,data[clé],0)),0)</f>
        <v>0</v>
      </c>
      <c r="L71" s="22">
        <f ca="1">IFERROR(INDEX(data[2],MATCH(QUARTS!$B71&amp;"|"&amp;QUARTS!K64,data[clé],0)),0)</f>
        <v>0</v>
      </c>
      <c r="M71" s="22">
        <f ca="1">IFERROR(INDEX(data[3],MATCH(QUARTS!$B71&amp;"|"&amp;QUARTS!K64,data[clé],0)),0)</f>
        <v>0</v>
      </c>
      <c r="N71" s="23">
        <f ca="1">IFERROR(INDEX(data[4],MATCH(QUARTS!$B71&amp;"|"&amp;QUARTS!K64,data[clé],0)),0)</f>
        <v>0</v>
      </c>
      <c r="O71" s="21">
        <f ca="1">IFERROR(INDEX(data[1],MATCH(QUARTS!$B71&amp;"|"&amp;QUARTS!O64,data[clé],0)),0)</f>
        <v>0</v>
      </c>
      <c r="P71" s="22">
        <f ca="1">IFERROR(INDEX(data[2],MATCH(QUARTS!$B71&amp;"|"&amp;QUARTS!O64,data[clé],0)),0)</f>
        <v>0</v>
      </c>
      <c r="Q71" s="22">
        <f ca="1">IFERROR(INDEX(data[3],MATCH(QUARTS!$B71&amp;"|"&amp;QUARTS!O64,data[clé],0)),0)</f>
        <v>0</v>
      </c>
      <c r="R71" s="23">
        <f ca="1">IFERROR(INDEX(data[4],MATCH(QUARTS!$B71&amp;"|"&amp;QUARTS!O64,data[clé],0)),0)</f>
        <v>0</v>
      </c>
      <c r="S71" s="21">
        <f ca="1">IFERROR(INDEX(data[1],MATCH(QUARTS!$B71&amp;"|"&amp;QUARTS!S64,data[clé],0)),0)</f>
        <v>0</v>
      </c>
      <c r="T71" s="22">
        <f ca="1">IFERROR(INDEX(data[2],MATCH(QUARTS!$B71&amp;"|"&amp;QUARTS!S64,data[clé],0)),0)</f>
        <v>0</v>
      </c>
      <c r="U71" s="22">
        <f ca="1">IFERROR(INDEX(data[3],MATCH(QUARTS!$B71&amp;"|"&amp;QUARTS!S64,data[clé],0)),0)</f>
        <v>0</v>
      </c>
      <c r="V71" s="23">
        <f ca="1">IFERROR(INDEX(data[4],MATCH(QUARTS!$B71&amp;"|"&amp;QUARTS!S64,data[clé],0)),0)</f>
        <v>0</v>
      </c>
      <c r="W71" s="21">
        <f ca="1">IFERROR(INDEX(data[1],MATCH(QUARTS!$B71&amp;"|"&amp;QUARTS!W64,data[clé],0)),0)</f>
        <v>0</v>
      </c>
      <c r="X71" s="22">
        <f ca="1">IFERROR(INDEX(data[2],MATCH(QUARTS!$B71&amp;"|"&amp;QUARTS!W64,data[clé],0)),0)</f>
        <v>0</v>
      </c>
      <c r="Y71" s="22">
        <f ca="1">IFERROR(INDEX(data[3],MATCH(QUARTS!$B71&amp;"|"&amp;QUARTS!W64,data[clé],0)),0)</f>
        <v>0</v>
      </c>
      <c r="Z71" s="23">
        <f ca="1">IFERROR(INDEX(data[4],MATCH(QUARTS!$B71&amp;"|"&amp;QUARTS!W64,data[clé],0)),0)</f>
        <v>0</v>
      </c>
      <c r="AA71" s="21">
        <f ca="1">IFERROR(INDEX(data[1],MATCH(QUARTS!$B71&amp;"|"&amp;QUARTS!AA64,data[clé],0)),0)</f>
        <v>0</v>
      </c>
      <c r="AB71" s="22">
        <f ca="1">IFERROR(INDEX(data[2],MATCH(QUARTS!$B71&amp;"|"&amp;QUARTS!AA64,data[clé],0)),0)</f>
        <v>0</v>
      </c>
      <c r="AC71" s="22">
        <f ca="1">IFERROR(INDEX(data[3],MATCH(QUARTS!$B71&amp;"|"&amp;QUARTS!AA64,data[clé],0)),0)</f>
        <v>0</v>
      </c>
      <c r="AD71" s="23">
        <f ca="1">IFERROR(INDEX(data[4],MATCH(QUARTS!$B71&amp;"|"&amp;QUARTS!AA64,data[clé],0)),0)</f>
        <v>0</v>
      </c>
    </row>
    <row r="72" spans="2:30" x14ac:dyDescent="0.25">
      <c r="B72" s="26" t="e">
        <f t="shared" ca="1" si="136"/>
        <v>#N/A</v>
      </c>
      <c r="C72" s="27">
        <f ca="1">IFERROR(INDEX(data[1],MATCH(QUARTS!$B72&amp;"|"&amp;QUARTS!C64,data[clé],0)),0)</f>
        <v>0</v>
      </c>
      <c r="D72" s="28">
        <f ca="1">IFERROR(INDEX(data[2],MATCH(QUARTS!$B72&amp;"|"&amp;QUARTS!C64,data[clé],0)),0)</f>
        <v>0</v>
      </c>
      <c r="E72" s="28">
        <f ca="1">IFERROR(INDEX(data[3],MATCH(QUARTS!$B72&amp;"|"&amp;QUARTS!C64,data[clé],0)),0)</f>
        <v>0</v>
      </c>
      <c r="F72" s="29">
        <f ca="1">IFERROR(INDEX(data[4],MATCH(QUARTS!$B72&amp;"|"&amp;QUARTS!C64,data[clé],0)),0)</f>
        <v>0</v>
      </c>
      <c r="G72" s="27">
        <f ca="1">IFERROR(INDEX(data[1],MATCH(QUARTS!$B72&amp;"|"&amp;QUARTS!G64,data[clé],0)),0)</f>
        <v>0</v>
      </c>
      <c r="H72" s="28">
        <f ca="1">IFERROR(INDEX(data[2],MATCH(QUARTS!$B72&amp;"|"&amp;QUARTS!G64,data[clé],0)),0)</f>
        <v>0</v>
      </c>
      <c r="I72" s="28">
        <f ca="1">IFERROR(INDEX(data[3],MATCH(QUARTS!$B72&amp;"|"&amp;QUARTS!G64,data[clé],0)),0)</f>
        <v>0</v>
      </c>
      <c r="J72" s="29">
        <f ca="1">IFERROR(INDEX(data[4],MATCH(QUARTS!$B72&amp;"|"&amp;QUARTS!G64,data[clé],0)),0)</f>
        <v>0</v>
      </c>
      <c r="K72" s="27">
        <f ca="1">IFERROR(INDEX(data[1],MATCH(QUARTS!$B72&amp;"|"&amp;QUARTS!K64,data[clé],0)),0)</f>
        <v>0</v>
      </c>
      <c r="L72" s="28">
        <f ca="1">IFERROR(INDEX(data[2],MATCH(QUARTS!$B72&amp;"|"&amp;QUARTS!K64,data[clé],0)),0)</f>
        <v>0</v>
      </c>
      <c r="M72" s="28">
        <f ca="1">IFERROR(INDEX(data[3],MATCH(QUARTS!$B72&amp;"|"&amp;QUARTS!K64,data[clé],0)),0)</f>
        <v>0</v>
      </c>
      <c r="N72" s="29">
        <f ca="1">IFERROR(INDEX(data[4],MATCH(QUARTS!$B72&amp;"|"&amp;QUARTS!K64,data[clé],0)),0)</f>
        <v>0</v>
      </c>
      <c r="O72" s="27">
        <f ca="1">IFERROR(INDEX(data[1],MATCH(QUARTS!$B72&amp;"|"&amp;QUARTS!O64,data[clé],0)),0)</f>
        <v>0</v>
      </c>
      <c r="P72" s="28">
        <f ca="1">IFERROR(INDEX(data[2],MATCH(QUARTS!$B72&amp;"|"&amp;QUARTS!O64,data[clé],0)),0)</f>
        <v>0</v>
      </c>
      <c r="Q72" s="28">
        <f ca="1">IFERROR(INDEX(data[3],MATCH(QUARTS!$B72&amp;"|"&amp;QUARTS!O64,data[clé],0)),0)</f>
        <v>0</v>
      </c>
      <c r="R72" s="29">
        <f ca="1">IFERROR(INDEX(data[4],MATCH(QUARTS!$B72&amp;"|"&amp;QUARTS!O64,data[clé],0)),0)</f>
        <v>0</v>
      </c>
      <c r="S72" s="27">
        <f ca="1">IFERROR(INDEX(data[1],MATCH(QUARTS!$B72&amp;"|"&amp;QUARTS!S64,data[clé],0)),0)</f>
        <v>0</v>
      </c>
      <c r="T72" s="28">
        <f ca="1">IFERROR(INDEX(data[2],MATCH(QUARTS!$B72&amp;"|"&amp;QUARTS!S64,data[clé],0)),0)</f>
        <v>0</v>
      </c>
      <c r="U72" s="28">
        <f ca="1">IFERROR(INDEX(data[3],MATCH(QUARTS!$B72&amp;"|"&amp;QUARTS!S64,data[clé],0)),0)</f>
        <v>0</v>
      </c>
      <c r="V72" s="29">
        <f ca="1">IFERROR(INDEX(data[4],MATCH(QUARTS!$B72&amp;"|"&amp;QUARTS!S64,data[clé],0)),0)</f>
        <v>0</v>
      </c>
      <c r="W72" s="27">
        <f ca="1">IFERROR(INDEX(data[1],MATCH(QUARTS!$B72&amp;"|"&amp;QUARTS!W64,data[clé],0)),0)</f>
        <v>0</v>
      </c>
      <c r="X72" s="28">
        <f ca="1">IFERROR(INDEX(data[2],MATCH(QUARTS!$B72&amp;"|"&amp;QUARTS!W64,data[clé],0)),0)</f>
        <v>0</v>
      </c>
      <c r="Y72" s="28">
        <f ca="1">IFERROR(INDEX(data[3],MATCH(QUARTS!$B72&amp;"|"&amp;QUARTS!W64,data[clé],0)),0)</f>
        <v>0</v>
      </c>
      <c r="Z72" s="29">
        <f ca="1">IFERROR(INDEX(data[4],MATCH(QUARTS!$B72&amp;"|"&amp;QUARTS!W64,data[clé],0)),0)</f>
        <v>0</v>
      </c>
      <c r="AA72" s="27">
        <f ca="1">IFERROR(INDEX(data[1],MATCH(QUARTS!$B72&amp;"|"&amp;QUARTS!AA64,data[clé],0)),0)</f>
        <v>0</v>
      </c>
      <c r="AB72" s="28">
        <f ca="1">IFERROR(INDEX(data[2],MATCH(QUARTS!$B72&amp;"|"&amp;QUARTS!AA64,data[clé],0)),0)</f>
        <v>0</v>
      </c>
      <c r="AC72" s="28">
        <f ca="1">IFERROR(INDEX(data[3],MATCH(QUARTS!$B72&amp;"|"&amp;QUARTS!AA64,data[clé],0)),0)</f>
        <v>0</v>
      </c>
      <c r="AD72" s="29">
        <f ca="1">IFERROR(INDEX(data[4],MATCH(QUARTS!$B72&amp;"|"&amp;QUARTS!AA64,data[clé],0)),0)</f>
        <v>0</v>
      </c>
    </row>
    <row r="73" spans="2:30" x14ac:dyDescent="0.25">
      <c r="B73" s="25" t="e">
        <f t="shared" ca="1" si="136"/>
        <v>#N/A</v>
      </c>
      <c r="C73" s="21">
        <f ca="1">IFERROR(INDEX(data[1],MATCH(QUARTS!$B73&amp;"|"&amp;QUARTS!C64,data[clé],0)),0)</f>
        <v>0</v>
      </c>
      <c r="D73" s="22">
        <f ca="1">IFERROR(INDEX(data[2],MATCH(QUARTS!$B73&amp;"|"&amp;QUARTS!C64,data[clé],0)),0)</f>
        <v>0</v>
      </c>
      <c r="E73" s="22">
        <f ca="1">IFERROR(INDEX(data[3],MATCH(QUARTS!$B73&amp;"|"&amp;QUARTS!C64,data[clé],0)),0)</f>
        <v>0</v>
      </c>
      <c r="F73" s="23">
        <f ca="1">IFERROR(INDEX(data[4],MATCH(QUARTS!$B73&amp;"|"&amp;QUARTS!C64,data[clé],0)),0)</f>
        <v>0</v>
      </c>
      <c r="G73" s="21">
        <f ca="1">IFERROR(INDEX(data[1],MATCH(QUARTS!$B73&amp;"|"&amp;QUARTS!G64,data[clé],0)),0)</f>
        <v>0</v>
      </c>
      <c r="H73" s="22">
        <f ca="1">IFERROR(INDEX(data[2],MATCH(QUARTS!$B73&amp;"|"&amp;QUARTS!G64,data[clé],0)),0)</f>
        <v>0</v>
      </c>
      <c r="I73" s="22">
        <f ca="1">IFERROR(INDEX(data[3],MATCH(QUARTS!$B73&amp;"|"&amp;QUARTS!G64,data[clé],0)),0)</f>
        <v>0</v>
      </c>
      <c r="J73" s="23">
        <f ca="1">IFERROR(INDEX(data[4],MATCH(QUARTS!$B73&amp;"|"&amp;QUARTS!G64,data[clé],0)),0)</f>
        <v>0</v>
      </c>
      <c r="K73" s="21">
        <f ca="1">IFERROR(INDEX(data[1],MATCH(QUARTS!$B73&amp;"|"&amp;QUARTS!K64,data[clé],0)),0)</f>
        <v>0</v>
      </c>
      <c r="L73" s="22">
        <f ca="1">IFERROR(INDEX(data[2],MATCH(QUARTS!$B73&amp;"|"&amp;QUARTS!K64,data[clé],0)),0)</f>
        <v>0</v>
      </c>
      <c r="M73" s="22">
        <f ca="1">IFERROR(INDEX(data[3],MATCH(QUARTS!$B73&amp;"|"&amp;QUARTS!K64,data[clé],0)),0)</f>
        <v>0</v>
      </c>
      <c r="N73" s="23">
        <f ca="1">IFERROR(INDEX(data[4],MATCH(QUARTS!$B73&amp;"|"&amp;QUARTS!K64,data[clé],0)),0)</f>
        <v>0</v>
      </c>
      <c r="O73" s="21">
        <f ca="1">IFERROR(INDEX(data[1],MATCH(QUARTS!$B73&amp;"|"&amp;QUARTS!O64,data[clé],0)),0)</f>
        <v>0</v>
      </c>
      <c r="P73" s="22">
        <f ca="1">IFERROR(INDEX(data[2],MATCH(QUARTS!$B73&amp;"|"&amp;QUARTS!O64,data[clé],0)),0)</f>
        <v>0</v>
      </c>
      <c r="Q73" s="22">
        <f ca="1">IFERROR(INDEX(data[3],MATCH(QUARTS!$B73&amp;"|"&amp;QUARTS!O64,data[clé],0)),0)</f>
        <v>0</v>
      </c>
      <c r="R73" s="23">
        <f ca="1">IFERROR(INDEX(data[4],MATCH(QUARTS!$B73&amp;"|"&amp;QUARTS!O64,data[clé],0)),0)</f>
        <v>0</v>
      </c>
      <c r="S73" s="21">
        <f ca="1">IFERROR(INDEX(data[1],MATCH(QUARTS!$B73&amp;"|"&amp;QUARTS!S64,data[clé],0)),0)</f>
        <v>0</v>
      </c>
      <c r="T73" s="22">
        <f ca="1">IFERROR(INDEX(data[2],MATCH(QUARTS!$B73&amp;"|"&amp;QUARTS!S64,data[clé],0)),0)</f>
        <v>0</v>
      </c>
      <c r="U73" s="22">
        <f ca="1">IFERROR(INDEX(data[3],MATCH(QUARTS!$B73&amp;"|"&amp;QUARTS!S64,data[clé],0)),0)</f>
        <v>0</v>
      </c>
      <c r="V73" s="23">
        <f ca="1">IFERROR(INDEX(data[4],MATCH(QUARTS!$B73&amp;"|"&amp;QUARTS!S64,data[clé],0)),0)</f>
        <v>0</v>
      </c>
      <c r="W73" s="21">
        <f ca="1">IFERROR(INDEX(data[1],MATCH(QUARTS!$B73&amp;"|"&amp;QUARTS!W64,data[clé],0)),0)</f>
        <v>0</v>
      </c>
      <c r="X73" s="22">
        <f ca="1">IFERROR(INDEX(data[2],MATCH(QUARTS!$B73&amp;"|"&amp;QUARTS!W64,data[clé],0)),0)</f>
        <v>0</v>
      </c>
      <c r="Y73" s="22">
        <f ca="1">IFERROR(INDEX(data[3],MATCH(QUARTS!$B73&amp;"|"&amp;QUARTS!W64,data[clé],0)),0)</f>
        <v>0</v>
      </c>
      <c r="Z73" s="23">
        <f ca="1">IFERROR(INDEX(data[4],MATCH(QUARTS!$B73&amp;"|"&amp;QUARTS!W64,data[clé],0)),0)</f>
        <v>0</v>
      </c>
      <c r="AA73" s="21">
        <f ca="1">IFERROR(INDEX(data[1],MATCH(QUARTS!$B73&amp;"|"&amp;QUARTS!AA64,data[clé],0)),0)</f>
        <v>0</v>
      </c>
      <c r="AB73" s="22">
        <f ca="1">IFERROR(INDEX(data[2],MATCH(QUARTS!$B73&amp;"|"&amp;QUARTS!AA64,data[clé],0)),0)</f>
        <v>0</v>
      </c>
      <c r="AC73" s="22">
        <f ca="1">IFERROR(INDEX(data[3],MATCH(QUARTS!$B73&amp;"|"&amp;QUARTS!AA64,data[clé],0)),0)</f>
        <v>0</v>
      </c>
      <c r="AD73" s="23">
        <f ca="1">IFERROR(INDEX(data[4],MATCH(QUARTS!$B73&amp;"|"&amp;QUARTS!AA64,data[clé],0)),0)</f>
        <v>0</v>
      </c>
    </row>
    <row r="74" spans="2:30" x14ac:dyDescent="0.25">
      <c r="B74" s="30" t="e">
        <f t="shared" ca="1" si="136"/>
        <v>#N/A</v>
      </c>
      <c r="C74" s="31">
        <f ca="1">IFERROR(INDEX(data[1],MATCH(QUARTS!$B74&amp;"|"&amp;QUARTS!C64,data[clé],0)),0)</f>
        <v>0</v>
      </c>
      <c r="D74" s="32">
        <f ca="1">IFERROR(INDEX(data[2],MATCH(QUARTS!$B74&amp;"|"&amp;QUARTS!C64,data[clé],0)),0)</f>
        <v>0</v>
      </c>
      <c r="E74" s="32">
        <f ca="1">IFERROR(INDEX(data[3],MATCH(QUARTS!$B74&amp;"|"&amp;QUARTS!C64,data[clé],0)),0)</f>
        <v>0</v>
      </c>
      <c r="F74" s="33">
        <f ca="1">IFERROR(INDEX(data[4],MATCH(QUARTS!$B74&amp;"|"&amp;QUARTS!C64,data[clé],0)),0)</f>
        <v>0</v>
      </c>
      <c r="G74" s="31">
        <f ca="1">IFERROR(INDEX(data[1],MATCH(QUARTS!$B74&amp;"|"&amp;QUARTS!G64,data[clé],0)),0)</f>
        <v>0</v>
      </c>
      <c r="H74" s="32">
        <f ca="1">IFERROR(INDEX(data[2],MATCH(QUARTS!$B74&amp;"|"&amp;QUARTS!G64,data[clé],0)),0)</f>
        <v>0</v>
      </c>
      <c r="I74" s="32">
        <f ca="1">IFERROR(INDEX(data[3],MATCH(QUARTS!$B74&amp;"|"&amp;QUARTS!G64,data[clé],0)),0)</f>
        <v>0</v>
      </c>
      <c r="J74" s="33">
        <f ca="1">IFERROR(INDEX(data[4],MATCH(QUARTS!$B74&amp;"|"&amp;QUARTS!G64,data[clé],0)),0)</f>
        <v>0</v>
      </c>
      <c r="K74" s="31">
        <f ca="1">IFERROR(INDEX(data[1],MATCH(QUARTS!$B74&amp;"|"&amp;QUARTS!K64,data[clé],0)),0)</f>
        <v>0</v>
      </c>
      <c r="L74" s="32">
        <f ca="1">IFERROR(INDEX(data[2],MATCH(QUARTS!$B74&amp;"|"&amp;QUARTS!K64,data[clé],0)),0)</f>
        <v>0</v>
      </c>
      <c r="M74" s="32">
        <f ca="1">IFERROR(INDEX(data[3],MATCH(QUARTS!$B74&amp;"|"&amp;QUARTS!K64,data[clé],0)),0)</f>
        <v>0</v>
      </c>
      <c r="N74" s="33">
        <f ca="1">IFERROR(INDEX(data[4],MATCH(QUARTS!$B74&amp;"|"&amp;QUARTS!K64,data[clé],0)),0)</f>
        <v>0</v>
      </c>
      <c r="O74" s="31">
        <f ca="1">IFERROR(INDEX(data[1],MATCH(QUARTS!$B74&amp;"|"&amp;QUARTS!O64,data[clé],0)),0)</f>
        <v>0</v>
      </c>
      <c r="P74" s="32">
        <f ca="1">IFERROR(INDEX(data[2],MATCH(QUARTS!$B74&amp;"|"&amp;QUARTS!O64,data[clé],0)),0)</f>
        <v>0</v>
      </c>
      <c r="Q74" s="32">
        <f ca="1">IFERROR(INDEX(data[3],MATCH(QUARTS!$B74&amp;"|"&amp;QUARTS!O64,data[clé],0)),0)</f>
        <v>0</v>
      </c>
      <c r="R74" s="33">
        <f ca="1">IFERROR(INDEX(data[4],MATCH(QUARTS!$B74&amp;"|"&amp;QUARTS!O64,data[clé],0)),0)</f>
        <v>0</v>
      </c>
      <c r="S74" s="31">
        <f ca="1">IFERROR(INDEX(data[1],MATCH(QUARTS!$B74&amp;"|"&amp;QUARTS!S64,data[clé],0)),0)</f>
        <v>0</v>
      </c>
      <c r="T74" s="32">
        <f ca="1">IFERROR(INDEX(data[2],MATCH(QUARTS!$B74&amp;"|"&amp;QUARTS!S64,data[clé],0)),0)</f>
        <v>0</v>
      </c>
      <c r="U74" s="32">
        <f ca="1">IFERROR(INDEX(data[3],MATCH(QUARTS!$B74&amp;"|"&amp;QUARTS!S64,data[clé],0)),0)</f>
        <v>0</v>
      </c>
      <c r="V74" s="33">
        <f ca="1">IFERROR(INDEX(data[4],MATCH(QUARTS!$B74&amp;"|"&amp;QUARTS!S64,data[clé],0)),0)</f>
        <v>0</v>
      </c>
      <c r="W74" s="31">
        <f ca="1">IFERROR(INDEX(data[1],MATCH(QUARTS!$B74&amp;"|"&amp;QUARTS!W64,data[clé],0)),0)</f>
        <v>0</v>
      </c>
      <c r="X74" s="32">
        <f ca="1">IFERROR(INDEX(data[2],MATCH(QUARTS!$B74&amp;"|"&amp;QUARTS!W64,data[clé],0)),0)</f>
        <v>0</v>
      </c>
      <c r="Y74" s="32">
        <f ca="1">IFERROR(INDEX(data[3],MATCH(QUARTS!$B74&amp;"|"&amp;QUARTS!W64,data[clé],0)),0)</f>
        <v>0</v>
      </c>
      <c r="Z74" s="33">
        <f ca="1">IFERROR(INDEX(data[4],MATCH(QUARTS!$B74&amp;"|"&amp;QUARTS!W64,data[clé],0)),0)</f>
        <v>0</v>
      </c>
      <c r="AA74" s="31">
        <f ca="1">IFERROR(INDEX(data[1],MATCH(QUARTS!$B74&amp;"|"&amp;QUARTS!AA64,data[clé],0)),0)</f>
        <v>0</v>
      </c>
      <c r="AB74" s="32">
        <f ca="1">IFERROR(INDEX(data[2],MATCH(QUARTS!$B74&amp;"|"&amp;QUARTS!AA64,data[clé],0)),0)</f>
        <v>0</v>
      </c>
      <c r="AC74" s="32">
        <f ca="1">IFERROR(INDEX(data[3],MATCH(QUARTS!$B74&amp;"|"&amp;QUARTS!AA64,data[clé],0)),0)</f>
        <v>0</v>
      </c>
      <c r="AD74" s="33">
        <f ca="1">IFERROR(INDEX(data[4],MATCH(QUARTS!$B74&amp;"|"&amp;QUARTS!AA64,data[clé],0)),0)</f>
        <v>0</v>
      </c>
    </row>
  </sheetData>
  <sheetProtection sheet="1" objects="1" scenarios="1"/>
  <mergeCells count="42">
    <mergeCell ref="W64:Z64"/>
    <mergeCell ref="AA64:AD64"/>
    <mergeCell ref="C64:F64"/>
    <mergeCell ref="G64:J64"/>
    <mergeCell ref="K64:N64"/>
    <mergeCell ref="O64:R64"/>
    <mergeCell ref="S64:V64"/>
    <mergeCell ref="AA4:AD4"/>
    <mergeCell ref="C4:F4"/>
    <mergeCell ref="G4:J4"/>
    <mergeCell ref="K4:N4"/>
    <mergeCell ref="O4:R4"/>
    <mergeCell ref="S4:V4"/>
    <mergeCell ref="W4:Z4"/>
    <mergeCell ref="W16:Z16"/>
    <mergeCell ref="AA16:AD16"/>
    <mergeCell ref="C28:F28"/>
    <mergeCell ref="G28:J28"/>
    <mergeCell ref="K28:N28"/>
    <mergeCell ref="O28:R28"/>
    <mergeCell ref="S28:V28"/>
    <mergeCell ref="W28:Z28"/>
    <mergeCell ref="AA28:AD28"/>
    <mergeCell ref="C16:F16"/>
    <mergeCell ref="G16:J16"/>
    <mergeCell ref="K16:N16"/>
    <mergeCell ref="O16:R16"/>
    <mergeCell ref="S16:V16"/>
    <mergeCell ref="W40:Z40"/>
    <mergeCell ref="AA40:AD40"/>
    <mergeCell ref="C52:F52"/>
    <mergeCell ref="G52:J52"/>
    <mergeCell ref="K52:N52"/>
    <mergeCell ref="O52:R52"/>
    <mergeCell ref="S52:V52"/>
    <mergeCell ref="W52:Z52"/>
    <mergeCell ref="AA52:AD52"/>
    <mergeCell ref="C40:F40"/>
    <mergeCell ref="G40:J40"/>
    <mergeCell ref="K40:N40"/>
    <mergeCell ref="O40:R40"/>
    <mergeCell ref="S40:V40"/>
  </mergeCells>
  <conditionalFormatting sqref="C4:F4">
    <cfRule type="expression" dxfId="47" priority="23">
      <formula>COUNTIF(JF,C4)</formula>
    </cfRule>
    <cfRule type="expression" dxfId="46" priority="36">
      <formula>MONTH(C4)=MONTH($B$3)</formula>
    </cfRule>
  </conditionalFormatting>
  <conditionalFormatting sqref="G4:AD4">
    <cfRule type="expression" dxfId="45" priority="21">
      <formula>COUNTIF(JF,G4)</formula>
    </cfRule>
    <cfRule type="expression" dxfId="44" priority="22">
      <formula>MONTH(G4)=MONTH($B$3)</formula>
    </cfRule>
  </conditionalFormatting>
  <conditionalFormatting sqref="C16:F16">
    <cfRule type="expression" dxfId="43" priority="19">
      <formula>COUNTIF(JF,C16)</formula>
    </cfRule>
    <cfRule type="expression" dxfId="42" priority="20">
      <formula>MONTH(C16)=MONTH($B$3)</formula>
    </cfRule>
  </conditionalFormatting>
  <conditionalFormatting sqref="G16:AD16">
    <cfRule type="expression" dxfId="41" priority="17">
      <formula>COUNTIF(JF,G16)</formula>
    </cfRule>
    <cfRule type="expression" dxfId="40" priority="18">
      <formula>MONTH(G16)=MONTH($B$3)</formula>
    </cfRule>
  </conditionalFormatting>
  <conditionalFormatting sqref="C28:F28">
    <cfRule type="expression" dxfId="39" priority="15">
      <formula>COUNTIF(JF,C28)</formula>
    </cfRule>
    <cfRule type="expression" dxfId="38" priority="16">
      <formula>MONTH(C28)=MONTH($B$3)</formula>
    </cfRule>
  </conditionalFormatting>
  <conditionalFormatting sqref="G28:AD28">
    <cfRule type="expression" dxfId="37" priority="13">
      <formula>COUNTIF(JF,G28)</formula>
    </cfRule>
    <cfRule type="expression" dxfId="36" priority="14">
      <formula>MONTH(G28)=MONTH($B$3)</formula>
    </cfRule>
  </conditionalFormatting>
  <conditionalFormatting sqref="C40:F40">
    <cfRule type="expression" dxfId="35" priority="11">
      <formula>COUNTIF(JF,C40)</formula>
    </cfRule>
    <cfRule type="expression" dxfId="34" priority="12">
      <formula>MONTH(C40)=MONTH($B$3)</formula>
    </cfRule>
  </conditionalFormatting>
  <conditionalFormatting sqref="G40:AD40">
    <cfRule type="expression" dxfId="33" priority="9">
      <formula>COUNTIF(JF,G40)</formula>
    </cfRule>
    <cfRule type="expression" dxfId="32" priority="10">
      <formula>MONTH(G40)=MONTH($B$3)</formula>
    </cfRule>
  </conditionalFormatting>
  <conditionalFormatting sqref="C52:F52">
    <cfRule type="expression" dxfId="31" priority="7">
      <formula>COUNTIF(JF,C52)</formula>
    </cfRule>
    <cfRule type="expression" dxfId="30" priority="8">
      <formula>MONTH(C52)=MONTH($B$3)</formula>
    </cfRule>
  </conditionalFormatting>
  <conditionalFormatting sqref="G52:AD52">
    <cfRule type="expression" dxfId="29" priority="5">
      <formula>COUNTIF(JF,G52)</formula>
    </cfRule>
    <cfRule type="expression" dxfId="28" priority="6">
      <formula>MONTH(G52)=MONTH($B$3)</formula>
    </cfRule>
  </conditionalFormatting>
  <conditionalFormatting sqref="C64:F64">
    <cfRule type="expression" dxfId="27" priority="3">
      <formula>COUNTIF(JF,C64)</formula>
    </cfRule>
    <cfRule type="expression" dxfId="26" priority="4">
      <formula>MONTH(C64)=MONTH($B$3)</formula>
    </cfRule>
  </conditionalFormatting>
  <conditionalFormatting sqref="G64:AD64">
    <cfRule type="expression" dxfId="25" priority="1">
      <formula>COUNTIF(JF,G64)</formula>
    </cfRule>
    <cfRule type="expression" dxfId="24" priority="2">
      <formula>MONTH(G64)=MONTH($B$3)</formula>
    </cfRule>
  </conditionalFormatting>
  <dataValidations count="2">
    <dataValidation type="list" allowBlank="1" showInputMessage="1" showErrorMessage="1" sqref="B1">
      <formula1>moisannee</formula1>
    </dataValidation>
    <dataValidation type="list" allowBlank="1" showInputMessage="1" showErrorMessage="1" sqref="B2">
      <formula1>equipes</formula1>
    </dataValidation>
  </dataValidations>
  <pageMargins left="0.7" right="0.7" top="0.75" bottom="0.75" header="0.3" footer="0.3"/>
  <pageSetup paperSize="9" orientation="portrait" r:id="rId1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D74"/>
  <sheetViews>
    <sheetView showZeros="0" zoomScale="90" zoomScaleNormal="90" workbookViewId="0"/>
  </sheetViews>
  <sheetFormatPr baseColWidth="10" defaultColWidth="10.85546875" defaultRowHeight="15" x14ac:dyDescent="0.25"/>
  <cols>
    <col min="1" max="1" width="13.7109375" style="16" customWidth="1"/>
    <col min="2" max="2" width="16.5703125" style="16" customWidth="1"/>
    <col min="3" max="30" width="5.140625" style="17" customWidth="1"/>
    <col min="31" max="31" width="5.140625" style="16" customWidth="1"/>
    <col min="32" max="16384" width="10.85546875" style="16"/>
  </cols>
  <sheetData>
    <row r="1" spans="1:30" x14ac:dyDescent="0.25">
      <c r="A1" s="16" t="s">
        <v>64</v>
      </c>
      <c r="B1" s="47">
        <v>43101</v>
      </c>
    </row>
    <row r="2" spans="1:30" x14ac:dyDescent="0.25">
      <c r="A2" s="16" t="s">
        <v>65</v>
      </c>
      <c r="B2" s="47" t="s">
        <v>63</v>
      </c>
    </row>
    <row r="4" spans="1:30" x14ac:dyDescent="0.25">
      <c r="C4" s="63">
        <f>B1-WEEKDAY(B1,2)+1</f>
        <v>43101</v>
      </c>
      <c r="D4" s="64"/>
      <c r="E4" s="64"/>
      <c r="F4" s="65"/>
      <c r="G4" s="63">
        <f>C4+1</f>
        <v>43102</v>
      </c>
      <c r="H4" s="64"/>
      <c r="I4" s="64"/>
      <c r="J4" s="65"/>
      <c r="K4" s="63">
        <f>G4+1</f>
        <v>43103</v>
      </c>
      <c r="L4" s="64"/>
      <c r="M4" s="64"/>
      <c r="N4" s="65"/>
      <c r="O4" s="63">
        <f>K4+1</f>
        <v>43104</v>
      </c>
      <c r="P4" s="64"/>
      <c r="Q4" s="64"/>
      <c r="R4" s="65"/>
      <c r="S4" s="63">
        <f>O4+1</f>
        <v>43105</v>
      </c>
      <c r="T4" s="64"/>
      <c r="U4" s="64"/>
      <c r="V4" s="65"/>
      <c r="W4" s="63">
        <f>S4+1</f>
        <v>43106</v>
      </c>
      <c r="X4" s="64"/>
      <c r="Y4" s="64"/>
      <c r="Z4" s="65"/>
      <c r="AA4" s="63">
        <f t="shared" ref="AA4" si="0">W4+1</f>
        <v>43107</v>
      </c>
      <c r="AB4" s="64"/>
      <c r="AC4" s="64"/>
      <c r="AD4" s="65"/>
    </row>
    <row r="5" spans="1:30" x14ac:dyDescent="0.25">
      <c r="B5" s="16" t="s">
        <v>44</v>
      </c>
      <c r="C5" s="35"/>
      <c r="D5" s="36" t="s">
        <v>66</v>
      </c>
      <c r="E5" s="36" t="s">
        <v>66</v>
      </c>
      <c r="F5" s="37"/>
      <c r="G5" s="38">
        <f>C5</f>
        <v>0</v>
      </c>
      <c r="H5" s="39" t="str">
        <f t="shared" ref="H5:H6" si="1">D5</f>
        <v>h</v>
      </c>
      <c r="I5" s="39" t="str">
        <f t="shared" ref="I5:I6" si="2">E5</f>
        <v>h</v>
      </c>
      <c r="J5" s="40">
        <f t="shared" ref="J5:J6" si="3">F5</f>
        <v>0</v>
      </c>
      <c r="K5" s="38">
        <f t="shared" ref="K5:K6" si="4">G5</f>
        <v>0</v>
      </c>
      <c r="L5" s="39" t="str">
        <f t="shared" ref="L5:L6" si="5">H5</f>
        <v>h</v>
      </c>
      <c r="M5" s="39" t="str">
        <f t="shared" ref="M5:M6" si="6">I5</f>
        <v>h</v>
      </c>
      <c r="N5" s="40">
        <f t="shared" ref="N5:N6" si="7">J5</f>
        <v>0</v>
      </c>
      <c r="O5" s="38">
        <f t="shared" ref="O5:O6" si="8">K5</f>
        <v>0</v>
      </c>
      <c r="P5" s="39" t="str">
        <f t="shared" ref="P5:P6" si="9">L5</f>
        <v>h</v>
      </c>
      <c r="Q5" s="39" t="str">
        <f t="shared" ref="Q5:Q6" si="10">M5</f>
        <v>h</v>
      </c>
      <c r="R5" s="40">
        <f t="shared" ref="R5:R6" si="11">N5</f>
        <v>0</v>
      </c>
      <c r="S5" s="38">
        <f t="shared" ref="S5:S6" si="12">O5</f>
        <v>0</v>
      </c>
      <c r="T5" s="39" t="str">
        <f t="shared" ref="T5:T6" si="13">P5</f>
        <v>h</v>
      </c>
      <c r="U5" s="39" t="str">
        <f t="shared" ref="U5:U6" si="14">Q5</f>
        <v>h</v>
      </c>
      <c r="V5" s="40">
        <f t="shared" ref="V5:V6" si="15">R5</f>
        <v>0</v>
      </c>
      <c r="W5" s="38">
        <f t="shared" ref="W5:W6" si="16">S5</f>
        <v>0</v>
      </c>
      <c r="X5" s="39" t="str">
        <f t="shared" ref="X5:X6" si="17">T5</f>
        <v>h</v>
      </c>
      <c r="Y5" s="39" t="str">
        <f t="shared" ref="Y5:Y6" si="18">U5</f>
        <v>h</v>
      </c>
      <c r="Z5" s="40">
        <f t="shared" ref="Z5:Z6" si="19">V5</f>
        <v>0</v>
      </c>
      <c r="AA5" s="38">
        <f t="shared" ref="AA5:AA6" si="20">W5</f>
        <v>0</v>
      </c>
      <c r="AB5" s="39" t="str">
        <f t="shared" ref="AB5:AB6" si="21">X5</f>
        <v>h</v>
      </c>
      <c r="AC5" s="39" t="str">
        <f t="shared" ref="AC5:AC6" si="22">Y5</f>
        <v>h</v>
      </c>
      <c r="AD5" s="40">
        <f t="shared" ref="AD5:AD6" si="23">Z5</f>
        <v>0</v>
      </c>
    </row>
    <row r="6" spans="1:30" x14ac:dyDescent="0.25">
      <c r="B6" s="16" t="s">
        <v>45</v>
      </c>
      <c r="C6" s="41"/>
      <c r="D6" s="42" t="s">
        <v>22</v>
      </c>
      <c r="E6" s="42" t="s">
        <v>23</v>
      </c>
      <c r="F6" s="43"/>
      <c r="G6" s="44">
        <f>C6</f>
        <v>0</v>
      </c>
      <c r="H6" s="45" t="str">
        <f t="shared" si="1"/>
        <v>jour</v>
      </c>
      <c r="I6" s="45" t="str">
        <f t="shared" si="2"/>
        <v>nuit</v>
      </c>
      <c r="J6" s="46">
        <f t="shared" si="3"/>
        <v>0</v>
      </c>
      <c r="K6" s="44">
        <f t="shared" si="4"/>
        <v>0</v>
      </c>
      <c r="L6" s="45" t="str">
        <f t="shared" si="5"/>
        <v>jour</v>
      </c>
      <c r="M6" s="45" t="str">
        <f t="shared" si="6"/>
        <v>nuit</v>
      </c>
      <c r="N6" s="46">
        <f t="shared" si="7"/>
        <v>0</v>
      </c>
      <c r="O6" s="44">
        <f t="shared" si="8"/>
        <v>0</v>
      </c>
      <c r="P6" s="45" t="str">
        <f t="shared" si="9"/>
        <v>jour</v>
      </c>
      <c r="Q6" s="45" t="str">
        <f t="shared" si="10"/>
        <v>nuit</v>
      </c>
      <c r="R6" s="46">
        <f t="shared" si="11"/>
        <v>0</v>
      </c>
      <c r="S6" s="44">
        <f t="shared" si="12"/>
        <v>0</v>
      </c>
      <c r="T6" s="45" t="str">
        <f t="shared" si="13"/>
        <v>jour</v>
      </c>
      <c r="U6" s="45" t="str">
        <f t="shared" si="14"/>
        <v>nuit</v>
      </c>
      <c r="V6" s="46">
        <f t="shared" si="15"/>
        <v>0</v>
      </c>
      <c r="W6" s="44">
        <f t="shared" si="16"/>
        <v>0</v>
      </c>
      <c r="X6" s="45" t="str">
        <f t="shared" si="17"/>
        <v>jour</v>
      </c>
      <c r="Y6" s="45" t="str">
        <f t="shared" si="18"/>
        <v>nuit</v>
      </c>
      <c r="Z6" s="46">
        <f t="shared" si="19"/>
        <v>0</v>
      </c>
      <c r="AA6" s="44">
        <f t="shared" si="20"/>
        <v>0</v>
      </c>
      <c r="AB6" s="45" t="str">
        <f t="shared" si="21"/>
        <v>jour</v>
      </c>
      <c r="AC6" s="45" t="str">
        <f t="shared" si="22"/>
        <v>nuit</v>
      </c>
      <c r="AD6" s="46">
        <f t="shared" si="23"/>
        <v>0</v>
      </c>
    </row>
    <row r="7" spans="1:30" x14ac:dyDescent="0.25">
      <c r="B7" s="24" t="e">
        <f ca="1">OFFSET(EQUIPES!$A$6,1+ROW()-ROW($A$7),MATCH($B$2,equipes,0))</f>
        <v>#N/A</v>
      </c>
      <c r="C7" s="48"/>
      <c r="D7" s="49">
        <f ca="1">IFERROR(INDEX(data[heures jour],MATCH(QUARTS!$B7&amp;"|"&amp;QUARTS!C4,data[clé],0)),0)</f>
        <v>0</v>
      </c>
      <c r="E7" s="49">
        <f ca="1">IFERROR(INDEX(data[heures nuit],MATCH(QUARTS!$B7&amp;"|"&amp;QUARTS!C4,data[clé],0)),0)</f>
        <v>0</v>
      </c>
      <c r="F7" s="50"/>
      <c r="G7" s="48"/>
      <c r="H7" s="49">
        <f ca="1">IFERROR(INDEX(data[heures jour],MATCH(QUARTS!$B7&amp;"|"&amp;QUARTS!G4,data[clé],0)),0)</f>
        <v>0</v>
      </c>
      <c r="I7" s="49">
        <f ca="1">IFERROR(INDEX(data[heures nuit],MATCH(QUARTS!$B7&amp;"|"&amp;QUARTS!G4,data[clé],0)),0)</f>
        <v>0</v>
      </c>
      <c r="J7" s="50"/>
      <c r="K7" s="48"/>
      <c r="L7" s="49">
        <f ca="1">IFERROR(INDEX(data[heures jour],MATCH(QUARTS!$B7&amp;"|"&amp;QUARTS!K4,data[clé],0)),0)</f>
        <v>0</v>
      </c>
      <c r="M7" s="49">
        <f ca="1">IFERROR(INDEX(data[heures nuit],MATCH(QUARTS!$B7&amp;"|"&amp;QUARTS!K4,data[clé],0)),0)</f>
        <v>0</v>
      </c>
      <c r="N7" s="50"/>
      <c r="O7" s="48"/>
      <c r="P7" s="49">
        <f ca="1">IFERROR(INDEX(data[heures jour],MATCH(QUARTS!$B7&amp;"|"&amp;QUARTS!O4,data[clé],0)),0)</f>
        <v>0</v>
      </c>
      <c r="Q7" s="49">
        <f ca="1">IFERROR(INDEX(data[heures nuit],MATCH(QUARTS!$B7&amp;"|"&amp;QUARTS!O4,data[clé],0)),0)</f>
        <v>0</v>
      </c>
      <c r="R7" s="50"/>
      <c r="S7" s="48"/>
      <c r="T7" s="49">
        <f ca="1">IFERROR(INDEX(data[heures jour],MATCH(QUARTS!$B7&amp;"|"&amp;QUARTS!S4,data[clé],0)),0)</f>
        <v>0</v>
      </c>
      <c r="U7" s="49">
        <f ca="1">IFERROR(INDEX(data[heures nuit],MATCH(QUARTS!$B7&amp;"|"&amp;QUARTS!S4,data[clé],0)),0)</f>
        <v>0</v>
      </c>
      <c r="V7" s="50"/>
      <c r="W7" s="48"/>
      <c r="X7" s="49">
        <f ca="1">IFERROR(INDEX(data[heures jour],MATCH(QUARTS!$B7&amp;"|"&amp;QUARTS!W4,data[clé],0)),0)</f>
        <v>0</v>
      </c>
      <c r="Y7" s="49">
        <f ca="1">IFERROR(INDEX(data[heures nuit],MATCH(QUARTS!$B7&amp;"|"&amp;QUARTS!W4,data[clé],0)),0)</f>
        <v>0</v>
      </c>
      <c r="Z7" s="50"/>
      <c r="AA7" s="48"/>
      <c r="AB7" s="49">
        <f ca="1">IFERROR(INDEX(data[heures jour],MATCH(QUARTS!$B7&amp;"|"&amp;QUARTS!AA4,data[clé],0)),0)</f>
        <v>0</v>
      </c>
      <c r="AC7" s="49">
        <f ca="1">IFERROR(INDEX(data[heures nuit],MATCH(QUARTS!$B7&amp;"|"&amp;QUARTS!AA4,data[clé],0)),0)</f>
        <v>0</v>
      </c>
      <c r="AD7" s="50"/>
    </row>
    <row r="8" spans="1:30" x14ac:dyDescent="0.25">
      <c r="B8" s="26" t="e">
        <f ca="1">OFFSET(EQUIPES!$A$6,1+ROW()-ROW($A$7),MATCH($B$2,equipes,0))</f>
        <v>#N/A</v>
      </c>
      <c r="C8" s="51"/>
      <c r="D8" s="52">
        <f ca="1">IFERROR(INDEX(data[heures jour],MATCH(QUARTS!$B8&amp;"|"&amp;QUARTS!C4,data[clé],0)),0)</f>
        <v>0</v>
      </c>
      <c r="E8" s="52">
        <f ca="1">IFERROR(INDEX(data[heures nuit],MATCH(QUARTS!$B8&amp;"|"&amp;QUARTS!C4,data[clé],0)),0)</f>
        <v>0</v>
      </c>
      <c r="F8" s="53"/>
      <c r="G8" s="51"/>
      <c r="H8" s="52">
        <f ca="1">IFERROR(INDEX(data[heures jour],MATCH(QUARTS!$B8&amp;"|"&amp;QUARTS!G4,data[clé],0)),0)</f>
        <v>0</v>
      </c>
      <c r="I8" s="52">
        <f ca="1">IFERROR(INDEX(data[heures nuit],MATCH(QUARTS!$B8&amp;"|"&amp;QUARTS!G4,data[clé],0)),0)</f>
        <v>0</v>
      </c>
      <c r="J8" s="53"/>
      <c r="K8" s="51"/>
      <c r="L8" s="52">
        <f ca="1">IFERROR(INDEX(data[heures jour],MATCH(QUARTS!$B8&amp;"|"&amp;QUARTS!K4,data[clé],0)),0)</f>
        <v>0</v>
      </c>
      <c r="M8" s="52">
        <f ca="1">IFERROR(INDEX(data[heures nuit],MATCH(QUARTS!$B8&amp;"|"&amp;QUARTS!K4,data[clé],0)),0)</f>
        <v>0</v>
      </c>
      <c r="N8" s="53"/>
      <c r="O8" s="51"/>
      <c r="P8" s="52">
        <f ca="1">IFERROR(INDEX(data[heures jour],MATCH(QUARTS!$B8&amp;"|"&amp;QUARTS!O4,data[clé],0)),0)</f>
        <v>0</v>
      </c>
      <c r="Q8" s="52">
        <f ca="1">IFERROR(INDEX(data[heures nuit],MATCH(QUARTS!$B8&amp;"|"&amp;QUARTS!O4,data[clé],0)),0)</f>
        <v>0</v>
      </c>
      <c r="R8" s="53"/>
      <c r="S8" s="51"/>
      <c r="T8" s="52">
        <f ca="1">IFERROR(INDEX(data[heures jour],MATCH(QUARTS!$B8&amp;"|"&amp;QUARTS!S4,data[clé],0)),0)</f>
        <v>0</v>
      </c>
      <c r="U8" s="52">
        <f ca="1">IFERROR(INDEX(data[heures nuit],MATCH(QUARTS!$B8&amp;"|"&amp;QUARTS!S4,data[clé],0)),0)</f>
        <v>0</v>
      </c>
      <c r="V8" s="53"/>
      <c r="W8" s="51"/>
      <c r="X8" s="52">
        <f ca="1">IFERROR(INDEX(data[heures jour],MATCH(QUARTS!$B8&amp;"|"&amp;QUARTS!W4,data[clé],0)),0)</f>
        <v>0</v>
      </c>
      <c r="Y8" s="52">
        <f ca="1">IFERROR(INDEX(data[heures nuit],MATCH(QUARTS!$B8&amp;"|"&amp;QUARTS!W4,data[clé],0)),0)</f>
        <v>0</v>
      </c>
      <c r="Z8" s="53"/>
      <c r="AA8" s="51"/>
      <c r="AB8" s="52">
        <f ca="1">IFERROR(INDEX(data[heures jour],MATCH(QUARTS!$B8&amp;"|"&amp;QUARTS!AA4,data[clé],0)),0)</f>
        <v>0</v>
      </c>
      <c r="AC8" s="52">
        <f ca="1">IFERROR(INDEX(data[heures nuit],MATCH(QUARTS!$B8&amp;"|"&amp;QUARTS!AA4,data[clé],0)),0)</f>
        <v>0</v>
      </c>
      <c r="AD8" s="53"/>
    </row>
    <row r="9" spans="1:30" x14ac:dyDescent="0.25">
      <c r="B9" s="25" t="e">
        <f ca="1">OFFSET(EQUIPES!$A$6,1+ROW()-ROW($A$7),MATCH($B$2,equipes,0))</f>
        <v>#N/A</v>
      </c>
      <c r="C9" s="54"/>
      <c r="D9" s="55">
        <f ca="1">IFERROR(INDEX(data[heures jour],MATCH(QUARTS!$B9&amp;"|"&amp;QUARTS!C4,data[clé],0)),0)</f>
        <v>0</v>
      </c>
      <c r="E9" s="55">
        <f ca="1">IFERROR(INDEX(data[heures nuit],MATCH(QUARTS!$B9&amp;"|"&amp;QUARTS!C4,data[clé],0)),0)</f>
        <v>0</v>
      </c>
      <c r="F9" s="56"/>
      <c r="G9" s="54"/>
      <c r="H9" s="55">
        <f ca="1">IFERROR(INDEX(data[heures jour],MATCH(QUARTS!$B9&amp;"|"&amp;QUARTS!G4,data[clé],0)),0)</f>
        <v>0</v>
      </c>
      <c r="I9" s="55">
        <f ca="1">IFERROR(INDEX(data[heures nuit],MATCH(QUARTS!$B9&amp;"|"&amp;QUARTS!G4,data[clé],0)),0)</f>
        <v>0</v>
      </c>
      <c r="J9" s="56"/>
      <c r="K9" s="54"/>
      <c r="L9" s="55">
        <f ca="1">IFERROR(INDEX(data[heures jour],MATCH(QUARTS!$B9&amp;"|"&amp;QUARTS!K4,data[clé],0)),0)</f>
        <v>0</v>
      </c>
      <c r="M9" s="55">
        <f ca="1">IFERROR(INDEX(data[heures nuit],MATCH(QUARTS!$B9&amp;"|"&amp;QUARTS!K4,data[clé],0)),0)</f>
        <v>0</v>
      </c>
      <c r="N9" s="56"/>
      <c r="O9" s="54"/>
      <c r="P9" s="55">
        <f ca="1">IFERROR(INDEX(data[heures jour],MATCH(QUARTS!$B9&amp;"|"&amp;QUARTS!O4,data[clé],0)),0)</f>
        <v>0</v>
      </c>
      <c r="Q9" s="55">
        <f ca="1">IFERROR(INDEX(data[heures nuit],MATCH(QUARTS!$B9&amp;"|"&amp;QUARTS!O4,data[clé],0)),0)</f>
        <v>0</v>
      </c>
      <c r="R9" s="56"/>
      <c r="S9" s="54"/>
      <c r="T9" s="55">
        <f ca="1">IFERROR(INDEX(data[heures jour],MATCH(QUARTS!$B9&amp;"|"&amp;QUARTS!S4,data[clé],0)),0)</f>
        <v>0</v>
      </c>
      <c r="U9" s="55">
        <f ca="1">IFERROR(INDEX(data[heures nuit],MATCH(QUARTS!$B9&amp;"|"&amp;QUARTS!S4,data[clé],0)),0)</f>
        <v>0</v>
      </c>
      <c r="V9" s="56"/>
      <c r="W9" s="54"/>
      <c r="X9" s="55">
        <f ca="1">IFERROR(INDEX(data[heures jour],MATCH(QUARTS!$B9&amp;"|"&amp;QUARTS!W4,data[clé],0)),0)</f>
        <v>0</v>
      </c>
      <c r="Y9" s="55">
        <f ca="1">IFERROR(INDEX(data[heures nuit],MATCH(QUARTS!$B9&amp;"|"&amp;QUARTS!W4,data[clé],0)),0)</f>
        <v>0</v>
      </c>
      <c r="Z9" s="56"/>
      <c r="AA9" s="54"/>
      <c r="AB9" s="55">
        <f ca="1">IFERROR(INDEX(data[heures jour],MATCH(QUARTS!$B9&amp;"|"&amp;QUARTS!AA4,data[clé],0)),0)</f>
        <v>0</v>
      </c>
      <c r="AC9" s="55">
        <f ca="1">IFERROR(INDEX(data[heures nuit],MATCH(QUARTS!$B9&amp;"|"&amp;QUARTS!AA4,data[clé],0)),0)</f>
        <v>0</v>
      </c>
      <c r="AD9" s="56"/>
    </row>
    <row r="10" spans="1:30" x14ac:dyDescent="0.25">
      <c r="B10" s="26" t="e">
        <f ca="1">OFFSET(EQUIPES!$A$6,1+ROW()-ROW($A$7),MATCH($B$2,equipes,0))</f>
        <v>#N/A</v>
      </c>
      <c r="C10" s="51"/>
      <c r="D10" s="52">
        <f ca="1">IFERROR(INDEX(data[heures jour],MATCH(QUARTS!$B10&amp;"|"&amp;QUARTS!C4,data[clé],0)),0)</f>
        <v>0</v>
      </c>
      <c r="E10" s="52">
        <f ca="1">IFERROR(INDEX(data[heures nuit],MATCH(QUARTS!$B10&amp;"|"&amp;QUARTS!C4,data[clé],0)),0)</f>
        <v>0</v>
      </c>
      <c r="F10" s="53"/>
      <c r="G10" s="51"/>
      <c r="H10" s="52">
        <f ca="1">IFERROR(INDEX(data[heures jour],MATCH(QUARTS!$B10&amp;"|"&amp;QUARTS!G4,data[clé],0)),0)</f>
        <v>0</v>
      </c>
      <c r="I10" s="52">
        <f ca="1">IFERROR(INDEX(data[heures nuit],MATCH(QUARTS!$B10&amp;"|"&amp;QUARTS!G4,data[clé],0)),0)</f>
        <v>0</v>
      </c>
      <c r="J10" s="53"/>
      <c r="K10" s="51"/>
      <c r="L10" s="52">
        <f ca="1">IFERROR(INDEX(data[heures jour],MATCH(QUARTS!$B10&amp;"|"&amp;QUARTS!K4,data[clé],0)),0)</f>
        <v>0</v>
      </c>
      <c r="M10" s="52">
        <f ca="1">IFERROR(INDEX(data[heures nuit],MATCH(QUARTS!$B10&amp;"|"&amp;QUARTS!K4,data[clé],0)),0)</f>
        <v>0</v>
      </c>
      <c r="N10" s="53"/>
      <c r="O10" s="51"/>
      <c r="P10" s="52">
        <f ca="1">IFERROR(INDEX(data[heures jour],MATCH(QUARTS!$B10&amp;"|"&amp;QUARTS!O4,data[clé],0)),0)</f>
        <v>0</v>
      </c>
      <c r="Q10" s="52">
        <f ca="1">IFERROR(INDEX(data[heures nuit],MATCH(QUARTS!$B10&amp;"|"&amp;QUARTS!O4,data[clé],0)),0)</f>
        <v>0</v>
      </c>
      <c r="R10" s="53"/>
      <c r="S10" s="51"/>
      <c r="T10" s="52">
        <f ca="1">IFERROR(INDEX(data[heures jour],MATCH(QUARTS!$B10&amp;"|"&amp;QUARTS!S4,data[clé],0)),0)</f>
        <v>0</v>
      </c>
      <c r="U10" s="52">
        <f ca="1">IFERROR(INDEX(data[heures nuit],MATCH(QUARTS!$B10&amp;"|"&amp;QUARTS!S4,data[clé],0)),0)</f>
        <v>0</v>
      </c>
      <c r="V10" s="53"/>
      <c r="W10" s="51"/>
      <c r="X10" s="52">
        <f ca="1">IFERROR(INDEX(data[heures jour],MATCH(QUARTS!$B10&amp;"|"&amp;QUARTS!W4,data[clé],0)),0)</f>
        <v>0</v>
      </c>
      <c r="Y10" s="52">
        <f ca="1">IFERROR(INDEX(data[heures nuit],MATCH(QUARTS!$B10&amp;"|"&amp;QUARTS!W4,data[clé],0)),0)</f>
        <v>0</v>
      </c>
      <c r="Z10" s="53"/>
      <c r="AA10" s="51"/>
      <c r="AB10" s="52">
        <f ca="1">IFERROR(INDEX(data[heures jour],MATCH(QUARTS!$B10&amp;"|"&amp;QUARTS!AA4,data[clé],0)),0)</f>
        <v>0</v>
      </c>
      <c r="AC10" s="52">
        <f ca="1">IFERROR(INDEX(data[heures nuit],MATCH(QUARTS!$B10&amp;"|"&amp;QUARTS!AA4,data[clé],0)),0)</f>
        <v>0</v>
      </c>
      <c r="AD10" s="53"/>
    </row>
    <row r="11" spans="1:30" x14ac:dyDescent="0.25">
      <c r="B11" s="25" t="e">
        <f ca="1">OFFSET(EQUIPES!$A$6,1+ROW()-ROW($A$7),MATCH($B$2,equipes,0))</f>
        <v>#N/A</v>
      </c>
      <c r="C11" s="54"/>
      <c r="D11" s="55">
        <f ca="1">IFERROR(INDEX(data[heures jour],MATCH(QUARTS!$B11&amp;"|"&amp;QUARTS!C4,data[clé],0)),0)</f>
        <v>0</v>
      </c>
      <c r="E11" s="55">
        <f ca="1">IFERROR(INDEX(data[heures nuit],MATCH(QUARTS!$B11&amp;"|"&amp;QUARTS!C4,data[clé],0)),0)</f>
        <v>0</v>
      </c>
      <c r="F11" s="56"/>
      <c r="G11" s="54"/>
      <c r="H11" s="55">
        <f ca="1">IFERROR(INDEX(data[heures jour],MATCH(QUARTS!$B11&amp;"|"&amp;QUARTS!G4,data[clé],0)),0)</f>
        <v>0</v>
      </c>
      <c r="I11" s="55">
        <f ca="1">IFERROR(INDEX(data[heures nuit],MATCH(QUARTS!$B11&amp;"|"&amp;QUARTS!G4,data[clé],0)),0)</f>
        <v>0</v>
      </c>
      <c r="J11" s="56"/>
      <c r="K11" s="54"/>
      <c r="L11" s="55">
        <f ca="1">IFERROR(INDEX(data[heures jour],MATCH(QUARTS!$B11&amp;"|"&amp;QUARTS!K4,data[clé],0)),0)</f>
        <v>0</v>
      </c>
      <c r="M11" s="55">
        <f ca="1">IFERROR(INDEX(data[heures nuit],MATCH(QUARTS!$B11&amp;"|"&amp;QUARTS!K4,data[clé],0)),0)</f>
        <v>0</v>
      </c>
      <c r="N11" s="56"/>
      <c r="O11" s="54"/>
      <c r="P11" s="55">
        <f ca="1">IFERROR(INDEX(data[heures jour],MATCH(QUARTS!$B11&amp;"|"&amp;QUARTS!O4,data[clé],0)),0)</f>
        <v>0</v>
      </c>
      <c r="Q11" s="55">
        <f ca="1">IFERROR(INDEX(data[heures nuit],MATCH(QUARTS!$B11&amp;"|"&amp;QUARTS!O4,data[clé],0)),0)</f>
        <v>0</v>
      </c>
      <c r="R11" s="56"/>
      <c r="S11" s="54"/>
      <c r="T11" s="55">
        <f ca="1">IFERROR(INDEX(data[heures jour],MATCH(QUARTS!$B11&amp;"|"&amp;QUARTS!S4,data[clé],0)),0)</f>
        <v>0</v>
      </c>
      <c r="U11" s="55">
        <f ca="1">IFERROR(INDEX(data[heures nuit],MATCH(QUARTS!$B11&amp;"|"&amp;QUARTS!S4,data[clé],0)),0)</f>
        <v>0</v>
      </c>
      <c r="V11" s="56"/>
      <c r="W11" s="54"/>
      <c r="X11" s="55">
        <f ca="1">IFERROR(INDEX(data[heures jour],MATCH(QUARTS!$B11&amp;"|"&amp;QUARTS!W4,data[clé],0)),0)</f>
        <v>0</v>
      </c>
      <c r="Y11" s="55">
        <f ca="1">IFERROR(INDEX(data[heures nuit],MATCH(QUARTS!$B11&amp;"|"&amp;QUARTS!W4,data[clé],0)),0)</f>
        <v>0</v>
      </c>
      <c r="Z11" s="56"/>
      <c r="AA11" s="54"/>
      <c r="AB11" s="55">
        <f ca="1">IFERROR(INDEX(data[heures jour],MATCH(QUARTS!$B11&amp;"|"&amp;QUARTS!AA4,data[clé],0)),0)</f>
        <v>0</v>
      </c>
      <c r="AC11" s="55">
        <f ca="1">IFERROR(INDEX(data[heures nuit],MATCH(QUARTS!$B11&amp;"|"&amp;QUARTS!AA4,data[clé],0)),0)</f>
        <v>0</v>
      </c>
      <c r="AD11" s="56"/>
    </row>
    <row r="12" spans="1:30" x14ac:dyDescent="0.25">
      <c r="B12" s="26" t="e">
        <f ca="1">OFFSET(EQUIPES!$A$6,1+ROW()-ROW($A$7),MATCH($B$2,equipes,0))</f>
        <v>#N/A</v>
      </c>
      <c r="C12" s="51"/>
      <c r="D12" s="52">
        <f ca="1">IFERROR(INDEX(data[heures jour],MATCH(QUARTS!$B12&amp;"|"&amp;QUARTS!C4,data[clé],0)),0)</f>
        <v>0</v>
      </c>
      <c r="E12" s="52">
        <f ca="1">IFERROR(INDEX(data[heures nuit],MATCH(QUARTS!$B12&amp;"|"&amp;QUARTS!C4,data[clé],0)),0)</f>
        <v>0</v>
      </c>
      <c r="F12" s="53"/>
      <c r="G12" s="51"/>
      <c r="H12" s="52">
        <f ca="1">IFERROR(INDEX(data[heures jour],MATCH(QUARTS!$B12&amp;"|"&amp;QUARTS!G4,data[clé],0)),0)</f>
        <v>0</v>
      </c>
      <c r="I12" s="52">
        <f ca="1">IFERROR(INDEX(data[heures nuit],MATCH(QUARTS!$B12&amp;"|"&amp;QUARTS!G4,data[clé],0)),0)</f>
        <v>0</v>
      </c>
      <c r="J12" s="53"/>
      <c r="K12" s="51"/>
      <c r="L12" s="52">
        <f ca="1">IFERROR(INDEX(data[heures jour],MATCH(QUARTS!$B12&amp;"|"&amp;QUARTS!K4,data[clé],0)),0)</f>
        <v>0</v>
      </c>
      <c r="M12" s="52">
        <f ca="1">IFERROR(INDEX(data[heures nuit],MATCH(QUARTS!$B12&amp;"|"&amp;QUARTS!K4,data[clé],0)),0)</f>
        <v>0</v>
      </c>
      <c r="N12" s="53"/>
      <c r="O12" s="51"/>
      <c r="P12" s="52">
        <f ca="1">IFERROR(INDEX(data[heures jour],MATCH(QUARTS!$B12&amp;"|"&amp;QUARTS!O4,data[clé],0)),0)</f>
        <v>0</v>
      </c>
      <c r="Q12" s="52">
        <f ca="1">IFERROR(INDEX(data[heures nuit],MATCH(QUARTS!$B12&amp;"|"&amp;QUARTS!O4,data[clé],0)),0)</f>
        <v>0</v>
      </c>
      <c r="R12" s="53"/>
      <c r="S12" s="51"/>
      <c r="T12" s="52">
        <f ca="1">IFERROR(INDEX(data[heures jour],MATCH(QUARTS!$B12&amp;"|"&amp;QUARTS!S4,data[clé],0)),0)</f>
        <v>0</v>
      </c>
      <c r="U12" s="52">
        <f ca="1">IFERROR(INDEX(data[heures nuit],MATCH(QUARTS!$B12&amp;"|"&amp;QUARTS!S4,data[clé],0)),0)</f>
        <v>0</v>
      </c>
      <c r="V12" s="53"/>
      <c r="W12" s="51"/>
      <c r="X12" s="52">
        <f ca="1">IFERROR(INDEX(data[heures jour],MATCH(QUARTS!$B12&amp;"|"&amp;QUARTS!W4,data[clé],0)),0)</f>
        <v>0</v>
      </c>
      <c r="Y12" s="52">
        <f ca="1">IFERROR(INDEX(data[heures nuit],MATCH(QUARTS!$B12&amp;"|"&amp;QUARTS!W4,data[clé],0)),0)</f>
        <v>0</v>
      </c>
      <c r="Z12" s="53"/>
      <c r="AA12" s="51"/>
      <c r="AB12" s="52">
        <f ca="1">IFERROR(INDEX(data[heures jour],MATCH(QUARTS!$B12&amp;"|"&amp;QUARTS!AA4,data[clé],0)),0)</f>
        <v>0</v>
      </c>
      <c r="AC12" s="52">
        <f ca="1">IFERROR(INDEX(data[heures nuit],MATCH(QUARTS!$B12&amp;"|"&amp;QUARTS!AA4,data[clé],0)),0)</f>
        <v>0</v>
      </c>
      <c r="AD12" s="53"/>
    </row>
    <row r="13" spans="1:30" x14ac:dyDescent="0.25">
      <c r="B13" s="25" t="e">
        <f ca="1">OFFSET(EQUIPES!$A$6,1+ROW()-ROW($A$7),MATCH($B$2,equipes,0))</f>
        <v>#N/A</v>
      </c>
      <c r="C13" s="54"/>
      <c r="D13" s="55">
        <f ca="1">IFERROR(INDEX(data[heures jour],MATCH(QUARTS!$B13&amp;"|"&amp;QUARTS!C4,data[clé],0)),0)</f>
        <v>0</v>
      </c>
      <c r="E13" s="55">
        <f ca="1">IFERROR(INDEX(data[heures nuit],MATCH(QUARTS!$B13&amp;"|"&amp;QUARTS!C4,data[clé],0)),0)</f>
        <v>0</v>
      </c>
      <c r="F13" s="56"/>
      <c r="G13" s="54"/>
      <c r="H13" s="55">
        <f ca="1">IFERROR(INDEX(data[heures jour],MATCH(QUARTS!$B13&amp;"|"&amp;QUARTS!G4,data[clé],0)),0)</f>
        <v>0</v>
      </c>
      <c r="I13" s="55">
        <f ca="1">IFERROR(INDEX(data[heures nuit],MATCH(QUARTS!$B13&amp;"|"&amp;QUARTS!G4,data[clé],0)),0)</f>
        <v>0</v>
      </c>
      <c r="J13" s="56"/>
      <c r="K13" s="54"/>
      <c r="L13" s="55">
        <f ca="1">IFERROR(INDEX(data[heures jour],MATCH(QUARTS!$B13&amp;"|"&amp;QUARTS!K4,data[clé],0)),0)</f>
        <v>0</v>
      </c>
      <c r="M13" s="55">
        <f ca="1">IFERROR(INDEX(data[heures nuit],MATCH(QUARTS!$B13&amp;"|"&amp;QUARTS!K4,data[clé],0)),0)</f>
        <v>0</v>
      </c>
      <c r="N13" s="56"/>
      <c r="O13" s="54"/>
      <c r="P13" s="55">
        <f ca="1">IFERROR(INDEX(data[heures jour],MATCH(QUARTS!$B13&amp;"|"&amp;QUARTS!O4,data[clé],0)),0)</f>
        <v>0</v>
      </c>
      <c r="Q13" s="55">
        <f ca="1">IFERROR(INDEX(data[heures nuit],MATCH(QUARTS!$B13&amp;"|"&amp;QUARTS!O4,data[clé],0)),0)</f>
        <v>0</v>
      </c>
      <c r="R13" s="56"/>
      <c r="S13" s="54"/>
      <c r="T13" s="55">
        <f ca="1">IFERROR(INDEX(data[heures jour],MATCH(QUARTS!$B13&amp;"|"&amp;QUARTS!S4,data[clé],0)),0)</f>
        <v>0</v>
      </c>
      <c r="U13" s="55">
        <f ca="1">IFERROR(INDEX(data[heures nuit],MATCH(QUARTS!$B13&amp;"|"&amp;QUARTS!S4,data[clé],0)),0)</f>
        <v>0</v>
      </c>
      <c r="V13" s="56"/>
      <c r="W13" s="54"/>
      <c r="X13" s="55">
        <f ca="1">IFERROR(INDEX(data[heures jour],MATCH(QUARTS!$B13&amp;"|"&amp;QUARTS!W4,data[clé],0)),0)</f>
        <v>0</v>
      </c>
      <c r="Y13" s="55">
        <f ca="1">IFERROR(INDEX(data[heures nuit],MATCH(QUARTS!$B13&amp;"|"&amp;QUARTS!W4,data[clé],0)),0)</f>
        <v>0</v>
      </c>
      <c r="Z13" s="56"/>
      <c r="AA13" s="54"/>
      <c r="AB13" s="55">
        <f ca="1">IFERROR(INDEX(data[heures jour],MATCH(QUARTS!$B13&amp;"|"&amp;QUARTS!AA4,data[clé],0)),0)</f>
        <v>0</v>
      </c>
      <c r="AC13" s="55">
        <f ca="1">IFERROR(INDEX(data[heures nuit],MATCH(QUARTS!$B13&amp;"|"&amp;QUARTS!AA4,data[clé],0)),0)</f>
        <v>0</v>
      </c>
      <c r="AD13" s="56"/>
    </row>
    <row r="14" spans="1:30" x14ac:dyDescent="0.25">
      <c r="B14" s="30" t="e">
        <f ca="1">OFFSET(EQUIPES!$A$6,1+ROW()-ROW($A$7),MATCH($B$2,equipes,0))</f>
        <v>#N/A</v>
      </c>
      <c r="C14" s="57"/>
      <c r="D14" s="58">
        <f ca="1">IFERROR(INDEX(data[heures jour],MATCH(QUARTS!$B14&amp;"|"&amp;QUARTS!C4,data[clé],0)),0)</f>
        <v>0</v>
      </c>
      <c r="E14" s="58">
        <f ca="1">IFERROR(INDEX(data[heures nuit],MATCH(QUARTS!$B14&amp;"|"&amp;QUARTS!C4,data[clé],0)),0)</f>
        <v>0</v>
      </c>
      <c r="F14" s="59"/>
      <c r="G14" s="57"/>
      <c r="H14" s="58">
        <f ca="1">IFERROR(INDEX(data[heures jour],MATCH(QUARTS!$B14&amp;"|"&amp;QUARTS!G4,data[clé],0)),0)</f>
        <v>0</v>
      </c>
      <c r="I14" s="58">
        <f ca="1">IFERROR(INDEX(data[heures nuit],MATCH(QUARTS!$B14&amp;"|"&amp;QUARTS!G4,data[clé],0)),0)</f>
        <v>0</v>
      </c>
      <c r="J14" s="59"/>
      <c r="K14" s="57"/>
      <c r="L14" s="58">
        <f ca="1">IFERROR(INDEX(data[heures jour],MATCH(QUARTS!$B14&amp;"|"&amp;QUARTS!K4,data[clé],0)),0)</f>
        <v>0</v>
      </c>
      <c r="M14" s="58">
        <f ca="1">IFERROR(INDEX(data[heures nuit],MATCH(QUARTS!$B14&amp;"|"&amp;QUARTS!K4,data[clé],0)),0)</f>
        <v>0</v>
      </c>
      <c r="N14" s="59"/>
      <c r="O14" s="57"/>
      <c r="P14" s="58">
        <f ca="1">IFERROR(INDEX(data[heures jour],MATCH(QUARTS!$B14&amp;"|"&amp;QUARTS!O4,data[clé],0)),0)</f>
        <v>0</v>
      </c>
      <c r="Q14" s="58">
        <f ca="1">IFERROR(INDEX(data[heures nuit],MATCH(QUARTS!$B14&amp;"|"&amp;QUARTS!O4,data[clé],0)),0)</f>
        <v>0</v>
      </c>
      <c r="R14" s="59"/>
      <c r="S14" s="57"/>
      <c r="T14" s="58">
        <f ca="1">IFERROR(INDEX(data[heures jour],MATCH(QUARTS!$B14&amp;"|"&amp;QUARTS!S4,data[clé],0)),0)</f>
        <v>0</v>
      </c>
      <c r="U14" s="58">
        <f ca="1">IFERROR(INDEX(data[heures nuit],MATCH(QUARTS!$B14&amp;"|"&amp;QUARTS!S4,data[clé],0)),0)</f>
        <v>0</v>
      </c>
      <c r="V14" s="59"/>
      <c r="W14" s="57"/>
      <c r="X14" s="58">
        <f ca="1">IFERROR(INDEX(data[heures jour],MATCH(QUARTS!$B14&amp;"|"&amp;QUARTS!W4,data[clé],0)),0)</f>
        <v>0</v>
      </c>
      <c r="Y14" s="58">
        <f ca="1">IFERROR(INDEX(data[heures nuit],MATCH(QUARTS!$B14&amp;"|"&amp;QUARTS!W4,data[clé],0)),0)</f>
        <v>0</v>
      </c>
      <c r="Z14" s="59"/>
      <c r="AA14" s="57"/>
      <c r="AB14" s="58">
        <f ca="1">IFERROR(INDEX(data[heures jour],MATCH(QUARTS!$B14&amp;"|"&amp;QUARTS!AA4,data[clé],0)),0)</f>
        <v>0</v>
      </c>
      <c r="AC14" s="58">
        <f ca="1">IFERROR(INDEX(data[heures nuit],MATCH(QUARTS!$B14&amp;"|"&amp;QUARTS!AA4,data[clé],0)),0)</f>
        <v>0</v>
      </c>
      <c r="AD14" s="59"/>
    </row>
    <row r="16" spans="1:30" x14ac:dyDescent="0.25">
      <c r="C16" s="63">
        <f>C4+7</f>
        <v>43108</v>
      </c>
      <c r="D16" s="64"/>
      <c r="E16" s="64"/>
      <c r="F16" s="65"/>
      <c r="G16" s="63">
        <f>C16+1</f>
        <v>43109</v>
      </c>
      <c r="H16" s="64"/>
      <c r="I16" s="64"/>
      <c r="J16" s="65"/>
      <c r="K16" s="63">
        <f>G16+1</f>
        <v>43110</v>
      </c>
      <c r="L16" s="64"/>
      <c r="M16" s="64"/>
      <c r="N16" s="65"/>
      <c r="O16" s="63">
        <f>K16+1</f>
        <v>43111</v>
      </c>
      <c r="P16" s="64"/>
      <c r="Q16" s="64"/>
      <c r="R16" s="65"/>
      <c r="S16" s="63">
        <f>O16+1</f>
        <v>43112</v>
      </c>
      <c r="T16" s="64"/>
      <c r="U16" s="64"/>
      <c r="V16" s="65"/>
      <c r="W16" s="63">
        <f>S16+1</f>
        <v>43113</v>
      </c>
      <c r="X16" s="64"/>
      <c r="Y16" s="64"/>
      <c r="Z16" s="65"/>
      <c r="AA16" s="63">
        <f t="shared" ref="AA16" si="24">W16+1</f>
        <v>43114</v>
      </c>
      <c r="AB16" s="64"/>
      <c r="AC16" s="64"/>
      <c r="AD16" s="65"/>
    </row>
    <row r="17" spans="2:30" x14ac:dyDescent="0.25">
      <c r="B17" s="16" t="s">
        <v>44</v>
      </c>
      <c r="C17" s="35">
        <f>C5</f>
        <v>0</v>
      </c>
      <c r="D17" s="36" t="str">
        <f t="shared" ref="D17:F18" si="25">D5</f>
        <v>h</v>
      </c>
      <c r="E17" s="36" t="str">
        <f t="shared" si="25"/>
        <v>h</v>
      </c>
      <c r="F17" s="37">
        <f t="shared" si="25"/>
        <v>0</v>
      </c>
      <c r="G17" s="38">
        <f>C17</f>
        <v>0</v>
      </c>
      <c r="H17" s="39" t="str">
        <f t="shared" ref="H17:W18" si="26">D17</f>
        <v>h</v>
      </c>
      <c r="I17" s="39" t="str">
        <f t="shared" si="26"/>
        <v>h</v>
      </c>
      <c r="J17" s="40">
        <f t="shared" si="26"/>
        <v>0</v>
      </c>
      <c r="K17" s="38">
        <f t="shared" si="26"/>
        <v>0</v>
      </c>
      <c r="L17" s="39" t="str">
        <f t="shared" si="26"/>
        <v>h</v>
      </c>
      <c r="M17" s="39" t="str">
        <f t="shared" si="26"/>
        <v>h</v>
      </c>
      <c r="N17" s="40">
        <f t="shared" si="26"/>
        <v>0</v>
      </c>
      <c r="O17" s="38">
        <f t="shared" si="26"/>
        <v>0</v>
      </c>
      <c r="P17" s="39" t="str">
        <f t="shared" si="26"/>
        <v>h</v>
      </c>
      <c r="Q17" s="39" t="str">
        <f t="shared" si="26"/>
        <v>h</v>
      </c>
      <c r="R17" s="40">
        <f t="shared" si="26"/>
        <v>0</v>
      </c>
      <c r="S17" s="38">
        <f t="shared" si="26"/>
        <v>0</v>
      </c>
      <c r="T17" s="39" t="str">
        <f t="shared" si="26"/>
        <v>h</v>
      </c>
      <c r="U17" s="39" t="str">
        <f t="shared" si="26"/>
        <v>h</v>
      </c>
      <c r="V17" s="40">
        <f t="shared" si="26"/>
        <v>0</v>
      </c>
      <c r="W17" s="38">
        <f t="shared" si="26"/>
        <v>0</v>
      </c>
      <c r="X17" s="39" t="str">
        <f t="shared" ref="X17:AD18" si="27">T17</f>
        <v>h</v>
      </c>
      <c r="Y17" s="39" t="str">
        <f t="shared" si="27"/>
        <v>h</v>
      </c>
      <c r="Z17" s="40">
        <f t="shared" si="27"/>
        <v>0</v>
      </c>
      <c r="AA17" s="38">
        <f t="shared" si="27"/>
        <v>0</v>
      </c>
      <c r="AB17" s="39" t="str">
        <f t="shared" si="27"/>
        <v>h</v>
      </c>
      <c r="AC17" s="39" t="str">
        <f t="shared" si="27"/>
        <v>h</v>
      </c>
      <c r="AD17" s="40">
        <f t="shared" si="27"/>
        <v>0</v>
      </c>
    </row>
    <row r="18" spans="2:30" x14ac:dyDescent="0.25">
      <c r="B18" s="16" t="s">
        <v>45</v>
      </c>
      <c r="C18" s="41">
        <f>C6</f>
        <v>0</v>
      </c>
      <c r="D18" s="42" t="str">
        <f t="shared" si="25"/>
        <v>jour</v>
      </c>
      <c r="E18" s="42" t="str">
        <f t="shared" si="25"/>
        <v>nuit</v>
      </c>
      <c r="F18" s="43">
        <f t="shared" si="25"/>
        <v>0</v>
      </c>
      <c r="G18" s="44">
        <f>C18</f>
        <v>0</v>
      </c>
      <c r="H18" s="45" t="str">
        <f t="shared" si="26"/>
        <v>jour</v>
      </c>
      <c r="I18" s="45" t="str">
        <f t="shared" si="26"/>
        <v>nuit</v>
      </c>
      <c r="J18" s="46">
        <f t="shared" si="26"/>
        <v>0</v>
      </c>
      <c r="K18" s="44">
        <f t="shared" si="26"/>
        <v>0</v>
      </c>
      <c r="L18" s="45" t="str">
        <f t="shared" si="26"/>
        <v>jour</v>
      </c>
      <c r="M18" s="45" t="str">
        <f t="shared" si="26"/>
        <v>nuit</v>
      </c>
      <c r="N18" s="46">
        <f t="shared" si="26"/>
        <v>0</v>
      </c>
      <c r="O18" s="44">
        <f t="shared" si="26"/>
        <v>0</v>
      </c>
      <c r="P18" s="45" t="str">
        <f t="shared" si="26"/>
        <v>jour</v>
      </c>
      <c r="Q18" s="45" t="str">
        <f t="shared" si="26"/>
        <v>nuit</v>
      </c>
      <c r="R18" s="46">
        <f t="shared" si="26"/>
        <v>0</v>
      </c>
      <c r="S18" s="44">
        <f t="shared" si="26"/>
        <v>0</v>
      </c>
      <c r="T18" s="45" t="str">
        <f t="shared" si="26"/>
        <v>jour</v>
      </c>
      <c r="U18" s="45" t="str">
        <f t="shared" si="26"/>
        <v>nuit</v>
      </c>
      <c r="V18" s="46">
        <f t="shared" si="26"/>
        <v>0</v>
      </c>
      <c r="W18" s="44">
        <f t="shared" si="26"/>
        <v>0</v>
      </c>
      <c r="X18" s="45" t="str">
        <f t="shared" si="27"/>
        <v>jour</v>
      </c>
      <c r="Y18" s="45" t="str">
        <f t="shared" si="27"/>
        <v>nuit</v>
      </c>
      <c r="Z18" s="46">
        <f t="shared" si="27"/>
        <v>0</v>
      </c>
      <c r="AA18" s="44">
        <f t="shared" si="27"/>
        <v>0</v>
      </c>
      <c r="AB18" s="45" t="str">
        <f t="shared" si="27"/>
        <v>jour</v>
      </c>
      <c r="AC18" s="45" t="str">
        <f t="shared" si="27"/>
        <v>nuit</v>
      </c>
      <c r="AD18" s="46">
        <f t="shared" si="27"/>
        <v>0</v>
      </c>
    </row>
    <row r="19" spans="2:30" x14ac:dyDescent="0.25">
      <c r="B19" s="24" t="e">
        <f ca="1">B7</f>
        <v>#N/A</v>
      </c>
      <c r="C19" s="48"/>
      <c r="D19" s="49">
        <f ca="1">IFERROR(INDEX(data[heures jour],MATCH(QUARTS!$B19&amp;"|"&amp;QUARTS!C16,data[clé],0)),0)</f>
        <v>0</v>
      </c>
      <c r="E19" s="49">
        <f ca="1">IFERROR(INDEX(data[heures nuit],MATCH(QUARTS!$B19&amp;"|"&amp;QUARTS!C16,data[clé],0)),0)</f>
        <v>0</v>
      </c>
      <c r="F19" s="50"/>
      <c r="G19" s="48"/>
      <c r="H19" s="49">
        <f ca="1">IFERROR(INDEX(data[heures jour],MATCH(QUARTS!$B19&amp;"|"&amp;QUARTS!G16,data[clé],0)),0)</f>
        <v>0</v>
      </c>
      <c r="I19" s="49">
        <f ca="1">IFERROR(INDEX(data[heures nuit],MATCH(QUARTS!$B19&amp;"|"&amp;QUARTS!G16,data[clé],0)),0)</f>
        <v>0</v>
      </c>
      <c r="J19" s="50"/>
      <c r="K19" s="48"/>
      <c r="L19" s="49">
        <f ca="1">IFERROR(INDEX(data[heures jour],MATCH(QUARTS!$B19&amp;"|"&amp;QUARTS!K16,data[clé],0)),0)</f>
        <v>0</v>
      </c>
      <c r="M19" s="49">
        <f ca="1">IFERROR(INDEX(data[heures nuit],MATCH(QUARTS!$B19&amp;"|"&amp;QUARTS!K16,data[clé],0)),0)</f>
        <v>0</v>
      </c>
      <c r="N19" s="50"/>
      <c r="O19" s="48"/>
      <c r="P19" s="49">
        <f ca="1">IFERROR(INDEX(data[heures jour],MATCH(QUARTS!$B19&amp;"|"&amp;QUARTS!O16,data[clé],0)),0)</f>
        <v>0</v>
      </c>
      <c r="Q19" s="49">
        <f ca="1">IFERROR(INDEX(data[heures nuit],MATCH(QUARTS!$B19&amp;"|"&amp;QUARTS!O16,data[clé],0)),0)</f>
        <v>0</v>
      </c>
      <c r="R19" s="50"/>
      <c r="S19" s="48"/>
      <c r="T19" s="49">
        <f ca="1">IFERROR(INDEX(data[heures jour],MATCH(QUARTS!$B19&amp;"|"&amp;QUARTS!S16,data[clé],0)),0)</f>
        <v>0</v>
      </c>
      <c r="U19" s="49">
        <f ca="1">IFERROR(INDEX(data[heures nuit],MATCH(QUARTS!$B19&amp;"|"&amp;QUARTS!S16,data[clé],0)),0)</f>
        <v>0</v>
      </c>
      <c r="V19" s="50"/>
      <c r="W19" s="48"/>
      <c r="X19" s="49">
        <f ca="1">IFERROR(INDEX(data[heures jour],MATCH(QUARTS!$B19&amp;"|"&amp;QUARTS!W16,data[clé],0)),0)</f>
        <v>0</v>
      </c>
      <c r="Y19" s="49">
        <f ca="1">IFERROR(INDEX(data[heures nuit],MATCH(QUARTS!$B19&amp;"|"&amp;QUARTS!W16,data[clé],0)),0)</f>
        <v>0</v>
      </c>
      <c r="Z19" s="50"/>
      <c r="AA19" s="48"/>
      <c r="AB19" s="49">
        <f ca="1">IFERROR(INDEX(data[heures jour],MATCH(QUARTS!$B19&amp;"|"&amp;QUARTS!AA16,data[clé],0)),0)</f>
        <v>0</v>
      </c>
      <c r="AC19" s="49">
        <f ca="1">IFERROR(INDEX(data[heures nuit],MATCH(QUARTS!$B19&amp;"|"&amp;QUARTS!AA16,data[clé],0)),0)</f>
        <v>0</v>
      </c>
      <c r="AD19" s="50"/>
    </row>
    <row r="20" spans="2:30" x14ac:dyDescent="0.25">
      <c r="B20" s="26" t="e">
        <f t="shared" ref="B20:B26" ca="1" si="28">B8</f>
        <v>#N/A</v>
      </c>
      <c r="C20" s="51"/>
      <c r="D20" s="52">
        <f ca="1">IFERROR(INDEX(data[heures jour],MATCH(QUARTS!$B20&amp;"|"&amp;QUARTS!C16,data[clé],0)),0)</f>
        <v>0</v>
      </c>
      <c r="E20" s="52">
        <f ca="1">IFERROR(INDEX(data[heures nuit],MATCH(QUARTS!$B20&amp;"|"&amp;QUARTS!C16,data[clé],0)),0)</f>
        <v>0</v>
      </c>
      <c r="F20" s="53"/>
      <c r="G20" s="51"/>
      <c r="H20" s="52">
        <f ca="1">IFERROR(INDEX(data[heures jour],MATCH(QUARTS!$B20&amp;"|"&amp;QUARTS!G16,data[clé],0)),0)</f>
        <v>0</v>
      </c>
      <c r="I20" s="52">
        <f ca="1">IFERROR(INDEX(data[heures nuit],MATCH(QUARTS!$B20&amp;"|"&amp;QUARTS!G16,data[clé],0)),0)</f>
        <v>0</v>
      </c>
      <c r="J20" s="53"/>
      <c r="K20" s="51"/>
      <c r="L20" s="52">
        <f ca="1">IFERROR(INDEX(data[heures jour],MATCH(QUARTS!$B20&amp;"|"&amp;QUARTS!K16,data[clé],0)),0)</f>
        <v>0</v>
      </c>
      <c r="M20" s="52">
        <f ca="1">IFERROR(INDEX(data[heures nuit],MATCH(QUARTS!$B20&amp;"|"&amp;QUARTS!K16,data[clé],0)),0)</f>
        <v>0</v>
      </c>
      <c r="N20" s="53"/>
      <c r="O20" s="51"/>
      <c r="P20" s="52">
        <f ca="1">IFERROR(INDEX(data[heures jour],MATCH(QUARTS!$B20&amp;"|"&amp;QUARTS!O16,data[clé],0)),0)</f>
        <v>0</v>
      </c>
      <c r="Q20" s="52">
        <f ca="1">IFERROR(INDEX(data[heures nuit],MATCH(QUARTS!$B20&amp;"|"&amp;QUARTS!O16,data[clé],0)),0)</f>
        <v>0</v>
      </c>
      <c r="R20" s="53"/>
      <c r="S20" s="51"/>
      <c r="T20" s="52">
        <f ca="1">IFERROR(INDEX(data[heures jour],MATCH(QUARTS!$B20&amp;"|"&amp;QUARTS!S16,data[clé],0)),0)</f>
        <v>0</v>
      </c>
      <c r="U20" s="52">
        <f ca="1">IFERROR(INDEX(data[heures nuit],MATCH(QUARTS!$B20&amp;"|"&amp;QUARTS!S16,data[clé],0)),0)</f>
        <v>0</v>
      </c>
      <c r="V20" s="53"/>
      <c r="W20" s="51"/>
      <c r="X20" s="52">
        <f ca="1">IFERROR(INDEX(data[heures jour],MATCH(QUARTS!$B20&amp;"|"&amp;QUARTS!W16,data[clé],0)),0)</f>
        <v>0</v>
      </c>
      <c r="Y20" s="52">
        <f ca="1">IFERROR(INDEX(data[heures nuit],MATCH(QUARTS!$B20&amp;"|"&amp;QUARTS!W16,data[clé],0)),0)</f>
        <v>0</v>
      </c>
      <c r="Z20" s="53"/>
      <c r="AA20" s="51"/>
      <c r="AB20" s="52">
        <f ca="1">IFERROR(INDEX(data[heures jour],MATCH(QUARTS!$B20&amp;"|"&amp;QUARTS!AA16,data[clé],0)),0)</f>
        <v>0</v>
      </c>
      <c r="AC20" s="52">
        <f ca="1">IFERROR(INDEX(data[heures nuit],MATCH(QUARTS!$B20&amp;"|"&amp;QUARTS!AA16,data[clé],0)),0)</f>
        <v>0</v>
      </c>
      <c r="AD20" s="53"/>
    </row>
    <row r="21" spans="2:30" x14ac:dyDescent="0.25">
      <c r="B21" s="25" t="e">
        <f t="shared" ca="1" si="28"/>
        <v>#N/A</v>
      </c>
      <c r="C21" s="54"/>
      <c r="D21" s="55">
        <f ca="1">IFERROR(INDEX(data[heures jour],MATCH(QUARTS!$B21&amp;"|"&amp;QUARTS!C16,data[clé],0)),0)</f>
        <v>0</v>
      </c>
      <c r="E21" s="55">
        <f ca="1">IFERROR(INDEX(data[heures nuit],MATCH(QUARTS!$B21&amp;"|"&amp;QUARTS!C16,data[clé],0)),0)</f>
        <v>0</v>
      </c>
      <c r="F21" s="56"/>
      <c r="G21" s="54"/>
      <c r="H21" s="55">
        <f ca="1">IFERROR(INDEX(data[heures jour],MATCH(QUARTS!$B21&amp;"|"&amp;QUARTS!G16,data[clé],0)),0)</f>
        <v>0</v>
      </c>
      <c r="I21" s="55">
        <f ca="1">IFERROR(INDEX(data[heures nuit],MATCH(QUARTS!$B21&amp;"|"&amp;QUARTS!G16,data[clé],0)),0)</f>
        <v>0</v>
      </c>
      <c r="J21" s="56"/>
      <c r="K21" s="54"/>
      <c r="L21" s="55">
        <f ca="1">IFERROR(INDEX(data[heures jour],MATCH(QUARTS!$B21&amp;"|"&amp;QUARTS!K16,data[clé],0)),0)</f>
        <v>0</v>
      </c>
      <c r="M21" s="55">
        <f ca="1">IFERROR(INDEX(data[heures nuit],MATCH(QUARTS!$B21&amp;"|"&amp;QUARTS!K16,data[clé],0)),0)</f>
        <v>0</v>
      </c>
      <c r="N21" s="56"/>
      <c r="O21" s="54"/>
      <c r="P21" s="55">
        <f ca="1">IFERROR(INDEX(data[heures jour],MATCH(QUARTS!$B21&amp;"|"&amp;QUARTS!O16,data[clé],0)),0)</f>
        <v>0</v>
      </c>
      <c r="Q21" s="55">
        <f ca="1">IFERROR(INDEX(data[heures nuit],MATCH(QUARTS!$B21&amp;"|"&amp;QUARTS!O16,data[clé],0)),0)</f>
        <v>0</v>
      </c>
      <c r="R21" s="56"/>
      <c r="S21" s="54"/>
      <c r="T21" s="55">
        <f ca="1">IFERROR(INDEX(data[heures jour],MATCH(QUARTS!$B21&amp;"|"&amp;QUARTS!S16,data[clé],0)),0)</f>
        <v>0</v>
      </c>
      <c r="U21" s="55">
        <f ca="1">IFERROR(INDEX(data[heures nuit],MATCH(QUARTS!$B21&amp;"|"&amp;QUARTS!S16,data[clé],0)),0)</f>
        <v>0</v>
      </c>
      <c r="V21" s="56"/>
      <c r="W21" s="54"/>
      <c r="X21" s="55">
        <f ca="1">IFERROR(INDEX(data[heures jour],MATCH(QUARTS!$B21&amp;"|"&amp;QUARTS!W16,data[clé],0)),0)</f>
        <v>0</v>
      </c>
      <c r="Y21" s="55">
        <f ca="1">IFERROR(INDEX(data[heures nuit],MATCH(QUARTS!$B21&amp;"|"&amp;QUARTS!W16,data[clé],0)),0)</f>
        <v>0</v>
      </c>
      <c r="Z21" s="56"/>
      <c r="AA21" s="54"/>
      <c r="AB21" s="55">
        <f ca="1">IFERROR(INDEX(data[heures jour],MATCH(QUARTS!$B21&amp;"|"&amp;QUARTS!AA16,data[clé],0)),0)</f>
        <v>0</v>
      </c>
      <c r="AC21" s="55">
        <f ca="1">IFERROR(INDEX(data[heures nuit],MATCH(QUARTS!$B21&amp;"|"&amp;QUARTS!AA16,data[clé],0)),0)</f>
        <v>0</v>
      </c>
      <c r="AD21" s="56"/>
    </row>
    <row r="22" spans="2:30" x14ac:dyDescent="0.25">
      <c r="B22" s="26" t="e">
        <f t="shared" ca="1" si="28"/>
        <v>#N/A</v>
      </c>
      <c r="C22" s="51"/>
      <c r="D22" s="52">
        <f ca="1">IFERROR(INDEX(data[heures jour],MATCH(QUARTS!$B22&amp;"|"&amp;QUARTS!C16,data[clé],0)),0)</f>
        <v>0</v>
      </c>
      <c r="E22" s="52">
        <f ca="1">IFERROR(INDEX(data[heures nuit],MATCH(QUARTS!$B22&amp;"|"&amp;QUARTS!C16,data[clé],0)),0)</f>
        <v>0</v>
      </c>
      <c r="F22" s="53"/>
      <c r="G22" s="51"/>
      <c r="H22" s="52">
        <f ca="1">IFERROR(INDEX(data[heures jour],MATCH(QUARTS!$B22&amp;"|"&amp;QUARTS!G16,data[clé],0)),0)</f>
        <v>0</v>
      </c>
      <c r="I22" s="52">
        <f ca="1">IFERROR(INDEX(data[heures nuit],MATCH(QUARTS!$B22&amp;"|"&amp;QUARTS!G16,data[clé],0)),0)</f>
        <v>0</v>
      </c>
      <c r="J22" s="53"/>
      <c r="K22" s="51"/>
      <c r="L22" s="52">
        <f ca="1">IFERROR(INDEX(data[heures jour],MATCH(QUARTS!$B22&amp;"|"&amp;QUARTS!K16,data[clé],0)),0)</f>
        <v>0</v>
      </c>
      <c r="M22" s="52">
        <f ca="1">IFERROR(INDEX(data[heures nuit],MATCH(QUARTS!$B22&amp;"|"&amp;QUARTS!K16,data[clé],0)),0)</f>
        <v>0</v>
      </c>
      <c r="N22" s="53"/>
      <c r="O22" s="51"/>
      <c r="P22" s="52">
        <f ca="1">IFERROR(INDEX(data[heures jour],MATCH(QUARTS!$B22&amp;"|"&amp;QUARTS!O16,data[clé],0)),0)</f>
        <v>0</v>
      </c>
      <c r="Q22" s="52">
        <f ca="1">IFERROR(INDEX(data[heures nuit],MATCH(QUARTS!$B22&amp;"|"&amp;QUARTS!O16,data[clé],0)),0)</f>
        <v>0</v>
      </c>
      <c r="R22" s="53"/>
      <c r="S22" s="51"/>
      <c r="T22" s="52">
        <f ca="1">IFERROR(INDEX(data[heures jour],MATCH(QUARTS!$B22&amp;"|"&amp;QUARTS!S16,data[clé],0)),0)</f>
        <v>0</v>
      </c>
      <c r="U22" s="52">
        <f ca="1">IFERROR(INDEX(data[heures nuit],MATCH(QUARTS!$B22&amp;"|"&amp;QUARTS!S16,data[clé],0)),0)</f>
        <v>0</v>
      </c>
      <c r="V22" s="53"/>
      <c r="W22" s="51"/>
      <c r="X22" s="52">
        <f ca="1">IFERROR(INDEX(data[heures jour],MATCH(QUARTS!$B22&amp;"|"&amp;QUARTS!W16,data[clé],0)),0)</f>
        <v>0</v>
      </c>
      <c r="Y22" s="52">
        <f ca="1">IFERROR(INDEX(data[heures nuit],MATCH(QUARTS!$B22&amp;"|"&amp;QUARTS!W16,data[clé],0)),0)</f>
        <v>0</v>
      </c>
      <c r="Z22" s="53"/>
      <c r="AA22" s="51"/>
      <c r="AB22" s="52">
        <f ca="1">IFERROR(INDEX(data[heures jour],MATCH(QUARTS!$B22&amp;"|"&amp;QUARTS!AA16,data[clé],0)),0)</f>
        <v>0</v>
      </c>
      <c r="AC22" s="52">
        <f ca="1">IFERROR(INDEX(data[heures nuit],MATCH(QUARTS!$B22&amp;"|"&amp;QUARTS!AA16,data[clé],0)),0)</f>
        <v>0</v>
      </c>
      <c r="AD22" s="53"/>
    </row>
    <row r="23" spans="2:30" x14ac:dyDescent="0.25">
      <c r="B23" s="25" t="e">
        <f t="shared" ca="1" si="28"/>
        <v>#N/A</v>
      </c>
      <c r="C23" s="54"/>
      <c r="D23" s="55">
        <f ca="1">IFERROR(INDEX(data[heures jour],MATCH(QUARTS!$B23&amp;"|"&amp;QUARTS!C16,data[clé],0)),0)</f>
        <v>0</v>
      </c>
      <c r="E23" s="55">
        <f ca="1">IFERROR(INDEX(data[heures nuit],MATCH(QUARTS!$B23&amp;"|"&amp;QUARTS!C16,data[clé],0)),0)</f>
        <v>0</v>
      </c>
      <c r="F23" s="56"/>
      <c r="G23" s="54"/>
      <c r="H23" s="55">
        <f ca="1">IFERROR(INDEX(data[heures jour],MATCH(QUARTS!$B23&amp;"|"&amp;QUARTS!G16,data[clé],0)),0)</f>
        <v>0</v>
      </c>
      <c r="I23" s="55">
        <f ca="1">IFERROR(INDEX(data[heures nuit],MATCH(QUARTS!$B23&amp;"|"&amp;QUARTS!G16,data[clé],0)),0)</f>
        <v>0</v>
      </c>
      <c r="J23" s="56"/>
      <c r="K23" s="54"/>
      <c r="L23" s="55">
        <f ca="1">IFERROR(INDEX(data[heures jour],MATCH(QUARTS!$B23&amp;"|"&amp;QUARTS!K16,data[clé],0)),0)</f>
        <v>0</v>
      </c>
      <c r="M23" s="55">
        <f ca="1">IFERROR(INDEX(data[heures nuit],MATCH(QUARTS!$B23&amp;"|"&amp;QUARTS!K16,data[clé],0)),0)</f>
        <v>0</v>
      </c>
      <c r="N23" s="56"/>
      <c r="O23" s="54"/>
      <c r="P23" s="55">
        <f ca="1">IFERROR(INDEX(data[heures jour],MATCH(QUARTS!$B23&amp;"|"&amp;QUARTS!O16,data[clé],0)),0)</f>
        <v>0</v>
      </c>
      <c r="Q23" s="55">
        <f ca="1">IFERROR(INDEX(data[heures nuit],MATCH(QUARTS!$B23&amp;"|"&amp;QUARTS!O16,data[clé],0)),0)</f>
        <v>0</v>
      </c>
      <c r="R23" s="56"/>
      <c r="S23" s="54"/>
      <c r="T23" s="55">
        <f ca="1">IFERROR(INDEX(data[heures jour],MATCH(QUARTS!$B23&amp;"|"&amp;QUARTS!S16,data[clé],0)),0)</f>
        <v>0</v>
      </c>
      <c r="U23" s="55">
        <f ca="1">IFERROR(INDEX(data[heures nuit],MATCH(QUARTS!$B23&amp;"|"&amp;QUARTS!S16,data[clé],0)),0)</f>
        <v>0</v>
      </c>
      <c r="V23" s="56"/>
      <c r="W23" s="54"/>
      <c r="X23" s="55">
        <f ca="1">IFERROR(INDEX(data[heures jour],MATCH(QUARTS!$B23&amp;"|"&amp;QUARTS!W16,data[clé],0)),0)</f>
        <v>0</v>
      </c>
      <c r="Y23" s="55">
        <f ca="1">IFERROR(INDEX(data[heures nuit],MATCH(QUARTS!$B23&amp;"|"&amp;QUARTS!W16,data[clé],0)),0)</f>
        <v>0</v>
      </c>
      <c r="Z23" s="56"/>
      <c r="AA23" s="54"/>
      <c r="AB23" s="55">
        <f ca="1">IFERROR(INDEX(data[heures jour],MATCH(QUARTS!$B23&amp;"|"&amp;QUARTS!AA16,data[clé],0)),0)</f>
        <v>0</v>
      </c>
      <c r="AC23" s="55">
        <f ca="1">IFERROR(INDEX(data[heures nuit],MATCH(QUARTS!$B23&amp;"|"&amp;QUARTS!AA16,data[clé],0)),0)</f>
        <v>0</v>
      </c>
      <c r="AD23" s="56"/>
    </row>
    <row r="24" spans="2:30" x14ac:dyDescent="0.25">
      <c r="B24" s="26" t="e">
        <f t="shared" ca="1" si="28"/>
        <v>#N/A</v>
      </c>
      <c r="C24" s="51"/>
      <c r="D24" s="52">
        <f ca="1">IFERROR(INDEX(data[heures jour],MATCH(QUARTS!$B24&amp;"|"&amp;QUARTS!C16,data[clé],0)),0)</f>
        <v>0</v>
      </c>
      <c r="E24" s="52">
        <f ca="1">IFERROR(INDEX(data[heures nuit],MATCH(QUARTS!$B24&amp;"|"&amp;QUARTS!C16,data[clé],0)),0)</f>
        <v>0</v>
      </c>
      <c r="F24" s="53"/>
      <c r="G24" s="51"/>
      <c r="H24" s="52">
        <f ca="1">IFERROR(INDEX(data[heures jour],MATCH(QUARTS!$B24&amp;"|"&amp;QUARTS!G16,data[clé],0)),0)</f>
        <v>0</v>
      </c>
      <c r="I24" s="52">
        <f ca="1">IFERROR(INDEX(data[heures nuit],MATCH(QUARTS!$B24&amp;"|"&amp;QUARTS!G16,data[clé],0)),0)</f>
        <v>0</v>
      </c>
      <c r="J24" s="53"/>
      <c r="K24" s="51"/>
      <c r="L24" s="52">
        <f ca="1">IFERROR(INDEX(data[heures jour],MATCH(QUARTS!$B24&amp;"|"&amp;QUARTS!K16,data[clé],0)),0)</f>
        <v>0</v>
      </c>
      <c r="M24" s="52">
        <f ca="1">IFERROR(INDEX(data[heures nuit],MATCH(QUARTS!$B24&amp;"|"&amp;QUARTS!K16,data[clé],0)),0)</f>
        <v>0</v>
      </c>
      <c r="N24" s="53"/>
      <c r="O24" s="51"/>
      <c r="P24" s="52">
        <f ca="1">IFERROR(INDEX(data[heures jour],MATCH(QUARTS!$B24&amp;"|"&amp;QUARTS!O16,data[clé],0)),0)</f>
        <v>0</v>
      </c>
      <c r="Q24" s="52">
        <f ca="1">IFERROR(INDEX(data[heures nuit],MATCH(QUARTS!$B24&amp;"|"&amp;QUARTS!O16,data[clé],0)),0)</f>
        <v>0</v>
      </c>
      <c r="R24" s="53"/>
      <c r="S24" s="51"/>
      <c r="T24" s="52">
        <f ca="1">IFERROR(INDEX(data[heures jour],MATCH(QUARTS!$B24&amp;"|"&amp;QUARTS!S16,data[clé],0)),0)</f>
        <v>0</v>
      </c>
      <c r="U24" s="52">
        <f ca="1">IFERROR(INDEX(data[heures nuit],MATCH(QUARTS!$B24&amp;"|"&amp;QUARTS!S16,data[clé],0)),0)</f>
        <v>0</v>
      </c>
      <c r="V24" s="53"/>
      <c r="W24" s="51"/>
      <c r="X24" s="52">
        <f ca="1">IFERROR(INDEX(data[heures jour],MATCH(QUARTS!$B24&amp;"|"&amp;QUARTS!W16,data[clé],0)),0)</f>
        <v>0</v>
      </c>
      <c r="Y24" s="52">
        <f ca="1">IFERROR(INDEX(data[heures nuit],MATCH(QUARTS!$B24&amp;"|"&amp;QUARTS!W16,data[clé],0)),0)</f>
        <v>0</v>
      </c>
      <c r="Z24" s="53"/>
      <c r="AA24" s="51"/>
      <c r="AB24" s="52">
        <f ca="1">IFERROR(INDEX(data[heures jour],MATCH(QUARTS!$B24&amp;"|"&amp;QUARTS!AA16,data[clé],0)),0)</f>
        <v>0</v>
      </c>
      <c r="AC24" s="52">
        <f ca="1">IFERROR(INDEX(data[heures nuit],MATCH(QUARTS!$B24&amp;"|"&amp;QUARTS!AA16,data[clé],0)),0)</f>
        <v>0</v>
      </c>
      <c r="AD24" s="53"/>
    </row>
    <row r="25" spans="2:30" x14ac:dyDescent="0.25">
      <c r="B25" s="25" t="e">
        <f t="shared" ca="1" si="28"/>
        <v>#N/A</v>
      </c>
      <c r="C25" s="54"/>
      <c r="D25" s="55">
        <f ca="1">IFERROR(INDEX(data[heures jour],MATCH(QUARTS!$B25&amp;"|"&amp;QUARTS!C16,data[clé],0)),0)</f>
        <v>0</v>
      </c>
      <c r="E25" s="55">
        <f ca="1">IFERROR(INDEX(data[heures nuit],MATCH(QUARTS!$B25&amp;"|"&amp;QUARTS!C16,data[clé],0)),0)</f>
        <v>0</v>
      </c>
      <c r="F25" s="56"/>
      <c r="G25" s="54"/>
      <c r="H25" s="55">
        <f ca="1">IFERROR(INDEX(data[heures jour],MATCH(QUARTS!$B25&amp;"|"&amp;QUARTS!G16,data[clé],0)),0)</f>
        <v>0</v>
      </c>
      <c r="I25" s="55">
        <f ca="1">IFERROR(INDEX(data[heures nuit],MATCH(QUARTS!$B25&amp;"|"&amp;QUARTS!G16,data[clé],0)),0)</f>
        <v>0</v>
      </c>
      <c r="J25" s="56"/>
      <c r="K25" s="54"/>
      <c r="L25" s="55">
        <f ca="1">IFERROR(INDEX(data[heures jour],MATCH(QUARTS!$B25&amp;"|"&amp;QUARTS!K16,data[clé],0)),0)</f>
        <v>0</v>
      </c>
      <c r="M25" s="55">
        <f ca="1">IFERROR(INDEX(data[heures nuit],MATCH(QUARTS!$B25&amp;"|"&amp;QUARTS!K16,data[clé],0)),0)</f>
        <v>0</v>
      </c>
      <c r="N25" s="56"/>
      <c r="O25" s="54"/>
      <c r="P25" s="55">
        <f ca="1">IFERROR(INDEX(data[heures jour],MATCH(QUARTS!$B25&amp;"|"&amp;QUARTS!O16,data[clé],0)),0)</f>
        <v>0</v>
      </c>
      <c r="Q25" s="55">
        <f ca="1">IFERROR(INDEX(data[heures nuit],MATCH(QUARTS!$B25&amp;"|"&amp;QUARTS!O16,data[clé],0)),0)</f>
        <v>0</v>
      </c>
      <c r="R25" s="56"/>
      <c r="S25" s="54"/>
      <c r="T25" s="55">
        <f ca="1">IFERROR(INDEX(data[heures jour],MATCH(QUARTS!$B25&amp;"|"&amp;QUARTS!S16,data[clé],0)),0)</f>
        <v>0</v>
      </c>
      <c r="U25" s="55">
        <f ca="1">IFERROR(INDEX(data[heures nuit],MATCH(QUARTS!$B25&amp;"|"&amp;QUARTS!S16,data[clé],0)),0)</f>
        <v>0</v>
      </c>
      <c r="V25" s="56"/>
      <c r="W25" s="54"/>
      <c r="X25" s="55">
        <f ca="1">IFERROR(INDEX(data[heures jour],MATCH(QUARTS!$B25&amp;"|"&amp;QUARTS!W16,data[clé],0)),0)</f>
        <v>0</v>
      </c>
      <c r="Y25" s="55">
        <f ca="1">IFERROR(INDEX(data[heures nuit],MATCH(QUARTS!$B25&amp;"|"&amp;QUARTS!W16,data[clé],0)),0)</f>
        <v>0</v>
      </c>
      <c r="Z25" s="56"/>
      <c r="AA25" s="54"/>
      <c r="AB25" s="55">
        <f ca="1">IFERROR(INDEX(data[heures jour],MATCH(QUARTS!$B25&amp;"|"&amp;QUARTS!AA16,data[clé],0)),0)</f>
        <v>0</v>
      </c>
      <c r="AC25" s="55">
        <f ca="1">IFERROR(INDEX(data[heures nuit],MATCH(QUARTS!$B25&amp;"|"&amp;QUARTS!AA16,data[clé],0)),0)</f>
        <v>0</v>
      </c>
      <c r="AD25" s="56"/>
    </row>
    <row r="26" spans="2:30" x14ac:dyDescent="0.25">
      <c r="B26" s="30" t="e">
        <f t="shared" ca="1" si="28"/>
        <v>#N/A</v>
      </c>
      <c r="C26" s="57"/>
      <c r="D26" s="58">
        <f ca="1">IFERROR(INDEX(data[heures jour],MATCH(QUARTS!$B26&amp;"|"&amp;QUARTS!C16,data[clé],0)),0)</f>
        <v>0</v>
      </c>
      <c r="E26" s="58">
        <f ca="1">IFERROR(INDEX(data[heures nuit],MATCH(QUARTS!$B26&amp;"|"&amp;QUARTS!C16,data[clé],0)),0)</f>
        <v>0</v>
      </c>
      <c r="F26" s="59"/>
      <c r="G26" s="57"/>
      <c r="H26" s="58">
        <f ca="1">IFERROR(INDEX(data[heures jour],MATCH(QUARTS!$B26&amp;"|"&amp;QUARTS!G16,data[clé],0)),0)</f>
        <v>0</v>
      </c>
      <c r="I26" s="58">
        <f ca="1">IFERROR(INDEX(data[heures nuit],MATCH(QUARTS!$B26&amp;"|"&amp;QUARTS!G16,data[clé],0)),0)</f>
        <v>0</v>
      </c>
      <c r="J26" s="59"/>
      <c r="K26" s="57"/>
      <c r="L26" s="58">
        <f ca="1">IFERROR(INDEX(data[heures jour],MATCH(QUARTS!$B26&amp;"|"&amp;QUARTS!K16,data[clé],0)),0)</f>
        <v>0</v>
      </c>
      <c r="M26" s="58">
        <f ca="1">IFERROR(INDEX(data[heures nuit],MATCH(QUARTS!$B26&amp;"|"&amp;QUARTS!K16,data[clé],0)),0)</f>
        <v>0</v>
      </c>
      <c r="N26" s="59"/>
      <c r="O26" s="57"/>
      <c r="P26" s="58">
        <f ca="1">IFERROR(INDEX(data[heures jour],MATCH(QUARTS!$B26&amp;"|"&amp;QUARTS!O16,data[clé],0)),0)</f>
        <v>0</v>
      </c>
      <c r="Q26" s="58">
        <f ca="1">IFERROR(INDEX(data[heures nuit],MATCH(QUARTS!$B26&amp;"|"&amp;QUARTS!O16,data[clé],0)),0)</f>
        <v>0</v>
      </c>
      <c r="R26" s="59"/>
      <c r="S26" s="57"/>
      <c r="T26" s="58">
        <f ca="1">IFERROR(INDEX(data[heures jour],MATCH(QUARTS!$B26&amp;"|"&amp;QUARTS!S16,data[clé],0)),0)</f>
        <v>0</v>
      </c>
      <c r="U26" s="58">
        <f ca="1">IFERROR(INDEX(data[heures nuit],MATCH(QUARTS!$B26&amp;"|"&amp;QUARTS!S16,data[clé],0)),0)</f>
        <v>0</v>
      </c>
      <c r="V26" s="59"/>
      <c r="W26" s="57"/>
      <c r="X26" s="58">
        <f ca="1">IFERROR(INDEX(data[heures jour],MATCH(QUARTS!$B26&amp;"|"&amp;QUARTS!W16,data[clé],0)),0)</f>
        <v>0</v>
      </c>
      <c r="Y26" s="58">
        <f ca="1">IFERROR(INDEX(data[heures nuit],MATCH(QUARTS!$B26&amp;"|"&amp;QUARTS!W16,data[clé],0)),0)</f>
        <v>0</v>
      </c>
      <c r="Z26" s="59"/>
      <c r="AA26" s="57"/>
      <c r="AB26" s="58">
        <f ca="1">IFERROR(INDEX(data[heures jour],MATCH(QUARTS!$B26&amp;"|"&amp;QUARTS!AA16,data[clé],0)),0)</f>
        <v>0</v>
      </c>
      <c r="AC26" s="58">
        <f ca="1">IFERROR(INDEX(data[heures nuit],MATCH(QUARTS!$B26&amp;"|"&amp;QUARTS!AA16,data[clé],0)),0)</f>
        <v>0</v>
      </c>
      <c r="AD26" s="59"/>
    </row>
    <row r="28" spans="2:30" x14ac:dyDescent="0.25">
      <c r="C28" s="63">
        <f>C16+7</f>
        <v>43115</v>
      </c>
      <c r="D28" s="64"/>
      <c r="E28" s="64"/>
      <c r="F28" s="65"/>
      <c r="G28" s="63">
        <f>C28+1</f>
        <v>43116</v>
      </c>
      <c r="H28" s="64"/>
      <c r="I28" s="64"/>
      <c r="J28" s="65"/>
      <c r="K28" s="63">
        <f>G28+1</f>
        <v>43117</v>
      </c>
      <c r="L28" s="64"/>
      <c r="M28" s="64"/>
      <c r="N28" s="65"/>
      <c r="O28" s="63">
        <f>K28+1</f>
        <v>43118</v>
      </c>
      <c r="P28" s="64"/>
      <c r="Q28" s="64"/>
      <c r="R28" s="65"/>
      <c r="S28" s="63">
        <f>O28+1</f>
        <v>43119</v>
      </c>
      <c r="T28" s="64"/>
      <c r="U28" s="64"/>
      <c r="V28" s="65"/>
      <c r="W28" s="63">
        <f>S28+1</f>
        <v>43120</v>
      </c>
      <c r="X28" s="64"/>
      <c r="Y28" s="64"/>
      <c r="Z28" s="65"/>
      <c r="AA28" s="63">
        <f t="shared" ref="AA28" si="29">W28+1</f>
        <v>43121</v>
      </c>
      <c r="AB28" s="64"/>
      <c r="AC28" s="64"/>
      <c r="AD28" s="65"/>
    </row>
    <row r="29" spans="2:30" x14ac:dyDescent="0.25">
      <c r="B29" s="16" t="s">
        <v>44</v>
      </c>
      <c r="C29" s="35">
        <f>C17</f>
        <v>0</v>
      </c>
      <c r="D29" s="36" t="str">
        <f t="shared" ref="D29:F30" si="30">D17</f>
        <v>h</v>
      </c>
      <c r="E29" s="36" t="str">
        <f t="shared" si="30"/>
        <v>h</v>
      </c>
      <c r="F29" s="37">
        <f t="shared" si="30"/>
        <v>0</v>
      </c>
      <c r="G29" s="38">
        <f>C29</f>
        <v>0</v>
      </c>
      <c r="H29" s="39" t="str">
        <f t="shared" ref="H29:W30" si="31">D29</f>
        <v>h</v>
      </c>
      <c r="I29" s="39" t="str">
        <f t="shared" si="31"/>
        <v>h</v>
      </c>
      <c r="J29" s="40">
        <f t="shared" si="31"/>
        <v>0</v>
      </c>
      <c r="K29" s="38">
        <f t="shared" si="31"/>
        <v>0</v>
      </c>
      <c r="L29" s="39" t="str">
        <f t="shared" si="31"/>
        <v>h</v>
      </c>
      <c r="M29" s="39" t="str">
        <f t="shared" si="31"/>
        <v>h</v>
      </c>
      <c r="N29" s="40">
        <f t="shared" si="31"/>
        <v>0</v>
      </c>
      <c r="O29" s="38">
        <f t="shared" si="31"/>
        <v>0</v>
      </c>
      <c r="P29" s="39" t="str">
        <f t="shared" si="31"/>
        <v>h</v>
      </c>
      <c r="Q29" s="39" t="str">
        <f t="shared" si="31"/>
        <v>h</v>
      </c>
      <c r="R29" s="40">
        <f t="shared" si="31"/>
        <v>0</v>
      </c>
      <c r="S29" s="38">
        <f t="shared" si="31"/>
        <v>0</v>
      </c>
      <c r="T29" s="39" t="str">
        <f t="shared" si="31"/>
        <v>h</v>
      </c>
      <c r="U29" s="39" t="str">
        <f t="shared" si="31"/>
        <v>h</v>
      </c>
      <c r="V29" s="40">
        <f t="shared" si="31"/>
        <v>0</v>
      </c>
      <c r="W29" s="38">
        <f t="shared" si="31"/>
        <v>0</v>
      </c>
      <c r="X29" s="39" t="str">
        <f t="shared" ref="X29:AD30" si="32">T29</f>
        <v>h</v>
      </c>
      <c r="Y29" s="39" t="str">
        <f t="shared" si="32"/>
        <v>h</v>
      </c>
      <c r="Z29" s="40">
        <f t="shared" si="32"/>
        <v>0</v>
      </c>
      <c r="AA29" s="38">
        <f t="shared" si="32"/>
        <v>0</v>
      </c>
      <c r="AB29" s="39" t="str">
        <f t="shared" si="32"/>
        <v>h</v>
      </c>
      <c r="AC29" s="39" t="str">
        <f t="shared" si="32"/>
        <v>h</v>
      </c>
      <c r="AD29" s="40">
        <f t="shared" si="32"/>
        <v>0</v>
      </c>
    </row>
    <row r="30" spans="2:30" x14ac:dyDescent="0.25">
      <c r="B30" s="16" t="s">
        <v>45</v>
      </c>
      <c r="C30" s="41">
        <f>C18</f>
        <v>0</v>
      </c>
      <c r="D30" s="42" t="str">
        <f t="shared" si="30"/>
        <v>jour</v>
      </c>
      <c r="E30" s="42" t="str">
        <f t="shared" si="30"/>
        <v>nuit</v>
      </c>
      <c r="F30" s="43">
        <f t="shared" si="30"/>
        <v>0</v>
      </c>
      <c r="G30" s="44">
        <f>C30</f>
        <v>0</v>
      </c>
      <c r="H30" s="45" t="str">
        <f t="shared" si="31"/>
        <v>jour</v>
      </c>
      <c r="I30" s="45" t="str">
        <f t="shared" si="31"/>
        <v>nuit</v>
      </c>
      <c r="J30" s="46">
        <f t="shared" si="31"/>
        <v>0</v>
      </c>
      <c r="K30" s="44">
        <f t="shared" si="31"/>
        <v>0</v>
      </c>
      <c r="L30" s="45" t="str">
        <f t="shared" si="31"/>
        <v>jour</v>
      </c>
      <c r="M30" s="45" t="str">
        <f t="shared" si="31"/>
        <v>nuit</v>
      </c>
      <c r="N30" s="46">
        <f t="shared" si="31"/>
        <v>0</v>
      </c>
      <c r="O30" s="44">
        <f t="shared" si="31"/>
        <v>0</v>
      </c>
      <c r="P30" s="45" t="str">
        <f t="shared" si="31"/>
        <v>jour</v>
      </c>
      <c r="Q30" s="45" t="str">
        <f t="shared" si="31"/>
        <v>nuit</v>
      </c>
      <c r="R30" s="46">
        <f t="shared" si="31"/>
        <v>0</v>
      </c>
      <c r="S30" s="44">
        <f t="shared" si="31"/>
        <v>0</v>
      </c>
      <c r="T30" s="45" t="str">
        <f t="shared" si="31"/>
        <v>jour</v>
      </c>
      <c r="U30" s="45" t="str">
        <f t="shared" si="31"/>
        <v>nuit</v>
      </c>
      <c r="V30" s="46">
        <f t="shared" si="31"/>
        <v>0</v>
      </c>
      <c r="W30" s="44">
        <f t="shared" si="31"/>
        <v>0</v>
      </c>
      <c r="X30" s="45" t="str">
        <f t="shared" si="32"/>
        <v>jour</v>
      </c>
      <c r="Y30" s="45" t="str">
        <f t="shared" si="32"/>
        <v>nuit</v>
      </c>
      <c r="Z30" s="46">
        <f t="shared" si="32"/>
        <v>0</v>
      </c>
      <c r="AA30" s="44">
        <f t="shared" si="32"/>
        <v>0</v>
      </c>
      <c r="AB30" s="45" t="str">
        <f t="shared" si="32"/>
        <v>jour</v>
      </c>
      <c r="AC30" s="45" t="str">
        <f t="shared" si="32"/>
        <v>nuit</v>
      </c>
      <c r="AD30" s="46">
        <f t="shared" si="32"/>
        <v>0</v>
      </c>
    </row>
    <row r="31" spans="2:30" x14ac:dyDescent="0.25">
      <c r="B31" s="24" t="e">
        <f ca="1">B19</f>
        <v>#N/A</v>
      </c>
      <c r="C31" s="48"/>
      <c r="D31" s="49">
        <f ca="1">IFERROR(INDEX(data[heures jour],MATCH(QUARTS!$B31&amp;"|"&amp;QUARTS!C28,data[clé],0)),0)</f>
        <v>0</v>
      </c>
      <c r="E31" s="49">
        <f ca="1">IFERROR(INDEX(data[heures nuit],MATCH(QUARTS!$B31&amp;"|"&amp;QUARTS!C28,data[clé],0)),0)</f>
        <v>0</v>
      </c>
      <c r="F31" s="50"/>
      <c r="G31" s="48"/>
      <c r="H31" s="49">
        <f ca="1">IFERROR(INDEX(data[heures jour],MATCH(QUARTS!$B31&amp;"|"&amp;QUARTS!G28,data[clé],0)),0)</f>
        <v>0</v>
      </c>
      <c r="I31" s="49">
        <f ca="1">IFERROR(INDEX(data[heures nuit],MATCH(QUARTS!$B31&amp;"|"&amp;QUARTS!G28,data[clé],0)),0)</f>
        <v>0</v>
      </c>
      <c r="J31" s="50"/>
      <c r="K31" s="48"/>
      <c r="L31" s="49">
        <f ca="1">IFERROR(INDEX(data[heures jour],MATCH(QUARTS!$B31&amp;"|"&amp;QUARTS!K28,data[clé],0)),0)</f>
        <v>0</v>
      </c>
      <c r="M31" s="49">
        <f ca="1">IFERROR(INDEX(data[heures nuit],MATCH(QUARTS!$B31&amp;"|"&amp;QUARTS!K28,data[clé],0)),0)</f>
        <v>0</v>
      </c>
      <c r="N31" s="50"/>
      <c r="O31" s="48"/>
      <c r="P31" s="49">
        <f ca="1">IFERROR(INDEX(data[heures jour],MATCH(QUARTS!$B31&amp;"|"&amp;QUARTS!O28,data[clé],0)),0)</f>
        <v>0</v>
      </c>
      <c r="Q31" s="49">
        <f ca="1">IFERROR(INDEX(data[heures nuit],MATCH(QUARTS!$B31&amp;"|"&amp;QUARTS!O28,data[clé],0)),0)</f>
        <v>0</v>
      </c>
      <c r="R31" s="50"/>
      <c r="S31" s="48"/>
      <c r="T31" s="49">
        <f ca="1">IFERROR(INDEX(data[heures jour],MATCH(QUARTS!$B31&amp;"|"&amp;QUARTS!S28,data[clé],0)),0)</f>
        <v>0</v>
      </c>
      <c r="U31" s="49">
        <f ca="1">IFERROR(INDEX(data[heures nuit],MATCH(QUARTS!$B31&amp;"|"&amp;QUARTS!S28,data[clé],0)),0)</f>
        <v>0</v>
      </c>
      <c r="V31" s="50"/>
      <c r="W31" s="48"/>
      <c r="X31" s="49">
        <f ca="1">IFERROR(INDEX(data[heures jour],MATCH(QUARTS!$B31&amp;"|"&amp;QUARTS!W28,data[clé],0)),0)</f>
        <v>0</v>
      </c>
      <c r="Y31" s="49">
        <f ca="1">IFERROR(INDEX(data[heures nuit],MATCH(QUARTS!$B31&amp;"|"&amp;QUARTS!W28,data[clé],0)),0)</f>
        <v>0</v>
      </c>
      <c r="Z31" s="50"/>
      <c r="AA31" s="48"/>
      <c r="AB31" s="49">
        <f ca="1">IFERROR(INDEX(data[heures jour],MATCH(QUARTS!$B31&amp;"|"&amp;QUARTS!AA28,data[clé],0)),0)</f>
        <v>0</v>
      </c>
      <c r="AC31" s="49">
        <f ca="1">IFERROR(INDEX(data[heures nuit],MATCH(QUARTS!$B31&amp;"|"&amp;QUARTS!AA28,data[clé],0)),0)</f>
        <v>0</v>
      </c>
      <c r="AD31" s="50"/>
    </row>
    <row r="32" spans="2:30" x14ac:dyDescent="0.25">
      <c r="B32" s="26" t="e">
        <f t="shared" ref="B32:B38" ca="1" si="33">B20</f>
        <v>#N/A</v>
      </c>
      <c r="C32" s="51"/>
      <c r="D32" s="52">
        <f ca="1">IFERROR(INDEX(data[heures jour],MATCH(QUARTS!$B32&amp;"|"&amp;QUARTS!C28,data[clé],0)),0)</f>
        <v>0</v>
      </c>
      <c r="E32" s="52">
        <f ca="1">IFERROR(INDEX(data[heures nuit],MATCH(QUARTS!$B32&amp;"|"&amp;QUARTS!C28,data[clé],0)),0)</f>
        <v>0</v>
      </c>
      <c r="F32" s="53"/>
      <c r="G32" s="51"/>
      <c r="H32" s="52">
        <f ca="1">IFERROR(INDEX(data[heures jour],MATCH(QUARTS!$B32&amp;"|"&amp;QUARTS!G28,data[clé],0)),0)</f>
        <v>0</v>
      </c>
      <c r="I32" s="52">
        <f ca="1">IFERROR(INDEX(data[heures nuit],MATCH(QUARTS!$B32&amp;"|"&amp;QUARTS!G28,data[clé],0)),0)</f>
        <v>0</v>
      </c>
      <c r="J32" s="53"/>
      <c r="K32" s="51"/>
      <c r="L32" s="52">
        <f ca="1">IFERROR(INDEX(data[heures jour],MATCH(QUARTS!$B32&amp;"|"&amp;QUARTS!K28,data[clé],0)),0)</f>
        <v>0</v>
      </c>
      <c r="M32" s="52">
        <f ca="1">IFERROR(INDEX(data[heures nuit],MATCH(QUARTS!$B32&amp;"|"&amp;QUARTS!K28,data[clé],0)),0)</f>
        <v>0</v>
      </c>
      <c r="N32" s="53"/>
      <c r="O32" s="51"/>
      <c r="P32" s="52">
        <f ca="1">IFERROR(INDEX(data[heures jour],MATCH(QUARTS!$B32&amp;"|"&amp;QUARTS!O28,data[clé],0)),0)</f>
        <v>0</v>
      </c>
      <c r="Q32" s="52">
        <f ca="1">IFERROR(INDEX(data[heures nuit],MATCH(QUARTS!$B32&amp;"|"&amp;QUARTS!O28,data[clé],0)),0)</f>
        <v>0</v>
      </c>
      <c r="R32" s="53"/>
      <c r="S32" s="51"/>
      <c r="T32" s="52">
        <f ca="1">IFERROR(INDEX(data[heures jour],MATCH(QUARTS!$B32&amp;"|"&amp;QUARTS!S28,data[clé],0)),0)</f>
        <v>0</v>
      </c>
      <c r="U32" s="52">
        <f ca="1">IFERROR(INDEX(data[heures nuit],MATCH(QUARTS!$B32&amp;"|"&amp;QUARTS!S28,data[clé],0)),0)</f>
        <v>0</v>
      </c>
      <c r="V32" s="53"/>
      <c r="W32" s="51"/>
      <c r="X32" s="52">
        <f ca="1">IFERROR(INDEX(data[heures jour],MATCH(QUARTS!$B32&amp;"|"&amp;QUARTS!W28,data[clé],0)),0)</f>
        <v>0</v>
      </c>
      <c r="Y32" s="52">
        <f ca="1">IFERROR(INDEX(data[heures nuit],MATCH(QUARTS!$B32&amp;"|"&amp;QUARTS!W28,data[clé],0)),0)</f>
        <v>0</v>
      </c>
      <c r="Z32" s="53"/>
      <c r="AA32" s="51"/>
      <c r="AB32" s="52">
        <f ca="1">IFERROR(INDEX(data[heures jour],MATCH(QUARTS!$B32&amp;"|"&amp;QUARTS!AA28,data[clé],0)),0)</f>
        <v>0</v>
      </c>
      <c r="AC32" s="52">
        <f ca="1">IFERROR(INDEX(data[heures nuit],MATCH(QUARTS!$B32&amp;"|"&amp;QUARTS!AA28,data[clé],0)),0)</f>
        <v>0</v>
      </c>
      <c r="AD32" s="53"/>
    </row>
    <row r="33" spans="2:30" x14ac:dyDescent="0.25">
      <c r="B33" s="25" t="e">
        <f t="shared" ca="1" si="33"/>
        <v>#N/A</v>
      </c>
      <c r="C33" s="54"/>
      <c r="D33" s="55">
        <f ca="1">IFERROR(INDEX(data[heures jour],MATCH(QUARTS!$B33&amp;"|"&amp;QUARTS!C28,data[clé],0)),0)</f>
        <v>0</v>
      </c>
      <c r="E33" s="55">
        <f ca="1">IFERROR(INDEX(data[heures nuit],MATCH(QUARTS!$B33&amp;"|"&amp;QUARTS!C28,data[clé],0)),0)</f>
        <v>0</v>
      </c>
      <c r="F33" s="56"/>
      <c r="G33" s="54"/>
      <c r="H33" s="55">
        <f ca="1">IFERROR(INDEX(data[heures jour],MATCH(QUARTS!$B33&amp;"|"&amp;QUARTS!G28,data[clé],0)),0)</f>
        <v>0</v>
      </c>
      <c r="I33" s="55">
        <f ca="1">IFERROR(INDEX(data[heures nuit],MATCH(QUARTS!$B33&amp;"|"&amp;QUARTS!G28,data[clé],0)),0)</f>
        <v>0</v>
      </c>
      <c r="J33" s="56"/>
      <c r="K33" s="54"/>
      <c r="L33" s="55">
        <f ca="1">IFERROR(INDEX(data[heures jour],MATCH(QUARTS!$B33&amp;"|"&amp;QUARTS!K28,data[clé],0)),0)</f>
        <v>0</v>
      </c>
      <c r="M33" s="55">
        <f ca="1">IFERROR(INDEX(data[heures nuit],MATCH(QUARTS!$B33&amp;"|"&amp;QUARTS!K28,data[clé],0)),0)</f>
        <v>0</v>
      </c>
      <c r="N33" s="56"/>
      <c r="O33" s="54"/>
      <c r="P33" s="55">
        <f ca="1">IFERROR(INDEX(data[heures jour],MATCH(QUARTS!$B33&amp;"|"&amp;QUARTS!O28,data[clé],0)),0)</f>
        <v>0</v>
      </c>
      <c r="Q33" s="55">
        <f ca="1">IFERROR(INDEX(data[heures nuit],MATCH(QUARTS!$B33&amp;"|"&amp;QUARTS!O28,data[clé],0)),0)</f>
        <v>0</v>
      </c>
      <c r="R33" s="56"/>
      <c r="S33" s="54"/>
      <c r="T33" s="55">
        <f ca="1">IFERROR(INDEX(data[heures jour],MATCH(QUARTS!$B33&amp;"|"&amp;QUARTS!S28,data[clé],0)),0)</f>
        <v>0</v>
      </c>
      <c r="U33" s="55">
        <f ca="1">IFERROR(INDEX(data[heures nuit],MATCH(QUARTS!$B33&amp;"|"&amp;QUARTS!S28,data[clé],0)),0)</f>
        <v>0</v>
      </c>
      <c r="V33" s="56"/>
      <c r="W33" s="54"/>
      <c r="X33" s="55">
        <f ca="1">IFERROR(INDEX(data[heures jour],MATCH(QUARTS!$B33&amp;"|"&amp;QUARTS!W28,data[clé],0)),0)</f>
        <v>0</v>
      </c>
      <c r="Y33" s="55">
        <f ca="1">IFERROR(INDEX(data[heures nuit],MATCH(QUARTS!$B33&amp;"|"&amp;QUARTS!W28,data[clé],0)),0)</f>
        <v>0</v>
      </c>
      <c r="Z33" s="56"/>
      <c r="AA33" s="54"/>
      <c r="AB33" s="55">
        <f ca="1">IFERROR(INDEX(data[heures jour],MATCH(QUARTS!$B33&amp;"|"&amp;QUARTS!AA28,data[clé],0)),0)</f>
        <v>0</v>
      </c>
      <c r="AC33" s="55">
        <f ca="1">IFERROR(INDEX(data[heures nuit],MATCH(QUARTS!$B33&amp;"|"&amp;QUARTS!AA28,data[clé],0)),0)</f>
        <v>0</v>
      </c>
      <c r="AD33" s="56"/>
    </row>
    <row r="34" spans="2:30" x14ac:dyDescent="0.25">
      <c r="B34" s="26" t="e">
        <f t="shared" ca="1" si="33"/>
        <v>#N/A</v>
      </c>
      <c r="C34" s="51"/>
      <c r="D34" s="52">
        <f ca="1">IFERROR(INDEX(data[heures jour],MATCH(QUARTS!$B34&amp;"|"&amp;QUARTS!C28,data[clé],0)),0)</f>
        <v>0</v>
      </c>
      <c r="E34" s="52">
        <f ca="1">IFERROR(INDEX(data[heures nuit],MATCH(QUARTS!$B34&amp;"|"&amp;QUARTS!C28,data[clé],0)),0)</f>
        <v>0</v>
      </c>
      <c r="F34" s="53"/>
      <c r="G34" s="51"/>
      <c r="H34" s="52">
        <f ca="1">IFERROR(INDEX(data[heures jour],MATCH(QUARTS!$B34&amp;"|"&amp;QUARTS!G28,data[clé],0)),0)</f>
        <v>0</v>
      </c>
      <c r="I34" s="52">
        <f ca="1">IFERROR(INDEX(data[heures nuit],MATCH(QUARTS!$B34&amp;"|"&amp;QUARTS!G28,data[clé],0)),0)</f>
        <v>0</v>
      </c>
      <c r="J34" s="53"/>
      <c r="K34" s="51"/>
      <c r="L34" s="52">
        <f ca="1">IFERROR(INDEX(data[heures jour],MATCH(QUARTS!$B34&amp;"|"&amp;QUARTS!K28,data[clé],0)),0)</f>
        <v>0</v>
      </c>
      <c r="M34" s="52">
        <f ca="1">IFERROR(INDEX(data[heures nuit],MATCH(QUARTS!$B34&amp;"|"&amp;QUARTS!K28,data[clé],0)),0)</f>
        <v>0</v>
      </c>
      <c r="N34" s="53"/>
      <c r="O34" s="51"/>
      <c r="P34" s="52">
        <f ca="1">IFERROR(INDEX(data[heures jour],MATCH(QUARTS!$B34&amp;"|"&amp;QUARTS!O28,data[clé],0)),0)</f>
        <v>0</v>
      </c>
      <c r="Q34" s="52">
        <f ca="1">IFERROR(INDEX(data[heures nuit],MATCH(QUARTS!$B34&amp;"|"&amp;QUARTS!O28,data[clé],0)),0)</f>
        <v>0</v>
      </c>
      <c r="R34" s="53"/>
      <c r="S34" s="51"/>
      <c r="T34" s="52">
        <f ca="1">IFERROR(INDEX(data[heures jour],MATCH(QUARTS!$B34&amp;"|"&amp;QUARTS!S28,data[clé],0)),0)</f>
        <v>0</v>
      </c>
      <c r="U34" s="52">
        <f ca="1">IFERROR(INDEX(data[heures nuit],MATCH(QUARTS!$B34&amp;"|"&amp;QUARTS!S28,data[clé],0)),0)</f>
        <v>0</v>
      </c>
      <c r="V34" s="53"/>
      <c r="W34" s="51"/>
      <c r="X34" s="52">
        <f ca="1">IFERROR(INDEX(data[heures jour],MATCH(QUARTS!$B34&amp;"|"&amp;QUARTS!W28,data[clé],0)),0)</f>
        <v>0</v>
      </c>
      <c r="Y34" s="52">
        <f ca="1">IFERROR(INDEX(data[heures nuit],MATCH(QUARTS!$B34&amp;"|"&amp;QUARTS!W28,data[clé],0)),0)</f>
        <v>0</v>
      </c>
      <c r="Z34" s="53"/>
      <c r="AA34" s="51"/>
      <c r="AB34" s="52">
        <f ca="1">IFERROR(INDEX(data[heures jour],MATCH(QUARTS!$B34&amp;"|"&amp;QUARTS!AA28,data[clé],0)),0)</f>
        <v>0</v>
      </c>
      <c r="AC34" s="52">
        <f ca="1">IFERROR(INDEX(data[heures nuit],MATCH(QUARTS!$B34&amp;"|"&amp;QUARTS!AA28,data[clé],0)),0)</f>
        <v>0</v>
      </c>
      <c r="AD34" s="53"/>
    </row>
    <row r="35" spans="2:30" x14ac:dyDescent="0.25">
      <c r="B35" s="25" t="e">
        <f t="shared" ca="1" si="33"/>
        <v>#N/A</v>
      </c>
      <c r="C35" s="54"/>
      <c r="D35" s="55">
        <f ca="1">IFERROR(INDEX(data[heures jour],MATCH(QUARTS!$B35&amp;"|"&amp;QUARTS!C28,data[clé],0)),0)</f>
        <v>0</v>
      </c>
      <c r="E35" s="55">
        <f ca="1">IFERROR(INDEX(data[heures nuit],MATCH(QUARTS!$B35&amp;"|"&amp;QUARTS!C28,data[clé],0)),0)</f>
        <v>0</v>
      </c>
      <c r="F35" s="56"/>
      <c r="G35" s="54"/>
      <c r="H35" s="55">
        <f ca="1">IFERROR(INDEX(data[heures jour],MATCH(QUARTS!$B35&amp;"|"&amp;QUARTS!G28,data[clé],0)),0)</f>
        <v>0</v>
      </c>
      <c r="I35" s="55">
        <f ca="1">IFERROR(INDEX(data[heures nuit],MATCH(QUARTS!$B35&amp;"|"&amp;QUARTS!G28,data[clé],0)),0)</f>
        <v>0</v>
      </c>
      <c r="J35" s="56"/>
      <c r="K35" s="54"/>
      <c r="L35" s="55">
        <f ca="1">IFERROR(INDEX(data[heures jour],MATCH(QUARTS!$B35&amp;"|"&amp;QUARTS!K28,data[clé],0)),0)</f>
        <v>0</v>
      </c>
      <c r="M35" s="55">
        <f ca="1">IFERROR(INDEX(data[heures nuit],MATCH(QUARTS!$B35&amp;"|"&amp;QUARTS!K28,data[clé],0)),0)</f>
        <v>0</v>
      </c>
      <c r="N35" s="56"/>
      <c r="O35" s="54"/>
      <c r="P35" s="55">
        <f ca="1">IFERROR(INDEX(data[heures jour],MATCH(QUARTS!$B35&amp;"|"&amp;QUARTS!O28,data[clé],0)),0)</f>
        <v>0</v>
      </c>
      <c r="Q35" s="55">
        <f ca="1">IFERROR(INDEX(data[heures nuit],MATCH(QUARTS!$B35&amp;"|"&amp;QUARTS!O28,data[clé],0)),0)</f>
        <v>0</v>
      </c>
      <c r="R35" s="56"/>
      <c r="S35" s="54"/>
      <c r="T35" s="55">
        <f ca="1">IFERROR(INDEX(data[heures jour],MATCH(QUARTS!$B35&amp;"|"&amp;QUARTS!S28,data[clé],0)),0)</f>
        <v>0</v>
      </c>
      <c r="U35" s="55">
        <f ca="1">IFERROR(INDEX(data[heures nuit],MATCH(QUARTS!$B35&amp;"|"&amp;QUARTS!S28,data[clé],0)),0)</f>
        <v>0</v>
      </c>
      <c r="V35" s="56"/>
      <c r="W35" s="54"/>
      <c r="X35" s="55">
        <f ca="1">IFERROR(INDEX(data[heures jour],MATCH(QUARTS!$B35&amp;"|"&amp;QUARTS!W28,data[clé],0)),0)</f>
        <v>0</v>
      </c>
      <c r="Y35" s="55">
        <f ca="1">IFERROR(INDEX(data[heures nuit],MATCH(QUARTS!$B35&amp;"|"&amp;QUARTS!W28,data[clé],0)),0)</f>
        <v>0</v>
      </c>
      <c r="Z35" s="56"/>
      <c r="AA35" s="54"/>
      <c r="AB35" s="55">
        <f ca="1">IFERROR(INDEX(data[heures jour],MATCH(QUARTS!$B35&amp;"|"&amp;QUARTS!AA28,data[clé],0)),0)</f>
        <v>0</v>
      </c>
      <c r="AC35" s="55">
        <f ca="1">IFERROR(INDEX(data[heures nuit],MATCH(QUARTS!$B35&amp;"|"&amp;QUARTS!AA28,data[clé],0)),0)</f>
        <v>0</v>
      </c>
      <c r="AD35" s="56"/>
    </row>
    <row r="36" spans="2:30" x14ac:dyDescent="0.25">
      <c r="B36" s="26" t="e">
        <f t="shared" ca="1" si="33"/>
        <v>#N/A</v>
      </c>
      <c r="C36" s="51"/>
      <c r="D36" s="52">
        <f ca="1">IFERROR(INDEX(data[heures jour],MATCH(QUARTS!$B36&amp;"|"&amp;QUARTS!C28,data[clé],0)),0)</f>
        <v>0</v>
      </c>
      <c r="E36" s="52">
        <f ca="1">IFERROR(INDEX(data[heures nuit],MATCH(QUARTS!$B36&amp;"|"&amp;QUARTS!C28,data[clé],0)),0)</f>
        <v>0</v>
      </c>
      <c r="F36" s="53"/>
      <c r="G36" s="51"/>
      <c r="H36" s="52">
        <f ca="1">IFERROR(INDEX(data[heures jour],MATCH(QUARTS!$B36&amp;"|"&amp;QUARTS!G28,data[clé],0)),0)</f>
        <v>0</v>
      </c>
      <c r="I36" s="52">
        <f ca="1">IFERROR(INDEX(data[heures nuit],MATCH(QUARTS!$B36&amp;"|"&amp;QUARTS!G28,data[clé],0)),0)</f>
        <v>0</v>
      </c>
      <c r="J36" s="53"/>
      <c r="K36" s="51"/>
      <c r="L36" s="52">
        <f ca="1">IFERROR(INDEX(data[heures jour],MATCH(QUARTS!$B36&amp;"|"&amp;QUARTS!K28,data[clé],0)),0)</f>
        <v>0</v>
      </c>
      <c r="M36" s="52">
        <f ca="1">IFERROR(INDEX(data[heures nuit],MATCH(QUARTS!$B36&amp;"|"&amp;QUARTS!K28,data[clé],0)),0)</f>
        <v>0</v>
      </c>
      <c r="N36" s="53"/>
      <c r="O36" s="51"/>
      <c r="P36" s="52">
        <f ca="1">IFERROR(INDEX(data[heures jour],MATCH(QUARTS!$B36&amp;"|"&amp;QUARTS!O28,data[clé],0)),0)</f>
        <v>0</v>
      </c>
      <c r="Q36" s="52">
        <f ca="1">IFERROR(INDEX(data[heures nuit],MATCH(QUARTS!$B36&amp;"|"&amp;QUARTS!O28,data[clé],0)),0)</f>
        <v>0</v>
      </c>
      <c r="R36" s="53"/>
      <c r="S36" s="51"/>
      <c r="T36" s="52">
        <f ca="1">IFERROR(INDEX(data[heures jour],MATCH(QUARTS!$B36&amp;"|"&amp;QUARTS!S28,data[clé],0)),0)</f>
        <v>0</v>
      </c>
      <c r="U36" s="52">
        <f ca="1">IFERROR(INDEX(data[heures nuit],MATCH(QUARTS!$B36&amp;"|"&amp;QUARTS!S28,data[clé],0)),0)</f>
        <v>0</v>
      </c>
      <c r="V36" s="53"/>
      <c r="W36" s="51"/>
      <c r="X36" s="52">
        <f ca="1">IFERROR(INDEX(data[heures jour],MATCH(QUARTS!$B36&amp;"|"&amp;QUARTS!W28,data[clé],0)),0)</f>
        <v>0</v>
      </c>
      <c r="Y36" s="52">
        <f ca="1">IFERROR(INDEX(data[heures nuit],MATCH(QUARTS!$B36&amp;"|"&amp;QUARTS!W28,data[clé],0)),0)</f>
        <v>0</v>
      </c>
      <c r="Z36" s="53"/>
      <c r="AA36" s="51"/>
      <c r="AB36" s="52">
        <f ca="1">IFERROR(INDEX(data[heures jour],MATCH(QUARTS!$B36&amp;"|"&amp;QUARTS!AA28,data[clé],0)),0)</f>
        <v>0</v>
      </c>
      <c r="AC36" s="52">
        <f ca="1">IFERROR(INDEX(data[heures nuit],MATCH(QUARTS!$B36&amp;"|"&amp;QUARTS!AA28,data[clé],0)),0)</f>
        <v>0</v>
      </c>
      <c r="AD36" s="53"/>
    </row>
    <row r="37" spans="2:30" x14ac:dyDescent="0.25">
      <c r="B37" s="25" t="e">
        <f t="shared" ca="1" si="33"/>
        <v>#N/A</v>
      </c>
      <c r="C37" s="54"/>
      <c r="D37" s="55">
        <f ca="1">IFERROR(INDEX(data[heures jour],MATCH(QUARTS!$B37&amp;"|"&amp;QUARTS!C28,data[clé],0)),0)</f>
        <v>0</v>
      </c>
      <c r="E37" s="55">
        <f ca="1">IFERROR(INDEX(data[heures nuit],MATCH(QUARTS!$B37&amp;"|"&amp;QUARTS!C28,data[clé],0)),0)</f>
        <v>0</v>
      </c>
      <c r="F37" s="56"/>
      <c r="G37" s="54"/>
      <c r="H37" s="55">
        <f ca="1">IFERROR(INDEX(data[heures jour],MATCH(QUARTS!$B37&amp;"|"&amp;QUARTS!G28,data[clé],0)),0)</f>
        <v>0</v>
      </c>
      <c r="I37" s="55">
        <f ca="1">IFERROR(INDEX(data[heures nuit],MATCH(QUARTS!$B37&amp;"|"&amp;QUARTS!G28,data[clé],0)),0)</f>
        <v>0</v>
      </c>
      <c r="J37" s="56"/>
      <c r="K37" s="54"/>
      <c r="L37" s="55">
        <f ca="1">IFERROR(INDEX(data[heures jour],MATCH(QUARTS!$B37&amp;"|"&amp;QUARTS!K28,data[clé],0)),0)</f>
        <v>0</v>
      </c>
      <c r="M37" s="55">
        <f ca="1">IFERROR(INDEX(data[heures nuit],MATCH(QUARTS!$B37&amp;"|"&amp;QUARTS!K28,data[clé],0)),0)</f>
        <v>0</v>
      </c>
      <c r="N37" s="56"/>
      <c r="O37" s="54"/>
      <c r="P37" s="55">
        <f ca="1">IFERROR(INDEX(data[heures jour],MATCH(QUARTS!$B37&amp;"|"&amp;QUARTS!O28,data[clé],0)),0)</f>
        <v>0</v>
      </c>
      <c r="Q37" s="55">
        <f ca="1">IFERROR(INDEX(data[heures nuit],MATCH(QUARTS!$B37&amp;"|"&amp;QUARTS!O28,data[clé],0)),0)</f>
        <v>0</v>
      </c>
      <c r="R37" s="56"/>
      <c r="S37" s="54"/>
      <c r="T37" s="55">
        <f ca="1">IFERROR(INDEX(data[heures jour],MATCH(QUARTS!$B37&amp;"|"&amp;QUARTS!S28,data[clé],0)),0)</f>
        <v>0</v>
      </c>
      <c r="U37" s="55">
        <f ca="1">IFERROR(INDEX(data[heures nuit],MATCH(QUARTS!$B37&amp;"|"&amp;QUARTS!S28,data[clé],0)),0)</f>
        <v>0</v>
      </c>
      <c r="V37" s="56"/>
      <c r="W37" s="54"/>
      <c r="X37" s="55">
        <f ca="1">IFERROR(INDEX(data[heures jour],MATCH(QUARTS!$B37&amp;"|"&amp;QUARTS!W28,data[clé],0)),0)</f>
        <v>0</v>
      </c>
      <c r="Y37" s="55">
        <f ca="1">IFERROR(INDEX(data[heures nuit],MATCH(QUARTS!$B37&amp;"|"&amp;QUARTS!W28,data[clé],0)),0)</f>
        <v>0</v>
      </c>
      <c r="Z37" s="56"/>
      <c r="AA37" s="54"/>
      <c r="AB37" s="55">
        <f ca="1">IFERROR(INDEX(data[heures jour],MATCH(QUARTS!$B37&amp;"|"&amp;QUARTS!AA28,data[clé],0)),0)</f>
        <v>0</v>
      </c>
      <c r="AC37" s="55">
        <f ca="1">IFERROR(INDEX(data[heures nuit],MATCH(QUARTS!$B37&amp;"|"&amp;QUARTS!AA28,data[clé],0)),0)</f>
        <v>0</v>
      </c>
      <c r="AD37" s="56"/>
    </row>
    <row r="38" spans="2:30" x14ac:dyDescent="0.25">
      <c r="B38" s="30" t="e">
        <f t="shared" ca="1" si="33"/>
        <v>#N/A</v>
      </c>
      <c r="C38" s="57"/>
      <c r="D38" s="58">
        <f ca="1">IFERROR(INDEX(data[heures jour],MATCH(QUARTS!$B38&amp;"|"&amp;QUARTS!C28,data[clé],0)),0)</f>
        <v>0</v>
      </c>
      <c r="E38" s="58">
        <f ca="1">IFERROR(INDEX(data[heures nuit],MATCH(QUARTS!$B38&amp;"|"&amp;QUARTS!C28,data[clé],0)),0)</f>
        <v>0</v>
      </c>
      <c r="F38" s="59"/>
      <c r="G38" s="57"/>
      <c r="H38" s="58">
        <f ca="1">IFERROR(INDEX(data[heures jour],MATCH(QUARTS!$B38&amp;"|"&amp;QUARTS!G28,data[clé],0)),0)</f>
        <v>0</v>
      </c>
      <c r="I38" s="58">
        <f ca="1">IFERROR(INDEX(data[heures nuit],MATCH(QUARTS!$B38&amp;"|"&amp;QUARTS!G28,data[clé],0)),0)</f>
        <v>0</v>
      </c>
      <c r="J38" s="59"/>
      <c r="K38" s="57"/>
      <c r="L38" s="58">
        <f ca="1">IFERROR(INDEX(data[heures jour],MATCH(QUARTS!$B38&amp;"|"&amp;QUARTS!K28,data[clé],0)),0)</f>
        <v>0</v>
      </c>
      <c r="M38" s="58">
        <f ca="1">IFERROR(INDEX(data[heures nuit],MATCH(QUARTS!$B38&amp;"|"&amp;QUARTS!K28,data[clé],0)),0)</f>
        <v>0</v>
      </c>
      <c r="N38" s="59"/>
      <c r="O38" s="57"/>
      <c r="P38" s="58">
        <f ca="1">IFERROR(INDEX(data[heures jour],MATCH(QUARTS!$B38&amp;"|"&amp;QUARTS!O28,data[clé],0)),0)</f>
        <v>0</v>
      </c>
      <c r="Q38" s="58">
        <f ca="1">IFERROR(INDEX(data[heures nuit],MATCH(QUARTS!$B38&amp;"|"&amp;QUARTS!O28,data[clé],0)),0)</f>
        <v>0</v>
      </c>
      <c r="R38" s="59"/>
      <c r="S38" s="57"/>
      <c r="T38" s="58">
        <f ca="1">IFERROR(INDEX(data[heures jour],MATCH(QUARTS!$B38&amp;"|"&amp;QUARTS!S28,data[clé],0)),0)</f>
        <v>0</v>
      </c>
      <c r="U38" s="58">
        <f ca="1">IFERROR(INDEX(data[heures nuit],MATCH(QUARTS!$B38&amp;"|"&amp;QUARTS!S28,data[clé],0)),0)</f>
        <v>0</v>
      </c>
      <c r="V38" s="59"/>
      <c r="W38" s="57"/>
      <c r="X38" s="58">
        <f ca="1">IFERROR(INDEX(data[heures jour],MATCH(QUARTS!$B38&amp;"|"&amp;QUARTS!W28,data[clé],0)),0)</f>
        <v>0</v>
      </c>
      <c r="Y38" s="58">
        <f ca="1">IFERROR(INDEX(data[heures nuit],MATCH(QUARTS!$B38&amp;"|"&amp;QUARTS!W28,data[clé],0)),0)</f>
        <v>0</v>
      </c>
      <c r="Z38" s="59"/>
      <c r="AA38" s="57"/>
      <c r="AB38" s="58">
        <f ca="1">IFERROR(INDEX(data[heures jour],MATCH(QUARTS!$B38&amp;"|"&amp;QUARTS!AA28,data[clé],0)),0)</f>
        <v>0</v>
      </c>
      <c r="AC38" s="58">
        <f ca="1">IFERROR(INDEX(data[heures nuit],MATCH(QUARTS!$B38&amp;"|"&amp;QUARTS!AA28,data[clé],0)),0)</f>
        <v>0</v>
      </c>
      <c r="AD38" s="59"/>
    </row>
    <row r="40" spans="2:30" x14ac:dyDescent="0.25">
      <c r="C40" s="63">
        <f>C28+7</f>
        <v>43122</v>
      </c>
      <c r="D40" s="64"/>
      <c r="E40" s="64"/>
      <c r="F40" s="65"/>
      <c r="G40" s="63">
        <f>C40+1</f>
        <v>43123</v>
      </c>
      <c r="H40" s="64"/>
      <c r="I40" s="64"/>
      <c r="J40" s="65"/>
      <c r="K40" s="63">
        <f>G40+1</f>
        <v>43124</v>
      </c>
      <c r="L40" s="64"/>
      <c r="M40" s="64"/>
      <c r="N40" s="65"/>
      <c r="O40" s="63">
        <f>K40+1</f>
        <v>43125</v>
      </c>
      <c r="P40" s="64"/>
      <c r="Q40" s="64"/>
      <c r="R40" s="65"/>
      <c r="S40" s="63">
        <f>O40+1</f>
        <v>43126</v>
      </c>
      <c r="T40" s="64"/>
      <c r="U40" s="64"/>
      <c r="V40" s="65"/>
      <c r="W40" s="63">
        <f>S40+1</f>
        <v>43127</v>
      </c>
      <c r="X40" s="64"/>
      <c r="Y40" s="64"/>
      <c r="Z40" s="65"/>
      <c r="AA40" s="63">
        <f t="shared" ref="AA40" si="34">W40+1</f>
        <v>43128</v>
      </c>
      <c r="AB40" s="64"/>
      <c r="AC40" s="64"/>
      <c r="AD40" s="65"/>
    </row>
    <row r="41" spans="2:30" x14ac:dyDescent="0.25">
      <c r="B41" s="16" t="s">
        <v>44</v>
      </c>
      <c r="C41" s="35">
        <f>C29</f>
        <v>0</v>
      </c>
      <c r="D41" s="36" t="str">
        <f t="shared" ref="D41:F42" si="35">D29</f>
        <v>h</v>
      </c>
      <c r="E41" s="36" t="str">
        <f t="shared" si="35"/>
        <v>h</v>
      </c>
      <c r="F41" s="37">
        <f t="shared" si="35"/>
        <v>0</v>
      </c>
      <c r="G41" s="38">
        <f>C41</f>
        <v>0</v>
      </c>
      <c r="H41" s="39" t="str">
        <f t="shared" ref="H41:W42" si="36">D41</f>
        <v>h</v>
      </c>
      <c r="I41" s="39" t="str">
        <f t="shared" si="36"/>
        <v>h</v>
      </c>
      <c r="J41" s="40">
        <f t="shared" si="36"/>
        <v>0</v>
      </c>
      <c r="K41" s="38">
        <f t="shared" si="36"/>
        <v>0</v>
      </c>
      <c r="L41" s="39" t="str">
        <f t="shared" si="36"/>
        <v>h</v>
      </c>
      <c r="M41" s="39" t="str">
        <f t="shared" si="36"/>
        <v>h</v>
      </c>
      <c r="N41" s="40">
        <f t="shared" si="36"/>
        <v>0</v>
      </c>
      <c r="O41" s="38">
        <f t="shared" si="36"/>
        <v>0</v>
      </c>
      <c r="P41" s="39" t="str">
        <f t="shared" si="36"/>
        <v>h</v>
      </c>
      <c r="Q41" s="39" t="str">
        <f t="shared" si="36"/>
        <v>h</v>
      </c>
      <c r="R41" s="40">
        <f t="shared" si="36"/>
        <v>0</v>
      </c>
      <c r="S41" s="38">
        <f t="shared" si="36"/>
        <v>0</v>
      </c>
      <c r="T41" s="39" t="str">
        <f t="shared" si="36"/>
        <v>h</v>
      </c>
      <c r="U41" s="39" t="str">
        <f t="shared" si="36"/>
        <v>h</v>
      </c>
      <c r="V41" s="40">
        <f t="shared" si="36"/>
        <v>0</v>
      </c>
      <c r="W41" s="38">
        <f t="shared" si="36"/>
        <v>0</v>
      </c>
      <c r="X41" s="39" t="str">
        <f t="shared" ref="X41:AD42" si="37">T41</f>
        <v>h</v>
      </c>
      <c r="Y41" s="39" t="str">
        <f t="shared" si="37"/>
        <v>h</v>
      </c>
      <c r="Z41" s="40">
        <f t="shared" si="37"/>
        <v>0</v>
      </c>
      <c r="AA41" s="38">
        <f t="shared" si="37"/>
        <v>0</v>
      </c>
      <c r="AB41" s="39" t="str">
        <f t="shared" si="37"/>
        <v>h</v>
      </c>
      <c r="AC41" s="39" t="str">
        <f t="shared" si="37"/>
        <v>h</v>
      </c>
      <c r="AD41" s="40">
        <f t="shared" si="37"/>
        <v>0</v>
      </c>
    </row>
    <row r="42" spans="2:30" x14ac:dyDescent="0.25">
      <c r="B42" s="16" t="s">
        <v>45</v>
      </c>
      <c r="C42" s="41">
        <f>C30</f>
        <v>0</v>
      </c>
      <c r="D42" s="42" t="str">
        <f t="shared" si="35"/>
        <v>jour</v>
      </c>
      <c r="E42" s="42" t="str">
        <f t="shared" si="35"/>
        <v>nuit</v>
      </c>
      <c r="F42" s="43">
        <f t="shared" si="35"/>
        <v>0</v>
      </c>
      <c r="G42" s="44">
        <f>C42</f>
        <v>0</v>
      </c>
      <c r="H42" s="45" t="str">
        <f t="shared" si="36"/>
        <v>jour</v>
      </c>
      <c r="I42" s="45" t="str">
        <f t="shared" si="36"/>
        <v>nuit</v>
      </c>
      <c r="J42" s="46">
        <f t="shared" si="36"/>
        <v>0</v>
      </c>
      <c r="K42" s="44">
        <f t="shared" si="36"/>
        <v>0</v>
      </c>
      <c r="L42" s="45" t="str">
        <f t="shared" si="36"/>
        <v>jour</v>
      </c>
      <c r="M42" s="45" t="str">
        <f t="shared" si="36"/>
        <v>nuit</v>
      </c>
      <c r="N42" s="46">
        <f t="shared" si="36"/>
        <v>0</v>
      </c>
      <c r="O42" s="44">
        <f t="shared" si="36"/>
        <v>0</v>
      </c>
      <c r="P42" s="45" t="str">
        <f t="shared" si="36"/>
        <v>jour</v>
      </c>
      <c r="Q42" s="45" t="str">
        <f t="shared" si="36"/>
        <v>nuit</v>
      </c>
      <c r="R42" s="46">
        <f t="shared" si="36"/>
        <v>0</v>
      </c>
      <c r="S42" s="44">
        <f t="shared" si="36"/>
        <v>0</v>
      </c>
      <c r="T42" s="45" t="str">
        <f t="shared" si="36"/>
        <v>jour</v>
      </c>
      <c r="U42" s="45" t="str">
        <f t="shared" si="36"/>
        <v>nuit</v>
      </c>
      <c r="V42" s="46">
        <f t="shared" si="36"/>
        <v>0</v>
      </c>
      <c r="W42" s="44">
        <f t="shared" si="36"/>
        <v>0</v>
      </c>
      <c r="X42" s="45" t="str">
        <f t="shared" si="37"/>
        <v>jour</v>
      </c>
      <c r="Y42" s="45" t="str">
        <f t="shared" si="37"/>
        <v>nuit</v>
      </c>
      <c r="Z42" s="46">
        <f t="shared" si="37"/>
        <v>0</v>
      </c>
      <c r="AA42" s="44">
        <f t="shared" si="37"/>
        <v>0</v>
      </c>
      <c r="AB42" s="45" t="str">
        <f t="shared" si="37"/>
        <v>jour</v>
      </c>
      <c r="AC42" s="45" t="str">
        <f t="shared" si="37"/>
        <v>nuit</v>
      </c>
      <c r="AD42" s="46">
        <f t="shared" si="37"/>
        <v>0</v>
      </c>
    </row>
    <row r="43" spans="2:30" x14ac:dyDescent="0.25">
      <c r="B43" s="24" t="e">
        <f ca="1">B31</f>
        <v>#N/A</v>
      </c>
      <c r="C43" s="48"/>
      <c r="D43" s="49">
        <f ca="1">IFERROR(INDEX(data[heures jour],MATCH(QUARTS!$B43&amp;"|"&amp;QUARTS!C40,data[clé],0)),0)</f>
        <v>0</v>
      </c>
      <c r="E43" s="49">
        <f ca="1">IFERROR(INDEX(data[heures nuit],MATCH(QUARTS!$B43&amp;"|"&amp;QUARTS!C40,data[clé],0)),0)</f>
        <v>0</v>
      </c>
      <c r="F43" s="50"/>
      <c r="G43" s="48"/>
      <c r="H43" s="49">
        <f ca="1">IFERROR(INDEX(data[heures jour],MATCH(QUARTS!$B43&amp;"|"&amp;QUARTS!G40,data[clé],0)),0)</f>
        <v>0</v>
      </c>
      <c r="I43" s="49">
        <f ca="1">IFERROR(INDEX(data[heures nuit],MATCH(QUARTS!$B43&amp;"|"&amp;QUARTS!G40,data[clé],0)),0)</f>
        <v>0</v>
      </c>
      <c r="J43" s="50"/>
      <c r="K43" s="48"/>
      <c r="L43" s="49">
        <f ca="1">IFERROR(INDEX(data[heures jour],MATCH(QUARTS!$B43&amp;"|"&amp;QUARTS!K40,data[clé],0)),0)</f>
        <v>0</v>
      </c>
      <c r="M43" s="49">
        <f ca="1">IFERROR(INDEX(data[heures nuit],MATCH(QUARTS!$B43&amp;"|"&amp;QUARTS!K40,data[clé],0)),0)</f>
        <v>0</v>
      </c>
      <c r="N43" s="50"/>
      <c r="O43" s="48"/>
      <c r="P43" s="49">
        <f ca="1">IFERROR(INDEX(data[heures jour],MATCH(QUARTS!$B43&amp;"|"&amp;QUARTS!O40,data[clé],0)),0)</f>
        <v>0</v>
      </c>
      <c r="Q43" s="49">
        <f ca="1">IFERROR(INDEX(data[heures nuit],MATCH(QUARTS!$B43&amp;"|"&amp;QUARTS!O40,data[clé],0)),0)</f>
        <v>0</v>
      </c>
      <c r="R43" s="50"/>
      <c r="S43" s="48"/>
      <c r="T43" s="49">
        <f ca="1">IFERROR(INDEX(data[heures jour],MATCH(QUARTS!$B43&amp;"|"&amp;QUARTS!S40,data[clé],0)),0)</f>
        <v>0</v>
      </c>
      <c r="U43" s="49">
        <f ca="1">IFERROR(INDEX(data[heures nuit],MATCH(QUARTS!$B43&amp;"|"&amp;QUARTS!S40,data[clé],0)),0)</f>
        <v>0</v>
      </c>
      <c r="V43" s="50"/>
      <c r="W43" s="48"/>
      <c r="X43" s="49">
        <f ca="1">IFERROR(INDEX(data[heures jour],MATCH(QUARTS!$B43&amp;"|"&amp;QUARTS!W40,data[clé],0)),0)</f>
        <v>0</v>
      </c>
      <c r="Y43" s="49">
        <f ca="1">IFERROR(INDEX(data[heures nuit],MATCH(QUARTS!$B43&amp;"|"&amp;QUARTS!W40,data[clé],0)),0)</f>
        <v>0</v>
      </c>
      <c r="Z43" s="50"/>
      <c r="AA43" s="48"/>
      <c r="AB43" s="49">
        <f ca="1">IFERROR(INDEX(data[heures jour],MATCH(QUARTS!$B43&amp;"|"&amp;QUARTS!AA40,data[clé],0)),0)</f>
        <v>0</v>
      </c>
      <c r="AC43" s="49">
        <f ca="1">IFERROR(INDEX(data[heures nuit],MATCH(QUARTS!$B43&amp;"|"&amp;QUARTS!AA40,data[clé],0)),0)</f>
        <v>0</v>
      </c>
      <c r="AD43" s="50"/>
    </row>
    <row r="44" spans="2:30" x14ac:dyDescent="0.25">
      <c r="B44" s="26" t="e">
        <f t="shared" ref="B44:B50" ca="1" si="38">B32</f>
        <v>#N/A</v>
      </c>
      <c r="C44" s="51"/>
      <c r="D44" s="52">
        <f ca="1">IFERROR(INDEX(data[heures jour],MATCH(QUARTS!$B44&amp;"|"&amp;QUARTS!C40,data[clé],0)),0)</f>
        <v>0</v>
      </c>
      <c r="E44" s="52">
        <f ca="1">IFERROR(INDEX(data[heures nuit],MATCH(QUARTS!$B44&amp;"|"&amp;QUARTS!C40,data[clé],0)),0)</f>
        <v>0</v>
      </c>
      <c r="F44" s="53"/>
      <c r="G44" s="51"/>
      <c r="H44" s="52">
        <f ca="1">IFERROR(INDEX(data[heures jour],MATCH(QUARTS!$B44&amp;"|"&amp;QUARTS!G40,data[clé],0)),0)</f>
        <v>0</v>
      </c>
      <c r="I44" s="52">
        <f ca="1">IFERROR(INDEX(data[heures nuit],MATCH(QUARTS!$B44&amp;"|"&amp;QUARTS!G40,data[clé],0)),0)</f>
        <v>0</v>
      </c>
      <c r="J44" s="53"/>
      <c r="K44" s="51"/>
      <c r="L44" s="52">
        <f ca="1">IFERROR(INDEX(data[heures jour],MATCH(QUARTS!$B44&amp;"|"&amp;QUARTS!K40,data[clé],0)),0)</f>
        <v>0</v>
      </c>
      <c r="M44" s="52">
        <f ca="1">IFERROR(INDEX(data[heures nuit],MATCH(QUARTS!$B44&amp;"|"&amp;QUARTS!K40,data[clé],0)),0)</f>
        <v>0</v>
      </c>
      <c r="N44" s="53"/>
      <c r="O44" s="51"/>
      <c r="P44" s="52">
        <f ca="1">IFERROR(INDEX(data[heures jour],MATCH(QUARTS!$B44&amp;"|"&amp;QUARTS!O40,data[clé],0)),0)</f>
        <v>0</v>
      </c>
      <c r="Q44" s="52">
        <f ca="1">IFERROR(INDEX(data[heures nuit],MATCH(QUARTS!$B44&amp;"|"&amp;QUARTS!O40,data[clé],0)),0)</f>
        <v>0</v>
      </c>
      <c r="R44" s="53"/>
      <c r="S44" s="51"/>
      <c r="T44" s="52">
        <f ca="1">IFERROR(INDEX(data[heures jour],MATCH(QUARTS!$B44&amp;"|"&amp;QUARTS!S40,data[clé],0)),0)</f>
        <v>0</v>
      </c>
      <c r="U44" s="52">
        <f ca="1">IFERROR(INDEX(data[heures nuit],MATCH(QUARTS!$B44&amp;"|"&amp;QUARTS!S40,data[clé],0)),0)</f>
        <v>0</v>
      </c>
      <c r="V44" s="53"/>
      <c r="W44" s="51"/>
      <c r="X44" s="52">
        <f ca="1">IFERROR(INDEX(data[heures jour],MATCH(QUARTS!$B44&amp;"|"&amp;QUARTS!W40,data[clé],0)),0)</f>
        <v>0</v>
      </c>
      <c r="Y44" s="52">
        <f ca="1">IFERROR(INDEX(data[heures nuit],MATCH(QUARTS!$B44&amp;"|"&amp;QUARTS!W40,data[clé],0)),0)</f>
        <v>0</v>
      </c>
      <c r="Z44" s="53"/>
      <c r="AA44" s="51"/>
      <c r="AB44" s="52">
        <f ca="1">IFERROR(INDEX(data[heures jour],MATCH(QUARTS!$B44&amp;"|"&amp;QUARTS!AA40,data[clé],0)),0)</f>
        <v>0</v>
      </c>
      <c r="AC44" s="52">
        <f ca="1">IFERROR(INDEX(data[heures nuit],MATCH(QUARTS!$B44&amp;"|"&amp;QUARTS!AA40,data[clé],0)),0)</f>
        <v>0</v>
      </c>
      <c r="AD44" s="53"/>
    </row>
    <row r="45" spans="2:30" x14ac:dyDescent="0.25">
      <c r="B45" s="25" t="e">
        <f t="shared" ca="1" si="38"/>
        <v>#N/A</v>
      </c>
      <c r="C45" s="54"/>
      <c r="D45" s="55">
        <f ca="1">IFERROR(INDEX(data[heures jour],MATCH(QUARTS!$B45&amp;"|"&amp;QUARTS!C40,data[clé],0)),0)</f>
        <v>0</v>
      </c>
      <c r="E45" s="55">
        <f ca="1">IFERROR(INDEX(data[heures nuit],MATCH(QUARTS!$B45&amp;"|"&amp;QUARTS!C40,data[clé],0)),0)</f>
        <v>0</v>
      </c>
      <c r="F45" s="56"/>
      <c r="G45" s="54"/>
      <c r="H45" s="55">
        <f ca="1">IFERROR(INDEX(data[heures jour],MATCH(QUARTS!$B45&amp;"|"&amp;QUARTS!G40,data[clé],0)),0)</f>
        <v>0</v>
      </c>
      <c r="I45" s="55">
        <f ca="1">IFERROR(INDEX(data[heures nuit],MATCH(QUARTS!$B45&amp;"|"&amp;QUARTS!G40,data[clé],0)),0)</f>
        <v>0</v>
      </c>
      <c r="J45" s="56"/>
      <c r="K45" s="54"/>
      <c r="L45" s="55">
        <f ca="1">IFERROR(INDEX(data[heures jour],MATCH(QUARTS!$B45&amp;"|"&amp;QUARTS!K40,data[clé],0)),0)</f>
        <v>0</v>
      </c>
      <c r="M45" s="55">
        <f ca="1">IFERROR(INDEX(data[heures nuit],MATCH(QUARTS!$B45&amp;"|"&amp;QUARTS!K40,data[clé],0)),0)</f>
        <v>0</v>
      </c>
      <c r="N45" s="56"/>
      <c r="O45" s="54"/>
      <c r="P45" s="55">
        <f ca="1">IFERROR(INDEX(data[heures jour],MATCH(QUARTS!$B45&amp;"|"&amp;QUARTS!O40,data[clé],0)),0)</f>
        <v>0</v>
      </c>
      <c r="Q45" s="55">
        <f ca="1">IFERROR(INDEX(data[heures nuit],MATCH(QUARTS!$B45&amp;"|"&amp;QUARTS!O40,data[clé],0)),0)</f>
        <v>0</v>
      </c>
      <c r="R45" s="56"/>
      <c r="S45" s="54"/>
      <c r="T45" s="55">
        <f ca="1">IFERROR(INDEX(data[heures jour],MATCH(QUARTS!$B45&amp;"|"&amp;QUARTS!S40,data[clé],0)),0)</f>
        <v>0</v>
      </c>
      <c r="U45" s="55">
        <f ca="1">IFERROR(INDEX(data[heures nuit],MATCH(QUARTS!$B45&amp;"|"&amp;QUARTS!S40,data[clé],0)),0)</f>
        <v>0</v>
      </c>
      <c r="V45" s="56"/>
      <c r="W45" s="54"/>
      <c r="X45" s="55">
        <f ca="1">IFERROR(INDEX(data[heures jour],MATCH(QUARTS!$B45&amp;"|"&amp;QUARTS!W40,data[clé],0)),0)</f>
        <v>0</v>
      </c>
      <c r="Y45" s="55">
        <f ca="1">IFERROR(INDEX(data[heures nuit],MATCH(QUARTS!$B45&amp;"|"&amp;QUARTS!W40,data[clé],0)),0)</f>
        <v>0</v>
      </c>
      <c r="Z45" s="56"/>
      <c r="AA45" s="54"/>
      <c r="AB45" s="55">
        <f ca="1">IFERROR(INDEX(data[heures jour],MATCH(QUARTS!$B45&amp;"|"&amp;QUARTS!AA40,data[clé],0)),0)</f>
        <v>0</v>
      </c>
      <c r="AC45" s="55">
        <f ca="1">IFERROR(INDEX(data[heures nuit],MATCH(QUARTS!$B45&amp;"|"&amp;QUARTS!AA40,data[clé],0)),0)</f>
        <v>0</v>
      </c>
      <c r="AD45" s="56"/>
    </row>
    <row r="46" spans="2:30" x14ac:dyDescent="0.25">
      <c r="B46" s="26" t="e">
        <f t="shared" ca="1" si="38"/>
        <v>#N/A</v>
      </c>
      <c r="C46" s="51"/>
      <c r="D46" s="52">
        <f ca="1">IFERROR(INDEX(data[heures jour],MATCH(QUARTS!$B46&amp;"|"&amp;QUARTS!C40,data[clé],0)),0)</f>
        <v>0</v>
      </c>
      <c r="E46" s="52">
        <f ca="1">IFERROR(INDEX(data[heures nuit],MATCH(QUARTS!$B46&amp;"|"&amp;QUARTS!C40,data[clé],0)),0)</f>
        <v>0</v>
      </c>
      <c r="F46" s="53"/>
      <c r="G46" s="51"/>
      <c r="H46" s="52">
        <f ca="1">IFERROR(INDEX(data[heures jour],MATCH(QUARTS!$B46&amp;"|"&amp;QUARTS!G40,data[clé],0)),0)</f>
        <v>0</v>
      </c>
      <c r="I46" s="52">
        <f ca="1">IFERROR(INDEX(data[heures nuit],MATCH(QUARTS!$B46&amp;"|"&amp;QUARTS!G40,data[clé],0)),0)</f>
        <v>0</v>
      </c>
      <c r="J46" s="53"/>
      <c r="K46" s="51"/>
      <c r="L46" s="52">
        <f ca="1">IFERROR(INDEX(data[heures jour],MATCH(QUARTS!$B46&amp;"|"&amp;QUARTS!K40,data[clé],0)),0)</f>
        <v>0</v>
      </c>
      <c r="M46" s="52">
        <f ca="1">IFERROR(INDEX(data[heures nuit],MATCH(QUARTS!$B46&amp;"|"&amp;QUARTS!K40,data[clé],0)),0)</f>
        <v>0</v>
      </c>
      <c r="N46" s="53"/>
      <c r="O46" s="51"/>
      <c r="P46" s="52">
        <f ca="1">IFERROR(INDEX(data[heures jour],MATCH(QUARTS!$B46&amp;"|"&amp;QUARTS!O40,data[clé],0)),0)</f>
        <v>0</v>
      </c>
      <c r="Q46" s="52">
        <f ca="1">IFERROR(INDEX(data[heures nuit],MATCH(QUARTS!$B46&amp;"|"&amp;QUARTS!O40,data[clé],0)),0)</f>
        <v>0</v>
      </c>
      <c r="R46" s="53"/>
      <c r="S46" s="51"/>
      <c r="T46" s="52">
        <f ca="1">IFERROR(INDEX(data[heures jour],MATCH(QUARTS!$B46&amp;"|"&amp;QUARTS!S40,data[clé],0)),0)</f>
        <v>0</v>
      </c>
      <c r="U46" s="52">
        <f ca="1">IFERROR(INDEX(data[heures nuit],MATCH(QUARTS!$B46&amp;"|"&amp;QUARTS!S40,data[clé],0)),0)</f>
        <v>0</v>
      </c>
      <c r="V46" s="53"/>
      <c r="W46" s="51"/>
      <c r="X46" s="52">
        <f ca="1">IFERROR(INDEX(data[heures jour],MATCH(QUARTS!$B46&amp;"|"&amp;QUARTS!W40,data[clé],0)),0)</f>
        <v>0</v>
      </c>
      <c r="Y46" s="52">
        <f ca="1">IFERROR(INDEX(data[heures nuit],MATCH(QUARTS!$B46&amp;"|"&amp;QUARTS!W40,data[clé],0)),0)</f>
        <v>0</v>
      </c>
      <c r="Z46" s="53"/>
      <c r="AA46" s="51"/>
      <c r="AB46" s="52">
        <f ca="1">IFERROR(INDEX(data[heures jour],MATCH(QUARTS!$B46&amp;"|"&amp;QUARTS!AA40,data[clé],0)),0)</f>
        <v>0</v>
      </c>
      <c r="AC46" s="52">
        <f ca="1">IFERROR(INDEX(data[heures nuit],MATCH(QUARTS!$B46&amp;"|"&amp;QUARTS!AA40,data[clé],0)),0)</f>
        <v>0</v>
      </c>
      <c r="AD46" s="53"/>
    </row>
    <row r="47" spans="2:30" x14ac:dyDescent="0.25">
      <c r="B47" s="25" t="e">
        <f t="shared" ca="1" si="38"/>
        <v>#N/A</v>
      </c>
      <c r="C47" s="54"/>
      <c r="D47" s="55">
        <f ca="1">IFERROR(INDEX(data[heures jour],MATCH(QUARTS!$B47&amp;"|"&amp;QUARTS!C40,data[clé],0)),0)</f>
        <v>0</v>
      </c>
      <c r="E47" s="55">
        <f ca="1">IFERROR(INDEX(data[heures nuit],MATCH(QUARTS!$B47&amp;"|"&amp;QUARTS!C40,data[clé],0)),0)</f>
        <v>0</v>
      </c>
      <c r="F47" s="56"/>
      <c r="G47" s="54"/>
      <c r="H47" s="55">
        <f ca="1">IFERROR(INDEX(data[heures jour],MATCH(QUARTS!$B47&amp;"|"&amp;QUARTS!G40,data[clé],0)),0)</f>
        <v>0</v>
      </c>
      <c r="I47" s="55">
        <f ca="1">IFERROR(INDEX(data[heures nuit],MATCH(QUARTS!$B47&amp;"|"&amp;QUARTS!G40,data[clé],0)),0)</f>
        <v>0</v>
      </c>
      <c r="J47" s="56"/>
      <c r="K47" s="54"/>
      <c r="L47" s="55">
        <f ca="1">IFERROR(INDEX(data[heures jour],MATCH(QUARTS!$B47&amp;"|"&amp;QUARTS!K40,data[clé],0)),0)</f>
        <v>0</v>
      </c>
      <c r="M47" s="55">
        <f ca="1">IFERROR(INDEX(data[heures nuit],MATCH(QUARTS!$B47&amp;"|"&amp;QUARTS!K40,data[clé],0)),0)</f>
        <v>0</v>
      </c>
      <c r="N47" s="56"/>
      <c r="O47" s="54"/>
      <c r="P47" s="55">
        <f ca="1">IFERROR(INDEX(data[heures jour],MATCH(QUARTS!$B47&amp;"|"&amp;QUARTS!O40,data[clé],0)),0)</f>
        <v>0</v>
      </c>
      <c r="Q47" s="55">
        <f ca="1">IFERROR(INDEX(data[heures nuit],MATCH(QUARTS!$B47&amp;"|"&amp;QUARTS!O40,data[clé],0)),0)</f>
        <v>0</v>
      </c>
      <c r="R47" s="56"/>
      <c r="S47" s="54"/>
      <c r="T47" s="55">
        <f ca="1">IFERROR(INDEX(data[heures jour],MATCH(QUARTS!$B47&amp;"|"&amp;QUARTS!S40,data[clé],0)),0)</f>
        <v>0</v>
      </c>
      <c r="U47" s="55">
        <f ca="1">IFERROR(INDEX(data[heures nuit],MATCH(QUARTS!$B47&amp;"|"&amp;QUARTS!S40,data[clé],0)),0)</f>
        <v>0</v>
      </c>
      <c r="V47" s="56"/>
      <c r="W47" s="54"/>
      <c r="X47" s="55">
        <f ca="1">IFERROR(INDEX(data[heures jour],MATCH(QUARTS!$B47&amp;"|"&amp;QUARTS!W40,data[clé],0)),0)</f>
        <v>0</v>
      </c>
      <c r="Y47" s="55">
        <f ca="1">IFERROR(INDEX(data[heures nuit],MATCH(QUARTS!$B47&amp;"|"&amp;QUARTS!W40,data[clé],0)),0)</f>
        <v>0</v>
      </c>
      <c r="Z47" s="56"/>
      <c r="AA47" s="54"/>
      <c r="AB47" s="55">
        <f ca="1">IFERROR(INDEX(data[heures jour],MATCH(QUARTS!$B47&amp;"|"&amp;QUARTS!AA40,data[clé],0)),0)</f>
        <v>0</v>
      </c>
      <c r="AC47" s="55">
        <f ca="1">IFERROR(INDEX(data[heures nuit],MATCH(QUARTS!$B47&amp;"|"&amp;QUARTS!AA40,data[clé],0)),0)</f>
        <v>0</v>
      </c>
      <c r="AD47" s="56"/>
    </row>
    <row r="48" spans="2:30" x14ac:dyDescent="0.25">
      <c r="B48" s="26" t="e">
        <f t="shared" ca="1" si="38"/>
        <v>#N/A</v>
      </c>
      <c r="C48" s="51"/>
      <c r="D48" s="52">
        <f ca="1">IFERROR(INDEX(data[heures jour],MATCH(QUARTS!$B48&amp;"|"&amp;QUARTS!C40,data[clé],0)),0)</f>
        <v>0</v>
      </c>
      <c r="E48" s="52">
        <f ca="1">IFERROR(INDEX(data[heures nuit],MATCH(QUARTS!$B48&amp;"|"&amp;QUARTS!C40,data[clé],0)),0)</f>
        <v>0</v>
      </c>
      <c r="F48" s="53"/>
      <c r="G48" s="51"/>
      <c r="H48" s="52">
        <f ca="1">IFERROR(INDEX(data[heures jour],MATCH(QUARTS!$B48&amp;"|"&amp;QUARTS!G40,data[clé],0)),0)</f>
        <v>0</v>
      </c>
      <c r="I48" s="52">
        <f ca="1">IFERROR(INDEX(data[heures nuit],MATCH(QUARTS!$B48&amp;"|"&amp;QUARTS!G40,data[clé],0)),0)</f>
        <v>0</v>
      </c>
      <c r="J48" s="53"/>
      <c r="K48" s="51"/>
      <c r="L48" s="52">
        <f ca="1">IFERROR(INDEX(data[heures jour],MATCH(QUARTS!$B48&amp;"|"&amp;QUARTS!K40,data[clé],0)),0)</f>
        <v>0</v>
      </c>
      <c r="M48" s="52">
        <f ca="1">IFERROR(INDEX(data[heures nuit],MATCH(QUARTS!$B48&amp;"|"&amp;QUARTS!K40,data[clé],0)),0)</f>
        <v>0</v>
      </c>
      <c r="N48" s="53"/>
      <c r="O48" s="51"/>
      <c r="P48" s="52">
        <f ca="1">IFERROR(INDEX(data[heures jour],MATCH(QUARTS!$B48&amp;"|"&amp;QUARTS!O40,data[clé],0)),0)</f>
        <v>0</v>
      </c>
      <c r="Q48" s="52">
        <f ca="1">IFERROR(INDEX(data[heures nuit],MATCH(QUARTS!$B48&amp;"|"&amp;QUARTS!O40,data[clé],0)),0)</f>
        <v>0</v>
      </c>
      <c r="R48" s="53"/>
      <c r="S48" s="51"/>
      <c r="T48" s="52">
        <f ca="1">IFERROR(INDEX(data[heures jour],MATCH(QUARTS!$B48&amp;"|"&amp;QUARTS!S40,data[clé],0)),0)</f>
        <v>0</v>
      </c>
      <c r="U48" s="52">
        <f ca="1">IFERROR(INDEX(data[heures nuit],MATCH(QUARTS!$B48&amp;"|"&amp;QUARTS!S40,data[clé],0)),0)</f>
        <v>0</v>
      </c>
      <c r="V48" s="53"/>
      <c r="W48" s="51"/>
      <c r="X48" s="52">
        <f ca="1">IFERROR(INDEX(data[heures jour],MATCH(QUARTS!$B48&amp;"|"&amp;QUARTS!W40,data[clé],0)),0)</f>
        <v>0</v>
      </c>
      <c r="Y48" s="52">
        <f ca="1">IFERROR(INDEX(data[heures nuit],MATCH(QUARTS!$B48&amp;"|"&amp;QUARTS!W40,data[clé],0)),0)</f>
        <v>0</v>
      </c>
      <c r="Z48" s="53"/>
      <c r="AA48" s="51"/>
      <c r="AB48" s="52">
        <f ca="1">IFERROR(INDEX(data[heures jour],MATCH(QUARTS!$B48&amp;"|"&amp;QUARTS!AA40,data[clé],0)),0)</f>
        <v>0</v>
      </c>
      <c r="AC48" s="52">
        <f ca="1">IFERROR(INDEX(data[heures nuit],MATCH(QUARTS!$B48&amp;"|"&amp;QUARTS!AA40,data[clé],0)),0)</f>
        <v>0</v>
      </c>
      <c r="AD48" s="53"/>
    </row>
    <row r="49" spans="2:30" x14ac:dyDescent="0.25">
      <c r="B49" s="25" t="e">
        <f t="shared" ca="1" si="38"/>
        <v>#N/A</v>
      </c>
      <c r="C49" s="54"/>
      <c r="D49" s="55">
        <f ca="1">IFERROR(INDEX(data[heures jour],MATCH(QUARTS!$B49&amp;"|"&amp;QUARTS!C40,data[clé],0)),0)</f>
        <v>0</v>
      </c>
      <c r="E49" s="55">
        <f ca="1">IFERROR(INDEX(data[heures nuit],MATCH(QUARTS!$B49&amp;"|"&amp;QUARTS!C40,data[clé],0)),0)</f>
        <v>0</v>
      </c>
      <c r="F49" s="56"/>
      <c r="G49" s="54"/>
      <c r="H49" s="55">
        <f ca="1">IFERROR(INDEX(data[heures jour],MATCH(QUARTS!$B49&amp;"|"&amp;QUARTS!G40,data[clé],0)),0)</f>
        <v>0</v>
      </c>
      <c r="I49" s="55">
        <f ca="1">IFERROR(INDEX(data[heures nuit],MATCH(QUARTS!$B49&amp;"|"&amp;QUARTS!G40,data[clé],0)),0)</f>
        <v>0</v>
      </c>
      <c r="J49" s="56"/>
      <c r="K49" s="54"/>
      <c r="L49" s="55">
        <f ca="1">IFERROR(INDEX(data[heures jour],MATCH(QUARTS!$B49&amp;"|"&amp;QUARTS!K40,data[clé],0)),0)</f>
        <v>0</v>
      </c>
      <c r="M49" s="55">
        <f ca="1">IFERROR(INDEX(data[heures nuit],MATCH(QUARTS!$B49&amp;"|"&amp;QUARTS!K40,data[clé],0)),0)</f>
        <v>0</v>
      </c>
      <c r="N49" s="56"/>
      <c r="O49" s="54"/>
      <c r="P49" s="55">
        <f ca="1">IFERROR(INDEX(data[heures jour],MATCH(QUARTS!$B49&amp;"|"&amp;QUARTS!O40,data[clé],0)),0)</f>
        <v>0</v>
      </c>
      <c r="Q49" s="55">
        <f ca="1">IFERROR(INDEX(data[heures nuit],MATCH(QUARTS!$B49&amp;"|"&amp;QUARTS!O40,data[clé],0)),0)</f>
        <v>0</v>
      </c>
      <c r="R49" s="56"/>
      <c r="S49" s="54"/>
      <c r="T49" s="55">
        <f ca="1">IFERROR(INDEX(data[heures jour],MATCH(QUARTS!$B49&amp;"|"&amp;QUARTS!S40,data[clé],0)),0)</f>
        <v>0</v>
      </c>
      <c r="U49" s="55">
        <f ca="1">IFERROR(INDEX(data[heures nuit],MATCH(QUARTS!$B49&amp;"|"&amp;QUARTS!S40,data[clé],0)),0)</f>
        <v>0</v>
      </c>
      <c r="V49" s="56"/>
      <c r="W49" s="54"/>
      <c r="X49" s="55">
        <f ca="1">IFERROR(INDEX(data[heures jour],MATCH(QUARTS!$B49&amp;"|"&amp;QUARTS!W40,data[clé],0)),0)</f>
        <v>0</v>
      </c>
      <c r="Y49" s="55">
        <f ca="1">IFERROR(INDEX(data[heures nuit],MATCH(QUARTS!$B49&amp;"|"&amp;QUARTS!W40,data[clé],0)),0)</f>
        <v>0</v>
      </c>
      <c r="Z49" s="56"/>
      <c r="AA49" s="54"/>
      <c r="AB49" s="55">
        <f ca="1">IFERROR(INDEX(data[heures jour],MATCH(QUARTS!$B49&amp;"|"&amp;QUARTS!AA40,data[clé],0)),0)</f>
        <v>0</v>
      </c>
      <c r="AC49" s="55">
        <f ca="1">IFERROR(INDEX(data[heures nuit],MATCH(QUARTS!$B49&amp;"|"&amp;QUARTS!AA40,data[clé],0)),0)</f>
        <v>0</v>
      </c>
      <c r="AD49" s="56"/>
    </row>
    <row r="50" spans="2:30" x14ac:dyDescent="0.25">
      <c r="B50" s="30" t="e">
        <f t="shared" ca="1" si="38"/>
        <v>#N/A</v>
      </c>
      <c r="C50" s="57"/>
      <c r="D50" s="58">
        <f ca="1">IFERROR(INDEX(data[heures jour],MATCH(QUARTS!$B50&amp;"|"&amp;QUARTS!C40,data[clé],0)),0)</f>
        <v>0</v>
      </c>
      <c r="E50" s="58">
        <f ca="1">IFERROR(INDEX(data[heures nuit],MATCH(QUARTS!$B50&amp;"|"&amp;QUARTS!C40,data[clé],0)),0)</f>
        <v>0</v>
      </c>
      <c r="F50" s="59"/>
      <c r="G50" s="57"/>
      <c r="H50" s="58">
        <f ca="1">IFERROR(INDEX(data[heures jour],MATCH(QUARTS!$B50&amp;"|"&amp;QUARTS!G40,data[clé],0)),0)</f>
        <v>0</v>
      </c>
      <c r="I50" s="58">
        <f ca="1">IFERROR(INDEX(data[heures nuit],MATCH(QUARTS!$B50&amp;"|"&amp;QUARTS!G40,data[clé],0)),0)</f>
        <v>0</v>
      </c>
      <c r="J50" s="59"/>
      <c r="K50" s="57"/>
      <c r="L50" s="58">
        <f ca="1">IFERROR(INDEX(data[heures jour],MATCH(QUARTS!$B50&amp;"|"&amp;QUARTS!K40,data[clé],0)),0)</f>
        <v>0</v>
      </c>
      <c r="M50" s="58">
        <f ca="1">IFERROR(INDEX(data[heures nuit],MATCH(QUARTS!$B50&amp;"|"&amp;QUARTS!K40,data[clé],0)),0)</f>
        <v>0</v>
      </c>
      <c r="N50" s="59"/>
      <c r="O50" s="57"/>
      <c r="P50" s="58">
        <f ca="1">IFERROR(INDEX(data[heures jour],MATCH(QUARTS!$B50&amp;"|"&amp;QUARTS!O40,data[clé],0)),0)</f>
        <v>0</v>
      </c>
      <c r="Q50" s="58">
        <f ca="1">IFERROR(INDEX(data[heures nuit],MATCH(QUARTS!$B50&amp;"|"&amp;QUARTS!O40,data[clé],0)),0)</f>
        <v>0</v>
      </c>
      <c r="R50" s="59"/>
      <c r="S50" s="57"/>
      <c r="T50" s="58">
        <f ca="1">IFERROR(INDEX(data[heures jour],MATCH(QUARTS!$B50&amp;"|"&amp;QUARTS!S40,data[clé],0)),0)</f>
        <v>0</v>
      </c>
      <c r="U50" s="58">
        <f ca="1">IFERROR(INDEX(data[heures nuit],MATCH(QUARTS!$B50&amp;"|"&amp;QUARTS!S40,data[clé],0)),0)</f>
        <v>0</v>
      </c>
      <c r="V50" s="59"/>
      <c r="W50" s="57"/>
      <c r="X50" s="58">
        <f ca="1">IFERROR(INDEX(data[heures jour],MATCH(QUARTS!$B50&amp;"|"&amp;QUARTS!W40,data[clé],0)),0)</f>
        <v>0</v>
      </c>
      <c r="Y50" s="58">
        <f ca="1">IFERROR(INDEX(data[heures nuit],MATCH(QUARTS!$B50&amp;"|"&amp;QUARTS!W40,data[clé],0)),0)</f>
        <v>0</v>
      </c>
      <c r="Z50" s="59"/>
      <c r="AA50" s="57"/>
      <c r="AB50" s="58">
        <f ca="1">IFERROR(INDEX(data[heures jour],MATCH(QUARTS!$B50&amp;"|"&amp;QUARTS!AA40,data[clé],0)),0)</f>
        <v>0</v>
      </c>
      <c r="AC50" s="58">
        <f ca="1">IFERROR(INDEX(data[heures nuit],MATCH(QUARTS!$B50&amp;"|"&amp;QUARTS!AA40,data[clé],0)),0)</f>
        <v>0</v>
      </c>
      <c r="AD50" s="59"/>
    </row>
    <row r="52" spans="2:30" x14ac:dyDescent="0.25">
      <c r="C52" s="63">
        <f>C40+7</f>
        <v>43129</v>
      </c>
      <c r="D52" s="64"/>
      <c r="E52" s="64"/>
      <c r="F52" s="65"/>
      <c r="G52" s="63">
        <f>C52+1</f>
        <v>43130</v>
      </c>
      <c r="H52" s="64"/>
      <c r="I52" s="64"/>
      <c r="J52" s="65"/>
      <c r="K52" s="63">
        <f>G52+1</f>
        <v>43131</v>
      </c>
      <c r="L52" s="64"/>
      <c r="M52" s="64"/>
      <c r="N52" s="65"/>
      <c r="O52" s="63">
        <f>K52+1</f>
        <v>43132</v>
      </c>
      <c r="P52" s="64"/>
      <c r="Q52" s="64"/>
      <c r="R52" s="65"/>
      <c r="S52" s="63">
        <f>O52+1</f>
        <v>43133</v>
      </c>
      <c r="T52" s="64"/>
      <c r="U52" s="64"/>
      <c r="V52" s="65"/>
      <c r="W52" s="63">
        <f>S52+1</f>
        <v>43134</v>
      </c>
      <c r="X52" s="64"/>
      <c r="Y52" s="64"/>
      <c r="Z52" s="65"/>
      <c r="AA52" s="63">
        <f t="shared" ref="AA52" si="39">W52+1</f>
        <v>43135</v>
      </c>
      <c r="AB52" s="64"/>
      <c r="AC52" s="64"/>
      <c r="AD52" s="65"/>
    </row>
    <row r="53" spans="2:30" x14ac:dyDescent="0.25">
      <c r="B53" s="16" t="s">
        <v>44</v>
      </c>
      <c r="C53" s="35">
        <f>C41</f>
        <v>0</v>
      </c>
      <c r="D53" s="36" t="str">
        <f t="shared" ref="D53:F54" si="40">D41</f>
        <v>h</v>
      </c>
      <c r="E53" s="36" t="str">
        <f t="shared" si="40"/>
        <v>h</v>
      </c>
      <c r="F53" s="37">
        <f t="shared" si="40"/>
        <v>0</v>
      </c>
      <c r="G53" s="38">
        <f>C53</f>
        <v>0</v>
      </c>
      <c r="H53" s="39" t="str">
        <f t="shared" ref="H53:W54" si="41">D53</f>
        <v>h</v>
      </c>
      <c r="I53" s="39" t="str">
        <f t="shared" si="41"/>
        <v>h</v>
      </c>
      <c r="J53" s="40">
        <f t="shared" si="41"/>
        <v>0</v>
      </c>
      <c r="K53" s="38">
        <f t="shared" si="41"/>
        <v>0</v>
      </c>
      <c r="L53" s="39" t="str">
        <f t="shared" si="41"/>
        <v>h</v>
      </c>
      <c r="M53" s="39" t="str">
        <f t="shared" si="41"/>
        <v>h</v>
      </c>
      <c r="N53" s="40">
        <f t="shared" si="41"/>
        <v>0</v>
      </c>
      <c r="O53" s="38">
        <f t="shared" si="41"/>
        <v>0</v>
      </c>
      <c r="P53" s="39" t="str">
        <f t="shared" si="41"/>
        <v>h</v>
      </c>
      <c r="Q53" s="39" t="str">
        <f t="shared" si="41"/>
        <v>h</v>
      </c>
      <c r="R53" s="40">
        <f t="shared" si="41"/>
        <v>0</v>
      </c>
      <c r="S53" s="38">
        <f t="shared" si="41"/>
        <v>0</v>
      </c>
      <c r="T53" s="39" t="str">
        <f t="shared" si="41"/>
        <v>h</v>
      </c>
      <c r="U53" s="39" t="str">
        <f t="shared" si="41"/>
        <v>h</v>
      </c>
      <c r="V53" s="40">
        <f t="shared" si="41"/>
        <v>0</v>
      </c>
      <c r="W53" s="38">
        <f t="shared" si="41"/>
        <v>0</v>
      </c>
      <c r="X53" s="39" t="str">
        <f t="shared" ref="X53:AD54" si="42">T53</f>
        <v>h</v>
      </c>
      <c r="Y53" s="39" t="str">
        <f t="shared" si="42"/>
        <v>h</v>
      </c>
      <c r="Z53" s="40">
        <f t="shared" si="42"/>
        <v>0</v>
      </c>
      <c r="AA53" s="38">
        <f t="shared" si="42"/>
        <v>0</v>
      </c>
      <c r="AB53" s="39" t="str">
        <f t="shared" si="42"/>
        <v>h</v>
      </c>
      <c r="AC53" s="39" t="str">
        <f t="shared" si="42"/>
        <v>h</v>
      </c>
      <c r="AD53" s="40">
        <f t="shared" si="42"/>
        <v>0</v>
      </c>
    </row>
    <row r="54" spans="2:30" x14ac:dyDescent="0.25">
      <c r="B54" s="16" t="s">
        <v>45</v>
      </c>
      <c r="C54" s="41">
        <f>C42</f>
        <v>0</v>
      </c>
      <c r="D54" s="42" t="str">
        <f t="shared" si="40"/>
        <v>jour</v>
      </c>
      <c r="E54" s="42" t="str">
        <f t="shared" si="40"/>
        <v>nuit</v>
      </c>
      <c r="F54" s="43">
        <f t="shared" si="40"/>
        <v>0</v>
      </c>
      <c r="G54" s="44">
        <f>C54</f>
        <v>0</v>
      </c>
      <c r="H54" s="45" t="str">
        <f t="shared" si="41"/>
        <v>jour</v>
      </c>
      <c r="I54" s="45" t="str">
        <f t="shared" si="41"/>
        <v>nuit</v>
      </c>
      <c r="J54" s="46">
        <f t="shared" si="41"/>
        <v>0</v>
      </c>
      <c r="K54" s="44">
        <f t="shared" si="41"/>
        <v>0</v>
      </c>
      <c r="L54" s="45" t="str">
        <f t="shared" si="41"/>
        <v>jour</v>
      </c>
      <c r="M54" s="45" t="str">
        <f t="shared" si="41"/>
        <v>nuit</v>
      </c>
      <c r="N54" s="46">
        <f t="shared" si="41"/>
        <v>0</v>
      </c>
      <c r="O54" s="44">
        <f t="shared" si="41"/>
        <v>0</v>
      </c>
      <c r="P54" s="45" t="str">
        <f t="shared" si="41"/>
        <v>jour</v>
      </c>
      <c r="Q54" s="45" t="str">
        <f t="shared" si="41"/>
        <v>nuit</v>
      </c>
      <c r="R54" s="46">
        <f t="shared" si="41"/>
        <v>0</v>
      </c>
      <c r="S54" s="44">
        <f t="shared" si="41"/>
        <v>0</v>
      </c>
      <c r="T54" s="45" t="str">
        <f t="shared" si="41"/>
        <v>jour</v>
      </c>
      <c r="U54" s="45" t="str">
        <f t="shared" si="41"/>
        <v>nuit</v>
      </c>
      <c r="V54" s="46">
        <f t="shared" si="41"/>
        <v>0</v>
      </c>
      <c r="W54" s="44">
        <f t="shared" si="41"/>
        <v>0</v>
      </c>
      <c r="X54" s="45" t="str">
        <f t="shared" si="42"/>
        <v>jour</v>
      </c>
      <c r="Y54" s="45" t="str">
        <f t="shared" si="42"/>
        <v>nuit</v>
      </c>
      <c r="Z54" s="46">
        <f t="shared" si="42"/>
        <v>0</v>
      </c>
      <c r="AA54" s="44">
        <f t="shared" si="42"/>
        <v>0</v>
      </c>
      <c r="AB54" s="45" t="str">
        <f t="shared" si="42"/>
        <v>jour</v>
      </c>
      <c r="AC54" s="45" t="str">
        <f t="shared" si="42"/>
        <v>nuit</v>
      </c>
      <c r="AD54" s="46">
        <f t="shared" si="42"/>
        <v>0</v>
      </c>
    </row>
    <row r="55" spans="2:30" x14ac:dyDescent="0.25">
      <c r="B55" s="24" t="e">
        <f ca="1">B43</f>
        <v>#N/A</v>
      </c>
      <c r="C55" s="48"/>
      <c r="D55" s="49">
        <f ca="1">IFERROR(INDEX(data[heures jour],MATCH(QUARTS!$B55&amp;"|"&amp;QUARTS!C52,data[clé],0)),0)</f>
        <v>0</v>
      </c>
      <c r="E55" s="49">
        <f ca="1">IFERROR(INDEX(data[heures nuit],MATCH(QUARTS!$B55&amp;"|"&amp;QUARTS!C52,data[clé],0)),0)</f>
        <v>0</v>
      </c>
      <c r="F55" s="50"/>
      <c r="G55" s="48"/>
      <c r="H55" s="49">
        <f ca="1">IFERROR(INDEX(data[heures jour],MATCH(QUARTS!$B55&amp;"|"&amp;QUARTS!G52,data[clé],0)),0)</f>
        <v>0</v>
      </c>
      <c r="I55" s="49">
        <f ca="1">IFERROR(INDEX(data[heures nuit],MATCH(QUARTS!$B55&amp;"|"&amp;QUARTS!G52,data[clé],0)),0)</f>
        <v>0</v>
      </c>
      <c r="J55" s="50"/>
      <c r="K55" s="48"/>
      <c r="L55" s="49">
        <f ca="1">IFERROR(INDEX(data[heures jour],MATCH(QUARTS!$B55&amp;"|"&amp;QUARTS!K52,data[clé],0)),0)</f>
        <v>0</v>
      </c>
      <c r="M55" s="49">
        <f ca="1">IFERROR(INDEX(data[heures nuit],MATCH(QUARTS!$B55&amp;"|"&amp;QUARTS!K52,data[clé],0)),0)</f>
        <v>0</v>
      </c>
      <c r="N55" s="50"/>
      <c r="O55" s="48"/>
      <c r="P55" s="49">
        <f ca="1">IFERROR(INDEX(data[heures jour],MATCH(QUARTS!$B55&amp;"|"&amp;QUARTS!O52,data[clé],0)),0)</f>
        <v>0</v>
      </c>
      <c r="Q55" s="49">
        <f ca="1">IFERROR(INDEX(data[heures nuit],MATCH(QUARTS!$B55&amp;"|"&amp;QUARTS!O52,data[clé],0)),0)</f>
        <v>0</v>
      </c>
      <c r="R55" s="50"/>
      <c r="S55" s="48"/>
      <c r="T55" s="49">
        <f ca="1">IFERROR(INDEX(data[heures jour],MATCH(QUARTS!$B55&amp;"|"&amp;QUARTS!S52,data[clé],0)),0)</f>
        <v>0</v>
      </c>
      <c r="U55" s="49">
        <f ca="1">IFERROR(INDEX(data[heures nuit],MATCH(QUARTS!$B55&amp;"|"&amp;QUARTS!S52,data[clé],0)),0)</f>
        <v>0</v>
      </c>
      <c r="V55" s="50"/>
      <c r="W55" s="48"/>
      <c r="X55" s="49">
        <f ca="1">IFERROR(INDEX(data[heures jour],MATCH(QUARTS!$B55&amp;"|"&amp;QUARTS!W52,data[clé],0)),0)</f>
        <v>0</v>
      </c>
      <c r="Y55" s="49">
        <f ca="1">IFERROR(INDEX(data[heures nuit],MATCH(QUARTS!$B55&amp;"|"&amp;QUARTS!W52,data[clé],0)),0)</f>
        <v>0</v>
      </c>
      <c r="Z55" s="50"/>
      <c r="AA55" s="48"/>
      <c r="AB55" s="49">
        <f ca="1">IFERROR(INDEX(data[heures jour],MATCH(QUARTS!$B55&amp;"|"&amp;QUARTS!AA52,data[clé],0)),0)</f>
        <v>0</v>
      </c>
      <c r="AC55" s="49">
        <f ca="1">IFERROR(INDEX(data[heures nuit],MATCH(QUARTS!$B55&amp;"|"&amp;QUARTS!AA52,data[clé],0)),0)</f>
        <v>0</v>
      </c>
      <c r="AD55" s="50"/>
    </row>
    <row r="56" spans="2:30" x14ac:dyDescent="0.25">
      <c r="B56" s="26" t="e">
        <f t="shared" ref="B56:B62" ca="1" si="43">B44</f>
        <v>#N/A</v>
      </c>
      <c r="C56" s="51"/>
      <c r="D56" s="52">
        <f ca="1">IFERROR(INDEX(data[heures jour],MATCH(QUARTS!$B56&amp;"|"&amp;QUARTS!C52,data[clé],0)),0)</f>
        <v>0</v>
      </c>
      <c r="E56" s="52">
        <f ca="1">IFERROR(INDEX(data[heures nuit],MATCH(QUARTS!$B56&amp;"|"&amp;QUARTS!C52,data[clé],0)),0)</f>
        <v>0</v>
      </c>
      <c r="F56" s="53"/>
      <c r="G56" s="51"/>
      <c r="H56" s="52">
        <f ca="1">IFERROR(INDEX(data[heures jour],MATCH(QUARTS!$B56&amp;"|"&amp;QUARTS!G52,data[clé],0)),0)</f>
        <v>0</v>
      </c>
      <c r="I56" s="52">
        <f ca="1">IFERROR(INDEX(data[heures nuit],MATCH(QUARTS!$B56&amp;"|"&amp;QUARTS!G52,data[clé],0)),0)</f>
        <v>0</v>
      </c>
      <c r="J56" s="53"/>
      <c r="K56" s="51"/>
      <c r="L56" s="52">
        <f ca="1">IFERROR(INDEX(data[heures jour],MATCH(QUARTS!$B56&amp;"|"&amp;QUARTS!K52,data[clé],0)),0)</f>
        <v>0</v>
      </c>
      <c r="M56" s="52">
        <f ca="1">IFERROR(INDEX(data[heures nuit],MATCH(QUARTS!$B56&amp;"|"&amp;QUARTS!K52,data[clé],0)),0)</f>
        <v>0</v>
      </c>
      <c r="N56" s="53"/>
      <c r="O56" s="51"/>
      <c r="P56" s="52">
        <f ca="1">IFERROR(INDEX(data[heures jour],MATCH(QUARTS!$B56&amp;"|"&amp;QUARTS!O52,data[clé],0)),0)</f>
        <v>0</v>
      </c>
      <c r="Q56" s="52">
        <f ca="1">IFERROR(INDEX(data[heures nuit],MATCH(QUARTS!$B56&amp;"|"&amp;QUARTS!O52,data[clé],0)),0)</f>
        <v>0</v>
      </c>
      <c r="R56" s="53"/>
      <c r="S56" s="51"/>
      <c r="T56" s="52">
        <f ca="1">IFERROR(INDEX(data[heures jour],MATCH(QUARTS!$B56&amp;"|"&amp;QUARTS!S52,data[clé],0)),0)</f>
        <v>0</v>
      </c>
      <c r="U56" s="52">
        <f ca="1">IFERROR(INDEX(data[heures nuit],MATCH(QUARTS!$B56&amp;"|"&amp;QUARTS!S52,data[clé],0)),0)</f>
        <v>0</v>
      </c>
      <c r="V56" s="53"/>
      <c r="W56" s="51"/>
      <c r="X56" s="52">
        <f ca="1">IFERROR(INDEX(data[heures jour],MATCH(QUARTS!$B56&amp;"|"&amp;QUARTS!W52,data[clé],0)),0)</f>
        <v>0</v>
      </c>
      <c r="Y56" s="52">
        <f ca="1">IFERROR(INDEX(data[heures nuit],MATCH(QUARTS!$B56&amp;"|"&amp;QUARTS!W52,data[clé],0)),0)</f>
        <v>0</v>
      </c>
      <c r="Z56" s="53"/>
      <c r="AA56" s="51"/>
      <c r="AB56" s="52">
        <f ca="1">IFERROR(INDEX(data[heures jour],MATCH(QUARTS!$B56&amp;"|"&amp;QUARTS!AA52,data[clé],0)),0)</f>
        <v>0</v>
      </c>
      <c r="AC56" s="52">
        <f ca="1">IFERROR(INDEX(data[heures nuit],MATCH(QUARTS!$B56&amp;"|"&amp;QUARTS!AA52,data[clé],0)),0)</f>
        <v>0</v>
      </c>
      <c r="AD56" s="53"/>
    </row>
    <row r="57" spans="2:30" x14ac:dyDescent="0.25">
      <c r="B57" s="25" t="e">
        <f t="shared" ca="1" si="43"/>
        <v>#N/A</v>
      </c>
      <c r="C57" s="54"/>
      <c r="D57" s="55">
        <f ca="1">IFERROR(INDEX(data[heures jour],MATCH(QUARTS!$B57&amp;"|"&amp;QUARTS!C52,data[clé],0)),0)</f>
        <v>0</v>
      </c>
      <c r="E57" s="55">
        <f ca="1">IFERROR(INDEX(data[heures nuit],MATCH(QUARTS!$B57&amp;"|"&amp;QUARTS!C52,data[clé],0)),0)</f>
        <v>0</v>
      </c>
      <c r="F57" s="56"/>
      <c r="G57" s="54"/>
      <c r="H57" s="55">
        <f ca="1">IFERROR(INDEX(data[heures jour],MATCH(QUARTS!$B57&amp;"|"&amp;QUARTS!G52,data[clé],0)),0)</f>
        <v>0</v>
      </c>
      <c r="I57" s="55">
        <f ca="1">IFERROR(INDEX(data[heures nuit],MATCH(QUARTS!$B57&amp;"|"&amp;QUARTS!G52,data[clé],0)),0)</f>
        <v>0</v>
      </c>
      <c r="J57" s="56"/>
      <c r="K57" s="54"/>
      <c r="L57" s="55">
        <f ca="1">IFERROR(INDEX(data[heures jour],MATCH(QUARTS!$B57&amp;"|"&amp;QUARTS!K52,data[clé],0)),0)</f>
        <v>0</v>
      </c>
      <c r="M57" s="55">
        <f ca="1">IFERROR(INDEX(data[heures nuit],MATCH(QUARTS!$B57&amp;"|"&amp;QUARTS!K52,data[clé],0)),0)</f>
        <v>0</v>
      </c>
      <c r="N57" s="56"/>
      <c r="O57" s="54"/>
      <c r="P57" s="55">
        <f ca="1">IFERROR(INDEX(data[heures jour],MATCH(QUARTS!$B57&amp;"|"&amp;QUARTS!O52,data[clé],0)),0)</f>
        <v>0</v>
      </c>
      <c r="Q57" s="55">
        <f ca="1">IFERROR(INDEX(data[heures nuit],MATCH(QUARTS!$B57&amp;"|"&amp;QUARTS!O52,data[clé],0)),0)</f>
        <v>0</v>
      </c>
      <c r="R57" s="56"/>
      <c r="S57" s="54"/>
      <c r="T57" s="55">
        <f ca="1">IFERROR(INDEX(data[heures jour],MATCH(QUARTS!$B57&amp;"|"&amp;QUARTS!S52,data[clé],0)),0)</f>
        <v>0</v>
      </c>
      <c r="U57" s="55">
        <f ca="1">IFERROR(INDEX(data[heures nuit],MATCH(QUARTS!$B57&amp;"|"&amp;QUARTS!S52,data[clé],0)),0)</f>
        <v>0</v>
      </c>
      <c r="V57" s="56"/>
      <c r="W57" s="54"/>
      <c r="X57" s="55">
        <f ca="1">IFERROR(INDEX(data[heures jour],MATCH(QUARTS!$B57&amp;"|"&amp;QUARTS!W52,data[clé],0)),0)</f>
        <v>0</v>
      </c>
      <c r="Y57" s="55">
        <f ca="1">IFERROR(INDEX(data[heures nuit],MATCH(QUARTS!$B57&amp;"|"&amp;QUARTS!W52,data[clé],0)),0)</f>
        <v>0</v>
      </c>
      <c r="Z57" s="56"/>
      <c r="AA57" s="54"/>
      <c r="AB57" s="55">
        <f ca="1">IFERROR(INDEX(data[heures jour],MATCH(QUARTS!$B57&amp;"|"&amp;QUARTS!AA52,data[clé],0)),0)</f>
        <v>0</v>
      </c>
      <c r="AC57" s="55">
        <f ca="1">IFERROR(INDEX(data[heures nuit],MATCH(QUARTS!$B57&amp;"|"&amp;QUARTS!AA52,data[clé],0)),0)</f>
        <v>0</v>
      </c>
      <c r="AD57" s="56"/>
    </row>
    <row r="58" spans="2:30" x14ac:dyDescent="0.25">
      <c r="B58" s="26" t="e">
        <f t="shared" ca="1" si="43"/>
        <v>#N/A</v>
      </c>
      <c r="C58" s="51"/>
      <c r="D58" s="52">
        <f ca="1">IFERROR(INDEX(data[heures jour],MATCH(QUARTS!$B58&amp;"|"&amp;QUARTS!C52,data[clé],0)),0)</f>
        <v>0</v>
      </c>
      <c r="E58" s="52">
        <f ca="1">IFERROR(INDEX(data[heures nuit],MATCH(QUARTS!$B58&amp;"|"&amp;QUARTS!C52,data[clé],0)),0)</f>
        <v>0</v>
      </c>
      <c r="F58" s="53"/>
      <c r="G58" s="51"/>
      <c r="H58" s="52">
        <f ca="1">IFERROR(INDEX(data[heures jour],MATCH(QUARTS!$B58&amp;"|"&amp;QUARTS!G52,data[clé],0)),0)</f>
        <v>0</v>
      </c>
      <c r="I58" s="52">
        <f ca="1">IFERROR(INDEX(data[heures nuit],MATCH(QUARTS!$B58&amp;"|"&amp;QUARTS!G52,data[clé],0)),0)</f>
        <v>0</v>
      </c>
      <c r="J58" s="53"/>
      <c r="K58" s="51"/>
      <c r="L58" s="52">
        <f ca="1">IFERROR(INDEX(data[heures jour],MATCH(QUARTS!$B58&amp;"|"&amp;QUARTS!K52,data[clé],0)),0)</f>
        <v>0</v>
      </c>
      <c r="M58" s="52">
        <f ca="1">IFERROR(INDEX(data[heures nuit],MATCH(QUARTS!$B58&amp;"|"&amp;QUARTS!K52,data[clé],0)),0)</f>
        <v>0</v>
      </c>
      <c r="N58" s="53"/>
      <c r="O58" s="51"/>
      <c r="P58" s="52">
        <f ca="1">IFERROR(INDEX(data[heures jour],MATCH(QUARTS!$B58&amp;"|"&amp;QUARTS!O52,data[clé],0)),0)</f>
        <v>0</v>
      </c>
      <c r="Q58" s="52">
        <f ca="1">IFERROR(INDEX(data[heures nuit],MATCH(QUARTS!$B58&amp;"|"&amp;QUARTS!O52,data[clé],0)),0)</f>
        <v>0</v>
      </c>
      <c r="R58" s="53"/>
      <c r="S58" s="51"/>
      <c r="T58" s="52">
        <f ca="1">IFERROR(INDEX(data[heures jour],MATCH(QUARTS!$B58&amp;"|"&amp;QUARTS!S52,data[clé],0)),0)</f>
        <v>0</v>
      </c>
      <c r="U58" s="52">
        <f ca="1">IFERROR(INDEX(data[heures nuit],MATCH(QUARTS!$B58&amp;"|"&amp;QUARTS!S52,data[clé],0)),0)</f>
        <v>0</v>
      </c>
      <c r="V58" s="53"/>
      <c r="W58" s="51"/>
      <c r="X58" s="52">
        <f ca="1">IFERROR(INDEX(data[heures jour],MATCH(QUARTS!$B58&amp;"|"&amp;QUARTS!W52,data[clé],0)),0)</f>
        <v>0</v>
      </c>
      <c r="Y58" s="52">
        <f ca="1">IFERROR(INDEX(data[heures nuit],MATCH(QUARTS!$B58&amp;"|"&amp;QUARTS!W52,data[clé],0)),0)</f>
        <v>0</v>
      </c>
      <c r="Z58" s="53"/>
      <c r="AA58" s="51"/>
      <c r="AB58" s="52">
        <f ca="1">IFERROR(INDEX(data[heures jour],MATCH(QUARTS!$B58&amp;"|"&amp;QUARTS!AA52,data[clé],0)),0)</f>
        <v>0</v>
      </c>
      <c r="AC58" s="52">
        <f ca="1">IFERROR(INDEX(data[heures nuit],MATCH(QUARTS!$B58&amp;"|"&amp;QUARTS!AA52,data[clé],0)),0)</f>
        <v>0</v>
      </c>
      <c r="AD58" s="53"/>
    </row>
    <row r="59" spans="2:30" x14ac:dyDescent="0.25">
      <c r="B59" s="25" t="e">
        <f t="shared" ca="1" si="43"/>
        <v>#N/A</v>
      </c>
      <c r="C59" s="54"/>
      <c r="D59" s="55">
        <f ca="1">IFERROR(INDEX(data[heures jour],MATCH(QUARTS!$B59&amp;"|"&amp;QUARTS!C52,data[clé],0)),0)</f>
        <v>0</v>
      </c>
      <c r="E59" s="55">
        <f ca="1">IFERROR(INDEX(data[heures nuit],MATCH(QUARTS!$B59&amp;"|"&amp;QUARTS!C52,data[clé],0)),0)</f>
        <v>0</v>
      </c>
      <c r="F59" s="56"/>
      <c r="G59" s="54"/>
      <c r="H59" s="55">
        <f ca="1">IFERROR(INDEX(data[heures jour],MATCH(QUARTS!$B59&amp;"|"&amp;QUARTS!G52,data[clé],0)),0)</f>
        <v>0</v>
      </c>
      <c r="I59" s="55">
        <f ca="1">IFERROR(INDEX(data[heures nuit],MATCH(QUARTS!$B59&amp;"|"&amp;QUARTS!G52,data[clé],0)),0)</f>
        <v>0</v>
      </c>
      <c r="J59" s="56"/>
      <c r="K59" s="54"/>
      <c r="L59" s="55">
        <f ca="1">IFERROR(INDEX(data[heures jour],MATCH(QUARTS!$B59&amp;"|"&amp;QUARTS!K52,data[clé],0)),0)</f>
        <v>0</v>
      </c>
      <c r="M59" s="55">
        <f ca="1">IFERROR(INDEX(data[heures nuit],MATCH(QUARTS!$B59&amp;"|"&amp;QUARTS!K52,data[clé],0)),0)</f>
        <v>0</v>
      </c>
      <c r="N59" s="56"/>
      <c r="O59" s="54"/>
      <c r="P59" s="55">
        <f ca="1">IFERROR(INDEX(data[heures jour],MATCH(QUARTS!$B59&amp;"|"&amp;QUARTS!O52,data[clé],0)),0)</f>
        <v>0</v>
      </c>
      <c r="Q59" s="55">
        <f ca="1">IFERROR(INDEX(data[heures nuit],MATCH(QUARTS!$B59&amp;"|"&amp;QUARTS!O52,data[clé],0)),0)</f>
        <v>0</v>
      </c>
      <c r="R59" s="56"/>
      <c r="S59" s="54"/>
      <c r="T59" s="55">
        <f ca="1">IFERROR(INDEX(data[heures jour],MATCH(QUARTS!$B59&amp;"|"&amp;QUARTS!S52,data[clé],0)),0)</f>
        <v>0</v>
      </c>
      <c r="U59" s="55">
        <f ca="1">IFERROR(INDEX(data[heures nuit],MATCH(QUARTS!$B59&amp;"|"&amp;QUARTS!S52,data[clé],0)),0)</f>
        <v>0</v>
      </c>
      <c r="V59" s="56"/>
      <c r="W59" s="54"/>
      <c r="X59" s="55">
        <f ca="1">IFERROR(INDEX(data[heures jour],MATCH(QUARTS!$B59&amp;"|"&amp;QUARTS!W52,data[clé],0)),0)</f>
        <v>0</v>
      </c>
      <c r="Y59" s="55">
        <f ca="1">IFERROR(INDEX(data[heures nuit],MATCH(QUARTS!$B59&amp;"|"&amp;QUARTS!W52,data[clé],0)),0)</f>
        <v>0</v>
      </c>
      <c r="Z59" s="56"/>
      <c r="AA59" s="54"/>
      <c r="AB59" s="55">
        <f ca="1">IFERROR(INDEX(data[heures jour],MATCH(QUARTS!$B59&amp;"|"&amp;QUARTS!AA52,data[clé],0)),0)</f>
        <v>0</v>
      </c>
      <c r="AC59" s="55">
        <f ca="1">IFERROR(INDEX(data[heures nuit],MATCH(QUARTS!$B59&amp;"|"&amp;QUARTS!AA52,data[clé],0)),0)</f>
        <v>0</v>
      </c>
      <c r="AD59" s="56"/>
    </row>
    <row r="60" spans="2:30" x14ac:dyDescent="0.25">
      <c r="B60" s="26" t="e">
        <f t="shared" ca="1" si="43"/>
        <v>#N/A</v>
      </c>
      <c r="C60" s="51"/>
      <c r="D60" s="52">
        <f ca="1">IFERROR(INDEX(data[heures jour],MATCH(QUARTS!$B60&amp;"|"&amp;QUARTS!C52,data[clé],0)),0)</f>
        <v>0</v>
      </c>
      <c r="E60" s="52">
        <f ca="1">IFERROR(INDEX(data[heures nuit],MATCH(QUARTS!$B60&amp;"|"&amp;QUARTS!C52,data[clé],0)),0)</f>
        <v>0</v>
      </c>
      <c r="F60" s="53"/>
      <c r="G60" s="51"/>
      <c r="H60" s="52">
        <f ca="1">IFERROR(INDEX(data[heures jour],MATCH(QUARTS!$B60&amp;"|"&amp;QUARTS!G52,data[clé],0)),0)</f>
        <v>0</v>
      </c>
      <c r="I60" s="52">
        <f ca="1">IFERROR(INDEX(data[heures nuit],MATCH(QUARTS!$B60&amp;"|"&amp;QUARTS!G52,data[clé],0)),0)</f>
        <v>0</v>
      </c>
      <c r="J60" s="53"/>
      <c r="K60" s="51"/>
      <c r="L60" s="52">
        <f ca="1">IFERROR(INDEX(data[heures jour],MATCH(QUARTS!$B60&amp;"|"&amp;QUARTS!K52,data[clé],0)),0)</f>
        <v>0</v>
      </c>
      <c r="M60" s="52">
        <f ca="1">IFERROR(INDEX(data[heures nuit],MATCH(QUARTS!$B60&amp;"|"&amp;QUARTS!K52,data[clé],0)),0)</f>
        <v>0</v>
      </c>
      <c r="N60" s="53"/>
      <c r="O60" s="51"/>
      <c r="P60" s="52">
        <f ca="1">IFERROR(INDEX(data[heures jour],MATCH(QUARTS!$B60&amp;"|"&amp;QUARTS!O52,data[clé],0)),0)</f>
        <v>0</v>
      </c>
      <c r="Q60" s="52">
        <f ca="1">IFERROR(INDEX(data[heures nuit],MATCH(QUARTS!$B60&amp;"|"&amp;QUARTS!O52,data[clé],0)),0)</f>
        <v>0</v>
      </c>
      <c r="R60" s="53"/>
      <c r="S60" s="51"/>
      <c r="T60" s="52">
        <f ca="1">IFERROR(INDEX(data[heures jour],MATCH(QUARTS!$B60&amp;"|"&amp;QUARTS!S52,data[clé],0)),0)</f>
        <v>0</v>
      </c>
      <c r="U60" s="52">
        <f ca="1">IFERROR(INDEX(data[heures nuit],MATCH(QUARTS!$B60&amp;"|"&amp;QUARTS!S52,data[clé],0)),0)</f>
        <v>0</v>
      </c>
      <c r="V60" s="53"/>
      <c r="W60" s="51"/>
      <c r="X60" s="52">
        <f ca="1">IFERROR(INDEX(data[heures jour],MATCH(QUARTS!$B60&amp;"|"&amp;QUARTS!W52,data[clé],0)),0)</f>
        <v>0</v>
      </c>
      <c r="Y60" s="52">
        <f ca="1">IFERROR(INDEX(data[heures nuit],MATCH(QUARTS!$B60&amp;"|"&amp;QUARTS!W52,data[clé],0)),0)</f>
        <v>0</v>
      </c>
      <c r="Z60" s="53"/>
      <c r="AA60" s="51"/>
      <c r="AB60" s="52">
        <f ca="1">IFERROR(INDEX(data[heures jour],MATCH(QUARTS!$B60&amp;"|"&amp;QUARTS!AA52,data[clé],0)),0)</f>
        <v>0</v>
      </c>
      <c r="AC60" s="52">
        <f ca="1">IFERROR(INDEX(data[heures nuit],MATCH(QUARTS!$B60&amp;"|"&amp;QUARTS!AA52,data[clé],0)),0)</f>
        <v>0</v>
      </c>
      <c r="AD60" s="53"/>
    </row>
    <row r="61" spans="2:30" x14ac:dyDescent="0.25">
      <c r="B61" s="25" t="e">
        <f t="shared" ca="1" si="43"/>
        <v>#N/A</v>
      </c>
      <c r="C61" s="54"/>
      <c r="D61" s="55">
        <f ca="1">IFERROR(INDEX(data[heures jour],MATCH(QUARTS!$B61&amp;"|"&amp;QUARTS!C52,data[clé],0)),0)</f>
        <v>0</v>
      </c>
      <c r="E61" s="55">
        <f ca="1">IFERROR(INDEX(data[heures nuit],MATCH(QUARTS!$B61&amp;"|"&amp;QUARTS!C52,data[clé],0)),0)</f>
        <v>0</v>
      </c>
      <c r="F61" s="56"/>
      <c r="G61" s="54"/>
      <c r="H61" s="55">
        <f ca="1">IFERROR(INDEX(data[heures jour],MATCH(QUARTS!$B61&amp;"|"&amp;QUARTS!G52,data[clé],0)),0)</f>
        <v>0</v>
      </c>
      <c r="I61" s="55">
        <f ca="1">IFERROR(INDEX(data[heures nuit],MATCH(QUARTS!$B61&amp;"|"&amp;QUARTS!G52,data[clé],0)),0)</f>
        <v>0</v>
      </c>
      <c r="J61" s="56"/>
      <c r="K61" s="54"/>
      <c r="L61" s="55">
        <f ca="1">IFERROR(INDEX(data[heures jour],MATCH(QUARTS!$B61&amp;"|"&amp;QUARTS!K52,data[clé],0)),0)</f>
        <v>0</v>
      </c>
      <c r="M61" s="55">
        <f ca="1">IFERROR(INDEX(data[heures nuit],MATCH(QUARTS!$B61&amp;"|"&amp;QUARTS!K52,data[clé],0)),0)</f>
        <v>0</v>
      </c>
      <c r="N61" s="56"/>
      <c r="O61" s="54"/>
      <c r="P61" s="55">
        <f ca="1">IFERROR(INDEX(data[heures jour],MATCH(QUARTS!$B61&amp;"|"&amp;QUARTS!O52,data[clé],0)),0)</f>
        <v>0</v>
      </c>
      <c r="Q61" s="55">
        <f ca="1">IFERROR(INDEX(data[heures nuit],MATCH(QUARTS!$B61&amp;"|"&amp;QUARTS!O52,data[clé],0)),0)</f>
        <v>0</v>
      </c>
      <c r="R61" s="56"/>
      <c r="S61" s="54"/>
      <c r="T61" s="55">
        <f ca="1">IFERROR(INDEX(data[heures jour],MATCH(QUARTS!$B61&amp;"|"&amp;QUARTS!S52,data[clé],0)),0)</f>
        <v>0</v>
      </c>
      <c r="U61" s="55">
        <f ca="1">IFERROR(INDEX(data[heures nuit],MATCH(QUARTS!$B61&amp;"|"&amp;QUARTS!S52,data[clé],0)),0)</f>
        <v>0</v>
      </c>
      <c r="V61" s="56"/>
      <c r="W61" s="54"/>
      <c r="X61" s="55">
        <f ca="1">IFERROR(INDEX(data[heures jour],MATCH(QUARTS!$B61&amp;"|"&amp;QUARTS!W52,data[clé],0)),0)</f>
        <v>0</v>
      </c>
      <c r="Y61" s="55">
        <f ca="1">IFERROR(INDEX(data[heures nuit],MATCH(QUARTS!$B61&amp;"|"&amp;QUARTS!W52,data[clé],0)),0)</f>
        <v>0</v>
      </c>
      <c r="Z61" s="56"/>
      <c r="AA61" s="54"/>
      <c r="AB61" s="55">
        <f ca="1">IFERROR(INDEX(data[heures jour],MATCH(QUARTS!$B61&amp;"|"&amp;QUARTS!AA52,data[clé],0)),0)</f>
        <v>0</v>
      </c>
      <c r="AC61" s="55">
        <f ca="1">IFERROR(INDEX(data[heures nuit],MATCH(QUARTS!$B61&amp;"|"&amp;QUARTS!AA52,data[clé],0)),0)</f>
        <v>0</v>
      </c>
      <c r="AD61" s="56"/>
    </row>
    <row r="62" spans="2:30" x14ac:dyDescent="0.25">
      <c r="B62" s="30" t="e">
        <f t="shared" ca="1" si="43"/>
        <v>#N/A</v>
      </c>
      <c r="C62" s="57"/>
      <c r="D62" s="58">
        <f ca="1">IFERROR(INDEX(data[heures jour],MATCH(QUARTS!$B62&amp;"|"&amp;QUARTS!C52,data[clé],0)),0)</f>
        <v>0</v>
      </c>
      <c r="E62" s="58">
        <f ca="1">IFERROR(INDEX(data[heures nuit],MATCH(QUARTS!$B62&amp;"|"&amp;QUARTS!C52,data[clé],0)),0)</f>
        <v>0</v>
      </c>
      <c r="F62" s="59"/>
      <c r="G62" s="57"/>
      <c r="H62" s="58">
        <f ca="1">IFERROR(INDEX(data[heures jour],MATCH(QUARTS!$B62&amp;"|"&amp;QUARTS!G52,data[clé],0)),0)</f>
        <v>0</v>
      </c>
      <c r="I62" s="58">
        <f ca="1">IFERROR(INDEX(data[heures nuit],MATCH(QUARTS!$B62&amp;"|"&amp;QUARTS!G52,data[clé],0)),0)</f>
        <v>0</v>
      </c>
      <c r="J62" s="59"/>
      <c r="K62" s="57"/>
      <c r="L62" s="58">
        <f ca="1">IFERROR(INDEX(data[heures jour],MATCH(QUARTS!$B62&amp;"|"&amp;QUARTS!K52,data[clé],0)),0)</f>
        <v>0</v>
      </c>
      <c r="M62" s="58">
        <f ca="1">IFERROR(INDEX(data[heures nuit],MATCH(QUARTS!$B62&amp;"|"&amp;QUARTS!K52,data[clé],0)),0)</f>
        <v>0</v>
      </c>
      <c r="N62" s="59"/>
      <c r="O62" s="57"/>
      <c r="P62" s="58">
        <f ca="1">IFERROR(INDEX(data[heures jour],MATCH(QUARTS!$B62&amp;"|"&amp;QUARTS!O52,data[clé],0)),0)</f>
        <v>0</v>
      </c>
      <c r="Q62" s="58">
        <f ca="1">IFERROR(INDEX(data[heures nuit],MATCH(QUARTS!$B62&amp;"|"&amp;QUARTS!O52,data[clé],0)),0)</f>
        <v>0</v>
      </c>
      <c r="R62" s="59"/>
      <c r="S62" s="57"/>
      <c r="T62" s="58">
        <f ca="1">IFERROR(INDEX(data[heures jour],MATCH(QUARTS!$B62&amp;"|"&amp;QUARTS!S52,data[clé],0)),0)</f>
        <v>0</v>
      </c>
      <c r="U62" s="58">
        <f ca="1">IFERROR(INDEX(data[heures nuit],MATCH(QUARTS!$B62&amp;"|"&amp;QUARTS!S52,data[clé],0)),0)</f>
        <v>0</v>
      </c>
      <c r="V62" s="59"/>
      <c r="W62" s="57"/>
      <c r="X62" s="58">
        <f ca="1">IFERROR(INDEX(data[heures jour],MATCH(QUARTS!$B62&amp;"|"&amp;QUARTS!W52,data[clé],0)),0)</f>
        <v>0</v>
      </c>
      <c r="Y62" s="58">
        <f ca="1">IFERROR(INDEX(data[heures nuit],MATCH(QUARTS!$B62&amp;"|"&amp;QUARTS!W52,data[clé],0)),0)</f>
        <v>0</v>
      </c>
      <c r="Z62" s="59"/>
      <c r="AA62" s="57"/>
      <c r="AB62" s="58">
        <f ca="1">IFERROR(INDEX(data[heures jour],MATCH(QUARTS!$B62&amp;"|"&amp;QUARTS!AA52,data[clé],0)),0)</f>
        <v>0</v>
      </c>
      <c r="AC62" s="58">
        <f ca="1">IFERROR(INDEX(data[heures nuit],MATCH(QUARTS!$B62&amp;"|"&amp;QUARTS!AA52,data[clé],0)),0)</f>
        <v>0</v>
      </c>
      <c r="AD62" s="59"/>
    </row>
    <row r="64" spans="2:30" x14ac:dyDescent="0.25">
      <c r="C64" s="63">
        <f>C52+7</f>
        <v>43136</v>
      </c>
      <c r="D64" s="64"/>
      <c r="E64" s="64"/>
      <c r="F64" s="65"/>
      <c r="G64" s="63">
        <f>C64+1</f>
        <v>43137</v>
      </c>
      <c r="H64" s="64"/>
      <c r="I64" s="64"/>
      <c r="J64" s="65"/>
      <c r="K64" s="63">
        <f>G64+1</f>
        <v>43138</v>
      </c>
      <c r="L64" s="64"/>
      <c r="M64" s="64"/>
      <c r="N64" s="65"/>
      <c r="O64" s="63">
        <f>K64+1</f>
        <v>43139</v>
      </c>
      <c r="P64" s="64"/>
      <c r="Q64" s="64"/>
      <c r="R64" s="65"/>
      <c r="S64" s="63">
        <f>O64+1</f>
        <v>43140</v>
      </c>
      <c r="T64" s="64"/>
      <c r="U64" s="64"/>
      <c r="V64" s="65"/>
      <c r="W64" s="63">
        <f>S64+1</f>
        <v>43141</v>
      </c>
      <c r="X64" s="64"/>
      <c r="Y64" s="64"/>
      <c r="Z64" s="65"/>
      <c r="AA64" s="63">
        <f t="shared" ref="AA64" si="44">W64+1</f>
        <v>43142</v>
      </c>
      <c r="AB64" s="64"/>
      <c r="AC64" s="64"/>
      <c r="AD64" s="65"/>
    </row>
    <row r="65" spans="2:30" x14ac:dyDescent="0.25">
      <c r="B65" s="16" t="s">
        <v>44</v>
      </c>
      <c r="C65" s="35">
        <f>C53</f>
        <v>0</v>
      </c>
      <c r="D65" s="36" t="str">
        <f t="shared" ref="D65:F66" si="45">D53</f>
        <v>h</v>
      </c>
      <c r="E65" s="36" t="str">
        <f t="shared" si="45"/>
        <v>h</v>
      </c>
      <c r="F65" s="37">
        <f t="shared" si="45"/>
        <v>0</v>
      </c>
      <c r="G65" s="38">
        <f>C65</f>
        <v>0</v>
      </c>
      <c r="H65" s="39" t="str">
        <f t="shared" ref="H65:W66" si="46">D65</f>
        <v>h</v>
      </c>
      <c r="I65" s="39" t="str">
        <f t="shared" si="46"/>
        <v>h</v>
      </c>
      <c r="J65" s="40">
        <f t="shared" si="46"/>
        <v>0</v>
      </c>
      <c r="K65" s="38">
        <f t="shared" si="46"/>
        <v>0</v>
      </c>
      <c r="L65" s="39" t="str">
        <f t="shared" si="46"/>
        <v>h</v>
      </c>
      <c r="M65" s="39" t="str">
        <f t="shared" si="46"/>
        <v>h</v>
      </c>
      <c r="N65" s="40">
        <f t="shared" si="46"/>
        <v>0</v>
      </c>
      <c r="O65" s="38">
        <f t="shared" si="46"/>
        <v>0</v>
      </c>
      <c r="P65" s="39" t="str">
        <f t="shared" si="46"/>
        <v>h</v>
      </c>
      <c r="Q65" s="39" t="str">
        <f t="shared" si="46"/>
        <v>h</v>
      </c>
      <c r="R65" s="40">
        <f t="shared" si="46"/>
        <v>0</v>
      </c>
      <c r="S65" s="38">
        <f t="shared" si="46"/>
        <v>0</v>
      </c>
      <c r="T65" s="39" t="str">
        <f t="shared" si="46"/>
        <v>h</v>
      </c>
      <c r="U65" s="39" t="str">
        <f t="shared" si="46"/>
        <v>h</v>
      </c>
      <c r="V65" s="40">
        <f t="shared" si="46"/>
        <v>0</v>
      </c>
      <c r="W65" s="38">
        <f t="shared" si="46"/>
        <v>0</v>
      </c>
      <c r="X65" s="39" t="str">
        <f t="shared" ref="X65:AD66" si="47">T65</f>
        <v>h</v>
      </c>
      <c r="Y65" s="39" t="str">
        <f t="shared" si="47"/>
        <v>h</v>
      </c>
      <c r="Z65" s="40">
        <f t="shared" si="47"/>
        <v>0</v>
      </c>
      <c r="AA65" s="38">
        <f t="shared" si="47"/>
        <v>0</v>
      </c>
      <c r="AB65" s="39" t="str">
        <f t="shared" si="47"/>
        <v>h</v>
      </c>
      <c r="AC65" s="39" t="str">
        <f t="shared" si="47"/>
        <v>h</v>
      </c>
      <c r="AD65" s="40">
        <f t="shared" si="47"/>
        <v>0</v>
      </c>
    </row>
    <row r="66" spans="2:30" x14ac:dyDescent="0.25">
      <c r="B66" s="16" t="s">
        <v>45</v>
      </c>
      <c r="C66" s="41">
        <f>C54</f>
        <v>0</v>
      </c>
      <c r="D66" s="42" t="str">
        <f t="shared" si="45"/>
        <v>jour</v>
      </c>
      <c r="E66" s="42" t="str">
        <f t="shared" si="45"/>
        <v>nuit</v>
      </c>
      <c r="F66" s="43">
        <f t="shared" si="45"/>
        <v>0</v>
      </c>
      <c r="G66" s="44">
        <f>C66</f>
        <v>0</v>
      </c>
      <c r="H66" s="45" t="str">
        <f t="shared" si="46"/>
        <v>jour</v>
      </c>
      <c r="I66" s="45" t="str">
        <f t="shared" si="46"/>
        <v>nuit</v>
      </c>
      <c r="J66" s="46">
        <f t="shared" si="46"/>
        <v>0</v>
      </c>
      <c r="K66" s="44">
        <f t="shared" si="46"/>
        <v>0</v>
      </c>
      <c r="L66" s="45" t="str">
        <f t="shared" si="46"/>
        <v>jour</v>
      </c>
      <c r="M66" s="45" t="str">
        <f t="shared" si="46"/>
        <v>nuit</v>
      </c>
      <c r="N66" s="46">
        <f t="shared" si="46"/>
        <v>0</v>
      </c>
      <c r="O66" s="44">
        <f t="shared" si="46"/>
        <v>0</v>
      </c>
      <c r="P66" s="45" t="str">
        <f t="shared" si="46"/>
        <v>jour</v>
      </c>
      <c r="Q66" s="45" t="str">
        <f t="shared" si="46"/>
        <v>nuit</v>
      </c>
      <c r="R66" s="46">
        <f t="shared" si="46"/>
        <v>0</v>
      </c>
      <c r="S66" s="44">
        <f t="shared" si="46"/>
        <v>0</v>
      </c>
      <c r="T66" s="45" t="str">
        <f t="shared" si="46"/>
        <v>jour</v>
      </c>
      <c r="U66" s="45" t="str">
        <f t="shared" si="46"/>
        <v>nuit</v>
      </c>
      <c r="V66" s="46">
        <f t="shared" si="46"/>
        <v>0</v>
      </c>
      <c r="W66" s="44">
        <f t="shared" si="46"/>
        <v>0</v>
      </c>
      <c r="X66" s="45" t="str">
        <f t="shared" si="47"/>
        <v>jour</v>
      </c>
      <c r="Y66" s="45" t="str">
        <f t="shared" si="47"/>
        <v>nuit</v>
      </c>
      <c r="Z66" s="46">
        <f t="shared" si="47"/>
        <v>0</v>
      </c>
      <c r="AA66" s="44">
        <f t="shared" si="47"/>
        <v>0</v>
      </c>
      <c r="AB66" s="45" t="str">
        <f t="shared" si="47"/>
        <v>jour</v>
      </c>
      <c r="AC66" s="45" t="str">
        <f t="shared" si="47"/>
        <v>nuit</v>
      </c>
      <c r="AD66" s="46">
        <f t="shared" si="47"/>
        <v>0</v>
      </c>
    </row>
    <row r="67" spans="2:30" x14ac:dyDescent="0.25">
      <c r="B67" s="24" t="e">
        <f ca="1">B55</f>
        <v>#N/A</v>
      </c>
      <c r="C67" s="48"/>
      <c r="D67" s="49">
        <f ca="1">IFERROR(INDEX(data[heures jour],MATCH(QUARTS!$B67&amp;"|"&amp;QUARTS!C64,data[clé],0)),0)</f>
        <v>0</v>
      </c>
      <c r="E67" s="49">
        <f ca="1">IFERROR(INDEX(data[heures nuit],MATCH(QUARTS!$B67&amp;"|"&amp;QUARTS!C64,data[clé],0)),0)</f>
        <v>0</v>
      </c>
      <c r="F67" s="50"/>
      <c r="G67" s="48"/>
      <c r="H67" s="49">
        <f ca="1">IFERROR(INDEX(data[heures jour],MATCH(QUARTS!$B67&amp;"|"&amp;QUARTS!G64,data[clé],0)),0)</f>
        <v>0</v>
      </c>
      <c r="I67" s="49">
        <f ca="1">IFERROR(INDEX(data[heures nuit],MATCH(QUARTS!$B67&amp;"|"&amp;QUARTS!G64,data[clé],0)),0)</f>
        <v>0</v>
      </c>
      <c r="J67" s="50"/>
      <c r="K67" s="48"/>
      <c r="L67" s="49">
        <f ca="1">IFERROR(INDEX(data[heures jour],MATCH(QUARTS!$B67&amp;"|"&amp;QUARTS!K64,data[clé],0)),0)</f>
        <v>0</v>
      </c>
      <c r="M67" s="49">
        <f ca="1">IFERROR(INDEX(data[heures nuit],MATCH(QUARTS!$B67&amp;"|"&amp;QUARTS!K64,data[clé],0)),0)</f>
        <v>0</v>
      </c>
      <c r="N67" s="50"/>
      <c r="O67" s="48"/>
      <c r="P67" s="49">
        <f ca="1">IFERROR(INDEX(data[heures jour],MATCH(QUARTS!$B67&amp;"|"&amp;QUARTS!O64,data[clé],0)),0)</f>
        <v>0</v>
      </c>
      <c r="Q67" s="49">
        <f ca="1">IFERROR(INDEX(data[heures nuit],MATCH(QUARTS!$B67&amp;"|"&amp;QUARTS!O64,data[clé],0)),0)</f>
        <v>0</v>
      </c>
      <c r="R67" s="50"/>
      <c r="S67" s="48"/>
      <c r="T67" s="49">
        <f ca="1">IFERROR(INDEX(data[heures jour],MATCH(QUARTS!$B67&amp;"|"&amp;QUARTS!S64,data[clé],0)),0)</f>
        <v>0</v>
      </c>
      <c r="U67" s="49">
        <f ca="1">IFERROR(INDEX(data[heures nuit],MATCH(QUARTS!$B67&amp;"|"&amp;QUARTS!S64,data[clé],0)),0)</f>
        <v>0</v>
      </c>
      <c r="V67" s="50"/>
      <c r="W67" s="48"/>
      <c r="X67" s="49">
        <f ca="1">IFERROR(INDEX(data[heures jour],MATCH(QUARTS!$B67&amp;"|"&amp;QUARTS!W64,data[clé],0)),0)</f>
        <v>0</v>
      </c>
      <c r="Y67" s="49">
        <f ca="1">IFERROR(INDEX(data[heures nuit],MATCH(QUARTS!$B67&amp;"|"&amp;QUARTS!W64,data[clé],0)),0)</f>
        <v>0</v>
      </c>
      <c r="Z67" s="50"/>
      <c r="AA67" s="48"/>
      <c r="AB67" s="49">
        <f ca="1">IFERROR(INDEX(data[heures jour],MATCH(QUARTS!$B67&amp;"|"&amp;QUARTS!AA64,data[clé],0)),0)</f>
        <v>0</v>
      </c>
      <c r="AC67" s="49">
        <f ca="1">IFERROR(INDEX(data[heures nuit],MATCH(QUARTS!$B67&amp;"|"&amp;QUARTS!AA64,data[clé],0)),0)</f>
        <v>0</v>
      </c>
      <c r="AD67" s="50"/>
    </row>
    <row r="68" spans="2:30" x14ac:dyDescent="0.25">
      <c r="B68" s="26" t="e">
        <f t="shared" ref="B68:B74" ca="1" si="48">B56</f>
        <v>#N/A</v>
      </c>
      <c r="C68" s="51"/>
      <c r="D68" s="52">
        <f ca="1">IFERROR(INDEX(data[heures jour],MATCH(QUARTS!$B68&amp;"|"&amp;QUARTS!C64,data[clé],0)),0)</f>
        <v>0</v>
      </c>
      <c r="E68" s="52">
        <f ca="1">IFERROR(INDEX(data[heures nuit],MATCH(QUARTS!$B68&amp;"|"&amp;QUARTS!C64,data[clé],0)),0)</f>
        <v>0</v>
      </c>
      <c r="F68" s="53"/>
      <c r="G68" s="51"/>
      <c r="H68" s="52">
        <f ca="1">IFERROR(INDEX(data[heures jour],MATCH(QUARTS!$B68&amp;"|"&amp;QUARTS!G64,data[clé],0)),0)</f>
        <v>0</v>
      </c>
      <c r="I68" s="52">
        <f ca="1">IFERROR(INDEX(data[heures nuit],MATCH(QUARTS!$B68&amp;"|"&amp;QUARTS!G64,data[clé],0)),0)</f>
        <v>0</v>
      </c>
      <c r="J68" s="53"/>
      <c r="K68" s="51"/>
      <c r="L68" s="52">
        <f ca="1">IFERROR(INDEX(data[heures jour],MATCH(QUARTS!$B68&amp;"|"&amp;QUARTS!K64,data[clé],0)),0)</f>
        <v>0</v>
      </c>
      <c r="M68" s="52">
        <f ca="1">IFERROR(INDEX(data[heures nuit],MATCH(QUARTS!$B68&amp;"|"&amp;QUARTS!K64,data[clé],0)),0)</f>
        <v>0</v>
      </c>
      <c r="N68" s="53"/>
      <c r="O68" s="51"/>
      <c r="P68" s="52">
        <f ca="1">IFERROR(INDEX(data[heures jour],MATCH(QUARTS!$B68&amp;"|"&amp;QUARTS!O64,data[clé],0)),0)</f>
        <v>0</v>
      </c>
      <c r="Q68" s="52">
        <f ca="1">IFERROR(INDEX(data[heures nuit],MATCH(QUARTS!$B68&amp;"|"&amp;QUARTS!O64,data[clé],0)),0)</f>
        <v>0</v>
      </c>
      <c r="R68" s="53"/>
      <c r="S68" s="51"/>
      <c r="T68" s="52">
        <f ca="1">IFERROR(INDEX(data[heures jour],MATCH(QUARTS!$B68&amp;"|"&amp;QUARTS!S64,data[clé],0)),0)</f>
        <v>0</v>
      </c>
      <c r="U68" s="52">
        <f ca="1">IFERROR(INDEX(data[heures nuit],MATCH(QUARTS!$B68&amp;"|"&amp;QUARTS!S64,data[clé],0)),0)</f>
        <v>0</v>
      </c>
      <c r="V68" s="53"/>
      <c r="W68" s="51"/>
      <c r="X68" s="52">
        <f ca="1">IFERROR(INDEX(data[heures jour],MATCH(QUARTS!$B68&amp;"|"&amp;QUARTS!W64,data[clé],0)),0)</f>
        <v>0</v>
      </c>
      <c r="Y68" s="52">
        <f ca="1">IFERROR(INDEX(data[heures nuit],MATCH(QUARTS!$B68&amp;"|"&amp;QUARTS!W64,data[clé],0)),0)</f>
        <v>0</v>
      </c>
      <c r="Z68" s="53"/>
      <c r="AA68" s="51"/>
      <c r="AB68" s="52">
        <f ca="1">IFERROR(INDEX(data[heures jour],MATCH(QUARTS!$B68&amp;"|"&amp;QUARTS!AA64,data[clé],0)),0)</f>
        <v>0</v>
      </c>
      <c r="AC68" s="52">
        <f ca="1">IFERROR(INDEX(data[heures nuit],MATCH(QUARTS!$B68&amp;"|"&amp;QUARTS!AA64,data[clé],0)),0)</f>
        <v>0</v>
      </c>
      <c r="AD68" s="53"/>
    </row>
    <row r="69" spans="2:30" x14ac:dyDescent="0.25">
      <c r="B69" s="25" t="e">
        <f t="shared" ca="1" si="48"/>
        <v>#N/A</v>
      </c>
      <c r="C69" s="54"/>
      <c r="D69" s="55">
        <f ca="1">IFERROR(INDEX(data[heures jour],MATCH(QUARTS!$B69&amp;"|"&amp;QUARTS!C64,data[clé],0)),0)</f>
        <v>0</v>
      </c>
      <c r="E69" s="55">
        <f ca="1">IFERROR(INDEX(data[heures nuit],MATCH(QUARTS!$B69&amp;"|"&amp;QUARTS!C64,data[clé],0)),0)</f>
        <v>0</v>
      </c>
      <c r="F69" s="56"/>
      <c r="G69" s="54"/>
      <c r="H69" s="55">
        <f ca="1">IFERROR(INDEX(data[heures jour],MATCH(QUARTS!$B69&amp;"|"&amp;QUARTS!G64,data[clé],0)),0)</f>
        <v>0</v>
      </c>
      <c r="I69" s="55">
        <f ca="1">IFERROR(INDEX(data[heures nuit],MATCH(QUARTS!$B69&amp;"|"&amp;QUARTS!G64,data[clé],0)),0)</f>
        <v>0</v>
      </c>
      <c r="J69" s="56"/>
      <c r="K69" s="54"/>
      <c r="L69" s="55">
        <f ca="1">IFERROR(INDEX(data[heures jour],MATCH(QUARTS!$B69&amp;"|"&amp;QUARTS!K64,data[clé],0)),0)</f>
        <v>0</v>
      </c>
      <c r="M69" s="55">
        <f ca="1">IFERROR(INDEX(data[heures nuit],MATCH(QUARTS!$B69&amp;"|"&amp;QUARTS!K64,data[clé],0)),0)</f>
        <v>0</v>
      </c>
      <c r="N69" s="56"/>
      <c r="O69" s="54"/>
      <c r="P69" s="55">
        <f ca="1">IFERROR(INDEX(data[heures jour],MATCH(QUARTS!$B69&amp;"|"&amp;QUARTS!O64,data[clé],0)),0)</f>
        <v>0</v>
      </c>
      <c r="Q69" s="55">
        <f ca="1">IFERROR(INDEX(data[heures nuit],MATCH(QUARTS!$B69&amp;"|"&amp;QUARTS!O64,data[clé],0)),0)</f>
        <v>0</v>
      </c>
      <c r="R69" s="56"/>
      <c r="S69" s="54"/>
      <c r="T69" s="55">
        <f ca="1">IFERROR(INDEX(data[heures jour],MATCH(QUARTS!$B69&amp;"|"&amp;QUARTS!S64,data[clé],0)),0)</f>
        <v>0</v>
      </c>
      <c r="U69" s="55">
        <f ca="1">IFERROR(INDEX(data[heures nuit],MATCH(QUARTS!$B69&amp;"|"&amp;QUARTS!S64,data[clé],0)),0)</f>
        <v>0</v>
      </c>
      <c r="V69" s="56"/>
      <c r="W69" s="54"/>
      <c r="X69" s="55">
        <f ca="1">IFERROR(INDEX(data[heures jour],MATCH(QUARTS!$B69&amp;"|"&amp;QUARTS!W64,data[clé],0)),0)</f>
        <v>0</v>
      </c>
      <c r="Y69" s="55">
        <f ca="1">IFERROR(INDEX(data[heures nuit],MATCH(QUARTS!$B69&amp;"|"&amp;QUARTS!W64,data[clé],0)),0)</f>
        <v>0</v>
      </c>
      <c r="Z69" s="56"/>
      <c r="AA69" s="54"/>
      <c r="AB69" s="55">
        <f ca="1">IFERROR(INDEX(data[heures jour],MATCH(QUARTS!$B69&amp;"|"&amp;QUARTS!AA64,data[clé],0)),0)</f>
        <v>0</v>
      </c>
      <c r="AC69" s="55">
        <f ca="1">IFERROR(INDEX(data[heures nuit],MATCH(QUARTS!$B69&amp;"|"&amp;QUARTS!AA64,data[clé],0)),0)</f>
        <v>0</v>
      </c>
      <c r="AD69" s="56"/>
    </row>
    <row r="70" spans="2:30" x14ac:dyDescent="0.25">
      <c r="B70" s="26" t="e">
        <f t="shared" ca="1" si="48"/>
        <v>#N/A</v>
      </c>
      <c r="C70" s="51"/>
      <c r="D70" s="52">
        <f ca="1">IFERROR(INDEX(data[heures jour],MATCH(QUARTS!$B70&amp;"|"&amp;QUARTS!C64,data[clé],0)),0)</f>
        <v>0</v>
      </c>
      <c r="E70" s="52">
        <f ca="1">IFERROR(INDEX(data[heures nuit],MATCH(QUARTS!$B70&amp;"|"&amp;QUARTS!C64,data[clé],0)),0)</f>
        <v>0</v>
      </c>
      <c r="F70" s="53"/>
      <c r="G70" s="51"/>
      <c r="H70" s="52">
        <f ca="1">IFERROR(INDEX(data[heures jour],MATCH(QUARTS!$B70&amp;"|"&amp;QUARTS!G64,data[clé],0)),0)</f>
        <v>0</v>
      </c>
      <c r="I70" s="52">
        <f ca="1">IFERROR(INDEX(data[heures nuit],MATCH(QUARTS!$B70&amp;"|"&amp;QUARTS!G64,data[clé],0)),0)</f>
        <v>0</v>
      </c>
      <c r="J70" s="53"/>
      <c r="K70" s="51"/>
      <c r="L70" s="52">
        <f ca="1">IFERROR(INDEX(data[heures jour],MATCH(QUARTS!$B70&amp;"|"&amp;QUARTS!K64,data[clé],0)),0)</f>
        <v>0</v>
      </c>
      <c r="M70" s="52">
        <f ca="1">IFERROR(INDEX(data[heures nuit],MATCH(QUARTS!$B70&amp;"|"&amp;QUARTS!K64,data[clé],0)),0)</f>
        <v>0</v>
      </c>
      <c r="N70" s="53"/>
      <c r="O70" s="51"/>
      <c r="P70" s="52">
        <f ca="1">IFERROR(INDEX(data[heures jour],MATCH(QUARTS!$B70&amp;"|"&amp;QUARTS!O64,data[clé],0)),0)</f>
        <v>0</v>
      </c>
      <c r="Q70" s="52">
        <f ca="1">IFERROR(INDEX(data[heures nuit],MATCH(QUARTS!$B70&amp;"|"&amp;QUARTS!O64,data[clé],0)),0)</f>
        <v>0</v>
      </c>
      <c r="R70" s="53"/>
      <c r="S70" s="51"/>
      <c r="T70" s="52">
        <f ca="1">IFERROR(INDEX(data[heures jour],MATCH(QUARTS!$B70&amp;"|"&amp;QUARTS!S64,data[clé],0)),0)</f>
        <v>0</v>
      </c>
      <c r="U70" s="52">
        <f ca="1">IFERROR(INDEX(data[heures nuit],MATCH(QUARTS!$B70&amp;"|"&amp;QUARTS!S64,data[clé],0)),0)</f>
        <v>0</v>
      </c>
      <c r="V70" s="53"/>
      <c r="W70" s="51"/>
      <c r="X70" s="52">
        <f ca="1">IFERROR(INDEX(data[heures jour],MATCH(QUARTS!$B70&amp;"|"&amp;QUARTS!W64,data[clé],0)),0)</f>
        <v>0</v>
      </c>
      <c r="Y70" s="52">
        <f ca="1">IFERROR(INDEX(data[heures nuit],MATCH(QUARTS!$B70&amp;"|"&amp;QUARTS!W64,data[clé],0)),0)</f>
        <v>0</v>
      </c>
      <c r="Z70" s="53"/>
      <c r="AA70" s="51"/>
      <c r="AB70" s="52">
        <f ca="1">IFERROR(INDEX(data[heures jour],MATCH(QUARTS!$B70&amp;"|"&amp;QUARTS!AA64,data[clé],0)),0)</f>
        <v>0</v>
      </c>
      <c r="AC70" s="52">
        <f ca="1">IFERROR(INDEX(data[heures nuit],MATCH(QUARTS!$B70&amp;"|"&amp;QUARTS!AA64,data[clé],0)),0)</f>
        <v>0</v>
      </c>
      <c r="AD70" s="53"/>
    </row>
    <row r="71" spans="2:30" x14ac:dyDescent="0.25">
      <c r="B71" s="25" t="e">
        <f t="shared" ca="1" si="48"/>
        <v>#N/A</v>
      </c>
      <c r="C71" s="54"/>
      <c r="D71" s="55">
        <f ca="1">IFERROR(INDEX(data[heures jour],MATCH(QUARTS!$B71&amp;"|"&amp;QUARTS!C64,data[clé],0)),0)</f>
        <v>0</v>
      </c>
      <c r="E71" s="55">
        <f ca="1">IFERROR(INDEX(data[heures nuit],MATCH(QUARTS!$B71&amp;"|"&amp;QUARTS!C64,data[clé],0)),0)</f>
        <v>0</v>
      </c>
      <c r="F71" s="56"/>
      <c r="G71" s="54"/>
      <c r="H71" s="55">
        <f ca="1">IFERROR(INDEX(data[heures jour],MATCH(QUARTS!$B71&amp;"|"&amp;QUARTS!G64,data[clé],0)),0)</f>
        <v>0</v>
      </c>
      <c r="I71" s="55">
        <f ca="1">IFERROR(INDEX(data[heures nuit],MATCH(QUARTS!$B71&amp;"|"&amp;QUARTS!G64,data[clé],0)),0)</f>
        <v>0</v>
      </c>
      <c r="J71" s="56"/>
      <c r="K71" s="54"/>
      <c r="L71" s="55">
        <f ca="1">IFERROR(INDEX(data[heures jour],MATCH(QUARTS!$B71&amp;"|"&amp;QUARTS!K64,data[clé],0)),0)</f>
        <v>0</v>
      </c>
      <c r="M71" s="55">
        <f ca="1">IFERROR(INDEX(data[heures nuit],MATCH(QUARTS!$B71&amp;"|"&amp;QUARTS!K64,data[clé],0)),0)</f>
        <v>0</v>
      </c>
      <c r="N71" s="56"/>
      <c r="O71" s="54"/>
      <c r="P71" s="55">
        <f ca="1">IFERROR(INDEX(data[heures jour],MATCH(QUARTS!$B71&amp;"|"&amp;QUARTS!O64,data[clé],0)),0)</f>
        <v>0</v>
      </c>
      <c r="Q71" s="55">
        <f ca="1">IFERROR(INDEX(data[heures nuit],MATCH(QUARTS!$B71&amp;"|"&amp;QUARTS!O64,data[clé],0)),0)</f>
        <v>0</v>
      </c>
      <c r="R71" s="56"/>
      <c r="S71" s="54"/>
      <c r="T71" s="55">
        <f ca="1">IFERROR(INDEX(data[heures jour],MATCH(QUARTS!$B71&amp;"|"&amp;QUARTS!S64,data[clé],0)),0)</f>
        <v>0</v>
      </c>
      <c r="U71" s="55">
        <f ca="1">IFERROR(INDEX(data[heures nuit],MATCH(QUARTS!$B71&amp;"|"&amp;QUARTS!S64,data[clé],0)),0)</f>
        <v>0</v>
      </c>
      <c r="V71" s="56"/>
      <c r="W71" s="54"/>
      <c r="X71" s="55">
        <f ca="1">IFERROR(INDEX(data[heures jour],MATCH(QUARTS!$B71&amp;"|"&amp;QUARTS!W64,data[clé],0)),0)</f>
        <v>0</v>
      </c>
      <c r="Y71" s="55">
        <f ca="1">IFERROR(INDEX(data[heures nuit],MATCH(QUARTS!$B71&amp;"|"&amp;QUARTS!W64,data[clé],0)),0)</f>
        <v>0</v>
      </c>
      <c r="Z71" s="56"/>
      <c r="AA71" s="54"/>
      <c r="AB71" s="55">
        <f ca="1">IFERROR(INDEX(data[heures jour],MATCH(QUARTS!$B71&amp;"|"&amp;QUARTS!AA64,data[clé],0)),0)</f>
        <v>0</v>
      </c>
      <c r="AC71" s="55">
        <f ca="1">IFERROR(INDEX(data[heures nuit],MATCH(QUARTS!$B71&amp;"|"&amp;QUARTS!AA64,data[clé],0)),0)</f>
        <v>0</v>
      </c>
      <c r="AD71" s="56"/>
    </row>
    <row r="72" spans="2:30" x14ac:dyDescent="0.25">
      <c r="B72" s="26" t="e">
        <f t="shared" ca="1" si="48"/>
        <v>#N/A</v>
      </c>
      <c r="C72" s="51"/>
      <c r="D72" s="52">
        <f ca="1">IFERROR(INDEX(data[heures jour],MATCH(QUARTS!$B72&amp;"|"&amp;QUARTS!C64,data[clé],0)),0)</f>
        <v>0</v>
      </c>
      <c r="E72" s="52">
        <f ca="1">IFERROR(INDEX(data[heures nuit],MATCH(QUARTS!$B72&amp;"|"&amp;QUARTS!C64,data[clé],0)),0)</f>
        <v>0</v>
      </c>
      <c r="F72" s="53"/>
      <c r="G72" s="51"/>
      <c r="H72" s="52">
        <f ca="1">IFERROR(INDEX(data[heures jour],MATCH(QUARTS!$B72&amp;"|"&amp;QUARTS!G64,data[clé],0)),0)</f>
        <v>0</v>
      </c>
      <c r="I72" s="52">
        <f ca="1">IFERROR(INDEX(data[heures nuit],MATCH(QUARTS!$B72&amp;"|"&amp;QUARTS!G64,data[clé],0)),0)</f>
        <v>0</v>
      </c>
      <c r="J72" s="53"/>
      <c r="K72" s="51"/>
      <c r="L72" s="52">
        <f ca="1">IFERROR(INDEX(data[heures jour],MATCH(QUARTS!$B72&amp;"|"&amp;QUARTS!K64,data[clé],0)),0)</f>
        <v>0</v>
      </c>
      <c r="M72" s="52">
        <f ca="1">IFERROR(INDEX(data[heures nuit],MATCH(QUARTS!$B72&amp;"|"&amp;QUARTS!K64,data[clé],0)),0)</f>
        <v>0</v>
      </c>
      <c r="N72" s="53"/>
      <c r="O72" s="51"/>
      <c r="P72" s="52">
        <f ca="1">IFERROR(INDEX(data[heures jour],MATCH(QUARTS!$B72&amp;"|"&amp;QUARTS!O64,data[clé],0)),0)</f>
        <v>0</v>
      </c>
      <c r="Q72" s="52">
        <f ca="1">IFERROR(INDEX(data[heures nuit],MATCH(QUARTS!$B72&amp;"|"&amp;QUARTS!O64,data[clé],0)),0)</f>
        <v>0</v>
      </c>
      <c r="R72" s="53"/>
      <c r="S72" s="51"/>
      <c r="T72" s="52">
        <f ca="1">IFERROR(INDEX(data[heures jour],MATCH(QUARTS!$B72&amp;"|"&amp;QUARTS!S64,data[clé],0)),0)</f>
        <v>0</v>
      </c>
      <c r="U72" s="52">
        <f ca="1">IFERROR(INDEX(data[heures nuit],MATCH(QUARTS!$B72&amp;"|"&amp;QUARTS!S64,data[clé],0)),0)</f>
        <v>0</v>
      </c>
      <c r="V72" s="53"/>
      <c r="W72" s="51"/>
      <c r="X72" s="52">
        <f ca="1">IFERROR(INDEX(data[heures jour],MATCH(QUARTS!$B72&amp;"|"&amp;QUARTS!W64,data[clé],0)),0)</f>
        <v>0</v>
      </c>
      <c r="Y72" s="52">
        <f ca="1">IFERROR(INDEX(data[heures nuit],MATCH(QUARTS!$B72&amp;"|"&amp;QUARTS!W64,data[clé],0)),0)</f>
        <v>0</v>
      </c>
      <c r="Z72" s="53"/>
      <c r="AA72" s="51"/>
      <c r="AB72" s="52">
        <f ca="1">IFERROR(INDEX(data[heures jour],MATCH(QUARTS!$B72&amp;"|"&amp;QUARTS!AA64,data[clé],0)),0)</f>
        <v>0</v>
      </c>
      <c r="AC72" s="52">
        <f ca="1">IFERROR(INDEX(data[heures nuit],MATCH(QUARTS!$B72&amp;"|"&amp;QUARTS!AA64,data[clé],0)),0)</f>
        <v>0</v>
      </c>
      <c r="AD72" s="53"/>
    </row>
    <row r="73" spans="2:30" x14ac:dyDescent="0.25">
      <c r="B73" s="25" t="e">
        <f t="shared" ca="1" si="48"/>
        <v>#N/A</v>
      </c>
      <c r="C73" s="54"/>
      <c r="D73" s="55">
        <f ca="1">IFERROR(INDEX(data[heures jour],MATCH(QUARTS!$B73&amp;"|"&amp;QUARTS!C64,data[clé],0)),0)</f>
        <v>0</v>
      </c>
      <c r="E73" s="55">
        <f ca="1">IFERROR(INDEX(data[heures nuit],MATCH(QUARTS!$B73&amp;"|"&amp;QUARTS!C64,data[clé],0)),0)</f>
        <v>0</v>
      </c>
      <c r="F73" s="56"/>
      <c r="G73" s="54"/>
      <c r="H73" s="55">
        <f ca="1">IFERROR(INDEX(data[heures jour],MATCH(QUARTS!$B73&amp;"|"&amp;QUARTS!G64,data[clé],0)),0)</f>
        <v>0</v>
      </c>
      <c r="I73" s="55">
        <f ca="1">IFERROR(INDEX(data[heures nuit],MATCH(QUARTS!$B73&amp;"|"&amp;QUARTS!G64,data[clé],0)),0)</f>
        <v>0</v>
      </c>
      <c r="J73" s="56"/>
      <c r="K73" s="54"/>
      <c r="L73" s="55">
        <f ca="1">IFERROR(INDEX(data[heures jour],MATCH(QUARTS!$B73&amp;"|"&amp;QUARTS!K64,data[clé],0)),0)</f>
        <v>0</v>
      </c>
      <c r="M73" s="55">
        <f ca="1">IFERROR(INDEX(data[heures nuit],MATCH(QUARTS!$B73&amp;"|"&amp;QUARTS!K64,data[clé],0)),0)</f>
        <v>0</v>
      </c>
      <c r="N73" s="56"/>
      <c r="O73" s="54"/>
      <c r="P73" s="55">
        <f ca="1">IFERROR(INDEX(data[heures jour],MATCH(QUARTS!$B73&amp;"|"&amp;QUARTS!O64,data[clé],0)),0)</f>
        <v>0</v>
      </c>
      <c r="Q73" s="55">
        <f ca="1">IFERROR(INDEX(data[heures nuit],MATCH(QUARTS!$B73&amp;"|"&amp;QUARTS!O64,data[clé],0)),0)</f>
        <v>0</v>
      </c>
      <c r="R73" s="56"/>
      <c r="S73" s="54"/>
      <c r="T73" s="55">
        <f ca="1">IFERROR(INDEX(data[heures jour],MATCH(QUARTS!$B73&amp;"|"&amp;QUARTS!S64,data[clé],0)),0)</f>
        <v>0</v>
      </c>
      <c r="U73" s="55">
        <f ca="1">IFERROR(INDEX(data[heures nuit],MATCH(QUARTS!$B73&amp;"|"&amp;QUARTS!S64,data[clé],0)),0)</f>
        <v>0</v>
      </c>
      <c r="V73" s="56"/>
      <c r="W73" s="54"/>
      <c r="X73" s="55">
        <f ca="1">IFERROR(INDEX(data[heures jour],MATCH(QUARTS!$B73&amp;"|"&amp;QUARTS!W64,data[clé],0)),0)</f>
        <v>0</v>
      </c>
      <c r="Y73" s="55">
        <f ca="1">IFERROR(INDEX(data[heures nuit],MATCH(QUARTS!$B73&amp;"|"&amp;QUARTS!W64,data[clé],0)),0)</f>
        <v>0</v>
      </c>
      <c r="Z73" s="56"/>
      <c r="AA73" s="54"/>
      <c r="AB73" s="55">
        <f ca="1">IFERROR(INDEX(data[heures jour],MATCH(QUARTS!$B73&amp;"|"&amp;QUARTS!AA64,data[clé],0)),0)</f>
        <v>0</v>
      </c>
      <c r="AC73" s="55">
        <f ca="1">IFERROR(INDEX(data[heures nuit],MATCH(QUARTS!$B73&amp;"|"&amp;QUARTS!AA64,data[clé],0)),0)</f>
        <v>0</v>
      </c>
      <c r="AD73" s="56"/>
    </row>
    <row r="74" spans="2:30" x14ac:dyDescent="0.25">
      <c r="B74" s="30" t="e">
        <f t="shared" ca="1" si="48"/>
        <v>#N/A</v>
      </c>
      <c r="C74" s="57"/>
      <c r="D74" s="58">
        <f ca="1">IFERROR(INDEX(data[heures jour],MATCH(QUARTS!$B74&amp;"|"&amp;QUARTS!C64,data[clé],0)),0)</f>
        <v>0</v>
      </c>
      <c r="E74" s="58">
        <f ca="1">IFERROR(INDEX(data[heures nuit],MATCH(QUARTS!$B74&amp;"|"&amp;QUARTS!C64,data[clé],0)),0)</f>
        <v>0</v>
      </c>
      <c r="F74" s="59"/>
      <c r="G74" s="57"/>
      <c r="H74" s="58">
        <f ca="1">IFERROR(INDEX(data[heures jour],MATCH(QUARTS!$B74&amp;"|"&amp;QUARTS!G64,data[clé],0)),0)</f>
        <v>0</v>
      </c>
      <c r="I74" s="58">
        <f ca="1">IFERROR(INDEX(data[heures nuit],MATCH(QUARTS!$B74&amp;"|"&amp;QUARTS!G64,data[clé],0)),0)</f>
        <v>0</v>
      </c>
      <c r="J74" s="59"/>
      <c r="K74" s="57"/>
      <c r="L74" s="58">
        <f ca="1">IFERROR(INDEX(data[heures jour],MATCH(QUARTS!$B74&amp;"|"&amp;QUARTS!K64,data[clé],0)),0)</f>
        <v>0</v>
      </c>
      <c r="M74" s="58">
        <f ca="1">IFERROR(INDEX(data[heures nuit],MATCH(QUARTS!$B74&amp;"|"&amp;QUARTS!K64,data[clé],0)),0)</f>
        <v>0</v>
      </c>
      <c r="N74" s="59"/>
      <c r="O74" s="57"/>
      <c r="P74" s="58">
        <f ca="1">IFERROR(INDEX(data[heures jour],MATCH(QUARTS!$B74&amp;"|"&amp;QUARTS!O64,data[clé],0)),0)</f>
        <v>0</v>
      </c>
      <c r="Q74" s="58">
        <f ca="1">IFERROR(INDEX(data[heures nuit],MATCH(QUARTS!$B74&amp;"|"&amp;QUARTS!O64,data[clé],0)),0)</f>
        <v>0</v>
      </c>
      <c r="R74" s="59"/>
      <c r="S74" s="57"/>
      <c r="T74" s="58">
        <f ca="1">IFERROR(INDEX(data[heures jour],MATCH(QUARTS!$B74&amp;"|"&amp;QUARTS!S64,data[clé],0)),0)</f>
        <v>0</v>
      </c>
      <c r="U74" s="58">
        <f ca="1">IFERROR(INDEX(data[heures nuit],MATCH(QUARTS!$B74&amp;"|"&amp;QUARTS!S64,data[clé],0)),0)</f>
        <v>0</v>
      </c>
      <c r="V74" s="59"/>
      <c r="W74" s="57"/>
      <c r="X74" s="58">
        <f ca="1">IFERROR(INDEX(data[heures jour],MATCH(QUARTS!$B74&amp;"|"&amp;QUARTS!W64,data[clé],0)),0)</f>
        <v>0</v>
      </c>
      <c r="Y74" s="58">
        <f ca="1">IFERROR(INDEX(data[heures nuit],MATCH(QUARTS!$B74&amp;"|"&amp;QUARTS!W64,data[clé],0)),0)</f>
        <v>0</v>
      </c>
      <c r="Z74" s="59"/>
      <c r="AA74" s="57"/>
      <c r="AB74" s="58">
        <f ca="1">IFERROR(INDEX(data[heures jour],MATCH(QUARTS!$B74&amp;"|"&amp;QUARTS!AA64,data[clé],0)),0)</f>
        <v>0</v>
      </c>
      <c r="AC74" s="58">
        <f ca="1">IFERROR(INDEX(data[heures nuit],MATCH(QUARTS!$B74&amp;"|"&amp;QUARTS!AA64,data[clé],0)),0)</f>
        <v>0</v>
      </c>
      <c r="AD74" s="59"/>
    </row>
  </sheetData>
  <sheetProtection sheet="1" objects="1" scenarios="1"/>
  <mergeCells count="42">
    <mergeCell ref="AA4:AD4"/>
    <mergeCell ref="C16:F16"/>
    <mergeCell ref="G16:J16"/>
    <mergeCell ref="K16:N16"/>
    <mergeCell ref="O16:R16"/>
    <mergeCell ref="S16:V16"/>
    <mergeCell ref="W16:Z16"/>
    <mergeCell ref="AA16:AD16"/>
    <mergeCell ref="C4:F4"/>
    <mergeCell ref="G4:J4"/>
    <mergeCell ref="K4:N4"/>
    <mergeCell ref="O4:R4"/>
    <mergeCell ref="S4:V4"/>
    <mergeCell ref="W4:Z4"/>
    <mergeCell ref="AA28:AD28"/>
    <mergeCell ref="C40:F40"/>
    <mergeCell ref="G40:J40"/>
    <mergeCell ref="K40:N40"/>
    <mergeCell ref="O40:R40"/>
    <mergeCell ref="S40:V40"/>
    <mergeCell ref="W40:Z40"/>
    <mergeCell ref="AA40:AD40"/>
    <mergeCell ref="C28:F28"/>
    <mergeCell ref="G28:J28"/>
    <mergeCell ref="K28:N28"/>
    <mergeCell ref="O28:R28"/>
    <mergeCell ref="S28:V28"/>
    <mergeCell ref="W28:Z28"/>
    <mergeCell ref="AA52:AD52"/>
    <mergeCell ref="C64:F64"/>
    <mergeCell ref="G64:J64"/>
    <mergeCell ref="K64:N64"/>
    <mergeCell ref="O64:R64"/>
    <mergeCell ref="S64:V64"/>
    <mergeCell ref="W64:Z64"/>
    <mergeCell ref="AA64:AD64"/>
    <mergeCell ref="C52:F52"/>
    <mergeCell ref="G52:J52"/>
    <mergeCell ref="K52:N52"/>
    <mergeCell ref="O52:R52"/>
    <mergeCell ref="S52:V52"/>
    <mergeCell ref="W52:Z52"/>
  </mergeCells>
  <conditionalFormatting sqref="C4:F4">
    <cfRule type="expression" dxfId="23" priority="23">
      <formula>COUNTIF(JF,C4)</formula>
    </cfRule>
    <cfRule type="expression" dxfId="22" priority="35">
      <formula>MONTH(C4)=MONTH($B$3)</formula>
    </cfRule>
  </conditionalFormatting>
  <conditionalFormatting sqref="G4:AD4">
    <cfRule type="expression" dxfId="21" priority="21">
      <formula>COUNTIF(JF,G4)</formula>
    </cfRule>
    <cfRule type="expression" dxfId="20" priority="22">
      <formula>MONTH(G4)=MONTH($B$3)</formula>
    </cfRule>
  </conditionalFormatting>
  <conditionalFormatting sqref="C16:F16">
    <cfRule type="expression" dxfId="19" priority="19">
      <formula>COUNTIF(JF,C16)</formula>
    </cfRule>
    <cfRule type="expression" dxfId="18" priority="20">
      <formula>MONTH(C16)=MONTH($B$3)</formula>
    </cfRule>
  </conditionalFormatting>
  <conditionalFormatting sqref="G16:AD16">
    <cfRule type="expression" dxfId="17" priority="17">
      <formula>COUNTIF(JF,G16)</formula>
    </cfRule>
    <cfRule type="expression" dxfId="16" priority="18">
      <formula>MONTH(G16)=MONTH($B$3)</formula>
    </cfRule>
  </conditionalFormatting>
  <conditionalFormatting sqref="C28:F28">
    <cfRule type="expression" dxfId="15" priority="15">
      <formula>COUNTIF(JF,C28)</formula>
    </cfRule>
    <cfRule type="expression" dxfId="14" priority="16">
      <formula>MONTH(C28)=MONTH($B$3)</formula>
    </cfRule>
  </conditionalFormatting>
  <conditionalFormatting sqref="G28:AD28">
    <cfRule type="expression" dxfId="13" priority="13">
      <formula>COUNTIF(JF,G28)</formula>
    </cfRule>
    <cfRule type="expression" dxfId="12" priority="14">
      <formula>MONTH(G28)=MONTH($B$3)</formula>
    </cfRule>
  </conditionalFormatting>
  <conditionalFormatting sqref="C40:F40">
    <cfRule type="expression" dxfId="11" priority="11">
      <formula>COUNTIF(JF,C40)</formula>
    </cfRule>
    <cfRule type="expression" dxfId="10" priority="12">
      <formula>MONTH(C40)=MONTH($B$3)</formula>
    </cfRule>
  </conditionalFormatting>
  <conditionalFormatting sqref="G40:AD40">
    <cfRule type="expression" dxfId="9" priority="9">
      <formula>COUNTIF(JF,G40)</formula>
    </cfRule>
    <cfRule type="expression" dxfId="8" priority="10">
      <formula>MONTH(G40)=MONTH($B$3)</formula>
    </cfRule>
  </conditionalFormatting>
  <conditionalFormatting sqref="C52:F52">
    <cfRule type="expression" dxfId="7" priority="7">
      <formula>COUNTIF(JF,C52)</formula>
    </cfRule>
    <cfRule type="expression" dxfId="6" priority="8">
      <formula>MONTH(C52)=MONTH($B$3)</formula>
    </cfRule>
  </conditionalFormatting>
  <conditionalFormatting sqref="G52:AD52">
    <cfRule type="expression" dxfId="5" priority="5">
      <formula>COUNTIF(JF,G52)</formula>
    </cfRule>
    <cfRule type="expression" dxfId="4" priority="6">
      <formula>MONTH(G52)=MONTH($B$3)</formula>
    </cfRule>
  </conditionalFormatting>
  <conditionalFormatting sqref="C64:F64">
    <cfRule type="expression" dxfId="3" priority="3">
      <formula>COUNTIF(JF,C64)</formula>
    </cfRule>
    <cfRule type="expression" dxfId="2" priority="4">
      <formula>MONTH(C64)=MONTH($B$3)</formula>
    </cfRule>
  </conditionalFormatting>
  <conditionalFormatting sqref="G64:AD64">
    <cfRule type="expression" dxfId="1" priority="1">
      <formula>COUNTIF(JF,G64)</formula>
    </cfRule>
    <cfRule type="expression" dxfId="0" priority="2">
      <formula>MONTH(G64)=MONTH($B$3)</formula>
    </cfRule>
  </conditionalFormatting>
  <dataValidations count="2">
    <dataValidation type="list" allowBlank="1" showInputMessage="1" showErrorMessage="1" sqref="B2">
      <formula1>equipes</formula1>
    </dataValidation>
    <dataValidation type="list" allowBlank="1" showInputMessage="1" showErrorMessage="1" sqref="B1">
      <formula1>moisannee</formula1>
    </dataValidation>
  </dataValidations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6"/>
  <dimension ref="A3:M25"/>
  <sheetViews>
    <sheetView tabSelected="1" topLeftCell="A4" workbookViewId="0">
      <selection activeCell="K9" sqref="K9"/>
    </sheetView>
  </sheetViews>
  <sheetFormatPr baseColWidth="10" defaultColWidth="12.85546875" defaultRowHeight="15" x14ac:dyDescent="0.25"/>
  <cols>
    <col min="1" max="16384" width="12.85546875" style="10"/>
  </cols>
  <sheetData>
    <row r="3" spans="1:13" x14ac:dyDescent="0.25">
      <c r="C3" s="11" t="s">
        <v>41</v>
      </c>
      <c r="D3" s="11" t="s">
        <v>14</v>
      </c>
      <c r="E3" s="11" t="s">
        <v>42</v>
      </c>
      <c r="I3"/>
      <c r="J3"/>
      <c r="K3"/>
      <c r="L3"/>
      <c r="M3"/>
    </row>
    <row r="4" spans="1:13" ht="45" x14ac:dyDescent="0.25">
      <c r="C4" s="10" t="s">
        <v>16</v>
      </c>
      <c r="G4" s="10" t="s">
        <v>67</v>
      </c>
      <c r="H4" s="10" t="s">
        <v>68</v>
      </c>
      <c r="I4"/>
      <c r="J4"/>
      <c r="K4"/>
      <c r="L4"/>
      <c r="M4"/>
    </row>
    <row r="5" spans="1:13" x14ac:dyDescent="0.25">
      <c r="E5" s="10" t="s">
        <v>43</v>
      </c>
      <c r="I5"/>
      <c r="J5"/>
      <c r="K5"/>
      <c r="L5"/>
      <c r="M5"/>
    </row>
    <row r="6" spans="1:13" ht="30" x14ac:dyDescent="0.25">
      <c r="A6" s="11" t="s">
        <v>7</v>
      </c>
      <c r="B6" s="11" t="s">
        <v>6</v>
      </c>
      <c r="C6" s="10" t="s">
        <v>19</v>
      </c>
      <c r="D6" s="10" t="s">
        <v>20</v>
      </c>
      <c r="E6" s="10" t="s">
        <v>19</v>
      </c>
      <c r="F6" s="10" t="s">
        <v>20</v>
      </c>
      <c r="I6"/>
      <c r="J6"/>
      <c r="K6"/>
      <c r="L6"/>
      <c r="M6"/>
    </row>
    <row r="7" spans="1:13" x14ac:dyDescent="0.25">
      <c r="A7" s="12" t="s">
        <v>17</v>
      </c>
      <c r="B7" s="10" t="s">
        <v>0</v>
      </c>
      <c r="C7" s="60">
        <v>6.541666666666667</v>
      </c>
      <c r="D7" s="60">
        <v>2</v>
      </c>
      <c r="E7" s="60">
        <v>0.29166666666666669</v>
      </c>
      <c r="F7" s="60">
        <v>0.25</v>
      </c>
      <c r="G7" s="60">
        <v>6.8333333333333339</v>
      </c>
      <c r="H7" s="60">
        <v>2.25</v>
      </c>
      <c r="I7"/>
      <c r="J7"/>
      <c r="K7"/>
      <c r="L7"/>
      <c r="M7"/>
    </row>
    <row r="8" spans="1:13" x14ac:dyDescent="0.25">
      <c r="B8" s="10" t="s">
        <v>1</v>
      </c>
      <c r="C8" s="60">
        <v>7.25</v>
      </c>
      <c r="D8" s="60">
        <v>2.041666666666667</v>
      </c>
      <c r="E8" s="60">
        <v>0.29166666666666669</v>
      </c>
      <c r="F8" s="60">
        <v>0.25</v>
      </c>
      <c r="G8" s="60">
        <v>7.541666666666667</v>
      </c>
      <c r="H8" s="60">
        <v>2.291666666666667</v>
      </c>
      <c r="I8"/>
      <c r="J8"/>
      <c r="K8"/>
      <c r="L8"/>
      <c r="M8"/>
    </row>
    <row r="9" spans="1:13" x14ac:dyDescent="0.25">
      <c r="B9" s="10" t="s">
        <v>2</v>
      </c>
      <c r="C9" s="60">
        <v>7.291666666666667</v>
      </c>
      <c r="D9" s="60">
        <v>2.2916666666666665</v>
      </c>
      <c r="E9" s="60">
        <v>0.45833333333333331</v>
      </c>
      <c r="F9" s="60">
        <v>4.1666666666666664E-2</v>
      </c>
      <c r="G9" s="60">
        <v>7.75</v>
      </c>
      <c r="H9" s="60">
        <v>2.333333333333333</v>
      </c>
      <c r="I9"/>
      <c r="J9"/>
      <c r="K9"/>
      <c r="L9"/>
      <c r="M9"/>
    </row>
    <row r="10" spans="1:13" x14ac:dyDescent="0.25">
      <c r="B10" s="10" t="s">
        <v>5</v>
      </c>
      <c r="C10" s="60">
        <v>7.291666666666667</v>
      </c>
      <c r="D10" s="60">
        <v>2.2916666666666665</v>
      </c>
      <c r="E10" s="60">
        <v>0.45833333333333331</v>
      </c>
      <c r="F10" s="60">
        <v>4.1666666666666664E-2</v>
      </c>
      <c r="G10" s="60">
        <v>7.75</v>
      </c>
      <c r="H10" s="60">
        <v>2.333333333333333</v>
      </c>
      <c r="I10"/>
      <c r="J10"/>
      <c r="K10"/>
      <c r="L10"/>
      <c r="M10"/>
    </row>
    <row r="11" spans="1:13" x14ac:dyDescent="0.25">
      <c r="B11" s="10" t="s">
        <v>3</v>
      </c>
      <c r="C11" s="60">
        <v>7.75</v>
      </c>
      <c r="D11" s="60">
        <v>2.3333333333333335</v>
      </c>
      <c r="E11" s="60">
        <v>0.25</v>
      </c>
      <c r="F11" s="60">
        <v>0</v>
      </c>
      <c r="G11" s="60">
        <v>8</v>
      </c>
      <c r="H11" s="60">
        <v>2.3333333333333335</v>
      </c>
      <c r="I11"/>
      <c r="J11"/>
      <c r="K11"/>
      <c r="L11"/>
      <c r="M11"/>
    </row>
    <row r="12" spans="1:13" x14ac:dyDescent="0.25">
      <c r="B12" s="10" t="s">
        <v>4</v>
      </c>
      <c r="C12" s="60">
        <v>7.75</v>
      </c>
      <c r="D12" s="60">
        <v>2.3333333333333335</v>
      </c>
      <c r="E12" s="60">
        <v>0.25</v>
      </c>
      <c r="F12" s="60">
        <v>0</v>
      </c>
      <c r="G12" s="60">
        <v>8</v>
      </c>
      <c r="H12" s="60">
        <v>2.3333333333333335</v>
      </c>
      <c r="I12"/>
      <c r="J12"/>
      <c r="K12"/>
      <c r="L12"/>
      <c r="M12"/>
    </row>
    <row r="13" spans="1:13" x14ac:dyDescent="0.25">
      <c r="A13" s="12" t="s">
        <v>46</v>
      </c>
      <c r="C13" s="60">
        <v>43.875</v>
      </c>
      <c r="D13" s="60">
        <v>13.291666666666668</v>
      </c>
      <c r="E13" s="60">
        <v>2</v>
      </c>
      <c r="F13" s="60">
        <v>0.58333333333333326</v>
      </c>
      <c r="G13" s="60">
        <v>45.875</v>
      </c>
      <c r="H13" s="60">
        <v>13.875</v>
      </c>
      <c r="I13"/>
      <c r="J13"/>
      <c r="K13"/>
      <c r="L13"/>
      <c r="M13"/>
    </row>
    <row r="14" spans="1:13" x14ac:dyDescent="0.25">
      <c r="A14" s="12" t="s">
        <v>18</v>
      </c>
      <c r="B14" s="10" t="s">
        <v>0</v>
      </c>
      <c r="C14" s="60">
        <v>1</v>
      </c>
      <c r="D14" s="60">
        <v>0.29166666666666669</v>
      </c>
      <c r="E14" s="60"/>
      <c r="F14" s="60"/>
      <c r="G14" s="60">
        <v>1</v>
      </c>
      <c r="H14" s="60">
        <v>0.29166666666666669</v>
      </c>
      <c r="I14"/>
      <c r="J14"/>
      <c r="K14"/>
      <c r="L14"/>
      <c r="M14"/>
    </row>
    <row r="15" spans="1:13" x14ac:dyDescent="0.25">
      <c r="B15" s="10" t="s">
        <v>1</v>
      </c>
      <c r="C15" s="60">
        <v>1</v>
      </c>
      <c r="D15" s="60">
        <v>0.29166666666666669</v>
      </c>
      <c r="E15" s="60"/>
      <c r="F15" s="60"/>
      <c r="G15" s="60">
        <v>1</v>
      </c>
      <c r="H15" s="60">
        <v>0.29166666666666669</v>
      </c>
      <c r="I15"/>
      <c r="J15"/>
      <c r="K15"/>
      <c r="L15"/>
      <c r="M15"/>
    </row>
    <row r="16" spans="1:13" x14ac:dyDescent="0.25">
      <c r="B16" s="10" t="s">
        <v>2</v>
      </c>
      <c r="C16" s="60">
        <v>1</v>
      </c>
      <c r="D16" s="60">
        <v>0.29166666666666669</v>
      </c>
      <c r="E16" s="60"/>
      <c r="F16" s="60"/>
      <c r="G16" s="60">
        <v>1</v>
      </c>
      <c r="H16" s="60">
        <v>0.29166666666666669</v>
      </c>
      <c r="I16"/>
      <c r="J16"/>
      <c r="K16"/>
      <c r="L16"/>
      <c r="M16"/>
    </row>
    <row r="17" spans="1:8" x14ac:dyDescent="0.25">
      <c r="B17" s="10" t="s">
        <v>5</v>
      </c>
      <c r="C17" s="60">
        <v>1</v>
      </c>
      <c r="D17" s="60">
        <v>0.29166666666666669</v>
      </c>
      <c r="E17" s="60"/>
      <c r="F17" s="60"/>
      <c r="G17" s="60">
        <v>1</v>
      </c>
      <c r="H17" s="60">
        <v>0.29166666666666669</v>
      </c>
    </row>
    <row r="18" spans="1:8" x14ac:dyDescent="0.25">
      <c r="B18" s="10" t="s">
        <v>3</v>
      </c>
      <c r="C18" s="60">
        <v>1</v>
      </c>
      <c r="D18" s="60">
        <v>0.29166666666666669</v>
      </c>
      <c r="E18" s="60"/>
      <c r="F18" s="60"/>
      <c r="G18" s="60">
        <v>1</v>
      </c>
      <c r="H18" s="60">
        <v>0.29166666666666669</v>
      </c>
    </row>
    <row r="19" spans="1:8" x14ac:dyDescent="0.25">
      <c r="B19" s="10" t="s">
        <v>4</v>
      </c>
      <c r="C19" s="60">
        <v>1</v>
      </c>
      <c r="D19" s="60">
        <v>0.29166666666666669</v>
      </c>
      <c r="E19" s="60"/>
      <c r="F19" s="60"/>
      <c r="G19" s="60">
        <v>1</v>
      </c>
      <c r="H19" s="60">
        <v>0.29166666666666669</v>
      </c>
    </row>
    <row r="20" spans="1:8" x14ac:dyDescent="0.25">
      <c r="A20" s="12" t="s">
        <v>47</v>
      </c>
      <c r="C20" s="60">
        <v>6</v>
      </c>
      <c r="D20" s="60">
        <v>1.7500000000000002</v>
      </c>
      <c r="E20" s="60"/>
      <c r="F20" s="60"/>
      <c r="G20" s="60">
        <v>6</v>
      </c>
      <c r="H20" s="60">
        <v>1.7500000000000002</v>
      </c>
    </row>
    <row r="21" spans="1:8" x14ac:dyDescent="0.25">
      <c r="A21" s="12" t="s">
        <v>15</v>
      </c>
      <c r="C21" s="60">
        <v>49.875</v>
      </c>
      <c r="D21" s="60">
        <v>15.041666666666664</v>
      </c>
      <c r="E21" s="60">
        <v>2</v>
      </c>
      <c r="F21" s="60">
        <v>0.58333333333333326</v>
      </c>
      <c r="G21" s="60">
        <v>51.875</v>
      </c>
      <c r="H21" s="60">
        <v>15.624999999999996</v>
      </c>
    </row>
    <row r="22" spans="1:8" x14ac:dyDescent="0.25">
      <c r="A22"/>
      <c r="B22"/>
      <c r="C22"/>
      <c r="D22"/>
      <c r="E22"/>
      <c r="F22"/>
      <c r="G22"/>
      <c r="H22"/>
    </row>
    <row r="23" spans="1:8" x14ac:dyDescent="0.25">
      <c r="A23"/>
      <c r="B23"/>
      <c r="C23"/>
      <c r="D23"/>
      <c r="E23"/>
      <c r="F23"/>
      <c r="G23"/>
      <c r="H23"/>
    </row>
    <row r="24" spans="1:8" x14ac:dyDescent="0.25">
      <c r="A24"/>
      <c r="B24"/>
      <c r="C24"/>
      <c r="D24"/>
      <c r="E24"/>
      <c r="F24"/>
      <c r="G24"/>
      <c r="H24"/>
    </row>
    <row r="25" spans="1:8" x14ac:dyDescent="0.25">
      <c r="A25"/>
      <c r="B25"/>
      <c r="C25"/>
      <c r="D25"/>
      <c r="E25"/>
      <c r="F25"/>
      <c r="G25"/>
      <c r="H25"/>
    </row>
  </sheetData>
  <pageMargins left="0.7" right="0.7" top="0.75" bottom="0.75" header="0.3" footer="0.3"/>
  <pageSetup paperSize="9" orientation="portrait"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9</vt:i4>
      </vt:variant>
      <vt:variant>
        <vt:lpstr>Plages nommées</vt:lpstr>
      </vt:variant>
      <vt:variant>
        <vt:i4>3</vt:i4>
      </vt:variant>
    </vt:vector>
  </HeadingPairs>
  <TitlesOfParts>
    <vt:vector size="12" baseType="lpstr">
      <vt:lpstr>HORAIRES</vt:lpstr>
      <vt:lpstr>CALENDRIER</vt:lpstr>
      <vt:lpstr>BASE DE DONNEES</vt:lpstr>
      <vt:lpstr>EQUIPES</vt:lpstr>
      <vt:lpstr>SAISIES</vt:lpstr>
      <vt:lpstr>ABSENCES</vt:lpstr>
      <vt:lpstr>QUARTS</vt:lpstr>
      <vt:lpstr>HEURES</vt:lpstr>
      <vt:lpstr>HEURES MOIS</vt:lpstr>
      <vt:lpstr>equipes</vt:lpstr>
      <vt:lpstr>JF</vt:lpstr>
      <vt:lpstr>moisannee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Michel</dc:creator>
  <cp:lastModifiedBy>Saloum TOURE</cp:lastModifiedBy>
  <dcterms:created xsi:type="dcterms:W3CDTF">2018-01-25T04:58:04Z</dcterms:created>
  <dcterms:modified xsi:type="dcterms:W3CDTF">2018-01-26T08:52:43Z</dcterms:modified>
</cp:coreProperties>
</file>