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 TOURE\Downloads\"/>
    </mc:Choice>
  </mc:AlternateContent>
  <bookViews>
    <workbookView xWindow="0" yWindow="0" windowWidth="20490" windowHeight="7680" firstSheet="1" activeTab="8" xr2:uid="{00000000-000D-0000-FFFF-FFFF00000000}"/>
  </bookViews>
  <sheets>
    <sheet name="MENU PRINCIPAL" sheetId="1" r:id="rId1"/>
    <sheet name="QUART2018-02" sheetId="31" r:id="rId2"/>
    <sheet name="FERIES" sheetId="14" r:id="rId3"/>
    <sheet name="EQUIPE" sheetId="16" r:id="rId4"/>
    <sheet name="QUART PAR AGENT" sheetId="19" r:id="rId5"/>
    <sheet name="QUART" sheetId="2" state="hidden" r:id="rId6"/>
    <sheet name="HEURES" sheetId="22" r:id="rId7"/>
    <sheet name="ABSENCES" sheetId="13" r:id="rId8"/>
    <sheet name="RECAP" sheetId="18" r:id="rId9"/>
  </sheets>
  <functionGroups builtInGroupCount="19"/>
  <definedNames>
    <definedName name="agent">'QUART PAR AGENT'!$B$6:$B$14</definedName>
    <definedName name="Agents" localSheetId="6">Leave[Agents]</definedName>
    <definedName name="Agents" localSheetId="1">Leave[Agents]</definedName>
    <definedName name="Agents">Leave[Agents]</definedName>
    <definedName name="Anec">'MENU PRINCIPAL'!$I$1</definedName>
    <definedName name="depart" localSheetId="6">Leave[depart]</definedName>
    <definedName name="depart" localSheetId="1">Leave[depart]</definedName>
    <definedName name="depart">Leave[depart]</definedName>
    <definedName name="Heures" localSheetId="6">HEURES!$A$7:$AI$11</definedName>
    <definedName name="_xlnm.Print_Titles" localSheetId="4">'QUART PAR AGENT'!$1:$1</definedName>
    <definedName name="MoisSem">'MENU PRINCIPAL'!$L$7:$L$60</definedName>
    <definedName name="Msec">'MENU PRINCIPAL'!$I$2</definedName>
    <definedName name="quart">'QUART PAR AGENT'!$B$6:$AD$14</definedName>
    <definedName name="retour" localSheetId="6">Leave[retour]</definedName>
    <definedName name="retour" localSheetId="1">Leave[retour]</definedName>
    <definedName name="retour">Leave[retour]</definedName>
    <definedName name="_xlnm.Print_Area" localSheetId="4">'QUART PAR AGENT'!$A$1:$AD$79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53" i="22" l="1"/>
  <c r="AG52" i="22"/>
  <c r="AF52" i="22"/>
  <c r="AE52" i="22"/>
  <c r="AD52" i="22"/>
  <c r="AC52" i="22"/>
  <c r="AB52" i="22"/>
  <c r="AA52" i="22"/>
  <c r="Z52" i="22"/>
  <c r="Y52" i="22"/>
  <c r="X52" i="22"/>
  <c r="W52" i="22"/>
  <c r="V52" i="22"/>
  <c r="U52" i="22"/>
  <c r="T52" i="22"/>
  <c r="S52" i="22"/>
  <c r="R52" i="22"/>
  <c r="Q52" i="22"/>
  <c r="P52" i="22"/>
  <c r="O52" i="22"/>
  <c r="N52" i="22"/>
  <c r="M52" i="22"/>
  <c r="L52" i="22"/>
  <c r="K52" i="22"/>
  <c r="J52" i="22"/>
  <c r="I52" i="22"/>
  <c r="H52" i="22"/>
  <c r="G52" i="22"/>
  <c r="F52" i="22"/>
  <c r="E52" i="22"/>
  <c r="D52" i="22"/>
  <c r="C52" i="22"/>
  <c r="AH52" i="22" s="1"/>
  <c r="AG51" i="22"/>
  <c r="AF51" i="22"/>
  <c r="AE51" i="22"/>
  <c r="AD51" i="22"/>
  <c r="AC51" i="22"/>
  <c r="AB51" i="22"/>
  <c r="AA51" i="22"/>
  <c r="Z51" i="22"/>
  <c r="Y51" i="22"/>
  <c r="X51" i="22"/>
  <c r="W51" i="22"/>
  <c r="V51" i="22"/>
  <c r="U51" i="22"/>
  <c r="T51" i="22"/>
  <c r="S51" i="22"/>
  <c r="R51" i="22"/>
  <c r="Q51" i="22"/>
  <c r="P51" i="22"/>
  <c r="O51" i="22"/>
  <c r="N51" i="22"/>
  <c r="M51" i="22"/>
  <c r="L51" i="22"/>
  <c r="K51" i="22"/>
  <c r="J51" i="22"/>
  <c r="I51" i="22"/>
  <c r="H51" i="22"/>
  <c r="G51" i="22"/>
  <c r="F51" i="22"/>
  <c r="E51" i="22"/>
  <c r="D51" i="22"/>
  <c r="C51" i="22"/>
  <c r="AH51" i="22" s="1"/>
  <c r="AG50" i="22"/>
  <c r="AF50" i="22"/>
  <c r="AE50" i="22"/>
  <c r="AG49" i="22"/>
  <c r="AF49" i="22"/>
  <c r="AE49" i="22"/>
  <c r="AH47" i="22"/>
  <c r="AG46" i="22"/>
  <c r="AF46" i="22"/>
  <c r="AE46" i="22"/>
  <c r="AD46" i="22"/>
  <c r="AC46" i="22"/>
  <c r="AB46" i="22"/>
  <c r="AA46" i="22"/>
  <c r="Z46" i="22"/>
  <c r="Y46" i="22"/>
  <c r="X46" i="22"/>
  <c r="W46" i="22"/>
  <c r="V46" i="22"/>
  <c r="U46" i="22"/>
  <c r="T46" i="22"/>
  <c r="S46" i="22"/>
  <c r="R46" i="22"/>
  <c r="Q46" i="22"/>
  <c r="P46" i="22"/>
  <c r="O46" i="22"/>
  <c r="N46" i="22"/>
  <c r="M46" i="22"/>
  <c r="L46" i="22"/>
  <c r="K46" i="22"/>
  <c r="J46" i="22"/>
  <c r="I46" i="22"/>
  <c r="H46" i="22"/>
  <c r="G46" i="22"/>
  <c r="F46" i="22"/>
  <c r="E46" i="22"/>
  <c r="D46" i="22"/>
  <c r="C46" i="22"/>
  <c r="AH46" i="22" s="1"/>
  <c r="AG45" i="22"/>
  <c r="AF45" i="22"/>
  <c r="AE45" i="22"/>
  <c r="AD45" i="22"/>
  <c r="AC45" i="22"/>
  <c r="AB45" i="22"/>
  <c r="AA45" i="22"/>
  <c r="Z45" i="22"/>
  <c r="Y45" i="22"/>
  <c r="X45" i="22"/>
  <c r="W45" i="22"/>
  <c r="V45" i="22"/>
  <c r="U45" i="22"/>
  <c r="T45" i="22"/>
  <c r="S45" i="22"/>
  <c r="R45" i="22"/>
  <c r="Q45" i="22"/>
  <c r="P45" i="22"/>
  <c r="O45" i="22"/>
  <c r="N45" i="22"/>
  <c r="M45" i="22"/>
  <c r="L45" i="22"/>
  <c r="K45" i="22"/>
  <c r="J45" i="22"/>
  <c r="I45" i="22"/>
  <c r="H45" i="22"/>
  <c r="G45" i="22"/>
  <c r="F45" i="22"/>
  <c r="E45" i="22"/>
  <c r="D45" i="22"/>
  <c r="C45" i="22"/>
  <c r="AH45" i="22" s="1"/>
  <c r="AG44" i="22"/>
  <c r="AF44" i="22"/>
  <c r="AE44" i="22"/>
  <c r="AG43" i="22"/>
  <c r="AF43" i="22"/>
  <c r="AE43" i="22"/>
  <c r="AH41" i="22"/>
  <c r="AG40" i="22"/>
  <c r="AF40" i="22"/>
  <c r="AE40" i="22"/>
  <c r="AD40" i="22"/>
  <c r="AC40" i="22"/>
  <c r="AB40" i="22"/>
  <c r="AA40" i="22"/>
  <c r="Z40" i="22"/>
  <c r="Y40" i="22"/>
  <c r="X40" i="22"/>
  <c r="W40" i="22"/>
  <c r="V40" i="22"/>
  <c r="U40" i="22"/>
  <c r="T40" i="22"/>
  <c r="S40" i="22"/>
  <c r="R40" i="22"/>
  <c r="Q40" i="22"/>
  <c r="P40" i="22"/>
  <c r="O40" i="22"/>
  <c r="N40" i="22"/>
  <c r="M40" i="22"/>
  <c r="L40" i="22"/>
  <c r="K40" i="22"/>
  <c r="J40" i="22"/>
  <c r="I40" i="22"/>
  <c r="H40" i="22"/>
  <c r="G40" i="22"/>
  <c r="F40" i="22"/>
  <c r="E40" i="22"/>
  <c r="D40" i="22"/>
  <c r="C40" i="22"/>
  <c r="AH40" i="22" s="1"/>
  <c r="AG39" i="22"/>
  <c r="AF39" i="22"/>
  <c r="AE39" i="22"/>
  <c r="AD39" i="22"/>
  <c r="AC39" i="22"/>
  <c r="AB39" i="22"/>
  <c r="AA39" i="22"/>
  <c r="Z39" i="22"/>
  <c r="Y39" i="22"/>
  <c r="X39" i="22"/>
  <c r="W39" i="22"/>
  <c r="V39" i="22"/>
  <c r="U39" i="22"/>
  <c r="T39" i="22"/>
  <c r="S39" i="22"/>
  <c r="R39" i="22"/>
  <c r="Q39" i="22"/>
  <c r="P39" i="22"/>
  <c r="O39" i="22"/>
  <c r="N39" i="22"/>
  <c r="M39" i="22"/>
  <c r="L39" i="22"/>
  <c r="K39" i="22"/>
  <c r="J39" i="22"/>
  <c r="I39" i="22"/>
  <c r="H39" i="22"/>
  <c r="G39" i="22"/>
  <c r="F39" i="22"/>
  <c r="E39" i="22"/>
  <c r="D39" i="22"/>
  <c r="C39" i="22"/>
  <c r="AH39" i="22" s="1"/>
  <c r="AG38" i="22"/>
  <c r="AF38" i="22"/>
  <c r="AE38" i="22"/>
  <c r="AG37" i="22"/>
  <c r="AF37" i="22"/>
  <c r="AE37" i="22"/>
  <c r="AH35" i="22"/>
  <c r="AG34" i="22"/>
  <c r="AF34" i="22"/>
  <c r="AE34" i="22"/>
  <c r="AD34" i="22"/>
  <c r="AC34" i="22"/>
  <c r="AB34" i="22"/>
  <c r="AA34" i="22"/>
  <c r="Z34" i="22"/>
  <c r="Y34" i="22"/>
  <c r="X34" i="22"/>
  <c r="W34" i="22"/>
  <c r="V34" i="22"/>
  <c r="U34" i="22"/>
  <c r="T34" i="22"/>
  <c r="S34" i="22"/>
  <c r="R34" i="22"/>
  <c r="Q34" i="22"/>
  <c r="P34" i="22"/>
  <c r="O34" i="22"/>
  <c r="N34" i="22"/>
  <c r="M34" i="22"/>
  <c r="L34" i="22"/>
  <c r="K34" i="22"/>
  <c r="J34" i="22"/>
  <c r="I34" i="22"/>
  <c r="H34" i="22"/>
  <c r="G34" i="22"/>
  <c r="F34" i="22"/>
  <c r="E34" i="22"/>
  <c r="D34" i="22"/>
  <c r="C34" i="22"/>
  <c r="AH34" i="22" s="1"/>
  <c r="AG33" i="22"/>
  <c r="AF33" i="22"/>
  <c r="AE33" i="22"/>
  <c r="AD33" i="22"/>
  <c r="AC33" i="22"/>
  <c r="AB33" i="22"/>
  <c r="AA33" i="22"/>
  <c r="Z33" i="22"/>
  <c r="Y33" i="22"/>
  <c r="X33" i="22"/>
  <c r="W33" i="22"/>
  <c r="V33" i="22"/>
  <c r="U33" i="22"/>
  <c r="T33" i="22"/>
  <c r="S33" i="22"/>
  <c r="R33" i="22"/>
  <c r="Q33" i="22"/>
  <c r="P33" i="22"/>
  <c r="O33" i="22"/>
  <c r="N33" i="22"/>
  <c r="M33" i="22"/>
  <c r="L33" i="22"/>
  <c r="K33" i="22"/>
  <c r="J33" i="22"/>
  <c r="I33" i="22"/>
  <c r="H33" i="22"/>
  <c r="G33" i="22"/>
  <c r="F33" i="22"/>
  <c r="E33" i="22"/>
  <c r="D33" i="22"/>
  <c r="C33" i="22"/>
  <c r="AH33" i="22" s="1"/>
  <c r="AG32" i="22"/>
  <c r="AF32" i="22"/>
  <c r="AE32" i="22"/>
  <c r="AG31" i="22"/>
  <c r="AF31" i="22"/>
  <c r="AE31" i="22"/>
  <c r="AH29" i="22"/>
  <c r="AG28" i="22"/>
  <c r="AF28" i="22"/>
  <c r="AE28" i="22"/>
  <c r="AD28" i="22"/>
  <c r="AC28" i="22"/>
  <c r="AB28" i="22"/>
  <c r="AA28" i="22"/>
  <c r="Z28" i="22"/>
  <c r="Y28" i="22"/>
  <c r="X28" i="22"/>
  <c r="W28" i="22"/>
  <c r="V28" i="22"/>
  <c r="U28" i="22"/>
  <c r="T28" i="22"/>
  <c r="S28" i="22"/>
  <c r="R28" i="22"/>
  <c r="Q28" i="22"/>
  <c r="P28" i="22"/>
  <c r="O28" i="22"/>
  <c r="N28" i="22"/>
  <c r="M28" i="22"/>
  <c r="L28" i="22"/>
  <c r="K28" i="22"/>
  <c r="J28" i="22"/>
  <c r="I28" i="22"/>
  <c r="H28" i="22"/>
  <c r="G28" i="22"/>
  <c r="F28" i="22"/>
  <c r="E28" i="22"/>
  <c r="D28" i="22"/>
  <c r="C28" i="22"/>
  <c r="AH28" i="22" s="1"/>
  <c r="AG27" i="22"/>
  <c r="AF27" i="22"/>
  <c r="AE27" i="22"/>
  <c r="AD27" i="22"/>
  <c r="AC27" i="22"/>
  <c r="AB27" i="22"/>
  <c r="AA27" i="22"/>
  <c r="Z27" i="22"/>
  <c r="Y27" i="22"/>
  <c r="X27" i="22"/>
  <c r="W27" i="22"/>
  <c r="V27" i="22"/>
  <c r="U27" i="22"/>
  <c r="T27" i="22"/>
  <c r="S27" i="22"/>
  <c r="R27" i="22"/>
  <c r="Q27" i="22"/>
  <c r="P27" i="22"/>
  <c r="O27" i="22"/>
  <c r="N27" i="22"/>
  <c r="M27" i="22"/>
  <c r="L27" i="22"/>
  <c r="K27" i="22"/>
  <c r="J27" i="22"/>
  <c r="I27" i="22"/>
  <c r="H27" i="22"/>
  <c r="G27" i="22"/>
  <c r="F27" i="22"/>
  <c r="E27" i="22"/>
  <c r="D27" i="22"/>
  <c r="C27" i="22"/>
  <c r="AH27" i="22" s="1"/>
  <c r="AG26" i="22"/>
  <c r="AF26" i="22"/>
  <c r="AE26" i="22"/>
  <c r="AG25" i="22"/>
  <c r="AF25" i="22"/>
  <c r="AE25" i="22"/>
  <c r="AH23" i="22"/>
  <c r="AG22" i="22"/>
  <c r="AF22" i="22"/>
  <c r="AE22" i="22"/>
  <c r="AD22" i="22"/>
  <c r="AC22" i="22"/>
  <c r="AB22" i="22"/>
  <c r="AA22" i="22"/>
  <c r="Z22" i="22"/>
  <c r="Y22" i="22"/>
  <c r="X22" i="22"/>
  <c r="W22" i="22"/>
  <c r="V22" i="22"/>
  <c r="U22" i="22"/>
  <c r="T22" i="22"/>
  <c r="S22" i="22"/>
  <c r="R22" i="22"/>
  <c r="Q22" i="22"/>
  <c r="P22" i="22"/>
  <c r="O22" i="22"/>
  <c r="N22" i="22"/>
  <c r="M22" i="22"/>
  <c r="L22" i="22"/>
  <c r="K22" i="22"/>
  <c r="J22" i="22"/>
  <c r="I22" i="22"/>
  <c r="H22" i="22"/>
  <c r="G22" i="22"/>
  <c r="F22" i="22"/>
  <c r="E22" i="22"/>
  <c r="D22" i="22"/>
  <c r="C22" i="22"/>
  <c r="AH22" i="22" s="1"/>
  <c r="AG21" i="22"/>
  <c r="AF21" i="22"/>
  <c r="AE21" i="22"/>
  <c r="AD21" i="22"/>
  <c r="AC21" i="22"/>
  <c r="AB21" i="22"/>
  <c r="AA21" i="22"/>
  <c r="Z21" i="22"/>
  <c r="Y21" i="22"/>
  <c r="X21" i="22"/>
  <c r="W21" i="22"/>
  <c r="V21" i="22"/>
  <c r="U21" i="22"/>
  <c r="T21" i="22"/>
  <c r="S21" i="22"/>
  <c r="R21" i="22"/>
  <c r="Q21" i="22"/>
  <c r="P21" i="22"/>
  <c r="O21" i="22"/>
  <c r="N21" i="22"/>
  <c r="M21" i="22"/>
  <c r="L21" i="22"/>
  <c r="K21" i="22"/>
  <c r="J21" i="22"/>
  <c r="I21" i="22"/>
  <c r="H21" i="22"/>
  <c r="G21" i="22"/>
  <c r="F21" i="22"/>
  <c r="E21" i="22"/>
  <c r="D21" i="22"/>
  <c r="C21" i="22"/>
  <c r="AH21" i="22" s="1"/>
  <c r="AG20" i="22"/>
  <c r="AF20" i="22"/>
  <c r="AE20" i="22"/>
  <c r="AG19" i="22"/>
  <c r="AF19" i="22"/>
  <c r="AE19" i="22"/>
  <c r="AH17" i="22"/>
  <c r="AG16" i="22"/>
  <c r="AF16" i="22"/>
  <c r="AE16" i="22"/>
  <c r="AD16" i="22"/>
  <c r="AC16" i="22"/>
  <c r="AB16" i="22"/>
  <c r="AA16" i="22"/>
  <c r="Z16" i="22"/>
  <c r="Y16" i="22"/>
  <c r="X16" i="22"/>
  <c r="W16" i="22"/>
  <c r="V16" i="22"/>
  <c r="U16" i="22"/>
  <c r="T16" i="22"/>
  <c r="S16" i="22"/>
  <c r="R16" i="22"/>
  <c r="Q16" i="22"/>
  <c r="P16" i="22"/>
  <c r="O16" i="22"/>
  <c r="N16" i="22"/>
  <c r="M16" i="22"/>
  <c r="L16" i="22"/>
  <c r="K16" i="22"/>
  <c r="J16" i="22"/>
  <c r="I16" i="22"/>
  <c r="H16" i="22"/>
  <c r="G16" i="22"/>
  <c r="F16" i="22"/>
  <c r="E16" i="22"/>
  <c r="D16" i="22"/>
  <c r="C16" i="22"/>
  <c r="AH16" i="22" s="1"/>
  <c r="AG15" i="22"/>
  <c r="AF15" i="22"/>
  <c r="AE15" i="22"/>
  <c r="AD15" i="22"/>
  <c r="AC15" i="22"/>
  <c r="AB15" i="22"/>
  <c r="AA15" i="22"/>
  <c r="Z15" i="22"/>
  <c r="Y15" i="22"/>
  <c r="X15" i="22"/>
  <c r="W15" i="22"/>
  <c r="V15" i="22"/>
  <c r="U15" i="22"/>
  <c r="T15" i="22"/>
  <c r="S15" i="22"/>
  <c r="R15" i="22"/>
  <c r="Q15" i="22"/>
  <c r="P15" i="22"/>
  <c r="O15" i="22"/>
  <c r="N15" i="22"/>
  <c r="M15" i="22"/>
  <c r="L15" i="22"/>
  <c r="K15" i="22"/>
  <c r="J15" i="22"/>
  <c r="I15" i="22"/>
  <c r="H15" i="22"/>
  <c r="G15" i="22"/>
  <c r="F15" i="22"/>
  <c r="E15" i="22"/>
  <c r="D15" i="22"/>
  <c r="C15" i="22"/>
  <c r="AH15" i="22" s="1"/>
  <c r="AG14" i="22"/>
  <c r="AF14" i="22"/>
  <c r="AE14" i="22"/>
  <c r="AG13" i="22"/>
  <c r="AF13" i="22"/>
  <c r="AE13" i="22"/>
  <c r="Y1" i="31"/>
  <c r="C3" i="31" s="1"/>
  <c r="C13" i="31" s="1"/>
  <c r="AC50" i="22"/>
  <c r="AA50" i="22"/>
  <c r="Y50" i="22"/>
  <c r="W50" i="22"/>
  <c r="U50" i="22"/>
  <c r="S50" i="22"/>
  <c r="Q50" i="22"/>
  <c r="O50" i="22"/>
  <c r="M50" i="22"/>
  <c r="K50" i="22"/>
  <c r="I50" i="22"/>
  <c r="G50" i="22"/>
  <c r="E50" i="22"/>
  <c r="C50" i="22"/>
  <c r="AC49" i="22"/>
  <c r="AA49" i="22"/>
  <c r="Y49" i="22"/>
  <c r="W49" i="22"/>
  <c r="U49" i="22"/>
  <c r="S49" i="22"/>
  <c r="Q49" i="22"/>
  <c r="O49" i="22"/>
  <c r="M49" i="22"/>
  <c r="K49" i="22"/>
  <c r="I49" i="22"/>
  <c r="G49" i="22"/>
  <c r="E49" i="22"/>
  <c r="C49" i="22"/>
  <c r="AD50" i="22"/>
  <c r="AB50" i="22"/>
  <c r="Z50" i="22"/>
  <c r="X50" i="22"/>
  <c r="V50" i="22"/>
  <c r="T50" i="22"/>
  <c r="R50" i="22"/>
  <c r="P50" i="22"/>
  <c r="N50" i="22"/>
  <c r="L50" i="22"/>
  <c r="J50" i="22"/>
  <c r="H50" i="22"/>
  <c r="F50" i="22"/>
  <c r="D50" i="22"/>
  <c r="AD49" i="22"/>
  <c r="AB49" i="22"/>
  <c r="Z49" i="22"/>
  <c r="X49" i="22"/>
  <c r="V49" i="22"/>
  <c r="T49" i="22"/>
  <c r="R49" i="22"/>
  <c r="P49" i="22"/>
  <c r="N49" i="22"/>
  <c r="L49" i="22"/>
  <c r="J49" i="22"/>
  <c r="H49" i="22"/>
  <c r="F49" i="22"/>
  <c r="D49" i="22"/>
  <c r="AC44" i="22"/>
  <c r="AA44" i="22"/>
  <c r="Y44" i="22"/>
  <c r="W44" i="22"/>
  <c r="U44" i="22"/>
  <c r="S44" i="22"/>
  <c r="Q44" i="22"/>
  <c r="O44" i="22"/>
  <c r="M44" i="22"/>
  <c r="K44" i="22"/>
  <c r="I44" i="22"/>
  <c r="G44" i="22"/>
  <c r="E44" i="22"/>
  <c r="C44" i="22"/>
  <c r="AC43" i="22"/>
  <c r="AA43" i="22"/>
  <c r="Y43" i="22"/>
  <c r="W43" i="22"/>
  <c r="U43" i="22"/>
  <c r="S43" i="22"/>
  <c r="Q43" i="22"/>
  <c r="O43" i="22"/>
  <c r="M43" i="22"/>
  <c r="K43" i="22"/>
  <c r="I43" i="22"/>
  <c r="G43" i="22"/>
  <c r="E43" i="22"/>
  <c r="C43" i="22"/>
  <c r="F43" i="22"/>
  <c r="AD44" i="22"/>
  <c r="AB44" i="22"/>
  <c r="Z44" i="22"/>
  <c r="X44" i="22"/>
  <c r="V44" i="22"/>
  <c r="T44" i="22"/>
  <c r="R44" i="22"/>
  <c r="P44" i="22"/>
  <c r="N44" i="22"/>
  <c r="L44" i="22"/>
  <c r="J44" i="22"/>
  <c r="H44" i="22"/>
  <c r="F44" i="22"/>
  <c r="D44" i="22"/>
  <c r="AD43" i="22"/>
  <c r="AB43" i="22"/>
  <c r="Z43" i="22"/>
  <c r="X43" i="22"/>
  <c r="V43" i="22"/>
  <c r="T43" i="22"/>
  <c r="R43" i="22"/>
  <c r="P43" i="22"/>
  <c r="N43" i="22"/>
  <c r="L43" i="22"/>
  <c r="J43" i="22"/>
  <c r="H43" i="22"/>
  <c r="D43" i="22"/>
  <c r="AC38" i="22"/>
  <c r="AA38" i="22"/>
  <c r="Y38" i="22"/>
  <c r="W38" i="22"/>
  <c r="U38" i="22"/>
  <c r="S38" i="22"/>
  <c r="Q38" i="22"/>
  <c r="O38" i="22"/>
  <c r="M38" i="22"/>
  <c r="K38" i="22"/>
  <c r="I38" i="22"/>
  <c r="G38" i="22"/>
  <c r="E38" i="22"/>
  <c r="C38" i="22"/>
  <c r="AC37" i="22"/>
  <c r="AA37" i="22"/>
  <c r="Y37" i="22"/>
  <c r="W37" i="22"/>
  <c r="U37" i="22"/>
  <c r="S37" i="22"/>
  <c r="Q37" i="22"/>
  <c r="O37" i="22"/>
  <c r="M37" i="22"/>
  <c r="K37" i="22"/>
  <c r="I37" i="22"/>
  <c r="G37" i="22"/>
  <c r="E37" i="22"/>
  <c r="C37" i="22"/>
  <c r="AD38" i="22"/>
  <c r="AB38" i="22"/>
  <c r="Z38" i="22"/>
  <c r="X38" i="22"/>
  <c r="V38" i="22"/>
  <c r="T38" i="22"/>
  <c r="R38" i="22"/>
  <c r="P38" i="22"/>
  <c r="N38" i="22"/>
  <c r="L38" i="22"/>
  <c r="J38" i="22"/>
  <c r="H38" i="22"/>
  <c r="F38" i="22"/>
  <c r="D38" i="22"/>
  <c r="AD37" i="22"/>
  <c r="AB37" i="22"/>
  <c r="Z37" i="22"/>
  <c r="X37" i="22"/>
  <c r="V37" i="22"/>
  <c r="T37" i="22"/>
  <c r="R37" i="22"/>
  <c r="P37" i="22"/>
  <c r="N37" i="22"/>
  <c r="L37" i="22"/>
  <c r="J37" i="22"/>
  <c r="H37" i="22"/>
  <c r="F37" i="22"/>
  <c r="D37" i="22"/>
  <c r="AC32" i="22"/>
  <c r="AA32" i="22"/>
  <c r="Y32" i="22"/>
  <c r="W32" i="22"/>
  <c r="U32" i="22"/>
  <c r="S32" i="22"/>
  <c r="Q32" i="22"/>
  <c r="O32" i="22"/>
  <c r="M32" i="22"/>
  <c r="K32" i="22"/>
  <c r="I32" i="22"/>
  <c r="G32" i="22"/>
  <c r="E32" i="22"/>
  <c r="C32" i="22"/>
  <c r="AC31" i="22"/>
  <c r="AA31" i="22"/>
  <c r="Y31" i="22"/>
  <c r="W31" i="22"/>
  <c r="U31" i="22"/>
  <c r="S31" i="22"/>
  <c r="Q31" i="22"/>
  <c r="O31" i="22"/>
  <c r="M31" i="22"/>
  <c r="K31" i="22"/>
  <c r="I31" i="22"/>
  <c r="G31" i="22"/>
  <c r="E31" i="22"/>
  <c r="C31" i="22"/>
  <c r="AD32" i="22"/>
  <c r="AB32" i="22"/>
  <c r="Z32" i="22"/>
  <c r="X32" i="22"/>
  <c r="V32" i="22"/>
  <c r="T32" i="22"/>
  <c r="R32" i="22"/>
  <c r="P32" i="22"/>
  <c r="N32" i="22"/>
  <c r="L32" i="22"/>
  <c r="J32" i="22"/>
  <c r="H32" i="22"/>
  <c r="F32" i="22"/>
  <c r="D32" i="22"/>
  <c r="AD31" i="22"/>
  <c r="AB31" i="22"/>
  <c r="Z31" i="22"/>
  <c r="X31" i="22"/>
  <c r="V31" i="22"/>
  <c r="T31" i="22"/>
  <c r="R31" i="22"/>
  <c r="P31" i="22"/>
  <c r="N31" i="22"/>
  <c r="L31" i="22"/>
  <c r="J31" i="22"/>
  <c r="H31" i="22"/>
  <c r="F31" i="22"/>
  <c r="D31" i="22"/>
  <c r="AC26" i="22"/>
  <c r="AA26" i="22"/>
  <c r="Y26" i="22"/>
  <c r="W26" i="22"/>
  <c r="U26" i="22"/>
  <c r="S26" i="22"/>
  <c r="Q26" i="22"/>
  <c r="O26" i="22"/>
  <c r="M26" i="22"/>
  <c r="K26" i="22"/>
  <c r="I26" i="22"/>
  <c r="G26" i="22"/>
  <c r="E26" i="22"/>
  <c r="C26" i="22"/>
  <c r="AC25" i="22"/>
  <c r="AA25" i="22"/>
  <c r="Y25" i="22"/>
  <c r="W25" i="22"/>
  <c r="U25" i="22"/>
  <c r="S25" i="22"/>
  <c r="Q25" i="22"/>
  <c r="O25" i="22"/>
  <c r="M25" i="22"/>
  <c r="K25" i="22"/>
  <c r="I25" i="22"/>
  <c r="G25" i="22"/>
  <c r="E25" i="22"/>
  <c r="C25" i="22"/>
  <c r="AD26" i="22"/>
  <c r="AB26" i="22"/>
  <c r="Z26" i="22"/>
  <c r="X26" i="22"/>
  <c r="V26" i="22"/>
  <c r="T26" i="22"/>
  <c r="R26" i="22"/>
  <c r="P26" i="22"/>
  <c r="N26" i="22"/>
  <c r="L26" i="22"/>
  <c r="J26" i="22"/>
  <c r="H26" i="22"/>
  <c r="F26" i="22"/>
  <c r="D26" i="22"/>
  <c r="AD25" i="22"/>
  <c r="AB25" i="22"/>
  <c r="Z25" i="22"/>
  <c r="X25" i="22"/>
  <c r="V25" i="22"/>
  <c r="T25" i="22"/>
  <c r="R25" i="22"/>
  <c r="P25" i="22"/>
  <c r="N25" i="22"/>
  <c r="L25" i="22"/>
  <c r="J25" i="22"/>
  <c r="H25" i="22"/>
  <c r="F25" i="22"/>
  <c r="D25" i="22"/>
  <c r="AC20" i="22"/>
  <c r="AA20" i="22"/>
  <c r="Y20" i="22"/>
  <c r="W20" i="22"/>
  <c r="U20" i="22"/>
  <c r="S20" i="22"/>
  <c r="Q20" i="22"/>
  <c r="O20" i="22"/>
  <c r="M20" i="22"/>
  <c r="K20" i="22"/>
  <c r="I20" i="22"/>
  <c r="G20" i="22"/>
  <c r="E20" i="22"/>
  <c r="C20" i="22"/>
  <c r="AC19" i="22"/>
  <c r="AA19" i="22"/>
  <c r="Y19" i="22"/>
  <c r="W19" i="22"/>
  <c r="U19" i="22"/>
  <c r="S19" i="22"/>
  <c r="Q19" i="22"/>
  <c r="O19" i="22"/>
  <c r="M19" i="22"/>
  <c r="K19" i="22"/>
  <c r="I19" i="22"/>
  <c r="G19" i="22"/>
  <c r="E19" i="22"/>
  <c r="C19" i="22"/>
  <c r="AD20" i="22"/>
  <c r="AB20" i="22"/>
  <c r="Z20" i="22"/>
  <c r="X20" i="22"/>
  <c r="V20" i="22"/>
  <c r="T20" i="22"/>
  <c r="R20" i="22"/>
  <c r="P20" i="22"/>
  <c r="N20" i="22"/>
  <c r="L20" i="22"/>
  <c r="J20" i="22"/>
  <c r="H20" i="22"/>
  <c r="F20" i="22"/>
  <c r="D20" i="22"/>
  <c r="AD19" i="22"/>
  <c r="AB19" i="22"/>
  <c r="Z19" i="22"/>
  <c r="X19" i="22"/>
  <c r="V19" i="22"/>
  <c r="T19" i="22"/>
  <c r="R19" i="22"/>
  <c r="P19" i="22"/>
  <c r="N19" i="22"/>
  <c r="L19" i="22"/>
  <c r="J19" i="22"/>
  <c r="H19" i="22"/>
  <c r="F19" i="22"/>
  <c r="D19" i="22"/>
  <c r="AC14" i="22"/>
  <c r="AA14" i="22"/>
  <c r="Y14" i="22"/>
  <c r="W14" i="22"/>
  <c r="U14" i="22"/>
  <c r="S14" i="22"/>
  <c r="Q14" i="22"/>
  <c r="O14" i="22"/>
  <c r="M14" i="22"/>
  <c r="K14" i="22"/>
  <c r="I14" i="22"/>
  <c r="G14" i="22"/>
  <c r="E14" i="22"/>
  <c r="C14" i="22"/>
  <c r="AC13" i="22"/>
  <c r="AA13" i="22"/>
  <c r="Y13" i="22"/>
  <c r="W13" i="22"/>
  <c r="U13" i="22"/>
  <c r="S13" i="22"/>
  <c r="Q13" i="22"/>
  <c r="O13" i="22"/>
  <c r="M13" i="22"/>
  <c r="K13" i="22"/>
  <c r="I13" i="22"/>
  <c r="G13" i="22"/>
  <c r="E13" i="22"/>
  <c r="C13" i="22"/>
  <c r="AD14" i="22"/>
  <c r="AB14" i="22"/>
  <c r="Z14" i="22"/>
  <c r="X14" i="22"/>
  <c r="V14" i="22"/>
  <c r="T14" i="22"/>
  <c r="R14" i="22"/>
  <c r="P14" i="22"/>
  <c r="N14" i="22"/>
  <c r="L14" i="22"/>
  <c r="J14" i="22"/>
  <c r="H14" i="22"/>
  <c r="F14" i="22"/>
  <c r="D14" i="22"/>
  <c r="AD13" i="22"/>
  <c r="AB13" i="22"/>
  <c r="Z13" i="22"/>
  <c r="X13" i="22"/>
  <c r="V13" i="22"/>
  <c r="T13" i="22"/>
  <c r="R13" i="22"/>
  <c r="P13" i="22"/>
  <c r="N13" i="22"/>
  <c r="L13" i="22"/>
  <c r="J13" i="22"/>
  <c r="H13" i="22"/>
  <c r="F13" i="22"/>
  <c r="D13" i="22"/>
  <c r="B3" i="31"/>
  <c r="AH49" i="22" l="1"/>
  <c r="AI50" i="22"/>
  <c r="AH50" i="22"/>
  <c r="AI52" i="22"/>
  <c r="AH43" i="22"/>
  <c r="AI44" i="22"/>
  <c r="AH44" i="22"/>
  <c r="AI46" i="22"/>
  <c r="AH37" i="22"/>
  <c r="AI38" i="22"/>
  <c r="AH38" i="22"/>
  <c r="AI40" i="22"/>
  <c r="AH31" i="22"/>
  <c r="AI32" i="22"/>
  <c r="AH32" i="22"/>
  <c r="AI34" i="22"/>
  <c r="AH25" i="22"/>
  <c r="AI26" i="22"/>
  <c r="AH26" i="22"/>
  <c r="AI28" i="22"/>
  <c r="AH19" i="22"/>
  <c r="AI20" i="22"/>
  <c r="AH20" i="22"/>
  <c r="AI22" i="22"/>
  <c r="AH13" i="22"/>
  <c r="AI14" i="22"/>
  <c r="AH14" i="22"/>
  <c r="AI16" i="22"/>
  <c r="N2" i="31"/>
  <c r="B13" i="31"/>
  <c r="B23" i="31" s="1"/>
  <c r="B33" i="31" s="1"/>
  <c r="N12" i="31"/>
  <c r="C23" i="31"/>
  <c r="G13" i="31"/>
  <c r="K13" i="31" s="1"/>
  <c r="O13" i="31" s="1"/>
  <c r="S13" i="31" s="1"/>
  <c r="W13" i="31" s="1"/>
  <c r="AA13" i="31" s="1"/>
  <c r="G3" i="31"/>
  <c r="K3" i="31" s="1"/>
  <c r="O3" i="31" s="1"/>
  <c r="S3" i="31" s="1"/>
  <c r="W3" i="31" s="1"/>
  <c r="AA3" i="31" s="1"/>
  <c r="C33" i="31" l="1"/>
  <c r="G23" i="31"/>
  <c r="K23" i="31" s="1"/>
  <c r="O23" i="31" s="1"/>
  <c r="S23" i="31" s="1"/>
  <c r="W23" i="31" s="1"/>
  <c r="AA23" i="31" s="1"/>
  <c r="N22" i="31"/>
  <c r="B43" i="31"/>
  <c r="B53" i="31"/>
  <c r="AH11" i="22"/>
  <c r="AH2" i="22"/>
  <c r="AA3" i="22" s="1"/>
  <c r="C53" i="31" l="1"/>
  <c r="G43" i="31"/>
  <c r="N32" i="31"/>
  <c r="C43" i="31"/>
  <c r="N42" i="31"/>
  <c r="G33" i="31"/>
  <c r="O3" i="22"/>
  <c r="AF3" i="22"/>
  <c r="W3" i="22"/>
  <c r="G3" i="22"/>
  <c r="S3" i="22"/>
  <c r="C3" i="22"/>
  <c r="AE3" i="22"/>
  <c r="K3" i="22"/>
  <c r="E3" i="22"/>
  <c r="I3" i="22"/>
  <c r="M3" i="22"/>
  <c r="Q3" i="22"/>
  <c r="U3" i="22"/>
  <c r="Y3" i="22"/>
  <c r="AC3" i="22"/>
  <c r="AG3" i="22"/>
  <c r="Q10" i="22"/>
  <c r="AA10" i="22"/>
  <c r="G9" i="22"/>
  <c r="K9" i="22"/>
  <c r="O9" i="22"/>
  <c r="S9" i="22"/>
  <c r="AA9" i="22"/>
  <c r="G10" i="22"/>
  <c r="K10" i="22"/>
  <c r="O10" i="22"/>
  <c r="D3" i="22"/>
  <c r="F3" i="22"/>
  <c r="H3" i="22"/>
  <c r="J3" i="22"/>
  <c r="L3" i="22"/>
  <c r="N3" i="22"/>
  <c r="P3" i="22"/>
  <c r="R3" i="22"/>
  <c r="T3" i="22"/>
  <c r="V3" i="22"/>
  <c r="X3" i="22"/>
  <c r="Z3" i="22"/>
  <c r="AB3" i="22"/>
  <c r="AD3" i="22"/>
  <c r="E13" i="13"/>
  <c r="E12" i="13"/>
  <c r="E11" i="13"/>
  <c r="E10" i="13"/>
  <c r="E9" i="13"/>
  <c r="E8" i="13"/>
  <c r="E7" i="13"/>
  <c r="AF8" i="22"/>
  <c r="AG7" i="22"/>
  <c r="K33" i="31" l="1"/>
  <c r="K43" i="31"/>
  <c r="N52" i="31"/>
  <c r="G53" i="31"/>
  <c r="K53" i="31" s="1"/>
  <c r="O53" i="31" s="1"/>
  <c r="S53" i="31" s="1"/>
  <c r="W53" i="31" s="1"/>
  <c r="AA53" i="31" s="1"/>
  <c r="S10" i="22"/>
  <c r="W9" i="22"/>
  <c r="E10" i="22"/>
  <c r="AE8" i="22"/>
  <c r="AG8" i="22"/>
  <c r="U10" i="22"/>
  <c r="AF9" i="22"/>
  <c r="AF7" i="22"/>
  <c r="AG9" i="22"/>
  <c r="AE9" i="22"/>
  <c r="AE7" i="22"/>
  <c r="W10" i="22"/>
  <c r="Y9" i="22"/>
  <c r="Y10" i="22"/>
  <c r="I9" i="22"/>
  <c r="I10" i="22"/>
  <c r="AE10" i="22"/>
  <c r="AC10" i="22"/>
  <c r="AC9" i="22"/>
  <c r="M9" i="22"/>
  <c r="M10" i="22"/>
  <c r="AF10" i="22"/>
  <c r="C9" i="22"/>
  <c r="C10" i="22"/>
  <c r="AD10" i="22"/>
  <c r="AD9" i="22"/>
  <c r="Z10" i="22"/>
  <c r="Z9" i="22"/>
  <c r="R10" i="22"/>
  <c r="R9" i="22"/>
  <c r="N10" i="22"/>
  <c r="N9" i="22"/>
  <c r="J10" i="22"/>
  <c r="J9" i="22"/>
  <c r="F10" i="22"/>
  <c r="F9" i="22"/>
  <c r="AB10" i="22"/>
  <c r="AB9" i="22"/>
  <c r="X10" i="22"/>
  <c r="X9" i="22"/>
  <c r="T10" i="22"/>
  <c r="T9" i="22"/>
  <c r="P10" i="22"/>
  <c r="P9" i="22"/>
  <c r="L10" i="22"/>
  <c r="L9" i="22"/>
  <c r="H10" i="22"/>
  <c r="H9" i="22"/>
  <c r="D10" i="22"/>
  <c r="D9" i="22"/>
  <c r="S7" i="22"/>
  <c r="I8" i="22"/>
  <c r="O7" i="22"/>
  <c r="Y7" i="22"/>
  <c r="AA7" i="22"/>
  <c r="U7" i="22"/>
  <c r="G7" i="22"/>
  <c r="O8" i="22"/>
  <c r="S8" i="22"/>
  <c r="I7" i="22"/>
  <c r="K7" i="22"/>
  <c r="AC8" i="22"/>
  <c r="Q7" i="22"/>
  <c r="M7" i="22"/>
  <c r="E7" i="22"/>
  <c r="AA8" i="22"/>
  <c r="Q8" i="22"/>
  <c r="M8" i="22"/>
  <c r="G8" i="22"/>
  <c r="U8" i="22"/>
  <c r="C8" i="22"/>
  <c r="K8" i="22"/>
  <c r="C7" i="22"/>
  <c r="E8" i="22"/>
  <c r="Y8" i="22"/>
  <c r="AC7" i="22"/>
  <c r="Z7" i="22"/>
  <c r="N8" i="22"/>
  <c r="AB8" i="22"/>
  <c r="W8" i="22"/>
  <c r="P8" i="22"/>
  <c r="H7" i="22"/>
  <c r="V8" i="22"/>
  <c r="F8" i="22"/>
  <c r="P7" i="22"/>
  <c r="AD7" i="22"/>
  <c r="R7" i="22"/>
  <c r="F7" i="22"/>
  <c r="Z8" i="22"/>
  <c r="N7" i="22"/>
  <c r="R8" i="22"/>
  <c r="D7" i="22"/>
  <c r="L7" i="22"/>
  <c r="W7" i="22"/>
  <c r="J8" i="22"/>
  <c r="X7" i="22"/>
  <c r="H8" i="22"/>
  <c r="J7" i="22"/>
  <c r="T8" i="22"/>
  <c r="V7" i="22"/>
  <c r="T7" i="22"/>
  <c r="D8" i="22"/>
  <c r="AB7" i="22"/>
  <c r="X8" i="22"/>
  <c r="L8" i="22"/>
  <c r="AD8" i="22"/>
  <c r="O43" i="31" l="1"/>
  <c r="O33" i="31"/>
  <c r="AG10" i="22"/>
  <c r="Q9" i="22"/>
  <c r="G8" i="18"/>
  <c r="U9" i="22"/>
  <c r="E9" i="22"/>
  <c r="F10" i="18"/>
  <c r="E11" i="18"/>
  <c r="D8" i="18"/>
  <c r="D12" i="18"/>
  <c r="D7" i="18"/>
  <c r="D10" i="18"/>
  <c r="E12" i="18"/>
  <c r="D9" i="18"/>
  <c r="E7" i="18"/>
  <c r="E10" i="18"/>
  <c r="E9" i="18"/>
  <c r="D11" i="18"/>
  <c r="E8" i="18"/>
  <c r="F8" i="18"/>
  <c r="F7" i="18"/>
  <c r="G12" i="18"/>
  <c r="G11" i="18"/>
  <c r="G7" i="18"/>
  <c r="G10" i="18"/>
  <c r="V10" i="22"/>
  <c r="AI10" i="22" s="1"/>
  <c r="V9" i="22"/>
  <c r="AI8" i="22"/>
  <c r="AH7" i="22"/>
  <c r="D6" i="18" s="1"/>
  <c r="AH8" i="22"/>
  <c r="E6" i="18" s="1"/>
  <c r="S33" i="31" l="1"/>
  <c r="S43" i="31"/>
  <c r="AH9" i="22"/>
  <c r="F6" i="18" s="1"/>
  <c r="F9" i="18"/>
  <c r="F11" i="18"/>
  <c r="F12" i="18"/>
  <c r="G9" i="18"/>
  <c r="F13" i="18"/>
  <c r="E13" i="18"/>
  <c r="D13" i="18"/>
  <c r="G13" i="18"/>
  <c r="AH10" i="22"/>
  <c r="G6" i="18" s="1"/>
  <c r="W43" i="31" l="1"/>
  <c r="W33" i="31"/>
  <c r="E6" i="13"/>
  <c r="AA33" i="31" l="1"/>
  <c r="AA43" i="31"/>
  <c r="H2" i="18"/>
  <c r="Y1" i="19" l="1"/>
  <c r="B3" i="19"/>
  <c r="C3" i="19" l="1"/>
  <c r="C16" i="19" s="1"/>
  <c r="C29" i="19" s="1"/>
  <c r="B16" i="19"/>
  <c r="B29" i="19" s="1"/>
  <c r="B42" i="19" s="1"/>
  <c r="C42" i="19" l="1"/>
  <c r="G42" i="19" s="1"/>
  <c r="K42" i="19" s="1"/>
  <c r="O42" i="19" s="1"/>
  <c r="S42" i="19" s="1"/>
  <c r="W42" i="19" s="1"/>
  <c r="AA42" i="19" s="1"/>
  <c r="N28" i="19"/>
  <c r="G29" i="19"/>
  <c r="K29" i="19" s="1"/>
  <c r="O29" i="19" s="1"/>
  <c r="S29" i="19" s="1"/>
  <c r="W29" i="19" s="1"/>
  <c r="AA29" i="19" s="1"/>
  <c r="B55" i="19"/>
  <c r="B68" i="19" s="1"/>
  <c r="G16" i="19"/>
  <c r="K16" i="19" s="1"/>
  <c r="O16" i="19" s="1"/>
  <c r="S16" i="19" s="1"/>
  <c r="W16" i="19" s="1"/>
  <c r="AA16" i="19" s="1"/>
  <c r="N15" i="19"/>
  <c r="G3" i="19"/>
  <c r="K3" i="19" s="1"/>
  <c r="O3" i="19" s="1"/>
  <c r="S3" i="19" s="1"/>
  <c r="W3" i="19" s="1"/>
  <c r="AA3" i="19" s="1"/>
  <c r="N2" i="19"/>
  <c r="N41" i="19" l="1"/>
  <c r="C55" i="19"/>
  <c r="C68" i="19" l="1"/>
  <c r="G55" i="19"/>
  <c r="K55" i="19" s="1"/>
  <c r="O55" i="19" s="1"/>
  <c r="S55" i="19" s="1"/>
  <c r="W55" i="19" s="1"/>
  <c r="AA55" i="19" s="1"/>
  <c r="N54" i="19"/>
  <c r="Y1" i="2"/>
  <c r="B3" i="2"/>
  <c r="Y16" i="1"/>
  <c r="Y9" i="1"/>
  <c r="Y13" i="1"/>
  <c r="Y15" i="1"/>
  <c r="Y12" i="1"/>
  <c r="Y11" i="1"/>
  <c r="Y7" i="1"/>
  <c r="Y8" i="1"/>
  <c r="Y14" i="1"/>
  <c r="Y10" i="1"/>
  <c r="Y18" i="1"/>
  <c r="J7" i="1"/>
  <c r="Y17" i="1"/>
  <c r="N67" i="19" l="1"/>
  <c r="G68" i="19"/>
  <c r="K68" i="19" s="1"/>
  <c r="O68" i="19" s="1"/>
  <c r="S68" i="19" s="1"/>
  <c r="W68" i="19" s="1"/>
  <c r="AA68" i="19" s="1"/>
  <c r="L7" i="1"/>
  <c r="J8" i="1"/>
  <c r="L8" i="1" s="1"/>
  <c r="B13" i="2"/>
  <c r="B23" i="2" s="1"/>
  <c r="B33" i="2" s="1"/>
  <c r="H7" i="1"/>
  <c r="H8" i="1"/>
  <c r="B43" i="2" l="1"/>
  <c r="B53" i="2"/>
  <c r="J9" i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G23" i="2"/>
  <c r="K23" i="2" s="1"/>
  <c r="O23" i="2" s="1"/>
  <c r="S23" i="2" s="1"/>
  <c r="W23" i="2" s="1"/>
  <c r="AA23" i="2" s="1"/>
  <c r="H12" i="1"/>
  <c r="N32" i="2" l="1"/>
  <c r="N42" i="2"/>
  <c r="C53" i="2"/>
  <c r="G43" i="2"/>
  <c r="L13" i="1"/>
  <c r="C43" i="2"/>
  <c r="G33" i="2"/>
  <c r="H13" i="1"/>
  <c r="K33" i="2" l="1"/>
  <c r="K43" i="2"/>
  <c r="L14" i="1"/>
  <c r="N52" i="2"/>
  <c r="G53" i="2"/>
  <c r="K53" i="2" s="1"/>
  <c r="O53" i="2" s="1"/>
  <c r="S53" i="2" s="1"/>
  <c r="W53" i="2" s="1"/>
  <c r="AA53" i="2" s="1"/>
  <c r="H14" i="1"/>
  <c r="O33" i="2" l="1"/>
  <c r="O43" i="2"/>
  <c r="L15" i="1"/>
  <c r="H15" i="1"/>
  <c r="S33" i="2" l="1"/>
  <c r="S43" i="2"/>
  <c r="L16" i="1"/>
  <c r="H16" i="1"/>
  <c r="W33" i="2" l="1"/>
  <c r="W43" i="2"/>
  <c r="J17" i="1"/>
  <c r="L17" i="1" s="1"/>
  <c r="H17" i="1"/>
  <c r="AA33" i="2" l="1"/>
  <c r="AA43" i="2"/>
  <c r="J18" i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7" i="1"/>
  <c r="H56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<sst xmlns="http://schemas.openxmlformats.org/spreadsheetml/2006/main" count="851" uniqueCount="67">
  <si>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</si>
  <si>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</si>
  <si>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</si>
  <si>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</si>
  <si>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</si>
  <si>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</si>
  <si>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</si>
  <si>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</si>
  <si>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</si>
  <si>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</si>
  <si>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</si>
  <si>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</si>
  <si>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</si>
  <si>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</si>
  <si>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</si>
  <si>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</si>
  <si>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</si>
  <si>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</si>
  <si>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</si>
  <si>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</si>
  <si>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</si>
  <si>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</si>
  <si>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</si>
  <si>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</si>
  <si>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</si>
  <si>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</si>
  <si>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</si>
  <si>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</si>
  <si>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</si>
  <si>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Jours fériés</t>
  </si>
  <si>
    <t>Heures travaillées</t>
  </si>
  <si>
    <t>Heures de nuit</t>
  </si>
  <si>
    <t>JFHDJ</t>
  </si>
  <si>
    <t>JFHDN</t>
  </si>
  <si>
    <t>jours fériés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</si>
  <si>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</si>
  <si>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</si>
  <si>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</si>
  <si>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</si>
  <si>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</si>
  <si>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</si>
  <si>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</si>
  <si>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Agents</t>
  </si>
  <si>
    <t>depart</t>
  </si>
  <si>
    <t>retour</t>
  </si>
  <si>
    <t>Noms et Prénoms</t>
  </si>
  <si>
    <t>Matricules</t>
  </si>
  <si>
    <t>HTT</t>
  </si>
  <si>
    <t>HNN</t>
  </si>
  <si>
    <t>Nbre jours</t>
  </si>
  <si>
    <t>Raison d'absence</t>
  </si>
  <si>
    <t>Observations</t>
  </si>
  <si>
    <t xml:space="preserve">Mos : </t>
  </si>
  <si>
    <t>Heures de jour férié</t>
  </si>
  <si>
    <t>Heures de nuit fériée</t>
  </si>
  <si>
    <t>Moussa MAIGA</t>
  </si>
  <si>
    <t>Daouda DIALLO</t>
  </si>
  <si>
    <t>Hamadi BA</t>
  </si>
  <si>
    <t>Malick TRAORE</t>
  </si>
  <si>
    <t>Mohamed SOUMBOUNOU</t>
  </si>
  <si>
    <t>Ibrahima DIARRA</t>
  </si>
  <si>
    <t>Ibrahim TOURE</t>
  </si>
  <si>
    <t>EXERCICE RVR</t>
  </si>
  <si>
    <t>Moussa COULIBALY</t>
  </si>
  <si>
    <t>DECOMPTE DES HEURES DES AGENTS DE LA METEO DE MOPTI</t>
  </si>
  <si>
    <t xml:space="preserve">Mois : </t>
  </si>
  <si>
    <t>RECAPITULATIF DES HEURES MENSUELLES DES OBSERVATEURS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</si>
</sst>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  <numFmt numFmtId="172" formatCode="0;[Red]0"/>
  </numFmts>
  <fonts count="32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6">
    <xf numFmtId="0" fontId="0" fillId="0" borderId="0" xfId="0"/>
    <xf numFmtId="0" fontId="0" fillId="0" borderId="0" xfId="0" applyAlignment="1">
      <alignment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9" fillId="0" borderId="0" xfId="0" applyFont="1" applyAlignment="1">
      <alignment horizont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/>
    <xf numFmtId="0" fontId="22" fillId="0" borderId="21" xfId="1" applyFont="1" applyFill="1" applyBorder="1" applyAlignment="1" applyProtection="1"/>
    <xf numFmtId="0" fontId="22" fillId="0" borderId="22" xfId="1" applyFont="1" applyFill="1" applyBorder="1" applyAlignment="1" applyProtection="1"/>
    <xf numFmtId="0" fontId="22" fillId="0" borderId="23" xfId="1" applyFont="1" applyFill="1" applyBorder="1" applyAlignment="1" applyProtection="1"/>
    <xf numFmtId="0" fontId="23" fillId="0" borderId="23" xfId="1" applyFont="1" applyFill="1" applyBorder="1" applyAlignment="1" applyProtection="1"/>
    <xf numFmtId="0" fontId="22" fillId="0" borderId="23" xfId="1" applyFont="1" applyFill="1" applyBorder="1" applyAlignment="1" applyProtection="1">
      <alignment horizontal="center"/>
    </xf>
    <xf numFmtId="0" fontId="24" fillId="0" borderId="23" xfId="1" applyFont="1" applyFill="1" applyBorder="1" applyAlignment="1" applyProtection="1">
      <alignment horizontal="center"/>
    </xf>
    <xf numFmtId="0" fontId="24" fillId="0" borderId="23" xfId="1" applyFont="1" applyFill="1" applyBorder="1" applyAlignment="1" applyProtection="1"/>
    <xf numFmtId="0" fontId="21" fillId="0" borderId="24" xfId="1" applyFont="1" applyFill="1" applyBorder="1" applyAlignment="1" applyProtection="1"/>
    <xf numFmtId="0" fontId="21" fillId="0" borderId="25" xfId="1" applyFont="1" applyFill="1" applyBorder="1" applyAlignment="1" applyProtection="1">
      <alignment horizontal="center"/>
    </xf>
    <xf numFmtId="0" fontId="21" fillId="0" borderId="26" xfId="1" applyFont="1" applyFill="1" applyBorder="1" applyProtection="1"/>
    <xf numFmtId="0" fontId="22" fillId="0" borderId="27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9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28" xfId="1" applyFont="1" applyFill="1" applyBorder="1" applyAlignment="1" applyProtection="1"/>
    <xf numFmtId="0" fontId="21" fillId="0" borderId="29" xfId="1" applyFont="1" applyFill="1" applyBorder="1" applyAlignment="1" applyProtection="1">
      <alignment horizontal="center"/>
    </xf>
    <xf numFmtId="0" fontId="0" fillId="0" borderId="0" xfId="0" applyNumberFormat="1"/>
    <xf numFmtId="0" fontId="21" fillId="0" borderId="31" xfId="1" applyNumberFormat="1" applyFont="1" applyBorder="1" applyAlignment="1">
      <protection locked="0"/>
    </xf>
    <xf numFmtId="0" fontId="22" fillId="0" borderId="32" xfId="1" applyNumberFormat="1" applyFont="1" applyBorder="1" applyAlignment="1">
      <protection locked="0"/>
    </xf>
    <xf numFmtId="171" fontId="28" fillId="0" borderId="33" xfId="0" applyNumberFormat="1" applyFont="1" applyBorder="1" applyAlignment="1">
      <alignment vertical="center"/>
    </xf>
    <xf numFmtId="171" fontId="28" fillId="0" borderId="34" xfId="0" applyNumberFormat="1" applyFont="1" applyBorder="1" applyAlignment="1">
      <alignment vertical="center"/>
    </xf>
    <xf numFmtId="0" fontId="21" fillId="0" borderId="37" xfId="1" applyNumberFormat="1" applyFont="1" applyBorder="1" applyAlignment="1">
      <protection locked="0"/>
    </xf>
    <xf numFmtId="0" fontId="22" fillId="0" borderId="5" xfId="1" applyNumberFormat="1" applyFont="1" applyBorder="1" applyAlignment="1">
      <protection locked="0"/>
    </xf>
    <xf numFmtId="172" fontId="28" fillId="0" borderId="38" xfId="0" applyNumberFormat="1" applyFont="1" applyBorder="1" applyAlignment="1">
      <alignment vertical="center"/>
    </xf>
    <xf numFmtId="172" fontId="28" fillId="0" borderId="39" xfId="0" applyNumberFormat="1" applyFont="1" applyBorder="1" applyAlignment="1">
      <alignment vertical="center"/>
    </xf>
    <xf numFmtId="170" fontId="25" fillId="0" borderId="36" xfId="1" applyNumberFormat="1" applyFont="1" applyBorder="1" applyAlignment="1" applyProtection="1"/>
    <xf numFmtId="170" fontId="25" fillId="0" borderId="32" xfId="1" applyNumberFormat="1" applyFont="1" applyBorder="1" applyAlignment="1" applyProtection="1"/>
    <xf numFmtId="171" fontId="26" fillId="0" borderId="33" xfId="1" applyNumberFormat="1" applyFont="1" applyBorder="1" applyAlignment="1" applyProtection="1">
      <alignment horizontal="center"/>
    </xf>
    <xf numFmtId="171" fontId="26" fillId="0" borderId="35" xfId="1" applyNumberFormat="1" applyFont="1" applyBorder="1" applyAlignment="1" applyProtection="1">
      <alignment horizontal="center"/>
    </xf>
    <xf numFmtId="171" fontId="26" fillId="0" borderId="36" xfId="1" applyNumberFormat="1" applyFont="1" applyBorder="1" applyAlignment="1" applyProtection="1">
      <alignment horizontal="center"/>
    </xf>
    <xf numFmtId="171" fontId="26" fillId="0" borderId="30" xfId="1" applyNumberFormat="1" applyFont="1" applyBorder="1" applyAlignment="1" applyProtection="1">
      <alignment horizontal="center"/>
    </xf>
    <xf numFmtId="171" fontId="26" fillId="0" borderId="38" xfId="1" applyNumberFormat="1" applyFont="1" applyBorder="1" applyAlignment="1" applyProtection="1">
      <alignment horizontal="center"/>
    </xf>
    <xf numFmtId="171" fontId="26" fillId="0" borderId="40" xfId="1" applyNumberFormat="1" applyFont="1" applyBorder="1" applyAlignment="1" applyProtection="1">
      <alignment horizontal="center"/>
    </xf>
    <xf numFmtId="171" fontId="25" fillId="0" borderId="36" xfId="1" applyNumberFormat="1" applyFont="1" applyBorder="1" applyAlignment="1" applyProtection="1"/>
    <xf numFmtId="171" fontId="25" fillId="0" borderId="32" xfId="1" applyNumberFormat="1" applyFont="1" applyBorder="1" applyAlignment="1" applyProtection="1"/>
    <xf numFmtId="0" fontId="29" fillId="0" borderId="0" xfId="0" applyFont="1"/>
    <xf numFmtId="0" fontId="30" fillId="0" borderId="0" xfId="0" applyFont="1"/>
    <xf numFmtId="169" fontId="21" fillId="0" borderId="41" xfId="1" applyNumberFormat="1" applyFont="1" applyFill="1" applyBorder="1" applyAlignment="1" applyProtection="1">
      <alignment horizontal="center"/>
    </xf>
    <xf numFmtId="0" fontId="21" fillId="0" borderId="42" xfId="1" applyFont="1" applyFill="1" applyBorder="1" applyAlignment="1" applyProtection="1">
      <alignment horizontal="center"/>
    </xf>
    <xf numFmtId="0" fontId="21" fillId="0" borderId="43" xfId="1" applyFont="1" applyFill="1" applyBorder="1" applyAlignment="1" applyProtection="1">
      <alignment horizontal="center"/>
    </xf>
    <xf numFmtId="0" fontId="18" fillId="0" borderId="2" xfId="0" applyFont="1" applyBorder="1"/>
    <xf numFmtId="0" fontId="18" fillId="0" borderId="3" xfId="0" applyFont="1" applyBorder="1"/>
    <xf numFmtId="0" fontId="18" fillId="0" borderId="4" xfId="0" applyFont="1" applyBorder="1"/>
    <xf numFmtId="0" fontId="0" fillId="10" borderId="0" xfId="0" applyFill="1"/>
    <xf numFmtId="14" fontId="0" fillId="10" borderId="0" xfId="0" applyNumberFormat="1" applyFill="1"/>
    <xf numFmtId="0" fontId="0" fillId="10" borderId="0" xfId="0" applyNumberFormat="1" applyFill="1"/>
    <xf numFmtId="0" fontId="18" fillId="10" borderId="0" xfId="0" applyFont="1" applyFill="1"/>
    <xf numFmtId="0" fontId="2" fillId="10" borderId="0" xfId="0" applyFont="1" applyFill="1" applyAlignment="1">
      <alignment vertical="center"/>
    </xf>
    <xf numFmtId="0" fontId="0" fillId="10" borderId="0" xfId="0" applyFill="1" applyAlignment="1">
      <alignment vertical="center"/>
    </xf>
    <xf numFmtId="0" fontId="0" fillId="10" borderId="0" xfId="0" applyFill="1" applyAlignment="1">
      <alignment horizontal="right" vertical="center" indent="1"/>
    </xf>
    <xf numFmtId="0" fontId="18" fillId="10" borderId="0" xfId="0" applyFont="1" applyFill="1" applyAlignment="1">
      <alignment horizontal="center" vertical="center"/>
    </xf>
    <xf numFmtId="0" fontId="3" fillId="10" borderId="0" xfId="0" applyFont="1" applyFill="1" applyAlignment="1">
      <alignment vertical="center"/>
    </xf>
    <xf numFmtId="0" fontId="4" fillId="10" borderId="0" xfId="0" applyFont="1" applyFill="1" applyAlignment="1">
      <alignment horizontal="right" vertical="center" indent="1"/>
    </xf>
    <xf numFmtId="14" fontId="3" fillId="10" borderId="0" xfId="0" applyNumberFormat="1" applyFont="1" applyFill="1" applyAlignment="1">
      <alignment vertical="center"/>
    </xf>
    <xf numFmtId="0" fontId="4" fillId="10" borderId="0" xfId="0" applyFont="1" applyFill="1" applyAlignment="1">
      <alignment vertical="center"/>
    </xf>
    <xf numFmtId="0" fontId="5" fillId="10" borderId="0" xfId="0" applyFont="1" applyFill="1" applyBorder="1" applyAlignment="1">
      <alignment vertical="center"/>
    </xf>
    <xf numFmtId="0" fontId="6" fillId="10" borderId="0" xfId="0" applyFont="1" applyFill="1" applyAlignment="1">
      <alignment vertical="center"/>
    </xf>
    <xf numFmtId="164" fontId="0" fillId="10" borderId="0" xfId="0" applyNumberFormat="1" applyFill="1" applyAlignment="1">
      <alignment vertical="center"/>
    </xf>
    <xf numFmtId="0" fontId="0" fillId="10" borderId="1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0" fillId="10" borderId="15" xfId="0" applyFill="1" applyBorder="1" applyAlignment="1">
      <alignment horizontal="right" vertical="center"/>
    </xf>
    <xf numFmtId="20" fontId="3" fillId="10" borderId="0" xfId="0" applyNumberFormat="1" applyFont="1" applyFill="1" applyAlignment="1">
      <alignment vertical="center"/>
    </xf>
    <xf numFmtId="0" fontId="0" fillId="10" borderId="16" xfId="0" applyFill="1" applyBorder="1" applyAlignment="1">
      <alignment horizontal="center" vertical="center"/>
    </xf>
    <xf numFmtId="0" fontId="0" fillId="10" borderId="16" xfId="0" applyFill="1" applyBorder="1" applyAlignment="1">
      <alignment horizontal="right" vertical="center"/>
    </xf>
    <xf numFmtId="0" fontId="3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16" xfId="0" applyFill="1" applyBorder="1" applyAlignment="1">
      <alignment vertical="center"/>
    </xf>
    <xf numFmtId="171" fontId="27" fillId="0" borderId="0" xfId="0" applyNumberFormat="1" applyFont="1"/>
    <xf numFmtId="0" fontId="0" fillId="10" borderId="15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0" fontId="3" fillId="10" borderId="1" xfId="0" applyFont="1" applyFill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27" fillId="10" borderId="2" xfId="0" applyFont="1" applyFill="1" applyBorder="1" applyAlignment="1">
      <alignment horizontal="center"/>
    </xf>
    <xf numFmtId="0" fontId="27" fillId="10" borderId="3" xfId="0" applyFont="1" applyFill="1" applyBorder="1" applyAlignment="1">
      <alignment horizontal="center"/>
    </xf>
    <xf numFmtId="0" fontId="27" fillId="10" borderId="4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27" fillId="0" borderId="0" xfId="0" applyFon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34"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174" formatCode="dddd"/>
    </dxf>
    <dxf>
      <numFmt numFmtId="0" formatCode="General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hh]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hh]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hh]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hh]"/>
    </dxf>
    <dxf>
      <fill>
        <patternFill>
          <bgColor theme="2"/>
        </patternFill>
      </fill>
    </dxf>
    <dxf>
      <numFmt numFmtId="0" formatCode="General"/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ont>
        <b/>
      </font>
      <fill>
        <patternFill>
          <fgColor indexed="64"/>
          <bgColor theme="2"/>
        </patternFill>
      </fill>
    </dxf>
    <dxf>
      <fill>
        <patternFill>
          <fgColor indexed="64"/>
          <bgColor theme="2"/>
        </patternFill>
      </fill>
    </dxf>
    <dxf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2"/>
        </patternFill>
      </fill>
    </dxf>
    <dxf>
      <fill>
        <patternFill>
          <fgColor indexed="64"/>
          <bgColor theme="2"/>
        </patternFill>
      </fill>
    </dxf>
    <dxf>
      <fill>
        <patternFill>
          <fgColor indexed="64"/>
          <bgColor theme="2"/>
        </patternFill>
      </fill>
    </dxf>
    <dxf>
      <fill>
        <patternFill>
          <fgColor indexed="64"/>
          <bgColor theme="2"/>
        </patternFill>
      </fill>
    </dxf>
  </dxfs>
  <tableStyles count="0" defaultTableStyle="TableStyleMedium2" defaultPivotStyle="PivotStyleLight16"/>
  <colors>
    <mruColors>
      <color rgb="FF62CE62"/>
      <color rgb="FF003300"/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171450</xdr:colOff>
          <xdr:row>0</xdr:row>
          <xdr:rowOff>57150</xdr:rowOff>
        </xdr:from>
        <xdr:to>
          <xdr:col>10</xdr:col>
          <xdr:colOff>466725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Initialiser Moi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238125</xdr:colOff>
      <xdr:row>1</xdr:row>
      <xdr:rowOff>0</xdr:rowOff>
    </xdr:from>
    <xdr:to>
      <xdr:col>32</xdr:col>
      <xdr:colOff>581024</xdr:colOff>
      <xdr:row>3</xdr:row>
      <xdr:rowOff>66675</xdr:rowOff>
    </xdr:to>
    <xdr:sp macro="[0]!VersEquipes" textlink="">
      <xdr:nvSpPr>
        <xdr:cNvPr id="2" name="Étoile à 7 branches 1">
          <a:extLst>
            <a:ext uri="{FF2B5EF4-FFF2-40B4-BE49-F238E27FC236}">
              <a16:creationId xmlns:a16="http://schemas.microsoft.com/office/drawing/2014/main" id="{048480D9-0532-4057-A321-F3DC05B1411A}"/>
            </a:ext>
          </a:extLst>
        </xdr:cNvPr>
        <xdr:cNvSpPr>
          <a:spLocks noChangeAspect="1"/>
        </xdr:cNvSpPr>
      </xdr:nvSpPr>
      <xdr:spPr>
        <a:xfrm>
          <a:off x="8696325" y="333375"/>
          <a:ext cx="1866899" cy="552450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solidFill>
          <a:schemeClr val="bg2"/>
        </a:soli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Gestion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des équipes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2</xdr:row>
      <xdr:rowOff>0</xdr:rowOff>
    </xdr:from>
    <xdr:to>
      <xdr:col>10</xdr:col>
      <xdr:colOff>342899</xdr:colOff>
      <xdr:row>4</xdr:row>
      <xdr:rowOff>142874</xdr:rowOff>
    </xdr:to>
    <xdr:sp macro="[0]!CopierHeures" textlink="">
      <xdr:nvSpPr>
        <xdr:cNvPr id="3" name="Étoile à 7 branches 1">
          <a:extLst>
            <a:ext uri="{FF2B5EF4-FFF2-40B4-BE49-F238E27FC236}">
              <a16:creationId xmlns:a16="http://schemas.microsoft.com/office/drawing/2014/main" id="{18317C65-499C-4F7A-B03C-AB2B28105CB7}"/>
            </a:ext>
          </a:extLst>
        </xdr:cNvPr>
        <xdr:cNvSpPr>
          <a:spLocks noChangeAspect="1"/>
        </xdr:cNvSpPr>
      </xdr:nvSpPr>
      <xdr:spPr>
        <a:xfrm>
          <a:off x="6105525" y="381000"/>
          <a:ext cx="1866899" cy="523874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solidFill>
          <a:srgbClr val="00B050"/>
        </a:soli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Décompte des Heures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457200</xdr:colOff>
      <xdr:row>3</xdr:row>
      <xdr:rowOff>38100</xdr:rowOff>
    </xdr:from>
    <xdr:to>
      <xdr:col>10</xdr:col>
      <xdr:colOff>38099</xdr:colOff>
      <xdr:row>5</xdr:row>
      <xdr:rowOff>123827</xdr:rowOff>
    </xdr:to>
    <xdr:sp macro="[0]!QuartAgentMois" textlink="">
      <xdr:nvSpPr>
        <xdr:cNvPr id="3" name="Étoile à 7 branches 1">
          <a:extLst>
            <a:ext uri="{FF2B5EF4-FFF2-40B4-BE49-F238E27FC236}">
              <a16:creationId xmlns:a16="http://schemas.microsoft.com/office/drawing/2014/main" id="{5FF00F08-E3B5-42B4-927A-066272407DC4}"/>
            </a:ext>
          </a:extLst>
        </xdr:cNvPr>
        <xdr:cNvSpPr>
          <a:spLocks noChangeAspect="1"/>
        </xdr:cNvSpPr>
      </xdr:nvSpPr>
      <xdr:spPr>
        <a:xfrm>
          <a:off x="7096125" y="609600"/>
          <a:ext cx="1866899" cy="485777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gradFill flip="none" rotWithShape="1">
          <a:gsLst>
            <a:gs pos="0">
              <a:srgbClr val="00B050"/>
            </a:gs>
            <a:gs pos="96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100" b="1">
              <a:solidFill>
                <a:schemeClr val="tx1">
                  <a:lumMod val="95000"/>
                  <a:lumOff val="5000"/>
                </a:schemeClr>
              </a:solidFill>
            </a:rPr>
            <a:t>TABLEAUX</a:t>
          </a:r>
          <a:r>
            <a:rPr lang="fr-FR" sz="1100" b="1" baseline="0">
              <a:solidFill>
                <a:schemeClr val="tx1">
                  <a:lumMod val="95000"/>
                  <a:lumOff val="5000"/>
                </a:schemeClr>
              </a:solidFill>
            </a:rPr>
            <a:t> DES QUARTS</a:t>
          </a:r>
          <a:endParaRPr lang="fr-FR" sz="11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190500</xdr:colOff>
      <xdr:row>0</xdr:row>
      <xdr:rowOff>200025</xdr:rowOff>
    </xdr:from>
    <xdr:to>
      <xdr:col>32</xdr:col>
      <xdr:colOff>533399</xdr:colOff>
      <xdr:row>2</xdr:row>
      <xdr:rowOff>95249</xdr:rowOff>
    </xdr:to>
    <xdr:sp macro="[0]!CopierListeAgentsVersAbsences" textlink="">
      <xdr:nvSpPr>
        <xdr:cNvPr id="5" name="Étoile à 7 branches 1">
          <a:extLst>
            <a:ext uri="{FF2B5EF4-FFF2-40B4-BE49-F238E27FC236}">
              <a16:creationId xmlns:a16="http://schemas.microsoft.com/office/drawing/2014/main" id="{2AA9DAB6-FB32-4C12-95ED-AD647E5991E9}"/>
            </a:ext>
          </a:extLst>
        </xdr:cNvPr>
        <xdr:cNvSpPr>
          <a:spLocks noChangeAspect="1"/>
        </xdr:cNvSpPr>
      </xdr:nvSpPr>
      <xdr:spPr>
        <a:xfrm>
          <a:off x="9496425" y="200025"/>
          <a:ext cx="1866899" cy="523874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solidFill>
          <a:schemeClr val="accent1"/>
        </a:soli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Gestion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des Absences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238125</xdr:colOff>
      <xdr:row>1</xdr:row>
      <xdr:rowOff>0</xdr:rowOff>
    </xdr:from>
    <xdr:to>
      <xdr:col>32</xdr:col>
      <xdr:colOff>581024</xdr:colOff>
      <xdr:row>3</xdr:row>
      <xdr:rowOff>66675</xdr:rowOff>
    </xdr:to>
    <xdr:sp macro="[0]!VersEquipes" textlink="">
      <xdr:nvSpPr>
        <xdr:cNvPr id="6" name="Étoile à 7 branches 1">
          <a:extLst>
            <a:ext uri="{FF2B5EF4-FFF2-40B4-BE49-F238E27FC236}">
              <a16:creationId xmlns:a16="http://schemas.microsoft.com/office/drawing/2014/main" id="{EE7DDECD-B3DD-4104-B825-3C6B8C3C2C12}"/>
            </a:ext>
          </a:extLst>
        </xdr:cNvPr>
        <xdr:cNvSpPr>
          <a:spLocks noChangeAspect="1"/>
        </xdr:cNvSpPr>
      </xdr:nvSpPr>
      <xdr:spPr>
        <a:xfrm>
          <a:off x="8696325" y="333375"/>
          <a:ext cx="1866899" cy="552450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solidFill>
          <a:schemeClr val="bg2"/>
        </a:soli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Gestion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des équipes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36</xdr:col>
      <xdr:colOff>0</xdr:colOff>
      <xdr:row>1</xdr:row>
      <xdr:rowOff>0</xdr:rowOff>
    </xdr:from>
    <xdr:to>
      <xdr:col>37</xdr:col>
      <xdr:colOff>466725</xdr:colOff>
      <xdr:row>3</xdr:row>
      <xdr:rowOff>114299</xdr:rowOff>
    </xdr:to>
    <xdr:sp macro="[0]!CopierListeAgentsVersRecap" textlink="">
      <xdr:nvSpPr>
        <xdr:cNvPr id="3" name="Étoile à 7 branches 1">
          <a:extLst>
            <a:ext uri="{FF2B5EF4-FFF2-40B4-BE49-F238E27FC236}">
              <a16:creationId xmlns:a16="http://schemas.microsoft.com/office/drawing/2014/main" id="{B35F7B4C-FCB8-4508-BEDC-51BD62B08185}"/>
            </a:ext>
          </a:extLst>
        </xdr:cNvPr>
        <xdr:cNvSpPr>
          <a:spLocks noChangeAspect="1"/>
        </xdr:cNvSpPr>
      </xdr:nvSpPr>
      <xdr:spPr>
        <a:xfrm>
          <a:off x="10372725" y="247650"/>
          <a:ext cx="1228725" cy="523874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solidFill>
          <a:srgbClr val="00B050"/>
        </a:soli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400" b="1">
              <a:solidFill>
                <a:schemeClr val="bg1"/>
              </a:solidFill>
            </a:rPr>
            <a:t>VALIDER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6</xdr:row>
      <xdr:rowOff>0</xdr:rowOff>
    </xdr:from>
    <xdr:to>
      <xdr:col>9</xdr:col>
      <xdr:colOff>342899</xdr:colOff>
      <xdr:row>8</xdr:row>
      <xdr:rowOff>104777</xdr:rowOff>
    </xdr:to>
    <xdr:sp macro="[0]!CopierAgentsVersHeures" textlink="">
      <xdr:nvSpPr>
        <xdr:cNvPr id="3" name="Étoile à 7 branches 1">
          <a:extLst>
            <a:ext uri="{FF2B5EF4-FFF2-40B4-BE49-F238E27FC236}">
              <a16:creationId xmlns:a16="http://schemas.microsoft.com/office/drawing/2014/main" id="{2E414BF3-5740-4630-A75F-BCF5EFCFC18B}"/>
            </a:ext>
          </a:extLst>
        </xdr:cNvPr>
        <xdr:cNvSpPr>
          <a:spLocks noChangeAspect="1"/>
        </xdr:cNvSpPr>
      </xdr:nvSpPr>
      <xdr:spPr>
        <a:xfrm>
          <a:off x="6772275" y="1143000"/>
          <a:ext cx="1866899" cy="485777"/>
        </a:xfrm>
        <a:custGeom>
          <a:avLst/>
          <a:gdLst>
            <a:gd name="connsiteX0" fmla="*/ -1 w 485775"/>
            <a:gd name="connsiteY0" fmla="*/ 300154 h 466725"/>
            <a:gd name="connsiteX1" fmla="*/ 74804 w 485775"/>
            <a:gd name="connsiteY1" fmla="*/ 207713 h 466725"/>
            <a:gd name="connsiteX2" fmla="*/ 48107 w 485775"/>
            <a:gd name="connsiteY2" fmla="*/ 92441 h 466725"/>
            <a:gd name="connsiteX3" fmla="*/ 168084 w 485775"/>
            <a:gd name="connsiteY3" fmla="*/ 92441 h 466725"/>
            <a:gd name="connsiteX4" fmla="*/ 242888 w 485775"/>
            <a:gd name="connsiteY4" fmla="*/ 0 h 466725"/>
            <a:gd name="connsiteX5" fmla="*/ 317691 w 485775"/>
            <a:gd name="connsiteY5" fmla="*/ 92441 h 466725"/>
            <a:gd name="connsiteX6" fmla="*/ 437668 w 485775"/>
            <a:gd name="connsiteY6" fmla="*/ 92441 h 466725"/>
            <a:gd name="connsiteX7" fmla="*/ 410971 w 485775"/>
            <a:gd name="connsiteY7" fmla="*/ 207713 h 466725"/>
            <a:gd name="connsiteX8" fmla="*/ 485776 w 485775"/>
            <a:gd name="connsiteY8" fmla="*/ 300154 h 466725"/>
            <a:gd name="connsiteX9" fmla="*/ 377680 w 485775"/>
            <a:gd name="connsiteY9" fmla="*/ 351455 h 466725"/>
            <a:gd name="connsiteX10" fmla="*/ 350982 w 485775"/>
            <a:gd name="connsiteY10" fmla="*/ 466727 h 466725"/>
            <a:gd name="connsiteX11" fmla="*/ 242888 w 485775"/>
            <a:gd name="connsiteY11" fmla="*/ 415426 h 466725"/>
            <a:gd name="connsiteX12" fmla="*/ 134793 w 485775"/>
            <a:gd name="connsiteY12" fmla="*/ 466727 h 466725"/>
            <a:gd name="connsiteX13" fmla="*/ 108095 w 485775"/>
            <a:gd name="connsiteY13" fmla="*/ 351455 h 466725"/>
            <a:gd name="connsiteX14" fmla="*/ -1 w 485775"/>
            <a:gd name="connsiteY14" fmla="*/ 300154 h 466725"/>
            <a:gd name="connsiteX0" fmla="*/ 0 w 1038227"/>
            <a:gd name="connsiteY0" fmla="*/ 300154 h 466727"/>
            <a:gd name="connsiteX1" fmla="*/ 74805 w 1038227"/>
            <a:gd name="connsiteY1" fmla="*/ 207713 h 466727"/>
            <a:gd name="connsiteX2" fmla="*/ 48108 w 1038227"/>
            <a:gd name="connsiteY2" fmla="*/ 92441 h 466727"/>
            <a:gd name="connsiteX3" fmla="*/ 168085 w 1038227"/>
            <a:gd name="connsiteY3" fmla="*/ 92441 h 466727"/>
            <a:gd name="connsiteX4" fmla="*/ 242889 w 1038227"/>
            <a:gd name="connsiteY4" fmla="*/ 0 h 466727"/>
            <a:gd name="connsiteX5" fmla="*/ 317692 w 1038227"/>
            <a:gd name="connsiteY5" fmla="*/ 92441 h 466727"/>
            <a:gd name="connsiteX6" fmla="*/ 437669 w 1038227"/>
            <a:gd name="connsiteY6" fmla="*/ 92441 h 466727"/>
            <a:gd name="connsiteX7" fmla="*/ 410972 w 1038227"/>
            <a:gd name="connsiteY7" fmla="*/ 207713 h 466727"/>
            <a:gd name="connsiteX8" fmla="*/ 1038227 w 1038227"/>
            <a:gd name="connsiteY8" fmla="*/ 376354 h 466727"/>
            <a:gd name="connsiteX9" fmla="*/ 377681 w 1038227"/>
            <a:gd name="connsiteY9" fmla="*/ 351455 h 466727"/>
            <a:gd name="connsiteX10" fmla="*/ 350983 w 1038227"/>
            <a:gd name="connsiteY10" fmla="*/ 466727 h 466727"/>
            <a:gd name="connsiteX11" fmla="*/ 242889 w 1038227"/>
            <a:gd name="connsiteY11" fmla="*/ 415426 h 466727"/>
            <a:gd name="connsiteX12" fmla="*/ 134794 w 1038227"/>
            <a:gd name="connsiteY12" fmla="*/ 466727 h 466727"/>
            <a:gd name="connsiteX13" fmla="*/ 108096 w 1038227"/>
            <a:gd name="connsiteY13" fmla="*/ 351455 h 466727"/>
            <a:gd name="connsiteX14" fmla="*/ 0 w 1038227"/>
            <a:gd name="connsiteY14" fmla="*/ 300154 h 466727"/>
            <a:gd name="connsiteX0" fmla="*/ 0 w 1058672"/>
            <a:gd name="connsiteY0" fmla="*/ 300154 h 466727"/>
            <a:gd name="connsiteX1" fmla="*/ 74805 w 1058672"/>
            <a:gd name="connsiteY1" fmla="*/ 207713 h 466727"/>
            <a:gd name="connsiteX2" fmla="*/ 48108 w 1058672"/>
            <a:gd name="connsiteY2" fmla="*/ 92441 h 466727"/>
            <a:gd name="connsiteX3" fmla="*/ 168085 w 1058672"/>
            <a:gd name="connsiteY3" fmla="*/ 92441 h 466727"/>
            <a:gd name="connsiteX4" fmla="*/ 242889 w 1058672"/>
            <a:gd name="connsiteY4" fmla="*/ 0 h 466727"/>
            <a:gd name="connsiteX5" fmla="*/ 317692 w 1058672"/>
            <a:gd name="connsiteY5" fmla="*/ 92441 h 466727"/>
            <a:gd name="connsiteX6" fmla="*/ 437669 w 1058672"/>
            <a:gd name="connsiteY6" fmla="*/ 92441 h 466727"/>
            <a:gd name="connsiteX7" fmla="*/ 1058672 w 1058672"/>
            <a:gd name="connsiteY7" fmla="*/ 64838 h 466727"/>
            <a:gd name="connsiteX8" fmla="*/ 1038227 w 1058672"/>
            <a:gd name="connsiteY8" fmla="*/ 376354 h 466727"/>
            <a:gd name="connsiteX9" fmla="*/ 377681 w 1058672"/>
            <a:gd name="connsiteY9" fmla="*/ 351455 h 466727"/>
            <a:gd name="connsiteX10" fmla="*/ 350983 w 1058672"/>
            <a:gd name="connsiteY10" fmla="*/ 466727 h 466727"/>
            <a:gd name="connsiteX11" fmla="*/ 242889 w 1058672"/>
            <a:gd name="connsiteY11" fmla="*/ 415426 h 466727"/>
            <a:gd name="connsiteX12" fmla="*/ 134794 w 1058672"/>
            <a:gd name="connsiteY12" fmla="*/ 466727 h 466727"/>
            <a:gd name="connsiteX13" fmla="*/ 108096 w 1058672"/>
            <a:gd name="connsiteY13" fmla="*/ 351455 h 466727"/>
            <a:gd name="connsiteX14" fmla="*/ 0 w 1058672"/>
            <a:gd name="connsiteY14" fmla="*/ 300154 h 466727"/>
            <a:gd name="connsiteX0" fmla="*/ 0 w 1217049"/>
            <a:gd name="connsiteY0" fmla="*/ 300154 h 466727"/>
            <a:gd name="connsiteX1" fmla="*/ 74805 w 1217049"/>
            <a:gd name="connsiteY1" fmla="*/ 207713 h 466727"/>
            <a:gd name="connsiteX2" fmla="*/ 48108 w 1217049"/>
            <a:gd name="connsiteY2" fmla="*/ 92441 h 466727"/>
            <a:gd name="connsiteX3" fmla="*/ 168085 w 1217049"/>
            <a:gd name="connsiteY3" fmla="*/ 92441 h 466727"/>
            <a:gd name="connsiteX4" fmla="*/ 242889 w 1217049"/>
            <a:gd name="connsiteY4" fmla="*/ 0 h 466727"/>
            <a:gd name="connsiteX5" fmla="*/ 317692 w 1217049"/>
            <a:gd name="connsiteY5" fmla="*/ 92441 h 466727"/>
            <a:gd name="connsiteX6" fmla="*/ 437669 w 1217049"/>
            <a:gd name="connsiteY6" fmla="*/ 92441 h 466727"/>
            <a:gd name="connsiteX7" fmla="*/ 1058672 w 1217049"/>
            <a:gd name="connsiteY7" fmla="*/ 64838 h 466727"/>
            <a:gd name="connsiteX8" fmla="*/ 1038227 w 1217049"/>
            <a:gd name="connsiteY8" fmla="*/ 376354 h 466727"/>
            <a:gd name="connsiteX9" fmla="*/ 377681 w 1217049"/>
            <a:gd name="connsiteY9" fmla="*/ 351455 h 466727"/>
            <a:gd name="connsiteX10" fmla="*/ 350983 w 1217049"/>
            <a:gd name="connsiteY10" fmla="*/ 466727 h 466727"/>
            <a:gd name="connsiteX11" fmla="*/ 242889 w 1217049"/>
            <a:gd name="connsiteY11" fmla="*/ 415426 h 466727"/>
            <a:gd name="connsiteX12" fmla="*/ 134794 w 1217049"/>
            <a:gd name="connsiteY12" fmla="*/ 466727 h 466727"/>
            <a:gd name="connsiteX13" fmla="*/ 108096 w 1217049"/>
            <a:gd name="connsiteY13" fmla="*/ 351455 h 466727"/>
            <a:gd name="connsiteX14" fmla="*/ 0 w 1217049"/>
            <a:gd name="connsiteY14" fmla="*/ 300154 h 466727"/>
            <a:gd name="connsiteX0" fmla="*/ 0 w 1232528"/>
            <a:gd name="connsiteY0" fmla="*/ 300154 h 466727"/>
            <a:gd name="connsiteX1" fmla="*/ 74805 w 1232528"/>
            <a:gd name="connsiteY1" fmla="*/ 207713 h 466727"/>
            <a:gd name="connsiteX2" fmla="*/ 48108 w 1232528"/>
            <a:gd name="connsiteY2" fmla="*/ 92441 h 466727"/>
            <a:gd name="connsiteX3" fmla="*/ 168085 w 1232528"/>
            <a:gd name="connsiteY3" fmla="*/ 92441 h 466727"/>
            <a:gd name="connsiteX4" fmla="*/ 242889 w 1232528"/>
            <a:gd name="connsiteY4" fmla="*/ 0 h 466727"/>
            <a:gd name="connsiteX5" fmla="*/ 317692 w 1232528"/>
            <a:gd name="connsiteY5" fmla="*/ 92441 h 466727"/>
            <a:gd name="connsiteX6" fmla="*/ 437669 w 1232528"/>
            <a:gd name="connsiteY6" fmla="*/ 92441 h 466727"/>
            <a:gd name="connsiteX7" fmla="*/ 1058672 w 1232528"/>
            <a:gd name="connsiteY7" fmla="*/ 64838 h 466727"/>
            <a:gd name="connsiteX8" fmla="*/ 1095377 w 1232528"/>
            <a:gd name="connsiteY8" fmla="*/ 452554 h 466727"/>
            <a:gd name="connsiteX9" fmla="*/ 377681 w 1232528"/>
            <a:gd name="connsiteY9" fmla="*/ 351455 h 466727"/>
            <a:gd name="connsiteX10" fmla="*/ 350983 w 1232528"/>
            <a:gd name="connsiteY10" fmla="*/ 466727 h 466727"/>
            <a:gd name="connsiteX11" fmla="*/ 242889 w 1232528"/>
            <a:gd name="connsiteY11" fmla="*/ 415426 h 466727"/>
            <a:gd name="connsiteX12" fmla="*/ 134794 w 1232528"/>
            <a:gd name="connsiteY12" fmla="*/ 466727 h 466727"/>
            <a:gd name="connsiteX13" fmla="*/ 108096 w 1232528"/>
            <a:gd name="connsiteY13" fmla="*/ 351455 h 466727"/>
            <a:gd name="connsiteX14" fmla="*/ 0 w 1232528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377681 w 1242407"/>
            <a:gd name="connsiteY9" fmla="*/ 351455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300154 h 466727"/>
            <a:gd name="connsiteX1" fmla="*/ 74805 w 1242407"/>
            <a:gd name="connsiteY1" fmla="*/ 207713 h 466727"/>
            <a:gd name="connsiteX2" fmla="*/ 48108 w 1242407"/>
            <a:gd name="connsiteY2" fmla="*/ 92441 h 466727"/>
            <a:gd name="connsiteX3" fmla="*/ 168085 w 1242407"/>
            <a:gd name="connsiteY3" fmla="*/ 92441 h 466727"/>
            <a:gd name="connsiteX4" fmla="*/ 242889 w 1242407"/>
            <a:gd name="connsiteY4" fmla="*/ 0 h 466727"/>
            <a:gd name="connsiteX5" fmla="*/ 317692 w 1242407"/>
            <a:gd name="connsiteY5" fmla="*/ 92441 h 466727"/>
            <a:gd name="connsiteX6" fmla="*/ 437669 w 1242407"/>
            <a:gd name="connsiteY6" fmla="*/ 92441 h 466727"/>
            <a:gd name="connsiteX7" fmla="*/ 1058672 w 1242407"/>
            <a:gd name="connsiteY7" fmla="*/ 64838 h 466727"/>
            <a:gd name="connsiteX8" fmla="*/ 1095377 w 1242407"/>
            <a:gd name="connsiteY8" fmla="*/ 452554 h 466727"/>
            <a:gd name="connsiteX9" fmla="*/ 434831 w 1242407"/>
            <a:gd name="connsiteY9" fmla="*/ 399080 h 466727"/>
            <a:gd name="connsiteX10" fmla="*/ 350983 w 1242407"/>
            <a:gd name="connsiteY10" fmla="*/ 466727 h 466727"/>
            <a:gd name="connsiteX11" fmla="*/ 242889 w 1242407"/>
            <a:gd name="connsiteY11" fmla="*/ 415426 h 466727"/>
            <a:gd name="connsiteX12" fmla="*/ 134794 w 1242407"/>
            <a:gd name="connsiteY12" fmla="*/ 466727 h 466727"/>
            <a:gd name="connsiteX13" fmla="*/ 108096 w 1242407"/>
            <a:gd name="connsiteY13" fmla="*/ 351455 h 466727"/>
            <a:gd name="connsiteX14" fmla="*/ 0 w 1242407"/>
            <a:gd name="connsiteY14" fmla="*/ 300154 h 466727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48108 w 1242407"/>
            <a:gd name="connsiteY2" fmla="*/ 27603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0 w 1242407"/>
            <a:gd name="connsiteY0" fmla="*/ 235316 h 401889"/>
            <a:gd name="connsiteX1" fmla="*/ 74805 w 1242407"/>
            <a:gd name="connsiteY1" fmla="*/ 142875 h 401889"/>
            <a:gd name="connsiteX2" fmla="*/ 105258 w 1242407"/>
            <a:gd name="connsiteY2" fmla="*/ 37128 h 401889"/>
            <a:gd name="connsiteX3" fmla="*/ 168085 w 1242407"/>
            <a:gd name="connsiteY3" fmla="*/ 27603 h 401889"/>
            <a:gd name="connsiteX4" fmla="*/ 252414 w 1242407"/>
            <a:gd name="connsiteY4" fmla="*/ 20887 h 401889"/>
            <a:gd name="connsiteX5" fmla="*/ 317692 w 1242407"/>
            <a:gd name="connsiteY5" fmla="*/ 27603 h 401889"/>
            <a:gd name="connsiteX6" fmla="*/ 437669 w 1242407"/>
            <a:gd name="connsiteY6" fmla="*/ 27603 h 401889"/>
            <a:gd name="connsiteX7" fmla="*/ 1058672 w 1242407"/>
            <a:gd name="connsiteY7" fmla="*/ 0 h 401889"/>
            <a:gd name="connsiteX8" fmla="*/ 1095377 w 1242407"/>
            <a:gd name="connsiteY8" fmla="*/ 387716 h 401889"/>
            <a:gd name="connsiteX9" fmla="*/ 434831 w 1242407"/>
            <a:gd name="connsiteY9" fmla="*/ 334242 h 401889"/>
            <a:gd name="connsiteX10" fmla="*/ 350983 w 1242407"/>
            <a:gd name="connsiteY10" fmla="*/ 401889 h 401889"/>
            <a:gd name="connsiteX11" fmla="*/ 242889 w 1242407"/>
            <a:gd name="connsiteY11" fmla="*/ 350588 h 401889"/>
            <a:gd name="connsiteX12" fmla="*/ 134794 w 1242407"/>
            <a:gd name="connsiteY12" fmla="*/ 401889 h 401889"/>
            <a:gd name="connsiteX13" fmla="*/ 108096 w 1242407"/>
            <a:gd name="connsiteY13" fmla="*/ 286617 h 401889"/>
            <a:gd name="connsiteX14" fmla="*/ 0 w 1242407"/>
            <a:gd name="connsiteY14" fmla="*/ 235316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59989 w 1167602"/>
            <a:gd name="connsiteY12" fmla="*/ 40188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505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67602"/>
            <a:gd name="connsiteY0" fmla="*/ 244841 h 401889"/>
            <a:gd name="connsiteX1" fmla="*/ 0 w 1167602"/>
            <a:gd name="connsiteY1" fmla="*/ 142875 h 401889"/>
            <a:gd name="connsiteX2" fmla="*/ 30453 w 1167602"/>
            <a:gd name="connsiteY2" fmla="*/ 37128 h 401889"/>
            <a:gd name="connsiteX3" fmla="*/ 93280 w 1167602"/>
            <a:gd name="connsiteY3" fmla="*/ 27603 h 401889"/>
            <a:gd name="connsiteX4" fmla="*/ 177609 w 1167602"/>
            <a:gd name="connsiteY4" fmla="*/ 20887 h 401889"/>
            <a:gd name="connsiteX5" fmla="*/ 242887 w 1167602"/>
            <a:gd name="connsiteY5" fmla="*/ 27603 h 401889"/>
            <a:gd name="connsiteX6" fmla="*/ 362864 w 1167602"/>
            <a:gd name="connsiteY6" fmla="*/ 27603 h 401889"/>
            <a:gd name="connsiteX7" fmla="*/ 983867 w 1167602"/>
            <a:gd name="connsiteY7" fmla="*/ 0 h 401889"/>
            <a:gd name="connsiteX8" fmla="*/ 1020572 w 1167602"/>
            <a:gd name="connsiteY8" fmla="*/ 387716 h 401889"/>
            <a:gd name="connsiteX9" fmla="*/ 360026 w 1167602"/>
            <a:gd name="connsiteY9" fmla="*/ 334242 h 401889"/>
            <a:gd name="connsiteX10" fmla="*/ 276178 w 1167602"/>
            <a:gd name="connsiteY10" fmla="*/ 401889 h 401889"/>
            <a:gd name="connsiteX11" fmla="*/ 168084 w 1167602"/>
            <a:gd name="connsiteY11" fmla="*/ 388688 h 401889"/>
            <a:gd name="connsiteX12" fmla="*/ 12364 w 1167602"/>
            <a:gd name="connsiteY12" fmla="*/ 382839 h 401889"/>
            <a:gd name="connsiteX13" fmla="*/ 33291 w 1167602"/>
            <a:gd name="connsiteY13" fmla="*/ 286617 h 401889"/>
            <a:gd name="connsiteX14" fmla="*/ 20445 w 1167602"/>
            <a:gd name="connsiteY14" fmla="*/ 244841 h 401889"/>
            <a:gd name="connsiteX0" fmla="*/ 20445 w 1170740"/>
            <a:gd name="connsiteY0" fmla="*/ 244841 h 416291"/>
            <a:gd name="connsiteX1" fmla="*/ 0 w 1170740"/>
            <a:gd name="connsiteY1" fmla="*/ 142875 h 416291"/>
            <a:gd name="connsiteX2" fmla="*/ 30453 w 1170740"/>
            <a:gd name="connsiteY2" fmla="*/ 37128 h 416291"/>
            <a:gd name="connsiteX3" fmla="*/ 93280 w 1170740"/>
            <a:gd name="connsiteY3" fmla="*/ 27603 h 416291"/>
            <a:gd name="connsiteX4" fmla="*/ 177609 w 1170740"/>
            <a:gd name="connsiteY4" fmla="*/ 20887 h 416291"/>
            <a:gd name="connsiteX5" fmla="*/ 242887 w 1170740"/>
            <a:gd name="connsiteY5" fmla="*/ 27603 h 416291"/>
            <a:gd name="connsiteX6" fmla="*/ 362864 w 1170740"/>
            <a:gd name="connsiteY6" fmla="*/ 27603 h 416291"/>
            <a:gd name="connsiteX7" fmla="*/ 983867 w 1170740"/>
            <a:gd name="connsiteY7" fmla="*/ 0 h 416291"/>
            <a:gd name="connsiteX8" fmla="*/ 1030097 w 1170740"/>
            <a:gd name="connsiteY8" fmla="*/ 416291 h 416291"/>
            <a:gd name="connsiteX9" fmla="*/ 360026 w 1170740"/>
            <a:gd name="connsiteY9" fmla="*/ 334242 h 416291"/>
            <a:gd name="connsiteX10" fmla="*/ 276178 w 1170740"/>
            <a:gd name="connsiteY10" fmla="*/ 401889 h 416291"/>
            <a:gd name="connsiteX11" fmla="*/ 168084 w 1170740"/>
            <a:gd name="connsiteY11" fmla="*/ 388688 h 416291"/>
            <a:gd name="connsiteX12" fmla="*/ 12364 w 1170740"/>
            <a:gd name="connsiteY12" fmla="*/ 382839 h 416291"/>
            <a:gd name="connsiteX13" fmla="*/ 33291 w 1170740"/>
            <a:gd name="connsiteY13" fmla="*/ 286617 h 416291"/>
            <a:gd name="connsiteX14" fmla="*/ 20445 w 1170740"/>
            <a:gd name="connsiteY14" fmla="*/ 244841 h 416291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388688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25816"/>
            <a:gd name="connsiteX1" fmla="*/ 0 w 1170740"/>
            <a:gd name="connsiteY1" fmla="*/ 142875 h 425816"/>
            <a:gd name="connsiteX2" fmla="*/ 30453 w 1170740"/>
            <a:gd name="connsiteY2" fmla="*/ 37128 h 425816"/>
            <a:gd name="connsiteX3" fmla="*/ 93280 w 1170740"/>
            <a:gd name="connsiteY3" fmla="*/ 27603 h 425816"/>
            <a:gd name="connsiteX4" fmla="*/ 177609 w 1170740"/>
            <a:gd name="connsiteY4" fmla="*/ 20887 h 425816"/>
            <a:gd name="connsiteX5" fmla="*/ 242887 w 1170740"/>
            <a:gd name="connsiteY5" fmla="*/ 27603 h 425816"/>
            <a:gd name="connsiteX6" fmla="*/ 362864 w 1170740"/>
            <a:gd name="connsiteY6" fmla="*/ 27603 h 425816"/>
            <a:gd name="connsiteX7" fmla="*/ 983867 w 1170740"/>
            <a:gd name="connsiteY7" fmla="*/ 0 h 425816"/>
            <a:gd name="connsiteX8" fmla="*/ 1030097 w 1170740"/>
            <a:gd name="connsiteY8" fmla="*/ 416291 h 425816"/>
            <a:gd name="connsiteX9" fmla="*/ 369551 w 1170740"/>
            <a:gd name="connsiteY9" fmla="*/ 410442 h 425816"/>
            <a:gd name="connsiteX10" fmla="*/ 276178 w 1170740"/>
            <a:gd name="connsiteY10" fmla="*/ 401889 h 425816"/>
            <a:gd name="connsiteX11" fmla="*/ 168084 w 1170740"/>
            <a:gd name="connsiteY11" fmla="*/ 417263 h 425816"/>
            <a:gd name="connsiteX12" fmla="*/ 12364 w 1170740"/>
            <a:gd name="connsiteY12" fmla="*/ 382839 h 425816"/>
            <a:gd name="connsiteX13" fmla="*/ 33291 w 1170740"/>
            <a:gd name="connsiteY13" fmla="*/ 286617 h 425816"/>
            <a:gd name="connsiteX14" fmla="*/ 20445 w 1170740"/>
            <a:gd name="connsiteY14" fmla="*/ 244841 h 425816"/>
            <a:gd name="connsiteX0" fmla="*/ 20445 w 1170740"/>
            <a:gd name="connsiteY0" fmla="*/ 244841 h 439989"/>
            <a:gd name="connsiteX1" fmla="*/ 0 w 1170740"/>
            <a:gd name="connsiteY1" fmla="*/ 142875 h 439989"/>
            <a:gd name="connsiteX2" fmla="*/ 30453 w 1170740"/>
            <a:gd name="connsiteY2" fmla="*/ 37128 h 439989"/>
            <a:gd name="connsiteX3" fmla="*/ 93280 w 1170740"/>
            <a:gd name="connsiteY3" fmla="*/ 27603 h 439989"/>
            <a:gd name="connsiteX4" fmla="*/ 177609 w 1170740"/>
            <a:gd name="connsiteY4" fmla="*/ 20887 h 439989"/>
            <a:gd name="connsiteX5" fmla="*/ 242887 w 1170740"/>
            <a:gd name="connsiteY5" fmla="*/ 27603 h 439989"/>
            <a:gd name="connsiteX6" fmla="*/ 362864 w 1170740"/>
            <a:gd name="connsiteY6" fmla="*/ 27603 h 439989"/>
            <a:gd name="connsiteX7" fmla="*/ 983867 w 1170740"/>
            <a:gd name="connsiteY7" fmla="*/ 0 h 439989"/>
            <a:gd name="connsiteX8" fmla="*/ 1030097 w 1170740"/>
            <a:gd name="connsiteY8" fmla="*/ 416291 h 439989"/>
            <a:gd name="connsiteX9" fmla="*/ 369551 w 1170740"/>
            <a:gd name="connsiteY9" fmla="*/ 410442 h 439989"/>
            <a:gd name="connsiteX10" fmla="*/ 276178 w 1170740"/>
            <a:gd name="connsiteY10" fmla="*/ 401889 h 439989"/>
            <a:gd name="connsiteX11" fmla="*/ 168084 w 1170740"/>
            <a:gd name="connsiteY11" fmla="*/ 417263 h 439989"/>
            <a:gd name="connsiteX12" fmla="*/ 2839 w 1170740"/>
            <a:gd name="connsiteY12" fmla="*/ 439989 h 439989"/>
            <a:gd name="connsiteX13" fmla="*/ 33291 w 1170740"/>
            <a:gd name="connsiteY13" fmla="*/ 286617 h 439989"/>
            <a:gd name="connsiteX14" fmla="*/ 20445 w 1170740"/>
            <a:gd name="connsiteY14" fmla="*/ 244841 h 439989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42887 w 1170740"/>
            <a:gd name="connsiteY5" fmla="*/ 47625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64863 h 460011"/>
            <a:gd name="connsiteX1" fmla="*/ 0 w 1170740"/>
            <a:gd name="connsiteY1" fmla="*/ 162897 h 460011"/>
            <a:gd name="connsiteX2" fmla="*/ 30453 w 1170740"/>
            <a:gd name="connsiteY2" fmla="*/ 57150 h 460011"/>
            <a:gd name="connsiteX3" fmla="*/ 93280 w 1170740"/>
            <a:gd name="connsiteY3" fmla="*/ 47625 h 460011"/>
            <a:gd name="connsiteX4" fmla="*/ 177609 w 1170740"/>
            <a:gd name="connsiteY4" fmla="*/ 40909 h 460011"/>
            <a:gd name="connsiteX5" fmla="*/ 233362 w 1170740"/>
            <a:gd name="connsiteY5" fmla="*/ 19050 h 460011"/>
            <a:gd name="connsiteX6" fmla="*/ 362864 w 1170740"/>
            <a:gd name="connsiteY6" fmla="*/ 0 h 460011"/>
            <a:gd name="connsiteX7" fmla="*/ 983867 w 1170740"/>
            <a:gd name="connsiteY7" fmla="*/ 20022 h 460011"/>
            <a:gd name="connsiteX8" fmla="*/ 1030097 w 1170740"/>
            <a:gd name="connsiteY8" fmla="*/ 436313 h 460011"/>
            <a:gd name="connsiteX9" fmla="*/ 369551 w 1170740"/>
            <a:gd name="connsiteY9" fmla="*/ 430464 h 460011"/>
            <a:gd name="connsiteX10" fmla="*/ 276178 w 1170740"/>
            <a:gd name="connsiteY10" fmla="*/ 421911 h 460011"/>
            <a:gd name="connsiteX11" fmla="*/ 168084 w 1170740"/>
            <a:gd name="connsiteY11" fmla="*/ 437285 h 460011"/>
            <a:gd name="connsiteX12" fmla="*/ 2839 w 1170740"/>
            <a:gd name="connsiteY12" fmla="*/ 460011 h 460011"/>
            <a:gd name="connsiteX13" fmla="*/ 33291 w 1170740"/>
            <a:gd name="connsiteY13" fmla="*/ 306639 h 460011"/>
            <a:gd name="connsiteX14" fmla="*/ 20445 w 1170740"/>
            <a:gd name="connsiteY14" fmla="*/ 264863 h 460011"/>
            <a:gd name="connsiteX0" fmla="*/ 20445 w 1170740"/>
            <a:gd name="connsiteY0" fmla="*/ 283913 h 479061"/>
            <a:gd name="connsiteX1" fmla="*/ 0 w 1170740"/>
            <a:gd name="connsiteY1" fmla="*/ 181947 h 479061"/>
            <a:gd name="connsiteX2" fmla="*/ 30453 w 1170740"/>
            <a:gd name="connsiteY2" fmla="*/ 76200 h 479061"/>
            <a:gd name="connsiteX3" fmla="*/ 93280 w 1170740"/>
            <a:gd name="connsiteY3" fmla="*/ 66675 h 479061"/>
            <a:gd name="connsiteX4" fmla="*/ 177609 w 1170740"/>
            <a:gd name="connsiteY4" fmla="*/ 59959 h 479061"/>
            <a:gd name="connsiteX5" fmla="*/ 223837 w 1170740"/>
            <a:gd name="connsiteY5" fmla="*/ 0 h 479061"/>
            <a:gd name="connsiteX6" fmla="*/ 362864 w 1170740"/>
            <a:gd name="connsiteY6" fmla="*/ 19050 h 479061"/>
            <a:gd name="connsiteX7" fmla="*/ 983867 w 1170740"/>
            <a:gd name="connsiteY7" fmla="*/ 39072 h 479061"/>
            <a:gd name="connsiteX8" fmla="*/ 1030097 w 1170740"/>
            <a:gd name="connsiteY8" fmla="*/ 455363 h 479061"/>
            <a:gd name="connsiteX9" fmla="*/ 369551 w 1170740"/>
            <a:gd name="connsiteY9" fmla="*/ 449514 h 479061"/>
            <a:gd name="connsiteX10" fmla="*/ 276178 w 1170740"/>
            <a:gd name="connsiteY10" fmla="*/ 440961 h 479061"/>
            <a:gd name="connsiteX11" fmla="*/ 168084 w 1170740"/>
            <a:gd name="connsiteY11" fmla="*/ 456335 h 479061"/>
            <a:gd name="connsiteX12" fmla="*/ 2839 w 1170740"/>
            <a:gd name="connsiteY12" fmla="*/ 479061 h 479061"/>
            <a:gd name="connsiteX13" fmla="*/ 33291 w 1170740"/>
            <a:gd name="connsiteY13" fmla="*/ 325689 h 479061"/>
            <a:gd name="connsiteX14" fmla="*/ 20445 w 1170740"/>
            <a:gd name="connsiteY14" fmla="*/ 283913 h 479061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733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30453 w 1170740"/>
            <a:gd name="connsiteY2" fmla="*/ 82916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20445 w 1170740"/>
            <a:gd name="connsiteY0" fmla="*/ 290629 h 485777"/>
            <a:gd name="connsiteX1" fmla="*/ 0 w 1170740"/>
            <a:gd name="connsiteY1" fmla="*/ 188663 h 485777"/>
            <a:gd name="connsiteX2" fmla="*/ 11403 w 1170740"/>
            <a:gd name="connsiteY2" fmla="*/ 16241 h 485777"/>
            <a:gd name="connsiteX3" fmla="*/ 93280 w 1170740"/>
            <a:gd name="connsiteY3" fmla="*/ 35291 h 485777"/>
            <a:gd name="connsiteX4" fmla="*/ 149034 w 1170740"/>
            <a:gd name="connsiteY4" fmla="*/ 0 h 485777"/>
            <a:gd name="connsiteX5" fmla="*/ 223837 w 1170740"/>
            <a:gd name="connsiteY5" fmla="*/ 6716 h 485777"/>
            <a:gd name="connsiteX6" fmla="*/ 362864 w 1170740"/>
            <a:gd name="connsiteY6" fmla="*/ 25766 h 485777"/>
            <a:gd name="connsiteX7" fmla="*/ 983867 w 1170740"/>
            <a:gd name="connsiteY7" fmla="*/ 45788 h 485777"/>
            <a:gd name="connsiteX8" fmla="*/ 1030097 w 1170740"/>
            <a:gd name="connsiteY8" fmla="*/ 462079 h 485777"/>
            <a:gd name="connsiteX9" fmla="*/ 369551 w 1170740"/>
            <a:gd name="connsiteY9" fmla="*/ 456230 h 485777"/>
            <a:gd name="connsiteX10" fmla="*/ 276178 w 1170740"/>
            <a:gd name="connsiteY10" fmla="*/ 447677 h 485777"/>
            <a:gd name="connsiteX11" fmla="*/ 168084 w 1170740"/>
            <a:gd name="connsiteY11" fmla="*/ 463051 h 485777"/>
            <a:gd name="connsiteX12" fmla="*/ 2839 w 1170740"/>
            <a:gd name="connsiteY12" fmla="*/ 485777 h 485777"/>
            <a:gd name="connsiteX13" fmla="*/ 33291 w 1170740"/>
            <a:gd name="connsiteY13" fmla="*/ 332405 h 485777"/>
            <a:gd name="connsiteX14" fmla="*/ 20445 w 1170740"/>
            <a:gd name="connsiteY14" fmla="*/ 2906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69996 w 1207445"/>
            <a:gd name="connsiteY13" fmla="*/ 332405 h 485777"/>
            <a:gd name="connsiteX14" fmla="*/ 0 w 1207445"/>
            <a:gd name="connsiteY14" fmla="*/ 252529 h 485777"/>
            <a:gd name="connsiteX0" fmla="*/ 0 w 1207445"/>
            <a:gd name="connsiteY0" fmla="*/ 252529 h 485777"/>
            <a:gd name="connsiteX1" fmla="*/ 36705 w 1207445"/>
            <a:gd name="connsiteY1" fmla="*/ 188663 h 485777"/>
            <a:gd name="connsiteX2" fmla="*/ 48108 w 1207445"/>
            <a:gd name="connsiteY2" fmla="*/ 16241 h 485777"/>
            <a:gd name="connsiteX3" fmla="*/ 129985 w 1207445"/>
            <a:gd name="connsiteY3" fmla="*/ 35291 h 485777"/>
            <a:gd name="connsiteX4" fmla="*/ 185739 w 1207445"/>
            <a:gd name="connsiteY4" fmla="*/ 0 h 485777"/>
            <a:gd name="connsiteX5" fmla="*/ 260542 w 1207445"/>
            <a:gd name="connsiteY5" fmla="*/ 6716 h 485777"/>
            <a:gd name="connsiteX6" fmla="*/ 399569 w 1207445"/>
            <a:gd name="connsiteY6" fmla="*/ 25766 h 485777"/>
            <a:gd name="connsiteX7" fmla="*/ 1020572 w 1207445"/>
            <a:gd name="connsiteY7" fmla="*/ 45788 h 485777"/>
            <a:gd name="connsiteX8" fmla="*/ 1066802 w 1207445"/>
            <a:gd name="connsiteY8" fmla="*/ 462079 h 485777"/>
            <a:gd name="connsiteX9" fmla="*/ 406256 w 1207445"/>
            <a:gd name="connsiteY9" fmla="*/ 456230 h 485777"/>
            <a:gd name="connsiteX10" fmla="*/ 312883 w 1207445"/>
            <a:gd name="connsiteY10" fmla="*/ 447677 h 485777"/>
            <a:gd name="connsiteX11" fmla="*/ 204789 w 1207445"/>
            <a:gd name="connsiteY11" fmla="*/ 463051 h 485777"/>
            <a:gd name="connsiteX12" fmla="*/ 39544 w 1207445"/>
            <a:gd name="connsiteY12" fmla="*/ 485777 h 485777"/>
            <a:gd name="connsiteX13" fmla="*/ 50946 w 1207445"/>
            <a:gd name="connsiteY13" fmla="*/ 370505 h 485777"/>
            <a:gd name="connsiteX14" fmla="*/ 0 w 1207445"/>
            <a:gd name="connsiteY14" fmla="*/ 252529 h 4857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207445" h="485777">
              <a:moveTo>
                <a:pt x="0" y="252529"/>
              </a:moveTo>
              <a:lnTo>
                <a:pt x="36705" y="188663"/>
              </a:lnTo>
              <a:lnTo>
                <a:pt x="48108" y="16241"/>
              </a:lnTo>
              <a:lnTo>
                <a:pt x="129985" y="35291"/>
              </a:lnTo>
              <a:lnTo>
                <a:pt x="185739" y="0"/>
              </a:lnTo>
              <a:lnTo>
                <a:pt x="260542" y="6716"/>
              </a:lnTo>
              <a:lnTo>
                <a:pt x="399569" y="25766"/>
              </a:lnTo>
              <a:lnTo>
                <a:pt x="1020572" y="45788"/>
              </a:lnTo>
              <a:cubicBezTo>
                <a:pt x="1385232" y="225827"/>
                <a:pt x="1111717" y="434440"/>
                <a:pt x="1066802" y="462079"/>
              </a:cubicBezTo>
              <a:cubicBezTo>
                <a:pt x="789470" y="456954"/>
                <a:pt x="645488" y="489930"/>
                <a:pt x="406256" y="456230"/>
              </a:cubicBezTo>
              <a:lnTo>
                <a:pt x="312883" y="447677"/>
              </a:lnTo>
              <a:lnTo>
                <a:pt x="204789" y="463051"/>
              </a:lnTo>
              <a:lnTo>
                <a:pt x="39544" y="485777"/>
              </a:lnTo>
              <a:lnTo>
                <a:pt x="50946" y="370505"/>
              </a:lnTo>
              <a:lnTo>
                <a:pt x="0" y="252529"/>
              </a:lnTo>
              <a:close/>
            </a:path>
          </a:pathLst>
        </a:custGeom>
        <a:gradFill flip="none" rotWithShape="1">
          <a:gsLst>
            <a:gs pos="0">
              <a:srgbClr val="00B050"/>
            </a:gs>
            <a:gs pos="96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 w="15875" cap="rnd" cmpd="thickThin">
          <a:solidFill>
            <a:schemeClr val="accent6"/>
          </a:solidFill>
          <a:round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 anchorCtr="1"/>
        <a:lstStyle/>
        <a:p>
          <a:pPr algn="l"/>
          <a:endParaRPr lang="fr-FR" sz="1100"/>
        </a:p>
        <a:p>
          <a:pPr algn="l"/>
          <a:r>
            <a:rPr lang="fr-FR" sz="1100" b="1">
              <a:solidFill>
                <a:schemeClr val="tx1">
                  <a:lumMod val="95000"/>
                  <a:lumOff val="5000"/>
                </a:schemeClr>
              </a:solidFill>
            </a:rPr>
            <a:t>Gestion</a:t>
          </a:r>
          <a:r>
            <a:rPr lang="fr-FR" sz="1100" b="1" baseline="0">
              <a:solidFill>
                <a:schemeClr val="tx1">
                  <a:lumMod val="95000"/>
                  <a:lumOff val="5000"/>
                </a:schemeClr>
              </a:solidFill>
            </a:rPr>
            <a:t> jours fériés</a:t>
          </a:r>
          <a:endParaRPr lang="fr-FR" sz="11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agents" displayName="Liste_agents" ref="B8:E15" totalsRowShown="0" headerRowDxfId="133" dataDxfId="132">
  <autoFilter ref="B8:E15" xr:uid="{00000000-0009-0000-0100-000001000000}"/>
  <tableColumns count="4">
    <tableColumn id="1" xr3:uid="{00000000-0010-0000-0000-000001000000}" name="Prénoms et NOM" dataDxfId="131"/>
    <tableColumn id="7" xr3:uid="{00000000-0010-0000-0000-000007000000}" name="Matricule" dataDxfId="130"/>
    <tableColumn id="3" xr3:uid="{00000000-0010-0000-0000-000003000000}" name="R. en cours" dataDxfId="129"/>
    <tableColumn id="4" xr3:uid="{00000000-0010-0000-0000-000004000000}" name="Modif." dataDxfId="1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Days_off" displayName="Days_off" ref="A1:A5" totalsRowShown="0">
  <autoFilter ref="A1:A5" xr:uid="{00000000-0009-0000-0100-000004000000}"/>
  <tableColumns count="1">
    <tableColumn id="1" xr3:uid="{00000000-0010-0000-0100-000001000000}" name="jours férié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B6:G10" totalsRowShown="0" headerRowDxfId="127" dataDxfId="126">
  <autoFilter ref="B6:G10" xr:uid="{00000000-0009-0000-0100-000006000000}"/>
  <tableColumns count="6">
    <tableColumn id="1" xr3:uid="{00000000-0010-0000-0200-000001000000}" name="Equipe 1" dataDxfId="125"/>
    <tableColumn id="2" xr3:uid="{00000000-0010-0000-0200-000002000000}" name="Equipe 2" dataDxfId="124"/>
    <tableColumn id="3" xr3:uid="{00000000-0010-0000-0200-000003000000}" name="Equipe 3" dataDxfId="123"/>
    <tableColumn id="4" xr3:uid="{00000000-0010-0000-0200-000004000000}" name="Equipe 4" dataDxfId="122"/>
    <tableColumn id="5" xr3:uid="{00000000-0010-0000-0200-000005000000}" name="Equipe 5" dataDxfId="121"/>
    <tableColumn id="6" xr3:uid="{00000000-0010-0000-0200-000006000000}" name="Equipe 6" dataDxfId="12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Leave" displayName="Leave" ref="B5:F13" totalsRowShown="0" headerRowDxfId="119" dataDxfId="118">
  <autoFilter ref="B5:F13" xr:uid="{00000000-0009-0000-0100-000002000000}"/>
  <tableColumns count="5">
    <tableColumn id="1" xr3:uid="{00000000-0010-0000-0300-000001000000}" name="Agents" dataDxfId="117"/>
    <tableColumn id="2" xr3:uid="{00000000-0010-0000-0300-000002000000}" name="depart" dataDxfId="116"/>
    <tableColumn id="3" xr3:uid="{00000000-0010-0000-0300-000003000000}" name="retour" dataDxfId="115"/>
    <tableColumn id="4" xr3:uid="{00000000-0010-0000-0300-000004000000}" name="Nbre jours" dataDxfId="114">
      <calculatedColumnFormula>Leave[[#This Row],[retour]]-Leave[[#This Row],[depart]]</calculatedColumnFormula>
    </tableColumn>
    <tableColumn id="5" xr3:uid="{00000000-0010-0000-0300-000005000000}" name="Raison d'absence" dataDxfId="1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B5:H13" totalsRowShown="0">
  <autoFilter ref="B5:H13" xr:uid="{00000000-0009-0000-0100-000007000000}"/>
  <tableColumns count="7">
    <tableColumn id="1" xr3:uid="{00000000-0010-0000-0400-000001000000}" name="Noms et Prénoms"/>
    <tableColumn id="2" xr3:uid="{00000000-0010-0000-0400-000002000000}" name="Matricules"/>
    <tableColumn id="3" xr3:uid="{00000000-0010-0000-0400-000003000000}" name="HTT" dataDxfId="112">
      <calculatedColumnFormula>OFFSET(HEURES!$A$1,MATCH($B6,HEURES!$A$1:$A$9939,0),MATCH("TOTAL",HEURES!$A$3:$AI$3,0)-1)</calculatedColumnFormula>
    </tableColumn>
    <tableColumn id="4" xr3:uid="{00000000-0010-0000-0400-000004000000}" name="HNN" dataDxfId="111">
      <calculatedColumnFormula>OFFSET(HEURES!$A$1,MATCH($B6,HEURES!$A$1:$A$9940,0)+1,MATCH("TOTAL",HEURES!$A$3:$AI$3,0)-1)</calculatedColumnFormula>
    </tableColumn>
    <tableColumn id="5" xr3:uid="{00000000-0010-0000-0400-000005000000}" name="JFHDJ" dataDxfId="110">
      <calculatedColumnFormula>OFFSET(HEURES!$A$1,MATCH($B6,HEURES!$A$1:$A$9940,0)+2,MATCH("TOTAL",HEURES!$A$3:$AI$3,0)-1)</calculatedColumnFormula>
    </tableColumn>
    <tableColumn id="6" xr3:uid="{00000000-0010-0000-0400-000006000000}" name="JFHDN" dataDxfId="109">
      <calculatedColumnFormula>OFFSET(HEURES!$A$1,MATCH($B6,HEURES!$A$1:$A$9940,0)+3,MATCH("TOTAL",HEURES!$A$3:$AI$3,0)-1)</calculatedColumnFormula>
    </tableColumn>
    <tableColumn id="7" xr3:uid="{00000000-0010-0000-0400-000007000000}" name="Observations" dataDxfId="108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60"/>
  <sheetViews>
    <sheetView zoomScaleNormal="100" workbookViewId="0">
      <selection activeCell="Q11" sqref="Q11"/>
    </sheetView>
  </sheetViews>
  <sheetFormatPr baseColWidth="10" defaultColWidth="11.42578125" defaultRowHeight="15"/>
  <cols>
    <col min="1" max="1" width="11.42578125" style="100"/>
    <col min="2" max="2" width="26.85546875" style="100" bestFit="1" customWidth="1"/>
    <col min="3" max="3" width="11.85546875" style="100" bestFit="1" customWidth="1"/>
    <col min="4" max="4" width="12.85546875" style="100" bestFit="1" customWidth="1"/>
    <col min="5" max="5" width="10.7109375" style="100" bestFit="1" customWidth="1"/>
    <col min="6" max="7" width="7.85546875" style="100" bestFit="1" customWidth="1"/>
    <col min="8" max="11" width="11.42578125" style="100"/>
    <col min="12" max="12" width="10.7109375" style="100" customWidth="1"/>
    <col min="13" max="15" width="5.5703125" style="100" bestFit="1" customWidth="1"/>
    <col min="16" max="16384" width="11.42578125" style="100"/>
  </cols>
  <sheetData>
    <row r="1" spans="1:26">
      <c r="A1" s="99"/>
      <c r="H1" s="101" t="s">
        <v>2</v>
      </c>
      <c r="I1" s="102">
        <v>2018</v>
      </c>
    </row>
    <row r="2" spans="1:26">
      <c r="E2" s="103"/>
      <c r="F2" s="103"/>
      <c r="H2" s="104" t="s">
        <v>0</v>
      </c>
      <c r="I2" s="102" t="s">
        <v>11</v>
      </c>
    </row>
    <row r="3" spans="1:26">
      <c r="B3" s="103"/>
      <c r="C3" s="103"/>
      <c r="E3" s="105"/>
      <c r="H3" s="106"/>
    </row>
    <row r="4" spans="1:26">
      <c r="H4" s="103"/>
    </row>
    <row r="5" spans="1:26">
      <c r="I5" s="107"/>
      <c r="J5" s="107"/>
    </row>
    <row r="6" spans="1:26" ht="21">
      <c r="B6" s="108" t="s">
        <v>3</v>
      </c>
      <c r="C6" s="103"/>
      <c r="D6" s="109"/>
      <c r="H6" s="124" t="s">
        <v>22</v>
      </c>
      <c r="I6" s="124"/>
      <c r="J6" s="110" t="s">
        <v>9</v>
      </c>
      <c r="K6" s="110" t="s">
        <v>10</v>
      </c>
      <c r="L6" s="110" t="s">
        <v>0</v>
      </c>
    </row>
    <row r="7" spans="1:26">
      <c r="D7" s="111"/>
      <c r="E7" s="111"/>
      <c r="F7" s="111"/>
      <c r="G7" s="111"/>
      <c r="H7" s="122" t="str">
        <f ca="1">DATESSEM($I$1,J7)</f>
        <v>01-janv au 07-janv 2018</v>
      </c>
      <c r="I7" s="122"/>
      <c r="J7" s="112">
        <f ca="1">NSEMAN(DATE(I1,1,1))</f>
        <v>1</v>
      </c>
      <c r="K7" s="113">
        <v>4</v>
      </c>
      <c r="L7" s="114" t="str">
        <f ca="1">IFERROR(OFFSET($Z$6,MATCH(J7,$Y$7:$Y$18,0),),"")</f>
        <v>Janvier</v>
      </c>
      <c r="Y7" s="100">
        <f ca="1">NSEMMOIS($I$1,ROW(1:1))</f>
        <v>1</v>
      </c>
      <c r="Z7" s="100" t="s">
        <v>1</v>
      </c>
    </row>
    <row r="8" spans="1:26">
      <c r="B8" s="103" t="s">
        <v>4</v>
      </c>
      <c r="C8" s="103" t="s">
        <v>5</v>
      </c>
      <c r="D8" s="115" t="s">
        <v>23</v>
      </c>
      <c r="E8" s="115" t="s">
        <v>24</v>
      </c>
      <c r="H8" s="123" t="str">
        <f t="shared" ref="H8:H21" ca="1" si="0">DATESSEM($I$1,J8)</f>
        <v>08-janv au 14-janv 2018</v>
      </c>
      <c r="I8" s="123"/>
      <c r="J8" s="116">
        <f ca="1">J7+1</f>
        <v>2</v>
      </c>
      <c r="K8" s="116">
        <v>4</v>
      </c>
      <c r="L8" s="117" t="str">
        <f t="shared" ref="L8:L59" ca="1" si="1">IFERROR(OFFSET($Z$6,MATCH(J8,$Y$7:$Y$18,0),),"")</f>
        <v/>
      </c>
      <c r="Y8" s="100">
        <f t="shared" ref="Y8:Y18" ca="1" si="2">NSEMMOIS($I$1,ROW(2:2))</f>
        <v>5</v>
      </c>
      <c r="Z8" s="100" t="s">
        <v>11</v>
      </c>
    </row>
    <row r="9" spans="1:26">
      <c r="B9" s="103" t="s">
        <v>36</v>
      </c>
      <c r="C9" s="103"/>
      <c r="D9" s="118">
        <v>3</v>
      </c>
      <c r="E9" s="119"/>
      <c r="H9" s="123" t="str">
        <f t="shared" ca="1" si="0"/>
        <v>15-janv au 21-janv 2018</v>
      </c>
      <c r="I9" s="123"/>
      <c r="J9" s="116">
        <f t="shared" ref="J9:J59" ca="1" si="3">J8+1</f>
        <v>3</v>
      </c>
      <c r="K9" s="116">
        <v>4</v>
      </c>
      <c r="L9" s="117" t="str">
        <f t="shared" ca="1" si="1"/>
        <v/>
      </c>
      <c r="Y9" s="100">
        <f t="shared" ca="1" si="2"/>
        <v>9</v>
      </c>
      <c r="Z9" s="100" t="s">
        <v>12</v>
      </c>
    </row>
    <row r="10" spans="1:26">
      <c r="B10" s="103" t="s">
        <v>37</v>
      </c>
      <c r="C10" s="103"/>
      <c r="D10" s="118">
        <v>2</v>
      </c>
      <c r="E10" s="118"/>
      <c r="H10" s="123" t="str">
        <f t="shared" ca="1" si="0"/>
        <v>22-janv au 28-janv 2018</v>
      </c>
      <c r="I10" s="123"/>
      <c r="J10" s="116">
        <f t="shared" ca="1" si="3"/>
        <v>4</v>
      </c>
      <c r="K10" s="116">
        <v>4</v>
      </c>
      <c r="L10" s="117" t="str">
        <f t="shared" ca="1" si="1"/>
        <v/>
      </c>
      <c r="Y10" s="100">
        <f t="shared" ca="1" si="2"/>
        <v>13</v>
      </c>
      <c r="Z10" s="100" t="s">
        <v>13</v>
      </c>
    </row>
    <row r="11" spans="1:26">
      <c r="B11" s="103" t="s">
        <v>38</v>
      </c>
      <c r="C11" s="103"/>
      <c r="D11" s="118">
        <v>1</v>
      </c>
      <c r="E11" s="119"/>
      <c r="H11" s="123" t="str">
        <f t="shared" ca="1" si="0"/>
        <v>29-janv au 04-févr 2018</v>
      </c>
      <c r="I11" s="123"/>
      <c r="J11" s="116">
        <f t="shared" ca="1" si="3"/>
        <v>5</v>
      </c>
      <c r="K11" s="116">
        <v>3</v>
      </c>
      <c r="L11" s="117" t="str">
        <f t="shared" ca="1" si="1"/>
        <v>Février</v>
      </c>
      <c r="Y11" s="100">
        <f t="shared" ca="1" si="2"/>
        <v>18</v>
      </c>
      <c r="Z11" s="100" t="s">
        <v>14</v>
      </c>
    </row>
    <row r="12" spans="1:26">
      <c r="B12" s="103" t="s">
        <v>39</v>
      </c>
      <c r="C12" s="103"/>
      <c r="D12" s="119"/>
      <c r="E12" s="119"/>
      <c r="H12" s="123" t="str">
        <f t="shared" ca="1" si="0"/>
        <v>05-févr au 11-févr 2018</v>
      </c>
      <c r="I12" s="123"/>
      <c r="J12" s="116">
        <f t="shared" ca="1" si="3"/>
        <v>6</v>
      </c>
      <c r="K12" s="116">
        <v>3</v>
      </c>
      <c r="L12" s="117" t="str">
        <f t="shared" ca="1" si="1"/>
        <v/>
      </c>
      <c r="Y12" s="100">
        <f t="shared" ca="1" si="2"/>
        <v>22</v>
      </c>
      <c r="Z12" s="100" t="s">
        <v>15</v>
      </c>
    </row>
    <row r="13" spans="1:26">
      <c r="B13" s="103" t="s">
        <v>40</v>
      </c>
      <c r="C13" s="103"/>
      <c r="D13" s="119"/>
      <c r="E13" s="119"/>
      <c r="H13" s="123" t="str">
        <f t="shared" ca="1" si="0"/>
        <v>12-févr au 18-févr 2018</v>
      </c>
      <c r="I13" s="123"/>
      <c r="J13" s="116">
        <f t="shared" ca="1" si="3"/>
        <v>7</v>
      </c>
      <c r="K13" s="116">
        <v>3</v>
      </c>
      <c r="L13" s="117" t="str">
        <f t="shared" ca="1" si="1"/>
        <v/>
      </c>
      <c r="Y13" s="100">
        <f t="shared" ca="1" si="2"/>
        <v>26</v>
      </c>
      <c r="Z13" s="100" t="s">
        <v>16</v>
      </c>
    </row>
    <row r="14" spans="1:26">
      <c r="B14" s="103" t="s">
        <v>41</v>
      </c>
      <c r="C14" s="103"/>
      <c r="D14" s="119"/>
      <c r="E14" s="119"/>
      <c r="H14" s="123" t="str">
        <f t="shared" ca="1" si="0"/>
        <v>19-févr au 25-févr 2018</v>
      </c>
      <c r="I14" s="123"/>
      <c r="J14" s="116">
        <f t="shared" ca="1" si="3"/>
        <v>8</v>
      </c>
      <c r="K14" s="116">
        <v>3</v>
      </c>
      <c r="L14" s="117" t="str">
        <f t="shared" ca="1" si="1"/>
        <v/>
      </c>
      <c r="Y14" s="100">
        <f t="shared" ca="1" si="2"/>
        <v>31</v>
      </c>
      <c r="Z14" s="100" t="s">
        <v>17</v>
      </c>
    </row>
    <row r="15" spans="1:26">
      <c r="C15" s="103"/>
      <c r="D15" s="119"/>
      <c r="E15" s="119"/>
      <c r="H15" s="123" t="str">
        <f t="shared" ca="1" si="0"/>
        <v>26-févr au 04-mars 2018</v>
      </c>
      <c r="I15" s="123"/>
      <c r="J15" s="116">
        <f t="shared" ca="1" si="3"/>
        <v>9</v>
      </c>
      <c r="K15" s="116">
        <v>3</v>
      </c>
      <c r="L15" s="117" t="str">
        <f t="shared" ca="1" si="1"/>
        <v>Mars</v>
      </c>
      <c r="Y15" s="100">
        <f t="shared" ca="1" si="2"/>
        <v>35</v>
      </c>
      <c r="Z15" s="100" t="s">
        <v>18</v>
      </c>
    </row>
    <row r="16" spans="1:26">
      <c r="H16" s="123" t="str">
        <f t="shared" ca="1" si="0"/>
        <v>05-mars au 11-mars 2018</v>
      </c>
      <c r="I16" s="123"/>
      <c r="J16" s="116">
        <f t="shared" ca="1" si="3"/>
        <v>10</v>
      </c>
      <c r="K16" s="116">
        <v>3</v>
      </c>
      <c r="L16" s="117" t="str">
        <f t="shared" ca="1" si="1"/>
        <v/>
      </c>
      <c r="Y16" s="100">
        <f ca="1">NSEMMOIS($I$1,ROW(10:10))</f>
        <v>40</v>
      </c>
      <c r="Z16" s="100" t="s">
        <v>19</v>
      </c>
    </row>
    <row r="17" spans="8:26">
      <c r="H17" s="123" t="str">
        <f t="shared" ca="1" si="0"/>
        <v>12-mars au 18-mars 2018</v>
      </c>
      <c r="I17" s="123"/>
      <c r="J17" s="116">
        <f t="shared" ca="1" si="3"/>
        <v>11</v>
      </c>
      <c r="K17" s="116"/>
      <c r="L17" s="117" t="str">
        <f t="shared" ca="1" si="1"/>
        <v/>
      </c>
      <c r="Y17" s="100">
        <f t="shared" ca="1" si="2"/>
        <v>44</v>
      </c>
      <c r="Z17" s="100" t="s">
        <v>20</v>
      </c>
    </row>
    <row r="18" spans="8:26">
      <c r="H18" s="123" t="str">
        <f t="shared" ca="1" si="0"/>
        <v>19-mars au 25-mars 2018</v>
      </c>
      <c r="I18" s="123"/>
      <c r="J18" s="116">
        <f t="shared" ca="1" si="3"/>
        <v>12</v>
      </c>
      <c r="K18" s="116"/>
      <c r="L18" s="117" t="str">
        <f t="shared" ca="1" si="1"/>
        <v/>
      </c>
      <c r="Y18" s="100">
        <f t="shared" ca="1" si="2"/>
        <v>48</v>
      </c>
      <c r="Z18" s="100" t="s">
        <v>21</v>
      </c>
    </row>
    <row r="19" spans="8:26">
      <c r="H19" s="123" t="str">
        <f t="shared" ca="1" si="0"/>
        <v>26-mars au 01-avr 2018</v>
      </c>
      <c r="I19" s="123"/>
      <c r="J19" s="116">
        <f t="shared" ca="1" si="3"/>
        <v>13</v>
      </c>
      <c r="K19" s="116"/>
      <c r="L19" s="117" t="str">
        <f t="shared" ca="1" si="1"/>
        <v>Avril</v>
      </c>
    </row>
    <row r="20" spans="8:26">
      <c r="H20" s="123" t="str">
        <f t="shared" ca="1" si="0"/>
        <v>02-avr au 08-avr 2018</v>
      </c>
      <c r="I20" s="123"/>
      <c r="J20" s="116">
        <f t="shared" ca="1" si="3"/>
        <v>14</v>
      </c>
      <c r="K20" s="116"/>
      <c r="L20" s="117" t="str">
        <f t="shared" ca="1" si="1"/>
        <v/>
      </c>
    </row>
    <row r="21" spans="8:26">
      <c r="H21" s="123" t="str">
        <f t="shared" ca="1" si="0"/>
        <v>09-avr au 15-avr 2018</v>
      </c>
      <c r="I21" s="123"/>
      <c r="J21" s="116">
        <f t="shared" ca="1" si="3"/>
        <v>15</v>
      </c>
      <c r="K21" s="116"/>
      <c r="L21" s="117" t="str">
        <f t="shared" ca="1" si="1"/>
        <v/>
      </c>
    </row>
    <row r="22" spans="8:26">
      <c r="H22" s="123" t="str">
        <f t="shared" ref="H22:H38" ca="1" si="4">DATESSEM($I$1,J22)</f>
        <v>16-avr au 22-avr 2018</v>
      </c>
      <c r="I22" s="123"/>
      <c r="J22" s="116">
        <f t="shared" ca="1" si="3"/>
        <v>16</v>
      </c>
      <c r="K22" s="116"/>
      <c r="L22" s="117" t="str">
        <f t="shared" ca="1" si="1"/>
        <v/>
      </c>
    </row>
    <row r="23" spans="8:26">
      <c r="H23" s="123" t="str">
        <f t="shared" ca="1" si="4"/>
        <v>23-avr au 29-avr 2018</v>
      </c>
      <c r="I23" s="123"/>
      <c r="J23" s="116">
        <f t="shared" ca="1" si="3"/>
        <v>17</v>
      </c>
      <c r="K23" s="116"/>
      <c r="L23" s="117" t="str">
        <f t="shared" ca="1" si="1"/>
        <v/>
      </c>
    </row>
    <row r="24" spans="8:26">
      <c r="H24" s="123" t="str">
        <f t="shared" ca="1" si="4"/>
        <v>30-avr au 06-mai 2018</v>
      </c>
      <c r="I24" s="123"/>
      <c r="J24" s="116">
        <f t="shared" ca="1" si="3"/>
        <v>18</v>
      </c>
      <c r="K24" s="116"/>
      <c r="L24" s="117" t="str">
        <f t="shared" ca="1" si="1"/>
        <v>Mai</v>
      </c>
    </row>
    <row r="25" spans="8:26">
      <c r="H25" s="123" t="str">
        <f t="shared" ca="1" si="4"/>
        <v>07-mai au 13-mai 2018</v>
      </c>
      <c r="I25" s="123"/>
      <c r="J25" s="116">
        <f t="shared" ca="1" si="3"/>
        <v>19</v>
      </c>
      <c r="K25" s="116"/>
      <c r="L25" s="117" t="str">
        <f t="shared" ca="1" si="1"/>
        <v/>
      </c>
    </row>
    <row r="26" spans="8:26">
      <c r="H26" s="123" t="str">
        <f t="shared" ca="1" si="4"/>
        <v>14-mai au 20-mai 2018</v>
      </c>
      <c r="I26" s="123"/>
      <c r="J26" s="116">
        <f t="shared" ca="1" si="3"/>
        <v>20</v>
      </c>
      <c r="K26" s="116"/>
      <c r="L26" s="117" t="str">
        <f t="shared" ca="1" si="1"/>
        <v/>
      </c>
    </row>
    <row r="27" spans="8:26">
      <c r="H27" s="123" t="str">
        <f t="shared" ca="1" si="4"/>
        <v>21-mai au 27-mai 2018</v>
      </c>
      <c r="I27" s="123"/>
      <c r="J27" s="116">
        <f t="shared" ca="1" si="3"/>
        <v>21</v>
      </c>
      <c r="K27" s="116"/>
      <c r="L27" s="117" t="str">
        <f t="shared" ca="1" si="1"/>
        <v/>
      </c>
    </row>
    <row r="28" spans="8:26">
      <c r="H28" s="123" t="str">
        <f t="shared" ca="1" si="4"/>
        <v>28-mai au 03-juin 2018</v>
      </c>
      <c r="I28" s="123"/>
      <c r="J28" s="116">
        <f t="shared" ca="1" si="3"/>
        <v>22</v>
      </c>
      <c r="K28" s="116"/>
      <c r="L28" s="117" t="str">
        <f t="shared" ca="1" si="1"/>
        <v>Juin</v>
      </c>
    </row>
    <row r="29" spans="8:26">
      <c r="H29" s="123" t="str">
        <f t="shared" ca="1" si="4"/>
        <v>04-juin au 10-juin 2018</v>
      </c>
      <c r="I29" s="123"/>
      <c r="J29" s="116">
        <f t="shared" ca="1" si="3"/>
        <v>23</v>
      </c>
      <c r="K29" s="116"/>
      <c r="L29" s="117" t="str">
        <f t="shared" ca="1" si="1"/>
        <v/>
      </c>
    </row>
    <row r="30" spans="8:26">
      <c r="H30" s="123" t="str">
        <f t="shared" ca="1" si="4"/>
        <v>11-juin au 17-juin 2018</v>
      </c>
      <c r="I30" s="123"/>
      <c r="J30" s="116">
        <f t="shared" ca="1" si="3"/>
        <v>24</v>
      </c>
      <c r="K30" s="116"/>
      <c r="L30" s="117" t="str">
        <f t="shared" ca="1" si="1"/>
        <v/>
      </c>
    </row>
    <row r="31" spans="8:26">
      <c r="H31" s="123" t="str">
        <f t="shared" ca="1" si="4"/>
        <v>18-juin au 24-juin 2018</v>
      </c>
      <c r="I31" s="123"/>
      <c r="J31" s="116">
        <f t="shared" ca="1" si="3"/>
        <v>25</v>
      </c>
      <c r="K31" s="116"/>
      <c r="L31" s="117" t="str">
        <f t="shared" ca="1" si="1"/>
        <v/>
      </c>
    </row>
    <row r="32" spans="8:26">
      <c r="H32" s="123" t="str">
        <f t="shared" ca="1" si="4"/>
        <v>25-juin au 01-juil 2018</v>
      </c>
      <c r="I32" s="123"/>
      <c r="J32" s="116">
        <f t="shared" ca="1" si="3"/>
        <v>26</v>
      </c>
      <c r="K32" s="116"/>
      <c r="L32" s="117" t="str">
        <f t="shared" ca="1" si="1"/>
        <v>Juillet</v>
      </c>
    </row>
    <row r="33" spans="8:12">
      <c r="H33" s="123" t="str">
        <f t="shared" ca="1" si="4"/>
        <v>02-juil au 08-juil 2018</v>
      </c>
      <c r="I33" s="123"/>
      <c r="J33" s="116">
        <f ca="1">J32+1</f>
        <v>27</v>
      </c>
      <c r="K33" s="116"/>
      <c r="L33" s="117" t="str">
        <f t="shared" ca="1" si="1"/>
        <v/>
      </c>
    </row>
    <row r="34" spans="8:12">
      <c r="H34" s="123" t="str">
        <f t="shared" ca="1" si="4"/>
        <v>09-juil au 15-juil 2018</v>
      </c>
      <c r="I34" s="123"/>
      <c r="J34" s="116">
        <f t="shared" ca="1" si="3"/>
        <v>28</v>
      </c>
      <c r="K34" s="116"/>
      <c r="L34" s="117" t="str">
        <f t="shared" ca="1" si="1"/>
        <v/>
      </c>
    </row>
    <row r="35" spans="8:12">
      <c r="H35" s="123" t="str">
        <f t="shared" ca="1" si="4"/>
        <v>16-juil au 22-juil 2018</v>
      </c>
      <c r="I35" s="123"/>
      <c r="J35" s="116">
        <f t="shared" ca="1" si="3"/>
        <v>29</v>
      </c>
      <c r="K35" s="116"/>
      <c r="L35" s="117" t="str">
        <f t="shared" ca="1" si="1"/>
        <v/>
      </c>
    </row>
    <row r="36" spans="8:12">
      <c r="H36" s="123" t="str">
        <f t="shared" ca="1" si="4"/>
        <v>23-juil au 29-juil 2018</v>
      </c>
      <c r="I36" s="123"/>
      <c r="J36" s="116">
        <f t="shared" ca="1" si="3"/>
        <v>30</v>
      </c>
      <c r="K36" s="116"/>
      <c r="L36" s="117" t="str">
        <f t="shared" ca="1" si="1"/>
        <v/>
      </c>
    </row>
    <row r="37" spans="8:12">
      <c r="H37" s="123" t="str">
        <f t="shared" ca="1" si="4"/>
        <v>30-juil au 05-août 2018</v>
      </c>
      <c r="I37" s="123"/>
      <c r="J37" s="116">
        <f t="shared" ca="1" si="3"/>
        <v>31</v>
      </c>
      <c r="K37" s="116"/>
      <c r="L37" s="117" t="str">
        <f t="shared" ca="1" si="1"/>
        <v>Août</v>
      </c>
    </row>
    <row r="38" spans="8:12">
      <c r="H38" s="123" t="str">
        <f t="shared" ca="1" si="4"/>
        <v>06-août au 12-août 2018</v>
      </c>
      <c r="I38" s="123"/>
      <c r="J38" s="116">
        <f t="shared" ca="1" si="3"/>
        <v>32</v>
      </c>
      <c r="K38" s="116"/>
      <c r="L38" s="117" t="str">
        <f t="shared" ca="1" si="1"/>
        <v/>
      </c>
    </row>
    <row r="39" spans="8:12">
      <c r="H39" s="123" t="str">
        <f ca="1">DATESSEM($I$1,J39)</f>
        <v>13-août au 19-août 2018</v>
      </c>
      <c r="I39" s="123"/>
      <c r="J39" s="116">
        <f t="shared" ca="1" si="3"/>
        <v>33</v>
      </c>
      <c r="K39" s="116"/>
      <c r="L39" s="117" t="str">
        <f t="shared" ca="1" si="1"/>
        <v/>
      </c>
    </row>
    <row r="40" spans="8:12">
      <c r="H40" s="123" t="str">
        <f t="shared" ref="H40:H45" ca="1" si="5">DATESSEM($I$1,J40)</f>
        <v>20-août au 26-août 2018</v>
      </c>
      <c r="I40" s="123"/>
      <c r="J40" s="116">
        <f t="shared" ca="1" si="3"/>
        <v>34</v>
      </c>
      <c r="K40" s="116"/>
      <c r="L40" s="117" t="str">
        <f t="shared" ca="1" si="1"/>
        <v/>
      </c>
    </row>
    <row r="41" spans="8:12">
      <c r="H41" s="123" t="str">
        <f t="shared" ca="1" si="5"/>
        <v>27-août au 02-sept 2018</v>
      </c>
      <c r="I41" s="123"/>
      <c r="J41" s="116">
        <f t="shared" ca="1" si="3"/>
        <v>35</v>
      </c>
      <c r="K41" s="116">
        <v>4</v>
      </c>
      <c r="L41" s="117" t="str">
        <f t="shared" ca="1" si="1"/>
        <v>Septembre</v>
      </c>
    </row>
    <row r="42" spans="8:12">
      <c r="H42" s="123" t="str">
        <f t="shared" ca="1" si="5"/>
        <v>03-sept au 09-sept 2018</v>
      </c>
      <c r="I42" s="123"/>
      <c r="J42" s="116">
        <f t="shared" ca="1" si="3"/>
        <v>36</v>
      </c>
      <c r="K42" s="116">
        <v>4</v>
      </c>
      <c r="L42" s="117" t="str">
        <f t="shared" ca="1" si="1"/>
        <v/>
      </c>
    </row>
    <row r="43" spans="8:12">
      <c r="H43" s="123" t="str">
        <f t="shared" ca="1" si="5"/>
        <v>10-sept au 16-sept 2018</v>
      </c>
      <c r="I43" s="123"/>
      <c r="J43" s="116">
        <f t="shared" ca="1" si="3"/>
        <v>37</v>
      </c>
      <c r="K43" s="116">
        <v>4</v>
      </c>
      <c r="L43" s="117" t="str">
        <f t="shared" ca="1" si="1"/>
        <v/>
      </c>
    </row>
    <row r="44" spans="8:12">
      <c r="H44" s="123" t="str">
        <f t="shared" ca="1" si="5"/>
        <v>17-sept au 23-sept 2018</v>
      </c>
      <c r="I44" s="123"/>
      <c r="J44" s="116">
        <f t="shared" ca="1" si="3"/>
        <v>38</v>
      </c>
      <c r="K44" s="116">
        <v>4</v>
      </c>
      <c r="L44" s="117" t="str">
        <f t="shared" ca="1" si="1"/>
        <v/>
      </c>
    </row>
    <row r="45" spans="8:12">
      <c r="H45" s="123" t="str">
        <f t="shared" ca="1" si="5"/>
        <v>24-sept au 30-sept 2018</v>
      </c>
      <c r="I45" s="123"/>
      <c r="J45" s="116">
        <f t="shared" ca="1" si="3"/>
        <v>39</v>
      </c>
      <c r="K45" s="116">
        <v>4</v>
      </c>
      <c r="L45" s="117" t="str">
        <f t="shared" ca="1" si="1"/>
        <v/>
      </c>
    </row>
    <row r="46" spans="8:12">
      <c r="H46" s="123" t="str">
        <f ca="1">DATESSEM($I$1,J46)</f>
        <v>01-oct au 07-oct 2018</v>
      </c>
      <c r="I46" s="123"/>
      <c r="J46" s="116">
        <f t="shared" ca="1" si="3"/>
        <v>40</v>
      </c>
      <c r="K46" s="116">
        <v>4</v>
      </c>
      <c r="L46" s="117" t="str">
        <f t="shared" ca="1" si="1"/>
        <v>Octobre</v>
      </c>
    </row>
    <row r="47" spans="8:12">
      <c r="H47" s="123" t="str">
        <f t="shared" ref="H47:H53" ca="1" si="6">DATESSEM($I$1,J47)</f>
        <v>08-oct au 14-oct 2018</v>
      </c>
      <c r="I47" s="123"/>
      <c r="J47" s="116">
        <f t="shared" ca="1" si="3"/>
        <v>41</v>
      </c>
      <c r="K47" s="116"/>
      <c r="L47" s="117" t="str">
        <f t="shared" ca="1" si="1"/>
        <v/>
      </c>
    </row>
    <row r="48" spans="8:12">
      <c r="H48" s="123" t="str">
        <f t="shared" ca="1" si="6"/>
        <v>15-oct au 21-oct 2018</v>
      </c>
      <c r="I48" s="123"/>
      <c r="J48" s="116">
        <f ca="1">J47+1</f>
        <v>42</v>
      </c>
      <c r="K48" s="116"/>
      <c r="L48" s="117" t="str">
        <f t="shared" ca="1" si="1"/>
        <v/>
      </c>
    </row>
    <row r="49" spans="8:12">
      <c r="H49" s="123" t="str">
        <f t="shared" ca="1" si="6"/>
        <v>22-oct au 28-oct 2018</v>
      </c>
      <c r="I49" s="123"/>
      <c r="J49" s="116">
        <f t="shared" ca="1" si="3"/>
        <v>43</v>
      </c>
      <c r="K49" s="116"/>
      <c r="L49" s="117" t="str">
        <f t="shared" ca="1" si="1"/>
        <v/>
      </c>
    </row>
    <row r="50" spans="8:12">
      <c r="H50" s="123" t="str">
        <f t="shared" ca="1" si="6"/>
        <v>29-oct au 04-nov 2018</v>
      </c>
      <c r="I50" s="123"/>
      <c r="J50" s="116">
        <f t="shared" ca="1" si="3"/>
        <v>44</v>
      </c>
      <c r="K50" s="116"/>
      <c r="L50" s="117" t="str">
        <f t="shared" ca="1" si="1"/>
        <v>Novembre</v>
      </c>
    </row>
    <row r="51" spans="8:12">
      <c r="H51" s="123" t="str">
        <f t="shared" ca="1" si="6"/>
        <v>05-nov au 11-nov 2018</v>
      </c>
      <c r="I51" s="123"/>
      <c r="J51" s="116">
        <f t="shared" ca="1" si="3"/>
        <v>45</v>
      </c>
      <c r="K51" s="116"/>
      <c r="L51" s="117" t="str">
        <f t="shared" ca="1" si="1"/>
        <v/>
      </c>
    </row>
    <row r="52" spans="8:12">
      <c r="H52" s="123" t="str">
        <f t="shared" ca="1" si="6"/>
        <v>12-nov au 18-nov 2018</v>
      </c>
      <c r="I52" s="123"/>
      <c r="J52" s="116">
        <f t="shared" ca="1" si="3"/>
        <v>46</v>
      </c>
      <c r="K52" s="116"/>
      <c r="L52" s="117" t="str">
        <f t="shared" ca="1" si="1"/>
        <v/>
      </c>
    </row>
    <row r="53" spans="8:12">
      <c r="H53" s="123" t="str">
        <f t="shared" ca="1" si="6"/>
        <v>19-nov au 25-nov 2018</v>
      </c>
      <c r="I53" s="123"/>
      <c r="J53" s="116">
        <f t="shared" ca="1" si="3"/>
        <v>47</v>
      </c>
      <c r="K53" s="116"/>
      <c r="L53" s="117" t="str">
        <f t="shared" ca="1" si="1"/>
        <v/>
      </c>
    </row>
    <row r="54" spans="8:12">
      <c r="H54" s="123" t="str">
        <f ca="1">DATESSEM($I$1,J54)</f>
        <v>26-nov au 02-déc 2018</v>
      </c>
      <c r="I54" s="123"/>
      <c r="J54" s="116">
        <f t="shared" ca="1" si="3"/>
        <v>48</v>
      </c>
      <c r="K54" s="116"/>
      <c r="L54" s="117" t="str">
        <f t="shared" ca="1" si="1"/>
        <v>Décembre</v>
      </c>
    </row>
    <row r="55" spans="8:12">
      <c r="H55" s="123" t="str">
        <f t="shared" ref="H55:H59" ca="1" si="7">DATESSEM($I$1,J55)</f>
        <v>03-déc au 09-déc 2018</v>
      </c>
      <c r="I55" s="123"/>
      <c r="J55" s="116">
        <f t="shared" ca="1" si="3"/>
        <v>49</v>
      </c>
      <c r="K55" s="116"/>
      <c r="L55" s="117" t="str">
        <f t="shared" ca="1" si="1"/>
        <v/>
      </c>
    </row>
    <row r="56" spans="8:12">
      <c r="H56" s="123" t="str">
        <f t="shared" ca="1" si="7"/>
        <v>10-déc au 16-déc 2018</v>
      </c>
      <c r="I56" s="123"/>
      <c r="J56" s="116">
        <f t="shared" ca="1" si="3"/>
        <v>50</v>
      </c>
      <c r="K56" s="116"/>
      <c r="L56" s="117" t="str">
        <f t="shared" ca="1" si="1"/>
        <v/>
      </c>
    </row>
    <row r="57" spans="8:12">
      <c r="H57" s="123" t="str">
        <f t="shared" ca="1" si="7"/>
        <v>17-déc au 23-déc 2018</v>
      </c>
      <c r="I57" s="123"/>
      <c r="J57" s="116">
        <f t="shared" ca="1" si="3"/>
        <v>51</v>
      </c>
      <c r="K57" s="116"/>
      <c r="L57" s="117" t="str">
        <f t="shared" ca="1" si="1"/>
        <v/>
      </c>
    </row>
    <row r="58" spans="8:12">
      <c r="H58" s="123" t="str">
        <f t="shared" ca="1" si="7"/>
        <v>24-déc au 30-déc 2018</v>
      </c>
      <c r="I58" s="123"/>
      <c r="J58" s="116">
        <f t="shared" ca="1" si="3"/>
        <v>52</v>
      </c>
      <c r="K58" s="116"/>
      <c r="L58" s="117" t="str">
        <f t="shared" ca="1" si="1"/>
        <v/>
      </c>
    </row>
    <row r="59" spans="8:12">
      <c r="H59" s="123" t="str">
        <f t="shared" ca="1" si="7"/>
        <v>31-déc au 06-janv 2019</v>
      </c>
      <c r="I59" s="123"/>
      <c r="J59" s="116">
        <f t="shared" ca="1" si="3"/>
        <v>53</v>
      </c>
      <c r="K59" s="116"/>
      <c r="L59" s="117" t="str">
        <f t="shared" ca="1" si="1"/>
        <v/>
      </c>
    </row>
    <row r="60" spans="8:12">
      <c r="H60" s="123" t="str">
        <f ca="1">IF(J60&lt;&gt;"",DATESSEM($I$1,J60),"")</f>
        <v/>
      </c>
      <c r="I60" s="123"/>
      <c r="J60" s="116" t="str">
        <f ca="1">IF(NSEMMOIS(I1,12)=J55,J59+1,"")</f>
        <v/>
      </c>
      <c r="K60" s="116"/>
      <c r="L60" s="120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 xr:uid="{00000000-0002-0000-0000-000000000000}">
      <formula1>$Z$7:$Z$18</formula1>
    </dataValidation>
    <dataValidation type="list" allowBlank="1" showInputMessage="1" showErrorMessage="1" sqref="K7:K60" xr:uid="{00000000-0002-0000-0000-000001000000}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9</xdr:col>
                    <xdr:colOff>171450</xdr:colOff>
                    <xdr:row>0</xdr:row>
                    <xdr:rowOff>57150</xdr:rowOff>
                  </from>
                  <to>
                    <xdr:col>10</xdr:col>
                    <xdr:colOff>466725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E50D4-D015-4AE0-84E4-9378ABE02111}">
  <sheetPr codeName="Feuil3"/>
  <dimension ref="A1:AL61"/>
  <sheetViews>
    <sheetView showGridLines="0" zoomScaleNormal="100" workbookViewId="0">
      <selection activeCell="AH11" sqref="AH11"/>
    </sheetView>
  </sheetViews>
  <sheetFormatPr baseColWidth="10" defaultRowHeight="15"/>
  <cols>
    <col min="3" max="30" width="3.7109375" customWidth="1"/>
  </cols>
  <sheetData>
    <row r="1" spans="1:38" ht="26.25" thickBot="1">
      <c r="A1" s="2"/>
      <c r="B1" s="2"/>
      <c r="C1" s="2"/>
      <c r="D1" s="3"/>
      <c r="E1" s="2"/>
      <c r="F1" s="2"/>
      <c r="G1" s="4"/>
      <c r="H1" s="2"/>
      <c r="I1" s="2"/>
      <c r="J1" s="2"/>
      <c r="K1" s="5" t="s">
        <v>6</v>
      </c>
      <c r="L1" s="5"/>
      <c r="M1" s="5"/>
      <c r="N1" s="5"/>
      <c r="O1" s="5"/>
      <c r="P1" s="5"/>
      <c r="Q1" s="5"/>
      <c r="R1" s="5"/>
      <c r="S1" s="5"/>
      <c r="T1" s="5"/>
      <c r="U1" s="5"/>
      <c r="V1" s="2"/>
      <c r="W1" s="2"/>
      <c r="X1" s="10"/>
      <c r="Y1" s="128">
        <f>DATE(AE1,AD1,1)</f>
        <v>43132</v>
      </c>
      <c r="Z1" s="129"/>
      <c r="AA1" s="129"/>
      <c r="AB1" s="129"/>
      <c r="AC1" s="130"/>
      <c r="AD1" s="43">
        <v>2</v>
      </c>
      <c r="AE1" s="44">
        <v>2018</v>
      </c>
      <c r="AF1" s="1"/>
      <c r="AG1" s="1"/>
      <c r="AH1" s="1"/>
      <c r="AI1" s="1"/>
      <c r="AJ1" s="1"/>
      <c r="AK1" s="1"/>
      <c r="AL1" s="1"/>
    </row>
    <row r="2" spans="1:38" ht="23.25">
      <c r="A2" s="2"/>
      <c r="B2" s="9"/>
      <c r="C2" s="1"/>
      <c r="D2" s="1"/>
      <c r="E2" s="1"/>
      <c r="F2" s="1"/>
      <c r="G2" s="6"/>
      <c r="H2" s="7"/>
      <c r="I2" s="7"/>
      <c r="J2" s="7"/>
      <c r="K2" s="7"/>
      <c r="L2" s="7"/>
      <c r="M2" s="7"/>
      <c r="N2" s="7" t="str">
        <f>"Semaine du "&amp;TEXT(Y1,"jj/mm")&amp;" au "&amp;TEXT(C3+6,"jj/mm aaaa")</f>
        <v>Semaine du 01/02 au 04/02 2018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2"/>
      <c r="AF2" s="1"/>
      <c r="AG2" s="1"/>
      <c r="AH2" s="1"/>
      <c r="AI2" s="1"/>
      <c r="AJ2" s="1"/>
      <c r="AK2" s="1"/>
      <c r="AL2" s="1"/>
    </row>
    <row r="3" spans="1:38">
      <c r="A3" s="44">
        <v>3</v>
      </c>
      <c r="B3" s="45">
        <f ca="1">NSEMMOIS(AE1,AD1)</f>
        <v>5</v>
      </c>
      <c r="C3" s="125">
        <f>Y1-WEEKDAY(Y1,2)+1</f>
        <v>43129</v>
      </c>
      <c r="D3" s="126"/>
      <c r="E3" s="126"/>
      <c r="F3" s="127"/>
      <c r="G3" s="125">
        <f>C3+1</f>
        <v>43130</v>
      </c>
      <c r="H3" s="126"/>
      <c r="I3" s="126"/>
      <c r="J3" s="127"/>
      <c r="K3" s="125">
        <f>G3+1</f>
        <v>43131</v>
      </c>
      <c r="L3" s="126"/>
      <c r="M3" s="126"/>
      <c r="N3" s="127"/>
      <c r="O3" s="125">
        <f>K3+1</f>
        <v>43132</v>
      </c>
      <c r="P3" s="126"/>
      <c r="Q3" s="126"/>
      <c r="R3" s="127"/>
      <c r="S3" s="125">
        <f>O3+1</f>
        <v>43133</v>
      </c>
      <c r="T3" s="126"/>
      <c r="U3" s="126"/>
      <c r="V3" s="127"/>
      <c r="W3" s="125">
        <f>S3+1</f>
        <v>43134</v>
      </c>
      <c r="X3" s="126"/>
      <c r="Y3" s="126"/>
      <c r="Z3" s="127"/>
      <c r="AA3" s="125">
        <f>W3+1</f>
        <v>43135</v>
      </c>
      <c r="AB3" s="126"/>
      <c r="AC3" s="126"/>
      <c r="AD3" s="127"/>
      <c r="AE3" s="1"/>
      <c r="AF3" s="1"/>
      <c r="AG3" s="1"/>
      <c r="AH3" s="1"/>
      <c r="AI3" s="1"/>
      <c r="AJ3" s="1"/>
      <c r="AK3" s="1"/>
      <c r="AL3" s="1"/>
    </row>
    <row r="4" spans="1:38">
      <c r="A4" s="2"/>
      <c r="B4" s="8" t="s">
        <v>8</v>
      </c>
      <c r="C4" s="11">
        <v>0</v>
      </c>
      <c r="D4" s="11">
        <v>0.29166666666666669</v>
      </c>
      <c r="E4" s="12">
        <v>0.54166666666666663</v>
      </c>
      <c r="F4" s="12">
        <v>0.83333333333333337</v>
      </c>
      <c r="G4" s="13">
        <v>0</v>
      </c>
      <c r="H4" s="13">
        <v>0.29166666666666669</v>
      </c>
      <c r="I4" s="14">
        <v>0.54166666666666663</v>
      </c>
      <c r="J4" s="14">
        <v>0.83333333333333337</v>
      </c>
      <c r="K4" s="11">
        <v>0</v>
      </c>
      <c r="L4" s="11">
        <v>0.29166666666666669</v>
      </c>
      <c r="M4" s="12">
        <v>0.54166666666666663</v>
      </c>
      <c r="N4" s="12">
        <v>0.83333333333333337</v>
      </c>
      <c r="O4" s="13">
        <v>0</v>
      </c>
      <c r="P4" s="13">
        <v>0.29166666666666669</v>
      </c>
      <c r="Q4" s="14">
        <v>0.54166666666666663</v>
      </c>
      <c r="R4" s="14">
        <v>0.83333333333333337</v>
      </c>
      <c r="S4" s="11">
        <v>0</v>
      </c>
      <c r="T4" s="11">
        <v>0.29166666666666669</v>
      </c>
      <c r="U4" s="12">
        <v>0.54166666666666663</v>
      </c>
      <c r="V4" s="12">
        <v>0.83333333333333337</v>
      </c>
      <c r="W4" s="13">
        <v>0</v>
      </c>
      <c r="X4" s="13">
        <v>0.29166666666666669</v>
      </c>
      <c r="Y4" s="14">
        <v>0.54166666666666663</v>
      </c>
      <c r="Z4" s="14">
        <v>0.83333333333333337</v>
      </c>
      <c r="AA4" s="11">
        <v>0</v>
      </c>
      <c r="AB4" s="11">
        <v>0.29166666666666669</v>
      </c>
      <c r="AC4" s="12">
        <v>0.54166666666666663</v>
      </c>
      <c r="AD4" s="12">
        <v>0.83333333333333337</v>
      </c>
      <c r="AE4" s="1"/>
      <c r="AF4" s="1"/>
      <c r="AG4" s="1"/>
      <c r="AH4" s="1"/>
      <c r="AI4" s="1"/>
      <c r="AJ4" s="1"/>
      <c r="AK4" s="1"/>
      <c r="AL4" s="1"/>
    </row>
    <row r="5" spans="1:38">
      <c r="A5" s="2"/>
      <c r="B5" s="8" t="s">
        <v>7</v>
      </c>
      <c r="C5" s="12">
        <v>0.29166666666666669</v>
      </c>
      <c r="D5" s="12">
        <v>0.54166666666666663</v>
      </c>
      <c r="E5" s="12">
        <v>0.83333333333333337</v>
      </c>
      <c r="F5" s="12">
        <v>1</v>
      </c>
      <c r="G5" s="14">
        <v>0.29166666666666669</v>
      </c>
      <c r="H5" s="14">
        <v>0.54166666666666663</v>
      </c>
      <c r="I5" s="14">
        <v>0.83333333333333337</v>
      </c>
      <c r="J5" s="14">
        <v>1</v>
      </c>
      <c r="K5" s="12">
        <v>0.29166666666666669</v>
      </c>
      <c r="L5" s="12">
        <v>0.54166666666666663</v>
      </c>
      <c r="M5" s="12">
        <v>0.83333333333333337</v>
      </c>
      <c r="N5" s="12">
        <v>1</v>
      </c>
      <c r="O5" s="14">
        <v>0.29166666666666669</v>
      </c>
      <c r="P5" s="14">
        <v>0.54166666666666663</v>
      </c>
      <c r="Q5" s="14">
        <v>0.83333333333333337</v>
      </c>
      <c r="R5" s="14">
        <v>1</v>
      </c>
      <c r="S5" s="12">
        <v>0.29166666666666669</v>
      </c>
      <c r="T5" s="12">
        <v>0.54166666666666663</v>
      </c>
      <c r="U5" s="12">
        <v>0.83333333333333337</v>
      </c>
      <c r="V5" s="12">
        <v>1</v>
      </c>
      <c r="W5" s="14">
        <v>0.29166666666666669</v>
      </c>
      <c r="X5" s="14">
        <v>0.54166666666666663</v>
      </c>
      <c r="Y5" s="14">
        <v>0.83333333333333337</v>
      </c>
      <c r="Z5" s="14">
        <v>1</v>
      </c>
      <c r="AA5" s="12">
        <v>0.29166666666666669</v>
      </c>
      <c r="AB5" s="12">
        <v>0.54166666666666663</v>
      </c>
      <c r="AC5" s="12">
        <v>0.83333333333333337</v>
      </c>
      <c r="AD5" s="12">
        <v>1</v>
      </c>
      <c r="AE5" s="1"/>
      <c r="AF5" s="1"/>
      <c r="AG5" s="1"/>
      <c r="AH5" s="1"/>
      <c r="AI5" s="1"/>
      <c r="AJ5" s="1"/>
      <c r="AK5" s="1"/>
      <c r="AL5" s="1"/>
    </row>
    <row r="6" spans="1:38">
      <c r="A6" s="15"/>
      <c r="B6" s="40" t="s">
        <v>36</v>
      </c>
      <c r="C6" s="41"/>
      <c r="D6" s="41"/>
      <c r="E6" s="41" t="s">
        <v>25</v>
      </c>
      <c r="F6" s="41"/>
      <c r="G6" s="40"/>
      <c r="H6" s="40" t="s">
        <v>25</v>
      </c>
      <c r="I6" s="40"/>
      <c r="J6" s="40" t="s">
        <v>25</v>
      </c>
      <c r="K6" s="42" t="s">
        <v>25</v>
      </c>
      <c r="L6" s="42"/>
      <c r="M6" s="42"/>
      <c r="N6" s="42"/>
      <c r="O6" s="40"/>
      <c r="P6" s="40"/>
      <c r="Q6" s="40" t="s">
        <v>25</v>
      </c>
      <c r="R6" s="40"/>
      <c r="S6" s="42"/>
      <c r="T6" s="42" t="s">
        <v>25</v>
      </c>
      <c r="U6" s="42"/>
      <c r="V6" s="42" t="s">
        <v>25</v>
      </c>
      <c r="W6" s="40" t="s">
        <v>25</v>
      </c>
      <c r="X6" s="40"/>
      <c r="Y6" s="40"/>
      <c r="Z6" s="40"/>
      <c r="AA6" s="42"/>
      <c r="AB6" s="42"/>
      <c r="AC6" s="42" t="s">
        <v>25</v>
      </c>
      <c r="AD6" s="42"/>
      <c r="AE6" s="1"/>
      <c r="AF6" s="1"/>
      <c r="AG6" s="1"/>
      <c r="AH6" s="1"/>
      <c r="AI6" s="1"/>
      <c r="AJ6" s="1"/>
      <c r="AK6" s="1"/>
    </row>
    <row r="7" spans="1:38">
      <c r="A7" s="2"/>
      <c r="B7" s="25" t="s">
        <v>37</v>
      </c>
      <c r="C7" s="26"/>
      <c r="D7" s="26" t="s">
        <v>25</v>
      </c>
      <c r="E7" s="26"/>
      <c r="F7" s="27" t="s">
        <v>25</v>
      </c>
      <c r="G7" s="25" t="s">
        <v>25</v>
      </c>
      <c r="H7" s="25"/>
      <c r="I7" s="25"/>
      <c r="J7" s="25"/>
      <c r="K7" s="28"/>
      <c r="L7" s="28"/>
      <c r="M7" s="28" t="s">
        <v>25</v>
      </c>
      <c r="N7" s="28"/>
      <c r="O7" s="25"/>
      <c r="P7" s="25" t="s">
        <v>25</v>
      </c>
      <c r="Q7" s="25"/>
      <c r="R7" s="25" t="s">
        <v>25</v>
      </c>
      <c r="S7" s="28" t="s">
        <v>25</v>
      </c>
      <c r="T7" s="28"/>
      <c r="U7" s="28"/>
      <c r="V7" s="28"/>
      <c r="W7" s="25"/>
      <c r="X7" s="25"/>
      <c r="Y7" s="25" t="s">
        <v>25</v>
      </c>
      <c r="Z7" s="25"/>
      <c r="AA7" s="28"/>
      <c r="AB7" s="28" t="s">
        <v>25</v>
      </c>
      <c r="AC7" s="28"/>
      <c r="AD7" s="28" t="s">
        <v>25</v>
      </c>
      <c r="AE7" s="1"/>
      <c r="AF7" s="1"/>
      <c r="AG7" s="1"/>
      <c r="AH7" s="1"/>
      <c r="AI7" s="1"/>
      <c r="AJ7" s="1"/>
      <c r="AK7" s="1"/>
    </row>
    <row r="8" spans="1:38">
      <c r="A8" s="2"/>
      <c r="B8" s="29" t="s">
        <v>38</v>
      </c>
      <c r="C8" s="30" t="s">
        <v>25</v>
      </c>
      <c r="D8" s="30"/>
      <c r="E8" s="30"/>
      <c r="F8" s="30"/>
      <c r="G8" s="29"/>
      <c r="H8" s="29"/>
      <c r="I8" s="29" t="s">
        <v>25</v>
      </c>
      <c r="J8" s="29"/>
      <c r="K8" s="24"/>
      <c r="L8" s="24" t="s">
        <v>25</v>
      </c>
      <c r="M8" s="24"/>
      <c r="N8" s="24" t="s">
        <v>25</v>
      </c>
      <c r="O8" s="29" t="s">
        <v>25</v>
      </c>
      <c r="P8" s="29"/>
      <c r="Q8" s="29"/>
      <c r="R8" s="29"/>
      <c r="S8" s="24"/>
      <c r="T8" s="24"/>
      <c r="U8" s="24" t="s">
        <v>25</v>
      </c>
      <c r="V8" s="24"/>
      <c r="W8" s="29"/>
      <c r="X8" s="29" t="s">
        <v>25</v>
      </c>
      <c r="Y8" s="29"/>
      <c r="Z8" s="29" t="s">
        <v>25</v>
      </c>
      <c r="AA8" s="24" t="s">
        <v>25</v>
      </c>
      <c r="AB8" s="24"/>
      <c r="AC8" s="24"/>
      <c r="AD8" s="24"/>
      <c r="AE8" s="1"/>
      <c r="AF8" s="1"/>
      <c r="AG8" s="1"/>
      <c r="AH8" s="1"/>
      <c r="AI8" s="1"/>
      <c r="AJ8" s="1"/>
      <c r="AK8" s="1"/>
    </row>
    <row r="9" spans="1:38">
      <c r="A9" s="2"/>
      <c r="B9" s="25"/>
      <c r="C9" s="26"/>
      <c r="D9" s="26"/>
      <c r="E9" s="26"/>
      <c r="F9" s="27"/>
      <c r="G9" s="25"/>
      <c r="H9" s="25"/>
      <c r="I9" s="25"/>
      <c r="J9" s="25"/>
      <c r="K9" s="28"/>
      <c r="L9" s="28"/>
      <c r="M9" s="28"/>
      <c r="N9" s="28"/>
      <c r="O9" s="25"/>
      <c r="P9" s="25"/>
      <c r="Q9" s="25"/>
      <c r="R9" s="25"/>
      <c r="S9" s="28"/>
      <c r="T9" s="28"/>
      <c r="U9" s="28"/>
      <c r="V9" s="28"/>
      <c r="W9" s="25"/>
      <c r="X9" s="25"/>
      <c r="Y9" s="25"/>
      <c r="Z9" s="25"/>
      <c r="AA9" s="28"/>
      <c r="AB9" s="28"/>
      <c r="AC9" s="28"/>
      <c r="AD9" s="28"/>
      <c r="AE9" s="1"/>
      <c r="AF9" s="1"/>
      <c r="AG9" s="1"/>
      <c r="AH9" s="1"/>
      <c r="AI9" s="1"/>
      <c r="AJ9" s="1"/>
      <c r="AK9" s="1"/>
      <c r="AL9" s="1"/>
    </row>
    <row r="10" spans="1:38">
      <c r="A10" s="2"/>
      <c r="B10" s="29"/>
      <c r="C10" s="30"/>
      <c r="D10" s="30"/>
      <c r="E10" s="30"/>
      <c r="F10" s="30"/>
      <c r="G10" s="29"/>
      <c r="H10" s="29"/>
      <c r="I10" s="29"/>
      <c r="J10" s="29"/>
      <c r="K10" s="24"/>
      <c r="L10" s="24"/>
      <c r="M10" s="24"/>
      <c r="N10" s="24"/>
      <c r="O10" s="29"/>
      <c r="P10" s="29"/>
      <c r="Q10" s="29"/>
      <c r="R10" s="29"/>
      <c r="S10" s="24"/>
      <c r="T10" s="24"/>
      <c r="U10" s="24"/>
      <c r="V10" s="24"/>
      <c r="W10" s="29"/>
      <c r="X10" s="29"/>
      <c r="Y10" s="29"/>
      <c r="Z10" s="29"/>
      <c r="AA10" s="24"/>
      <c r="AB10" s="24"/>
      <c r="AC10" s="24"/>
      <c r="AD10" s="24"/>
      <c r="AE10" s="1"/>
      <c r="AF10" s="1"/>
      <c r="AG10" s="1"/>
      <c r="AH10" s="1"/>
      <c r="AI10" s="1"/>
      <c r="AJ10" s="1"/>
      <c r="AK10" s="1"/>
      <c r="AL10" s="1"/>
    </row>
    <row r="11" spans="1:38">
      <c r="A11" s="2"/>
      <c r="B11" s="25"/>
      <c r="C11" s="26"/>
      <c r="D11" s="26"/>
      <c r="E11" s="26"/>
      <c r="F11" s="27"/>
      <c r="G11" s="25"/>
      <c r="H11" s="25"/>
      <c r="I11" s="25"/>
      <c r="J11" s="25"/>
      <c r="K11" s="28"/>
      <c r="L11" s="28"/>
      <c r="M11" s="28"/>
      <c r="N11" s="28"/>
      <c r="O11" s="25"/>
      <c r="P11" s="25"/>
      <c r="Q11" s="25"/>
      <c r="R11" s="25"/>
      <c r="S11" s="28"/>
      <c r="T11" s="28"/>
      <c r="U11" s="28"/>
      <c r="V11" s="28"/>
      <c r="W11" s="25"/>
      <c r="X11" s="25"/>
      <c r="Y11" s="25"/>
      <c r="Z11" s="25"/>
      <c r="AA11" s="28"/>
      <c r="AB11" s="28"/>
      <c r="AC11" s="28"/>
      <c r="AD11" s="28"/>
      <c r="AE11" s="1"/>
      <c r="AF11" s="1"/>
      <c r="AG11" s="1"/>
      <c r="AH11" s="1"/>
      <c r="AI11" s="1"/>
      <c r="AJ11" s="1"/>
      <c r="AK11" s="1"/>
      <c r="AL11" s="1"/>
    </row>
    <row r="12" spans="1:38" ht="23.25">
      <c r="A12" s="2"/>
      <c r="B12" s="9"/>
      <c r="C12" s="1"/>
      <c r="D12" s="1"/>
      <c r="E12" s="1"/>
      <c r="F12" s="1"/>
      <c r="G12" s="6"/>
      <c r="H12" s="7"/>
      <c r="I12" s="7"/>
      <c r="J12" s="7"/>
      <c r="K12" s="7"/>
      <c r="L12" s="7"/>
      <c r="M12" s="7"/>
      <c r="N12" s="7" t="str">
        <f>"Semaine du "&amp;TEXT(C13,"jj/mm")&amp;" au "&amp;TEXT(C13+6,"jj/mm aaaa")</f>
        <v>Semaine du 05/02 au 11/02 2018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1"/>
      <c r="AF12" s="1"/>
      <c r="AG12" s="1"/>
      <c r="AH12" s="1"/>
      <c r="AI12" s="1"/>
      <c r="AJ12" s="1"/>
      <c r="AK12" s="1"/>
      <c r="AL12" s="1"/>
    </row>
    <row r="13" spans="1:38">
      <c r="A13" s="44">
        <v>3</v>
      </c>
      <c r="B13" s="45">
        <f ca="1">B3+1</f>
        <v>6</v>
      </c>
      <c r="C13" s="125">
        <f>C3+7</f>
        <v>43136</v>
      </c>
      <c r="D13" s="126"/>
      <c r="E13" s="126"/>
      <c r="F13" s="127"/>
      <c r="G13" s="125">
        <f>C13+1</f>
        <v>43137</v>
      </c>
      <c r="H13" s="126"/>
      <c r="I13" s="126"/>
      <c r="J13" s="127"/>
      <c r="K13" s="125">
        <f>G13+1</f>
        <v>43138</v>
      </c>
      <c r="L13" s="126"/>
      <c r="M13" s="126"/>
      <c r="N13" s="127"/>
      <c r="O13" s="125">
        <f>K13+1</f>
        <v>43139</v>
      </c>
      <c r="P13" s="126"/>
      <c r="Q13" s="126"/>
      <c r="R13" s="127"/>
      <c r="S13" s="125">
        <f>O13+1</f>
        <v>43140</v>
      </c>
      <c r="T13" s="126"/>
      <c r="U13" s="126"/>
      <c r="V13" s="127"/>
      <c r="W13" s="125">
        <f>S13+1</f>
        <v>43141</v>
      </c>
      <c r="X13" s="126"/>
      <c r="Y13" s="126"/>
      <c r="Z13" s="127"/>
      <c r="AA13" s="125">
        <f>W13+1</f>
        <v>43142</v>
      </c>
      <c r="AB13" s="126"/>
      <c r="AC13" s="126"/>
      <c r="AD13" s="127"/>
      <c r="AE13" s="1"/>
      <c r="AF13" s="1"/>
      <c r="AG13" s="1"/>
      <c r="AH13" s="1"/>
      <c r="AI13" s="1"/>
      <c r="AJ13" s="1"/>
      <c r="AK13" s="1"/>
      <c r="AL13" s="1"/>
    </row>
    <row r="14" spans="1:38">
      <c r="A14" s="2"/>
      <c r="B14" s="8" t="s">
        <v>8</v>
      </c>
      <c r="C14" s="13">
        <v>0</v>
      </c>
      <c r="D14" s="13">
        <v>0.29166666666666669</v>
      </c>
      <c r="E14" s="14">
        <v>0.54166666666666663</v>
      </c>
      <c r="F14" s="14">
        <v>0.83333333333333337</v>
      </c>
      <c r="G14" s="11">
        <v>0</v>
      </c>
      <c r="H14" s="11">
        <v>0.29166666666666669</v>
      </c>
      <c r="I14" s="12">
        <v>0.54166666666666663</v>
      </c>
      <c r="J14" s="12">
        <v>0.83333333333333337</v>
      </c>
      <c r="K14" s="13">
        <v>0</v>
      </c>
      <c r="L14" s="13">
        <v>0.29166666666666669</v>
      </c>
      <c r="M14" s="14">
        <v>0.54166666666666663</v>
      </c>
      <c r="N14" s="14">
        <v>0.83333333333333337</v>
      </c>
      <c r="O14" s="11">
        <v>0</v>
      </c>
      <c r="P14" s="11">
        <v>0.29166666666666669</v>
      </c>
      <c r="Q14" s="12">
        <v>0.54166666666666663</v>
      </c>
      <c r="R14" s="12">
        <v>0.83333333333333337</v>
      </c>
      <c r="S14" s="13">
        <v>0</v>
      </c>
      <c r="T14" s="13">
        <v>0.29166666666666669</v>
      </c>
      <c r="U14" s="14">
        <v>0.54166666666666663</v>
      </c>
      <c r="V14" s="14">
        <v>0.83333333333333337</v>
      </c>
      <c r="W14" s="11">
        <v>0</v>
      </c>
      <c r="X14" s="11">
        <v>0.29166666666666669</v>
      </c>
      <c r="Y14" s="12">
        <v>0.54166666666666663</v>
      </c>
      <c r="Z14" s="12">
        <v>0.83333333333333337</v>
      </c>
      <c r="AA14" s="13">
        <v>0</v>
      </c>
      <c r="AB14" s="13">
        <v>0.29166666666666669</v>
      </c>
      <c r="AC14" s="14">
        <v>0.54166666666666663</v>
      </c>
      <c r="AD14" s="14">
        <v>0.83333333333333337</v>
      </c>
      <c r="AE14" s="1"/>
      <c r="AF14" s="1"/>
      <c r="AG14" s="1"/>
      <c r="AH14" s="1"/>
      <c r="AI14" s="1"/>
      <c r="AJ14" s="1"/>
      <c r="AK14" s="1"/>
      <c r="AL14" s="1"/>
    </row>
    <row r="15" spans="1:38">
      <c r="A15" s="2"/>
      <c r="B15" s="8" t="s">
        <v>7</v>
      </c>
      <c r="C15" s="14">
        <v>0.29166666666666669</v>
      </c>
      <c r="D15" s="14">
        <v>0.54166666666666663</v>
      </c>
      <c r="E15" s="14">
        <v>0.83333333333333337</v>
      </c>
      <c r="F15" s="14">
        <v>1</v>
      </c>
      <c r="G15" s="12">
        <v>0.29166666666666669</v>
      </c>
      <c r="H15" s="12">
        <v>0.54166666666666663</v>
      </c>
      <c r="I15" s="12">
        <v>0.83333333333333337</v>
      </c>
      <c r="J15" s="12">
        <v>1</v>
      </c>
      <c r="K15" s="14">
        <v>0.29166666666666669</v>
      </c>
      <c r="L15" s="14">
        <v>0.54166666666666663</v>
      </c>
      <c r="M15" s="14">
        <v>0.83333333333333337</v>
      </c>
      <c r="N15" s="14">
        <v>1</v>
      </c>
      <c r="O15" s="12">
        <v>0.29166666666666669</v>
      </c>
      <c r="P15" s="12">
        <v>0.54166666666666663</v>
      </c>
      <c r="Q15" s="12">
        <v>0.83333333333333337</v>
      </c>
      <c r="R15" s="12">
        <v>1</v>
      </c>
      <c r="S15" s="14">
        <v>0.29166666666666669</v>
      </c>
      <c r="T15" s="14">
        <v>0.54166666666666663</v>
      </c>
      <c r="U15" s="14">
        <v>0.83333333333333337</v>
      </c>
      <c r="V15" s="14">
        <v>1</v>
      </c>
      <c r="W15" s="12">
        <v>0.29166666666666669</v>
      </c>
      <c r="X15" s="12">
        <v>0.54166666666666663</v>
      </c>
      <c r="Y15" s="12">
        <v>0.83333333333333337</v>
      </c>
      <c r="Z15" s="12">
        <v>1</v>
      </c>
      <c r="AA15" s="14">
        <v>0.29166666666666669</v>
      </c>
      <c r="AB15" s="14">
        <v>0.54166666666666663</v>
      </c>
      <c r="AC15" s="14">
        <v>0.83333333333333337</v>
      </c>
      <c r="AD15" s="14">
        <v>1</v>
      </c>
      <c r="AE15" s="1"/>
      <c r="AF15" s="1"/>
      <c r="AG15" s="1"/>
      <c r="AH15" s="1"/>
      <c r="AI15" s="1"/>
      <c r="AJ15" s="1"/>
      <c r="AK15" s="1"/>
      <c r="AL15" s="1"/>
    </row>
    <row r="16" spans="1:38">
      <c r="A16" s="2"/>
      <c r="B16" s="35" t="s">
        <v>36</v>
      </c>
      <c r="C16" s="36"/>
      <c r="D16" s="36" t="s">
        <v>25</v>
      </c>
      <c r="E16" s="36"/>
      <c r="F16" s="37" t="s">
        <v>25</v>
      </c>
      <c r="G16" s="35" t="s">
        <v>25</v>
      </c>
      <c r="H16" s="35"/>
      <c r="I16" s="35"/>
      <c r="J16" s="35"/>
      <c r="K16" s="38"/>
      <c r="L16" s="38"/>
      <c r="M16" s="38" t="s">
        <v>25</v>
      </c>
      <c r="N16" s="38"/>
      <c r="O16" s="35"/>
      <c r="P16" s="35" t="s">
        <v>25</v>
      </c>
      <c r="Q16" s="35"/>
      <c r="R16" s="35" t="s">
        <v>25</v>
      </c>
      <c r="S16" s="38" t="s">
        <v>25</v>
      </c>
      <c r="T16" s="38"/>
      <c r="U16" s="38"/>
      <c r="V16" s="38"/>
      <c r="W16" s="35"/>
      <c r="X16" s="35"/>
      <c r="Y16" s="35" t="s">
        <v>25</v>
      </c>
      <c r="Z16" s="35"/>
      <c r="AA16" s="38"/>
      <c r="AB16" s="38" t="s">
        <v>25</v>
      </c>
      <c r="AC16" s="38"/>
      <c r="AD16" s="39" t="s">
        <v>25</v>
      </c>
      <c r="AE16" s="1"/>
      <c r="AF16" s="1"/>
      <c r="AG16" s="1"/>
      <c r="AH16" s="1"/>
      <c r="AI16" s="1"/>
      <c r="AJ16" s="1"/>
      <c r="AK16" s="1"/>
    </row>
    <row r="17" spans="1:38">
      <c r="A17" s="2"/>
      <c r="B17" s="16" t="s">
        <v>37</v>
      </c>
      <c r="C17" s="33" t="s">
        <v>25</v>
      </c>
      <c r="D17" s="33"/>
      <c r="E17" s="33"/>
      <c r="F17" s="33"/>
      <c r="G17" s="16"/>
      <c r="H17" s="16"/>
      <c r="I17" s="16" t="s">
        <v>25</v>
      </c>
      <c r="J17" s="16"/>
      <c r="K17" s="19"/>
      <c r="L17" s="19" t="s">
        <v>25</v>
      </c>
      <c r="M17" s="19"/>
      <c r="N17" s="19" t="s">
        <v>25</v>
      </c>
      <c r="O17" s="16" t="s">
        <v>25</v>
      </c>
      <c r="P17" s="16"/>
      <c r="Q17" s="16"/>
      <c r="R17" s="16"/>
      <c r="S17" s="19"/>
      <c r="T17" s="19"/>
      <c r="U17" s="19" t="s">
        <v>25</v>
      </c>
      <c r="V17" s="19"/>
      <c r="W17" s="16"/>
      <c r="X17" s="16" t="s">
        <v>25</v>
      </c>
      <c r="Y17" s="16"/>
      <c r="Z17" s="16" t="s">
        <v>25</v>
      </c>
      <c r="AA17" s="19" t="s">
        <v>25</v>
      </c>
      <c r="AB17" s="19"/>
      <c r="AC17" s="19"/>
      <c r="AD17" s="20"/>
      <c r="AE17" s="1"/>
      <c r="AF17" s="1"/>
      <c r="AG17" s="1"/>
      <c r="AH17" s="1"/>
      <c r="AI17" s="1"/>
      <c r="AJ17" s="1"/>
      <c r="AK17" s="1"/>
    </row>
    <row r="18" spans="1:38">
      <c r="A18" s="2"/>
      <c r="B18" s="17" t="s">
        <v>38</v>
      </c>
      <c r="C18" s="31"/>
      <c r="D18" s="31"/>
      <c r="E18" s="31" t="s">
        <v>25</v>
      </c>
      <c r="F18" s="32"/>
      <c r="G18" s="17"/>
      <c r="H18" s="17" t="s">
        <v>25</v>
      </c>
      <c r="I18" s="17"/>
      <c r="J18" s="17" t="s">
        <v>25</v>
      </c>
      <c r="K18" s="21" t="s">
        <v>25</v>
      </c>
      <c r="L18" s="21"/>
      <c r="M18" s="21"/>
      <c r="N18" s="21"/>
      <c r="O18" s="17"/>
      <c r="P18" s="17"/>
      <c r="Q18" s="17" t="s">
        <v>25</v>
      </c>
      <c r="R18" s="17"/>
      <c r="S18" s="21"/>
      <c r="T18" s="21" t="s">
        <v>25</v>
      </c>
      <c r="U18" s="21"/>
      <c r="V18" s="21" t="s">
        <v>25</v>
      </c>
      <c r="W18" s="17" t="s">
        <v>25</v>
      </c>
      <c r="X18" s="17"/>
      <c r="Y18" s="17"/>
      <c r="Z18" s="17"/>
      <c r="AA18" s="21"/>
      <c r="AB18" s="21"/>
      <c r="AC18" s="21" t="s">
        <v>25</v>
      </c>
      <c r="AD18" s="22"/>
      <c r="AE18" s="1"/>
      <c r="AF18" s="1"/>
      <c r="AG18" s="1"/>
      <c r="AH18" s="1"/>
      <c r="AI18" s="1"/>
      <c r="AJ18" s="1"/>
      <c r="AK18" s="1"/>
    </row>
    <row r="19" spans="1:38">
      <c r="A19" s="2"/>
      <c r="B19" s="16"/>
      <c r="C19" s="33"/>
      <c r="D19" s="33"/>
      <c r="E19" s="33"/>
      <c r="F19" s="33"/>
      <c r="G19" s="16"/>
      <c r="H19" s="16"/>
      <c r="I19" s="16"/>
      <c r="J19" s="16"/>
      <c r="K19" s="19"/>
      <c r="L19" s="19"/>
      <c r="M19" s="19"/>
      <c r="N19" s="19"/>
      <c r="O19" s="16"/>
      <c r="P19" s="16"/>
      <c r="Q19" s="16"/>
      <c r="R19" s="16"/>
      <c r="S19" s="19"/>
      <c r="T19" s="19"/>
      <c r="U19" s="19"/>
      <c r="V19" s="19"/>
      <c r="W19" s="16"/>
      <c r="X19" s="16"/>
      <c r="Y19" s="16"/>
      <c r="Z19" s="16"/>
      <c r="AA19" s="19"/>
      <c r="AB19" s="19"/>
      <c r="AC19" s="19"/>
      <c r="AD19" s="20"/>
      <c r="AE19" s="1"/>
      <c r="AF19" s="1"/>
      <c r="AG19" s="1"/>
      <c r="AH19" s="1"/>
      <c r="AI19" s="1"/>
      <c r="AJ19" s="1"/>
      <c r="AK19" s="1"/>
      <c r="AL19" s="1"/>
    </row>
    <row r="20" spans="1:38">
      <c r="A20" s="2"/>
      <c r="B20" s="17"/>
      <c r="C20" s="31"/>
      <c r="D20" s="31"/>
      <c r="E20" s="31"/>
      <c r="F20" s="32"/>
      <c r="G20" s="17"/>
      <c r="H20" s="17"/>
      <c r="I20" s="17"/>
      <c r="J20" s="17"/>
      <c r="K20" s="21"/>
      <c r="L20" s="21"/>
      <c r="M20" s="21"/>
      <c r="N20" s="21"/>
      <c r="O20" s="17"/>
      <c r="P20" s="17"/>
      <c r="Q20" s="17"/>
      <c r="R20" s="17"/>
      <c r="S20" s="21"/>
      <c r="T20" s="21"/>
      <c r="U20" s="21"/>
      <c r="V20" s="21"/>
      <c r="W20" s="17"/>
      <c r="X20" s="17"/>
      <c r="Y20" s="17"/>
      <c r="Z20" s="17"/>
      <c r="AA20" s="21"/>
      <c r="AB20" s="21"/>
      <c r="AC20" s="21"/>
      <c r="AD20" s="22"/>
      <c r="AE20" s="1"/>
      <c r="AF20" s="1"/>
      <c r="AG20" s="1"/>
      <c r="AH20" s="1"/>
      <c r="AI20" s="1"/>
      <c r="AJ20" s="1"/>
      <c r="AK20" s="1"/>
      <c r="AL20" s="1"/>
    </row>
    <row r="21" spans="1:38">
      <c r="A21" s="2"/>
      <c r="B21" s="18"/>
      <c r="C21" s="34"/>
      <c r="D21" s="34"/>
      <c r="E21" s="34"/>
      <c r="F21" s="34"/>
      <c r="G21" s="18"/>
      <c r="H21" s="18"/>
      <c r="I21" s="18"/>
      <c r="J21" s="18"/>
      <c r="K21" s="23"/>
      <c r="L21" s="23"/>
      <c r="M21" s="23"/>
      <c r="N21" s="23"/>
      <c r="O21" s="18"/>
      <c r="P21" s="18"/>
      <c r="Q21" s="18"/>
      <c r="R21" s="18"/>
      <c r="S21" s="23"/>
      <c r="T21" s="23"/>
      <c r="U21" s="23"/>
      <c r="V21" s="23"/>
      <c r="W21" s="18"/>
      <c r="X21" s="18"/>
      <c r="Y21" s="18"/>
      <c r="Z21" s="18"/>
      <c r="AA21" s="23"/>
      <c r="AB21" s="23"/>
      <c r="AC21" s="23"/>
      <c r="AD21" s="24"/>
      <c r="AE21" s="1"/>
      <c r="AF21" s="1"/>
      <c r="AG21" s="1"/>
      <c r="AH21" s="1"/>
      <c r="AI21" s="1"/>
      <c r="AJ21" s="1"/>
      <c r="AK21" s="1"/>
      <c r="AL21" s="1"/>
    </row>
    <row r="22" spans="1:38" ht="23.25">
      <c r="A22" s="2"/>
      <c r="B22" s="9"/>
      <c r="C22" s="1"/>
      <c r="D22" s="1"/>
      <c r="E22" s="1"/>
      <c r="F22" s="1"/>
      <c r="G22" s="6"/>
      <c r="H22" s="7"/>
      <c r="I22" s="7"/>
      <c r="J22" s="7"/>
      <c r="K22" s="7"/>
      <c r="L22" s="7"/>
      <c r="M22" s="7"/>
      <c r="N22" s="7" t="str">
        <f>"Semaine du "&amp;TEXT(C23,"jj/mm")&amp;" au "&amp;TEXT(C23+6,"jj/mm aaaa")</f>
        <v>Semaine du 12/02 au 18/02 2018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1"/>
      <c r="AF22" s="1"/>
      <c r="AG22" s="1"/>
      <c r="AH22" s="1"/>
      <c r="AI22" s="1"/>
      <c r="AJ22" s="1"/>
      <c r="AK22" s="1"/>
      <c r="AL22" s="1"/>
    </row>
    <row r="23" spans="1:38">
      <c r="A23" s="44">
        <v>3</v>
      </c>
      <c r="B23" s="45">
        <f ca="1">B13+1</f>
        <v>7</v>
      </c>
      <c r="C23" s="125">
        <f>C13+7</f>
        <v>43143</v>
      </c>
      <c r="D23" s="126"/>
      <c r="E23" s="126"/>
      <c r="F23" s="127"/>
      <c r="G23" s="125">
        <f>C23+1</f>
        <v>43144</v>
      </c>
      <c r="H23" s="126"/>
      <c r="I23" s="126"/>
      <c r="J23" s="127"/>
      <c r="K23" s="125">
        <f>G23+1</f>
        <v>43145</v>
      </c>
      <c r="L23" s="126"/>
      <c r="M23" s="126"/>
      <c r="N23" s="127"/>
      <c r="O23" s="125">
        <f>K23+1</f>
        <v>43146</v>
      </c>
      <c r="P23" s="126"/>
      <c r="Q23" s="126"/>
      <c r="R23" s="127"/>
      <c r="S23" s="125">
        <f>O23+1</f>
        <v>43147</v>
      </c>
      <c r="T23" s="126"/>
      <c r="U23" s="126"/>
      <c r="V23" s="127"/>
      <c r="W23" s="125">
        <f>S23+1</f>
        <v>43148</v>
      </c>
      <c r="X23" s="126"/>
      <c r="Y23" s="126"/>
      <c r="Z23" s="127"/>
      <c r="AA23" s="125">
        <f>W23+1</f>
        <v>43149</v>
      </c>
      <c r="AB23" s="126"/>
      <c r="AC23" s="126"/>
      <c r="AD23" s="127"/>
      <c r="AE23" s="1"/>
      <c r="AF23" s="1"/>
      <c r="AG23" s="1"/>
      <c r="AH23" s="1"/>
      <c r="AI23" s="1"/>
      <c r="AJ23" s="1"/>
      <c r="AK23" s="1"/>
      <c r="AL23" s="1"/>
    </row>
    <row r="24" spans="1:38">
      <c r="A24" s="2"/>
      <c r="B24" s="8" t="s">
        <v>8</v>
      </c>
      <c r="C24" s="11">
        <v>0</v>
      </c>
      <c r="D24" s="11">
        <v>0.29166666666666669</v>
      </c>
      <c r="E24" s="12">
        <v>0.54166666666666663</v>
      </c>
      <c r="F24" s="12">
        <v>0.83333333333333337</v>
      </c>
      <c r="G24" s="13">
        <v>0</v>
      </c>
      <c r="H24" s="13">
        <v>0.29166666666666669</v>
      </c>
      <c r="I24" s="14">
        <v>0.54166666666666663</v>
      </c>
      <c r="J24" s="14">
        <v>0.83333333333333337</v>
      </c>
      <c r="K24" s="11">
        <v>0</v>
      </c>
      <c r="L24" s="11">
        <v>0.29166666666666669</v>
      </c>
      <c r="M24" s="12">
        <v>0.54166666666666663</v>
      </c>
      <c r="N24" s="12">
        <v>0.83333333333333337</v>
      </c>
      <c r="O24" s="13">
        <v>0</v>
      </c>
      <c r="P24" s="13">
        <v>0.29166666666666669</v>
      </c>
      <c r="Q24" s="14">
        <v>0.54166666666666663</v>
      </c>
      <c r="R24" s="14">
        <v>0.83333333333333337</v>
      </c>
      <c r="S24" s="11">
        <v>0</v>
      </c>
      <c r="T24" s="11">
        <v>0.29166666666666669</v>
      </c>
      <c r="U24" s="12">
        <v>0.54166666666666663</v>
      </c>
      <c r="V24" s="12">
        <v>0.83333333333333337</v>
      </c>
      <c r="W24" s="13">
        <v>0</v>
      </c>
      <c r="X24" s="13">
        <v>0.29166666666666669</v>
      </c>
      <c r="Y24" s="14">
        <v>0.54166666666666663</v>
      </c>
      <c r="Z24" s="14">
        <v>0.83333333333333337</v>
      </c>
      <c r="AA24" s="11">
        <v>0</v>
      </c>
      <c r="AB24" s="11">
        <v>0.29166666666666669</v>
      </c>
      <c r="AC24" s="12">
        <v>0.54166666666666663</v>
      </c>
      <c r="AD24" s="12">
        <v>0.83333333333333337</v>
      </c>
      <c r="AE24" s="1"/>
      <c r="AF24" s="1"/>
      <c r="AG24" s="1"/>
      <c r="AH24" s="1"/>
      <c r="AI24" s="1"/>
      <c r="AJ24" s="1"/>
      <c r="AK24" s="1"/>
      <c r="AL24" s="1"/>
    </row>
    <row r="25" spans="1:38">
      <c r="B25" s="8" t="s">
        <v>7</v>
      </c>
      <c r="C25" s="12">
        <v>0.29166666666666669</v>
      </c>
      <c r="D25" s="12">
        <v>0.54166666666666663</v>
      </c>
      <c r="E25" s="12">
        <v>0.83333333333333337</v>
      </c>
      <c r="F25" s="12">
        <v>1</v>
      </c>
      <c r="G25" s="14">
        <v>0.29166666666666669</v>
      </c>
      <c r="H25" s="14">
        <v>0.54166666666666663</v>
      </c>
      <c r="I25" s="14">
        <v>0.83333333333333337</v>
      </c>
      <c r="J25" s="14">
        <v>1</v>
      </c>
      <c r="K25" s="12">
        <v>0.29166666666666669</v>
      </c>
      <c r="L25" s="12">
        <v>0.54166666666666663</v>
      </c>
      <c r="M25" s="12">
        <v>0.83333333333333337</v>
      </c>
      <c r="N25" s="12">
        <v>1</v>
      </c>
      <c r="O25" s="14">
        <v>0.29166666666666669</v>
      </c>
      <c r="P25" s="14">
        <v>0.54166666666666663</v>
      </c>
      <c r="Q25" s="14">
        <v>0.83333333333333337</v>
      </c>
      <c r="R25" s="14">
        <v>1</v>
      </c>
      <c r="S25" s="12">
        <v>0.29166666666666669</v>
      </c>
      <c r="T25" s="12">
        <v>0.54166666666666663</v>
      </c>
      <c r="U25" s="12">
        <v>0.83333333333333337</v>
      </c>
      <c r="V25" s="12">
        <v>1</v>
      </c>
      <c r="W25" s="14">
        <v>0.29166666666666669</v>
      </c>
      <c r="X25" s="14">
        <v>0.54166666666666663</v>
      </c>
      <c r="Y25" s="14">
        <v>0.83333333333333337</v>
      </c>
      <c r="Z25" s="14">
        <v>1</v>
      </c>
      <c r="AA25" s="12">
        <v>0.29166666666666669</v>
      </c>
      <c r="AB25" s="12">
        <v>0.54166666666666663</v>
      </c>
      <c r="AC25" s="12">
        <v>0.83333333333333337</v>
      </c>
      <c r="AD25" s="12">
        <v>1</v>
      </c>
    </row>
    <row r="26" spans="1:38">
      <c r="B26" s="40" t="s">
        <v>36</v>
      </c>
      <c r="C26" s="41" t="s">
        <v>25</v>
      </c>
      <c r="D26" s="41"/>
      <c r="E26" s="41"/>
      <c r="F26" s="41"/>
      <c r="G26" s="40"/>
      <c r="H26" s="40"/>
      <c r="I26" s="40" t="s">
        <v>25</v>
      </c>
      <c r="J26" s="40"/>
      <c r="K26" s="42"/>
      <c r="L26" s="42" t="s">
        <v>25</v>
      </c>
      <c r="M26" s="42"/>
      <c r="N26" s="42" t="s">
        <v>25</v>
      </c>
      <c r="O26" s="40" t="s">
        <v>25</v>
      </c>
      <c r="P26" s="40"/>
      <c r="Q26" s="40"/>
      <c r="R26" s="40"/>
      <c r="S26" s="42"/>
      <c r="T26" s="42"/>
      <c r="U26" s="42" t="s">
        <v>25</v>
      </c>
      <c r="V26" s="42"/>
      <c r="W26" s="40"/>
      <c r="X26" s="40" t="s">
        <v>25</v>
      </c>
      <c r="Y26" s="40"/>
      <c r="Z26" s="40" t="s">
        <v>25</v>
      </c>
      <c r="AA26" s="42" t="s">
        <v>25</v>
      </c>
      <c r="AB26" s="42"/>
      <c r="AC26" s="42"/>
      <c r="AD26" s="42"/>
    </row>
    <row r="27" spans="1:38">
      <c r="B27" s="25" t="s">
        <v>37</v>
      </c>
      <c r="C27" s="26"/>
      <c r="D27" s="26"/>
      <c r="E27" s="26" t="s">
        <v>25</v>
      </c>
      <c r="F27" s="27"/>
      <c r="G27" s="25"/>
      <c r="H27" s="25" t="s">
        <v>25</v>
      </c>
      <c r="I27" s="25"/>
      <c r="J27" s="25" t="s">
        <v>25</v>
      </c>
      <c r="K27" s="28" t="s">
        <v>25</v>
      </c>
      <c r="L27" s="28"/>
      <c r="M27" s="28"/>
      <c r="N27" s="28"/>
      <c r="O27" s="25"/>
      <c r="P27" s="25"/>
      <c r="Q27" s="25" t="s">
        <v>25</v>
      </c>
      <c r="R27" s="25"/>
      <c r="S27" s="28"/>
      <c r="T27" s="28" t="s">
        <v>25</v>
      </c>
      <c r="U27" s="28"/>
      <c r="V27" s="28" t="s">
        <v>25</v>
      </c>
      <c r="W27" s="25" t="s">
        <v>25</v>
      </c>
      <c r="X27" s="25"/>
      <c r="Y27" s="25"/>
      <c r="Z27" s="25"/>
      <c r="AA27" s="28"/>
      <c r="AB27" s="28"/>
      <c r="AC27" s="28" t="s">
        <v>25</v>
      </c>
      <c r="AD27" s="28"/>
    </row>
    <row r="28" spans="1:38">
      <c r="B28" s="29" t="s">
        <v>38</v>
      </c>
      <c r="C28" s="30"/>
      <c r="D28" s="30" t="s">
        <v>25</v>
      </c>
      <c r="E28" s="30"/>
      <c r="F28" s="30" t="s">
        <v>25</v>
      </c>
      <c r="G28" s="29" t="s">
        <v>25</v>
      </c>
      <c r="H28" s="29"/>
      <c r="I28" s="29"/>
      <c r="J28" s="29"/>
      <c r="K28" s="24"/>
      <c r="L28" s="24"/>
      <c r="M28" s="24" t="s">
        <v>25</v>
      </c>
      <c r="N28" s="24"/>
      <c r="O28" s="29"/>
      <c r="P28" s="29" t="s">
        <v>25</v>
      </c>
      <c r="Q28" s="29"/>
      <c r="R28" s="29" t="s">
        <v>25</v>
      </c>
      <c r="S28" s="24" t="s">
        <v>25</v>
      </c>
      <c r="T28" s="24"/>
      <c r="U28" s="24"/>
      <c r="V28" s="24"/>
      <c r="W28" s="29"/>
      <c r="X28" s="29"/>
      <c r="Y28" s="29" t="s">
        <v>25</v>
      </c>
      <c r="Z28" s="29"/>
      <c r="AA28" s="24"/>
      <c r="AB28" s="24" t="s">
        <v>25</v>
      </c>
      <c r="AC28" s="24"/>
      <c r="AD28" s="24" t="s">
        <v>25</v>
      </c>
    </row>
    <row r="29" spans="1:38">
      <c r="B29" s="25"/>
      <c r="C29" s="26"/>
      <c r="D29" s="26"/>
      <c r="E29" s="26"/>
      <c r="F29" s="27"/>
      <c r="G29" s="25"/>
      <c r="H29" s="25"/>
      <c r="I29" s="25"/>
      <c r="J29" s="25"/>
      <c r="K29" s="28"/>
      <c r="L29" s="28"/>
      <c r="M29" s="28"/>
      <c r="N29" s="28"/>
      <c r="O29" s="25"/>
      <c r="P29" s="25"/>
      <c r="Q29" s="25"/>
      <c r="R29" s="25"/>
      <c r="S29" s="28"/>
      <c r="T29" s="28"/>
      <c r="U29" s="28"/>
      <c r="V29" s="28"/>
      <c r="W29" s="25"/>
      <c r="X29" s="25"/>
      <c r="Y29" s="25"/>
      <c r="Z29" s="25"/>
      <c r="AA29" s="28"/>
      <c r="AB29" s="28"/>
      <c r="AC29" s="28"/>
      <c r="AD29" s="28"/>
    </row>
    <row r="30" spans="1:38">
      <c r="B30" s="29"/>
      <c r="C30" s="30"/>
      <c r="D30" s="30"/>
      <c r="E30" s="30"/>
      <c r="F30" s="30"/>
      <c r="G30" s="29"/>
      <c r="H30" s="29"/>
      <c r="I30" s="29"/>
      <c r="J30" s="29"/>
      <c r="K30" s="24"/>
      <c r="L30" s="24"/>
      <c r="M30" s="24"/>
      <c r="N30" s="24"/>
      <c r="O30" s="29"/>
      <c r="P30" s="29"/>
      <c r="Q30" s="29"/>
      <c r="R30" s="29"/>
      <c r="S30" s="24"/>
      <c r="T30" s="24"/>
      <c r="U30" s="24"/>
      <c r="V30" s="24"/>
      <c r="W30" s="29"/>
      <c r="X30" s="29"/>
      <c r="Y30" s="29"/>
      <c r="Z30" s="29"/>
      <c r="AA30" s="24"/>
      <c r="AB30" s="24"/>
      <c r="AC30" s="24"/>
      <c r="AD30" s="24"/>
    </row>
    <row r="31" spans="1:38">
      <c r="B31" s="25"/>
      <c r="C31" s="26"/>
      <c r="D31" s="26"/>
      <c r="E31" s="26"/>
      <c r="F31" s="27"/>
      <c r="G31" s="25"/>
      <c r="H31" s="25"/>
      <c r="I31" s="25"/>
      <c r="J31" s="25"/>
      <c r="K31" s="28"/>
      <c r="L31" s="28"/>
      <c r="M31" s="28"/>
      <c r="N31" s="28"/>
      <c r="O31" s="25"/>
      <c r="P31" s="25"/>
      <c r="Q31" s="25"/>
      <c r="R31" s="25"/>
      <c r="S31" s="28"/>
      <c r="T31" s="28"/>
      <c r="U31" s="28"/>
      <c r="V31" s="28"/>
      <c r="W31" s="25"/>
      <c r="X31" s="25"/>
      <c r="Y31" s="25"/>
      <c r="Z31" s="25"/>
      <c r="AA31" s="28"/>
      <c r="AB31" s="28"/>
      <c r="AC31" s="28"/>
      <c r="AD31" s="28"/>
    </row>
    <row r="32" spans="1:38" ht="23.25">
      <c r="B32" s="9"/>
      <c r="C32" s="1"/>
      <c r="D32" s="1"/>
      <c r="E32" s="1"/>
      <c r="F32" s="1"/>
      <c r="G32" s="6"/>
      <c r="H32" s="7"/>
      <c r="I32" s="7"/>
      <c r="J32" s="7"/>
      <c r="K32" s="7"/>
      <c r="L32" s="7"/>
      <c r="M32" s="7"/>
      <c r="N32" s="7" t="str">
        <f>"Semaine du "&amp;TEXT(C33,"jj/mm")&amp;" au "&amp;TEXT(C33+6,"jj/mm aaaa")</f>
        <v>Semaine du 19/02 au 25/02 2018</v>
      </c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30">
      <c r="A33" s="46">
        <v>3</v>
      </c>
      <c r="B33" s="45">
        <f ca="1">B23+1</f>
        <v>8</v>
      </c>
      <c r="C33" s="125">
        <f>C23+7</f>
        <v>43150</v>
      </c>
      <c r="D33" s="126"/>
      <c r="E33" s="126"/>
      <c r="F33" s="127"/>
      <c r="G33" s="125">
        <f>C33+1</f>
        <v>43151</v>
      </c>
      <c r="H33" s="126"/>
      <c r="I33" s="126"/>
      <c r="J33" s="127"/>
      <c r="K33" s="125">
        <f>G33+1</f>
        <v>43152</v>
      </c>
      <c r="L33" s="126"/>
      <c r="M33" s="126"/>
      <c r="N33" s="127"/>
      <c r="O33" s="125">
        <f>K33+1</f>
        <v>43153</v>
      </c>
      <c r="P33" s="126"/>
      <c r="Q33" s="126"/>
      <c r="R33" s="127"/>
      <c r="S33" s="125">
        <f>O33+1</f>
        <v>43154</v>
      </c>
      <c r="T33" s="126"/>
      <c r="U33" s="126"/>
      <c r="V33" s="127"/>
      <c r="W33" s="125">
        <f>S33+1</f>
        <v>43155</v>
      </c>
      <c r="X33" s="126"/>
      <c r="Y33" s="126"/>
      <c r="Z33" s="127"/>
      <c r="AA33" s="125">
        <f>W33+1</f>
        <v>43156</v>
      </c>
      <c r="AB33" s="126"/>
      <c r="AC33" s="126"/>
      <c r="AD33" s="127"/>
    </row>
    <row r="34" spans="1:30">
      <c r="B34" s="8" t="s">
        <v>8</v>
      </c>
      <c r="C34" s="13">
        <v>0</v>
      </c>
      <c r="D34" s="13">
        <v>0.29166666666666669</v>
      </c>
      <c r="E34" s="14">
        <v>0.54166666666666663</v>
      </c>
      <c r="F34" s="14">
        <v>0.83333333333333337</v>
      </c>
      <c r="G34" s="11">
        <v>0</v>
      </c>
      <c r="H34" s="11">
        <v>0.29166666666666669</v>
      </c>
      <c r="I34" s="12">
        <v>0.54166666666666663</v>
      </c>
      <c r="J34" s="12">
        <v>0.83333333333333337</v>
      </c>
      <c r="K34" s="13">
        <v>0</v>
      </c>
      <c r="L34" s="13">
        <v>0.29166666666666669</v>
      </c>
      <c r="M34" s="14">
        <v>0.54166666666666663</v>
      </c>
      <c r="N34" s="14">
        <v>0.83333333333333337</v>
      </c>
      <c r="O34" s="11">
        <v>0</v>
      </c>
      <c r="P34" s="11">
        <v>0.29166666666666669</v>
      </c>
      <c r="Q34" s="12">
        <v>0.54166666666666663</v>
      </c>
      <c r="R34" s="12">
        <v>0.83333333333333337</v>
      </c>
      <c r="S34" s="13">
        <v>0</v>
      </c>
      <c r="T34" s="13">
        <v>0.29166666666666669</v>
      </c>
      <c r="U34" s="14">
        <v>0.54166666666666663</v>
      </c>
      <c r="V34" s="14">
        <v>0.83333333333333337</v>
      </c>
      <c r="W34" s="11">
        <v>0</v>
      </c>
      <c r="X34" s="11">
        <v>0.29166666666666669</v>
      </c>
      <c r="Y34" s="12">
        <v>0.54166666666666663</v>
      </c>
      <c r="Z34" s="12">
        <v>0.83333333333333337</v>
      </c>
      <c r="AA34" s="13">
        <v>0</v>
      </c>
      <c r="AB34" s="13">
        <v>0.29166666666666669</v>
      </c>
      <c r="AC34" s="14">
        <v>0.54166666666666663</v>
      </c>
      <c r="AD34" s="14">
        <v>0.83333333333333337</v>
      </c>
    </row>
    <row r="35" spans="1:30">
      <c r="B35" s="8" t="s">
        <v>7</v>
      </c>
      <c r="C35" s="14">
        <v>0.29166666666666669</v>
      </c>
      <c r="D35" s="14">
        <v>0.54166666666666663</v>
      </c>
      <c r="E35" s="14">
        <v>0.83333333333333337</v>
      </c>
      <c r="F35" s="14">
        <v>1</v>
      </c>
      <c r="G35" s="12">
        <v>0.29166666666666669</v>
      </c>
      <c r="H35" s="12">
        <v>0.54166666666666663</v>
      </c>
      <c r="I35" s="12">
        <v>0.83333333333333337</v>
      </c>
      <c r="J35" s="12">
        <v>1</v>
      </c>
      <c r="K35" s="14">
        <v>0.29166666666666669</v>
      </c>
      <c r="L35" s="14">
        <v>0.54166666666666663</v>
      </c>
      <c r="M35" s="14">
        <v>0.83333333333333337</v>
      </c>
      <c r="N35" s="14">
        <v>1</v>
      </c>
      <c r="O35" s="12">
        <v>0.29166666666666669</v>
      </c>
      <c r="P35" s="12">
        <v>0.54166666666666663</v>
      </c>
      <c r="Q35" s="12">
        <v>0.83333333333333337</v>
      </c>
      <c r="R35" s="12">
        <v>1</v>
      </c>
      <c r="S35" s="14">
        <v>0.29166666666666669</v>
      </c>
      <c r="T35" s="14">
        <v>0.54166666666666663</v>
      </c>
      <c r="U35" s="14">
        <v>0.83333333333333337</v>
      </c>
      <c r="V35" s="14">
        <v>1</v>
      </c>
      <c r="W35" s="12">
        <v>0.29166666666666669</v>
      </c>
      <c r="X35" s="12">
        <v>0.54166666666666663</v>
      </c>
      <c r="Y35" s="12">
        <v>0.83333333333333337</v>
      </c>
      <c r="Z35" s="12">
        <v>1</v>
      </c>
      <c r="AA35" s="14">
        <v>0.29166666666666669</v>
      </c>
      <c r="AB35" s="14">
        <v>0.54166666666666663</v>
      </c>
      <c r="AC35" s="14">
        <v>0.83333333333333337</v>
      </c>
      <c r="AD35" s="14">
        <v>1</v>
      </c>
    </row>
    <row r="36" spans="1:30">
      <c r="B36" s="35" t="s">
        <v>36</v>
      </c>
      <c r="C36" s="36"/>
      <c r="D36" s="36"/>
      <c r="E36" s="36" t="s">
        <v>25</v>
      </c>
      <c r="F36" s="37"/>
      <c r="G36" s="35"/>
      <c r="H36" s="35" t="s">
        <v>25</v>
      </c>
      <c r="I36" s="35"/>
      <c r="J36" s="35" t="s">
        <v>25</v>
      </c>
      <c r="K36" s="38" t="s">
        <v>25</v>
      </c>
      <c r="L36" s="38"/>
      <c r="M36" s="38"/>
      <c r="N36" s="38"/>
      <c r="O36" s="35"/>
      <c r="P36" s="35"/>
      <c r="Q36" s="35" t="s">
        <v>25</v>
      </c>
      <c r="R36" s="35"/>
      <c r="S36" s="38"/>
      <c r="T36" s="38" t="s">
        <v>25</v>
      </c>
      <c r="U36" s="38"/>
      <c r="V36" s="38" t="s">
        <v>25</v>
      </c>
      <c r="W36" s="35" t="s">
        <v>25</v>
      </c>
      <c r="X36" s="35"/>
      <c r="Y36" s="35"/>
      <c r="Z36" s="35"/>
      <c r="AA36" s="38"/>
      <c r="AB36" s="38"/>
      <c r="AC36" s="38" t="s">
        <v>25</v>
      </c>
      <c r="AD36" s="39"/>
    </row>
    <row r="37" spans="1:30">
      <c r="B37" s="16" t="s">
        <v>37</v>
      </c>
      <c r="C37" s="33"/>
      <c r="D37" s="33" t="s">
        <v>25</v>
      </c>
      <c r="E37" s="33"/>
      <c r="F37" s="33" t="s">
        <v>25</v>
      </c>
      <c r="G37" s="16" t="s">
        <v>25</v>
      </c>
      <c r="H37" s="16"/>
      <c r="I37" s="16"/>
      <c r="J37" s="16"/>
      <c r="K37" s="19"/>
      <c r="L37" s="19"/>
      <c r="M37" s="19" t="s">
        <v>25</v>
      </c>
      <c r="N37" s="19"/>
      <c r="O37" s="16"/>
      <c r="P37" s="16" t="s">
        <v>25</v>
      </c>
      <c r="Q37" s="16"/>
      <c r="R37" s="16" t="s">
        <v>25</v>
      </c>
      <c r="S37" s="19" t="s">
        <v>25</v>
      </c>
      <c r="T37" s="19"/>
      <c r="U37" s="19"/>
      <c r="V37" s="19"/>
      <c r="W37" s="16"/>
      <c r="X37" s="16"/>
      <c r="Y37" s="16" t="s">
        <v>25</v>
      </c>
      <c r="Z37" s="16"/>
      <c r="AA37" s="19"/>
      <c r="AB37" s="19" t="s">
        <v>25</v>
      </c>
      <c r="AC37" s="19"/>
      <c r="AD37" s="20" t="s">
        <v>25</v>
      </c>
    </row>
    <row r="38" spans="1:30">
      <c r="B38" s="17" t="s">
        <v>38</v>
      </c>
      <c r="C38" s="31" t="s">
        <v>25</v>
      </c>
      <c r="D38" s="31"/>
      <c r="E38" s="31"/>
      <c r="F38" s="32"/>
      <c r="G38" s="17"/>
      <c r="H38" s="17"/>
      <c r="I38" s="17" t="s">
        <v>25</v>
      </c>
      <c r="J38" s="17"/>
      <c r="K38" s="21"/>
      <c r="L38" s="21" t="s">
        <v>25</v>
      </c>
      <c r="M38" s="21"/>
      <c r="N38" s="21" t="s">
        <v>25</v>
      </c>
      <c r="O38" s="17" t="s">
        <v>25</v>
      </c>
      <c r="P38" s="17"/>
      <c r="Q38" s="17"/>
      <c r="R38" s="17"/>
      <c r="S38" s="21"/>
      <c r="T38" s="21"/>
      <c r="U38" s="21" t="s">
        <v>25</v>
      </c>
      <c r="V38" s="21"/>
      <c r="W38" s="17"/>
      <c r="X38" s="17" t="s">
        <v>25</v>
      </c>
      <c r="Y38" s="17"/>
      <c r="Z38" s="17" t="s">
        <v>25</v>
      </c>
      <c r="AA38" s="21" t="s">
        <v>25</v>
      </c>
      <c r="AB38" s="21"/>
      <c r="AC38" s="21"/>
      <c r="AD38" s="22"/>
    </row>
    <row r="39" spans="1:30">
      <c r="B39" s="16"/>
      <c r="C39" s="33"/>
      <c r="D39" s="33"/>
      <c r="E39" s="33"/>
      <c r="F39" s="33"/>
      <c r="G39" s="16"/>
      <c r="H39" s="16"/>
      <c r="I39" s="16"/>
      <c r="J39" s="16"/>
      <c r="K39" s="19"/>
      <c r="L39" s="19"/>
      <c r="M39" s="19"/>
      <c r="N39" s="19"/>
      <c r="O39" s="16"/>
      <c r="P39" s="16"/>
      <c r="Q39" s="16"/>
      <c r="R39" s="16"/>
      <c r="S39" s="19"/>
      <c r="T39" s="19"/>
      <c r="U39" s="19"/>
      <c r="V39" s="19"/>
      <c r="W39" s="16"/>
      <c r="X39" s="16"/>
      <c r="Y39" s="16"/>
      <c r="Z39" s="16"/>
      <c r="AA39" s="19"/>
      <c r="AB39" s="19"/>
      <c r="AC39" s="19"/>
      <c r="AD39" s="20"/>
    </row>
    <row r="40" spans="1:30">
      <c r="B40" s="17"/>
      <c r="C40" s="31"/>
      <c r="D40" s="31"/>
      <c r="E40" s="31"/>
      <c r="F40" s="32"/>
      <c r="G40" s="17"/>
      <c r="H40" s="17"/>
      <c r="I40" s="17"/>
      <c r="J40" s="17"/>
      <c r="K40" s="21"/>
      <c r="L40" s="21"/>
      <c r="M40" s="21"/>
      <c r="N40" s="21"/>
      <c r="O40" s="17"/>
      <c r="P40" s="17"/>
      <c r="Q40" s="17"/>
      <c r="R40" s="17"/>
      <c r="S40" s="21"/>
      <c r="T40" s="21"/>
      <c r="U40" s="21"/>
      <c r="V40" s="21"/>
      <c r="W40" s="17"/>
      <c r="X40" s="17"/>
      <c r="Y40" s="17"/>
      <c r="Z40" s="17"/>
      <c r="AA40" s="21"/>
      <c r="AB40" s="21"/>
      <c r="AC40" s="21"/>
      <c r="AD40" s="22"/>
    </row>
    <row r="41" spans="1:30">
      <c r="B41" s="18"/>
      <c r="C41" s="34"/>
      <c r="D41" s="34"/>
      <c r="E41" s="34"/>
      <c r="F41" s="34"/>
      <c r="G41" s="18"/>
      <c r="H41" s="18"/>
      <c r="I41" s="18"/>
      <c r="J41" s="18"/>
      <c r="K41" s="23"/>
      <c r="L41" s="23"/>
      <c r="M41" s="23"/>
      <c r="N41" s="23"/>
      <c r="O41" s="18"/>
      <c r="P41" s="18"/>
      <c r="Q41" s="18"/>
      <c r="R41" s="18"/>
      <c r="S41" s="23"/>
      <c r="T41" s="23"/>
      <c r="U41" s="23"/>
      <c r="V41" s="23"/>
      <c r="W41" s="18"/>
      <c r="X41" s="18"/>
      <c r="Y41" s="18"/>
      <c r="Z41" s="18"/>
      <c r="AA41" s="23"/>
      <c r="AB41" s="23"/>
      <c r="AC41" s="23"/>
      <c r="AD41" s="24"/>
    </row>
    <row r="42" spans="1:30" ht="23.25">
      <c r="B42" s="9"/>
      <c r="C42" s="1"/>
      <c r="D42" s="1"/>
      <c r="E42" s="1"/>
      <c r="F42" s="1"/>
      <c r="G42" s="6"/>
      <c r="H42" s="7"/>
      <c r="I42" s="7"/>
      <c r="J42" s="7"/>
      <c r="K42" s="7"/>
      <c r="L42" s="7"/>
      <c r="M42" s="7"/>
      <c r="N42" s="7" t="str">
        <f>"Semaine du "&amp;TEXT(C33,"jj/mm")&amp;" au "&amp;TEXT(C33+6,"jj/mm aaaa")</f>
        <v>Semaine du 19/02 au 25/02 2018</v>
      </c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</row>
    <row r="43" spans="1:30">
      <c r="A43" s="46">
        <v>3</v>
      </c>
      <c r="B43" s="45">
        <f ca="1">B33+1</f>
        <v>9</v>
      </c>
      <c r="C43" s="125">
        <f>C33+7</f>
        <v>43157</v>
      </c>
      <c r="D43" s="126"/>
      <c r="E43" s="126"/>
      <c r="F43" s="127"/>
      <c r="G43" s="125">
        <f>C33+1</f>
        <v>43151</v>
      </c>
      <c r="H43" s="126"/>
      <c r="I43" s="126"/>
      <c r="J43" s="127"/>
      <c r="K43" s="125">
        <f>G33+1</f>
        <v>43152</v>
      </c>
      <c r="L43" s="126"/>
      <c r="M43" s="126"/>
      <c r="N43" s="127"/>
      <c r="O43" s="125">
        <f>K33+1</f>
        <v>43153</v>
      </c>
      <c r="P43" s="126"/>
      <c r="Q43" s="126"/>
      <c r="R43" s="127"/>
      <c r="S43" s="125">
        <f>O33+1</f>
        <v>43154</v>
      </c>
      <c r="T43" s="126"/>
      <c r="U43" s="126"/>
      <c r="V43" s="127"/>
      <c r="W43" s="125">
        <f>S33+1</f>
        <v>43155</v>
      </c>
      <c r="X43" s="126"/>
      <c r="Y43" s="126"/>
      <c r="Z43" s="127"/>
      <c r="AA43" s="125">
        <f>W33+1</f>
        <v>43156</v>
      </c>
      <c r="AB43" s="126"/>
      <c r="AC43" s="126"/>
      <c r="AD43" s="127"/>
    </row>
    <row r="44" spans="1:30">
      <c r="B44" s="8" t="s">
        <v>8</v>
      </c>
      <c r="C44" s="11">
        <v>0</v>
      </c>
      <c r="D44" s="11">
        <v>0.29166666666666669</v>
      </c>
      <c r="E44" s="12">
        <v>0.54166666666666663</v>
      </c>
      <c r="F44" s="12">
        <v>0.83333333333333337</v>
      </c>
      <c r="G44" s="13">
        <v>0</v>
      </c>
      <c r="H44" s="13">
        <v>0.29166666666666669</v>
      </c>
      <c r="I44" s="14">
        <v>0.54166666666666663</v>
      </c>
      <c r="J44" s="14">
        <v>0.83333333333333337</v>
      </c>
      <c r="K44" s="11">
        <v>0</v>
      </c>
      <c r="L44" s="11">
        <v>0.29166666666666669</v>
      </c>
      <c r="M44" s="12">
        <v>0.54166666666666663</v>
      </c>
      <c r="N44" s="12">
        <v>0.83333333333333337</v>
      </c>
      <c r="O44" s="13">
        <v>0</v>
      </c>
      <c r="P44" s="13">
        <v>0.29166666666666669</v>
      </c>
      <c r="Q44" s="14">
        <v>0.54166666666666663</v>
      </c>
      <c r="R44" s="14">
        <v>0.83333333333333337</v>
      </c>
      <c r="S44" s="11">
        <v>0</v>
      </c>
      <c r="T44" s="11">
        <v>0.29166666666666669</v>
      </c>
      <c r="U44" s="12">
        <v>0.54166666666666663</v>
      </c>
      <c r="V44" s="12">
        <v>0.83333333333333337</v>
      </c>
      <c r="W44" s="13">
        <v>0</v>
      </c>
      <c r="X44" s="13">
        <v>0.29166666666666669</v>
      </c>
      <c r="Y44" s="14">
        <v>0.54166666666666663</v>
      </c>
      <c r="Z44" s="14">
        <v>0.83333333333333337</v>
      </c>
      <c r="AA44" s="11">
        <v>0</v>
      </c>
      <c r="AB44" s="11">
        <v>0.29166666666666669</v>
      </c>
      <c r="AC44" s="12">
        <v>0.54166666666666663</v>
      </c>
      <c r="AD44" s="12">
        <v>0.83333333333333337</v>
      </c>
    </row>
    <row r="45" spans="1:30">
      <c r="B45" s="8" t="s">
        <v>7</v>
      </c>
      <c r="C45" s="12">
        <v>0.29166666666666669</v>
      </c>
      <c r="D45" s="12">
        <v>0.54166666666666663</v>
      </c>
      <c r="E45" s="12">
        <v>0.83333333333333337</v>
      </c>
      <c r="F45" s="12">
        <v>1</v>
      </c>
      <c r="G45" s="14">
        <v>0.29166666666666669</v>
      </c>
      <c r="H45" s="14">
        <v>0.54166666666666663</v>
      </c>
      <c r="I45" s="14">
        <v>0.83333333333333337</v>
      </c>
      <c r="J45" s="14">
        <v>1</v>
      </c>
      <c r="K45" s="12">
        <v>0.29166666666666669</v>
      </c>
      <c r="L45" s="12">
        <v>0.54166666666666663</v>
      </c>
      <c r="M45" s="12">
        <v>0.83333333333333337</v>
      </c>
      <c r="N45" s="12">
        <v>1</v>
      </c>
      <c r="O45" s="14">
        <v>0.29166666666666669</v>
      </c>
      <c r="P45" s="14">
        <v>0.54166666666666663</v>
      </c>
      <c r="Q45" s="14">
        <v>0.83333333333333337</v>
      </c>
      <c r="R45" s="14">
        <v>1</v>
      </c>
      <c r="S45" s="12">
        <v>0.29166666666666669</v>
      </c>
      <c r="T45" s="12">
        <v>0.54166666666666663</v>
      </c>
      <c r="U45" s="12">
        <v>0.83333333333333337</v>
      </c>
      <c r="V45" s="12">
        <v>1</v>
      </c>
      <c r="W45" s="14">
        <v>0.29166666666666669</v>
      </c>
      <c r="X45" s="14">
        <v>0.54166666666666663</v>
      </c>
      <c r="Y45" s="14">
        <v>0.83333333333333337</v>
      </c>
      <c r="Z45" s="14">
        <v>1</v>
      </c>
      <c r="AA45" s="12">
        <v>0.29166666666666669</v>
      </c>
      <c r="AB45" s="12">
        <v>0.54166666666666663</v>
      </c>
      <c r="AC45" s="12">
        <v>0.83333333333333337</v>
      </c>
      <c r="AD45" s="12">
        <v>1</v>
      </c>
    </row>
    <row r="46" spans="1:30">
      <c r="B46" s="40" t="s">
        <v>36</v>
      </c>
      <c r="C46" s="41"/>
      <c r="D46" s="41" t="s">
        <v>25</v>
      </c>
      <c r="E46" s="41"/>
      <c r="F46" s="41" t="s">
        <v>25</v>
      </c>
      <c r="G46" s="40" t="s">
        <v>25</v>
      </c>
      <c r="H46" s="40"/>
      <c r="I46" s="40"/>
      <c r="J46" s="40"/>
      <c r="K46" s="42"/>
      <c r="L46" s="42"/>
      <c r="M46" s="42" t="s">
        <v>25</v>
      </c>
      <c r="N46" s="42"/>
      <c r="O46" s="40"/>
      <c r="P46" s="40" t="s">
        <v>25</v>
      </c>
      <c r="Q46" s="40"/>
      <c r="R46" s="40" t="s">
        <v>25</v>
      </c>
      <c r="S46" s="42" t="s">
        <v>25</v>
      </c>
      <c r="T46" s="42"/>
      <c r="U46" s="42"/>
      <c r="V46" s="42"/>
      <c r="W46" s="40"/>
      <c r="X46" s="40"/>
      <c r="Y46" s="40" t="s">
        <v>25</v>
      </c>
      <c r="Z46" s="40"/>
      <c r="AA46" s="42"/>
      <c r="AB46" s="42" t="s">
        <v>25</v>
      </c>
      <c r="AC46" s="42"/>
      <c r="AD46" s="42" t="s">
        <v>25</v>
      </c>
    </row>
    <row r="47" spans="1:30">
      <c r="B47" s="25" t="s">
        <v>37</v>
      </c>
      <c r="C47" s="26" t="s">
        <v>25</v>
      </c>
      <c r="D47" s="26"/>
      <c r="E47" s="26"/>
      <c r="F47" s="27"/>
      <c r="G47" s="25"/>
      <c r="H47" s="25"/>
      <c r="I47" s="25" t="s">
        <v>25</v>
      </c>
      <c r="J47" s="25"/>
      <c r="K47" s="28"/>
      <c r="L47" s="28" t="s">
        <v>25</v>
      </c>
      <c r="M47" s="28"/>
      <c r="N47" s="28" t="s">
        <v>25</v>
      </c>
      <c r="O47" s="25" t="s">
        <v>25</v>
      </c>
      <c r="P47" s="25"/>
      <c r="Q47" s="25"/>
      <c r="R47" s="25"/>
      <c r="S47" s="28"/>
      <c r="T47" s="28"/>
      <c r="U47" s="28" t="s">
        <v>25</v>
      </c>
      <c r="V47" s="28"/>
      <c r="W47" s="25"/>
      <c r="X47" s="25" t="s">
        <v>25</v>
      </c>
      <c r="Y47" s="25"/>
      <c r="Z47" s="25" t="s">
        <v>25</v>
      </c>
      <c r="AA47" s="28" t="s">
        <v>25</v>
      </c>
      <c r="AB47" s="28"/>
      <c r="AC47" s="28"/>
      <c r="AD47" s="28"/>
    </row>
    <row r="48" spans="1:30">
      <c r="B48" s="29" t="s">
        <v>38</v>
      </c>
      <c r="C48" s="30"/>
      <c r="D48" s="30"/>
      <c r="E48" s="30" t="s">
        <v>25</v>
      </c>
      <c r="F48" s="30"/>
      <c r="G48" s="29"/>
      <c r="H48" s="29" t="s">
        <v>25</v>
      </c>
      <c r="I48" s="29"/>
      <c r="J48" s="29" t="s">
        <v>25</v>
      </c>
      <c r="K48" s="24" t="s">
        <v>25</v>
      </c>
      <c r="L48" s="24"/>
      <c r="M48" s="24"/>
      <c r="N48" s="24"/>
      <c r="O48" s="29"/>
      <c r="P48" s="29"/>
      <c r="Q48" s="29" t="s">
        <v>25</v>
      </c>
      <c r="R48" s="29"/>
      <c r="S48" s="24"/>
      <c r="T48" s="24" t="s">
        <v>25</v>
      </c>
      <c r="U48" s="24"/>
      <c r="V48" s="24" t="s">
        <v>25</v>
      </c>
      <c r="W48" s="29" t="s">
        <v>25</v>
      </c>
      <c r="X48" s="29"/>
      <c r="Y48" s="29"/>
      <c r="Z48" s="29"/>
      <c r="AA48" s="24"/>
      <c r="AB48" s="24"/>
      <c r="AC48" s="24" t="s">
        <v>25</v>
      </c>
      <c r="AD48" s="24"/>
    </row>
    <row r="49" spans="1:30">
      <c r="B49" s="25"/>
      <c r="C49" s="26"/>
      <c r="D49" s="26"/>
      <c r="E49" s="26"/>
      <c r="F49" s="27"/>
      <c r="G49" s="25"/>
      <c r="H49" s="25"/>
      <c r="I49" s="25"/>
      <c r="J49" s="25"/>
      <c r="K49" s="28"/>
      <c r="L49" s="28"/>
      <c r="M49" s="28"/>
      <c r="N49" s="28"/>
      <c r="O49" s="25"/>
      <c r="P49" s="25"/>
      <c r="Q49" s="25"/>
      <c r="R49" s="25"/>
      <c r="S49" s="28"/>
      <c r="T49" s="28"/>
      <c r="U49" s="28"/>
      <c r="V49" s="28"/>
      <c r="W49" s="25"/>
      <c r="X49" s="25"/>
      <c r="Y49" s="25"/>
      <c r="Z49" s="25"/>
      <c r="AA49" s="28"/>
      <c r="AB49" s="28"/>
      <c r="AC49" s="28"/>
      <c r="AD49" s="28"/>
    </row>
    <row r="50" spans="1:30" ht="15.75" customHeight="1">
      <c r="B50" s="29"/>
      <c r="C50" s="30"/>
      <c r="D50" s="30"/>
      <c r="E50" s="30"/>
      <c r="F50" s="30"/>
      <c r="G50" s="29"/>
      <c r="H50" s="29"/>
      <c r="I50" s="29"/>
      <c r="J50" s="29"/>
      <c r="K50" s="24"/>
      <c r="L50" s="24"/>
      <c r="M50" s="24"/>
      <c r="N50" s="24"/>
      <c r="O50" s="29"/>
      <c r="P50" s="29"/>
      <c r="Q50" s="29"/>
      <c r="R50" s="29"/>
      <c r="S50" s="24"/>
      <c r="T50" s="24"/>
      <c r="U50" s="24"/>
      <c r="V50" s="24"/>
      <c r="W50" s="29"/>
      <c r="X50" s="29"/>
      <c r="Y50" s="29"/>
      <c r="Z50" s="29"/>
      <c r="AA50" s="24"/>
      <c r="AB50" s="24"/>
      <c r="AC50" s="24"/>
      <c r="AD50" s="24"/>
    </row>
    <row r="51" spans="1:30">
      <c r="B51" s="25"/>
      <c r="C51" s="26"/>
      <c r="D51" s="26"/>
      <c r="E51" s="26"/>
      <c r="F51" s="27"/>
      <c r="G51" s="25"/>
      <c r="H51" s="25"/>
      <c r="I51" s="25"/>
      <c r="J51" s="25"/>
      <c r="K51" s="28"/>
      <c r="L51" s="28"/>
      <c r="M51" s="28"/>
      <c r="N51" s="28"/>
      <c r="O51" s="25"/>
      <c r="P51" s="25"/>
      <c r="Q51" s="25"/>
      <c r="R51" s="25"/>
      <c r="S51" s="28"/>
      <c r="T51" s="28"/>
      <c r="U51" s="28"/>
      <c r="V51" s="28"/>
      <c r="W51" s="25"/>
      <c r="X51" s="25"/>
      <c r="Y51" s="25"/>
      <c r="Z51" s="25"/>
      <c r="AA51" s="28"/>
      <c r="AB51" s="28"/>
      <c r="AC51" s="28"/>
      <c r="AD51" s="28"/>
    </row>
    <row r="52" spans="1:30" ht="23.25">
      <c r="B52" s="9"/>
      <c r="C52" s="1"/>
      <c r="D52" s="1"/>
      <c r="E52" s="1"/>
      <c r="F52" s="1"/>
      <c r="G52" s="6"/>
      <c r="H52" s="7"/>
      <c r="I52" s="7"/>
      <c r="J52" s="7"/>
      <c r="K52" s="7"/>
      <c r="L52" s="7"/>
      <c r="M52" s="7"/>
      <c r="N52" s="7" t="str">
        <f>"Semaine du "&amp;TEXT(C53,"jj/mm")&amp;" au "&amp;TEXT(C53+6,"jj/mm aaaa")</f>
        <v>Semaine du 26/02 au 04/03 2018</v>
      </c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</row>
    <row r="53" spans="1:30">
      <c r="A53" s="46">
        <v>3</v>
      </c>
      <c r="B53" s="45">
        <f ca="1">B33+1</f>
        <v>9</v>
      </c>
      <c r="C53" s="125">
        <f>C33+7</f>
        <v>43157</v>
      </c>
      <c r="D53" s="126"/>
      <c r="E53" s="126"/>
      <c r="F53" s="127"/>
      <c r="G53" s="125">
        <f>C53+1</f>
        <v>43158</v>
      </c>
      <c r="H53" s="126"/>
      <c r="I53" s="126"/>
      <c r="J53" s="127"/>
      <c r="K53" s="125">
        <f>G53+1</f>
        <v>43159</v>
      </c>
      <c r="L53" s="126"/>
      <c r="M53" s="126"/>
      <c r="N53" s="127"/>
      <c r="O53" s="125">
        <f>K53+1</f>
        <v>43160</v>
      </c>
      <c r="P53" s="126"/>
      <c r="Q53" s="126"/>
      <c r="R53" s="127"/>
      <c r="S53" s="125">
        <f>O53+1</f>
        <v>43161</v>
      </c>
      <c r="T53" s="126"/>
      <c r="U53" s="126"/>
      <c r="V53" s="127"/>
      <c r="W53" s="125">
        <f>S53+1</f>
        <v>43162</v>
      </c>
      <c r="X53" s="126"/>
      <c r="Y53" s="126"/>
      <c r="Z53" s="127"/>
      <c r="AA53" s="125">
        <f>W53+1</f>
        <v>43163</v>
      </c>
      <c r="AB53" s="126"/>
      <c r="AC53" s="126"/>
      <c r="AD53" s="127"/>
    </row>
    <row r="54" spans="1:30">
      <c r="B54" s="8" t="s">
        <v>8</v>
      </c>
      <c r="C54" s="13">
        <v>0</v>
      </c>
      <c r="D54" s="13">
        <v>0.29166666666666669</v>
      </c>
      <c r="E54" s="14">
        <v>0.54166666666666663</v>
      </c>
      <c r="F54" s="14">
        <v>0.83333333333333337</v>
      </c>
      <c r="G54" s="11">
        <v>0</v>
      </c>
      <c r="H54" s="11">
        <v>0.29166666666666669</v>
      </c>
      <c r="I54" s="12">
        <v>0.54166666666666663</v>
      </c>
      <c r="J54" s="12">
        <v>0.83333333333333337</v>
      </c>
      <c r="K54" s="13">
        <v>0</v>
      </c>
      <c r="L54" s="13">
        <v>0.29166666666666669</v>
      </c>
      <c r="M54" s="14">
        <v>0.54166666666666663</v>
      </c>
      <c r="N54" s="14">
        <v>0.83333333333333337</v>
      </c>
      <c r="O54" s="11">
        <v>0</v>
      </c>
      <c r="P54" s="11">
        <v>0.29166666666666669</v>
      </c>
      <c r="Q54" s="12">
        <v>0.54166666666666663</v>
      </c>
      <c r="R54" s="12">
        <v>0.83333333333333337</v>
      </c>
      <c r="S54" s="13">
        <v>0</v>
      </c>
      <c r="T54" s="13">
        <v>0.29166666666666669</v>
      </c>
      <c r="U54" s="14">
        <v>0.54166666666666663</v>
      </c>
      <c r="V54" s="14">
        <v>0.83333333333333337</v>
      </c>
      <c r="W54" s="11">
        <v>0</v>
      </c>
      <c r="X54" s="11">
        <v>0.29166666666666669</v>
      </c>
      <c r="Y54" s="12">
        <v>0.54166666666666663</v>
      </c>
      <c r="Z54" s="12">
        <v>0.83333333333333337</v>
      </c>
      <c r="AA54" s="13">
        <v>0</v>
      </c>
      <c r="AB54" s="13">
        <v>0.29166666666666669</v>
      </c>
      <c r="AC54" s="14">
        <v>0.54166666666666663</v>
      </c>
      <c r="AD54" s="14">
        <v>0.83333333333333337</v>
      </c>
    </row>
    <row r="55" spans="1:30">
      <c r="B55" s="8" t="s">
        <v>7</v>
      </c>
      <c r="C55" s="14">
        <v>0.29166666666666669</v>
      </c>
      <c r="D55" s="14">
        <v>0.54166666666666663</v>
      </c>
      <c r="E55" s="14">
        <v>0.83333333333333337</v>
      </c>
      <c r="F55" s="14">
        <v>1</v>
      </c>
      <c r="G55" s="12">
        <v>0.29166666666666669</v>
      </c>
      <c r="H55" s="12">
        <v>0.54166666666666663</v>
      </c>
      <c r="I55" s="12">
        <v>0.83333333333333337</v>
      </c>
      <c r="J55" s="12">
        <v>1</v>
      </c>
      <c r="K55" s="14">
        <v>0.29166666666666669</v>
      </c>
      <c r="L55" s="14">
        <v>0.54166666666666663</v>
      </c>
      <c r="M55" s="14">
        <v>0.83333333333333337</v>
      </c>
      <c r="N55" s="14">
        <v>1</v>
      </c>
      <c r="O55" s="12">
        <v>0.29166666666666669</v>
      </c>
      <c r="P55" s="12">
        <v>0.54166666666666663</v>
      </c>
      <c r="Q55" s="12">
        <v>0.83333333333333337</v>
      </c>
      <c r="R55" s="12">
        <v>1</v>
      </c>
      <c r="S55" s="14">
        <v>0.29166666666666669</v>
      </c>
      <c r="T55" s="14">
        <v>0.54166666666666663</v>
      </c>
      <c r="U55" s="14">
        <v>0.83333333333333337</v>
      </c>
      <c r="V55" s="14">
        <v>1</v>
      </c>
      <c r="W55" s="12">
        <v>0.29166666666666669</v>
      </c>
      <c r="X55" s="12">
        <v>0.54166666666666663</v>
      </c>
      <c r="Y55" s="12">
        <v>0.83333333333333337</v>
      </c>
      <c r="Z55" s="12">
        <v>1</v>
      </c>
      <c r="AA55" s="14">
        <v>0.29166666666666669</v>
      </c>
      <c r="AB55" s="14">
        <v>0.54166666666666663</v>
      </c>
      <c r="AC55" s="14">
        <v>0.83333333333333337</v>
      </c>
      <c r="AD55" s="14">
        <v>1</v>
      </c>
    </row>
    <row r="56" spans="1:30">
      <c r="B56" s="35" t="s">
        <v>36</v>
      </c>
      <c r="C56" s="36" t="s">
        <v>25</v>
      </c>
      <c r="D56" s="36"/>
      <c r="E56" s="36"/>
      <c r="F56" s="37"/>
      <c r="G56" s="35"/>
      <c r="H56" s="35"/>
      <c r="I56" s="35" t="s">
        <v>25</v>
      </c>
      <c r="J56" s="35"/>
      <c r="K56" s="38"/>
      <c r="L56" s="38" t="s">
        <v>25</v>
      </c>
      <c r="M56" s="38"/>
      <c r="N56" s="38" t="s">
        <v>25</v>
      </c>
      <c r="O56" s="35" t="s">
        <v>25</v>
      </c>
      <c r="P56" s="35"/>
      <c r="Q56" s="35"/>
      <c r="R56" s="35"/>
      <c r="S56" s="38"/>
      <c r="T56" s="38"/>
      <c r="U56" s="38" t="s">
        <v>25</v>
      </c>
      <c r="V56" s="38"/>
      <c r="W56" s="35"/>
      <c r="X56" s="35" t="s">
        <v>25</v>
      </c>
      <c r="Y56" s="35"/>
      <c r="Z56" s="35" t="s">
        <v>25</v>
      </c>
      <c r="AA56" s="38" t="s">
        <v>25</v>
      </c>
      <c r="AB56" s="38"/>
      <c r="AC56" s="38"/>
      <c r="AD56" s="39"/>
    </row>
    <row r="57" spans="1:30">
      <c r="B57" s="16" t="s">
        <v>37</v>
      </c>
      <c r="C57" s="33"/>
      <c r="D57" s="33"/>
      <c r="E57" s="33" t="s">
        <v>25</v>
      </c>
      <c r="F57" s="33"/>
      <c r="G57" s="16"/>
      <c r="H57" s="16" t="s">
        <v>25</v>
      </c>
      <c r="I57" s="16"/>
      <c r="J57" s="16" t="s">
        <v>25</v>
      </c>
      <c r="K57" s="19" t="s">
        <v>25</v>
      </c>
      <c r="L57" s="19"/>
      <c r="M57" s="19"/>
      <c r="N57" s="19"/>
      <c r="O57" s="16"/>
      <c r="P57" s="16"/>
      <c r="Q57" s="16" t="s">
        <v>25</v>
      </c>
      <c r="R57" s="16"/>
      <c r="S57" s="19"/>
      <c r="T57" s="19" t="s">
        <v>25</v>
      </c>
      <c r="U57" s="19"/>
      <c r="V57" s="19" t="s">
        <v>25</v>
      </c>
      <c r="W57" s="16" t="s">
        <v>25</v>
      </c>
      <c r="X57" s="16"/>
      <c r="Y57" s="16"/>
      <c r="Z57" s="16"/>
      <c r="AA57" s="19"/>
      <c r="AB57" s="19"/>
      <c r="AC57" s="19" t="s">
        <v>25</v>
      </c>
      <c r="AD57" s="20"/>
    </row>
    <row r="58" spans="1:30">
      <c r="B58" s="17" t="s">
        <v>38</v>
      </c>
      <c r="C58" s="31"/>
      <c r="D58" s="31" t="s">
        <v>25</v>
      </c>
      <c r="E58" s="31"/>
      <c r="F58" s="32" t="s">
        <v>25</v>
      </c>
      <c r="G58" s="17" t="s">
        <v>25</v>
      </c>
      <c r="H58" s="17"/>
      <c r="I58" s="17"/>
      <c r="J58" s="17"/>
      <c r="K58" s="21"/>
      <c r="L58" s="21"/>
      <c r="M58" s="21" t="s">
        <v>25</v>
      </c>
      <c r="N58" s="21"/>
      <c r="O58" s="17"/>
      <c r="P58" s="17" t="s">
        <v>25</v>
      </c>
      <c r="Q58" s="17"/>
      <c r="R58" s="17" t="s">
        <v>25</v>
      </c>
      <c r="S58" s="21" t="s">
        <v>25</v>
      </c>
      <c r="T58" s="21"/>
      <c r="U58" s="21"/>
      <c r="V58" s="21"/>
      <c r="W58" s="17"/>
      <c r="X58" s="17"/>
      <c r="Y58" s="17" t="s">
        <v>25</v>
      </c>
      <c r="Z58" s="17"/>
      <c r="AA58" s="21"/>
      <c r="AB58" s="21" t="s">
        <v>25</v>
      </c>
      <c r="AC58" s="21"/>
      <c r="AD58" s="22" t="s">
        <v>25</v>
      </c>
    </row>
    <row r="59" spans="1:30">
      <c r="B59" s="16"/>
      <c r="C59" s="33"/>
      <c r="D59" s="33"/>
      <c r="E59" s="33"/>
      <c r="F59" s="33"/>
      <c r="G59" s="16"/>
      <c r="H59" s="16"/>
      <c r="I59" s="16"/>
      <c r="J59" s="16"/>
      <c r="K59" s="19"/>
      <c r="L59" s="19"/>
      <c r="M59" s="19"/>
      <c r="N59" s="19"/>
      <c r="O59" s="16"/>
      <c r="P59" s="16"/>
      <c r="Q59" s="16"/>
      <c r="R59" s="16"/>
      <c r="S59" s="19"/>
      <c r="T59" s="19"/>
      <c r="U59" s="19"/>
      <c r="V59" s="19"/>
      <c r="W59" s="16"/>
      <c r="X59" s="16"/>
      <c r="Y59" s="16"/>
      <c r="Z59" s="16"/>
      <c r="AA59" s="19"/>
      <c r="AB59" s="19"/>
      <c r="AC59" s="19"/>
      <c r="AD59" s="20"/>
    </row>
    <row r="60" spans="1:30">
      <c r="B60" s="17"/>
      <c r="C60" s="31"/>
      <c r="D60" s="31"/>
      <c r="E60" s="31"/>
      <c r="F60" s="32"/>
      <c r="G60" s="17"/>
      <c r="H60" s="17"/>
      <c r="I60" s="17"/>
      <c r="J60" s="17"/>
      <c r="K60" s="21"/>
      <c r="L60" s="21"/>
      <c r="M60" s="21"/>
      <c r="N60" s="21"/>
      <c r="O60" s="17"/>
      <c r="P60" s="17"/>
      <c r="Q60" s="17"/>
      <c r="R60" s="17"/>
      <c r="S60" s="21"/>
      <c r="T60" s="21"/>
      <c r="U60" s="21"/>
      <c r="V60" s="21"/>
      <c r="W60" s="17"/>
      <c r="X60" s="17"/>
      <c r="Y60" s="17"/>
      <c r="Z60" s="17"/>
      <c r="AA60" s="21"/>
      <c r="AB60" s="21"/>
      <c r="AC60" s="21"/>
      <c r="AD60" s="22"/>
    </row>
    <row r="61" spans="1:30">
      <c r="B61" s="18"/>
      <c r="C61" s="34"/>
      <c r="D61" s="34"/>
      <c r="E61" s="34"/>
      <c r="F61" s="34"/>
      <c r="G61" s="18"/>
      <c r="H61" s="18"/>
      <c r="I61" s="18"/>
      <c r="J61" s="18"/>
      <c r="K61" s="23"/>
      <c r="L61" s="23"/>
      <c r="M61" s="23"/>
      <c r="N61" s="23"/>
      <c r="O61" s="18"/>
      <c r="P61" s="18"/>
      <c r="Q61" s="18"/>
      <c r="R61" s="18"/>
      <c r="S61" s="23"/>
      <c r="T61" s="23"/>
      <c r="U61" s="23"/>
      <c r="V61" s="23"/>
      <c r="W61" s="18"/>
      <c r="X61" s="18"/>
      <c r="Y61" s="18"/>
      <c r="Z61" s="18"/>
      <c r="AA61" s="23"/>
      <c r="AB61" s="23"/>
      <c r="AC61" s="23"/>
      <c r="AD61" s="2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107" priority="6" timePeriod="lastMonth">
      <formula>AND(MONTH(C3)=MONTH(EDATE(TODAY(),0-1)),YEAR(C3)=YEAR(EDATE(TODAY(),0-1)))</formula>
    </cfRule>
  </conditionalFormatting>
  <conditionalFormatting sqref="C13:AD13">
    <cfRule type="timePeriod" dxfId="106" priority="5" timePeriod="lastMonth">
      <formula>AND(MONTH(C13)=MONTH(EDATE(TODAY(),0-1)),YEAR(C13)=YEAR(EDATE(TODAY(),0-1)))</formula>
    </cfRule>
  </conditionalFormatting>
  <conditionalFormatting sqref="C23:AD23">
    <cfRule type="timePeriod" dxfId="105" priority="4" timePeriod="lastMonth">
      <formula>AND(MONTH(C23)=MONTH(EDATE(TODAY(),0-1)),YEAR(C23)=YEAR(EDATE(TODAY(),0-1)))</formula>
    </cfRule>
  </conditionalFormatting>
  <conditionalFormatting sqref="C33:AD33">
    <cfRule type="timePeriod" dxfId="104" priority="3" timePeriod="lastMonth">
      <formula>AND(MONTH(C33)=MONTH(EDATE(TODAY(),0-1)),YEAR(C33)=YEAR(EDATE(TODAY(),0-1)))</formula>
    </cfRule>
  </conditionalFormatting>
  <conditionalFormatting sqref="C43:AD43">
    <cfRule type="timePeriod" dxfId="103" priority="2" timePeriod="lastMonth">
      <formula>AND(MONTH(C43)=MONTH(EDATE(TODAY(),0-1)),YEAR(C43)=YEAR(EDATE(TODAY(),0-1)))</formula>
    </cfRule>
  </conditionalFormatting>
  <conditionalFormatting sqref="C53:AD53">
    <cfRule type="timePeriod" dxfId="102" priority="1" timePeriod="lastMonth">
      <formula>AND(MONTH(C53)=MONTH(EDATE(TODAY(),0-1)),YEAR(C53)=YEAR(EDATE(TODAY(),0-1)))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3"/>
  <sheetViews>
    <sheetView workbookViewId="0">
      <selection activeCell="I13" sqref="I13"/>
    </sheetView>
  </sheetViews>
  <sheetFormatPr baseColWidth="10" defaultRowHeight="15"/>
  <cols>
    <col min="1" max="1" width="11.5703125" customWidth="1"/>
  </cols>
  <sheetData>
    <row r="1" spans="1:1">
      <c r="A1" t="s">
        <v>34</v>
      </c>
    </row>
    <row r="2" spans="1:1">
      <c r="A2" s="96"/>
    </row>
    <row r="3" spans="1:1">
      <c r="A3" s="96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3:G10"/>
  <sheetViews>
    <sheetView workbookViewId="0">
      <selection activeCell="I12" sqref="I12"/>
    </sheetView>
  </sheetViews>
  <sheetFormatPr baseColWidth="10" defaultRowHeight="15" customHeight="1"/>
  <cols>
    <col min="1" max="1" width="11.42578125" style="95"/>
    <col min="2" max="2" width="14.7109375" style="95" bestFit="1" customWidth="1"/>
    <col min="3" max="3" width="14.28515625" style="95" bestFit="1" customWidth="1"/>
    <col min="4" max="4" width="24.85546875" style="95" bestFit="1" customWidth="1"/>
    <col min="5" max="16384" width="11.42578125" style="95"/>
  </cols>
  <sheetData>
    <row r="3" spans="2:7" ht="15" customHeight="1" thickBot="1"/>
    <row r="4" spans="2:7" ht="16.5" thickBot="1">
      <c r="B4" s="131" t="s">
        <v>35</v>
      </c>
      <c r="C4" s="132"/>
      <c r="D4" s="132"/>
      <c r="E4" s="132"/>
      <c r="F4" s="132"/>
      <c r="G4" s="133"/>
    </row>
    <row r="6" spans="2:7">
      <c r="B6" s="95" t="s">
        <v>36</v>
      </c>
      <c r="C6" s="95" t="s">
        <v>37</v>
      </c>
      <c r="D6" s="95" t="s">
        <v>38</v>
      </c>
      <c r="E6" s="95" t="s">
        <v>39</v>
      </c>
      <c r="F6" s="95" t="s">
        <v>40</v>
      </c>
      <c r="G6" s="95" t="s">
        <v>41</v>
      </c>
    </row>
    <row r="7" spans="2:7">
      <c r="B7" s="98" t="s">
        <v>55</v>
      </c>
      <c r="C7" s="98" t="s">
        <v>57</v>
      </c>
      <c r="D7" s="98" t="s">
        <v>59</v>
      </c>
      <c r="E7" s="98"/>
      <c r="F7" s="98"/>
      <c r="G7" s="98"/>
    </row>
    <row r="8" spans="2:7">
      <c r="B8" s="98" t="s">
        <v>56</v>
      </c>
      <c r="C8" s="98" t="s">
        <v>58</v>
      </c>
      <c r="D8" s="98" t="s">
        <v>60</v>
      </c>
      <c r="E8" s="98"/>
      <c r="F8" s="98"/>
      <c r="G8" s="98"/>
    </row>
    <row r="9" spans="2:7">
      <c r="B9" s="98"/>
      <c r="C9" s="98" t="s">
        <v>63</v>
      </c>
      <c r="D9" s="98" t="s">
        <v>61</v>
      </c>
      <c r="E9" s="98"/>
      <c r="F9" s="98"/>
      <c r="G9" s="98"/>
    </row>
    <row r="10" spans="2:7" ht="15" customHeight="1">
      <c r="B10" s="98"/>
      <c r="C10" s="98"/>
      <c r="D10" s="98"/>
      <c r="E10" s="98"/>
      <c r="F10" s="98"/>
      <c r="G10" s="98"/>
    </row>
  </sheetData>
  <mergeCells count="1">
    <mergeCell ref="B4:G4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AL107"/>
  <sheetViews>
    <sheetView showGridLines="0" zoomScaleNormal="100" workbookViewId="0">
      <selection activeCell="B2" sqref="B2"/>
    </sheetView>
  </sheetViews>
  <sheetFormatPr baseColWidth="10" defaultRowHeight="15"/>
  <cols>
    <col min="2" max="2" width="24.140625" bestFit="1" customWidth="1"/>
    <col min="3" max="30" width="3.7109375" customWidth="1"/>
  </cols>
  <sheetData>
    <row r="1" spans="1:38" ht="26.25" thickBot="1">
      <c r="A1" s="2"/>
      <c r="B1" s="2"/>
      <c r="C1" s="2"/>
      <c r="D1" s="3"/>
      <c r="E1" s="2"/>
      <c r="F1" s="134" t="s">
        <v>6</v>
      </c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5"/>
      <c r="V1" s="2"/>
      <c r="W1" s="2"/>
      <c r="X1" s="10"/>
      <c r="Y1" s="128">
        <f>DATE(AE1,AD1,1)</f>
        <v>43132</v>
      </c>
      <c r="Z1" s="129"/>
      <c r="AA1" s="129"/>
      <c r="AB1" s="129"/>
      <c r="AC1" s="130"/>
      <c r="AD1" s="43">
        <v>2</v>
      </c>
      <c r="AE1" s="44">
        <v>2018</v>
      </c>
      <c r="AF1" s="1"/>
      <c r="AG1" s="1"/>
      <c r="AH1" s="1"/>
      <c r="AI1" s="1"/>
      <c r="AJ1" s="1"/>
      <c r="AK1" s="1"/>
      <c r="AL1" s="1"/>
    </row>
    <row r="2" spans="1:38" ht="23.25" customHeight="1">
      <c r="B2" s="9"/>
      <c r="C2" s="1"/>
      <c r="D2" s="1"/>
      <c r="E2" s="1"/>
      <c r="F2" s="1"/>
      <c r="G2" s="6"/>
      <c r="H2" s="7"/>
      <c r="I2" s="7"/>
      <c r="J2" s="7"/>
      <c r="K2" s="7"/>
      <c r="L2" s="7"/>
      <c r="M2" s="7"/>
      <c r="N2" s="7" t="str">
        <f>"Semaine du "&amp;TEXT(Y1,"jj/mm")&amp;" au "&amp;TEXT(C3+6,"jj/mm aaaa")</f>
        <v>Semaine du 01/02 au 04/02 2018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2"/>
      <c r="AF2" s="1"/>
      <c r="AG2" s="1"/>
      <c r="AH2" s="1"/>
      <c r="AI2" s="1"/>
      <c r="AJ2" s="1"/>
      <c r="AK2" s="1"/>
      <c r="AL2" s="1"/>
    </row>
    <row r="3" spans="1:38" ht="15" customHeight="1">
      <c r="A3" s="46"/>
      <c r="B3" s="45">
        <f ca="1">NSEMMOIS(AE1,AD1)</f>
        <v>5</v>
      </c>
      <c r="C3" s="125">
        <f>Y1-WEEKDAY(Y1,2)+1</f>
        <v>43129</v>
      </c>
      <c r="D3" s="126"/>
      <c r="E3" s="126"/>
      <c r="F3" s="127"/>
      <c r="G3" s="125">
        <f>C3+1</f>
        <v>43130</v>
      </c>
      <c r="H3" s="126"/>
      <c r="I3" s="126"/>
      <c r="J3" s="127"/>
      <c r="K3" s="125">
        <f>G3+1</f>
        <v>43131</v>
      </c>
      <c r="L3" s="126"/>
      <c r="M3" s="126"/>
      <c r="N3" s="127"/>
      <c r="O3" s="125">
        <f>K3+1</f>
        <v>43132</v>
      </c>
      <c r="P3" s="126"/>
      <c r="Q3" s="126"/>
      <c r="R3" s="127"/>
      <c r="S3" s="125">
        <f>O3+1</f>
        <v>43133</v>
      </c>
      <c r="T3" s="126"/>
      <c r="U3" s="126"/>
      <c r="V3" s="127"/>
      <c r="W3" s="125">
        <f>S3+1</f>
        <v>43134</v>
      </c>
      <c r="X3" s="126"/>
      <c r="Y3" s="126"/>
      <c r="Z3" s="127"/>
      <c r="AA3" s="125">
        <f>W3+1</f>
        <v>43135</v>
      </c>
      <c r="AB3" s="126"/>
      <c r="AC3" s="126"/>
      <c r="AD3" s="127"/>
      <c r="AE3" s="1"/>
      <c r="AF3" s="1"/>
      <c r="AG3" s="1"/>
      <c r="AH3" s="1"/>
      <c r="AI3" s="1"/>
      <c r="AJ3" s="1"/>
      <c r="AK3" s="1"/>
      <c r="AL3" s="1"/>
    </row>
    <row r="4" spans="1:38" ht="15" customHeight="1">
      <c r="B4" s="8" t="s">
        <v>8</v>
      </c>
      <c r="C4" s="11">
        <v>0</v>
      </c>
      <c r="D4" s="11">
        <v>0.29166666666666669</v>
      </c>
      <c r="E4" s="12">
        <v>0.54166666666666663</v>
      </c>
      <c r="F4" s="12">
        <v>0.83333333333333337</v>
      </c>
      <c r="G4" s="13">
        <v>0</v>
      </c>
      <c r="H4" s="13">
        <v>0.29166666666666669</v>
      </c>
      <c r="I4" s="14">
        <v>0.54166666666666663</v>
      </c>
      <c r="J4" s="14">
        <v>0.83333333333333337</v>
      </c>
      <c r="K4" s="11">
        <v>0</v>
      </c>
      <c r="L4" s="11">
        <v>0.29166666666666669</v>
      </c>
      <c r="M4" s="12">
        <v>0.54166666666666663</v>
      </c>
      <c r="N4" s="12">
        <v>0.83333333333333337</v>
      </c>
      <c r="O4" s="13">
        <v>0</v>
      </c>
      <c r="P4" s="13">
        <v>0.29166666666666669</v>
      </c>
      <c r="Q4" s="14">
        <v>0.54166666666666663</v>
      </c>
      <c r="R4" s="14">
        <v>0.83333333333333337</v>
      </c>
      <c r="S4" s="11">
        <v>0</v>
      </c>
      <c r="T4" s="11">
        <v>0.29166666666666669</v>
      </c>
      <c r="U4" s="12">
        <v>0.54166666666666663</v>
      </c>
      <c r="V4" s="12">
        <v>0.83333333333333337</v>
      </c>
      <c r="W4" s="13">
        <v>0</v>
      </c>
      <c r="X4" s="13">
        <v>0.29166666666666669</v>
      </c>
      <c r="Y4" s="14">
        <v>0.54166666666666663</v>
      </c>
      <c r="Z4" s="14">
        <v>0.83333333333333337</v>
      </c>
      <c r="AA4" s="11">
        <v>0</v>
      </c>
      <c r="AB4" s="11">
        <v>0.29166666666666669</v>
      </c>
      <c r="AC4" s="12">
        <v>0.54166666666666663</v>
      </c>
      <c r="AD4" s="12">
        <v>0.83333333333333337</v>
      </c>
      <c r="AE4" s="1"/>
      <c r="AF4" s="1"/>
      <c r="AG4" s="1"/>
      <c r="AH4" s="1"/>
      <c r="AI4" s="1"/>
      <c r="AJ4" s="1"/>
      <c r="AK4" s="1"/>
      <c r="AL4" s="1"/>
    </row>
    <row r="5" spans="1:38" ht="15" customHeight="1">
      <c r="B5" s="8" t="s">
        <v>7</v>
      </c>
      <c r="C5" s="12">
        <v>0.29166666666666669</v>
      </c>
      <c r="D5" s="12">
        <v>0.54166666666666663</v>
      </c>
      <c r="E5" s="12">
        <v>0.83333333333333337</v>
      </c>
      <c r="F5" s="12">
        <v>1</v>
      </c>
      <c r="G5" s="14">
        <v>0.29166666666666669</v>
      </c>
      <c r="H5" s="14">
        <v>0.54166666666666663</v>
      </c>
      <c r="I5" s="14">
        <v>0.83333333333333337</v>
      </c>
      <c r="J5" s="14">
        <v>1</v>
      </c>
      <c r="K5" s="12">
        <v>0.29166666666666669</v>
      </c>
      <c r="L5" s="12">
        <v>0.54166666666666663</v>
      </c>
      <c r="M5" s="12">
        <v>0.83333333333333337</v>
      </c>
      <c r="N5" s="12">
        <v>1</v>
      </c>
      <c r="O5" s="14">
        <v>0.29166666666666669</v>
      </c>
      <c r="P5" s="14">
        <v>0.54166666666666663</v>
      </c>
      <c r="Q5" s="14">
        <v>0.83333333333333337</v>
      </c>
      <c r="R5" s="14">
        <v>1</v>
      </c>
      <c r="S5" s="12">
        <v>0.29166666666666669</v>
      </c>
      <c r="T5" s="12">
        <v>0.54166666666666663</v>
      </c>
      <c r="U5" s="12">
        <v>0.83333333333333337</v>
      </c>
      <c r="V5" s="12">
        <v>1</v>
      </c>
      <c r="W5" s="14">
        <v>0.29166666666666669</v>
      </c>
      <c r="X5" s="14">
        <v>0.54166666666666663</v>
      </c>
      <c r="Y5" s="14">
        <v>0.83333333333333337</v>
      </c>
      <c r="Z5" s="14">
        <v>1</v>
      </c>
      <c r="AA5" s="12">
        <v>0.29166666666666669</v>
      </c>
      <c r="AB5" s="12">
        <v>0.54166666666666663</v>
      </c>
      <c r="AC5" s="12">
        <v>0.83333333333333337</v>
      </c>
      <c r="AD5" s="12">
        <v>1</v>
      </c>
      <c r="AE5" s="1"/>
      <c r="AF5" s="1"/>
      <c r="AG5" s="1"/>
      <c r="AH5" s="1"/>
      <c r="AI5" s="1"/>
      <c r="AJ5" s="1"/>
      <c r="AK5" s="1"/>
      <c r="AL5" s="1"/>
    </row>
    <row r="6" spans="1:38" ht="15" customHeight="1">
      <c r="B6" s="40" t="s">
        <v>55</v>
      </c>
      <c r="C6" s="41"/>
      <c r="D6" s="41"/>
      <c r="E6" s="41" t="s">
        <v>25</v>
      </c>
      <c r="F6" s="41"/>
      <c r="G6" s="40"/>
      <c r="H6" s="40" t="s">
        <v>25</v>
      </c>
      <c r="I6" s="40"/>
      <c r="J6" s="40" t="s">
        <v>25</v>
      </c>
      <c r="K6" s="42" t="s">
        <v>25</v>
      </c>
      <c r="L6" s="42"/>
      <c r="M6" s="42"/>
      <c r="N6" s="42"/>
      <c r="O6" s="40"/>
      <c r="P6" s="40"/>
      <c r="Q6" s="40" t="s">
        <v>25</v>
      </c>
      <c r="R6" s="40"/>
      <c r="S6" s="42"/>
      <c r="T6" s="42" t="s">
        <v>25</v>
      </c>
      <c r="U6" s="42"/>
      <c r="V6" s="42" t="s">
        <v>25</v>
      </c>
      <c r="W6" s="40" t="s">
        <v>25</v>
      </c>
      <c r="X6" s="40"/>
      <c r="Y6" s="40"/>
      <c r="Z6" s="40"/>
      <c r="AA6" s="42"/>
      <c r="AB6" s="42"/>
      <c r="AC6" s="42" t="s">
        <v>25</v>
      </c>
      <c r="AD6" s="42"/>
      <c r="AE6" s="1"/>
      <c r="AF6" s="1"/>
      <c r="AG6" s="1"/>
      <c r="AH6" s="1"/>
      <c r="AI6" s="1"/>
      <c r="AJ6" s="1"/>
      <c r="AK6" s="1"/>
    </row>
    <row r="7" spans="1:38" ht="15" customHeight="1">
      <c r="B7" s="25" t="s">
        <v>56</v>
      </c>
      <c r="C7" s="26"/>
      <c r="D7" s="26"/>
      <c r="E7" s="26" t="s">
        <v>25</v>
      </c>
      <c r="F7" s="27"/>
      <c r="G7" s="25"/>
      <c r="H7" s="25" t="s">
        <v>25</v>
      </c>
      <c r="I7" s="25"/>
      <c r="J7" s="25" t="s">
        <v>25</v>
      </c>
      <c r="K7" s="28" t="s">
        <v>25</v>
      </c>
      <c r="L7" s="28"/>
      <c r="M7" s="28"/>
      <c r="N7" s="28"/>
      <c r="O7" s="25"/>
      <c r="P7" s="25"/>
      <c r="Q7" s="25" t="s">
        <v>25</v>
      </c>
      <c r="R7" s="25"/>
      <c r="S7" s="28"/>
      <c r="T7" s="28" t="s">
        <v>25</v>
      </c>
      <c r="U7" s="28"/>
      <c r="V7" s="28" t="s">
        <v>25</v>
      </c>
      <c r="W7" s="25" t="s">
        <v>25</v>
      </c>
      <c r="X7" s="25"/>
      <c r="Y7" s="25"/>
      <c r="Z7" s="25"/>
      <c r="AA7" s="28"/>
      <c r="AB7" s="28"/>
      <c r="AC7" s="28" t="s">
        <v>25</v>
      </c>
      <c r="AD7" s="28"/>
      <c r="AE7" s="1"/>
      <c r="AF7" s="1"/>
      <c r="AG7" s="1"/>
      <c r="AH7" s="1"/>
      <c r="AI7" s="1"/>
      <c r="AJ7" s="1"/>
      <c r="AK7" s="1"/>
    </row>
    <row r="8" spans="1:38" ht="15" customHeight="1">
      <c r="B8" s="40" t="s">
        <v>57</v>
      </c>
      <c r="C8" s="41"/>
      <c r="D8" s="41" t="s">
        <v>25</v>
      </c>
      <c r="E8" s="41"/>
      <c r="F8" s="41" t="s">
        <v>25</v>
      </c>
      <c r="G8" s="40" t="s">
        <v>25</v>
      </c>
      <c r="H8" s="40"/>
      <c r="I8" s="40"/>
      <c r="J8" s="40"/>
      <c r="K8" s="42"/>
      <c r="L8" s="42"/>
      <c r="M8" s="42" t="s">
        <v>25</v>
      </c>
      <c r="N8" s="42"/>
      <c r="O8" s="40"/>
      <c r="P8" s="40" t="s">
        <v>25</v>
      </c>
      <c r="Q8" s="40"/>
      <c r="R8" s="40" t="s">
        <v>25</v>
      </c>
      <c r="S8" s="42" t="s">
        <v>25</v>
      </c>
      <c r="T8" s="42"/>
      <c r="U8" s="42"/>
      <c r="V8" s="42"/>
      <c r="W8" s="40"/>
      <c r="X8" s="40"/>
      <c r="Y8" s="40" t="s">
        <v>25</v>
      </c>
      <c r="Z8" s="40"/>
      <c r="AA8" s="42"/>
      <c r="AB8" s="42" t="s">
        <v>25</v>
      </c>
      <c r="AC8" s="42"/>
      <c r="AD8" s="42" t="s">
        <v>25</v>
      </c>
      <c r="AE8" s="1"/>
      <c r="AF8" s="1"/>
      <c r="AG8" s="1"/>
      <c r="AH8" s="1"/>
      <c r="AI8" s="1"/>
      <c r="AJ8" s="1"/>
      <c r="AK8" s="1"/>
    </row>
    <row r="9" spans="1:38" ht="15" customHeight="1">
      <c r="B9" s="25" t="s">
        <v>58</v>
      </c>
      <c r="C9" s="26"/>
      <c r="D9" s="26" t="s">
        <v>25</v>
      </c>
      <c r="E9" s="26"/>
      <c r="F9" s="27" t="s">
        <v>25</v>
      </c>
      <c r="G9" s="25" t="s">
        <v>25</v>
      </c>
      <c r="H9" s="25"/>
      <c r="I9" s="25"/>
      <c r="J9" s="25"/>
      <c r="K9" s="28"/>
      <c r="L9" s="28"/>
      <c r="M9" s="28" t="s">
        <v>25</v>
      </c>
      <c r="N9" s="28"/>
      <c r="O9" s="25"/>
      <c r="P9" s="25" t="s">
        <v>25</v>
      </c>
      <c r="Q9" s="25"/>
      <c r="R9" s="25" t="s">
        <v>25</v>
      </c>
      <c r="S9" s="28" t="s">
        <v>25</v>
      </c>
      <c r="T9" s="28"/>
      <c r="U9" s="28"/>
      <c r="V9" s="28"/>
      <c r="W9" s="25"/>
      <c r="X9" s="25"/>
      <c r="Y9" s="25" t="s">
        <v>25</v>
      </c>
      <c r="Z9" s="25"/>
      <c r="AA9" s="28"/>
      <c r="AB9" s="28" t="s">
        <v>25</v>
      </c>
      <c r="AC9" s="28"/>
      <c r="AD9" s="28" t="s">
        <v>25</v>
      </c>
      <c r="AE9" s="1"/>
      <c r="AF9" s="1"/>
      <c r="AG9" s="1"/>
      <c r="AH9" s="1"/>
      <c r="AI9" s="1"/>
      <c r="AJ9" s="1"/>
      <c r="AK9" s="1"/>
    </row>
    <row r="10" spans="1:38" ht="15" customHeight="1">
      <c r="B10" s="40" t="s">
        <v>63</v>
      </c>
      <c r="C10" s="41"/>
      <c r="D10" s="41" t="s">
        <v>25</v>
      </c>
      <c r="E10" s="41"/>
      <c r="F10" s="41" t="s">
        <v>25</v>
      </c>
      <c r="G10" s="40" t="s">
        <v>25</v>
      </c>
      <c r="H10" s="40"/>
      <c r="I10" s="40"/>
      <c r="J10" s="40"/>
      <c r="K10" s="42"/>
      <c r="L10" s="42"/>
      <c r="M10" s="42" t="s">
        <v>25</v>
      </c>
      <c r="N10" s="42"/>
      <c r="O10" s="40"/>
      <c r="P10" s="40" t="s">
        <v>25</v>
      </c>
      <c r="Q10" s="40"/>
      <c r="R10" s="40" t="s">
        <v>25</v>
      </c>
      <c r="S10" s="42" t="s">
        <v>25</v>
      </c>
      <c r="T10" s="42"/>
      <c r="U10" s="42"/>
      <c r="V10" s="42"/>
      <c r="W10" s="40"/>
      <c r="X10" s="40"/>
      <c r="Y10" s="40" t="s">
        <v>25</v>
      </c>
      <c r="Z10" s="40"/>
      <c r="AA10" s="42"/>
      <c r="AB10" s="42" t="s">
        <v>25</v>
      </c>
      <c r="AC10" s="42"/>
      <c r="AD10" s="42" t="s">
        <v>25</v>
      </c>
      <c r="AE10" s="1"/>
      <c r="AF10" s="1"/>
      <c r="AG10" s="1"/>
      <c r="AH10" s="1"/>
      <c r="AI10" s="1"/>
      <c r="AJ10" s="1"/>
      <c r="AK10" s="1"/>
    </row>
    <row r="11" spans="1:38" ht="15" customHeight="1">
      <c r="B11" s="25" t="s">
        <v>59</v>
      </c>
      <c r="C11" s="26" t="s">
        <v>25</v>
      </c>
      <c r="D11" s="26"/>
      <c r="E11" s="26"/>
      <c r="F11" s="27"/>
      <c r="G11" s="25"/>
      <c r="H11" s="25"/>
      <c r="I11" s="25" t="s">
        <v>25</v>
      </c>
      <c r="J11" s="25"/>
      <c r="K11" s="28"/>
      <c r="L11" s="28" t="s">
        <v>25</v>
      </c>
      <c r="M11" s="28"/>
      <c r="N11" s="28" t="s">
        <v>25</v>
      </c>
      <c r="O11" s="25" t="s">
        <v>25</v>
      </c>
      <c r="P11" s="25"/>
      <c r="Q11" s="25"/>
      <c r="R11" s="25"/>
      <c r="S11" s="28"/>
      <c r="T11" s="28"/>
      <c r="U11" s="28" t="s">
        <v>25</v>
      </c>
      <c r="V11" s="28"/>
      <c r="W11" s="25"/>
      <c r="X11" s="25" t="s">
        <v>25</v>
      </c>
      <c r="Y11" s="25"/>
      <c r="Z11" s="25" t="s">
        <v>25</v>
      </c>
      <c r="AA11" s="28" t="s">
        <v>25</v>
      </c>
      <c r="AB11" s="28"/>
      <c r="AC11" s="28"/>
      <c r="AD11" s="28"/>
      <c r="AE11" s="1"/>
      <c r="AF11" s="1"/>
      <c r="AG11" s="1"/>
      <c r="AH11" s="1"/>
      <c r="AI11" s="1"/>
      <c r="AJ11" s="1"/>
      <c r="AK11" s="1"/>
    </row>
    <row r="12" spans="1:38" ht="15" customHeight="1">
      <c r="B12" s="40" t="s">
        <v>60</v>
      </c>
      <c r="C12" s="41" t="s">
        <v>25</v>
      </c>
      <c r="D12" s="41"/>
      <c r="E12" s="41"/>
      <c r="F12" s="41"/>
      <c r="G12" s="40"/>
      <c r="H12" s="40"/>
      <c r="I12" s="40" t="s">
        <v>25</v>
      </c>
      <c r="J12" s="40"/>
      <c r="K12" s="42"/>
      <c r="L12" s="42" t="s">
        <v>25</v>
      </c>
      <c r="M12" s="42"/>
      <c r="N12" s="42" t="s">
        <v>25</v>
      </c>
      <c r="O12" s="40" t="s">
        <v>25</v>
      </c>
      <c r="P12" s="40"/>
      <c r="Q12" s="40"/>
      <c r="R12" s="40"/>
      <c r="S12" s="42"/>
      <c r="T12" s="42"/>
      <c r="U12" s="42" t="s">
        <v>25</v>
      </c>
      <c r="V12" s="42"/>
      <c r="W12" s="40"/>
      <c r="X12" s="40" t="s">
        <v>25</v>
      </c>
      <c r="Y12" s="40"/>
      <c r="Z12" s="40" t="s">
        <v>25</v>
      </c>
      <c r="AA12" s="42" t="s">
        <v>25</v>
      </c>
      <c r="AB12" s="42"/>
      <c r="AC12" s="42"/>
      <c r="AD12" s="42"/>
      <c r="AE12" s="1"/>
      <c r="AF12" s="1"/>
      <c r="AG12" s="1"/>
      <c r="AH12" s="1"/>
      <c r="AI12" s="1"/>
      <c r="AJ12" s="1"/>
      <c r="AK12" s="1"/>
    </row>
    <row r="13" spans="1:38" ht="15" customHeight="1">
      <c r="B13" s="25" t="s">
        <v>61</v>
      </c>
      <c r="C13" s="26" t="s">
        <v>25</v>
      </c>
      <c r="D13" s="26"/>
      <c r="E13" s="26"/>
      <c r="F13" s="27"/>
      <c r="G13" s="25"/>
      <c r="H13" s="25"/>
      <c r="I13" s="25" t="s">
        <v>25</v>
      </c>
      <c r="J13" s="25"/>
      <c r="K13" s="28"/>
      <c r="L13" s="28" t="s">
        <v>25</v>
      </c>
      <c r="M13" s="28"/>
      <c r="N13" s="28" t="s">
        <v>25</v>
      </c>
      <c r="O13" s="25" t="s">
        <v>25</v>
      </c>
      <c r="P13" s="25"/>
      <c r="Q13" s="25"/>
      <c r="R13" s="25"/>
      <c r="S13" s="28"/>
      <c r="T13" s="28"/>
      <c r="U13" s="28" t="s">
        <v>25</v>
      </c>
      <c r="V13" s="28"/>
      <c r="W13" s="25"/>
      <c r="X13" s="25" t="s">
        <v>25</v>
      </c>
      <c r="Y13" s="25"/>
      <c r="Z13" s="25" t="s">
        <v>25</v>
      </c>
      <c r="AA13" s="28" t="s">
        <v>25</v>
      </c>
      <c r="AB13" s="28"/>
      <c r="AC13" s="28"/>
      <c r="AD13" s="28"/>
      <c r="AE13" s="1"/>
      <c r="AF13" s="1"/>
      <c r="AG13" s="1"/>
      <c r="AH13" s="1"/>
      <c r="AI13" s="1"/>
      <c r="AJ13" s="1"/>
      <c r="AK13" s="1"/>
      <c r="AL13" s="1"/>
    </row>
    <row r="14" spans="1:38" ht="15" customHeight="1">
      <c r="B14" s="25"/>
      <c r="C14" s="26"/>
      <c r="D14" s="26"/>
      <c r="E14" s="26"/>
      <c r="F14" s="27"/>
      <c r="G14" s="25"/>
      <c r="H14" s="25"/>
      <c r="I14" s="25"/>
      <c r="J14" s="25"/>
      <c r="K14" s="28"/>
      <c r="L14" s="28"/>
      <c r="M14" s="28"/>
      <c r="N14" s="28"/>
      <c r="O14" s="25"/>
      <c r="P14" s="25"/>
      <c r="Q14" s="25"/>
      <c r="R14" s="25"/>
      <c r="S14" s="28"/>
      <c r="T14" s="28"/>
      <c r="U14" s="28"/>
      <c r="V14" s="28"/>
      <c r="W14" s="25"/>
      <c r="X14" s="25"/>
      <c r="Y14" s="25"/>
      <c r="Z14" s="25"/>
      <c r="AA14" s="28"/>
      <c r="AB14" s="28"/>
      <c r="AC14" s="28"/>
      <c r="AD14" s="28"/>
      <c r="AE14" s="1"/>
      <c r="AF14" s="1"/>
      <c r="AG14" s="1"/>
      <c r="AH14" s="1"/>
      <c r="AI14" s="1"/>
      <c r="AJ14" s="1"/>
      <c r="AK14" s="1"/>
      <c r="AL14" s="1"/>
    </row>
    <row r="15" spans="1:38" ht="15" customHeight="1">
      <c r="B15" s="9"/>
      <c r="C15" s="1"/>
      <c r="D15" s="1"/>
      <c r="E15" s="1"/>
      <c r="F15" s="1"/>
      <c r="G15" s="6"/>
      <c r="H15" s="7"/>
      <c r="I15" s="7"/>
      <c r="J15" s="7"/>
      <c r="K15" s="7"/>
      <c r="L15" s="7"/>
      <c r="M15" s="7"/>
      <c r="N15" s="7" t="str">
        <f>"Semaine du "&amp;TEXT(C16,"jj/mm")&amp;" au "&amp;TEXT(C16+6,"jj/mm aaaa")</f>
        <v>Semaine du 05/02 au 11/02 2018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1"/>
      <c r="AF15" s="1"/>
      <c r="AG15" s="1"/>
      <c r="AH15" s="1"/>
      <c r="AI15" s="1"/>
      <c r="AJ15" s="1"/>
      <c r="AK15" s="1"/>
      <c r="AL15" s="1"/>
    </row>
    <row r="16" spans="1:38" ht="15" customHeight="1">
      <c r="A16" s="46"/>
      <c r="B16" s="45">
        <f ca="1">B3+1</f>
        <v>6</v>
      </c>
      <c r="C16" s="125">
        <f>C3+7</f>
        <v>43136</v>
      </c>
      <c r="D16" s="126"/>
      <c r="E16" s="126"/>
      <c r="F16" s="127"/>
      <c r="G16" s="125">
        <f>C16+1</f>
        <v>43137</v>
      </c>
      <c r="H16" s="126"/>
      <c r="I16" s="126"/>
      <c r="J16" s="127"/>
      <c r="K16" s="125">
        <f>G16+1</f>
        <v>43138</v>
      </c>
      <c r="L16" s="126"/>
      <c r="M16" s="126"/>
      <c r="N16" s="127"/>
      <c r="O16" s="125">
        <f>K16+1</f>
        <v>43139</v>
      </c>
      <c r="P16" s="126"/>
      <c r="Q16" s="126"/>
      <c r="R16" s="127"/>
      <c r="S16" s="125">
        <f>O16+1</f>
        <v>43140</v>
      </c>
      <c r="T16" s="126"/>
      <c r="U16" s="126"/>
      <c r="V16" s="127"/>
      <c r="W16" s="125">
        <f>S16+1</f>
        <v>43141</v>
      </c>
      <c r="X16" s="126"/>
      <c r="Y16" s="126"/>
      <c r="Z16" s="127"/>
      <c r="AA16" s="125">
        <f>W16+1</f>
        <v>43142</v>
      </c>
      <c r="AB16" s="126"/>
      <c r="AC16" s="126"/>
      <c r="AD16" s="127"/>
      <c r="AE16" s="1"/>
      <c r="AF16" s="1"/>
      <c r="AG16" s="1"/>
      <c r="AH16" s="1"/>
      <c r="AI16" s="1"/>
      <c r="AJ16" s="1"/>
      <c r="AK16" s="1"/>
      <c r="AL16" s="1"/>
    </row>
    <row r="17" spans="1:38" ht="15" customHeight="1">
      <c r="B17" s="8" t="s">
        <v>8</v>
      </c>
      <c r="C17" s="11">
        <v>0</v>
      </c>
      <c r="D17" s="11">
        <v>0.29166666666666669</v>
      </c>
      <c r="E17" s="12">
        <v>0.54166666666666663</v>
      </c>
      <c r="F17" s="12">
        <v>0.83333333333333337</v>
      </c>
      <c r="G17" s="13">
        <v>0</v>
      </c>
      <c r="H17" s="13">
        <v>0.29166666666666669</v>
      </c>
      <c r="I17" s="14">
        <v>0.54166666666666663</v>
      </c>
      <c r="J17" s="14">
        <v>0.83333333333333337</v>
      </c>
      <c r="K17" s="11">
        <v>0</v>
      </c>
      <c r="L17" s="11">
        <v>0.29166666666666669</v>
      </c>
      <c r="M17" s="12">
        <v>0.54166666666666663</v>
      </c>
      <c r="N17" s="12">
        <v>0.83333333333333337</v>
      </c>
      <c r="O17" s="13">
        <v>0</v>
      </c>
      <c r="P17" s="13">
        <v>0.29166666666666669</v>
      </c>
      <c r="Q17" s="14">
        <v>0.54166666666666663</v>
      </c>
      <c r="R17" s="14">
        <v>0.83333333333333337</v>
      </c>
      <c r="S17" s="11">
        <v>0</v>
      </c>
      <c r="T17" s="11">
        <v>0.29166666666666669</v>
      </c>
      <c r="U17" s="12">
        <v>0.54166666666666663</v>
      </c>
      <c r="V17" s="12">
        <v>0.83333333333333337</v>
      </c>
      <c r="W17" s="13">
        <v>0</v>
      </c>
      <c r="X17" s="13">
        <v>0.29166666666666669</v>
      </c>
      <c r="Y17" s="14">
        <v>0.54166666666666663</v>
      </c>
      <c r="Z17" s="14">
        <v>0.83333333333333337</v>
      </c>
      <c r="AA17" s="11">
        <v>0</v>
      </c>
      <c r="AB17" s="11">
        <v>0.29166666666666669</v>
      </c>
      <c r="AC17" s="12">
        <v>0.54166666666666663</v>
      </c>
      <c r="AD17" s="12">
        <v>0.83333333333333337</v>
      </c>
      <c r="AE17" s="1"/>
      <c r="AF17" s="1"/>
      <c r="AG17" s="1"/>
      <c r="AH17" s="1"/>
      <c r="AI17" s="1"/>
      <c r="AJ17" s="1"/>
      <c r="AK17" s="1"/>
      <c r="AL17" s="1"/>
    </row>
    <row r="18" spans="1:38" ht="15" customHeight="1">
      <c r="B18" s="8" t="s">
        <v>7</v>
      </c>
      <c r="C18" s="12">
        <v>0.29166666666666669</v>
      </c>
      <c r="D18" s="12">
        <v>0.54166666666666663</v>
      </c>
      <c r="E18" s="12">
        <v>0.83333333333333337</v>
      </c>
      <c r="F18" s="12">
        <v>1</v>
      </c>
      <c r="G18" s="14">
        <v>0.29166666666666669</v>
      </c>
      <c r="H18" s="14">
        <v>0.54166666666666663</v>
      </c>
      <c r="I18" s="14">
        <v>0.83333333333333337</v>
      </c>
      <c r="J18" s="14">
        <v>1</v>
      </c>
      <c r="K18" s="12">
        <v>0.29166666666666669</v>
      </c>
      <c r="L18" s="12">
        <v>0.54166666666666663</v>
      </c>
      <c r="M18" s="12">
        <v>0.83333333333333337</v>
      </c>
      <c r="N18" s="12">
        <v>1</v>
      </c>
      <c r="O18" s="14">
        <v>0.29166666666666669</v>
      </c>
      <c r="P18" s="14">
        <v>0.54166666666666663</v>
      </c>
      <c r="Q18" s="14">
        <v>0.83333333333333337</v>
      </c>
      <c r="R18" s="14">
        <v>1</v>
      </c>
      <c r="S18" s="12">
        <v>0.29166666666666669</v>
      </c>
      <c r="T18" s="12">
        <v>0.54166666666666663</v>
      </c>
      <c r="U18" s="12">
        <v>0.83333333333333337</v>
      </c>
      <c r="V18" s="12">
        <v>1</v>
      </c>
      <c r="W18" s="14">
        <v>0.29166666666666669</v>
      </c>
      <c r="X18" s="14">
        <v>0.54166666666666663</v>
      </c>
      <c r="Y18" s="14">
        <v>0.83333333333333337</v>
      </c>
      <c r="Z18" s="14">
        <v>1</v>
      </c>
      <c r="AA18" s="12">
        <v>0.29166666666666669</v>
      </c>
      <c r="AB18" s="12">
        <v>0.54166666666666663</v>
      </c>
      <c r="AC18" s="12">
        <v>0.83333333333333337</v>
      </c>
      <c r="AD18" s="12">
        <v>1</v>
      </c>
      <c r="AE18" s="1"/>
      <c r="AF18" s="1"/>
      <c r="AG18" s="1"/>
      <c r="AH18" s="1"/>
      <c r="AI18" s="1"/>
      <c r="AJ18" s="1"/>
      <c r="AK18" s="1"/>
      <c r="AL18" s="1"/>
    </row>
    <row r="19" spans="1:38" ht="15" customHeight="1">
      <c r="B19" s="40" t="s">
        <v>55</v>
      </c>
      <c r="C19" s="41"/>
      <c r="D19" s="41" t="s">
        <v>25</v>
      </c>
      <c r="E19" s="41"/>
      <c r="F19" s="41" t="s">
        <v>25</v>
      </c>
      <c r="G19" s="40" t="s">
        <v>25</v>
      </c>
      <c r="H19" s="40"/>
      <c r="I19" s="40"/>
      <c r="J19" s="40"/>
      <c r="K19" s="42"/>
      <c r="L19" s="42"/>
      <c r="M19" s="42" t="s">
        <v>25</v>
      </c>
      <c r="N19" s="42"/>
      <c r="O19" s="40"/>
      <c r="P19" s="40" t="s">
        <v>25</v>
      </c>
      <c r="Q19" s="40"/>
      <c r="R19" s="40" t="s">
        <v>25</v>
      </c>
      <c r="S19" s="42" t="s">
        <v>25</v>
      </c>
      <c r="T19" s="42"/>
      <c r="U19" s="42"/>
      <c r="V19" s="42"/>
      <c r="W19" s="40"/>
      <c r="X19" s="40"/>
      <c r="Y19" s="40" t="s">
        <v>25</v>
      </c>
      <c r="Z19" s="40"/>
      <c r="AA19" s="42"/>
      <c r="AB19" s="42" t="s">
        <v>25</v>
      </c>
      <c r="AC19" s="42"/>
      <c r="AD19" s="42" t="s">
        <v>25</v>
      </c>
      <c r="AE19" s="1"/>
      <c r="AF19" s="1"/>
      <c r="AG19" s="1"/>
      <c r="AH19" s="1"/>
      <c r="AI19" s="1"/>
      <c r="AJ19" s="1"/>
      <c r="AK19" s="1"/>
      <c r="AL19" s="1"/>
    </row>
    <row r="20" spans="1:38" ht="15" customHeight="1">
      <c r="B20" s="25" t="s">
        <v>56</v>
      </c>
      <c r="C20" s="26"/>
      <c r="D20" s="26" t="s">
        <v>25</v>
      </c>
      <c r="E20" s="26"/>
      <c r="F20" s="27" t="s">
        <v>25</v>
      </c>
      <c r="G20" s="25" t="s">
        <v>25</v>
      </c>
      <c r="H20" s="25"/>
      <c r="I20" s="25"/>
      <c r="J20" s="25"/>
      <c r="K20" s="28"/>
      <c r="L20" s="28"/>
      <c r="M20" s="28" t="s">
        <v>25</v>
      </c>
      <c r="N20" s="28"/>
      <c r="O20" s="25"/>
      <c r="P20" s="25" t="s">
        <v>25</v>
      </c>
      <c r="Q20" s="25"/>
      <c r="R20" s="25" t="s">
        <v>25</v>
      </c>
      <c r="S20" s="28" t="s">
        <v>25</v>
      </c>
      <c r="T20" s="28"/>
      <c r="U20" s="28"/>
      <c r="V20" s="28"/>
      <c r="W20" s="25"/>
      <c r="X20" s="25"/>
      <c r="Y20" s="25" t="s">
        <v>25</v>
      </c>
      <c r="Z20" s="25"/>
      <c r="AA20" s="28"/>
      <c r="AB20" s="28" t="s">
        <v>25</v>
      </c>
      <c r="AC20" s="28"/>
      <c r="AD20" s="28" t="s">
        <v>25</v>
      </c>
      <c r="AE20" s="1"/>
      <c r="AF20" s="1"/>
      <c r="AG20" s="1"/>
      <c r="AH20" s="1"/>
      <c r="AI20" s="1"/>
      <c r="AJ20" s="1"/>
      <c r="AK20" s="1"/>
    </row>
    <row r="21" spans="1:38" ht="15" customHeight="1">
      <c r="B21" s="40" t="s">
        <v>57</v>
      </c>
      <c r="C21" s="41" t="s">
        <v>25</v>
      </c>
      <c r="D21" s="41"/>
      <c r="E21" s="41"/>
      <c r="F21" s="41"/>
      <c r="G21" s="40"/>
      <c r="H21" s="40"/>
      <c r="I21" s="40" t="s">
        <v>25</v>
      </c>
      <c r="J21" s="40"/>
      <c r="K21" s="42"/>
      <c r="L21" s="42" t="s">
        <v>25</v>
      </c>
      <c r="M21" s="42"/>
      <c r="N21" s="42" t="s">
        <v>25</v>
      </c>
      <c r="O21" s="40" t="s">
        <v>25</v>
      </c>
      <c r="P21" s="40"/>
      <c r="Q21" s="40"/>
      <c r="R21" s="40"/>
      <c r="S21" s="42"/>
      <c r="T21" s="42"/>
      <c r="U21" s="42" t="s">
        <v>25</v>
      </c>
      <c r="V21" s="42"/>
      <c r="W21" s="40"/>
      <c r="X21" s="40" t="s">
        <v>25</v>
      </c>
      <c r="Y21" s="40"/>
      <c r="Z21" s="40" t="s">
        <v>25</v>
      </c>
      <c r="AA21" s="42" t="s">
        <v>25</v>
      </c>
      <c r="AB21" s="42"/>
      <c r="AC21" s="42"/>
      <c r="AD21" s="42"/>
      <c r="AE21" s="1"/>
      <c r="AF21" s="1"/>
      <c r="AG21" s="1"/>
      <c r="AH21" s="1"/>
      <c r="AI21" s="1"/>
      <c r="AJ21" s="1"/>
      <c r="AK21" s="1"/>
    </row>
    <row r="22" spans="1:38">
      <c r="B22" s="25" t="s">
        <v>58</v>
      </c>
      <c r="C22" s="26" t="s">
        <v>25</v>
      </c>
      <c r="D22" s="26"/>
      <c r="E22" s="26"/>
      <c r="F22" s="27"/>
      <c r="G22" s="25"/>
      <c r="H22" s="25"/>
      <c r="I22" s="25" t="s">
        <v>25</v>
      </c>
      <c r="J22" s="25"/>
      <c r="K22" s="28"/>
      <c r="L22" s="28" t="s">
        <v>25</v>
      </c>
      <c r="M22" s="28"/>
      <c r="N22" s="28" t="s">
        <v>25</v>
      </c>
      <c r="O22" s="25" t="s">
        <v>25</v>
      </c>
      <c r="P22" s="25"/>
      <c r="Q22" s="25"/>
      <c r="R22" s="25"/>
      <c r="S22" s="28"/>
      <c r="T22" s="28"/>
      <c r="U22" s="28" t="s">
        <v>25</v>
      </c>
      <c r="V22" s="28"/>
      <c r="W22" s="25"/>
      <c r="X22" s="25" t="s">
        <v>25</v>
      </c>
      <c r="Y22" s="25"/>
      <c r="Z22" s="25" t="s">
        <v>25</v>
      </c>
      <c r="AA22" s="28" t="s">
        <v>25</v>
      </c>
      <c r="AB22" s="28"/>
      <c r="AC22" s="28"/>
      <c r="AD22" s="28"/>
      <c r="AE22" s="1"/>
      <c r="AF22" s="1"/>
      <c r="AG22" s="1"/>
      <c r="AH22" s="1"/>
      <c r="AI22" s="1"/>
      <c r="AJ22" s="1"/>
      <c r="AK22" s="1"/>
    </row>
    <row r="23" spans="1:38" ht="15" customHeight="1">
      <c r="B23" s="40" t="s">
        <v>63</v>
      </c>
      <c r="C23" s="41" t="s">
        <v>25</v>
      </c>
      <c r="D23" s="41"/>
      <c r="E23" s="41"/>
      <c r="F23" s="41"/>
      <c r="G23" s="40"/>
      <c r="H23" s="40"/>
      <c r="I23" s="40" t="s">
        <v>25</v>
      </c>
      <c r="J23" s="40"/>
      <c r="K23" s="42"/>
      <c r="L23" s="42" t="s">
        <v>25</v>
      </c>
      <c r="M23" s="42"/>
      <c r="N23" s="42" t="s">
        <v>25</v>
      </c>
      <c r="O23" s="40" t="s">
        <v>25</v>
      </c>
      <c r="P23" s="40"/>
      <c r="Q23" s="40"/>
      <c r="R23" s="40"/>
      <c r="S23" s="42"/>
      <c r="T23" s="42"/>
      <c r="U23" s="42" t="s">
        <v>25</v>
      </c>
      <c r="V23" s="42"/>
      <c r="W23" s="40"/>
      <c r="X23" s="40" t="s">
        <v>25</v>
      </c>
      <c r="Y23" s="40"/>
      <c r="Z23" s="40" t="s">
        <v>25</v>
      </c>
      <c r="AA23" s="42" t="s">
        <v>25</v>
      </c>
      <c r="AB23" s="42"/>
      <c r="AC23" s="42"/>
      <c r="AD23" s="42"/>
      <c r="AE23" s="1"/>
      <c r="AF23" s="1"/>
      <c r="AG23" s="1"/>
      <c r="AH23" s="1"/>
      <c r="AI23" s="1"/>
      <c r="AJ23" s="1"/>
      <c r="AK23" s="1"/>
    </row>
    <row r="24" spans="1:38" ht="15" customHeight="1">
      <c r="B24" s="25" t="s">
        <v>59</v>
      </c>
      <c r="C24" s="26"/>
      <c r="D24" s="26"/>
      <c r="E24" s="26" t="s">
        <v>25</v>
      </c>
      <c r="F24" s="27"/>
      <c r="G24" s="25"/>
      <c r="H24" s="25" t="s">
        <v>25</v>
      </c>
      <c r="I24" s="25"/>
      <c r="J24" s="25" t="s">
        <v>25</v>
      </c>
      <c r="K24" s="28" t="s">
        <v>25</v>
      </c>
      <c r="L24" s="28"/>
      <c r="M24" s="28"/>
      <c r="N24" s="28"/>
      <c r="O24" s="25"/>
      <c r="P24" s="25"/>
      <c r="Q24" s="25" t="s">
        <v>25</v>
      </c>
      <c r="R24" s="25"/>
      <c r="S24" s="28"/>
      <c r="T24" s="28" t="s">
        <v>25</v>
      </c>
      <c r="U24" s="28"/>
      <c r="V24" s="28" t="s">
        <v>25</v>
      </c>
      <c r="W24" s="25" t="s">
        <v>25</v>
      </c>
      <c r="X24" s="25"/>
      <c r="Y24" s="25"/>
      <c r="Z24" s="25"/>
      <c r="AA24" s="28"/>
      <c r="AB24" s="28"/>
      <c r="AC24" s="28" t="s">
        <v>25</v>
      </c>
      <c r="AD24" s="28"/>
      <c r="AE24" s="1"/>
      <c r="AF24" s="1"/>
      <c r="AG24" s="1"/>
      <c r="AH24" s="1"/>
      <c r="AI24" s="1"/>
      <c r="AJ24" s="1"/>
      <c r="AK24" s="1"/>
    </row>
    <row r="25" spans="1:38" ht="15" customHeight="1">
      <c r="B25" s="40" t="s">
        <v>60</v>
      </c>
      <c r="C25" s="41"/>
      <c r="D25" s="41"/>
      <c r="E25" s="41" t="s">
        <v>25</v>
      </c>
      <c r="F25" s="41"/>
      <c r="G25" s="40"/>
      <c r="H25" s="40" t="s">
        <v>25</v>
      </c>
      <c r="I25" s="40"/>
      <c r="J25" s="40" t="s">
        <v>25</v>
      </c>
      <c r="K25" s="42" t="s">
        <v>25</v>
      </c>
      <c r="L25" s="42"/>
      <c r="M25" s="42"/>
      <c r="N25" s="42"/>
      <c r="O25" s="40"/>
      <c r="P25" s="40"/>
      <c r="Q25" s="40" t="s">
        <v>25</v>
      </c>
      <c r="R25" s="40"/>
      <c r="S25" s="42"/>
      <c r="T25" s="42" t="s">
        <v>25</v>
      </c>
      <c r="U25" s="42"/>
      <c r="V25" s="42" t="s">
        <v>25</v>
      </c>
      <c r="W25" s="40" t="s">
        <v>25</v>
      </c>
      <c r="X25" s="40"/>
      <c r="Y25" s="40"/>
      <c r="Z25" s="40"/>
      <c r="AA25" s="42"/>
      <c r="AB25" s="42"/>
      <c r="AC25" s="42" t="s">
        <v>25</v>
      </c>
      <c r="AD25" s="42"/>
      <c r="AE25" s="1"/>
      <c r="AF25" s="1"/>
      <c r="AG25" s="1"/>
      <c r="AH25" s="1"/>
      <c r="AI25" s="1"/>
      <c r="AJ25" s="1"/>
      <c r="AK25" s="1"/>
    </row>
    <row r="26" spans="1:38" ht="15" customHeight="1">
      <c r="B26" s="25" t="s">
        <v>61</v>
      </c>
      <c r="C26" s="26"/>
      <c r="D26" s="26"/>
      <c r="E26" s="26" t="s">
        <v>25</v>
      </c>
      <c r="F26" s="27"/>
      <c r="G26" s="25"/>
      <c r="H26" s="25" t="s">
        <v>25</v>
      </c>
      <c r="I26" s="25"/>
      <c r="J26" s="25" t="s">
        <v>25</v>
      </c>
      <c r="K26" s="28" t="s">
        <v>25</v>
      </c>
      <c r="L26" s="28"/>
      <c r="M26" s="28"/>
      <c r="N26" s="28"/>
      <c r="O26" s="25"/>
      <c r="P26" s="25"/>
      <c r="Q26" s="25" t="s">
        <v>25</v>
      </c>
      <c r="R26" s="25"/>
      <c r="S26" s="28"/>
      <c r="T26" s="28" t="s">
        <v>25</v>
      </c>
      <c r="U26" s="28"/>
      <c r="V26" s="28" t="s">
        <v>25</v>
      </c>
      <c r="W26" s="25" t="s">
        <v>25</v>
      </c>
      <c r="X26" s="25"/>
      <c r="Y26" s="25"/>
      <c r="Z26" s="25"/>
      <c r="AA26" s="28"/>
      <c r="AB26" s="28"/>
      <c r="AC26" s="28" t="s">
        <v>25</v>
      </c>
      <c r="AD26" s="28"/>
      <c r="AE26" s="1"/>
      <c r="AF26" s="1"/>
      <c r="AG26" s="1"/>
      <c r="AH26" s="1"/>
      <c r="AI26" s="1"/>
      <c r="AJ26" s="1"/>
      <c r="AK26" s="1"/>
    </row>
    <row r="27" spans="1:38" ht="15" customHeight="1">
      <c r="B27" s="25"/>
      <c r="C27" s="26"/>
      <c r="D27" s="26"/>
      <c r="E27" s="26"/>
      <c r="F27" s="27"/>
      <c r="G27" s="25"/>
      <c r="H27" s="25"/>
      <c r="I27" s="25"/>
      <c r="J27" s="25"/>
      <c r="K27" s="28"/>
      <c r="L27" s="28"/>
      <c r="M27" s="28"/>
      <c r="N27" s="28"/>
      <c r="O27" s="25"/>
      <c r="P27" s="25"/>
      <c r="Q27" s="25"/>
      <c r="R27" s="25"/>
      <c r="S27" s="28"/>
      <c r="T27" s="28"/>
      <c r="U27" s="28"/>
      <c r="V27" s="28"/>
      <c r="W27" s="25"/>
      <c r="X27" s="25"/>
      <c r="Y27" s="25"/>
      <c r="Z27" s="25"/>
      <c r="AA27" s="28"/>
      <c r="AB27" s="28"/>
      <c r="AC27" s="28"/>
      <c r="AD27" s="28"/>
      <c r="AE27" s="1"/>
      <c r="AF27" s="1"/>
      <c r="AG27" s="1"/>
      <c r="AH27" s="1"/>
      <c r="AI27" s="1"/>
      <c r="AJ27" s="1"/>
      <c r="AK27" s="1"/>
      <c r="AL27" s="1"/>
    </row>
    <row r="28" spans="1:38" ht="15" customHeight="1">
      <c r="B28" s="9"/>
      <c r="C28" s="1"/>
      <c r="D28" s="1"/>
      <c r="E28" s="1"/>
      <c r="F28" s="1"/>
      <c r="G28" s="6"/>
      <c r="H28" s="7"/>
      <c r="I28" s="7"/>
      <c r="J28" s="7"/>
      <c r="K28" s="7"/>
      <c r="L28" s="7"/>
      <c r="M28" s="7"/>
      <c r="N28" s="7" t="str">
        <f>"Semaine du "&amp;TEXT(C29,"jj/mm")&amp;" au "&amp;TEXT(C29+6,"jj/mm aaaa")</f>
        <v>Semaine du 12/02 au 18/02 2018</v>
      </c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1"/>
      <c r="AF28" s="1"/>
      <c r="AG28" s="1"/>
      <c r="AH28" s="1"/>
      <c r="AI28" s="1"/>
      <c r="AJ28" s="1"/>
      <c r="AK28" s="1"/>
      <c r="AL28" s="1"/>
    </row>
    <row r="29" spans="1:38" ht="15" customHeight="1">
      <c r="A29" s="46"/>
      <c r="B29" s="45">
        <f ca="1">B16+1</f>
        <v>7</v>
      </c>
      <c r="C29" s="125">
        <f>C16+7</f>
        <v>43143</v>
      </c>
      <c r="D29" s="126"/>
      <c r="E29" s="126"/>
      <c r="F29" s="127"/>
      <c r="G29" s="125">
        <f>C29+1</f>
        <v>43144</v>
      </c>
      <c r="H29" s="126"/>
      <c r="I29" s="126"/>
      <c r="J29" s="127"/>
      <c r="K29" s="125">
        <f>G29+1</f>
        <v>43145</v>
      </c>
      <c r="L29" s="126"/>
      <c r="M29" s="126"/>
      <c r="N29" s="127"/>
      <c r="O29" s="125">
        <f>K29+1</f>
        <v>43146</v>
      </c>
      <c r="P29" s="126"/>
      <c r="Q29" s="126"/>
      <c r="R29" s="127"/>
      <c r="S29" s="125">
        <f>O29+1</f>
        <v>43147</v>
      </c>
      <c r="T29" s="126"/>
      <c r="U29" s="126"/>
      <c r="V29" s="127"/>
      <c r="W29" s="125">
        <f>S29+1</f>
        <v>43148</v>
      </c>
      <c r="X29" s="126"/>
      <c r="Y29" s="126"/>
      <c r="Z29" s="127"/>
      <c r="AA29" s="125">
        <f>W29+1</f>
        <v>43149</v>
      </c>
      <c r="AB29" s="126"/>
      <c r="AC29" s="126"/>
      <c r="AD29" s="127"/>
      <c r="AE29" s="1"/>
      <c r="AF29" s="1"/>
      <c r="AG29" s="1"/>
      <c r="AH29" s="1"/>
      <c r="AI29" s="1"/>
      <c r="AJ29" s="1"/>
      <c r="AK29" s="1"/>
      <c r="AL29" s="1"/>
    </row>
    <row r="30" spans="1:38" ht="15" customHeight="1">
      <c r="B30" s="8" t="s">
        <v>8</v>
      </c>
      <c r="C30" s="11">
        <v>0</v>
      </c>
      <c r="D30" s="11">
        <v>0.29166666666666669</v>
      </c>
      <c r="E30" s="12">
        <v>0.54166666666666663</v>
      </c>
      <c r="F30" s="12">
        <v>0.83333333333333337</v>
      </c>
      <c r="G30" s="13">
        <v>0</v>
      </c>
      <c r="H30" s="13">
        <v>0.29166666666666669</v>
      </c>
      <c r="I30" s="14">
        <v>0.54166666666666663</v>
      </c>
      <c r="J30" s="14">
        <v>0.83333333333333337</v>
      </c>
      <c r="K30" s="11">
        <v>0</v>
      </c>
      <c r="L30" s="11">
        <v>0.29166666666666669</v>
      </c>
      <c r="M30" s="12">
        <v>0.54166666666666663</v>
      </c>
      <c r="N30" s="12">
        <v>0.83333333333333337</v>
      </c>
      <c r="O30" s="13">
        <v>0</v>
      </c>
      <c r="P30" s="13">
        <v>0.29166666666666669</v>
      </c>
      <c r="Q30" s="14">
        <v>0.54166666666666663</v>
      </c>
      <c r="R30" s="14">
        <v>0.83333333333333337</v>
      </c>
      <c r="S30" s="11">
        <v>0</v>
      </c>
      <c r="T30" s="11">
        <v>0.29166666666666669</v>
      </c>
      <c r="U30" s="12">
        <v>0.54166666666666663</v>
      </c>
      <c r="V30" s="12">
        <v>0.83333333333333337</v>
      </c>
      <c r="W30" s="13">
        <v>0</v>
      </c>
      <c r="X30" s="13">
        <v>0.29166666666666669</v>
      </c>
      <c r="Y30" s="14">
        <v>0.54166666666666663</v>
      </c>
      <c r="Z30" s="14">
        <v>0.83333333333333337</v>
      </c>
      <c r="AA30" s="11">
        <v>0</v>
      </c>
      <c r="AB30" s="11">
        <v>0.29166666666666669</v>
      </c>
      <c r="AC30" s="12">
        <v>0.54166666666666663</v>
      </c>
      <c r="AD30" s="12">
        <v>0.83333333333333337</v>
      </c>
      <c r="AE30" s="1"/>
      <c r="AF30" s="1"/>
      <c r="AG30" s="1"/>
      <c r="AH30" s="1"/>
      <c r="AI30" s="1"/>
      <c r="AJ30" s="1"/>
      <c r="AK30" s="1"/>
      <c r="AL30" s="1"/>
    </row>
    <row r="31" spans="1:38" ht="15" customHeight="1">
      <c r="B31" s="8" t="s">
        <v>7</v>
      </c>
      <c r="C31" s="12">
        <v>0.29166666666666669</v>
      </c>
      <c r="D31" s="12">
        <v>0.54166666666666663</v>
      </c>
      <c r="E31" s="12">
        <v>0.83333333333333337</v>
      </c>
      <c r="F31" s="12">
        <v>1</v>
      </c>
      <c r="G31" s="14">
        <v>0.29166666666666669</v>
      </c>
      <c r="H31" s="14">
        <v>0.54166666666666663</v>
      </c>
      <c r="I31" s="14">
        <v>0.83333333333333337</v>
      </c>
      <c r="J31" s="14">
        <v>1</v>
      </c>
      <c r="K31" s="12">
        <v>0.29166666666666669</v>
      </c>
      <c r="L31" s="12">
        <v>0.54166666666666663</v>
      </c>
      <c r="M31" s="12">
        <v>0.83333333333333337</v>
      </c>
      <c r="N31" s="12">
        <v>1</v>
      </c>
      <c r="O31" s="14">
        <v>0.29166666666666669</v>
      </c>
      <c r="P31" s="14">
        <v>0.54166666666666663</v>
      </c>
      <c r="Q31" s="14">
        <v>0.83333333333333337</v>
      </c>
      <c r="R31" s="14">
        <v>1</v>
      </c>
      <c r="S31" s="12">
        <v>0.29166666666666669</v>
      </c>
      <c r="T31" s="12">
        <v>0.54166666666666663</v>
      </c>
      <c r="U31" s="12">
        <v>0.83333333333333337</v>
      </c>
      <c r="V31" s="12">
        <v>1</v>
      </c>
      <c r="W31" s="14">
        <v>0.29166666666666669</v>
      </c>
      <c r="X31" s="14">
        <v>0.54166666666666663</v>
      </c>
      <c r="Y31" s="14">
        <v>0.83333333333333337</v>
      </c>
      <c r="Z31" s="14">
        <v>1</v>
      </c>
      <c r="AA31" s="12">
        <v>0.29166666666666669</v>
      </c>
      <c r="AB31" s="12">
        <v>0.54166666666666663</v>
      </c>
      <c r="AC31" s="12">
        <v>0.83333333333333337</v>
      </c>
      <c r="AD31" s="12">
        <v>1</v>
      </c>
      <c r="AE31" s="1"/>
      <c r="AF31" s="1"/>
      <c r="AG31" s="1"/>
      <c r="AH31" s="1"/>
      <c r="AI31" s="1"/>
      <c r="AJ31" s="1"/>
      <c r="AK31" s="1"/>
      <c r="AL31" s="1"/>
    </row>
    <row r="32" spans="1:38" ht="15" customHeight="1">
      <c r="B32" s="40" t="s">
        <v>55</v>
      </c>
      <c r="C32" s="41" t="s">
        <v>25</v>
      </c>
      <c r="D32" s="41"/>
      <c r="E32" s="41"/>
      <c r="F32" s="41"/>
      <c r="G32" s="40"/>
      <c r="H32" s="40"/>
      <c r="I32" s="40" t="s">
        <v>25</v>
      </c>
      <c r="J32" s="40"/>
      <c r="K32" s="42"/>
      <c r="L32" s="42" t="s">
        <v>25</v>
      </c>
      <c r="M32" s="42"/>
      <c r="N32" s="42" t="s">
        <v>25</v>
      </c>
      <c r="O32" s="40" t="s">
        <v>25</v>
      </c>
      <c r="P32" s="40"/>
      <c r="Q32" s="40"/>
      <c r="R32" s="40"/>
      <c r="S32" s="42"/>
      <c r="T32" s="42"/>
      <c r="U32" s="42" t="s">
        <v>25</v>
      </c>
      <c r="V32" s="42"/>
      <c r="W32" s="40"/>
      <c r="X32" s="40" t="s">
        <v>25</v>
      </c>
      <c r="Y32" s="40"/>
      <c r="Z32" s="40" t="s">
        <v>25</v>
      </c>
      <c r="AA32" s="42" t="s">
        <v>25</v>
      </c>
      <c r="AB32" s="42"/>
      <c r="AC32" s="42"/>
      <c r="AD32" s="42"/>
      <c r="AE32" s="1"/>
      <c r="AF32" s="1"/>
      <c r="AG32" s="1"/>
      <c r="AH32" s="1"/>
      <c r="AI32" s="1"/>
      <c r="AJ32" s="1"/>
      <c r="AK32" s="1"/>
      <c r="AL32" s="1"/>
    </row>
    <row r="33" spans="1:30" ht="15" customHeight="1">
      <c r="B33" s="25" t="s">
        <v>56</v>
      </c>
      <c r="C33" s="26" t="s">
        <v>25</v>
      </c>
      <c r="D33" s="26"/>
      <c r="E33" s="26"/>
      <c r="F33" s="27"/>
      <c r="G33" s="25"/>
      <c r="H33" s="25"/>
      <c r="I33" s="25" t="s">
        <v>25</v>
      </c>
      <c r="J33" s="25"/>
      <c r="K33" s="28"/>
      <c r="L33" s="28" t="s">
        <v>25</v>
      </c>
      <c r="M33" s="28"/>
      <c r="N33" s="28" t="s">
        <v>25</v>
      </c>
      <c r="O33" s="25" t="s">
        <v>25</v>
      </c>
      <c r="P33" s="25"/>
      <c r="Q33" s="25"/>
      <c r="R33" s="25"/>
      <c r="S33" s="28"/>
      <c r="T33" s="28"/>
      <c r="U33" s="28" t="s">
        <v>25</v>
      </c>
      <c r="V33" s="28"/>
      <c r="W33" s="25"/>
      <c r="X33" s="25" t="s">
        <v>25</v>
      </c>
      <c r="Y33" s="25"/>
      <c r="Z33" s="25" t="s">
        <v>25</v>
      </c>
      <c r="AA33" s="28" t="s">
        <v>25</v>
      </c>
      <c r="AB33" s="28"/>
      <c r="AC33" s="28"/>
      <c r="AD33" s="28"/>
    </row>
    <row r="34" spans="1:30" ht="15" customHeight="1">
      <c r="B34" s="40" t="s">
        <v>57</v>
      </c>
      <c r="C34" s="41"/>
      <c r="D34" s="41"/>
      <c r="E34" s="41" t="s">
        <v>25</v>
      </c>
      <c r="F34" s="41"/>
      <c r="G34" s="40"/>
      <c r="H34" s="40" t="s">
        <v>25</v>
      </c>
      <c r="I34" s="40"/>
      <c r="J34" s="40" t="s">
        <v>25</v>
      </c>
      <c r="K34" s="42" t="s">
        <v>25</v>
      </c>
      <c r="L34" s="42"/>
      <c r="M34" s="42"/>
      <c r="N34" s="42"/>
      <c r="O34" s="40"/>
      <c r="P34" s="40"/>
      <c r="Q34" s="40" t="s">
        <v>25</v>
      </c>
      <c r="R34" s="40"/>
      <c r="S34" s="42"/>
      <c r="T34" s="42" t="s">
        <v>25</v>
      </c>
      <c r="U34" s="42"/>
      <c r="V34" s="42" t="s">
        <v>25</v>
      </c>
      <c r="W34" s="40" t="s">
        <v>25</v>
      </c>
      <c r="X34" s="40"/>
      <c r="Y34" s="40"/>
      <c r="Z34" s="40"/>
      <c r="AA34" s="42"/>
      <c r="AB34" s="42"/>
      <c r="AC34" s="42" t="s">
        <v>25</v>
      </c>
      <c r="AD34" s="42"/>
    </row>
    <row r="35" spans="1:30" ht="15" customHeight="1">
      <c r="B35" s="25" t="s">
        <v>58</v>
      </c>
      <c r="C35" s="26"/>
      <c r="D35" s="26"/>
      <c r="E35" s="26" t="s">
        <v>25</v>
      </c>
      <c r="F35" s="27"/>
      <c r="G35" s="25"/>
      <c r="H35" s="25" t="s">
        <v>25</v>
      </c>
      <c r="I35" s="25"/>
      <c r="J35" s="25" t="s">
        <v>25</v>
      </c>
      <c r="K35" s="28" t="s">
        <v>25</v>
      </c>
      <c r="L35" s="28"/>
      <c r="M35" s="28"/>
      <c r="N35" s="28"/>
      <c r="O35" s="25"/>
      <c r="P35" s="25"/>
      <c r="Q35" s="25" t="s">
        <v>25</v>
      </c>
      <c r="R35" s="25"/>
      <c r="S35" s="28"/>
      <c r="T35" s="28" t="s">
        <v>25</v>
      </c>
      <c r="U35" s="28"/>
      <c r="V35" s="28" t="s">
        <v>25</v>
      </c>
      <c r="W35" s="25" t="s">
        <v>25</v>
      </c>
      <c r="X35" s="25"/>
      <c r="Y35" s="25"/>
      <c r="Z35" s="25"/>
      <c r="AA35" s="28"/>
      <c r="AB35" s="28"/>
      <c r="AC35" s="28" t="s">
        <v>25</v>
      </c>
      <c r="AD35" s="28"/>
    </row>
    <row r="36" spans="1:30" ht="15" customHeight="1">
      <c r="B36" s="40" t="s">
        <v>63</v>
      </c>
      <c r="C36" s="41"/>
      <c r="D36" s="41"/>
      <c r="E36" s="41" t="s">
        <v>25</v>
      </c>
      <c r="F36" s="41"/>
      <c r="G36" s="40"/>
      <c r="H36" s="40" t="s">
        <v>25</v>
      </c>
      <c r="I36" s="40"/>
      <c r="J36" s="40" t="s">
        <v>25</v>
      </c>
      <c r="K36" s="42" t="s">
        <v>25</v>
      </c>
      <c r="L36" s="42"/>
      <c r="M36" s="42"/>
      <c r="N36" s="42"/>
      <c r="O36" s="40"/>
      <c r="P36" s="40"/>
      <c r="Q36" s="40" t="s">
        <v>25</v>
      </c>
      <c r="R36" s="40"/>
      <c r="S36" s="42"/>
      <c r="T36" s="42" t="s">
        <v>25</v>
      </c>
      <c r="U36" s="42"/>
      <c r="V36" s="42" t="s">
        <v>25</v>
      </c>
      <c r="W36" s="40" t="s">
        <v>25</v>
      </c>
      <c r="X36" s="40"/>
      <c r="Y36" s="40"/>
      <c r="Z36" s="40"/>
      <c r="AA36" s="42"/>
      <c r="AB36" s="42"/>
      <c r="AC36" s="42" t="s">
        <v>25</v>
      </c>
      <c r="AD36" s="42"/>
    </row>
    <row r="37" spans="1:30" ht="15" customHeight="1">
      <c r="B37" s="25" t="s">
        <v>59</v>
      </c>
      <c r="C37" s="26"/>
      <c r="D37" s="26" t="s">
        <v>25</v>
      </c>
      <c r="E37" s="26"/>
      <c r="F37" s="27" t="s">
        <v>25</v>
      </c>
      <c r="G37" s="25" t="s">
        <v>25</v>
      </c>
      <c r="H37" s="25"/>
      <c r="I37" s="25"/>
      <c r="J37" s="25"/>
      <c r="K37" s="28"/>
      <c r="L37" s="28"/>
      <c r="M37" s="28" t="s">
        <v>25</v>
      </c>
      <c r="N37" s="28"/>
      <c r="O37" s="25"/>
      <c r="P37" s="25" t="s">
        <v>25</v>
      </c>
      <c r="Q37" s="25"/>
      <c r="R37" s="25" t="s">
        <v>25</v>
      </c>
      <c r="S37" s="28" t="s">
        <v>25</v>
      </c>
      <c r="T37" s="28"/>
      <c r="U37" s="28"/>
      <c r="V37" s="28"/>
      <c r="W37" s="25"/>
      <c r="X37" s="25"/>
      <c r="Y37" s="25" t="s">
        <v>25</v>
      </c>
      <c r="Z37" s="25"/>
      <c r="AA37" s="28"/>
      <c r="AB37" s="28" t="s">
        <v>25</v>
      </c>
      <c r="AC37" s="28"/>
      <c r="AD37" s="28" t="s">
        <v>25</v>
      </c>
    </row>
    <row r="38" spans="1:30" ht="15" customHeight="1">
      <c r="B38" s="40" t="s">
        <v>60</v>
      </c>
      <c r="C38" s="41"/>
      <c r="D38" s="41" t="s">
        <v>25</v>
      </c>
      <c r="E38" s="41"/>
      <c r="F38" s="41" t="s">
        <v>25</v>
      </c>
      <c r="G38" s="40" t="s">
        <v>25</v>
      </c>
      <c r="H38" s="40"/>
      <c r="I38" s="40"/>
      <c r="J38" s="40"/>
      <c r="K38" s="42"/>
      <c r="L38" s="42"/>
      <c r="M38" s="42" t="s">
        <v>25</v>
      </c>
      <c r="N38" s="42"/>
      <c r="O38" s="40"/>
      <c r="P38" s="40" t="s">
        <v>25</v>
      </c>
      <c r="Q38" s="40"/>
      <c r="R38" s="40" t="s">
        <v>25</v>
      </c>
      <c r="S38" s="42" t="s">
        <v>25</v>
      </c>
      <c r="T38" s="42"/>
      <c r="U38" s="42"/>
      <c r="V38" s="42"/>
      <c r="W38" s="40"/>
      <c r="X38" s="40"/>
      <c r="Y38" s="40" t="s">
        <v>25</v>
      </c>
      <c r="Z38" s="40"/>
      <c r="AA38" s="42"/>
      <c r="AB38" s="42" t="s">
        <v>25</v>
      </c>
      <c r="AC38" s="42"/>
      <c r="AD38" s="42" t="s">
        <v>25</v>
      </c>
    </row>
    <row r="39" spans="1:30" ht="15" customHeight="1">
      <c r="B39" s="25" t="s">
        <v>61</v>
      </c>
      <c r="C39" s="26"/>
      <c r="D39" s="26" t="s">
        <v>25</v>
      </c>
      <c r="E39" s="26"/>
      <c r="F39" s="27" t="s">
        <v>25</v>
      </c>
      <c r="G39" s="25" t="s">
        <v>25</v>
      </c>
      <c r="H39" s="25"/>
      <c r="I39" s="25"/>
      <c r="J39" s="25"/>
      <c r="K39" s="28"/>
      <c r="L39" s="28"/>
      <c r="M39" s="28" t="s">
        <v>25</v>
      </c>
      <c r="N39" s="28"/>
      <c r="O39" s="25"/>
      <c r="P39" s="25" t="s">
        <v>25</v>
      </c>
      <c r="Q39" s="25"/>
      <c r="R39" s="25" t="s">
        <v>25</v>
      </c>
      <c r="S39" s="28" t="s">
        <v>25</v>
      </c>
      <c r="T39" s="28"/>
      <c r="U39" s="28"/>
      <c r="V39" s="28"/>
      <c r="W39" s="25"/>
      <c r="X39" s="25"/>
      <c r="Y39" s="25" t="s">
        <v>25</v>
      </c>
      <c r="Z39" s="25"/>
      <c r="AA39" s="28"/>
      <c r="AB39" s="28" t="s">
        <v>25</v>
      </c>
      <c r="AC39" s="28"/>
      <c r="AD39" s="28" t="s">
        <v>25</v>
      </c>
    </row>
    <row r="40" spans="1:30" ht="15" customHeight="1">
      <c r="B40" s="25"/>
      <c r="C40" s="26"/>
      <c r="D40" s="26"/>
      <c r="E40" s="26"/>
      <c r="F40" s="27"/>
      <c r="G40" s="25"/>
      <c r="H40" s="25"/>
      <c r="I40" s="25"/>
      <c r="J40" s="25"/>
      <c r="K40" s="28"/>
      <c r="L40" s="28"/>
      <c r="M40" s="28"/>
      <c r="N40" s="28"/>
      <c r="O40" s="25"/>
      <c r="P40" s="25"/>
      <c r="Q40" s="25"/>
      <c r="R40" s="25"/>
      <c r="S40" s="28"/>
      <c r="T40" s="28"/>
      <c r="U40" s="28"/>
      <c r="V40" s="28"/>
      <c r="W40" s="25"/>
      <c r="X40" s="25"/>
      <c r="Y40" s="25"/>
      <c r="Z40" s="25"/>
      <c r="AA40" s="28"/>
      <c r="AB40" s="28"/>
      <c r="AC40" s="28"/>
      <c r="AD40" s="28"/>
    </row>
    <row r="41" spans="1:30" ht="15" customHeight="1">
      <c r="B41" s="9"/>
      <c r="C41" s="1"/>
      <c r="D41" s="1"/>
      <c r="E41" s="1"/>
      <c r="F41" s="1"/>
      <c r="G41" s="6"/>
      <c r="H41" s="7"/>
      <c r="I41" s="7"/>
      <c r="J41" s="7"/>
      <c r="K41" s="7"/>
      <c r="L41" s="7"/>
      <c r="M41" s="7"/>
      <c r="N41" s="7" t="str">
        <f>"Semaine du "&amp;TEXT(C42,"jj/mm")&amp;" au "&amp;TEXT(C42+6,"jj/mm aaaa")</f>
        <v>Semaine du 19/02 au 25/02 2018</v>
      </c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</row>
    <row r="42" spans="1:30" ht="23.25" customHeight="1">
      <c r="A42" s="46"/>
      <c r="B42" s="45">
        <f ca="1">B29+1</f>
        <v>8</v>
      </c>
      <c r="C42" s="125">
        <f>C29+7</f>
        <v>43150</v>
      </c>
      <c r="D42" s="126"/>
      <c r="E42" s="126"/>
      <c r="F42" s="127"/>
      <c r="G42" s="125">
        <f>C42+1</f>
        <v>43151</v>
      </c>
      <c r="H42" s="126"/>
      <c r="I42" s="126"/>
      <c r="J42" s="127"/>
      <c r="K42" s="125">
        <f>G42+1</f>
        <v>43152</v>
      </c>
      <c r="L42" s="126"/>
      <c r="M42" s="126"/>
      <c r="N42" s="127"/>
      <c r="O42" s="125">
        <f>K42+1</f>
        <v>43153</v>
      </c>
      <c r="P42" s="126"/>
      <c r="Q42" s="126"/>
      <c r="R42" s="127"/>
      <c r="S42" s="125">
        <f>O42+1</f>
        <v>43154</v>
      </c>
      <c r="T42" s="126"/>
      <c r="U42" s="126"/>
      <c r="V42" s="127"/>
      <c r="W42" s="125">
        <f>S42+1</f>
        <v>43155</v>
      </c>
      <c r="X42" s="126"/>
      <c r="Y42" s="126"/>
      <c r="Z42" s="127"/>
      <c r="AA42" s="125">
        <f>W42+1</f>
        <v>43156</v>
      </c>
      <c r="AB42" s="126"/>
      <c r="AC42" s="126"/>
      <c r="AD42" s="127"/>
    </row>
    <row r="43" spans="1:30" ht="15" customHeight="1">
      <c r="B43" s="8" t="s">
        <v>8</v>
      </c>
      <c r="C43" s="11">
        <v>0</v>
      </c>
      <c r="D43" s="11">
        <v>0.29166666666666669</v>
      </c>
      <c r="E43" s="12">
        <v>0.54166666666666663</v>
      </c>
      <c r="F43" s="12">
        <v>0.83333333333333337</v>
      </c>
      <c r="G43" s="13">
        <v>0</v>
      </c>
      <c r="H43" s="13">
        <v>0.29166666666666669</v>
      </c>
      <c r="I43" s="14">
        <v>0.54166666666666663</v>
      </c>
      <c r="J43" s="14">
        <v>0.83333333333333337</v>
      </c>
      <c r="K43" s="11">
        <v>0</v>
      </c>
      <c r="L43" s="11">
        <v>0.29166666666666669</v>
      </c>
      <c r="M43" s="12">
        <v>0.54166666666666663</v>
      </c>
      <c r="N43" s="12">
        <v>0.83333333333333337</v>
      </c>
      <c r="O43" s="13">
        <v>0</v>
      </c>
      <c r="P43" s="13">
        <v>0.29166666666666669</v>
      </c>
      <c r="Q43" s="14">
        <v>0.54166666666666663</v>
      </c>
      <c r="R43" s="14">
        <v>0.83333333333333337</v>
      </c>
      <c r="S43" s="11">
        <v>0</v>
      </c>
      <c r="T43" s="11">
        <v>0.29166666666666669</v>
      </c>
      <c r="U43" s="12">
        <v>0.54166666666666663</v>
      </c>
      <c r="V43" s="12">
        <v>0.83333333333333337</v>
      </c>
      <c r="W43" s="13">
        <v>0</v>
      </c>
      <c r="X43" s="13">
        <v>0.29166666666666669</v>
      </c>
      <c r="Y43" s="14">
        <v>0.54166666666666663</v>
      </c>
      <c r="Z43" s="14">
        <v>0.83333333333333337</v>
      </c>
      <c r="AA43" s="11">
        <v>0</v>
      </c>
      <c r="AB43" s="11">
        <v>0.29166666666666669</v>
      </c>
      <c r="AC43" s="12">
        <v>0.54166666666666663</v>
      </c>
      <c r="AD43" s="12">
        <v>0.83333333333333337</v>
      </c>
    </row>
    <row r="44" spans="1:30" ht="15" customHeight="1">
      <c r="B44" s="8" t="s">
        <v>7</v>
      </c>
      <c r="C44" s="12">
        <v>0.29166666666666669</v>
      </c>
      <c r="D44" s="12">
        <v>0.54166666666666663</v>
      </c>
      <c r="E44" s="12">
        <v>0.83333333333333337</v>
      </c>
      <c r="F44" s="12">
        <v>1</v>
      </c>
      <c r="G44" s="14">
        <v>0.29166666666666669</v>
      </c>
      <c r="H44" s="14">
        <v>0.54166666666666663</v>
      </c>
      <c r="I44" s="14">
        <v>0.83333333333333337</v>
      </c>
      <c r="J44" s="14">
        <v>1</v>
      </c>
      <c r="K44" s="12">
        <v>0.29166666666666669</v>
      </c>
      <c r="L44" s="12">
        <v>0.54166666666666663</v>
      </c>
      <c r="M44" s="12">
        <v>0.83333333333333337</v>
      </c>
      <c r="N44" s="12">
        <v>1</v>
      </c>
      <c r="O44" s="14">
        <v>0.29166666666666669</v>
      </c>
      <c r="P44" s="14">
        <v>0.54166666666666663</v>
      </c>
      <c r="Q44" s="14">
        <v>0.83333333333333337</v>
      </c>
      <c r="R44" s="14">
        <v>1</v>
      </c>
      <c r="S44" s="12">
        <v>0.29166666666666669</v>
      </c>
      <c r="T44" s="12">
        <v>0.54166666666666663</v>
      </c>
      <c r="U44" s="12">
        <v>0.83333333333333337</v>
      </c>
      <c r="V44" s="12">
        <v>1</v>
      </c>
      <c r="W44" s="14">
        <v>0.29166666666666669</v>
      </c>
      <c r="X44" s="14">
        <v>0.54166666666666663</v>
      </c>
      <c r="Y44" s="14">
        <v>0.83333333333333337</v>
      </c>
      <c r="Z44" s="14">
        <v>1</v>
      </c>
      <c r="AA44" s="12">
        <v>0.29166666666666669</v>
      </c>
      <c r="AB44" s="12">
        <v>0.54166666666666663</v>
      </c>
      <c r="AC44" s="12">
        <v>0.83333333333333337</v>
      </c>
      <c r="AD44" s="12">
        <v>1</v>
      </c>
    </row>
    <row r="45" spans="1:30" ht="15" customHeight="1">
      <c r="B45" s="40" t="s">
        <v>55</v>
      </c>
      <c r="C45" s="41"/>
      <c r="D45" s="41"/>
      <c r="E45" s="41" t="s">
        <v>25</v>
      </c>
      <c r="F45" s="41"/>
      <c r="G45" s="40"/>
      <c r="H45" s="40" t="s">
        <v>25</v>
      </c>
      <c r="I45" s="40"/>
      <c r="J45" s="40" t="s">
        <v>25</v>
      </c>
      <c r="K45" s="42" t="s">
        <v>25</v>
      </c>
      <c r="L45" s="42"/>
      <c r="M45" s="42"/>
      <c r="N45" s="42"/>
      <c r="O45" s="40"/>
      <c r="P45" s="40"/>
      <c r="Q45" s="40" t="s">
        <v>25</v>
      </c>
      <c r="R45" s="40"/>
      <c r="S45" s="42"/>
      <c r="T45" s="42" t="s">
        <v>25</v>
      </c>
      <c r="U45" s="42"/>
      <c r="V45" s="42" t="s">
        <v>25</v>
      </c>
      <c r="W45" s="40" t="s">
        <v>25</v>
      </c>
      <c r="X45" s="40"/>
      <c r="Y45" s="40"/>
      <c r="Z45" s="40"/>
      <c r="AA45" s="42"/>
      <c r="AB45" s="42"/>
      <c r="AC45" s="42" t="s">
        <v>25</v>
      </c>
      <c r="AD45" s="42"/>
    </row>
    <row r="46" spans="1:30" ht="15" customHeight="1">
      <c r="B46" s="25" t="s">
        <v>56</v>
      </c>
      <c r="C46" s="26"/>
      <c r="D46" s="26"/>
      <c r="E46" s="26" t="s">
        <v>25</v>
      </c>
      <c r="F46" s="27"/>
      <c r="G46" s="25"/>
      <c r="H46" s="25" t="s">
        <v>25</v>
      </c>
      <c r="I46" s="25"/>
      <c r="J46" s="25" t="s">
        <v>25</v>
      </c>
      <c r="K46" s="28" t="s">
        <v>25</v>
      </c>
      <c r="L46" s="28"/>
      <c r="M46" s="28"/>
      <c r="N46" s="28"/>
      <c r="O46" s="25"/>
      <c r="P46" s="25"/>
      <c r="Q46" s="25" t="s">
        <v>25</v>
      </c>
      <c r="R46" s="25"/>
      <c r="S46" s="28"/>
      <c r="T46" s="28" t="s">
        <v>25</v>
      </c>
      <c r="U46" s="28"/>
      <c r="V46" s="28" t="s">
        <v>25</v>
      </c>
      <c r="W46" s="25" t="s">
        <v>25</v>
      </c>
      <c r="X46" s="25"/>
      <c r="Y46" s="25"/>
      <c r="Z46" s="25"/>
      <c r="AA46" s="28"/>
      <c r="AB46" s="28"/>
      <c r="AC46" s="28" t="s">
        <v>25</v>
      </c>
      <c r="AD46" s="28"/>
    </row>
    <row r="47" spans="1:30" ht="15" customHeight="1">
      <c r="B47" s="40" t="s">
        <v>57</v>
      </c>
      <c r="C47" s="41"/>
      <c r="D47" s="41" t="s">
        <v>25</v>
      </c>
      <c r="E47" s="41"/>
      <c r="F47" s="41" t="s">
        <v>25</v>
      </c>
      <c r="G47" s="40" t="s">
        <v>25</v>
      </c>
      <c r="H47" s="40"/>
      <c r="I47" s="40"/>
      <c r="J47" s="40"/>
      <c r="K47" s="42"/>
      <c r="L47" s="42"/>
      <c r="M47" s="42" t="s">
        <v>25</v>
      </c>
      <c r="N47" s="42"/>
      <c r="O47" s="40"/>
      <c r="P47" s="40" t="s">
        <v>25</v>
      </c>
      <c r="Q47" s="40"/>
      <c r="R47" s="40" t="s">
        <v>25</v>
      </c>
      <c r="S47" s="42" t="s">
        <v>25</v>
      </c>
      <c r="T47" s="42"/>
      <c r="U47" s="42"/>
      <c r="V47" s="42"/>
      <c r="W47" s="40"/>
      <c r="X47" s="40"/>
      <c r="Y47" s="40" t="s">
        <v>25</v>
      </c>
      <c r="Z47" s="40"/>
      <c r="AA47" s="42"/>
      <c r="AB47" s="42" t="s">
        <v>25</v>
      </c>
      <c r="AC47" s="42"/>
      <c r="AD47" s="42" t="s">
        <v>25</v>
      </c>
    </row>
    <row r="48" spans="1:30" ht="15" customHeight="1">
      <c r="B48" s="25" t="s">
        <v>58</v>
      </c>
      <c r="C48" s="26"/>
      <c r="D48" s="26" t="s">
        <v>25</v>
      </c>
      <c r="E48" s="26"/>
      <c r="F48" s="27" t="s">
        <v>25</v>
      </c>
      <c r="G48" s="25" t="s">
        <v>25</v>
      </c>
      <c r="H48" s="25"/>
      <c r="I48" s="25"/>
      <c r="J48" s="25"/>
      <c r="K48" s="28"/>
      <c r="L48" s="28"/>
      <c r="M48" s="28" t="s">
        <v>25</v>
      </c>
      <c r="N48" s="28"/>
      <c r="O48" s="25"/>
      <c r="P48" s="25" t="s">
        <v>25</v>
      </c>
      <c r="Q48" s="25"/>
      <c r="R48" s="25" t="s">
        <v>25</v>
      </c>
      <c r="S48" s="28" t="s">
        <v>25</v>
      </c>
      <c r="T48" s="28"/>
      <c r="U48" s="28"/>
      <c r="V48" s="28"/>
      <c r="W48" s="25"/>
      <c r="X48" s="25"/>
      <c r="Y48" s="25" t="s">
        <v>25</v>
      </c>
      <c r="Z48" s="25"/>
      <c r="AA48" s="28"/>
      <c r="AB48" s="28" t="s">
        <v>25</v>
      </c>
      <c r="AC48" s="28"/>
      <c r="AD48" s="28" t="s">
        <v>25</v>
      </c>
    </row>
    <row r="49" spans="1:30" ht="15" customHeight="1">
      <c r="B49" s="40" t="s">
        <v>63</v>
      </c>
      <c r="C49" s="41"/>
      <c r="D49" s="41" t="s">
        <v>25</v>
      </c>
      <c r="E49" s="41"/>
      <c r="F49" s="41" t="s">
        <v>25</v>
      </c>
      <c r="G49" s="40" t="s">
        <v>25</v>
      </c>
      <c r="H49" s="40"/>
      <c r="I49" s="40"/>
      <c r="J49" s="40"/>
      <c r="K49" s="42"/>
      <c r="L49" s="42"/>
      <c r="M49" s="42" t="s">
        <v>25</v>
      </c>
      <c r="N49" s="42"/>
      <c r="O49" s="40"/>
      <c r="P49" s="40" t="s">
        <v>25</v>
      </c>
      <c r="Q49" s="40"/>
      <c r="R49" s="40" t="s">
        <v>25</v>
      </c>
      <c r="S49" s="42" t="s">
        <v>25</v>
      </c>
      <c r="T49" s="42"/>
      <c r="U49" s="42"/>
      <c r="V49" s="42"/>
      <c r="W49" s="40"/>
      <c r="X49" s="40"/>
      <c r="Y49" s="40" t="s">
        <v>25</v>
      </c>
      <c r="Z49" s="40"/>
      <c r="AA49" s="42"/>
      <c r="AB49" s="42" t="s">
        <v>25</v>
      </c>
      <c r="AC49" s="42"/>
      <c r="AD49" s="42" t="s">
        <v>25</v>
      </c>
    </row>
    <row r="50" spans="1:30" ht="15" customHeight="1">
      <c r="B50" s="25" t="s">
        <v>59</v>
      </c>
      <c r="C50" s="26" t="s">
        <v>25</v>
      </c>
      <c r="D50" s="26"/>
      <c r="E50" s="26"/>
      <c r="F50" s="27"/>
      <c r="G50" s="25"/>
      <c r="H50" s="25"/>
      <c r="I50" s="25" t="s">
        <v>25</v>
      </c>
      <c r="J50" s="25"/>
      <c r="K50" s="28"/>
      <c r="L50" s="28" t="s">
        <v>25</v>
      </c>
      <c r="M50" s="28"/>
      <c r="N50" s="28" t="s">
        <v>25</v>
      </c>
      <c r="O50" s="25" t="s">
        <v>25</v>
      </c>
      <c r="P50" s="25"/>
      <c r="Q50" s="25"/>
      <c r="R50" s="25"/>
      <c r="S50" s="28"/>
      <c r="T50" s="28"/>
      <c r="U50" s="28" t="s">
        <v>25</v>
      </c>
      <c r="V50" s="28"/>
      <c r="W50" s="25"/>
      <c r="X50" s="25" t="s">
        <v>25</v>
      </c>
      <c r="Y50" s="25"/>
      <c r="Z50" s="25" t="s">
        <v>25</v>
      </c>
      <c r="AA50" s="28" t="s">
        <v>25</v>
      </c>
      <c r="AB50" s="28"/>
      <c r="AC50" s="28"/>
      <c r="AD50" s="28"/>
    </row>
    <row r="51" spans="1:30" ht="15" customHeight="1">
      <c r="B51" s="40" t="s">
        <v>60</v>
      </c>
      <c r="C51" s="41" t="s">
        <v>25</v>
      </c>
      <c r="D51" s="41"/>
      <c r="E51" s="41"/>
      <c r="F51" s="41"/>
      <c r="G51" s="40"/>
      <c r="H51" s="40"/>
      <c r="I51" s="40" t="s">
        <v>25</v>
      </c>
      <c r="J51" s="40"/>
      <c r="K51" s="42"/>
      <c r="L51" s="42" t="s">
        <v>25</v>
      </c>
      <c r="M51" s="42"/>
      <c r="N51" s="42" t="s">
        <v>25</v>
      </c>
      <c r="O51" s="40" t="s">
        <v>25</v>
      </c>
      <c r="P51" s="40"/>
      <c r="Q51" s="40"/>
      <c r="R51" s="40"/>
      <c r="S51" s="42"/>
      <c r="T51" s="42"/>
      <c r="U51" s="42" t="s">
        <v>25</v>
      </c>
      <c r="V51" s="42"/>
      <c r="W51" s="40"/>
      <c r="X51" s="40" t="s">
        <v>25</v>
      </c>
      <c r="Y51" s="40"/>
      <c r="Z51" s="40" t="s">
        <v>25</v>
      </c>
      <c r="AA51" s="42" t="s">
        <v>25</v>
      </c>
      <c r="AB51" s="42"/>
      <c r="AC51" s="42"/>
      <c r="AD51" s="42"/>
    </row>
    <row r="52" spans="1:30" ht="15" customHeight="1">
      <c r="B52" s="25" t="s">
        <v>61</v>
      </c>
      <c r="C52" s="26" t="s">
        <v>25</v>
      </c>
      <c r="D52" s="26"/>
      <c r="E52" s="26"/>
      <c r="F52" s="27"/>
      <c r="G52" s="25"/>
      <c r="H52" s="25"/>
      <c r="I52" s="25" t="s">
        <v>25</v>
      </c>
      <c r="J52" s="25"/>
      <c r="K52" s="28"/>
      <c r="L52" s="28" t="s">
        <v>25</v>
      </c>
      <c r="M52" s="28"/>
      <c r="N52" s="28" t="s">
        <v>25</v>
      </c>
      <c r="O52" s="25" t="s">
        <v>25</v>
      </c>
      <c r="P52" s="25"/>
      <c r="Q52" s="25"/>
      <c r="R52" s="25"/>
      <c r="S52" s="28"/>
      <c r="T52" s="28"/>
      <c r="U52" s="28" t="s">
        <v>25</v>
      </c>
      <c r="V52" s="28"/>
      <c r="W52" s="25"/>
      <c r="X52" s="25" t="s">
        <v>25</v>
      </c>
      <c r="Y52" s="25"/>
      <c r="Z52" s="25" t="s">
        <v>25</v>
      </c>
      <c r="AA52" s="28" t="s">
        <v>25</v>
      </c>
      <c r="AB52" s="28"/>
      <c r="AC52" s="28"/>
      <c r="AD52" s="28"/>
    </row>
    <row r="53" spans="1:30" ht="15" customHeight="1">
      <c r="B53" s="25"/>
      <c r="C53" s="26"/>
      <c r="D53" s="26"/>
      <c r="E53" s="26"/>
      <c r="F53" s="27"/>
      <c r="G53" s="25"/>
      <c r="H53" s="25"/>
      <c r="I53" s="25"/>
      <c r="J53" s="25"/>
      <c r="K53" s="28"/>
      <c r="L53" s="28"/>
      <c r="M53" s="28"/>
      <c r="N53" s="28"/>
      <c r="O53" s="25"/>
      <c r="P53" s="25"/>
      <c r="Q53" s="25"/>
      <c r="R53" s="25"/>
      <c r="S53" s="28"/>
      <c r="T53" s="28"/>
      <c r="U53" s="28"/>
      <c r="V53" s="28"/>
      <c r="W53" s="25"/>
      <c r="X53" s="25"/>
      <c r="Y53" s="25"/>
      <c r="Z53" s="25"/>
      <c r="AA53" s="28"/>
      <c r="AB53" s="28"/>
      <c r="AC53" s="28"/>
      <c r="AD53" s="28"/>
    </row>
    <row r="54" spans="1:30" ht="15" customHeight="1">
      <c r="B54" s="9"/>
      <c r="C54" s="1"/>
      <c r="D54" s="1"/>
      <c r="E54" s="1"/>
      <c r="F54" s="1"/>
      <c r="G54" s="6"/>
      <c r="H54" s="7"/>
      <c r="I54" s="7"/>
      <c r="J54" s="7"/>
      <c r="K54" s="7"/>
      <c r="L54" s="7"/>
      <c r="M54" s="7"/>
      <c r="N54" s="7" t="str">
        <f>"Semaine du "&amp;TEXT(C55,"jj/mm")&amp;" au "&amp;TEXT(C55+6,"jj/mm aaaa")</f>
        <v>Semaine du 26/02 au 04/03 2018</v>
      </c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</row>
    <row r="55" spans="1:30" ht="15" customHeight="1">
      <c r="A55" s="46"/>
      <c r="B55" s="45">
        <f ca="1">B42+1</f>
        <v>9</v>
      </c>
      <c r="C55" s="125">
        <f>C42+7</f>
        <v>43157</v>
      </c>
      <c r="D55" s="126"/>
      <c r="E55" s="126"/>
      <c r="F55" s="127"/>
      <c r="G55" s="125">
        <f>C55+1</f>
        <v>43158</v>
      </c>
      <c r="H55" s="126"/>
      <c r="I55" s="126"/>
      <c r="J55" s="127"/>
      <c r="K55" s="125">
        <f>G55+1</f>
        <v>43159</v>
      </c>
      <c r="L55" s="126"/>
      <c r="M55" s="126"/>
      <c r="N55" s="127"/>
      <c r="O55" s="125">
        <f>K55+1</f>
        <v>43160</v>
      </c>
      <c r="P55" s="126"/>
      <c r="Q55" s="126"/>
      <c r="R55" s="127"/>
      <c r="S55" s="125">
        <f>O55+1</f>
        <v>43161</v>
      </c>
      <c r="T55" s="126"/>
      <c r="U55" s="126"/>
      <c r="V55" s="127"/>
      <c r="W55" s="125">
        <f>S55+1</f>
        <v>43162</v>
      </c>
      <c r="X55" s="126"/>
      <c r="Y55" s="126"/>
      <c r="Z55" s="127"/>
      <c r="AA55" s="125">
        <f>W55+1</f>
        <v>43163</v>
      </c>
      <c r="AB55" s="126"/>
      <c r="AC55" s="126"/>
      <c r="AD55" s="127"/>
    </row>
    <row r="56" spans="1:30" ht="15" customHeight="1">
      <c r="B56" s="8" t="s">
        <v>8</v>
      </c>
      <c r="C56" s="11">
        <v>0</v>
      </c>
      <c r="D56" s="11">
        <v>0.29166666666666669</v>
      </c>
      <c r="E56" s="12">
        <v>0.54166666666666663</v>
      </c>
      <c r="F56" s="12">
        <v>0.83333333333333337</v>
      </c>
      <c r="G56" s="13">
        <v>0</v>
      </c>
      <c r="H56" s="13">
        <v>0.29166666666666669</v>
      </c>
      <c r="I56" s="14">
        <v>0.54166666666666663</v>
      </c>
      <c r="J56" s="14">
        <v>0.83333333333333337</v>
      </c>
      <c r="K56" s="11">
        <v>0</v>
      </c>
      <c r="L56" s="11">
        <v>0.29166666666666669</v>
      </c>
      <c r="M56" s="12">
        <v>0.54166666666666663</v>
      </c>
      <c r="N56" s="12">
        <v>0.83333333333333337</v>
      </c>
      <c r="O56" s="13">
        <v>0</v>
      </c>
      <c r="P56" s="13">
        <v>0.29166666666666669</v>
      </c>
      <c r="Q56" s="14">
        <v>0.54166666666666663</v>
      </c>
      <c r="R56" s="14">
        <v>0.83333333333333337</v>
      </c>
      <c r="S56" s="11">
        <v>0</v>
      </c>
      <c r="T56" s="11">
        <v>0.29166666666666669</v>
      </c>
      <c r="U56" s="12">
        <v>0.54166666666666663</v>
      </c>
      <c r="V56" s="12">
        <v>0.83333333333333337</v>
      </c>
      <c r="W56" s="13">
        <v>0</v>
      </c>
      <c r="X56" s="13">
        <v>0.29166666666666669</v>
      </c>
      <c r="Y56" s="14">
        <v>0.54166666666666663</v>
      </c>
      <c r="Z56" s="14">
        <v>0.83333333333333337</v>
      </c>
      <c r="AA56" s="11">
        <v>0</v>
      </c>
      <c r="AB56" s="11">
        <v>0.29166666666666669</v>
      </c>
      <c r="AC56" s="12">
        <v>0.54166666666666663</v>
      </c>
      <c r="AD56" s="12">
        <v>0.83333333333333337</v>
      </c>
    </row>
    <row r="57" spans="1:30" ht="15" customHeight="1">
      <c r="B57" s="8" t="s">
        <v>7</v>
      </c>
      <c r="C57" s="12">
        <v>0.29166666666666669</v>
      </c>
      <c r="D57" s="12">
        <v>0.54166666666666663</v>
      </c>
      <c r="E57" s="12">
        <v>0.83333333333333337</v>
      </c>
      <c r="F57" s="12">
        <v>1</v>
      </c>
      <c r="G57" s="14">
        <v>0.29166666666666669</v>
      </c>
      <c r="H57" s="14">
        <v>0.54166666666666663</v>
      </c>
      <c r="I57" s="14">
        <v>0.83333333333333337</v>
      </c>
      <c r="J57" s="14">
        <v>1</v>
      </c>
      <c r="K57" s="12">
        <v>0.29166666666666669</v>
      </c>
      <c r="L57" s="12">
        <v>0.54166666666666663</v>
      </c>
      <c r="M57" s="12">
        <v>0.83333333333333337</v>
      </c>
      <c r="N57" s="12">
        <v>1</v>
      </c>
      <c r="O57" s="14">
        <v>0.29166666666666669</v>
      </c>
      <c r="P57" s="14">
        <v>0.54166666666666663</v>
      </c>
      <c r="Q57" s="14">
        <v>0.83333333333333337</v>
      </c>
      <c r="R57" s="14">
        <v>1</v>
      </c>
      <c r="S57" s="12">
        <v>0.29166666666666669</v>
      </c>
      <c r="T57" s="12">
        <v>0.54166666666666663</v>
      </c>
      <c r="U57" s="12">
        <v>0.83333333333333337</v>
      </c>
      <c r="V57" s="12">
        <v>1</v>
      </c>
      <c r="W57" s="14">
        <v>0.29166666666666669</v>
      </c>
      <c r="X57" s="14">
        <v>0.54166666666666663</v>
      </c>
      <c r="Y57" s="14">
        <v>0.83333333333333337</v>
      </c>
      <c r="Z57" s="14">
        <v>1</v>
      </c>
      <c r="AA57" s="12">
        <v>0.29166666666666669</v>
      </c>
      <c r="AB57" s="12">
        <v>0.54166666666666663</v>
      </c>
      <c r="AC57" s="12">
        <v>0.83333333333333337</v>
      </c>
      <c r="AD57" s="12">
        <v>1</v>
      </c>
    </row>
    <row r="58" spans="1:30" ht="15" customHeight="1">
      <c r="B58" s="40" t="s">
        <v>55</v>
      </c>
      <c r="C58" s="41"/>
      <c r="D58" s="41" t="s">
        <v>25</v>
      </c>
      <c r="E58" s="41"/>
      <c r="F58" s="41" t="s">
        <v>25</v>
      </c>
      <c r="G58" s="40" t="s">
        <v>25</v>
      </c>
      <c r="H58" s="40"/>
      <c r="I58" s="40"/>
      <c r="J58" s="40"/>
      <c r="K58" s="42"/>
      <c r="L58" s="42"/>
      <c r="M58" s="42" t="s">
        <v>25</v>
      </c>
      <c r="N58" s="42"/>
      <c r="O58" s="40"/>
      <c r="P58" s="40" t="s">
        <v>25</v>
      </c>
      <c r="Q58" s="40"/>
      <c r="R58" s="40" t="s">
        <v>25</v>
      </c>
      <c r="S58" s="42" t="s">
        <v>25</v>
      </c>
      <c r="T58" s="42"/>
      <c r="U58" s="42"/>
      <c r="V58" s="42"/>
      <c r="W58" s="40"/>
      <c r="X58" s="40"/>
      <c r="Y58" s="40" t="s">
        <v>25</v>
      </c>
      <c r="Z58" s="40"/>
      <c r="AA58" s="42"/>
      <c r="AB58" s="42" t="s">
        <v>25</v>
      </c>
      <c r="AC58" s="42"/>
      <c r="AD58" s="42" t="s">
        <v>25</v>
      </c>
    </row>
    <row r="59" spans="1:30" ht="15" customHeight="1">
      <c r="B59" s="25" t="s">
        <v>56</v>
      </c>
      <c r="C59" s="26"/>
      <c r="D59" s="26" t="s">
        <v>25</v>
      </c>
      <c r="E59" s="26"/>
      <c r="F59" s="27" t="s">
        <v>25</v>
      </c>
      <c r="G59" s="25" t="s">
        <v>25</v>
      </c>
      <c r="H59" s="25"/>
      <c r="I59" s="25"/>
      <c r="J59" s="25"/>
      <c r="K59" s="28"/>
      <c r="L59" s="28"/>
      <c r="M59" s="28" t="s">
        <v>25</v>
      </c>
      <c r="N59" s="28"/>
      <c r="O59" s="25"/>
      <c r="P59" s="25" t="s">
        <v>25</v>
      </c>
      <c r="Q59" s="25"/>
      <c r="R59" s="25" t="s">
        <v>25</v>
      </c>
      <c r="S59" s="28" t="s">
        <v>25</v>
      </c>
      <c r="T59" s="28"/>
      <c r="U59" s="28"/>
      <c r="V59" s="28"/>
      <c r="W59" s="25"/>
      <c r="X59" s="25"/>
      <c r="Y59" s="25" t="s">
        <v>25</v>
      </c>
      <c r="Z59" s="25"/>
      <c r="AA59" s="28"/>
      <c r="AB59" s="28" t="s">
        <v>25</v>
      </c>
      <c r="AC59" s="28"/>
      <c r="AD59" s="28" t="s">
        <v>25</v>
      </c>
    </row>
    <row r="60" spans="1:30" ht="15" customHeight="1">
      <c r="B60" s="40" t="s">
        <v>57</v>
      </c>
      <c r="C60" s="41" t="s">
        <v>25</v>
      </c>
      <c r="D60" s="41"/>
      <c r="E60" s="41"/>
      <c r="F60" s="41"/>
      <c r="G60" s="40"/>
      <c r="H60" s="40"/>
      <c r="I60" s="40" t="s">
        <v>25</v>
      </c>
      <c r="J60" s="40"/>
      <c r="K60" s="42"/>
      <c r="L60" s="42" t="s">
        <v>25</v>
      </c>
      <c r="M60" s="42"/>
      <c r="N60" s="42" t="s">
        <v>25</v>
      </c>
      <c r="O60" s="40" t="s">
        <v>25</v>
      </c>
      <c r="P60" s="40"/>
      <c r="Q60" s="40"/>
      <c r="R60" s="40"/>
      <c r="S60" s="42"/>
      <c r="T60" s="42"/>
      <c r="U60" s="42" t="s">
        <v>25</v>
      </c>
      <c r="V60" s="42"/>
      <c r="W60" s="40"/>
      <c r="X60" s="40" t="s">
        <v>25</v>
      </c>
      <c r="Y60" s="40"/>
      <c r="Z60" s="40" t="s">
        <v>25</v>
      </c>
      <c r="AA60" s="42" t="s">
        <v>25</v>
      </c>
      <c r="AB60" s="42"/>
      <c r="AC60" s="42"/>
      <c r="AD60" s="42"/>
    </row>
    <row r="61" spans="1:30">
      <c r="B61" s="25" t="s">
        <v>58</v>
      </c>
      <c r="C61" s="26" t="s">
        <v>25</v>
      </c>
      <c r="D61" s="26"/>
      <c r="E61" s="26"/>
      <c r="F61" s="27"/>
      <c r="G61" s="25"/>
      <c r="H61" s="25"/>
      <c r="I61" s="25" t="s">
        <v>25</v>
      </c>
      <c r="J61" s="25"/>
      <c r="K61" s="28"/>
      <c r="L61" s="28" t="s">
        <v>25</v>
      </c>
      <c r="M61" s="28"/>
      <c r="N61" s="28" t="s">
        <v>25</v>
      </c>
      <c r="O61" s="25" t="s">
        <v>25</v>
      </c>
      <c r="P61" s="25"/>
      <c r="Q61" s="25"/>
      <c r="R61" s="25"/>
      <c r="S61" s="28"/>
      <c r="T61" s="28"/>
      <c r="U61" s="28" t="s">
        <v>25</v>
      </c>
      <c r="V61" s="28"/>
      <c r="W61" s="25"/>
      <c r="X61" s="25" t="s">
        <v>25</v>
      </c>
      <c r="Y61" s="25"/>
      <c r="Z61" s="25" t="s">
        <v>25</v>
      </c>
      <c r="AA61" s="28" t="s">
        <v>25</v>
      </c>
      <c r="AB61" s="28"/>
      <c r="AC61" s="28"/>
      <c r="AD61" s="28"/>
    </row>
    <row r="62" spans="1:30">
      <c r="B62" s="40" t="s">
        <v>63</v>
      </c>
      <c r="C62" s="41" t="s">
        <v>25</v>
      </c>
      <c r="D62" s="41"/>
      <c r="E62" s="41"/>
      <c r="F62" s="41"/>
      <c r="G62" s="40"/>
      <c r="H62" s="40"/>
      <c r="I62" s="40" t="s">
        <v>25</v>
      </c>
      <c r="J62" s="40"/>
      <c r="K62" s="42"/>
      <c r="L62" s="42" t="s">
        <v>25</v>
      </c>
      <c r="M62" s="42"/>
      <c r="N62" s="42" t="s">
        <v>25</v>
      </c>
      <c r="O62" s="40" t="s">
        <v>25</v>
      </c>
      <c r="P62" s="40"/>
      <c r="Q62" s="40"/>
      <c r="R62" s="40"/>
      <c r="S62" s="42"/>
      <c r="T62" s="42"/>
      <c r="U62" s="42" t="s">
        <v>25</v>
      </c>
      <c r="V62" s="42"/>
      <c r="W62" s="40"/>
      <c r="X62" s="40" t="s">
        <v>25</v>
      </c>
      <c r="Y62" s="40"/>
      <c r="Z62" s="40" t="s">
        <v>25</v>
      </c>
      <c r="AA62" s="42" t="s">
        <v>25</v>
      </c>
      <c r="AB62" s="42"/>
      <c r="AC62" s="42"/>
      <c r="AD62" s="42"/>
    </row>
    <row r="63" spans="1:30" ht="15" customHeight="1">
      <c r="B63" s="25" t="s">
        <v>59</v>
      </c>
      <c r="C63" s="26"/>
      <c r="D63" s="26"/>
      <c r="E63" s="26" t="s">
        <v>25</v>
      </c>
      <c r="F63" s="27"/>
      <c r="G63" s="25"/>
      <c r="H63" s="25" t="s">
        <v>25</v>
      </c>
      <c r="I63" s="25"/>
      <c r="J63" s="25" t="s">
        <v>25</v>
      </c>
      <c r="K63" s="28" t="s">
        <v>25</v>
      </c>
      <c r="L63" s="28"/>
      <c r="M63" s="28"/>
      <c r="N63" s="28"/>
      <c r="O63" s="25"/>
      <c r="P63" s="25"/>
      <c r="Q63" s="25" t="s">
        <v>25</v>
      </c>
      <c r="R63" s="25"/>
      <c r="S63" s="28"/>
      <c r="T63" s="28" t="s">
        <v>25</v>
      </c>
      <c r="U63" s="28"/>
      <c r="V63" s="28" t="s">
        <v>25</v>
      </c>
      <c r="W63" s="25" t="s">
        <v>25</v>
      </c>
      <c r="X63" s="25"/>
      <c r="Y63" s="25"/>
      <c r="Z63" s="25"/>
      <c r="AA63" s="28"/>
      <c r="AB63" s="28"/>
      <c r="AC63" s="28" t="s">
        <v>25</v>
      </c>
      <c r="AD63" s="28"/>
    </row>
    <row r="64" spans="1:30" ht="15" customHeight="1">
      <c r="B64" s="40" t="s">
        <v>60</v>
      </c>
      <c r="C64" s="41"/>
      <c r="D64" s="41"/>
      <c r="E64" s="41" t="s">
        <v>25</v>
      </c>
      <c r="F64" s="41"/>
      <c r="G64" s="40"/>
      <c r="H64" s="40" t="s">
        <v>25</v>
      </c>
      <c r="I64" s="40"/>
      <c r="J64" s="40" t="s">
        <v>25</v>
      </c>
      <c r="K64" s="42" t="s">
        <v>25</v>
      </c>
      <c r="L64" s="42"/>
      <c r="M64" s="42"/>
      <c r="N64" s="42"/>
      <c r="O64" s="40"/>
      <c r="P64" s="40"/>
      <c r="Q64" s="40" t="s">
        <v>25</v>
      </c>
      <c r="R64" s="40"/>
      <c r="S64" s="42"/>
      <c r="T64" s="42" t="s">
        <v>25</v>
      </c>
      <c r="U64" s="42"/>
      <c r="V64" s="42" t="s">
        <v>25</v>
      </c>
      <c r="W64" s="40" t="s">
        <v>25</v>
      </c>
      <c r="X64" s="40"/>
      <c r="Y64" s="40"/>
      <c r="Z64" s="40"/>
      <c r="AA64" s="42"/>
      <c r="AB64" s="42"/>
      <c r="AC64" s="42" t="s">
        <v>25</v>
      </c>
      <c r="AD64" s="42"/>
    </row>
    <row r="65" spans="1:30" ht="15" customHeight="1">
      <c r="B65" s="25" t="s">
        <v>61</v>
      </c>
      <c r="C65" s="26"/>
      <c r="D65" s="26"/>
      <c r="E65" s="26" t="s">
        <v>25</v>
      </c>
      <c r="F65" s="27"/>
      <c r="G65" s="25"/>
      <c r="H65" s="25" t="s">
        <v>25</v>
      </c>
      <c r="I65" s="25"/>
      <c r="J65" s="25" t="s">
        <v>25</v>
      </c>
      <c r="K65" s="28" t="s">
        <v>25</v>
      </c>
      <c r="L65" s="28"/>
      <c r="M65" s="28"/>
      <c r="N65" s="28"/>
      <c r="O65" s="25"/>
      <c r="P65" s="25"/>
      <c r="Q65" s="25" t="s">
        <v>25</v>
      </c>
      <c r="R65" s="25"/>
      <c r="S65" s="28"/>
      <c r="T65" s="28" t="s">
        <v>25</v>
      </c>
      <c r="U65" s="28"/>
      <c r="V65" s="28" t="s">
        <v>25</v>
      </c>
      <c r="W65" s="25" t="s">
        <v>25</v>
      </c>
      <c r="X65" s="25"/>
      <c r="Y65" s="25"/>
      <c r="Z65" s="25"/>
      <c r="AA65" s="28"/>
      <c r="AB65" s="28"/>
      <c r="AC65" s="28" t="s">
        <v>25</v>
      </c>
      <c r="AD65" s="28"/>
    </row>
    <row r="66" spans="1:30" ht="15" customHeight="1">
      <c r="B66" s="25"/>
      <c r="C66" s="26"/>
      <c r="D66" s="26"/>
      <c r="E66" s="26"/>
      <c r="F66" s="27"/>
      <c r="G66" s="25"/>
      <c r="H66" s="25"/>
      <c r="I66" s="25"/>
      <c r="J66" s="25"/>
      <c r="K66" s="28"/>
      <c r="L66" s="28"/>
      <c r="M66" s="28"/>
      <c r="N66" s="28"/>
      <c r="O66" s="25"/>
      <c r="P66" s="25"/>
      <c r="Q66" s="25"/>
      <c r="R66" s="25"/>
      <c r="S66" s="28"/>
      <c r="T66" s="28"/>
      <c r="U66" s="28"/>
      <c r="V66" s="28"/>
      <c r="W66" s="25"/>
      <c r="X66" s="25"/>
      <c r="Y66" s="25"/>
      <c r="Z66" s="25"/>
      <c r="AA66" s="28"/>
      <c r="AB66" s="28"/>
      <c r="AC66" s="28"/>
      <c r="AD66" s="28"/>
    </row>
    <row r="67" spans="1:30" ht="15" customHeight="1">
      <c r="B67" s="9"/>
      <c r="C67" s="1"/>
      <c r="D67" s="1"/>
      <c r="E67" s="1"/>
      <c r="F67" s="1"/>
      <c r="G67" s="6"/>
      <c r="H67" s="7"/>
      <c r="I67" s="7"/>
      <c r="J67" s="7"/>
      <c r="K67" s="7"/>
      <c r="L67" s="7"/>
      <c r="M67" s="7"/>
      <c r="N67" s="7" t="str">
        <f>"Semaine du "&amp;TEXT(C68,"jj/mm")&amp;" au "&amp;TEXT(C68+6,"jj/mm aaaa")</f>
        <v>Semaine du 05/03 au 11/03 2018</v>
      </c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</row>
    <row r="68" spans="1:30" ht="15" customHeight="1">
      <c r="A68" s="46"/>
      <c r="B68" s="45">
        <f ca="1">B55+1</f>
        <v>10</v>
      </c>
      <c r="C68" s="125">
        <f>C55+7</f>
        <v>43164</v>
      </c>
      <c r="D68" s="126"/>
      <c r="E68" s="126"/>
      <c r="F68" s="127"/>
      <c r="G68" s="125">
        <f>C68+1</f>
        <v>43165</v>
      </c>
      <c r="H68" s="126"/>
      <c r="I68" s="126"/>
      <c r="J68" s="127"/>
      <c r="K68" s="125">
        <f>G68+1</f>
        <v>43166</v>
      </c>
      <c r="L68" s="126"/>
      <c r="M68" s="126"/>
      <c r="N68" s="127"/>
      <c r="O68" s="125">
        <f>K68+1</f>
        <v>43167</v>
      </c>
      <c r="P68" s="126"/>
      <c r="Q68" s="126"/>
      <c r="R68" s="127"/>
      <c r="S68" s="125">
        <f>O68+1</f>
        <v>43168</v>
      </c>
      <c r="T68" s="126"/>
      <c r="U68" s="126"/>
      <c r="V68" s="127"/>
      <c r="W68" s="125">
        <f>S68+1</f>
        <v>43169</v>
      </c>
      <c r="X68" s="126"/>
      <c r="Y68" s="126"/>
      <c r="Z68" s="127"/>
      <c r="AA68" s="125">
        <f>W68+1</f>
        <v>43170</v>
      </c>
      <c r="AB68" s="126"/>
      <c r="AC68" s="126"/>
      <c r="AD68" s="127"/>
    </row>
    <row r="69" spans="1:30" ht="15" customHeight="1">
      <c r="B69" s="8" t="s">
        <v>8</v>
      </c>
      <c r="C69" s="13">
        <v>0</v>
      </c>
      <c r="D69" s="13">
        <v>0.29166666666666669</v>
      </c>
      <c r="E69" s="14">
        <v>0.54166666666666663</v>
      </c>
      <c r="F69" s="14">
        <v>0.83333333333333337</v>
      </c>
      <c r="G69" s="11">
        <v>0</v>
      </c>
      <c r="H69" s="11">
        <v>0.29166666666666669</v>
      </c>
      <c r="I69" s="12">
        <v>0.54166666666666663</v>
      </c>
      <c r="J69" s="12">
        <v>0.83333333333333337</v>
      </c>
      <c r="K69" s="13">
        <v>0</v>
      </c>
      <c r="L69" s="13">
        <v>0.29166666666666669</v>
      </c>
      <c r="M69" s="14">
        <v>0.54166666666666663</v>
      </c>
      <c r="N69" s="14">
        <v>0.83333333333333337</v>
      </c>
      <c r="O69" s="11">
        <v>0</v>
      </c>
      <c r="P69" s="11">
        <v>0.29166666666666669</v>
      </c>
      <c r="Q69" s="12">
        <v>0.54166666666666663</v>
      </c>
      <c r="R69" s="12">
        <v>0.83333333333333337</v>
      </c>
      <c r="S69" s="13">
        <v>0</v>
      </c>
      <c r="T69" s="13">
        <v>0.29166666666666669</v>
      </c>
      <c r="U69" s="14">
        <v>0.54166666666666663</v>
      </c>
      <c r="V69" s="14">
        <v>0.83333333333333337</v>
      </c>
      <c r="W69" s="11">
        <v>0</v>
      </c>
      <c r="X69" s="11">
        <v>0.29166666666666669</v>
      </c>
      <c r="Y69" s="12">
        <v>0.54166666666666663</v>
      </c>
      <c r="Z69" s="12">
        <v>0.83333333333333337</v>
      </c>
      <c r="AA69" s="13">
        <v>0</v>
      </c>
      <c r="AB69" s="13">
        <v>0.29166666666666669</v>
      </c>
      <c r="AC69" s="14">
        <v>0.54166666666666663</v>
      </c>
      <c r="AD69" s="14">
        <v>0.83333333333333337</v>
      </c>
    </row>
    <row r="70" spans="1:30" ht="15" customHeight="1">
      <c r="B70" s="8" t="s">
        <v>7</v>
      </c>
      <c r="C70" s="14">
        <v>0.29166666666666669</v>
      </c>
      <c r="D70" s="14">
        <v>0.54166666666666663</v>
      </c>
      <c r="E70" s="14">
        <v>0.83333333333333337</v>
      </c>
      <c r="F70" s="14">
        <v>1</v>
      </c>
      <c r="G70" s="12">
        <v>0.29166666666666669</v>
      </c>
      <c r="H70" s="12">
        <v>0.54166666666666663</v>
      </c>
      <c r="I70" s="12">
        <v>0.83333333333333337</v>
      </c>
      <c r="J70" s="12">
        <v>1</v>
      </c>
      <c r="K70" s="14">
        <v>0.29166666666666669</v>
      </c>
      <c r="L70" s="14">
        <v>0.54166666666666663</v>
      </c>
      <c r="M70" s="14">
        <v>0.83333333333333337</v>
      </c>
      <c r="N70" s="14">
        <v>1</v>
      </c>
      <c r="O70" s="12">
        <v>0.29166666666666669</v>
      </c>
      <c r="P70" s="12">
        <v>0.54166666666666663</v>
      </c>
      <c r="Q70" s="12">
        <v>0.83333333333333337</v>
      </c>
      <c r="R70" s="12">
        <v>1</v>
      </c>
      <c r="S70" s="14">
        <v>0.29166666666666669</v>
      </c>
      <c r="T70" s="14">
        <v>0.54166666666666663</v>
      </c>
      <c r="U70" s="14">
        <v>0.83333333333333337</v>
      </c>
      <c r="V70" s="14">
        <v>1</v>
      </c>
      <c r="W70" s="12">
        <v>0.29166666666666669</v>
      </c>
      <c r="X70" s="12">
        <v>0.54166666666666663</v>
      </c>
      <c r="Y70" s="12">
        <v>0.83333333333333337</v>
      </c>
      <c r="Z70" s="12">
        <v>1</v>
      </c>
      <c r="AA70" s="14">
        <v>0.29166666666666669</v>
      </c>
      <c r="AB70" s="14">
        <v>0.54166666666666663</v>
      </c>
      <c r="AC70" s="14">
        <v>0.83333333333333337</v>
      </c>
      <c r="AD70" s="14">
        <v>1</v>
      </c>
    </row>
    <row r="71" spans="1:30" ht="15" customHeight="1">
      <c r="B71" s="35" t="s">
        <v>55</v>
      </c>
      <c r="C71" s="36" t="s">
        <v>25</v>
      </c>
      <c r="D71" s="36"/>
      <c r="E71" s="36"/>
      <c r="F71" s="37"/>
      <c r="G71" s="35"/>
      <c r="H71" s="35"/>
      <c r="I71" s="35" t="s">
        <v>25</v>
      </c>
      <c r="J71" s="35"/>
      <c r="K71" s="38"/>
      <c r="L71" s="38" t="s">
        <v>25</v>
      </c>
      <c r="M71" s="38"/>
      <c r="N71" s="38" t="s">
        <v>25</v>
      </c>
      <c r="O71" s="35" t="s">
        <v>25</v>
      </c>
      <c r="P71" s="35"/>
      <c r="Q71" s="35"/>
      <c r="R71" s="35"/>
      <c r="S71" s="38"/>
      <c r="T71" s="38"/>
      <c r="U71" s="38" t="s">
        <v>25</v>
      </c>
      <c r="V71" s="38"/>
      <c r="W71" s="35"/>
      <c r="X71" s="35" t="s">
        <v>25</v>
      </c>
      <c r="Y71" s="35"/>
      <c r="Z71" s="35" t="s">
        <v>25</v>
      </c>
      <c r="AA71" s="38" t="s">
        <v>25</v>
      </c>
      <c r="AB71" s="38"/>
      <c r="AC71" s="38"/>
      <c r="AD71" s="39"/>
    </row>
    <row r="72" spans="1:30" ht="15" customHeight="1">
      <c r="B72" s="18" t="s">
        <v>56</v>
      </c>
      <c r="C72" s="34" t="s">
        <v>25</v>
      </c>
      <c r="D72" s="34"/>
      <c r="E72" s="34"/>
      <c r="F72" s="34"/>
      <c r="G72" s="18"/>
      <c r="H72" s="18"/>
      <c r="I72" s="18" t="s">
        <v>25</v>
      </c>
      <c r="J72" s="18"/>
      <c r="K72" s="23"/>
      <c r="L72" s="23" t="s">
        <v>25</v>
      </c>
      <c r="M72" s="23"/>
      <c r="N72" s="23" t="s">
        <v>25</v>
      </c>
      <c r="O72" s="18" t="s">
        <v>25</v>
      </c>
      <c r="P72" s="18"/>
      <c r="Q72" s="18"/>
      <c r="R72" s="18"/>
      <c r="S72" s="23"/>
      <c r="T72" s="23"/>
      <c r="U72" s="23" t="s">
        <v>25</v>
      </c>
      <c r="V72" s="23"/>
      <c r="W72" s="18"/>
      <c r="X72" s="18" t="s">
        <v>25</v>
      </c>
      <c r="Y72" s="18"/>
      <c r="Z72" s="18" t="s">
        <v>25</v>
      </c>
      <c r="AA72" s="23" t="s">
        <v>25</v>
      </c>
      <c r="AB72" s="23"/>
      <c r="AC72" s="23"/>
      <c r="AD72" s="24"/>
    </row>
    <row r="73" spans="1:30" ht="15" customHeight="1">
      <c r="B73" s="35" t="s">
        <v>57</v>
      </c>
      <c r="C73" s="36"/>
      <c r="D73" s="36"/>
      <c r="E73" s="36" t="s">
        <v>25</v>
      </c>
      <c r="F73" s="37"/>
      <c r="G73" s="35"/>
      <c r="H73" s="35" t="s">
        <v>25</v>
      </c>
      <c r="I73" s="35"/>
      <c r="J73" s="35" t="s">
        <v>25</v>
      </c>
      <c r="K73" s="38" t="s">
        <v>25</v>
      </c>
      <c r="L73" s="38"/>
      <c r="M73" s="38"/>
      <c r="N73" s="38"/>
      <c r="O73" s="35"/>
      <c r="P73" s="35"/>
      <c r="Q73" s="35" t="s">
        <v>25</v>
      </c>
      <c r="R73" s="35"/>
      <c r="S73" s="38"/>
      <c r="T73" s="38" t="s">
        <v>25</v>
      </c>
      <c r="U73" s="38"/>
      <c r="V73" s="38" t="s">
        <v>25</v>
      </c>
      <c r="W73" s="35" t="s">
        <v>25</v>
      </c>
      <c r="X73" s="35"/>
      <c r="Y73" s="35"/>
      <c r="Z73" s="35"/>
      <c r="AA73" s="38"/>
      <c r="AB73" s="38"/>
      <c r="AC73" s="38" t="s">
        <v>25</v>
      </c>
      <c r="AD73" s="39"/>
    </row>
    <row r="74" spans="1:30" ht="15" customHeight="1">
      <c r="B74" s="18" t="s">
        <v>58</v>
      </c>
      <c r="C74" s="34"/>
      <c r="D74" s="34"/>
      <c r="E74" s="34" t="s">
        <v>25</v>
      </c>
      <c r="F74" s="34"/>
      <c r="G74" s="18"/>
      <c r="H74" s="18" t="s">
        <v>25</v>
      </c>
      <c r="I74" s="18"/>
      <c r="J74" s="18" t="s">
        <v>25</v>
      </c>
      <c r="K74" s="23" t="s">
        <v>25</v>
      </c>
      <c r="L74" s="23"/>
      <c r="M74" s="23"/>
      <c r="N74" s="23"/>
      <c r="O74" s="18"/>
      <c r="P74" s="18"/>
      <c r="Q74" s="18" t="s">
        <v>25</v>
      </c>
      <c r="R74" s="18"/>
      <c r="S74" s="23"/>
      <c r="T74" s="23" t="s">
        <v>25</v>
      </c>
      <c r="U74" s="23"/>
      <c r="V74" s="23" t="s">
        <v>25</v>
      </c>
      <c r="W74" s="18" t="s">
        <v>25</v>
      </c>
      <c r="X74" s="18"/>
      <c r="Y74" s="18"/>
      <c r="Z74" s="18"/>
      <c r="AA74" s="23"/>
      <c r="AB74" s="23"/>
      <c r="AC74" s="23" t="s">
        <v>25</v>
      </c>
      <c r="AD74" s="24"/>
    </row>
    <row r="75" spans="1:30" ht="15" customHeight="1">
      <c r="B75" s="35" t="s">
        <v>63</v>
      </c>
      <c r="C75" s="36"/>
      <c r="D75" s="36"/>
      <c r="E75" s="36" t="s">
        <v>25</v>
      </c>
      <c r="F75" s="37"/>
      <c r="G75" s="35"/>
      <c r="H75" s="35" t="s">
        <v>25</v>
      </c>
      <c r="I75" s="35"/>
      <c r="J75" s="35" t="s">
        <v>25</v>
      </c>
      <c r="K75" s="38" t="s">
        <v>25</v>
      </c>
      <c r="L75" s="38"/>
      <c r="M75" s="38"/>
      <c r="N75" s="38"/>
      <c r="O75" s="35"/>
      <c r="P75" s="35"/>
      <c r="Q75" s="35" t="s">
        <v>25</v>
      </c>
      <c r="R75" s="35"/>
      <c r="S75" s="38"/>
      <c r="T75" s="38" t="s">
        <v>25</v>
      </c>
      <c r="U75" s="38"/>
      <c r="V75" s="38" t="s">
        <v>25</v>
      </c>
      <c r="W75" s="35" t="s">
        <v>25</v>
      </c>
      <c r="X75" s="35"/>
      <c r="Y75" s="35"/>
      <c r="Z75" s="35"/>
      <c r="AA75" s="38"/>
      <c r="AB75" s="38"/>
      <c r="AC75" s="38" t="s">
        <v>25</v>
      </c>
      <c r="AD75" s="39"/>
    </row>
    <row r="76" spans="1:30" ht="15" customHeight="1">
      <c r="B76" s="18" t="s">
        <v>59</v>
      </c>
      <c r="C76" s="34"/>
      <c r="D76" s="34" t="s">
        <v>25</v>
      </c>
      <c r="E76" s="34"/>
      <c r="F76" s="34" t="s">
        <v>25</v>
      </c>
      <c r="G76" s="18" t="s">
        <v>25</v>
      </c>
      <c r="H76" s="18"/>
      <c r="I76" s="18"/>
      <c r="J76" s="18"/>
      <c r="K76" s="23"/>
      <c r="L76" s="23"/>
      <c r="M76" s="23" t="s">
        <v>25</v>
      </c>
      <c r="N76" s="23"/>
      <c r="O76" s="18"/>
      <c r="P76" s="18" t="s">
        <v>25</v>
      </c>
      <c r="Q76" s="18"/>
      <c r="R76" s="18" t="s">
        <v>25</v>
      </c>
      <c r="S76" s="23" t="s">
        <v>25</v>
      </c>
      <c r="T76" s="23"/>
      <c r="U76" s="23"/>
      <c r="V76" s="23"/>
      <c r="W76" s="18"/>
      <c r="X76" s="18"/>
      <c r="Y76" s="18" t="s">
        <v>25</v>
      </c>
      <c r="Z76" s="18"/>
      <c r="AA76" s="23"/>
      <c r="AB76" s="23" t="s">
        <v>25</v>
      </c>
      <c r="AC76" s="23"/>
      <c r="AD76" s="24" t="s">
        <v>25</v>
      </c>
    </row>
    <row r="77" spans="1:30" ht="15" customHeight="1">
      <c r="B77" s="35" t="s">
        <v>60</v>
      </c>
      <c r="C77" s="36"/>
      <c r="D77" s="36" t="s">
        <v>25</v>
      </c>
      <c r="E77" s="36"/>
      <c r="F77" s="37" t="s">
        <v>25</v>
      </c>
      <c r="G77" s="35" t="s">
        <v>25</v>
      </c>
      <c r="H77" s="35"/>
      <c r="I77" s="35"/>
      <c r="J77" s="35"/>
      <c r="K77" s="38"/>
      <c r="L77" s="38"/>
      <c r="M77" s="38" t="s">
        <v>25</v>
      </c>
      <c r="N77" s="38"/>
      <c r="O77" s="35"/>
      <c r="P77" s="35" t="s">
        <v>25</v>
      </c>
      <c r="Q77" s="35"/>
      <c r="R77" s="35" t="s">
        <v>25</v>
      </c>
      <c r="S77" s="38" t="s">
        <v>25</v>
      </c>
      <c r="T77" s="38"/>
      <c r="U77" s="38"/>
      <c r="V77" s="38"/>
      <c r="W77" s="35"/>
      <c r="X77" s="35"/>
      <c r="Y77" s="35" t="s">
        <v>25</v>
      </c>
      <c r="Z77" s="35"/>
      <c r="AA77" s="38"/>
      <c r="AB77" s="38" t="s">
        <v>25</v>
      </c>
      <c r="AC77" s="38"/>
      <c r="AD77" s="39" t="s">
        <v>25</v>
      </c>
    </row>
    <row r="78" spans="1:30" ht="15" customHeight="1">
      <c r="B78" s="18" t="s">
        <v>61</v>
      </c>
      <c r="C78" s="34"/>
      <c r="D78" s="34" t="s">
        <v>25</v>
      </c>
      <c r="E78" s="34"/>
      <c r="F78" s="34" t="s">
        <v>25</v>
      </c>
      <c r="G78" s="18" t="s">
        <v>25</v>
      </c>
      <c r="H78" s="18"/>
      <c r="I78" s="18"/>
      <c r="J78" s="18"/>
      <c r="K78" s="23"/>
      <c r="L78" s="23"/>
      <c r="M78" s="23" t="s">
        <v>25</v>
      </c>
      <c r="N78" s="23"/>
      <c r="O78" s="18"/>
      <c r="P78" s="18" t="s">
        <v>25</v>
      </c>
      <c r="Q78" s="18"/>
      <c r="R78" s="18" t="s">
        <v>25</v>
      </c>
      <c r="S78" s="23" t="s">
        <v>25</v>
      </c>
      <c r="T78" s="23"/>
      <c r="U78" s="23"/>
      <c r="V78" s="23"/>
      <c r="W78" s="18"/>
      <c r="X78" s="18"/>
      <c r="Y78" s="18" t="s">
        <v>25</v>
      </c>
      <c r="Z78" s="18"/>
      <c r="AA78" s="23"/>
      <c r="AB78" s="23" t="s">
        <v>25</v>
      </c>
      <c r="AC78" s="23"/>
      <c r="AD78" s="24" t="s">
        <v>25</v>
      </c>
    </row>
    <row r="79" spans="1:30" ht="15" customHeight="1">
      <c r="B79" s="18"/>
      <c r="C79" s="34"/>
      <c r="D79" s="34"/>
      <c r="E79" s="34"/>
      <c r="F79" s="34"/>
      <c r="G79" s="18"/>
      <c r="H79" s="18"/>
      <c r="I79" s="18"/>
      <c r="J79" s="18"/>
      <c r="K79" s="23"/>
      <c r="L79" s="23"/>
      <c r="M79" s="23"/>
      <c r="N79" s="23"/>
      <c r="O79" s="18"/>
      <c r="P79" s="18"/>
      <c r="Q79" s="18"/>
      <c r="R79" s="18"/>
      <c r="S79" s="23"/>
      <c r="T79" s="23"/>
      <c r="U79" s="23"/>
      <c r="V79" s="23"/>
      <c r="W79" s="18"/>
      <c r="X79" s="18"/>
      <c r="Y79" s="18"/>
      <c r="Z79" s="18"/>
      <c r="AA79" s="23"/>
      <c r="AB79" s="23"/>
      <c r="AC79" s="23"/>
      <c r="AD79" s="24"/>
    </row>
    <row r="80" spans="1:30" ht="15" customHeight="1">
      <c r="B80" s="35"/>
      <c r="C80" s="36"/>
      <c r="D80" s="36"/>
      <c r="E80" s="36"/>
      <c r="F80" s="37"/>
      <c r="G80" s="35"/>
      <c r="H80" s="35"/>
      <c r="I80" s="35"/>
      <c r="J80" s="35"/>
      <c r="K80" s="38"/>
      <c r="L80" s="38"/>
      <c r="M80" s="38"/>
      <c r="N80" s="38"/>
      <c r="O80" s="35"/>
      <c r="P80" s="35"/>
      <c r="Q80" s="35"/>
      <c r="R80" s="35"/>
      <c r="S80" s="38"/>
      <c r="T80" s="38"/>
      <c r="U80" s="38"/>
      <c r="V80" s="38"/>
      <c r="W80" s="35"/>
      <c r="X80" s="35"/>
      <c r="Y80" s="35"/>
      <c r="Z80" s="35"/>
      <c r="AA80" s="38"/>
      <c r="AB80" s="38"/>
      <c r="AC80" s="38"/>
      <c r="AD80" s="39"/>
    </row>
    <row r="81" spans="2:30" ht="15" customHeight="1">
      <c r="B81" s="18"/>
      <c r="C81" s="34"/>
      <c r="D81" s="34"/>
      <c r="E81" s="34"/>
      <c r="F81" s="34"/>
      <c r="G81" s="18"/>
      <c r="H81" s="18"/>
      <c r="I81" s="18"/>
      <c r="J81" s="18"/>
      <c r="K81" s="23"/>
      <c r="L81" s="23"/>
      <c r="M81" s="23"/>
      <c r="N81" s="23"/>
      <c r="O81" s="18"/>
      <c r="P81" s="18"/>
      <c r="Q81" s="18"/>
      <c r="R81" s="18"/>
      <c r="S81" s="23"/>
      <c r="T81" s="23"/>
      <c r="U81" s="23"/>
      <c r="V81" s="23"/>
      <c r="W81" s="18"/>
      <c r="X81" s="18"/>
      <c r="Y81" s="18"/>
      <c r="Z81" s="18"/>
      <c r="AA81" s="23"/>
      <c r="AB81" s="23"/>
      <c r="AC81" s="23"/>
      <c r="AD81" s="24"/>
    </row>
    <row r="82" spans="2:30" ht="23.25" customHeight="1">
      <c r="B82" s="35"/>
      <c r="C82" s="36"/>
      <c r="D82" s="36"/>
      <c r="E82" s="36"/>
      <c r="F82" s="37"/>
      <c r="G82" s="35"/>
      <c r="H82" s="35"/>
      <c r="I82" s="35"/>
      <c r="J82" s="35"/>
      <c r="K82" s="38"/>
      <c r="L82" s="38"/>
      <c r="M82" s="38"/>
      <c r="N82" s="38"/>
      <c r="O82" s="35"/>
      <c r="P82" s="35"/>
      <c r="Q82" s="35"/>
      <c r="R82" s="35"/>
      <c r="S82" s="38"/>
      <c r="T82" s="38"/>
      <c r="U82" s="38"/>
      <c r="V82" s="38"/>
      <c r="W82" s="35"/>
      <c r="X82" s="35"/>
      <c r="Y82" s="35"/>
      <c r="Z82" s="35"/>
      <c r="AA82" s="38"/>
      <c r="AB82" s="38"/>
      <c r="AC82" s="38"/>
      <c r="AD82" s="39"/>
    </row>
    <row r="83" spans="2:30" ht="15" customHeight="1">
      <c r="B83" s="18"/>
      <c r="C83" s="34"/>
      <c r="D83" s="34"/>
      <c r="E83" s="34"/>
      <c r="F83" s="34"/>
      <c r="G83" s="18"/>
      <c r="H83" s="18"/>
      <c r="I83" s="18"/>
      <c r="J83" s="18"/>
      <c r="K83" s="23"/>
      <c r="L83" s="23"/>
      <c r="M83" s="23"/>
      <c r="N83" s="23"/>
      <c r="O83" s="18"/>
      <c r="P83" s="18"/>
      <c r="Q83" s="18"/>
      <c r="R83" s="18"/>
      <c r="S83" s="23"/>
      <c r="T83" s="23"/>
      <c r="U83" s="23"/>
      <c r="V83" s="23"/>
      <c r="W83" s="18"/>
      <c r="X83" s="18"/>
      <c r="Y83" s="18"/>
      <c r="Z83" s="18"/>
      <c r="AA83" s="23"/>
      <c r="AB83" s="23"/>
      <c r="AC83" s="23"/>
      <c r="AD83" s="24"/>
    </row>
    <row r="84" spans="2:30" ht="15" customHeight="1">
      <c r="B84" s="35"/>
      <c r="C84" s="36"/>
      <c r="D84" s="36"/>
      <c r="E84" s="36"/>
      <c r="F84" s="37"/>
      <c r="G84" s="35"/>
      <c r="H84" s="35"/>
      <c r="I84" s="35"/>
      <c r="J84" s="35"/>
      <c r="K84" s="38"/>
      <c r="L84" s="38"/>
      <c r="M84" s="38"/>
      <c r="N84" s="38"/>
      <c r="O84" s="35"/>
      <c r="P84" s="35"/>
      <c r="Q84" s="35"/>
      <c r="R84" s="35"/>
      <c r="S84" s="38"/>
      <c r="T84" s="38"/>
      <c r="U84" s="38"/>
      <c r="V84" s="38"/>
      <c r="W84" s="35"/>
      <c r="X84" s="35"/>
      <c r="Y84" s="35"/>
      <c r="Z84" s="35"/>
      <c r="AA84" s="38"/>
      <c r="AB84" s="38"/>
      <c r="AC84" s="38"/>
      <c r="AD84" s="39"/>
    </row>
    <row r="85" spans="2:30" ht="15" customHeight="1">
      <c r="B85" s="18"/>
      <c r="C85" s="34"/>
      <c r="D85" s="34"/>
      <c r="E85" s="34"/>
      <c r="F85" s="34"/>
      <c r="G85" s="18"/>
      <c r="H85" s="18"/>
      <c r="I85" s="18"/>
      <c r="J85" s="18"/>
      <c r="K85" s="23"/>
      <c r="L85" s="23"/>
      <c r="M85" s="23"/>
      <c r="N85" s="23"/>
      <c r="O85" s="18"/>
      <c r="P85" s="18"/>
      <c r="Q85" s="18"/>
      <c r="R85" s="18"/>
      <c r="S85" s="23"/>
      <c r="T85" s="23"/>
      <c r="U85" s="23"/>
      <c r="V85" s="23"/>
      <c r="W85" s="18"/>
      <c r="X85" s="18"/>
      <c r="Y85" s="18"/>
      <c r="Z85" s="18"/>
      <c r="AA85" s="23"/>
      <c r="AB85" s="23"/>
      <c r="AC85" s="23"/>
      <c r="AD85" s="24"/>
    </row>
    <row r="86" spans="2:30" ht="15" customHeight="1">
      <c r="B86" s="35"/>
      <c r="C86" s="36"/>
      <c r="D86" s="36"/>
      <c r="E86" s="36"/>
      <c r="F86" s="37"/>
      <c r="G86" s="35"/>
      <c r="H86" s="35"/>
      <c r="I86" s="35"/>
      <c r="J86" s="35"/>
      <c r="K86" s="38"/>
      <c r="L86" s="38"/>
      <c r="M86" s="38"/>
      <c r="N86" s="38"/>
      <c r="O86" s="35"/>
      <c r="P86" s="35"/>
      <c r="Q86" s="35"/>
      <c r="R86" s="35"/>
      <c r="S86" s="38"/>
      <c r="T86" s="38"/>
      <c r="U86" s="38"/>
      <c r="V86" s="38"/>
      <c r="W86" s="35"/>
      <c r="X86" s="35"/>
      <c r="Y86" s="35"/>
      <c r="Z86" s="35"/>
      <c r="AA86" s="38"/>
      <c r="AB86" s="38"/>
      <c r="AC86" s="38"/>
      <c r="AD86" s="39"/>
    </row>
    <row r="87" spans="2:30" ht="15" customHeight="1">
      <c r="B87" s="18"/>
      <c r="C87" s="34"/>
      <c r="D87" s="34"/>
      <c r="E87" s="34"/>
      <c r="F87" s="34"/>
      <c r="G87" s="18"/>
      <c r="H87" s="18"/>
      <c r="I87" s="18"/>
      <c r="J87" s="18"/>
      <c r="K87" s="23"/>
      <c r="L87" s="23"/>
      <c r="M87" s="23"/>
      <c r="N87" s="23"/>
      <c r="O87" s="18"/>
      <c r="P87" s="18"/>
      <c r="Q87" s="18"/>
      <c r="R87" s="18"/>
      <c r="S87" s="23"/>
      <c r="T87" s="23"/>
      <c r="U87" s="23"/>
      <c r="V87" s="23"/>
      <c r="W87" s="18"/>
      <c r="X87" s="18"/>
      <c r="Y87" s="18"/>
      <c r="Z87" s="18"/>
      <c r="AA87" s="23"/>
      <c r="AB87" s="23"/>
      <c r="AC87" s="23"/>
      <c r="AD87" s="24"/>
    </row>
    <row r="88" spans="2:30" ht="15" customHeight="1">
      <c r="B88" s="35"/>
      <c r="C88" s="36"/>
      <c r="D88" s="36"/>
      <c r="E88" s="36"/>
      <c r="F88" s="37"/>
      <c r="G88" s="35"/>
      <c r="H88" s="35"/>
      <c r="I88" s="35"/>
      <c r="J88" s="35"/>
      <c r="K88" s="38"/>
      <c r="L88" s="38"/>
      <c r="M88" s="38"/>
      <c r="N88" s="38"/>
      <c r="O88" s="35"/>
      <c r="P88" s="35"/>
      <c r="Q88" s="35"/>
      <c r="R88" s="35"/>
      <c r="S88" s="38"/>
      <c r="T88" s="38"/>
      <c r="U88" s="38"/>
      <c r="V88" s="38"/>
      <c r="W88" s="35"/>
      <c r="X88" s="35"/>
      <c r="Y88" s="35"/>
      <c r="Z88" s="35"/>
      <c r="AA88" s="38"/>
      <c r="AB88" s="38"/>
      <c r="AC88" s="38"/>
      <c r="AD88" s="39"/>
    </row>
    <row r="89" spans="2:30" ht="15" customHeight="1">
      <c r="B89" s="18"/>
      <c r="C89" s="34"/>
      <c r="D89" s="34"/>
      <c r="E89" s="34"/>
      <c r="F89" s="34"/>
      <c r="G89" s="18"/>
      <c r="H89" s="18"/>
      <c r="I89" s="18"/>
      <c r="J89" s="18"/>
      <c r="K89" s="23"/>
      <c r="L89" s="23"/>
      <c r="M89" s="23"/>
      <c r="N89" s="23"/>
      <c r="O89" s="18"/>
      <c r="P89" s="18"/>
      <c r="Q89" s="18"/>
      <c r="R89" s="18"/>
      <c r="S89" s="23"/>
      <c r="T89" s="23"/>
      <c r="U89" s="23"/>
      <c r="V89" s="23"/>
      <c r="W89" s="18"/>
      <c r="X89" s="18"/>
      <c r="Y89" s="18"/>
      <c r="Z89" s="18"/>
      <c r="AA89" s="23"/>
      <c r="AB89" s="23"/>
      <c r="AC89" s="23"/>
      <c r="AD89" s="24"/>
    </row>
    <row r="90" spans="2:30" ht="15" customHeight="1">
      <c r="B90" s="35"/>
      <c r="C90" s="36"/>
      <c r="D90" s="36"/>
      <c r="E90" s="36"/>
      <c r="F90" s="37"/>
      <c r="G90" s="35"/>
      <c r="H90" s="35"/>
      <c r="I90" s="35"/>
      <c r="J90" s="35"/>
      <c r="K90" s="38"/>
      <c r="L90" s="38"/>
      <c r="M90" s="38"/>
      <c r="N90" s="38"/>
      <c r="O90" s="35"/>
      <c r="P90" s="35"/>
      <c r="Q90" s="35"/>
      <c r="R90" s="35"/>
      <c r="S90" s="38"/>
      <c r="T90" s="38"/>
      <c r="U90" s="38"/>
      <c r="V90" s="38"/>
      <c r="W90" s="35"/>
      <c r="X90" s="35"/>
      <c r="Y90" s="35"/>
      <c r="Z90" s="35"/>
      <c r="AA90" s="38"/>
      <c r="AB90" s="38"/>
      <c r="AC90" s="38"/>
      <c r="AD90" s="39"/>
    </row>
    <row r="91" spans="2:30" ht="15" customHeight="1">
      <c r="B91" s="18"/>
      <c r="C91" s="34"/>
      <c r="D91" s="34"/>
      <c r="E91" s="34"/>
      <c r="F91" s="34"/>
      <c r="G91" s="18"/>
      <c r="H91" s="18"/>
      <c r="I91" s="18"/>
      <c r="J91" s="18"/>
      <c r="K91" s="23"/>
      <c r="L91" s="23"/>
      <c r="M91" s="23"/>
      <c r="N91" s="23"/>
      <c r="O91" s="18"/>
      <c r="P91" s="18"/>
      <c r="Q91" s="18"/>
      <c r="R91" s="18"/>
      <c r="S91" s="23"/>
      <c r="T91" s="23"/>
      <c r="U91" s="23"/>
      <c r="V91" s="23"/>
      <c r="W91" s="18"/>
      <c r="X91" s="18"/>
      <c r="Y91" s="18"/>
      <c r="Z91" s="18"/>
      <c r="AA91" s="23"/>
      <c r="AB91" s="23"/>
      <c r="AC91" s="23"/>
      <c r="AD91" s="24"/>
    </row>
    <row r="92" spans="2:30" ht="15" customHeight="1">
      <c r="B92" s="35"/>
      <c r="C92" s="36"/>
      <c r="D92" s="36"/>
      <c r="E92" s="36"/>
      <c r="F92" s="37"/>
      <c r="G92" s="35"/>
      <c r="H92" s="35"/>
      <c r="I92" s="35"/>
      <c r="J92" s="35"/>
      <c r="K92" s="38"/>
      <c r="L92" s="38"/>
      <c r="M92" s="38"/>
      <c r="N92" s="38"/>
      <c r="O92" s="35"/>
      <c r="P92" s="35"/>
      <c r="Q92" s="35"/>
      <c r="R92" s="35"/>
      <c r="S92" s="38"/>
      <c r="T92" s="38"/>
      <c r="U92" s="38"/>
      <c r="V92" s="38"/>
      <c r="W92" s="35"/>
      <c r="X92" s="35"/>
      <c r="Y92" s="35"/>
      <c r="Z92" s="35"/>
      <c r="AA92" s="38"/>
      <c r="AB92" s="38"/>
      <c r="AC92" s="38"/>
      <c r="AD92" s="39"/>
    </row>
    <row r="93" spans="2:30" ht="15" customHeight="1">
      <c r="B93" s="18"/>
      <c r="C93" s="34"/>
      <c r="D93" s="34"/>
      <c r="E93" s="34"/>
      <c r="F93" s="34"/>
      <c r="G93" s="18"/>
      <c r="H93" s="18"/>
      <c r="I93" s="18"/>
      <c r="J93" s="18"/>
      <c r="K93" s="23"/>
      <c r="L93" s="23"/>
      <c r="M93" s="23"/>
      <c r="N93" s="23"/>
      <c r="O93" s="18"/>
      <c r="P93" s="18"/>
      <c r="Q93" s="18"/>
      <c r="R93" s="18"/>
      <c r="S93" s="23"/>
      <c r="T93" s="23"/>
      <c r="U93" s="23"/>
      <c r="V93" s="23"/>
      <c r="W93" s="18"/>
      <c r="X93" s="18"/>
      <c r="Y93" s="18"/>
      <c r="Z93" s="18"/>
      <c r="AA93" s="23"/>
      <c r="AB93" s="23"/>
      <c r="AC93" s="23"/>
      <c r="AD93" s="24"/>
    </row>
    <row r="94" spans="2:30" ht="15" customHeight="1">
      <c r="B94" s="35"/>
      <c r="C94" s="36"/>
      <c r="D94" s="36"/>
      <c r="E94" s="36"/>
      <c r="F94" s="37"/>
      <c r="G94" s="35"/>
      <c r="H94" s="35"/>
      <c r="I94" s="35"/>
      <c r="J94" s="35"/>
      <c r="K94" s="38"/>
      <c r="L94" s="38"/>
      <c r="M94" s="38"/>
      <c r="N94" s="38"/>
      <c r="O94" s="35"/>
      <c r="P94" s="35"/>
      <c r="Q94" s="35"/>
      <c r="R94" s="35"/>
      <c r="S94" s="38"/>
      <c r="T94" s="38"/>
      <c r="U94" s="38"/>
      <c r="V94" s="38"/>
      <c r="W94" s="35"/>
      <c r="X94" s="35"/>
      <c r="Y94" s="35"/>
      <c r="Z94" s="35"/>
      <c r="AA94" s="38"/>
      <c r="AB94" s="38"/>
      <c r="AC94" s="38"/>
      <c r="AD94" s="39"/>
    </row>
    <row r="95" spans="2:30" ht="15" customHeight="1">
      <c r="B95" s="18"/>
      <c r="C95" s="34"/>
      <c r="D95" s="34"/>
      <c r="E95" s="34"/>
      <c r="F95" s="34"/>
      <c r="G95" s="18"/>
      <c r="H95" s="18"/>
      <c r="I95" s="18"/>
      <c r="J95" s="18"/>
      <c r="K95" s="23"/>
      <c r="L95" s="23"/>
      <c r="M95" s="23"/>
      <c r="N95" s="23"/>
      <c r="O95" s="18"/>
      <c r="P95" s="18"/>
      <c r="Q95" s="18"/>
      <c r="R95" s="18"/>
      <c r="S95" s="23"/>
      <c r="T95" s="23"/>
      <c r="U95" s="23"/>
      <c r="V95" s="23"/>
      <c r="W95" s="18"/>
      <c r="X95" s="18"/>
      <c r="Y95" s="18"/>
      <c r="Z95" s="18"/>
      <c r="AA95" s="23"/>
      <c r="AB95" s="23"/>
      <c r="AC95" s="23"/>
      <c r="AD95" s="24"/>
    </row>
    <row r="96" spans="2:30" ht="15" customHeight="1"/>
    <row r="97" ht="15" customHeight="1"/>
    <row r="98" ht="15" customHeight="1"/>
    <row r="99" ht="15" customHeight="1"/>
    <row r="100" ht="15" customHeight="1"/>
    <row r="101" ht="15" customHeight="1"/>
    <row r="102" ht="23.25" customHeight="1"/>
    <row r="103" ht="15" customHeight="1"/>
    <row r="104" ht="15" customHeight="1"/>
    <row r="105" ht="15" customHeight="1"/>
    <row r="106" ht="15" customHeight="1"/>
    <row r="107" ht="15" customHeight="1"/>
  </sheetData>
  <mergeCells count="44">
    <mergeCell ref="AA68:AD68"/>
    <mergeCell ref="C68:F68"/>
    <mergeCell ref="G68:J68"/>
    <mergeCell ref="K68:N68"/>
    <mergeCell ref="O68:R68"/>
    <mergeCell ref="S68:V68"/>
    <mergeCell ref="W68:Z68"/>
    <mergeCell ref="AA42:AD42"/>
    <mergeCell ref="C55:F55"/>
    <mergeCell ref="G55:J55"/>
    <mergeCell ref="K55:N55"/>
    <mergeCell ref="O55:R55"/>
    <mergeCell ref="S55:V55"/>
    <mergeCell ref="W55:Z55"/>
    <mergeCell ref="AA55:AD55"/>
    <mergeCell ref="C42:F42"/>
    <mergeCell ref="G42:J42"/>
    <mergeCell ref="K42:N42"/>
    <mergeCell ref="O42:R42"/>
    <mergeCell ref="S42:V42"/>
    <mergeCell ref="W42:Z42"/>
    <mergeCell ref="AA16:AD16"/>
    <mergeCell ref="C29:F29"/>
    <mergeCell ref="G29:J29"/>
    <mergeCell ref="K29:N29"/>
    <mergeCell ref="O29:R29"/>
    <mergeCell ref="S29:V29"/>
    <mergeCell ref="W29:Z29"/>
    <mergeCell ref="AA29:AD29"/>
    <mergeCell ref="C16:F16"/>
    <mergeCell ref="G16:J16"/>
    <mergeCell ref="K16:N16"/>
    <mergeCell ref="O16:R16"/>
    <mergeCell ref="S16:V16"/>
    <mergeCell ref="W16:Z16"/>
    <mergeCell ref="Y1:AC1"/>
    <mergeCell ref="C3:F3"/>
    <mergeCell ref="G3:J3"/>
    <mergeCell ref="K3:N3"/>
    <mergeCell ref="O3:R3"/>
    <mergeCell ref="S3:V3"/>
    <mergeCell ref="W3:Z3"/>
    <mergeCell ref="AA3:AD3"/>
    <mergeCell ref="F1:T1"/>
  </mergeCells>
  <conditionalFormatting sqref="C68:AD68">
    <cfRule type="timePeriod" dxfId="101" priority="8" timePeriod="lastMonth">
      <formula>AND(MONTH(C68)=MONTH(EDATE(TODAY(),0-1)),YEAR(C68)=YEAR(EDATE(TODAY(),0-1)))</formula>
    </cfRule>
  </conditionalFormatting>
  <conditionalFormatting sqref="C42:AD42">
    <cfRule type="timePeriod" dxfId="100" priority="4" timePeriod="lastMonth">
      <formula>AND(MONTH(C42)=MONTH(EDATE(TODAY(),0-1)),YEAR(C42)=YEAR(EDATE(TODAY(),0-1)))</formula>
    </cfRule>
  </conditionalFormatting>
  <conditionalFormatting sqref="C55:AD55">
    <cfRule type="timePeriod" dxfId="99" priority="9" timePeriod="lastMonth">
      <formula>AND(MONTH(C55)=MONTH(EDATE(TODAY(),0-1)),YEAR(C55)=YEAR(EDATE(TODAY(),0-1)))</formula>
    </cfRule>
  </conditionalFormatting>
  <conditionalFormatting sqref="C3:AD3">
    <cfRule type="timePeriod" dxfId="98" priority="1" timePeriod="lastMonth">
      <formula>AND(MONTH(C3)=MONTH(EDATE(TODAY(),0-1)),YEAR(C3)=YEAR(EDATE(TODAY(),0-1)))</formula>
    </cfRule>
  </conditionalFormatting>
  <conditionalFormatting sqref="C29:AD29">
    <cfRule type="timePeriod" dxfId="97" priority="3" timePeriod="lastMonth">
      <formula>AND(MONTH(C29)=MONTH(EDATE(TODAY(),0-1)),YEAR(C29)=YEAR(EDATE(TODAY(),0-1)))</formula>
    </cfRule>
  </conditionalFormatting>
  <conditionalFormatting sqref="C16:AD16">
    <cfRule type="timePeriod" dxfId="96" priority="2" timePeriod="lastMonth">
      <formula>AND(MONTH(C16)=MONTH(EDATE(TODAY(),0-1)),YEAR(C16)=YEAR(EDATE(TODAY(),0-1)))</formula>
    </cfRule>
  </conditionalFormatting>
  <pageMargins left="0.70866141732283472" right="0.70866141732283472" top="1.1417322834645669" bottom="0.74803149606299213" header="0" footer="0"/>
  <pageSetup paperSize="9" scale="93" orientation="landscape" r:id="rId1"/>
  <headerFooter>
    <oddHeader>&amp;L&amp;G
&amp;"-,Gras"REPRESENTATION DU MALI
AERODROME DE MOPTI&amp;C&amp;"-,Italique"&amp;16METEOROLOGIE&amp;R&amp;"-,Gras"UNITE COORDINATION DES OPERATIONS D'AERODROMES</oddHeader>
    <oddFooter>&amp;R&amp;ULe Commandant d'aérodrome
&amp;"-,Gras"&amp;UMoussa SAMAKE</oddFooter>
  </headerFooter>
  <rowBreaks count="5" manualBreakCount="5">
    <brk id="14" max="29" man="1"/>
    <brk id="27" max="29" man="1"/>
    <brk id="40" max="29" man="1"/>
    <brk id="53" max="29" man="1"/>
    <brk id="66" max="29" man="1"/>
  </rowBreaks>
  <colBreaks count="1" manualBreakCount="1">
    <brk id="30" max="1048575" man="1"/>
  </colBreaks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L61"/>
  <sheetViews>
    <sheetView showGridLines="0" zoomScaleNormal="100" workbookViewId="0">
      <selection activeCell="AH11" sqref="AH11"/>
    </sheetView>
  </sheetViews>
  <sheetFormatPr baseColWidth="10" defaultRowHeight="15"/>
  <cols>
    <col min="3" max="30" width="3.7109375" customWidth="1"/>
  </cols>
  <sheetData>
    <row r="1" spans="1:38" ht="26.25" thickBot="1">
      <c r="A1" s="2"/>
      <c r="B1" s="2"/>
      <c r="C1" s="2"/>
      <c r="D1" s="3"/>
      <c r="E1" s="2"/>
      <c r="F1" s="2"/>
      <c r="G1" s="4"/>
      <c r="H1" s="2"/>
      <c r="I1" s="2"/>
      <c r="J1" s="2"/>
      <c r="K1" s="5" t="s">
        <v>6</v>
      </c>
      <c r="L1" s="5"/>
      <c r="M1" s="5"/>
      <c r="N1" s="5"/>
      <c r="O1" s="5"/>
      <c r="P1" s="5"/>
      <c r="Q1" s="5"/>
      <c r="R1" s="5"/>
      <c r="S1" s="5"/>
      <c r="T1" s="5"/>
      <c r="U1" s="5"/>
      <c r="V1" s="2"/>
      <c r="W1" s="2"/>
      <c r="X1" s="10"/>
      <c r="Y1" s="128" t="e">
        <f>DATE(AE1,AD1,1)</f>
        <v>#NUM!</v>
      </c>
      <c r="Z1" s="129"/>
      <c r="AA1" s="129"/>
      <c r="AB1" s="129"/>
      <c r="AC1" s="130"/>
      <c r="AD1" s="43"/>
      <c r="AE1" s="44"/>
      <c r="AF1" s="1"/>
      <c r="AG1" s="1"/>
      <c r="AH1" s="1"/>
      <c r="AI1" s="1"/>
      <c r="AJ1" s="1"/>
      <c r="AK1" s="1"/>
      <c r="AL1" s="1"/>
    </row>
    <row r="2" spans="1:38" ht="23.25">
      <c r="A2" s="2"/>
      <c r="B2" s="9"/>
      <c r="C2" s="1"/>
      <c r="D2" s="1"/>
      <c r="E2" s="1"/>
      <c r="F2" s="1"/>
      <c r="G2" s="6"/>
      <c r="H2" s="7"/>
      <c r="I2" s="7"/>
      <c r="J2" s="7"/>
      <c r="K2" s="7"/>
      <c r="L2" s="7"/>
      <c r="M2" s="7"/>
      <c r="N2" s="7" t="e">
        <f>"Semaine du "&amp;TEXT(Y1,"jj/mm")&amp;" au "&amp;TEXT(C3+6,"jj/mm aaaa")</f>
        <v>#NUM!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2"/>
      <c r="AF2" s="1"/>
      <c r="AG2" s="1"/>
      <c r="AH2" s="1"/>
      <c r="AI2" s="1"/>
      <c r="AJ2" s="1"/>
      <c r="AK2" s="1"/>
      <c r="AL2" s="1"/>
    </row>
    <row r="3" spans="1:38">
      <c r="A3" s="44"/>
      <c r="B3" s="45">
        <f ca="1">NSEMMOIS(AE1,AD1)</f>
        <v>48</v>
      </c>
      <c r="C3" s="125" t="e">
        <f>Y1-WEEKDAY(Y1,2)+1</f>
        <v>#NUM!</v>
      </c>
      <c r="D3" s="126"/>
      <c r="E3" s="126"/>
      <c r="F3" s="127"/>
      <c r="G3" s="125" t="e">
        <f>C3+1</f>
        <v>#NUM!</v>
      </c>
      <c r="H3" s="126"/>
      <c r="I3" s="126"/>
      <c r="J3" s="127"/>
      <c r="K3" s="125" t="e">
        <f>G3+1</f>
        <v>#NUM!</v>
      </c>
      <c r="L3" s="126"/>
      <c r="M3" s="126"/>
      <c r="N3" s="127"/>
      <c r="O3" s="125" t="e">
        <f>K3+1</f>
        <v>#NUM!</v>
      </c>
      <c r="P3" s="126"/>
      <c r="Q3" s="126"/>
      <c r="R3" s="127"/>
      <c r="S3" s="125" t="e">
        <f>O3+1</f>
        <v>#NUM!</v>
      </c>
      <c r="T3" s="126"/>
      <c r="U3" s="126"/>
      <c r="V3" s="127"/>
      <c r="W3" s="125" t="e">
        <f>S3+1</f>
        <v>#NUM!</v>
      </c>
      <c r="X3" s="126"/>
      <c r="Y3" s="126"/>
      <c r="Z3" s="127"/>
      <c r="AA3" s="125" t="e">
        <f>W3+1</f>
        <v>#NUM!</v>
      </c>
      <c r="AB3" s="126"/>
      <c r="AC3" s="126"/>
      <c r="AD3" s="127"/>
      <c r="AE3" s="1"/>
      <c r="AF3" s="1"/>
      <c r="AG3" s="1"/>
      <c r="AH3" s="1"/>
      <c r="AI3" s="1"/>
      <c r="AJ3" s="1"/>
      <c r="AK3" s="1"/>
      <c r="AL3" s="1"/>
    </row>
    <row r="4" spans="1:38">
      <c r="A4" s="2"/>
      <c r="B4" s="8" t="s">
        <v>8</v>
      </c>
      <c r="C4" s="11">
        <v>0</v>
      </c>
      <c r="D4" s="11">
        <v>0.29166666666666669</v>
      </c>
      <c r="E4" s="12">
        <v>0.54166666666666663</v>
      </c>
      <c r="F4" s="12">
        <v>0.83333333333333337</v>
      </c>
      <c r="G4" s="13">
        <v>0</v>
      </c>
      <c r="H4" s="13">
        <v>0.29166666666666669</v>
      </c>
      <c r="I4" s="14">
        <v>0.54166666666666663</v>
      </c>
      <c r="J4" s="14">
        <v>0.83333333333333337</v>
      </c>
      <c r="K4" s="11">
        <v>0</v>
      </c>
      <c r="L4" s="11">
        <v>0.29166666666666669</v>
      </c>
      <c r="M4" s="12">
        <v>0.54166666666666663</v>
      </c>
      <c r="N4" s="12">
        <v>0.83333333333333337</v>
      </c>
      <c r="O4" s="13">
        <v>0</v>
      </c>
      <c r="P4" s="13">
        <v>0.29166666666666669</v>
      </c>
      <c r="Q4" s="14">
        <v>0.54166666666666663</v>
      </c>
      <c r="R4" s="14">
        <v>0.83333333333333337</v>
      </c>
      <c r="S4" s="11">
        <v>0</v>
      </c>
      <c r="T4" s="11">
        <v>0.29166666666666669</v>
      </c>
      <c r="U4" s="12">
        <v>0.54166666666666663</v>
      </c>
      <c r="V4" s="12">
        <v>0.83333333333333337</v>
      </c>
      <c r="W4" s="13">
        <v>0</v>
      </c>
      <c r="X4" s="13">
        <v>0.29166666666666669</v>
      </c>
      <c r="Y4" s="14">
        <v>0.54166666666666663</v>
      </c>
      <c r="Z4" s="14">
        <v>0.83333333333333337</v>
      </c>
      <c r="AA4" s="11">
        <v>0</v>
      </c>
      <c r="AB4" s="11">
        <v>0.29166666666666669</v>
      </c>
      <c r="AC4" s="12">
        <v>0.54166666666666663</v>
      </c>
      <c r="AD4" s="12">
        <v>0.83333333333333337</v>
      </c>
      <c r="AE4" s="1"/>
      <c r="AF4" s="1"/>
      <c r="AG4" s="1"/>
      <c r="AH4" s="1"/>
      <c r="AI4" s="1"/>
      <c r="AJ4" s="1"/>
      <c r="AK4" s="1"/>
      <c r="AL4" s="1"/>
    </row>
    <row r="5" spans="1:38">
      <c r="A5" s="2"/>
      <c r="B5" s="8" t="s">
        <v>7</v>
      </c>
      <c r="C5" s="12">
        <v>0.29166666666666669</v>
      </c>
      <c r="D5" s="12">
        <v>0.54166666666666663</v>
      </c>
      <c r="E5" s="12">
        <v>0.83333333333333337</v>
      </c>
      <c r="F5" s="12">
        <v>1</v>
      </c>
      <c r="G5" s="14">
        <v>0.29166666666666669</v>
      </c>
      <c r="H5" s="14">
        <v>0.54166666666666663</v>
      </c>
      <c r="I5" s="14">
        <v>0.83333333333333337</v>
      </c>
      <c r="J5" s="14">
        <v>1</v>
      </c>
      <c r="K5" s="12">
        <v>0.29166666666666669</v>
      </c>
      <c r="L5" s="12">
        <v>0.54166666666666663</v>
      </c>
      <c r="M5" s="12">
        <v>0.83333333333333337</v>
      </c>
      <c r="N5" s="12">
        <v>1</v>
      </c>
      <c r="O5" s="14">
        <v>0.29166666666666669</v>
      </c>
      <c r="P5" s="14">
        <v>0.54166666666666663</v>
      </c>
      <c r="Q5" s="14">
        <v>0.83333333333333337</v>
      </c>
      <c r="R5" s="14">
        <v>1</v>
      </c>
      <c r="S5" s="12">
        <v>0.29166666666666669</v>
      </c>
      <c r="T5" s="12">
        <v>0.54166666666666663</v>
      </c>
      <c r="U5" s="12">
        <v>0.83333333333333337</v>
      </c>
      <c r="V5" s="12">
        <v>1</v>
      </c>
      <c r="W5" s="14">
        <v>0.29166666666666669</v>
      </c>
      <c r="X5" s="14">
        <v>0.54166666666666663</v>
      </c>
      <c r="Y5" s="14">
        <v>0.83333333333333337</v>
      </c>
      <c r="Z5" s="14">
        <v>1</v>
      </c>
      <c r="AA5" s="12">
        <v>0.29166666666666669</v>
      </c>
      <c r="AB5" s="12">
        <v>0.54166666666666663</v>
      </c>
      <c r="AC5" s="12">
        <v>0.83333333333333337</v>
      </c>
      <c r="AD5" s="12">
        <v>1</v>
      </c>
      <c r="AE5" s="1"/>
      <c r="AF5" s="1"/>
      <c r="AG5" s="1"/>
      <c r="AH5" s="1"/>
      <c r="AI5" s="1"/>
      <c r="AJ5" s="1"/>
      <c r="AK5" s="1"/>
      <c r="AL5" s="1"/>
    </row>
    <row r="6" spans="1:38">
      <c r="A6" s="15"/>
      <c r="B6" s="40"/>
      <c r="C6" s="41"/>
      <c r="D6" s="41"/>
      <c r="E6" s="41"/>
      <c r="F6" s="41"/>
      <c r="G6" s="40"/>
      <c r="H6" s="40"/>
      <c r="I6" s="40"/>
      <c r="J6" s="40"/>
      <c r="K6" s="42"/>
      <c r="L6" s="42"/>
      <c r="M6" s="42"/>
      <c r="N6" s="42"/>
      <c r="O6" s="40"/>
      <c r="P6" s="40"/>
      <c r="Q6" s="40"/>
      <c r="R6" s="40"/>
      <c r="S6" s="42"/>
      <c r="T6" s="42"/>
      <c r="U6" s="42"/>
      <c r="V6" s="42"/>
      <c r="W6" s="40"/>
      <c r="X6" s="40"/>
      <c r="Y6" s="40"/>
      <c r="Z6" s="40"/>
      <c r="AA6" s="42"/>
      <c r="AB6" s="42"/>
      <c r="AC6" s="42"/>
      <c r="AD6" s="42"/>
      <c r="AE6" s="1"/>
      <c r="AF6" s="1"/>
      <c r="AG6" s="1"/>
      <c r="AH6" s="1"/>
      <c r="AI6" s="1"/>
      <c r="AJ6" s="1"/>
      <c r="AK6" s="1"/>
    </row>
    <row r="7" spans="1:38">
      <c r="A7" s="2"/>
      <c r="B7" s="25"/>
      <c r="C7" s="26"/>
      <c r="D7" s="26"/>
      <c r="E7" s="26"/>
      <c r="F7" s="27"/>
      <c r="G7" s="25"/>
      <c r="H7" s="25"/>
      <c r="I7" s="25"/>
      <c r="J7" s="25"/>
      <c r="K7" s="28"/>
      <c r="L7" s="28"/>
      <c r="M7" s="28"/>
      <c r="N7" s="28"/>
      <c r="O7" s="25"/>
      <c r="P7" s="25"/>
      <c r="Q7" s="25"/>
      <c r="R7" s="25"/>
      <c r="S7" s="28"/>
      <c r="T7" s="28"/>
      <c r="U7" s="28"/>
      <c r="V7" s="28"/>
      <c r="W7" s="25"/>
      <c r="X7" s="25"/>
      <c r="Y7" s="25"/>
      <c r="Z7" s="25"/>
      <c r="AA7" s="28"/>
      <c r="AB7" s="28"/>
      <c r="AC7" s="28"/>
      <c r="AD7" s="28"/>
      <c r="AE7" s="1"/>
      <c r="AF7" s="1"/>
      <c r="AG7" s="1"/>
      <c r="AH7" s="1"/>
      <c r="AI7" s="1"/>
      <c r="AJ7" s="1"/>
      <c r="AK7" s="1"/>
    </row>
    <row r="8" spans="1:38">
      <c r="A8" s="2"/>
      <c r="B8" s="29"/>
      <c r="C8" s="30"/>
      <c r="D8" s="30"/>
      <c r="E8" s="30"/>
      <c r="F8" s="30"/>
      <c r="G8" s="29"/>
      <c r="H8" s="29"/>
      <c r="I8" s="29"/>
      <c r="J8" s="29"/>
      <c r="K8" s="24"/>
      <c r="L8" s="24"/>
      <c r="M8" s="24"/>
      <c r="N8" s="24"/>
      <c r="O8" s="29"/>
      <c r="P8" s="29"/>
      <c r="Q8" s="29"/>
      <c r="R8" s="29"/>
      <c r="S8" s="24"/>
      <c r="T8" s="24"/>
      <c r="U8" s="24"/>
      <c r="V8" s="24"/>
      <c r="W8" s="29"/>
      <c r="X8" s="29"/>
      <c r="Y8" s="29"/>
      <c r="Z8" s="29"/>
      <c r="AA8" s="24"/>
      <c r="AB8" s="24"/>
      <c r="AC8" s="24"/>
      <c r="AD8" s="24"/>
      <c r="AE8" s="1"/>
      <c r="AF8" s="1"/>
      <c r="AG8" s="1"/>
      <c r="AH8" s="1"/>
      <c r="AI8" s="1"/>
      <c r="AJ8" s="1"/>
      <c r="AK8" s="1"/>
    </row>
    <row r="9" spans="1:38">
      <c r="A9" s="2"/>
      <c r="B9" s="25"/>
      <c r="C9" s="26"/>
      <c r="D9" s="26"/>
      <c r="E9" s="26"/>
      <c r="F9" s="27"/>
      <c r="G9" s="25"/>
      <c r="H9" s="25"/>
      <c r="I9" s="25"/>
      <c r="J9" s="25"/>
      <c r="K9" s="28"/>
      <c r="L9" s="28"/>
      <c r="M9" s="28"/>
      <c r="N9" s="28"/>
      <c r="O9" s="25"/>
      <c r="P9" s="25"/>
      <c r="Q9" s="25"/>
      <c r="R9" s="25"/>
      <c r="S9" s="28"/>
      <c r="T9" s="28"/>
      <c r="U9" s="28"/>
      <c r="V9" s="28"/>
      <c r="W9" s="25"/>
      <c r="X9" s="25"/>
      <c r="Y9" s="25"/>
      <c r="Z9" s="25"/>
      <c r="AA9" s="28"/>
      <c r="AB9" s="28"/>
      <c r="AC9" s="28"/>
      <c r="AD9" s="28"/>
      <c r="AE9" s="1"/>
      <c r="AF9" s="1"/>
      <c r="AG9" s="1"/>
      <c r="AH9" s="1"/>
      <c r="AI9" s="1"/>
      <c r="AJ9" s="1"/>
      <c r="AK9" s="1"/>
      <c r="AL9" s="1"/>
    </row>
    <row r="10" spans="1:38">
      <c r="A10" s="2"/>
      <c r="B10" s="29"/>
      <c r="C10" s="30"/>
      <c r="D10" s="30"/>
      <c r="E10" s="30"/>
      <c r="F10" s="30"/>
      <c r="G10" s="29"/>
      <c r="H10" s="29"/>
      <c r="I10" s="29"/>
      <c r="J10" s="29"/>
      <c r="K10" s="24"/>
      <c r="L10" s="24"/>
      <c r="M10" s="24"/>
      <c r="N10" s="24"/>
      <c r="O10" s="29"/>
      <c r="P10" s="29"/>
      <c r="Q10" s="29"/>
      <c r="R10" s="29"/>
      <c r="S10" s="24"/>
      <c r="T10" s="24"/>
      <c r="U10" s="24"/>
      <c r="V10" s="24"/>
      <c r="W10" s="29"/>
      <c r="X10" s="29"/>
      <c r="Y10" s="29"/>
      <c r="Z10" s="29"/>
      <c r="AA10" s="24"/>
      <c r="AB10" s="24"/>
      <c r="AC10" s="24"/>
      <c r="AD10" s="24"/>
      <c r="AE10" s="1"/>
      <c r="AF10" s="1"/>
      <c r="AG10" s="1"/>
      <c r="AH10" s="1"/>
      <c r="AI10" s="1"/>
      <c r="AJ10" s="1"/>
      <c r="AK10" s="1"/>
      <c r="AL10" s="1"/>
    </row>
    <row r="11" spans="1:38">
      <c r="A11" s="2"/>
      <c r="B11" s="25"/>
      <c r="C11" s="26"/>
      <c r="D11" s="26"/>
      <c r="E11" s="26"/>
      <c r="F11" s="27"/>
      <c r="G11" s="25"/>
      <c r="H11" s="25"/>
      <c r="I11" s="25"/>
      <c r="J11" s="25"/>
      <c r="K11" s="28"/>
      <c r="L11" s="28"/>
      <c r="M11" s="28"/>
      <c r="N11" s="28"/>
      <c r="O11" s="25"/>
      <c r="P11" s="25"/>
      <c r="Q11" s="25"/>
      <c r="R11" s="25"/>
      <c r="S11" s="28"/>
      <c r="T11" s="28"/>
      <c r="U11" s="28"/>
      <c r="V11" s="28"/>
      <c r="W11" s="25"/>
      <c r="X11" s="25"/>
      <c r="Y11" s="25"/>
      <c r="Z11" s="25"/>
      <c r="AA11" s="28"/>
      <c r="AB11" s="28"/>
      <c r="AC11" s="28"/>
      <c r="AD11" s="28"/>
      <c r="AE11" s="1"/>
      <c r="AF11" s="1"/>
      <c r="AG11" s="1"/>
      <c r="AH11" s="1"/>
      <c r="AI11" s="1"/>
      <c r="AJ11" s="1"/>
      <c r="AK11" s="1"/>
      <c r="AL11" s="1"/>
    </row>
    <row r="12" spans="1:38" ht="23.25">
      <c r="A12" s="2"/>
      <c r="B12" s="9"/>
      <c r="C12" s="1"/>
      <c r="D12" s="1"/>
      <c r="E12" s="1"/>
      <c r="F12" s="1"/>
      <c r="G12" s="6"/>
      <c r="H12" s="7"/>
      <c r="I12" s="7"/>
      <c r="J12" s="7"/>
      <c r="K12" s="7"/>
      <c r="L12" s="7"/>
      <c r="M12" s="7"/>
      <c r="N12" s="7" t="e">
        <f>"Semaine du "&amp;TEXT(C13,"jj/mm")&amp;" au "&amp;TEXT(C13+6,"jj/mm aaaa")</f>
        <v>#NUM!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1"/>
      <c r="AF12" s="1"/>
      <c r="AG12" s="1"/>
      <c r="AH12" s="1"/>
      <c r="AI12" s="1"/>
      <c r="AJ12" s="1"/>
      <c r="AK12" s="1"/>
      <c r="AL12" s="1"/>
    </row>
    <row r="13" spans="1:38">
      <c r="A13" s="44"/>
      <c r="B13" s="45">
        <f ca="1">B3+1</f>
        <v>49</v>
      </c>
      <c r="C13" s="125" t="e">
        <f>C3+7</f>
        <v>#NUM!</v>
      </c>
      <c r="D13" s="126"/>
      <c r="E13" s="126"/>
      <c r="F13" s="127"/>
      <c r="G13" s="125" t="e">
        <f>C13+1</f>
        <v>#NUM!</v>
      </c>
      <c r="H13" s="126"/>
      <c r="I13" s="126"/>
      <c r="J13" s="127"/>
      <c r="K13" s="125" t="e">
        <f>G13+1</f>
        <v>#NUM!</v>
      </c>
      <c r="L13" s="126"/>
      <c r="M13" s="126"/>
      <c r="N13" s="127"/>
      <c r="O13" s="125" t="e">
        <f>K13+1</f>
        <v>#NUM!</v>
      </c>
      <c r="P13" s="126"/>
      <c r="Q13" s="126"/>
      <c r="R13" s="127"/>
      <c r="S13" s="125" t="e">
        <f>O13+1</f>
        <v>#NUM!</v>
      </c>
      <c r="T13" s="126"/>
      <c r="U13" s="126"/>
      <c r="V13" s="127"/>
      <c r="W13" s="125" t="e">
        <f>S13+1</f>
        <v>#NUM!</v>
      </c>
      <c r="X13" s="126"/>
      <c r="Y13" s="126"/>
      <c r="Z13" s="127"/>
      <c r="AA13" s="125" t="e">
        <f>W13+1</f>
        <v>#NUM!</v>
      </c>
      <c r="AB13" s="126"/>
      <c r="AC13" s="126"/>
      <c r="AD13" s="127"/>
      <c r="AE13" s="1"/>
      <c r="AF13" s="1"/>
      <c r="AG13" s="1"/>
      <c r="AH13" s="1"/>
      <c r="AI13" s="1"/>
      <c r="AJ13" s="1"/>
      <c r="AK13" s="1"/>
      <c r="AL13" s="1"/>
    </row>
    <row r="14" spans="1:38">
      <c r="A14" s="2"/>
      <c r="B14" s="8" t="s">
        <v>8</v>
      </c>
      <c r="C14" s="13">
        <v>0</v>
      </c>
      <c r="D14" s="13">
        <v>0.29166666666666669</v>
      </c>
      <c r="E14" s="14">
        <v>0.54166666666666663</v>
      </c>
      <c r="F14" s="14">
        <v>0.83333333333333337</v>
      </c>
      <c r="G14" s="11">
        <v>0</v>
      </c>
      <c r="H14" s="11">
        <v>0.29166666666666669</v>
      </c>
      <c r="I14" s="12">
        <v>0.54166666666666663</v>
      </c>
      <c r="J14" s="12">
        <v>0.83333333333333337</v>
      </c>
      <c r="K14" s="13">
        <v>0</v>
      </c>
      <c r="L14" s="13">
        <v>0.29166666666666669</v>
      </c>
      <c r="M14" s="14">
        <v>0.54166666666666663</v>
      </c>
      <c r="N14" s="14">
        <v>0.83333333333333337</v>
      </c>
      <c r="O14" s="11">
        <v>0</v>
      </c>
      <c r="P14" s="11">
        <v>0.29166666666666669</v>
      </c>
      <c r="Q14" s="12">
        <v>0.54166666666666663</v>
      </c>
      <c r="R14" s="12">
        <v>0.83333333333333337</v>
      </c>
      <c r="S14" s="13">
        <v>0</v>
      </c>
      <c r="T14" s="13">
        <v>0.29166666666666669</v>
      </c>
      <c r="U14" s="14">
        <v>0.54166666666666663</v>
      </c>
      <c r="V14" s="14">
        <v>0.83333333333333337</v>
      </c>
      <c r="W14" s="11">
        <v>0</v>
      </c>
      <c r="X14" s="11">
        <v>0.29166666666666669</v>
      </c>
      <c r="Y14" s="12">
        <v>0.54166666666666663</v>
      </c>
      <c r="Z14" s="12">
        <v>0.83333333333333337</v>
      </c>
      <c r="AA14" s="13">
        <v>0</v>
      </c>
      <c r="AB14" s="13">
        <v>0.29166666666666669</v>
      </c>
      <c r="AC14" s="14">
        <v>0.54166666666666663</v>
      </c>
      <c r="AD14" s="14">
        <v>0.83333333333333337</v>
      </c>
      <c r="AE14" s="1"/>
      <c r="AF14" s="1"/>
      <c r="AG14" s="1"/>
      <c r="AH14" s="1"/>
      <c r="AI14" s="1"/>
      <c r="AJ14" s="1"/>
      <c r="AK14" s="1"/>
      <c r="AL14" s="1"/>
    </row>
    <row r="15" spans="1:38">
      <c r="A15" s="2"/>
      <c r="B15" s="8" t="s">
        <v>7</v>
      </c>
      <c r="C15" s="14">
        <v>0.29166666666666669</v>
      </c>
      <c r="D15" s="14">
        <v>0.54166666666666663</v>
      </c>
      <c r="E15" s="14">
        <v>0.83333333333333337</v>
      </c>
      <c r="F15" s="14">
        <v>1</v>
      </c>
      <c r="G15" s="12">
        <v>0.29166666666666669</v>
      </c>
      <c r="H15" s="12">
        <v>0.54166666666666663</v>
      </c>
      <c r="I15" s="12">
        <v>0.83333333333333337</v>
      </c>
      <c r="J15" s="12">
        <v>1</v>
      </c>
      <c r="K15" s="14">
        <v>0.29166666666666669</v>
      </c>
      <c r="L15" s="14">
        <v>0.54166666666666663</v>
      </c>
      <c r="M15" s="14">
        <v>0.83333333333333337</v>
      </c>
      <c r="N15" s="14">
        <v>1</v>
      </c>
      <c r="O15" s="12">
        <v>0.29166666666666669</v>
      </c>
      <c r="P15" s="12">
        <v>0.54166666666666663</v>
      </c>
      <c r="Q15" s="12">
        <v>0.83333333333333337</v>
      </c>
      <c r="R15" s="12">
        <v>1</v>
      </c>
      <c r="S15" s="14">
        <v>0.29166666666666669</v>
      </c>
      <c r="T15" s="14">
        <v>0.54166666666666663</v>
      </c>
      <c r="U15" s="14">
        <v>0.83333333333333337</v>
      </c>
      <c r="V15" s="14">
        <v>1</v>
      </c>
      <c r="W15" s="12">
        <v>0.29166666666666669</v>
      </c>
      <c r="X15" s="12">
        <v>0.54166666666666663</v>
      </c>
      <c r="Y15" s="12">
        <v>0.83333333333333337</v>
      </c>
      <c r="Z15" s="12">
        <v>1</v>
      </c>
      <c r="AA15" s="14">
        <v>0.29166666666666669</v>
      </c>
      <c r="AB15" s="14">
        <v>0.54166666666666663</v>
      </c>
      <c r="AC15" s="14">
        <v>0.83333333333333337</v>
      </c>
      <c r="AD15" s="14">
        <v>1</v>
      </c>
      <c r="AE15" s="1"/>
      <c r="AF15" s="1"/>
      <c r="AG15" s="1"/>
      <c r="AH15" s="1"/>
      <c r="AI15" s="1"/>
      <c r="AJ15" s="1"/>
      <c r="AK15" s="1"/>
      <c r="AL15" s="1"/>
    </row>
    <row r="16" spans="1:38">
      <c r="A16" s="2"/>
      <c r="B16" s="35"/>
      <c r="C16" s="36"/>
      <c r="D16" s="36"/>
      <c r="E16" s="36"/>
      <c r="F16" s="37"/>
      <c r="G16" s="35"/>
      <c r="H16" s="35"/>
      <c r="I16" s="35"/>
      <c r="J16" s="35"/>
      <c r="K16" s="38"/>
      <c r="L16" s="38"/>
      <c r="M16" s="38"/>
      <c r="N16" s="38"/>
      <c r="O16" s="35"/>
      <c r="P16" s="35"/>
      <c r="Q16" s="35"/>
      <c r="R16" s="35"/>
      <c r="S16" s="38"/>
      <c r="T16" s="38"/>
      <c r="U16" s="38"/>
      <c r="V16" s="38"/>
      <c r="W16" s="35"/>
      <c r="X16" s="35"/>
      <c r="Y16" s="35"/>
      <c r="Z16" s="35"/>
      <c r="AA16" s="38"/>
      <c r="AB16" s="38"/>
      <c r="AC16" s="38"/>
      <c r="AD16" s="39"/>
      <c r="AE16" s="1"/>
      <c r="AF16" s="1"/>
      <c r="AG16" s="1"/>
      <c r="AH16" s="1"/>
      <c r="AI16" s="1"/>
      <c r="AJ16" s="1"/>
      <c r="AK16" s="1"/>
    </row>
    <row r="17" spans="1:38">
      <c r="A17" s="2"/>
      <c r="B17" s="16"/>
      <c r="C17" s="33"/>
      <c r="D17" s="33"/>
      <c r="E17" s="33"/>
      <c r="F17" s="33"/>
      <c r="G17" s="16"/>
      <c r="H17" s="16"/>
      <c r="I17" s="16"/>
      <c r="J17" s="16"/>
      <c r="K17" s="19"/>
      <c r="L17" s="19"/>
      <c r="M17" s="19"/>
      <c r="N17" s="19"/>
      <c r="O17" s="16"/>
      <c r="P17" s="16"/>
      <c r="Q17" s="16"/>
      <c r="R17" s="16"/>
      <c r="S17" s="19"/>
      <c r="T17" s="19"/>
      <c r="U17" s="19"/>
      <c r="V17" s="19"/>
      <c r="W17" s="16"/>
      <c r="X17" s="16"/>
      <c r="Y17" s="16"/>
      <c r="Z17" s="16"/>
      <c r="AA17" s="19"/>
      <c r="AB17" s="19"/>
      <c r="AC17" s="19"/>
      <c r="AD17" s="20"/>
      <c r="AE17" s="1"/>
      <c r="AF17" s="1"/>
      <c r="AG17" s="1"/>
      <c r="AH17" s="1"/>
      <c r="AI17" s="1"/>
      <c r="AJ17" s="1"/>
      <c r="AK17" s="1"/>
    </row>
    <row r="18" spans="1:38">
      <c r="A18" s="2"/>
      <c r="B18" s="17"/>
      <c r="C18" s="31"/>
      <c r="D18" s="31"/>
      <c r="E18" s="31"/>
      <c r="F18" s="32"/>
      <c r="G18" s="17"/>
      <c r="H18" s="17"/>
      <c r="I18" s="17"/>
      <c r="J18" s="17"/>
      <c r="K18" s="21"/>
      <c r="L18" s="21"/>
      <c r="M18" s="21"/>
      <c r="N18" s="21"/>
      <c r="O18" s="17"/>
      <c r="P18" s="17"/>
      <c r="Q18" s="17"/>
      <c r="R18" s="17"/>
      <c r="S18" s="21"/>
      <c r="T18" s="21"/>
      <c r="U18" s="21"/>
      <c r="V18" s="21"/>
      <c r="W18" s="17"/>
      <c r="X18" s="17"/>
      <c r="Y18" s="17"/>
      <c r="Z18" s="17"/>
      <c r="AA18" s="21"/>
      <c r="AB18" s="21"/>
      <c r="AC18" s="21"/>
      <c r="AD18" s="22"/>
      <c r="AE18" s="1"/>
      <c r="AF18" s="1"/>
      <c r="AG18" s="1"/>
      <c r="AH18" s="1"/>
      <c r="AI18" s="1"/>
      <c r="AJ18" s="1"/>
      <c r="AK18" s="1"/>
    </row>
    <row r="19" spans="1:38">
      <c r="A19" s="2"/>
      <c r="B19" s="16"/>
      <c r="C19" s="33"/>
      <c r="D19" s="33"/>
      <c r="E19" s="33"/>
      <c r="F19" s="33"/>
      <c r="G19" s="16"/>
      <c r="H19" s="16"/>
      <c r="I19" s="16"/>
      <c r="J19" s="16"/>
      <c r="K19" s="19"/>
      <c r="L19" s="19"/>
      <c r="M19" s="19"/>
      <c r="N19" s="19"/>
      <c r="O19" s="16"/>
      <c r="P19" s="16"/>
      <c r="Q19" s="16"/>
      <c r="R19" s="16"/>
      <c r="S19" s="19"/>
      <c r="T19" s="19"/>
      <c r="U19" s="19"/>
      <c r="V19" s="19"/>
      <c r="W19" s="16"/>
      <c r="X19" s="16"/>
      <c r="Y19" s="16"/>
      <c r="Z19" s="16"/>
      <c r="AA19" s="19"/>
      <c r="AB19" s="19"/>
      <c r="AC19" s="19"/>
      <c r="AD19" s="20"/>
      <c r="AE19" s="1"/>
      <c r="AF19" s="1"/>
      <c r="AG19" s="1"/>
      <c r="AH19" s="1"/>
      <c r="AI19" s="1"/>
      <c r="AJ19" s="1"/>
      <c r="AK19" s="1"/>
      <c r="AL19" s="1"/>
    </row>
    <row r="20" spans="1:38">
      <c r="A20" s="2"/>
      <c r="B20" s="17"/>
      <c r="C20" s="31"/>
      <c r="D20" s="31"/>
      <c r="E20" s="31"/>
      <c r="F20" s="32"/>
      <c r="G20" s="17"/>
      <c r="H20" s="17"/>
      <c r="I20" s="17"/>
      <c r="J20" s="17"/>
      <c r="K20" s="21"/>
      <c r="L20" s="21"/>
      <c r="M20" s="21"/>
      <c r="N20" s="21"/>
      <c r="O20" s="17"/>
      <c r="P20" s="17"/>
      <c r="Q20" s="17"/>
      <c r="R20" s="17"/>
      <c r="S20" s="21"/>
      <c r="T20" s="21"/>
      <c r="U20" s="21"/>
      <c r="V20" s="21"/>
      <c r="W20" s="17"/>
      <c r="X20" s="17"/>
      <c r="Y20" s="17"/>
      <c r="Z20" s="17"/>
      <c r="AA20" s="21"/>
      <c r="AB20" s="21"/>
      <c r="AC20" s="21"/>
      <c r="AD20" s="22"/>
      <c r="AE20" s="1"/>
      <c r="AF20" s="1"/>
      <c r="AG20" s="1"/>
      <c r="AH20" s="1"/>
      <c r="AI20" s="1"/>
      <c r="AJ20" s="1"/>
      <c r="AK20" s="1"/>
      <c r="AL20" s="1"/>
    </row>
    <row r="21" spans="1:38">
      <c r="A21" s="2"/>
      <c r="B21" s="18"/>
      <c r="C21" s="34"/>
      <c r="D21" s="34"/>
      <c r="E21" s="34"/>
      <c r="F21" s="34"/>
      <c r="G21" s="18"/>
      <c r="H21" s="18"/>
      <c r="I21" s="18"/>
      <c r="J21" s="18"/>
      <c r="K21" s="23"/>
      <c r="L21" s="23"/>
      <c r="M21" s="23"/>
      <c r="N21" s="23"/>
      <c r="O21" s="18"/>
      <c r="P21" s="18"/>
      <c r="Q21" s="18"/>
      <c r="R21" s="18"/>
      <c r="S21" s="23"/>
      <c r="T21" s="23"/>
      <c r="U21" s="23"/>
      <c r="V21" s="23"/>
      <c r="W21" s="18"/>
      <c r="X21" s="18"/>
      <c r="Y21" s="18"/>
      <c r="Z21" s="18"/>
      <c r="AA21" s="23"/>
      <c r="AB21" s="23"/>
      <c r="AC21" s="23"/>
      <c r="AD21" s="24"/>
      <c r="AE21" s="1"/>
      <c r="AF21" s="1"/>
      <c r="AG21" s="1"/>
      <c r="AH21" s="1"/>
      <c r="AI21" s="1"/>
      <c r="AJ21" s="1"/>
      <c r="AK21" s="1"/>
      <c r="AL21" s="1"/>
    </row>
    <row r="22" spans="1:38" ht="23.25">
      <c r="A22" s="2"/>
      <c r="B22" s="9"/>
      <c r="C22" s="1"/>
      <c r="D22" s="1"/>
      <c r="E22" s="1"/>
      <c r="F22" s="1"/>
      <c r="G22" s="6"/>
      <c r="H22" s="7"/>
      <c r="I22" s="7"/>
      <c r="J22" s="7"/>
      <c r="K22" s="7"/>
      <c r="L22" s="7"/>
      <c r="M22" s="7"/>
      <c r="N22" s="7" t="e">
        <f>"Semaine du "&amp;TEXT(C23,"jj/mm")&amp;" au "&amp;TEXT(C23+6,"jj/mm aaaa")</f>
        <v>#NUM!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1"/>
      <c r="AF22" s="1"/>
      <c r="AG22" s="1"/>
      <c r="AH22" s="1"/>
      <c r="AI22" s="1"/>
      <c r="AJ22" s="1"/>
      <c r="AK22" s="1"/>
      <c r="AL22" s="1"/>
    </row>
    <row r="23" spans="1:38">
      <c r="A23" s="44"/>
      <c r="B23" s="45">
        <f ca="1">B13+1</f>
        <v>50</v>
      </c>
      <c r="C23" s="125" t="e">
        <f>C13+7</f>
        <v>#NUM!</v>
      </c>
      <c r="D23" s="126"/>
      <c r="E23" s="126"/>
      <c r="F23" s="127"/>
      <c r="G23" s="125" t="e">
        <f>C23+1</f>
        <v>#NUM!</v>
      </c>
      <c r="H23" s="126"/>
      <c r="I23" s="126"/>
      <c r="J23" s="127"/>
      <c r="K23" s="125" t="e">
        <f>G23+1</f>
        <v>#NUM!</v>
      </c>
      <c r="L23" s="126"/>
      <c r="M23" s="126"/>
      <c r="N23" s="127"/>
      <c r="O23" s="125" t="e">
        <f>K23+1</f>
        <v>#NUM!</v>
      </c>
      <c r="P23" s="126"/>
      <c r="Q23" s="126"/>
      <c r="R23" s="127"/>
      <c r="S23" s="125" t="e">
        <f>O23+1</f>
        <v>#NUM!</v>
      </c>
      <c r="T23" s="126"/>
      <c r="U23" s="126"/>
      <c r="V23" s="127"/>
      <c r="W23" s="125" t="e">
        <f>S23+1</f>
        <v>#NUM!</v>
      </c>
      <c r="X23" s="126"/>
      <c r="Y23" s="126"/>
      <c r="Z23" s="127"/>
      <c r="AA23" s="125" t="e">
        <f>W23+1</f>
        <v>#NUM!</v>
      </c>
      <c r="AB23" s="126"/>
      <c r="AC23" s="126"/>
      <c r="AD23" s="127"/>
      <c r="AE23" s="1"/>
      <c r="AF23" s="1"/>
      <c r="AG23" s="1"/>
      <c r="AH23" s="1"/>
      <c r="AI23" s="1"/>
      <c r="AJ23" s="1"/>
      <c r="AK23" s="1"/>
      <c r="AL23" s="1"/>
    </row>
    <row r="24" spans="1:38">
      <c r="A24" s="2"/>
      <c r="B24" s="8" t="s">
        <v>8</v>
      </c>
      <c r="C24" s="11">
        <v>0</v>
      </c>
      <c r="D24" s="11">
        <v>0.29166666666666669</v>
      </c>
      <c r="E24" s="12">
        <v>0.54166666666666663</v>
      </c>
      <c r="F24" s="12">
        <v>0.83333333333333337</v>
      </c>
      <c r="G24" s="13">
        <v>0</v>
      </c>
      <c r="H24" s="13">
        <v>0.29166666666666669</v>
      </c>
      <c r="I24" s="14">
        <v>0.54166666666666663</v>
      </c>
      <c r="J24" s="14">
        <v>0.83333333333333337</v>
      </c>
      <c r="K24" s="11">
        <v>0</v>
      </c>
      <c r="L24" s="11">
        <v>0.29166666666666669</v>
      </c>
      <c r="M24" s="12">
        <v>0.54166666666666663</v>
      </c>
      <c r="N24" s="12">
        <v>0.83333333333333337</v>
      </c>
      <c r="O24" s="13">
        <v>0</v>
      </c>
      <c r="P24" s="13">
        <v>0.29166666666666669</v>
      </c>
      <c r="Q24" s="14">
        <v>0.54166666666666663</v>
      </c>
      <c r="R24" s="14">
        <v>0.83333333333333337</v>
      </c>
      <c r="S24" s="11">
        <v>0</v>
      </c>
      <c r="T24" s="11">
        <v>0.29166666666666669</v>
      </c>
      <c r="U24" s="12">
        <v>0.54166666666666663</v>
      </c>
      <c r="V24" s="12">
        <v>0.83333333333333337</v>
      </c>
      <c r="W24" s="13">
        <v>0</v>
      </c>
      <c r="X24" s="13">
        <v>0.29166666666666669</v>
      </c>
      <c r="Y24" s="14">
        <v>0.54166666666666663</v>
      </c>
      <c r="Z24" s="14">
        <v>0.83333333333333337</v>
      </c>
      <c r="AA24" s="11">
        <v>0</v>
      </c>
      <c r="AB24" s="11">
        <v>0.29166666666666669</v>
      </c>
      <c r="AC24" s="12">
        <v>0.54166666666666663</v>
      </c>
      <c r="AD24" s="12">
        <v>0.83333333333333337</v>
      </c>
      <c r="AE24" s="1"/>
      <c r="AF24" s="1"/>
      <c r="AG24" s="1"/>
      <c r="AH24" s="1"/>
      <c r="AI24" s="1"/>
      <c r="AJ24" s="1"/>
      <c r="AK24" s="1"/>
      <c r="AL24" s="1"/>
    </row>
    <row r="25" spans="1:38">
      <c r="B25" s="8" t="s">
        <v>7</v>
      </c>
      <c r="C25" s="12">
        <v>0.29166666666666669</v>
      </c>
      <c r="D25" s="12">
        <v>0.54166666666666663</v>
      </c>
      <c r="E25" s="12">
        <v>0.83333333333333337</v>
      </c>
      <c r="F25" s="12">
        <v>1</v>
      </c>
      <c r="G25" s="14">
        <v>0.29166666666666669</v>
      </c>
      <c r="H25" s="14">
        <v>0.54166666666666663</v>
      </c>
      <c r="I25" s="14">
        <v>0.83333333333333337</v>
      </c>
      <c r="J25" s="14">
        <v>1</v>
      </c>
      <c r="K25" s="12">
        <v>0.29166666666666669</v>
      </c>
      <c r="L25" s="12">
        <v>0.54166666666666663</v>
      </c>
      <c r="M25" s="12">
        <v>0.83333333333333337</v>
      </c>
      <c r="N25" s="12">
        <v>1</v>
      </c>
      <c r="O25" s="14">
        <v>0.29166666666666669</v>
      </c>
      <c r="P25" s="14">
        <v>0.54166666666666663</v>
      </c>
      <c r="Q25" s="14">
        <v>0.83333333333333337</v>
      </c>
      <c r="R25" s="14">
        <v>1</v>
      </c>
      <c r="S25" s="12">
        <v>0.29166666666666669</v>
      </c>
      <c r="T25" s="12">
        <v>0.54166666666666663</v>
      </c>
      <c r="U25" s="12">
        <v>0.83333333333333337</v>
      </c>
      <c r="V25" s="12">
        <v>1</v>
      </c>
      <c r="W25" s="14">
        <v>0.29166666666666669</v>
      </c>
      <c r="X25" s="14">
        <v>0.54166666666666663</v>
      </c>
      <c r="Y25" s="14">
        <v>0.83333333333333337</v>
      </c>
      <c r="Z25" s="14">
        <v>1</v>
      </c>
      <c r="AA25" s="12">
        <v>0.29166666666666669</v>
      </c>
      <c r="AB25" s="12">
        <v>0.54166666666666663</v>
      </c>
      <c r="AC25" s="12">
        <v>0.83333333333333337</v>
      </c>
      <c r="AD25" s="12">
        <v>1</v>
      </c>
    </row>
    <row r="26" spans="1:38">
      <c r="B26" s="40"/>
      <c r="C26" s="41"/>
      <c r="D26" s="41"/>
      <c r="E26" s="41"/>
      <c r="F26" s="41"/>
      <c r="G26" s="40"/>
      <c r="H26" s="40"/>
      <c r="I26" s="40"/>
      <c r="J26" s="40"/>
      <c r="K26" s="42"/>
      <c r="L26" s="42"/>
      <c r="M26" s="42"/>
      <c r="N26" s="42"/>
      <c r="O26" s="40"/>
      <c r="P26" s="40"/>
      <c r="Q26" s="40"/>
      <c r="R26" s="40"/>
      <c r="S26" s="42"/>
      <c r="T26" s="42"/>
      <c r="U26" s="42"/>
      <c r="V26" s="42"/>
      <c r="W26" s="40"/>
      <c r="X26" s="40"/>
      <c r="Y26" s="40"/>
      <c r="Z26" s="40"/>
      <c r="AA26" s="42"/>
      <c r="AB26" s="42"/>
      <c r="AC26" s="42"/>
      <c r="AD26" s="42"/>
    </row>
    <row r="27" spans="1:38">
      <c r="B27" s="25"/>
      <c r="C27" s="26"/>
      <c r="D27" s="26"/>
      <c r="E27" s="26"/>
      <c r="F27" s="27"/>
      <c r="G27" s="25"/>
      <c r="H27" s="25"/>
      <c r="I27" s="25"/>
      <c r="J27" s="25"/>
      <c r="K27" s="28"/>
      <c r="L27" s="28"/>
      <c r="M27" s="28"/>
      <c r="N27" s="28"/>
      <c r="O27" s="25"/>
      <c r="P27" s="25"/>
      <c r="Q27" s="25"/>
      <c r="R27" s="25"/>
      <c r="S27" s="28"/>
      <c r="T27" s="28"/>
      <c r="U27" s="28"/>
      <c r="V27" s="28"/>
      <c r="W27" s="25"/>
      <c r="X27" s="25"/>
      <c r="Y27" s="25"/>
      <c r="Z27" s="25"/>
      <c r="AA27" s="28"/>
      <c r="AB27" s="28"/>
      <c r="AC27" s="28"/>
      <c r="AD27" s="28"/>
    </row>
    <row r="28" spans="1:38">
      <c r="B28" s="29"/>
      <c r="C28" s="30"/>
      <c r="D28" s="30"/>
      <c r="E28" s="30"/>
      <c r="F28" s="30"/>
      <c r="G28" s="29"/>
      <c r="H28" s="29"/>
      <c r="I28" s="29"/>
      <c r="J28" s="29"/>
      <c r="K28" s="24"/>
      <c r="L28" s="24"/>
      <c r="M28" s="24"/>
      <c r="N28" s="24"/>
      <c r="O28" s="29"/>
      <c r="P28" s="29"/>
      <c r="Q28" s="29"/>
      <c r="R28" s="29"/>
      <c r="S28" s="24"/>
      <c r="T28" s="24"/>
      <c r="U28" s="24"/>
      <c r="V28" s="24"/>
      <c r="W28" s="29"/>
      <c r="X28" s="29"/>
      <c r="Y28" s="29"/>
      <c r="Z28" s="29"/>
      <c r="AA28" s="24"/>
      <c r="AB28" s="24"/>
      <c r="AC28" s="24"/>
      <c r="AD28" s="24"/>
    </row>
    <row r="29" spans="1:38">
      <c r="B29" s="25"/>
      <c r="C29" s="26"/>
      <c r="D29" s="26"/>
      <c r="E29" s="26"/>
      <c r="F29" s="27"/>
      <c r="G29" s="25"/>
      <c r="H29" s="25"/>
      <c r="I29" s="25"/>
      <c r="J29" s="25"/>
      <c r="K29" s="28"/>
      <c r="L29" s="28"/>
      <c r="M29" s="28"/>
      <c r="N29" s="28"/>
      <c r="O29" s="25"/>
      <c r="P29" s="25"/>
      <c r="Q29" s="25"/>
      <c r="R29" s="25"/>
      <c r="S29" s="28"/>
      <c r="T29" s="28"/>
      <c r="U29" s="28"/>
      <c r="V29" s="28"/>
      <c r="W29" s="25"/>
      <c r="X29" s="25"/>
      <c r="Y29" s="25"/>
      <c r="Z29" s="25"/>
      <c r="AA29" s="28"/>
      <c r="AB29" s="28"/>
      <c r="AC29" s="28"/>
      <c r="AD29" s="28"/>
    </row>
    <row r="30" spans="1:38">
      <c r="B30" s="29"/>
      <c r="C30" s="30"/>
      <c r="D30" s="30"/>
      <c r="E30" s="30"/>
      <c r="F30" s="30"/>
      <c r="G30" s="29"/>
      <c r="H30" s="29"/>
      <c r="I30" s="29"/>
      <c r="J30" s="29"/>
      <c r="K30" s="24"/>
      <c r="L30" s="24"/>
      <c r="M30" s="24"/>
      <c r="N30" s="24"/>
      <c r="O30" s="29"/>
      <c r="P30" s="29"/>
      <c r="Q30" s="29"/>
      <c r="R30" s="29"/>
      <c r="S30" s="24"/>
      <c r="T30" s="24"/>
      <c r="U30" s="24"/>
      <c r="V30" s="24"/>
      <c r="W30" s="29"/>
      <c r="X30" s="29"/>
      <c r="Y30" s="29"/>
      <c r="Z30" s="29"/>
      <c r="AA30" s="24"/>
      <c r="AB30" s="24"/>
      <c r="AC30" s="24"/>
      <c r="AD30" s="24"/>
    </row>
    <row r="31" spans="1:38">
      <c r="B31" s="25"/>
      <c r="C31" s="26"/>
      <c r="D31" s="26"/>
      <c r="E31" s="26"/>
      <c r="F31" s="27"/>
      <c r="G31" s="25"/>
      <c r="H31" s="25"/>
      <c r="I31" s="25"/>
      <c r="J31" s="25"/>
      <c r="K31" s="28"/>
      <c r="L31" s="28"/>
      <c r="M31" s="28"/>
      <c r="N31" s="28"/>
      <c r="O31" s="25"/>
      <c r="P31" s="25"/>
      <c r="Q31" s="25"/>
      <c r="R31" s="25"/>
      <c r="S31" s="28"/>
      <c r="T31" s="28"/>
      <c r="U31" s="28"/>
      <c r="V31" s="28"/>
      <c r="W31" s="25"/>
      <c r="X31" s="25"/>
      <c r="Y31" s="25"/>
      <c r="Z31" s="25"/>
      <c r="AA31" s="28"/>
      <c r="AB31" s="28"/>
      <c r="AC31" s="28"/>
      <c r="AD31" s="28"/>
    </row>
    <row r="32" spans="1:38" ht="23.25">
      <c r="B32" s="9"/>
      <c r="C32" s="1"/>
      <c r="D32" s="1"/>
      <c r="E32" s="1"/>
      <c r="F32" s="1"/>
      <c r="G32" s="6"/>
      <c r="H32" s="7"/>
      <c r="I32" s="7"/>
      <c r="J32" s="7"/>
      <c r="K32" s="7"/>
      <c r="L32" s="7"/>
      <c r="M32" s="7"/>
      <c r="N32" s="7" t="e">
        <f>"Semaine du "&amp;TEXT(C33,"jj/mm")&amp;" au "&amp;TEXT(C33+6,"jj/mm aaaa")</f>
        <v>#NUM!</v>
      </c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30">
      <c r="A33" s="46"/>
      <c r="B33" s="45">
        <f ca="1">B23+1</f>
        <v>51</v>
      </c>
      <c r="C33" s="125" t="e">
        <f>C23+7</f>
        <v>#NUM!</v>
      </c>
      <c r="D33" s="126"/>
      <c r="E33" s="126"/>
      <c r="F33" s="127"/>
      <c r="G33" s="125" t="e">
        <f>C33+1</f>
        <v>#NUM!</v>
      </c>
      <c r="H33" s="126"/>
      <c r="I33" s="126"/>
      <c r="J33" s="127"/>
      <c r="K33" s="125" t="e">
        <f>G33+1</f>
        <v>#NUM!</v>
      </c>
      <c r="L33" s="126"/>
      <c r="M33" s="126"/>
      <c r="N33" s="127"/>
      <c r="O33" s="125" t="e">
        <f>K33+1</f>
        <v>#NUM!</v>
      </c>
      <c r="P33" s="126"/>
      <c r="Q33" s="126"/>
      <c r="R33" s="127"/>
      <c r="S33" s="125" t="e">
        <f>O33+1</f>
        <v>#NUM!</v>
      </c>
      <c r="T33" s="126"/>
      <c r="U33" s="126"/>
      <c r="V33" s="127"/>
      <c r="W33" s="125" t="e">
        <f>S33+1</f>
        <v>#NUM!</v>
      </c>
      <c r="X33" s="126"/>
      <c r="Y33" s="126"/>
      <c r="Z33" s="127"/>
      <c r="AA33" s="125" t="e">
        <f>W33+1</f>
        <v>#NUM!</v>
      </c>
      <c r="AB33" s="126"/>
      <c r="AC33" s="126"/>
      <c r="AD33" s="127"/>
    </row>
    <row r="34" spans="1:30">
      <c r="B34" s="8" t="s">
        <v>8</v>
      </c>
      <c r="C34" s="13">
        <v>0</v>
      </c>
      <c r="D34" s="13">
        <v>0.29166666666666669</v>
      </c>
      <c r="E34" s="14">
        <v>0.54166666666666663</v>
      </c>
      <c r="F34" s="14">
        <v>0.83333333333333337</v>
      </c>
      <c r="G34" s="11">
        <v>0</v>
      </c>
      <c r="H34" s="11">
        <v>0.29166666666666669</v>
      </c>
      <c r="I34" s="12">
        <v>0.54166666666666663</v>
      </c>
      <c r="J34" s="12">
        <v>0.83333333333333337</v>
      </c>
      <c r="K34" s="13">
        <v>0</v>
      </c>
      <c r="L34" s="13">
        <v>0.29166666666666669</v>
      </c>
      <c r="M34" s="14">
        <v>0.54166666666666663</v>
      </c>
      <c r="N34" s="14">
        <v>0.83333333333333337</v>
      </c>
      <c r="O34" s="11">
        <v>0</v>
      </c>
      <c r="P34" s="11">
        <v>0.29166666666666669</v>
      </c>
      <c r="Q34" s="12">
        <v>0.54166666666666663</v>
      </c>
      <c r="R34" s="12">
        <v>0.83333333333333337</v>
      </c>
      <c r="S34" s="13">
        <v>0</v>
      </c>
      <c r="T34" s="13">
        <v>0.29166666666666669</v>
      </c>
      <c r="U34" s="14">
        <v>0.54166666666666663</v>
      </c>
      <c r="V34" s="14">
        <v>0.83333333333333337</v>
      </c>
      <c r="W34" s="11">
        <v>0</v>
      </c>
      <c r="X34" s="11">
        <v>0.29166666666666669</v>
      </c>
      <c r="Y34" s="12">
        <v>0.54166666666666663</v>
      </c>
      <c r="Z34" s="12">
        <v>0.83333333333333337</v>
      </c>
      <c r="AA34" s="13">
        <v>0</v>
      </c>
      <c r="AB34" s="13">
        <v>0.29166666666666669</v>
      </c>
      <c r="AC34" s="14">
        <v>0.54166666666666663</v>
      </c>
      <c r="AD34" s="14">
        <v>0.83333333333333337</v>
      </c>
    </row>
    <row r="35" spans="1:30">
      <c r="B35" s="8" t="s">
        <v>7</v>
      </c>
      <c r="C35" s="14">
        <v>0.29166666666666669</v>
      </c>
      <c r="D35" s="14">
        <v>0.54166666666666663</v>
      </c>
      <c r="E35" s="14">
        <v>0.83333333333333337</v>
      </c>
      <c r="F35" s="14">
        <v>1</v>
      </c>
      <c r="G35" s="12">
        <v>0.29166666666666669</v>
      </c>
      <c r="H35" s="12">
        <v>0.54166666666666663</v>
      </c>
      <c r="I35" s="12">
        <v>0.83333333333333337</v>
      </c>
      <c r="J35" s="12">
        <v>1</v>
      </c>
      <c r="K35" s="14">
        <v>0.29166666666666669</v>
      </c>
      <c r="L35" s="14">
        <v>0.54166666666666663</v>
      </c>
      <c r="M35" s="14">
        <v>0.83333333333333337</v>
      </c>
      <c r="N35" s="14">
        <v>1</v>
      </c>
      <c r="O35" s="12">
        <v>0.29166666666666669</v>
      </c>
      <c r="P35" s="12">
        <v>0.54166666666666663</v>
      </c>
      <c r="Q35" s="12">
        <v>0.83333333333333337</v>
      </c>
      <c r="R35" s="12">
        <v>1</v>
      </c>
      <c r="S35" s="14">
        <v>0.29166666666666669</v>
      </c>
      <c r="T35" s="14">
        <v>0.54166666666666663</v>
      </c>
      <c r="U35" s="14">
        <v>0.83333333333333337</v>
      </c>
      <c r="V35" s="14">
        <v>1</v>
      </c>
      <c r="W35" s="12">
        <v>0.29166666666666669</v>
      </c>
      <c r="X35" s="12">
        <v>0.54166666666666663</v>
      </c>
      <c r="Y35" s="12">
        <v>0.83333333333333337</v>
      </c>
      <c r="Z35" s="12">
        <v>1</v>
      </c>
      <c r="AA35" s="14">
        <v>0.29166666666666669</v>
      </c>
      <c r="AB35" s="14">
        <v>0.54166666666666663</v>
      </c>
      <c r="AC35" s="14">
        <v>0.83333333333333337</v>
      </c>
      <c r="AD35" s="14">
        <v>1</v>
      </c>
    </row>
    <row r="36" spans="1:30">
      <c r="B36" s="35"/>
      <c r="C36" s="36"/>
      <c r="D36" s="36"/>
      <c r="E36" s="36"/>
      <c r="F36" s="37"/>
      <c r="G36" s="35"/>
      <c r="H36" s="35"/>
      <c r="I36" s="35"/>
      <c r="J36" s="35"/>
      <c r="K36" s="38"/>
      <c r="L36" s="38"/>
      <c r="M36" s="38"/>
      <c r="N36" s="38"/>
      <c r="O36" s="35"/>
      <c r="P36" s="35"/>
      <c r="Q36" s="35"/>
      <c r="R36" s="35"/>
      <c r="S36" s="38"/>
      <c r="T36" s="38"/>
      <c r="U36" s="38"/>
      <c r="V36" s="38"/>
      <c r="W36" s="35"/>
      <c r="X36" s="35"/>
      <c r="Y36" s="35"/>
      <c r="Z36" s="35"/>
      <c r="AA36" s="38"/>
      <c r="AB36" s="38"/>
      <c r="AC36" s="38"/>
      <c r="AD36" s="39"/>
    </row>
    <row r="37" spans="1:30">
      <c r="B37" s="16"/>
      <c r="C37" s="33"/>
      <c r="D37" s="33"/>
      <c r="E37" s="33"/>
      <c r="F37" s="33"/>
      <c r="G37" s="16"/>
      <c r="H37" s="16"/>
      <c r="I37" s="16"/>
      <c r="J37" s="16"/>
      <c r="K37" s="19"/>
      <c r="L37" s="19"/>
      <c r="M37" s="19"/>
      <c r="N37" s="19"/>
      <c r="O37" s="16"/>
      <c r="P37" s="16"/>
      <c r="Q37" s="16"/>
      <c r="R37" s="16"/>
      <c r="S37" s="19"/>
      <c r="T37" s="19"/>
      <c r="U37" s="19"/>
      <c r="V37" s="19"/>
      <c r="W37" s="16"/>
      <c r="X37" s="16"/>
      <c r="Y37" s="16"/>
      <c r="Z37" s="16"/>
      <c r="AA37" s="19"/>
      <c r="AB37" s="19"/>
      <c r="AC37" s="19"/>
      <c r="AD37" s="20"/>
    </row>
    <row r="38" spans="1:30">
      <c r="B38" s="17"/>
      <c r="C38" s="31"/>
      <c r="D38" s="31"/>
      <c r="E38" s="31"/>
      <c r="F38" s="32"/>
      <c r="G38" s="17"/>
      <c r="H38" s="17"/>
      <c r="I38" s="17"/>
      <c r="J38" s="17"/>
      <c r="K38" s="21"/>
      <c r="L38" s="21"/>
      <c r="M38" s="21"/>
      <c r="N38" s="21"/>
      <c r="O38" s="17"/>
      <c r="P38" s="17"/>
      <c r="Q38" s="17"/>
      <c r="R38" s="17"/>
      <c r="S38" s="21"/>
      <c r="T38" s="21"/>
      <c r="U38" s="21"/>
      <c r="V38" s="21"/>
      <c r="W38" s="17"/>
      <c r="X38" s="17"/>
      <c r="Y38" s="17"/>
      <c r="Z38" s="17"/>
      <c r="AA38" s="21"/>
      <c r="AB38" s="21"/>
      <c r="AC38" s="21"/>
      <c r="AD38" s="22"/>
    </row>
    <row r="39" spans="1:30">
      <c r="B39" s="16"/>
      <c r="C39" s="33"/>
      <c r="D39" s="33"/>
      <c r="E39" s="33"/>
      <c r="F39" s="33"/>
      <c r="G39" s="16"/>
      <c r="H39" s="16"/>
      <c r="I39" s="16"/>
      <c r="J39" s="16"/>
      <c r="K39" s="19"/>
      <c r="L39" s="19"/>
      <c r="M39" s="19"/>
      <c r="N39" s="19"/>
      <c r="O39" s="16"/>
      <c r="P39" s="16"/>
      <c r="Q39" s="16"/>
      <c r="R39" s="16"/>
      <c r="S39" s="19"/>
      <c r="T39" s="19"/>
      <c r="U39" s="19"/>
      <c r="V39" s="19"/>
      <c r="W39" s="16"/>
      <c r="X39" s="16"/>
      <c r="Y39" s="16"/>
      <c r="Z39" s="16"/>
      <c r="AA39" s="19"/>
      <c r="AB39" s="19"/>
      <c r="AC39" s="19"/>
      <c r="AD39" s="20"/>
    </row>
    <row r="40" spans="1:30">
      <c r="B40" s="17"/>
      <c r="C40" s="31"/>
      <c r="D40" s="31"/>
      <c r="E40" s="31"/>
      <c r="F40" s="32"/>
      <c r="G40" s="17"/>
      <c r="H40" s="17"/>
      <c r="I40" s="17"/>
      <c r="J40" s="17"/>
      <c r="K40" s="21"/>
      <c r="L40" s="21"/>
      <c r="M40" s="21"/>
      <c r="N40" s="21"/>
      <c r="O40" s="17"/>
      <c r="P40" s="17"/>
      <c r="Q40" s="17"/>
      <c r="R40" s="17"/>
      <c r="S40" s="21"/>
      <c r="T40" s="21"/>
      <c r="U40" s="21"/>
      <c r="V40" s="21"/>
      <c r="W40" s="17"/>
      <c r="X40" s="17"/>
      <c r="Y40" s="17"/>
      <c r="Z40" s="17"/>
      <c r="AA40" s="21"/>
      <c r="AB40" s="21"/>
      <c r="AC40" s="21"/>
      <c r="AD40" s="22"/>
    </row>
    <row r="41" spans="1:30">
      <c r="B41" s="18"/>
      <c r="C41" s="34"/>
      <c r="D41" s="34"/>
      <c r="E41" s="34"/>
      <c r="F41" s="34"/>
      <c r="G41" s="18"/>
      <c r="H41" s="18"/>
      <c r="I41" s="18"/>
      <c r="J41" s="18"/>
      <c r="K41" s="23"/>
      <c r="L41" s="23"/>
      <c r="M41" s="23"/>
      <c r="N41" s="23"/>
      <c r="O41" s="18"/>
      <c r="P41" s="18"/>
      <c r="Q41" s="18"/>
      <c r="R41" s="18"/>
      <c r="S41" s="23"/>
      <c r="T41" s="23"/>
      <c r="U41" s="23"/>
      <c r="V41" s="23"/>
      <c r="W41" s="18"/>
      <c r="X41" s="18"/>
      <c r="Y41" s="18"/>
      <c r="Z41" s="18"/>
      <c r="AA41" s="23"/>
      <c r="AB41" s="23"/>
      <c r="AC41" s="23"/>
      <c r="AD41" s="24"/>
    </row>
    <row r="42" spans="1:30" ht="23.25">
      <c r="B42" s="9"/>
      <c r="C42" s="1"/>
      <c r="D42" s="1"/>
      <c r="E42" s="1"/>
      <c r="F42" s="1"/>
      <c r="G42" s="6"/>
      <c r="H42" s="7"/>
      <c r="I42" s="7"/>
      <c r="J42" s="7"/>
      <c r="K42" s="7"/>
      <c r="L42" s="7"/>
      <c r="M42" s="7"/>
      <c r="N42" s="7" t="e">
        <f>"Semaine du "&amp;TEXT(C33,"jj/mm")&amp;" au "&amp;TEXT(C33+6,"jj/mm aaaa")</f>
        <v>#NUM!</v>
      </c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</row>
    <row r="43" spans="1:30">
      <c r="A43" s="46"/>
      <c r="B43" s="45">
        <f ca="1">B33+1</f>
        <v>52</v>
      </c>
      <c r="C43" s="125" t="e">
        <f>C33+7</f>
        <v>#NUM!</v>
      </c>
      <c r="D43" s="126"/>
      <c r="E43" s="126"/>
      <c r="F43" s="127"/>
      <c r="G43" s="125" t="e">
        <f>C33+1</f>
        <v>#NUM!</v>
      </c>
      <c r="H43" s="126"/>
      <c r="I43" s="126"/>
      <c r="J43" s="127"/>
      <c r="K43" s="125" t="e">
        <f>G33+1</f>
        <v>#NUM!</v>
      </c>
      <c r="L43" s="126"/>
      <c r="M43" s="126"/>
      <c r="N43" s="127"/>
      <c r="O43" s="125" t="e">
        <f>K33+1</f>
        <v>#NUM!</v>
      </c>
      <c r="P43" s="126"/>
      <c r="Q43" s="126"/>
      <c r="R43" s="127"/>
      <c r="S43" s="125" t="e">
        <f>O33+1</f>
        <v>#NUM!</v>
      </c>
      <c r="T43" s="126"/>
      <c r="U43" s="126"/>
      <c r="V43" s="127"/>
      <c r="W43" s="125" t="e">
        <f>S33+1</f>
        <v>#NUM!</v>
      </c>
      <c r="X43" s="126"/>
      <c r="Y43" s="126"/>
      <c r="Z43" s="127"/>
      <c r="AA43" s="125" t="e">
        <f>W33+1</f>
        <v>#NUM!</v>
      </c>
      <c r="AB43" s="126"/>
      <c r="AC43" s="126"/>
      <c r="AD43" s="127"/>
    </row>
    <row r="44" spans="1:30">
      <c r="B44" s="8" t="s">
        <v>8</v>
      </c>
      <c r="C44" s="11">
        <v>0</v>
      </c>
      <c r="D44" s="11">
        <v>0.29166666666666669</v>
      </c>
      <c r="E44" s="12">
        <v>0.54166666666666663</v>
      </c>
      <c r="F44" s="12">
        <v>0.83333333333333337</v>
      </c>
      <c r="G44" s="13">
        <v>0</v>
      </c>
      <c r="H44" s="13">
        <v>0.29166666666666669</v>
      </c>
      <c r="I44" s="14">
        <v>0.54166666666666663</v>
      </c>
      <c r="J44" s="14">
        <v>0.83333333333333337</v>
      </c>
      <c r="K44" s="11">
        <v>0</v>
      </c>
      <c r="L44" s="11">
        <v>0.29166666666666669</v>
      </c>
      <c r="M44" s="12">
        <v>0.54166666666666663</v>
      </c>
      <c r="N44" s="12">
        <v>0.83333333333333337</v>
      </c>
      <c r="O44" s="13">
        <v>0</v>
      </c>
      <c r="P44" s="13">
        <v>0.29166666666666669</v>
      </c>
      <c r="Q44" s="14">
        <v>0.54166666666666663</v>
      </c>
      <c r="R44" s="14">
        <v>0.83333333333333337</v>
      </c>
      <c r="S44" s="11">
        <v>0</v>
      </c>
      <c r="T44" s="11">
        <v>0.29166666666666669</v>
      </c>
      <c r="U44" s="12">
        <v>0.54166666666666663</v>
      </c>
      <c r="V44" s="12">
        <v>0.83333333333333337</v>
      </c>
      <c r="W44" s="13">
        <v>0</v>
      </c>
      <c r="X44" s="13">
        <v>0.29166666666666669</v>
      </c>
      <c r="Y44" s="14">
        <v>0.54166666666666663</v>
      </c>
      <c r="Z44" s="14">
        <v>0.83333333333333337</v>
      </c>
      <c r="AA44" s="11">
        <v>0</v>
      </c>
      <c r="AB44" s="11">
        <v>0.29166666666666669</v>
      </c>
      <c r="AC44" s="12">
        <v>0.54166666666666663</v>
      </c>
      <c r="AD44" s="12">
        <v>0.83333333333333337</v>
      </c>
    </row>
    <row r="45" spans="1:30">
      <c r="B45" s="8" t="s">
        <v>7</v>
      </c>
      <c r="C45" s="12">
        <v>0.29166666666666669</v>
      </c>
      <c r="D45" s="12">
        <v>0.54166666666666663</v>
      </c>
      <c r="E45" s="12">
        <v>0.83333333333333337</v>
      </c>
      <c r="F45" s="12">
        <v>1</v>
      </c>
      <c r="G45" s="14">
        <v>0.29166666666666669</v>
      </c>
      <c r="H45" s="14">
        <v>0.54166666666666663</v>
      </c>
      <c r="I45" s="14">
        <v>0.83333333333333337</v>
      </c>
      <c r="J45" s="14">
        <v>1</v>
      </c>
      <c r="K45" s="12">
        <v>0.29166666666666669</v>
      </c>
      <c r="L45" s="12">
        <v>0.54166666666666663</v>
      </c>
      <c r="M45" s="12">
        <v>0.83333333333333337</v>
      </c>
      <c r="N45" s="12">
        <v>1</v>
      </c>
      <c r="O45" s="14">
        <v>0.29166666666666669</v>
      </c>
      <c r="P45" s="14">
        <v>0.54166666666666663</v>
      </c>
      <c r="Q45" s="14">
        <v>0.83333333333333337</v>
      </c>
      <c r="R45" s="14">
        <v>1</v>
      </c>
      <c r="S45" s="12">
        <v>0.29166666666666669</v>
      </c>
      <c r="T45" s="12">
        <v>0.54166666666666663</v>
      </c>
      <c r="U45" s="12">
        <v>0.83333333333333337</v>
      </c>
      <c r="V45" s="12">
        <v>1</v>
      </c>
      <c r="W45" s="14">
        <v>0.29166666666666669</v>
      </c>
      <c r="X45" s="14">
        <v>0.54166666666666663</v>
      </c>
      <c r="Y45" s="14">
        <v>0.83333333333333337</v>
      </c>
      <c r="Z45" s="14">
        <v>1</v>
      </c>
      <c r="AA45" s="12">
        <v>0.29166666666666669</v>
      </c>
      <c r="AB45" s="12">
        <v>0.54166666666666663</v>
      </c>
      <c r="AC45" s="12">
        <v>0.83333333333333337</v>
      </c>
      <c r="AD45" s="12">
        <v>1</v>
      </c>
    </row>
    <row r="46" spans="1:30">
      <c r="B46" s="40"/>
      <c r="C46" s="41"/>
      <c r="D46" s="41"/>
      <c r="E46" s="41"/>
      <c r="F46" s="41"/>
      <c r="G46" s="40"/>
      <c r="H46" s="40"/>
      <c r="I46" s="40"/>
      <c r="J46" s="40"/>
      <c r="K46" s="42"/>
      <c r="L46" s="42"/>
      <c r="M46" s="42"/>
      <c r="N46" s="42"/>
      <c r="O46" s="40"/>
      <c r="P46" s="40"/>
      <c r="Q46" s="40"/>
      <c r="R46" s="40"/>
      <c r="S46" s="42"/>
      <c r="T46" s="42"/>
      <c r="U46" s="42"/>
      <c r="V46" s="42"/>
      <c r="W46" s="40"/>
      <c r="X46" s="40"/>
      <c r="Y46" s="40"/>
      <c r="Z46" s="40"/>
      <c r="AA46" s="42"/>
      <c r="AB46" s="42"/>
      <c r="AC46" s="42"/>
      <c r="AD46" s="42"/>
    </row>
    <row r="47" spans="1:30">
      <c r="B47" s="25"/>
      <c r="C47" s="26"/>
      <c r="D47" s="26"/>
      <c r="E47" s="26"/>
      <c r="F47" s="27"/>
      <c r="G47" s="25"/>
      <c r="H47" s="25"/>
      <c r="I47" s="25"/>
      <c r="J47" s="25"/>
      <c r="K47" s="28"/>
      <c r="L47" s="28"/>
      <c r="M47" s="28"/>
      <c r="N47" s="28"/>
      <c r="O47" s="25"/>
      <c r="P47" s="25"/>
      <c r="Q47" s="25"/>
      <c r="R47" s="25"/>
      <c r="S47" s="28"/>
      <c r="T47" s="28"/>
      <c r="U47" s="28"/>
      <c r="V47" s="28"/>
      <c r="W47" s="25"/>
      <c r="X47" s="25"/>
      <c r="Y47" s="25"/>
      <c r="Z47" s="25"/>
      <c r="AA47" s="28"/>
      <c r="AB47" s="28"/>
      <c r="AC47" s="28"/>
      <c r="AD47" s="28"/>
    </row>
    <row r="48" spans="1:30">
      <c r="B48" s="29"/>
      <c r="C48" s="30"/>
      <c r="D48" s="30"/>
      <c r="E48" s="30"/>
      <c r="F48" s="30"/>
      <c r="G48" s="29"/>
      <c r="H48" s="29"/>
      <c r="I48" s="29"/>
      <c r="J48" s="29"/>
      <c r="K48" s="24"/>
      <c r="L48" s="24"/>
      <c r="M48" s="24"/>
      <c r="N48" s="24"/>
      <c r="O48" s="29"/>
      <c r="P48" s="29"/>
      <c r="Q48" s="29"/>
      <c r="R48" s="29"/>
      <c r="S48" s="24"/>
      <c r="T48" s="24"/>
      <c r="U48" s="24"/>
      <c r="V48" s="24"/>
      <c r="W48" s="29"/>
      <c r="X48" s="29"/>
      <c r="Y48" s="29"/>
      <c r="Z48" s="29"/>
      <c r="AA48" s="24"/>
      <c r="AB48" s="24"/>
      <c r="AC48" s="24"/>
      <c r="AD48" s="24"/>
    </row>
    <row r="49" spans="1:30">
      <c r="B49" s="25"/>
      <c r="C49" s="26"/>
      <c r="D49" s="26"/>
      <c r="E49" s="26"/>
      <c r="F49" s="27"/>
      <c r="G49" s="25"/>
      <c r="H49" s="25"/>
      <c r="I49" s="25"/>
      <c r="J49" s="25"/>
      <c r="K49" s="28"/>
      <c r="L49" s="28"/>
      <c r="M49" s="28"/>
      <c r="N49" s="28"/>
      <c r="O49" s="25"/>
      <c r="P49" s="25"/>
      <c r="Q49" s="25"/>
      <c r="R49" s="25"/>
      <c r="S49" s="28"/>
      <c r="T49" s="28"/>
      <c r="U49" s="28"/>
      <c r="V49" s="28"/>
      <c r="W49" s="25"/>
      <c r="X49" s="25"/>
      <c r="Y49" s="25"/>
      <c r="Z49" s="25"/>
      <c r="AA49" s="28"/>
      <c r="AB49" s="28"/>
      <c r="AC49" s="28"/>
      <c r="AD49" s="28"/>
    </row>
    <row r="50" spans="1:30" ht="15.75" customHeight="1">
      <c r="B50" s="29"/>
      <c r="C50" s="30"/>
      <c r="D50" s="30"/>
      <c r="E50" s="30"/>
      <c r="F50" s="30"/>
      <c r="G50" s="29"/>
      <c r="H50" s="29"/>
      <c r="I50" s="29"/>
      <c r="J50" s="29"/>
      <c r="K50" s="24"/>
      <c r="L50" s="24"/>
      <c r="M50" s="24"/>
      <c r="N50" s="24"/>
      <c r="O50" s="29"/>
      <c r="P50" s="29"/>
      <c r="Q50" s="29"/>
      <c r="R50" s="29"/>
      <c r="S50" s="24"/>
      <c r="T50" s="24"/>
      <c r="U50" s="24"/>
      <c r="V50" s="24"/>
      <c r="W50" s="29"/>
      <c r="X50" s="29"/>
      <c r="Y50" s="29"/>
      <c r="Z50" s="29"/>
      <c r="AA50" s="24"/>
      <c r="AB50" s="24"/>
      <c r="AC50" s="24"/>
      <c r="AD50" s="24"/>
    </row>
    <row r="51" spans="1:30">
      <c r="B51" s="25"/>
      <c r="C51" s="26"/>
      <c r="D51" s="26"/>
      <c r="E51" s="26"/>
      <c r="F51" s="27"/>
      <c r="G51" s="25"/>
      <c r="H51" s="25"/>
      <c r="I51" s="25"/>
      <c r="J51" s="25"/>
      <c r="K51" s="28"/>
      <c r="L51" s="28"/>
      <c r="M51" s="28"/>
      <c r="N51" s="28"/>
      <c r="O51" s="25"/>
      <c r="P51" s="25"/>
      <c r="Q51" s="25"/>
      <c r="R51" s="25"/>
      <c r="S51" s="28"/>
      <c r="T51" s="28"/>
      <c r="U51" s="28"/>
      <c r="V51" s="28"/>
      <c r="W51" s="25"/>
      <c r="X51" s="25"/>
      <c r="Y51" s="25"/>
      <c r="Z51" s="25"/>
      <c r="AA51" s="28"/>
      <c r="AB51" s="28"/>
      <c r="AC51" s="28"/>
      <c r="AD51" s="28"/>
    </row>
    <row r="52" spans="1:30" ht="23.25">
      <c r="B52" s="9"/>
      <c r="C52" s="1"/>
      <c r="D52" s="1"/>
      <c r="E52" s="1"/>
      <c r="F52" s="1"/>
      <c r="G52" s="6"/>
      <c r="H52" s="7"/>
      <c r="I52" s="7"/>
      <c r="J52" s="7"/>
      <c r="K52" s="7"/>
      <c r="L52" s="7"/>
      <c r="M52" s="7"/>
      <c r="N52" s="7" t="e">
        <f>"Semaine du "&amp;TEXT(C53,"jj/mm")&amp;" au "&amp;TEXT(C53+6,"jj/mm aaaa")</f>
        <v>#NUM!</v>
      </c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</row>
    <row r="53" spans="1:30">
      <c r="A53" s="46"/>
      <c r="B53" s="45">
        <f ca="1">B33+1</f>
        <v>52</v>
      </c>
      <c r="C53" s="125" t="e">
        <f>C33+7</f>
        <v>#NUM!</v>
      </c>
      <c r="D53" s="126"/>
      <c r="E53" s="126"/>
      <c r="F53" s="127"/>
      <c r="G53" s="125" t="e">
        <f>C53+1</f>
        <v>#NUM!</v>
      </c>
      <c r="H53" s="126"/>
      <c r="I53" s="126"/>
      <c r="J53" s="127"/>
      <c r="K53" s="125" t="e">
        <f>G53+1</f>
        <v>#NUM!</v>
      </c>
      <c r="L53" s="126"/>
      <c r="M53" s="126"/>
      <c r="N53" s="127"/>
      <c r="O53" s="125" t="e">
        <f>K53+1</f>
        <v>#NUM!</v>
      </c>
      <c r="P53" s="126"/>
      <c r="Q53" s="126"/>
      <c r="R53" s="127"/>
      <c r="S53" s="125" t="e">
        <f>O53+1</f>
        <v>#NUM!</v>
      </c>
      <c r="T53" s="126"/>
      <c r="U53" s="126"/>
      <c r="V53" s="127"/>
      <c r="W53" s="125" t="e">
        <f>S53+1</f>
        <v>#NUM!</v>
      </c>
      <c r="X53" s="126"/>
      <c r="Y53" s="126"/>
      <c r="Z53" s="127"/>
      <c r="AA53" s="125" t="e">
        <f>W53+1</f>
        <v>#NUM!</v>
      </c>
      <c r="AB53" s="126"/>
      <c r="AC53" s="126"/>
      <c r="AD53" s="127"/>
    </row>
    <row r="54" spans="1:30">
      <c r="B54" s="8" t="s">
        <v>8</v>
      </c>
      <c r="C54" s="13">
        <v>0</v>
      </c>
      <c r="D54" s="13">
        <v>0.29166666666666669</v>
      </c>
      <c r="E54" s="14">
        <v>0.54166666666666663</v>
      </c>
      <c r="F54" s="14">
        <v>0.83333333333333337</v>
      </c>
      <c r="G54" s="11">
        <v>0</v>
      </c>
      <c r="H54" s="11">
        <v>0.29166666666666669</v>
      </c>
      <c r="I54" s="12">
        <v>0.54166666666666663</v>
      </c>
      <c r="J54" s="12">
        <v>0.83333333333333337</v>
      </c>
      <c r="K54" s="13">
        <v>0</v>
      </c>
      <c r="L54" s="13">
        <v>0.29166666666666669</v>
      </c>
      <c r="M54" s="14">
        <v>0.54166666666666663</v>
      </c>
      <c r="N54" s="14">
        <v>0.83333333333333337</v>
      </c>
      <c r="O54" s="11">
        <v>0</v>
      </c>
      <c r="P54" s="11">
        <v>0.29166666666666669</v>
      </c>
      <c r="Q54" s="12">
        <v>0.54166666666666663</v>
      </c>
      <c r="R54" s="12">
        <v>0.83333333333333337</v>
      </c>
      <c r="S54" s="13">
        <v>0</v>
      </c>
      <c r="T54" s="13">
        <v>0.29166666666666669</v>
      </c>
      <c r="U54" s="14">
        <v>0.54166666666666663</v>
      </c>
      <c r="V54" s="14">
        <v>0.83333333333333337</v>
      </c>
      <c r="W54" s="11">
        <v>0</v>
      </c>
      <c r="X54" s="11">
        <v>0.29166666666666669</v>
      </c>
      <c r="Y54" s="12">
        <v>0.54166666666666663</v>
      </c>
      <c r="Z54" s="12">
        <v>0.83333333333333337</v>
      </c>
      <c r="AA54" s="13">
        <v>0</v>
      </c>
      <c r="AB54" s="13">
        <v>0.29166666666666669</v>
      </c>
      <c r="AC54" s="14">
        <v>0.54166666666666663</v>
      </c>
      <c r="AD54" s="14">
        <v>0.83333333333333337</v>
      </c>
    </row>
    <row r="55" spans="1:30">
      <c r="B55" s="8" t="s">
        <v>7</v>
      </c>
      <c r="C55" s="14">
        <v>0.29166666666666669</v>
      </c>
      <c r="D55" s="14">
        <v>0.54166666666666663</v>
      </c>
      <c r="E55" s="14">
        <v>0.83333333333333337</v>
      </c>
      <c r="F55" s="14">
        <v>1</v>
      </c>
      <c r="G55" s="12">
        <v>0.29166666666666669</v>
      </c>
      <c r="H55" s="12">
        <v>0.54166666666666663</v>
      </c>
      <c r="I55" s="12">
        <v>0.83333333333333337</v>
      </c>
      <c r="J55" s="12">
        <v>1</v>
      </c>
      <c r="K55" s="14">
        <v>0.29166666666666669</v>
      </c>
      <c r="L55" s="14">
        <v>0.54166666666666663</v>
      </c>
      <c r="M55" s="14">
        <v>0.83333333333333337</v>
      </c>
      <c r="N55" s="14">
        <v>1</v>
      </c>
      <c r="O55" s="12">
        <v>0.29166666666666669</v>
      </c>
      <c r="P55" s="12">
        <v>0.54166666666666663</v>
      </c>
      <c r="Q55" s="12">
        <v>0.83333333333333337</v>
      </c>
      <c r="R55" s="12">
        <v>1</v>
      </c>
      <c r="S55" s="14">
        <v>0.29166666666666669</v>
      </c>
      <c r="T55" s="14">
        <v>0.54166666666666663</v>
      </c>
      <c r="U55" s="14">
        <v>0.83333333333333337</v>
      </c>
      <c r="V55" s="14">
        <v>1</v>
      </c>
      <c r="W55" s="12">
        <v>0.29166666666666669</v>
      </c>
      <c r="X55" s="12">
        <v>0.54166666666666663</v>
      </c>
      <c r="Y55" s="12">
        <v>0.83333333333333337</v>
      </c>
      <c r="Z55" s="12">
        <v>1</v>
      </c>
      <c r="AA55" s="14">
        <v>0.29166666666666669</v>
      </c>
      <c r="AB55" s="14">
        <v>0.54166666666666663</v>
      </c>
      <c r="AC55" s="14">
        <v>0.83333333333333337</v>
      </c>
      <c r="AD55" s="14">
        <v>1</v>
      </c>
    </row>
    <row r="56" spans="1:30">
      <c r="B56" s="35"/>
      <c r="C56" s="36"/>
      <c r="D56" s="36"/>
      <c r="E56" s="36"/>
      <c r="F56" s="37"/>
      <c r="G56" s="35"/>
      <c r="H56" s="35"/>
      <c r="I56" s="35"/>
      <c r="J56" s="35"/>
      <c r="K56" s="38"/>
      <c r="L56" s="38"/>
      <c r="M56" s="38"/>
      <c r="N56" s="38"/>
      <c r="O56" s="35"/>
      <c r="P56" s="35"/>
      <c r="Q56" s="35"/>
      <c r="R56" s="35"/>
      <c r="S56" s="38"/>
      <c r="T56" s="38"/>
      <c r="U56" s="38"/>
      <c r="V56" s="38"/>
      <c r="W56" s="35"/>
      <c r="X56" s="35"/>
      <c r="Y56" s="35"/>
      <c r="Z56" s="35"/>
      <c r="AA56" s="38"/>
      <c r="AB56" s="38"/>
      <c r="AC56" s="38"/>
      <c r="AD56" s="39"/>
    </row>
    <row r="57" spans="1:30">
      <c r="B57" s="16"/>
      <c r="C57" s="33"/>
      <c r="D57" s="33"/>
      <c r="E57" s="33"/>
      <c r="F57" s="33"/>
      <c r="G57" s="16"/>
      <c r="H57" s="16"/>
      <c r="I57" s="16"/>
      <c r="J57" s="16"/>
      <c r="K57" s="19"/>
      <c r="L57" s="19"/>
      <c r="M57" s="19"/>
      <c r="N57" s="19"/>
      <c r="O57" s="16"/>
      <c r="P57" s="16"/>
      <c r="Q57" s="16"/>
      <c r="R57" s="16"/>
      <c r="S57" s="19"/>
      <c r="T57" s="19"/>
      <c r="U57" s="19"/>
      <c r="V57" s="19"/>
      <c r="W57" s="16"/>
      <c r="X57" s="16"/>
      <c r="Y57" s="16"/>
      <c r="Z57" s="16"/>
      <c r="AA57" s="19"/>
      <c r="AB57" s="19"/>
      <c r="AC57" s="19"/>
      <c r="AD57" s="20"/>
    </row>
    <row r="58" spans="1:30">
      <c r="B58" s="17"/>
      <c r="C58" s="31"/>
      <c r="D58" s="31"/>
      <c r="E58" s="31"/>
      <c r="F58" s="32"/>
      <c r="G58" s="17"/>
      <c r="H58" s="17"/>
      <c r="I58" s="17"/>
      <c r="J58" s="17"/>
      <c r="K58" s="21"/>
      <c r="L58" s="21"/>
      <c r="M58" s="21"/>
      <c r="N58" s="21"/>
      <c r="O58" s="17"/>
      <c r="P58" s="17"/>
      <c r="Q58" s="17"/>
      <c r="R58" s="17"/>
      <c r="S58" s="21"/>
      <c r="T58" s="21"/>
      <c r="U58" s="21"/>
      <c r="V58" s="21"/>
      <c r="W58" s="17"/>
      <c r="X58" s="17"/>
      <c r="Y58" s="17"/>
      <c r="Z58" s="17"/>
      <c r="AA58" s="21"/>
      <c r="AB58" s="21"/>
      <c r="AC58" s="21"/>
      <c r="AD58" s="22"/>
    </row>
    <row r="59" spans="1:30">
      <c r="B59" s="16"/>
      <c r="C59" s="33"/>
      <c r="D59" s="33"/>
      <c r="E59" s="33"/>
      <c r="F59" s="33"/>
      <c r="G59" s="16"/>
      <c r="H59" s="16"/>
      <c r="I59" s="16"/>
      <c r="J59" s="16"/>
      <c r="K59" s="19"/>
      <c r="L59" s="19"/>
      <c r="M59" s="19"/>
      <c r="N59" s="19"/>
      <c r="O59" s="16"/>
      <c r="P59" s="16"/>
      <c r="Q59" s="16"/>
      <c r="R59" s="16"/>
      <c r="S59" s="19"/>
      <c r="T59" s="19"/>
      <c r="U59" s="19"/>
      <c r="V59" s="19"/>
      <c r="W59" s="16"/>
      <c r="X59" s="16"/>
      <c r="Y59" s="16"/>
      <c r="Z59" s="16"/>
      <c r="AA59" s="19"/>
      <c r="AB59" s="19"/>
      <c r="AC59" s="19"/>
      <c r="AD59" s="20"/>
    </row>
    <row r="60" spans="1:30">
      <c r="B60" s="17"/>
      <c r="C60" s="31"/>
      <c r="D60" s="31"/>
      <c r="E60" s="31"/>
      <c r="F60" s="32"/>
      <c r="G60" s="17"/>
      <c r="H60" s="17"/>
      <c r="I60" s="17"/>
      <c r="J60" s="17"/>
      <c r="K60" s="21"/>
      <c r="L60" s="21"/>
      <c r="M60" s="21"/>
      <c r="N60" s="21"/>
      <c r="O60" s="17"/>
      <c r="P60" s="17"/>
      <c r="Q60" s="17"/>
      <c r="R60" s="17"/>
      <c r="S60" s="21"/>
      <c r="T60" s="21"/>
      <c r="U60" s="21"/>
      <c r="V60" s="21"/>
      <c r="W60" s="17"/>
      <c r="X60" s="17"/>
      <c r="Y60" s="17"/>
      <c r="Z60" s="17"/>
      <c r="AA60" s="21"/>
      <c r="AB60" s="21"/>
      <c r="AC60" s="21"/>
      <c r="AD60" s="22"/>
    </row>
    <row r="61" spans="1:30">
      <c r="B61" s="18"/>
      <c r="C61" s="34"/>
      <c r="D61" s="34"/>
      <c r="E61" s="34"/>
      <c r="F61" s="34"/>
      <c r="G61" s="18"/>
      <c r="H61" s="18"/>
      <c r="I61" s="18"/>
      <c r="J61" s="18"/>
      <c r="K61" s="23"/>
      <c r="L61" s="23"/>
      <c r="M61" s="23"/>
      <c r="N61" s="23"/>
      <c r="O61" s="18"/>
      <c r="P61" s="18"/>
      <c r="Q61" s="18"/>
      <c r="R61" s="18"/>
      <c r="S61" s="23"/>
      <c r="T61" s="23"/>
      <c r="U61" s="23"/>
      <c r="V61" s="23"/>
      <c r="W61" s="18"/>
      <c r="X61" s="18"/>
      <c r="Y61" s="18"/>
      <c r="Z61" s="18"/>
      <c r="AA61" s="23"/>
      <c r="AB61" s="23"/>
      <c r="AC61" s="23"/>
      <c r="AD61" s="2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95" priority="6" timePeriod="lastMonth">
      <formula>AND(MONTH(C3)=MONTH(EDATE(TODAY(),0-1)),YEAR(C3)=YEAR(EDATE(TODAY(),0-1)))</formula>
    </cfRule>
  </conditionalFormatting>
  <conditionalFormatting sqref="C13:AD13">
    <cfRule type="timePeriod" dxfId="94" priority="5" timePeriod="lastMonth">
      <formula>AND(MONTH(C13)=MONTH(EDATE(TODAY(),0-1)),YEAR(C13)=YEAR(EDATE(TODAY(),0-1)))</formula>
    </cfRule>
  </conditionalFormatting>
  <conditionalFormatting sqref="C23:AD23">
    <cfRule type="timePeriod" dxfId="93" priority="4" timePeriod="lastMonth">
      <formula>AND(MONTH(C23)=MONTH(EDATE(TODAY(),0-1)),YEAR(C23)=YEAR(EDATE(TODAY(),0-1)))</formula>
    </cfRule>
  </conditionalFormatting>
  <conditionalFormatting sqref="C33:AD33">
    <cfRule type="timePeriod" dxfId="92" priority="3" timePeriod="lastMonth">
      <formula>AND(MONTH(C33)=MONTH(EDATE(TODAY(),0-1)),YEAR(C33)=YEAR(EDATE(TODAY(),0-1)))</formula>
    </cfRule>
  </conditionalFormatting>
  <conditionalFormatting sqref="C43:AD43">
    <cfRule type="timePeriod" dxfId="91" priority="2" timePeriod="lastMonth">
      <formula>AND(MONTH(C43)=MONTH(EDATE(TODAY(),0-1)),YEAR(C43)=YEAR(EDATE(TODAY(),0-1)))</formula>
    </cfRule>
  </conditionalFormatting>
  <conditionalFormatting sqref="C53:AD53">
    <cfRule type="timePeriod" dxfId="90" priority="1" timePeriod="lastMonth">
      <formula>AND(MONTH(C53)=MONTH(EDATE(TODAY(),0-1)),YEAR(C53)=YEAR(EDATE(TODAY(),0-1)))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AI54"/>
  <sheetViews>
    <sheetView showGridLines="0" zoomScaleNormal="100" workbookViewId="0">
      <selection activeCell="AK51" sqref="AK51"/>
    </sheetView>
  </sheetViews>
  <sheetFormatPr baseColWidth="10" defaultRowHeight="15"/>
  <cols>
    <col min="1" max="1" width="21.7109375" customWidth="1"/>
    <col min="2" max="2" width="9.42578125" customWidth="1"/>
    <col min="3" max="33" width="3.28515625" customWidth="1"/>
    <col min="34" max="34" width="6" bestFit="1" customWidth="1"/>
    <col min="35" max="35" width="5.140625" customWidth="1"/>
  </cols>
  <sheetData>
    <row r="1" spans="1:35" ht="19.5" thickBot="1">
      <c r="I1" s="88" t="s">
        <v>64</v>
      </c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</row>
    <row r="2" spans="1:35" ht="15.75" thickBot="1">
      <c r="AF2" s="92" t="s">
        <v>65</v>
      </c>
      <c r="AG2" s="93"/>
      <c r="AH2" s="93" t="str">
        <f>'MENU PRINCIPAL'!I2&amp;'MENU PRINCIPAL'!I1</f>
        <v>Février2018</v>
      </c>
      <c r="AI2" s="94"/>
    </row>
    <row r="3" spans="1:35" ht="16.5" thickTop="1" thickBot="1">
      <c r="A3" s="47"/>
      <c r="B3" s="48" t="s">
        <v>26</v>
      </c>
      <c r="C3" s="49">
        <f>IFERROR(IF(MONTH($AH$2+(COLUMN()-3))=MONTH($AH$2),($AH$2+(COLUMN()-3)),#N/A),"")</f>
        <v>43132</v>
      </c>
      <c r="D3" s="49">
        <f t="shared" ref="D3:AG3" si="0">IFERROR(IF(MONTH($AH$2+(COLUMN()-3))=MONTH($AH$2),($AH$2+(COLUMN()-3)),#N/A),"")</f>
        <v>43133</v>
      </c>
      <c r="E3" s="49">
        <f t="shared" si="0"/>
        <v>43134</v>
      </c>
      <c r="F3" s="49">
        <f t="shared" si="0"/>
        <v>43135</v>
      </c>
      <c r="G3" s="49">
        <f t="shared" si="0"/>
        <v>43136</v>
      </c>
      <c r="H3" s="49">
        <f t="shared" si="0"/>
        <v>43137</v>
      </c>
      <c r="I3" s="49">
        <f t="shared" si="0"/>
        <v>43138</v>
      </c>
      <c r="J3" s="49">
        <f t="shared" si="0"/>
        <v>43139</v>
      </c>
      <c r="K3" s="49">
        <f t="shared" si="0"/>
        <v>43140</v>
      </c>
      <c r="L3" s="49">
        <f t="shared" si="0"/>
        <v>43141</v>
      </c>
      <c r="M3" s="49">
        <f t="shared" si="0"/>
        <v>43142</v>
      </c>
      <c r="N3" s="49">
        <f t="shared" si="0"/>
        <v>43143</v>
      </c>
      <c r="O3" s="49">
        <f t="shared" si="0"/>
        <v>43144</v>
      </c>
      <c r="P3" s="49">
        <f t="shared" si="0"/>
        <v>43145</v>
      </c>
      <c r="Q3" s="49">
        <f t="shared" si="0"/>
        <v>43146</v>
      </c>
      <c r="R3" s="49">
        <f t="shared" si="0"/>
        <v>43147</v>
      </c>
      <c r="S3" s="49">
        <f t="shared" si="0"/>
        <v>43148</v>
      </c>
      <c r="T3" s="49">
        <f t="shared" si="0"/>
        <v>43149</v>
      </c>
      <c r="U3" s="49">
        <f t="shared" si="0"/>
        <v>43150</v>
      </c>
      <c r="V3" s="49">
        <f t="shared" si="0"/>
        <v>43151</v>
      </c>
      <c r="W3" s="49">
        <f t="shared" si="0"/>
        <v>43152</v>
      </c>
      <c r="X3" s="49">
        <f t="shared" si="0"/>
        <v>43153</v>
      </c>
      <c r="Y3" s="49">
        <f t="shared" si="0"/>
        <v>43154</v>
      </c>
      <c r="Z3" s="49">
        <f t="shared" si="0"/>
        <v>43155</v>
      </c>
      <c r="AA3" s="49">
        <f t="shared" si="0"/>
        <v>43156</v>
      </c>
      <c r="AB3" s="49">
        <f t="shared" si="0"/>
        <v>43157</v>
      </c>
      <c r="AC3" s="49">
        <f t="shared" si="0"/>
        <v>43158</v>
      </c>
      <c r="AD3" s="49">
        <f t="shared" si="0"/>
        <v>43159</v>
      </c>
      <c r="AE3" s="49" t="str">
        <f t="shared" si="0"/>
        <v/>
      </c>
      <c r="AF3" s="89" t="str">
        <f t="shared" si="0"/>
        <v/>
      </c>
      <c r="AG3" s="89" t="str">
        <f t="shared" si="0"/>
        <v/>
      </c>
      <c r="AH3" s="90" t="s">
        <v>27</v>
      </c>
      <c r="AI3" s="91" t="s">
        <v>28</v>
      </c>
    </row>
    <row r="4" spans="1:35">
      <c r="A4" s="50" t="s">
        <v>29</v>
      </c>
      <c r="B4" s="51"/>
      <c r="C4" s="52"/>
      <c r="D4" s="53"/>
      <c r="E4" s="53"/>
      <c r="F4" s="53"/>
      <c r="G4" s="53"/>
      <c r="H4" s="53"/>
      <c r="I4" s="53"/>
      <c r="J4" s="53"/>
      <c r="K4" s="53"/>
      <c r="L4" s="54"/>
      <c r="M4" s="53"/>
      <c r="N4" s="53"/>
      <c r="O4" s="55"/>
      <c r="P4" s="55"/>
      <c r="Q4" s="55"/>
      <c r="R4" s="55"/>
      <c r="S4" s="55"/>
      <c r="T4" s="56"/>
      <c r="U4" s="56"/>
      <c r="V4" s="55"/>
      <c r="W4" s="55"/>
      <c r="X4" s="55"/>
      <c r="Y4" s="53"/>
      <c r="Z4" s="53"/>
      <c r="AA4" s="57"/>
      <c r="AB4" s="53"/>
      <c r="AC4" s="53"/>
      <c r="AD4" s="53"/>
      <c r="AE4" s="53"/>
      <c r="AF4" s="53"/>
      <c r="AG4" s="53"/>
      <c r="AH4" s="58"/>
      <c r="AI4" s="59"/>
    </row>
    <row r="5" spans="1:35">
      <c r="A5" s="60"/>
      <c r="B5" s="61"/>
      <c r="C5" s="62"/>
      <c r="D5" s="63"/>
      <c r="E5" s="64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5"/>
      <c r="U5" s="65"/>
      <c r="V5" s="63"/>
      <c r="W5" s="63"/>
      <c r="X5" s="63"/>
      <c r="Y5" s="63"/>
      <c r="Z5" s="63"/>
      <c r="AA5" s="65"/>
      <c r="AB5" s="63"/>
      <c r="AC5" s="63"/>
      <c r="AD5" s="63"/>
      <c r="AE5" s="63"/>
      <c r="AF5" s="63"/>
      <c r="AG5" s="63"/>
      <c r="AH5" s="66"/>
      <c r="AI5" s="67"/>
    </row>
    <row r="6" spans="1:35" ht="15.75" thickBot="1">
      <c r="A6" s="40" t="s">
        <v>55</v>
      </c>
    </row>
    <row r="7" spans="1:35">
      <c r="A7" s="69" t="s">
        <v>30</v>
      </c>
      <c r="B7" s="70"/>
      <c r="C7" s="71">
        <f>IF(C$3&lt;&gt;"",IF(SUMPRODUCT((C$3&gt;=Leave[depart])*(C$3&lt;Leave[retour])*($A6=Leave[Agents])),0,nbHeures($A6,C$3,1)),"")</f>
        <v>0.29166666666666669</v>
      </c>
      <c r="D7" s="72">
        <f>IF(D$3&lt;&gt;"",IF(SUMPRODUCT((D$3&gt;=Leave[depart])*(D$3&lt;Leave[retour])*($A6=Leave[Agents])),0,nbHeures($A6,D$3,1)),"")</f>
        <v>0.41666666666666663</v>
      </c>
      <c r="E7" s="72">
        <f>IF(E$3&lt;&gt;"",IF(SUMPRODUCT((E$3&gt;=Leave[depart])*(E$3&lt;Leave[retour])*($A6=Leave[Agents])),0,nbHeures($A6,E$3,1)),"")</f>
        <v>0.29166666666666669</v>
      </c>
      <c r="F7" s="72">
        <f>IF(F$3&lt;&gt;"",IF(SUMPRODUCT((F$3&gt;=Leave[depart])*(F$3&lt;Leave[retour])*($A6=Leave[Agents])),0,nbHeures($A6,F$3,1)),"")</f>
        <v>0.29166666666666669</v>
      </c>
      <c r="G7" s="72">
        <f>IF(G$3&lt;&gt;"",IF(SUMPRODUCT((G$3&gt;=Leave[depart])*(G$3&lt;Leave[retour])*($A6=Leave[Agents])),0,nbHeures($A6,G$3,1)),"")</f>
        <v>0.41666666666666663</v>
      </c>
      <c r="H7" s="72">
        <f>IF(H$3&lt;&gt;"",IF(SUMPRODUCT((H$3&gt;=Leave[depart])*(H$3&lt;Leave[retour])*($A6=Leave[Agents])),0,nbHeures($A6,H$3,1)),"")</f>
        <v>0.29166666666666669</v>
      </c>
      <c r="I7" s="72">
        <f>IF(I$3&lt;&gt;"",IF(SUMPRODUCT((I$3&gt;=Leave[depart])*(I$3&lt;Leave[retour])*($A6=Leave[Agents])),0,nbHeures($A6,I$3,1)),"")</f>
        <v>0.29166666666666669</v>
      </c>
      <c r="J7" s="72">
        <f>IF(J$3&lt;&gt;"",IF(SUMPRODUCT((J$3&gt;=Leave[depart])*(J$3&lt;Leave[retour])*($A6=Leave[Agents])),0,nbHeures($A6,J$3,1)),"")</f>
        <v>0.41666666666666663</v>
      </c>
      <c r="K7" s="72">
        <f>IF(K$3&lt;&gt;"",IF(SUMPRODUCT((K$3&gt;=Leave[depart])*(K$3&lt;Leave[retour])*($A6=Leave[Agents])),0,nbHeures($A6,K$3,1)),"")</f>
        <v>0.29166666666666669</v>
      </c>
      <c r="L7" s="72">
        <f>IF(L$3&lt;&gt;"",IF(SUMPRODUCT((L$3&gt;=Leave[depart])*(L$3&lt;Leave[retour])*($A6=Leave[Agents])),0,nbHeures($A6,L$3,1)),"")</f>
        <v>0.29166666666666669</v>
      </c>
      <c r="M7" s="72">
        <f>IF(M$3&lt;&gt;"",IF(SUMPRODUCT((M$3&gt;=Leave[depart])*(M$3&lt;Leave[retour])*($A6=Leave[Agents])),0,nbHeures($A6,M$3,1)),"")</f>
        <v>0.41666666666666663</v>
      </c>
      <c r="N7" s="72">
        <f>IF(N$3&lt;&gt;"",IF(SUMPRODUCT((N$3&gt;=Leave[depart])*(N$3&lt;Leave[retour])*($A6=Leave[Agents])),0,nbHeures($A6,N$3,1)),"")</f>
        <v>0.29166666666666669</v>
      </c>
      <c r="O7" s="72">
        <f>IF(O$3&lt;&gt;"",IF(SUMPRODUCT((O$3&gt;=Leave[depart])*(O$3&lt;Leave[retour])*($A6=Leave[Agents])),0,nbHeures($A6,O$3,1)),"")</f>
        <v>0.29166666666666669</v>
      </c>
      <c r="P7" s="72">
        <f>IF(P$3&lt;&gt;"",IF(SUMPRODUCT((P$3&gt;=Leave[depart])*(P$3&lt;Leave[retour])*($A6=Leave[Agents])),0,nbHeures($A6,P$3,1)),"")</f>
        <v>0.41666666666666663</v>
      </c>
      <c r="Q7" s="72">
        <f>IF(Q$3&lt;&gt;"",IF(SUMPRODUCT((Q$3&gt;=Leave[depart])*(Q$3&lt;Leave[retour])*($A6=Leave[Agents])),0,nbHeures($A6,Q$3,1)),"")</f>
        <v>0.29166666666666669</v>
      </c>
      <c r="R7" s="72">
        <f>IF(R$3&lt;&gt;"",IF(SUMPRODUCT((R$3&gt;=Leave[depart])*(R$3&lt;Leave[retour])*($A6=Leave[Agents])),0,nbHeures($A6,R$3,1)),"")</f>
        <v>0.29166666666666669</v>
      </c>
      <c r="S7" s="72">
        <f>IF(S$3&lt;&gt;"",IF(SUMPRODUCT((S$3&gt;=Leave[depart])*(S$3&lt;Leave[retour])*($A6=Leave[Agents])),0,nbHeures($A6,S$3,1)),"")</f>
        <v>0.41666666666666663</v>
      </c>
      <c r="T7" s="72">
        <f>IF(T$3&lt;&gt;"",IF(SUMPRODUCT((T$3&gt;=Leave[depart])*(T$3&lt;Leave[retour])*($A6=Leave[Agents])),0,nbHeures($A6,T$3,1)),"")</f>
        <v>0.29166666666666669</v>
      </c>
      <c r="U7" s="72">
        <f>IF(U$3&lt;&gt;"",IF(SUMPRODUCT((U$3&gt;=Leave[depart])*(U$3&lt;Leave[retour])*($A6=Leave[Agents])),0,nbHeures($A6,U$3,1)),"")</f>
        <v>0.29166666666666669</v>
      </c>
      <c r="V7" s="72">
        <f>IF(V$3&lt;&gt;"",IF(SUMPRODUCT((V$3&gt;=Leave[depart])*(V$3&lt;Leave[retour])*($A6=Leave[Agents])),0,nbHeures($A6,V$3,1)),"")</f>
        <v>0.41666666666666663</v>
      </c>
      <c r="W7" s="72">
        <f>IF(W$3&lt;&gt;"",IF(SUMPRODUCT((W$3&gt;=Leave[depart])*(W$3&lt;Leave[retour])*($A6=Leave[Agents])),0,nbHeures($A6,W$3,1)),"")</f>
        <v>0.29166666666666669</v>
      </c>
      <c r="X7" s="72">
        <f>IF(X$3&lt;&gt;"",IF(SUMPRODUCT((X$3&gt;=Leave[depart])*(X$3&lt;Leave[retour])*($A6=Leave[Agents])),0,nbHeures($A6,X$3,1)),"")</f>
        <v>0.29166666666666669</v>
      </c>
      <c r="Y7" s="72">
        <f>IF(Y$3&lt;&gt;"",IF(SUMPRODUCT((Y$3&gt;=Leave[depart])*(Y$3&lt;Leave[retour])*($A6=Leave[Agents])),0,nbHeures($A6,Y$3,1)),"")</f>
        <v>0.41666666666666663</v>
      </c>
      <c r="Z7" s="72">
        <f>IF(Z$3&lt;&gt;"",IF(SUMPRODUCT((Z$3&gt;=Leave[depart])*(Z$3&lt;Leave[retour])*($A6=Leave[Agents])),0,nbHeures($A6,Z$3,1)),"")</f>
        <v>0.29166666666666669</v>
      </c>
      <c r="AA7" s="72">
        <f>IF(AA$3&lt;&gt;"",IF(SUMPRODUCT((AA$3&gt;=Leave[depart])*(AA$3&lt;Leave[retour])*($A6=Leave[Agents])),0,nbHeures($A6,AA$3,1)),"")</f>
        <v>0.29166666666666669</v>
      </c>
      <c r="AB7" s="72">
        <f>IF(AB$3&lt;&gt;"",IF(SUMPRODUCT((AB$3&gt;=Leave[depart])*(AB$3&lt;Leave[retour])*($A6=Leave[Agents])),0,nbHeures($A6,AB$3,1)),"")</f>
        <v>0.41666666666666663</v>
      </c>
      <c r="AC7" s="72">
        <f>IF(AC$3&lt;&gt;"",IF(SUMPRODUCT((AC$3&gt;=Leave[depart])*(AC$3&lt;Leave[retour])*($A6=Leave[Agents])),0,nbHeures($A6,AC$3,1)),"")</f>
        <v>0.29166666666666669</v>
      </c>
      <c r="AD7" s="72">
        <f>IF(AD$3&lt;&gt;"",IF(SUMPRODUCT((AD$3&gt;=Leave[depart])*(AD$3&lt;Leave[retour])*($A6=Leave[Agents])),0,nbHeures($A6,AD$3,1)),"")</f>
        <v>0.29166666666666669</v>
      </c>
      <c r="AE7" s="72" t="str">
        <f>IF(AE$3&lt;&gt;"",IF(SUMPRODUCT((AE$3&gt;=Leave[depart])*(AE$3&lt;Leave[retour])*($A6=Leave[Agents])),0,nbHeures($A6,AE$3,1)),"")</f>
        <v/>
      </c>
      <c r="AF7" s="72" t="str">
        <f>IF(AF$3&lt;&gt;"",IF(SUMPRODUCT((AF$3&gt;=Leave[depart])*(AF$3&lt;Leave[retour])*($A6=Leave[Agents])),0,nbHeures($A6,AF$3,1)),"")</f>
        <v/>
      </c>
      <c r="AG7" s="72" t="str">
        <f>IF(AG$3&lt;&gt;"",IF(SUMPRODUCT((AG$3&gt;=Leave[depart])*(AG$3&lt;Leave[retour])*($A6=Leave[Agents])),0,nbHeures($A6,AG$3,1)),"")</f>
        <v/>
      </c>
      <c r="AH7" s="79">
        <f>SUM(HEURES!$C7:$AG7)+AH11</f>
        <v>9.2916666666666661</v>
      </c>
      <c r="AI7" s="80"/>
    </row>
    <row r="8" spans="1:35">
      <c r="A8" s="69" t="s">
        <v>31</v>
      </c>
      <c r="B8" s="70"/>
      <c r="C8" s="85">
        <f>IF(C$3&lt;&gt;"",IF(SUMPRODUCT((C$3&gt;=Leave[depart])*(C$3&lt;Leave[retour])*($A6=Leave[Agents])),0,nbHeures($A6,C$3,2)),"")</f>
        <v>0</v>
      </c>
      <c r="D8" s="86">
        <f>IF(D$3&lt;&gt;"",IF(SUMPRODUCT((D$3&gt;=Leave[depart])*(D$3&lt;Leave[retour])*($A6=Leave[Agents])),0,nbHeures($A6,D$3,2)),"")</f>
        <v>0.125</v>
      </c>
      <c r="E8" s="86">
        <f>IF(E$3&lt;&gt;"",IF(SUMPRODUCT((E$3&gt;=Leave[depart])*(E$3&lt;Leave[retour])*($A6=Leave[Agents])),0,nbHeures($A6,E$3,2)),"")</f>
        <v>0.25</v>
      </c>
      <c r="F8" s="86">
        <f>IF(F$3&lt;&gt;"",IF(SUMPRODUCT((F$3&gt;=Leave[depart])*(F$3&lt;Leave[retour])*($A6=Leave[Agents])),0,nbHeures($A6,F$3,2)),"")</f>
        <v>0</v>
      </c>
      <c r="G8" s="86">
        <f>IF(G$3&lt;&gt;"",IF(SUMPRODUCT((G$3&gt;=Leave[depart])*(G$3&lt;Leave[retour])*($A6=Leave[Agents])),0,nbHeures($A6,G$3,2)),"")</f>
        <v>0.125</v>
      </c>
      <c r="H8" s="86">
        <f>IF(H$3&lt;&gt;"",IF(SUMPRODUCT((H$3&gt;=Leave[depart])*(H$3&lt;Leave[retour])*($A6=Leave[Agents])),0,nbHeures($A6,H$3,2)),"")</f>
        <v>0.25</v>
      </c>
      <c r="I8" s="86">
        <f>IF(I$3&lt;&gt;"",IF(SUMPRODUCT((I$3&gt;=Leave[depart])*(I$3&lt;Leave[retour])*($A6=Leave[Agents])),0,nbHeures($A6,I$3,2)),"")</f>
        <v>0</v>
      </c>
      <c r="J8" s="86">
        <f>IF(J$3&lt;&gt;"",IF(SUMPRODUCT((J$3&gt;=Leave[depart])*(J$3&lt;Leave[retour])*($A6=Leave[Agents])),0,nbHeures($A6,J$3,2)),"")</f>
        <v>0.125</v>
      </c>
      <c r="K8" s="86">
        <f>IF(K$3&lt;&gt;"",IF(SUMPRODUCT((K$3&gt;=Leave[depart])*(K$3&lt;Leave[retour])*($A6=Leave[Agents])),0,nbHeures($A6,K$3,2)),"")</f>
        <v>0.25</v>
      </c>
      <c r="L8" s="86">
        <f>IF(L$3&lt;&gt;"",IF(SUMPRODUCT((L$3&gt;=Leave[depart])*(L$3&lt;Leave[retour])*($A6=Leave[Agents])),0,nbHeures($A6,L$3,2)),"")</f>
        <v>0</v>
      </c>
      <c r="M8" s="86">
        <f>IF(M$3&lt;&gt;"",IF(SUMPRODUCT((M$3&gt;=Leave[depart])*(M$3&lt;Leave[retour])*($A6=Leave[Agents])),0,nbHeures($A6,M$3,2)),"")</f>
        <v>0.125</v>
      </c>
      <c r="N8" s="86">
        <f>IF(N$3&lt;&gt;"",IF(SUMPRODUCT((N$3&gt;=Leave[depart])*(N$3&lt;Leave[retour])*($A6=Leave[Agents])),0,nbHeures($A6,N$3,2)),"")</f>
        <v>0.25</v>
      </c>
      <c r="O8" s="86">
        <f>IF(O$3&lt;&gt;"",IF(SUMPRODUCT((O$3&gt;=Leave[depart])*(O$3&lt;Leave[retour])*($A6=Leave[Agents])),0,nbHeures($A6,O$3,2)),"")</f>
        <v>0</v>
      </c>
      <c r="P8" s="86">
        <f>IF(P$3&lt;&gt;"",IF(SUMPRODUCT((P$3&gt;=Leave[depart])*(P$3&lt;Leave[retour])*($A6=Leave[Agents])),0,nbHeures($A6,P$3,2)),"")</f>
        <v>0.125</v>
      </c>
      <c r="Q8" s="86">
        <f>IF(Q$3&lt;&gt;"",IF(SUMPRODUCT((Q$3&gt;=Leave[depart])*(Q$3&lt;Leave[retour])*($A6=Leave[Agents])),0,nbHeures($A6,Q$3,2)),"")</f>
        <v>0.25</v>
      </c>
      <c r="R8" s="86">
        <f>IF(R$3&lt;&gt;"",IF(SUMPRODUCT((R$3&gt;=Leave[depart])*(R$3&lt;Leave[retour])*($A6=Leave[Agents])),0,nbHeures($A6,R$3,2)),"")</f>
        <v>0</v>
      </c>
      <c r="S8" s="86">
        <f>IF(S$3&lt;&gt;"",IF(SUMPRODUCT((S$3&gt;=Leave[depart])*(S$3&lt;Leave[retour])*($A6=Leave[Agents])),0,nbHeures($A6,S$3,2)),"")</f>
        <v>0.125</v>
      </c>
      <c r="T8" s="86">
        <f>IF(T$3&lt;&gt;"",IF(SUMPRODUCT((T$3&gt;=Leave[depart])*(T$3&lt;Leave[retour])*($A6=Leave[Agents])),0,nbHeures($A6,T$3,2)),"")</f>
        <v>0.25</v>
      </c>
      <c r="U8" s="86">
        <f>IF(U$3&lt;&gt;"",IF(SUMPRODUCT((U$3&gt;=Leave[depart])*(U$3&lt;Leave[retour])*($A6=Leave[Agents])),0,nbHeures($A6,U$3,2)),"")</f>
        <v>0</v>
      </c>
      <c r="V8" s="86">
        <f>IF(V$3&lt;&gt;"",IF(SUMPRODUCT((V$3&gt;=Leave[depart])*(V$3&lt;Leave[retour])*($A6=Leave[Agents])),0,nbHeures($A6,V$3,2)),"")</f>
        <v>0.125</v>
      </c>
      <c r="W8" s="86">
        <f>IF(W$3&lt;&gt;"",IF(SUMPRODUCT((W$3&gt;=Leave[depart])*(W$3&lt;Leave[retour])*($A6=Leave[Agents])),0,nbHeures($A6,W$3,2)),"")</f>
        <v>0.25</v>
      </c>
      <c r="X8" s="86">
        <f>IF(X$3&lt;&gt;"",IF(SUMPRODUCT((X$3&gt;=Leave[depart])*(X$3&lt;Leave[retour])*($A6=Leave[Agents])),0,nbHeures($A6,X$3,2)),"")</f>
        <v>0</v>
      </c>
      <c r="Y8" s="86">
        <f>IF(Y$3&lt;&gt;"",IF(SUMPRODUCT((Y$3&gt;=Leave[depart])*(Y$3&lt;Leave[retour])*($A6=Leave[Agents])),0,nbHeures($A6,Y$3,2)),"")</f>
        <v>0.125</v>
      </c>
      <c r="Z8" s="86">
        <f>IF(Z$3&lt;&gt;"",IF(SUMPRODUCT((Z$3&gt;=Leave[depart])*(Z$3&lt;Leave[retour])*($A6=Leave[Agents])),0,nbHeures($A6,Z$3,2)),"")</f>
        <v>0.25</v>
      </c>
      <c r="AA8" s="86">
        <f>IF(AA$3&lt;&gt;"",IF(SUMPRODUCT((AA$3&gt;=Leave[depart])*(AA$3&lt;Leave[retour])*($A6=Leave[Agents])),0,nbHeures($A6,AA$3,2)),"")</f>
        <v>0</v>
      </c>
      <c r="AB8" s="86">
        <f>IF(AB$3&lt;&gt;"",IF(SUMPRODUCT((AB$3&gt;=Leave[depart])*(AB$3&lt;Leave[retour])*($A6=Leave[Agents])),0,nbHeures($A6,AB$3,2)),"")</f>
        <v>0.125</v>
      </c>
      <c r="AC8" s="86">
        <f>IF(AC$3&lt;&gt;"",IF(SUMPRODUCT((AC$3&gt;=Leave[depart])*(AC$3&lt;Leave[retour])*($A6=Leave[Agents])),0,nbHeures($A6,AC$3,2)),"")</f>
        <v>0.25</v>
      </c>
      <c r="AD8" s="86">
        <f>IF(AD$3&lt;&gt;"",IF(SUMPRODUCT((AD$3&gt;=Leave[depart])*(AD$3&lt;Leave[retour])*($A6=Leave[Agents])),0,nbHeures($A6,AD$3,2)),"")</f>
        <v>0</v>
      </c>
      <c r="AE8" s="86" t="str">
        <f>IF(AE$3&lt;&gt;"",IF(SUMPRODUCT((AE$3&gt;=Leave[depart])*(AE$3&lt;Leave[retour])*($A6=Leave[Agents])),0,nbHeures($A6,AE$3,2)),"")</f>
        <v/>
      </c>
      <c r="AF8" s="86" t="str">
        <f>IF(AF$3&lt;&gt;"",IF(SUMPRODUCT((AF$3&gt;=Leave[depart])*(AF$3&lt;Leave[retour])*($A6=Leave[Agents])),0,nbHeures($A6,AF$3,2)),"")</f>
        <v/>
      </c>
      <c r="AG8" s="86" t="str">
        <f>IF(AG$3&lt;&gt;"",IF(SUMPRODUCT((AG$3&gt;=Leave[depart])*(AG$3&lt;Leave[retour])*($A6=Leave[Agents])),0,nbHeures($A6,AG$3,2)),"")</f>
        <v/>
      </c>
      <c r="AH8" s="81">
        <f>SUM(HEURES!$C8:$AG8)</f>
        <v>3.375</v>
      </c>
      <c r="AI8" s="82">
        <f>SUM(HEURES!$C8:$AG8)</f>
        <v>3.375</v>
      </c>
    </row>
    <row r="9" spans="1:35">
      <c r="A9" s="69" t="s">
        <v>53</v>
      </c>
      <c r="B9" s="70"/>
      <c r="C9" s="77">
        <f>IF(ISERROR(MATCH(C$3,Days_off[#Data],0)),0,C7)</f>
        <v>0</v>
      </c>
      <c r="D9" s="78">
        <f>IF(ISERROR(MATCH(D$3,Days_off[#Data],0)),0,D7)</f>
        <v>0</v>
      </c>
      <c r="E9" s="78">
        <f>IF(ISERROR(MATCH(E$3,Days_off[#Data],0)),0,E7)</f>
        <v>0</v>
      </c>
      <c r="F9" s="78">
        <f>IF(ISERROR(MATCH(F$3,Days_off[#Data],0)),0,F7)</f>
        <v>0</v>
      </c>
      <c r="G9" s="78">
        <f>IF(ISERROR(MATCH(G$3,Days_off[#Data],0)),0,G7)</f>
        <v>0</v>
      </c>
      <c r="H9" s="78">
        <f>IF(ISERROR(MATCH(H$3,Days_off[#Data],0)),0,H7)</f>
        <v>0</v>
      </c>
      <c r="I9" s="78">
        <f>IF(ISERROR(MATCH(I$3,Days_off[#Data],0)),0,I7)</f>
        <v>0</v>
      </c>
      <c r="J9" s="78">
        <f>IF(ISERROR(MATCH(J$3,Days_off[#Data],0)),0,J7)</f>
        <v>0</v>
      </c>
      <c r="K9" s="78">
        <f>IF(ISERROR(MATCH(K$3,Days_off[#Data],0)),0,K7)</f>
        <v>0</v>
      </c>
      <c r="L9" s="78">
        <f>IF(ISERROR(MATCH(L$3,Days_off[#Data],0)),0,L7)</f>
        <v>0</v>
      </c>
      <c r="M9" s="78">
        <f>IF(ISERROR(MATCH(M$3,Days_off[#Data],0)),0,M7)</f>
        <v>0</v>
      </c>
      <c r="N9" s="78">
        <f>IF(ISERROR(MATCH(N$3,Days_off[#Data],0)),0,N7)</f>
        <v>0</v>
      </c>
      <c r="O9" s="78">
        <f>IF(ISERROR(MATCH(O$3,Days_off[#Data],0)),0,O7)</f>
        <v>0</v>
      </c>
      <c r="P9" s="78">
        <f>IF(ISERROR(MATCH(P$3,Days_off[#Data],0)),0,P7)</f>
        <v>0</v>
      </c>
      <c r="Q9" s="78">
        <f>IF(ISERROR(MATCH(Q$3,Days_off[#Data],0)),0,Q7)</f>
        <v>0</v>
      </c>
      <c r="R9" s="78">
        <f>IF(ISERROR(MATCH(R$3,Days_off[#Data],0)),0,R7)</f>
        <v>0</v>
      </c>
      <c r="S9" s="78">
        <f>IF(ISERROR(MATCH(S$3,Days_off[#Data],0)),0,S7)</f>
        <v>0</v>
      </c>
      <c r="T9" s="78">
        <f>IF(ISERROR(MATCH(T$3,Days_off[#Data],0)),0,T7)</f>
        <v>0</v>
      </c>
      <c r="U9" s="78">
        <f>IF(ISERROR(MATCH(U$3,Days_off[#Data],0)),0,U7)</f>
        <v>0</v>
      </c>
      <c r="V9" s="78">
        <f>IF(ISERROR(MATCH(V$3,Days_off[#Data],0)),0,V7)</f>
        <v>0</v>
      </c>
      <c r="W9" s="78">
        <f>IF(ISERROR(MATCH(W$3,Days_off[#Data],0)),0,W7)</f>
        <v>0</v>
      </c>
      <c r="X9" s="78">
        <f>IF(ISERROR(MATCH(X$3,Days_off[#Data],0)),0,X7)</f>
        <v>0</v>
      </c>
      <c r="Y9" s="78">
        <f>IF(ISERROR(MATCH(Y$3,Days_off[#Data],0)),0,Y7)</f>
        <v>0</v>
      </c>
      <c r="Z9" s="78">
        <f>IF(ISERROR(MATCH(Z$3,Days_off[#Data],0)),0,Z7)</f>
        <v>0</v>
      </c>
      <c r="AA9" s="78">
        <f>IF(ISERROR(MATCH(AA$3,Days_off[#Data],0)),0,AA7)</f>
        <v>0</v>
      </c>
      <c r="AB9" s="78">
        <f>IF(ISERROR(MATCH(AB$3,Days_off[#Data],0)),0,AB7)</f>
        <v>0</v>
      </c>
      <c r="AC9" s="78">
        <f>IF(ISERROR(MATCH(AC$3,Days_off[#Data],0)),0,AC7)</f>
        <v>0</v>
      </c>
      <c r="AD9" s="78">
        <f>IF(ISERROR(MATCH(AD$3,Days_off[#Data],0)),0,AD7)</f>
        <v>0</v>
      </c>
      <c r="AE9" s="78">
        <f>IF(ISERROR(MATCH(AE$3,Days_off[#Data],0)),0,AE7)</f>
        <v>0</v>
      </c>
      <c r="AF9" s="78">
        <f>IF(ISERROR(MATCH(AF$3,Days_off[#Data],0)),0,AF7)</f>
        <v>0</v>
      </c>
      <c r="AG9" s="78">
        <f>IF(ISERROR(MATCH(AG$3,Days_off[#Data],0)),0,AG7)</f>
        <v>0</v>
      </c>
      <c r="AH9" s="81">
        <f>SUM(HEURES!$C9:$AG9)</f>
        <v>0</v>
      </c>
      <c r="AI9" s="82"/>
    </row>
    <row r="10" spans="1:35">
      <c r="A10" s="69" t="s">
        <v>54</v>
      </c>
      <c r="B10" s="70"/>
      <c r="C10" s="77">
        <f>IF(ISERROR(MATCH(C$3,Days_off[#Data],0)),0,C8)</f>
        <v>0</v>
      </c>
      <c r="D10" s="78">
        <f>IF(ISERROR(MATCH(D$3,Days_off[#Data],0)),0,D8)</f>
        <v>0</v>
      </c>
      <c r="E10" s="78">
        <f>IF(ISERROR(MATCH(E$3,Days_off[#Data],0)),0,E8)</f>
        <v>0</v>
      </c>
      <c r="F10" s="78">
        <f>IF(ISERROR(MATCH(F$3,Days_off[#Data],0)),0,F8)</f>
        <v>0</v>
      </c>
      <c r="G10" s="78">
        <f>IF(ISERROR(MATCH(G$3,Days_off[#Data],0)),0,G8)</f>
        <v>0</v>
      </c>
      <c r="H10" s="78">
        <f>IF(ISERROR(MATCH(H$3,Days_off[#Data],0)),0,H8)</f>
        <v>0</v>
      </c>
      <c r="I10" s="78">
        <f>IF(ISERROR(MATCH(I$3,Days_off[#Data],0)),0,I8)</f>
        <v>0</v>
      </c>
      <c r="J10" s="78">
        <f>IF(ISERROR(MATCH(J$3,Days_off[#Data],0)),0,J8)</f>
        <v>0</v>
      </c>
      <c r="K10" s="78">
        <f>IF(ISERROR(MATCH(K$3,Days_off[#Data],0)),0,K8)</f>
        <v>0</v>
      </c>
      <c r="L10" s="78">
        <f>IF(ISERROR(MATCH(L$3,Days_off[#Data],0)),0,L8)</f>
        <v>0</v>
      </c>
      <c r="M10" s="78">
        <f>IF(ISERROR(MATCH(M$3,Days_off[#Data],0)),0,M8)</f>
        <v>0</v>
      </c>
      <c r="N10" s="78">
        <f>IF(ISERROR(MATCH(N$3,Days_off[#Data],0)),0,N8)</f>
        <v>0</v>
      </c>
      <c r="O10" s="78">
        <f>IF(ISERROR(MATCH(O$3,Days_off[#Data],0)),0,O8)</f>
        <v>0</v>
      </c>
      <c r="P10" s="78">
        <f>IF(ISERROR(MATCH(P$3,Days_off[#Data],0)),0,P8)</f>
        <v>0</v>
      </c>
      <c r="Q10" s="78">
        <f>IF(ISERROR(MATCH(Q$3,Days_off[#Data],0)),0,Q8)</f>
        <v>0</v>
      </c>
      <c r="R10" s="78">
        <f>IF(ISERROR(MATCH(R$3,Days_off[#Data],0)),0,R8)</f>
        <v>0</v>
      </c>
      <c r="S10" s="78">
        <f>IF(ISERROR(MATCH(S$3,Days_off[#Data],0)),0,S8)</f>
        <v>0</v>
      </c>
      <c r="T10" s="78">
        <f>IF(ISERROR(MATCH(T$3,Days_off[#Data],0)),0,T8)</f>
        <v>0</v>
      </c>
      <c r="U10" s="78">
        <f>IF(ISERROR(MATCH(U$3,Days_off[#Data],0)),0,U8)</f>
        <v>0</v>
      </c>
      <c r="V10" s="78">
        <f>IF(ISERROR(MATCH(V$3,Days_off[#Data],0)),0,V8)</f>
        <v>0</v>
      </c>
      <c r="W10" s="78">
        <f>IF(ISERROR(MATCH(W$3,Days_off[#Data],0)),0,W8)</f>
        <v>0</v>
      </c>
      <c r="X10" s="78">
        <f>IF(ISERROR(MATCH(X$3,Days_off[#Data],0)),0,X8)</f>
        <v>0</v>
      </c>
      <c r="Y10" s="78">
        <f>IF(ISERROR(MATCH(Y$3,Days_off[#Data],0)),0,Y8)</f>
        <v>0</v>
      </c>
      <c r="Z10" s="78">
        <f>IF(ISERROR(MATCH(Z$3,Days_off[#Data],0)),0,Z8)</f>
        <v>0</v>
      </c>
      <c r="AA10" s="78">
        <f>IF(ISERROR(MATCH(AA$3,Days_off[#Data],0)),0,AA8)</f>
        <v>0</v>
      </c>
      <c r="AB10" s="78">
        <f>IF(ISERROR(MATCH(AB$3,Days_off[#Data],0)),0,AB8)</f>
        <v>0</v>
      </c>
      <c r="AC10" s="78">
        <f>IF(ISERROR(MATCH(AC$3,Days_off[#Data],0)),0,AC8)</f>
        <v>0</v>
      </c>
      <c r="AD10" s="78">
        <f>IF(ISERROR(MATCH(AD$3,Days_off[#Data],0)),0,AD8)</f>
        <v>0</v>
      </c>
      <c r="AE10" s="78">
        <f>IF(ISERROR(MATCH(AE$3,Days_off[#Data],0)),0,AE8)</f>
        <v>0</v>
      </c>
      <c r="AF10" s="78">
        <f>IF(ISERROR(MATCH(AF$3,Days_off[#Data],0)),0,AF8)</f>
        <v>0</v>
      </c>
      <c r="AG10" s="78">
        <f>IF(ISERROR(MATCH(AG$3,Days_off[#Data],0)),0,AG8)</f>
        <v>0</v>
      </c>
      <c r="AH10" s="81">
        <f>SUM(HEURES!$C10:$AG10)</f>
        <v>0</v>
      </c>
      <c r="AI10" s="82">
        <f>SUM(HEURES!$C10:$AG10)</f>
        <v>0</v>
      </c>
    </row>
    <row r="11" spans="1:35" ht="15.75" thickBot="1">
      <c r="A11" s="73" t="s">
        <v>62</v>
      </c>
      <c r="B11" s="74"/>
      <c r="C11" s="75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  <c r="Z11" s="76"/>
      <c r="AA11" s="76"/>
      <c r="AB11" s="76"/>
      <c r="AC11" s="76"/>
      <c r="AD11" s="76"/>
      <c r="AE11" s="76"/>
      <c r="AF11" s="76"/>
      <c r="AG11" s="76"/>
      <c r="AH11" s="83">
        <f>SUM(HEURES!$C11:$AG11)/24</f>
        <v>0</v>
      </c>
      <c r="AI11" s="84"/>
    </row>
    <row r="12" spans="1:35" ht="15.75" thickBot="1">
      <c r="A12" s="25" t="s">
        <v>56</v>
      </c>
    </row>
    <row r="13" spans="1:35">
      <c r="A13" s="69" t="s">
        <v>30</v>
      </c>
      <c r="B13" s="70"/>
      <c r="C13" s="71">
        <f>IF(C$3&lt;&gt;"",IF(SUMPRODUCT((C$3&gt;=Leave[depart])*(C$3&lt;Leave[retour])*($A12=Leave[Agents])),0,nbHeures($A12,C$3,1)),"")</f>
        <v>0.29166666666666669</v>
      </c>
      <c r="D13" s="72">
        <f>IF(D$3&lt;&gt;"",IF(SUMPRODUCT((D$3&gt;=Leave[depart])*(D$3&lt;Leave[retour])*($A12=Leave[Agents])),0,nbHeures($A12,D$3,1)),"")</f>
        <v>0.41666666666666663</v>
      </c>
      <c r="E13" s="72">
        <f>IF(E$3&lt;&gt;"",IF(SUMPRODUCT((E$3&gt;=Leave[depart])*(E$3&lt;Leave[retour])*($A12=Leave[Agents])),0,nbHeures($A12,E$3,1)),"")</f>
        <v>0.29166666666666669</v>
      </c>
      <c r="F13" s="72">
        <f>IF(F$3&lt;&gt;"",IF(SUMPRODUCT((F$3&gt;=Leave[depart])*(F$3&lt;Leave[retour])*($A12=Leave[Agents])),0,nbHeures($A12,F$3,1)),"")</f>
        <v>0.29166666666666669</v>
      </c>
      <c r="G13" s="72">
        <f>IF(G$3&lt;&gt;"",IF(SUMPRODUCT((G$3&gt;=Leave[depart])*(G$3&lt;Leave[retour])*($A12=Leave[Agents])),0,nbHeures($A12,G$3,1)),"")</f>
        <v>0.41666666666666663</v>
      </c>
      <c r="H13" s="72">
        <f>IF(H$3&lt;&gt;"",IF(SUMPRODUCT((H$3&gt;=Leave[depart])*(H$3&lt;Leave[retour])*($A12=Leave[Agents])),0,nbHeures($A12,H$3,1)),"")</f>
        <v>0.29166666666666669</v>
      </c>
      <c r="I13" s="72">
        <f>IF(I$3&lt;&gt;"",IF(SUMPRODUCT((I$3&gt;=Leave[depart])*(I$3&lt;Leave[retour])*($A12=Leave[Agents])),0,nbHeures($A12,I$3,1)),"")</f>
        <v>0.29166666666666669</v>
      </c>
      <c r="J13" s="72">
        <f>IF(J$3&lt;&gt;"",IF(SUMPRODUCT((J$3&gt;=Leave[depart])*(J$3&lt;Leave[retour])*($A12=Leave[Agents])),0,nbHeures($A12,J$3,1)),"")</f>
        <v>0.41666666666666663</v>
      </c>
      <c r="K13" s="72">
        <f>IF(K$3&lt;&gt;"",IF(SUMPRODUCT((K$3&gt;=Leave[depart])*(K$3&lt;Leave[retour])*($A12=Leave[Agents])),0,nbHeures($A12,K$3,1)),"")</f>
        <v>0.29166666666666669</v>
      </c>
      <c r="L13" s="72">
        <f>IF(L$3&lt;&gt;"",IF(SUMPRODUCT((L$3&gt;=Leave[depart])*(L$3&lt;Leave[retour])*($A12=Leave[Agents])),0,nbHeures($A12,L$3,1)),"")</f>
        <v>0.29166666666666669</v>
      </c>
      <c r="M13" s="72">
        <f>IF(M$3&lt;&gt;"",IF(SUMPRODUCT((M$3&gt;=Leave[depart])*(M$3&lt;Leave[retour])*($A12=Leave[Agents])),0,nbHeures($A12,M$3,1)),"")</f>
        <v>0.41666666666666663</v>
      </c>
      <c r="N13" s="72">
        <f>IF(N$3&lt;&gt;"",IF(SUMPRODUCT((N$3&gt;=Leave[depart])*(N$3&lt;Leave[retour])*($A12=Leave[Agents])),0,nbHeures($A12,N$3,1)),"")</f>
        <v>0.29166666666666669</v>
      </c>
      <c r="O13" s="72">
        <f>IF(O$3&lt;&gt;"",IF(SUMPRODUCT((O$3&gt;=Leave[depart])*(O$3&lt;Leave[retour])*($A12=Leave[Agents])),0,nbHeures($A12,O$3,1)),"")</f>
        <v>0.29166666666666669</v>
      </c>
      <c r="P13" s="72">
        <f>IF(P$3&lt;&gt;"",IF(SUMPRODUCT((P$3&gt;=Leave[depart])*(P$3&lt;Leave[retour])*($A12=Leave[Agents])),0,nbHeures($A12,P$3,1)),"")</f>
        <v>0.41666666666666663</v>
      </c>
      <c r="Q13" s="72">
        <f>IF(Q$3&lt;&gt;"",IF(SUMPRODUCT((Q$3&gt;=Leave[depart])*(Q$3&lt;Leave[retour])*($A12=Leave[Agents])),0,nbHeures($A12,Q$3,1)),"")</f>
        <v>0.29166666666666669</v>
      </c>
      <c r="R13" s="72">
        <f>IF(R$3&lt;&gt;"",IF(SUMPRODUCT((R$3&gt;=Leave[depart])*(R$3&lt;Leave[retour])*($A12=Leave[Agents])),0,nbHeures($A12,R$3,1)),"")</f>
        <v>0.29166666666666669</v>
      </c>
      <c r="S13" s="72">
        <f>IF(S$3&lt;&gt;"",IF(SUMPRODUCT((S$3&gt;=Leave[depart])*(S$3&lt;Leave[retour])*($A12=Leave[Agents])),0,nbHeures($A12,S$3,1)),"")</f>
        <v>0.41666666666666663</v>
      </c>
      <c r="T13" s="72">
        <f>IF(T$3&lt;&gt;"",IF(SUMPRODUCT((T$3&gt;=Leave[depart])*(T$3&lt;Leave[retour])*($A12=Leave[Agents])),0,nbHeures($A12,T$3,1)),"")</f>
        <v>0.29166666666666669</v>
      </c>
      <c r="U13" s="72">
        <f>IF(U$3&lt;&gt;"",IF(SUMPRODUCT((U$3&gt;=Leave[depart])*(U$3&lt;Leave[retour])*($A12=Leave[Agents])),0,nbHeures($A12,U$3,1)),"")</f>
        <v>0.29166666666666669</v>
      </c>
      <c r="V13" s="72">
        <f>IF(V$3&lt;&gt;"",IF(SUMPRODUCT((V$3&gt;=Leave[depart])*(V$3&lt;Leave[retour])*($A12=Leave[Agents])),0,nbHeures($A12,V$3,1)),"")</f>
        <v>0.41666666666666663</v>
      </c>
      <c r="W13" s="72">
        <f>IF(W$3&lt;&gt;"",IF(SUMPRODUCT((W$3&gt;=Leave[depart])*(W$3&lt;Leave[retour])*($A12=Leave[Agents])),0,nbHeures($A12,W$3,1)),"")</f>
        <v>0.29166666666666669</v>
      </c>
      <c r="X13" s="72">
        <f>IF(X$3&lt;&gt;"",IF(SUMPRODUCT((X$3&gt;=Leave[depart])*(X$3&lt;Leave[retour])*($A12=Leave[Agents])),0,nbHeures($A12,X$3,1)),"")</f>
        <v>0.29166666666666669</v>
      </c>
      <c r="Y13" s="72">
        <f>IF(Y$3&lt;&gt;"",IF(SUMPRODUCT((Y$3&gt;=Leave[depart])*(Y$3&lt;Leave[retour])*($A12=Leave[Agents])),0,nbHeures($A12,Y$3,1)),"")</f>
        <v>0.41666666666666663</v>
      </c>
      <c r="Z13" s="72">
        <f>IF(Z$3&lt;&gt;"",IF(SUMPRODUCT((Z$3&gt;=Leave[depart])*(Z$3&lt;Leave[retour])*($A12=Leave[Agents])),0,nbHeures($A12,Z$3,1)),"")</f>
        <v>0.29166666666666669</v>
      </c>
      <c r="AA13" s="72">
        <f>IF(AA$3&lt;&gt;"",IF(SUMPRODUCT((AA$3&gt;=Leave[depart])*(AA$3&lt;Leave[retour])*($A12=Leave[Agents])),0,nbHeures($A12,AA$3,1)),"")</f>
        <v>0.29166666666666669</v>
      </c>
      <c r="AB13" s="72">
        <f>IF(AB$3&lt;&gt;"",IF(SUMPRODUCT((AB$3&gt;=Leave[depart])*(AB$3&lt;Leave[retour])*($A12=Leave[Agents])),0,nbHeures($A12,AB$3,1)),"")</f>
        <v>0.41666666666666663</v>
      </c>
      <c r="AC13" s="72">
        <f>IF(AC$3&lt;&gt;"",IF(SUMPRODUCT((AC$3&gt;=Leave[depart])*(AC$3&lt;Leave[retour])*($A12=Leave[Agents])),0,nbHeures($A12,AC$3,1)),"")</f>
        <v>0.29166666666666669</v>
      </c>
      <c r="AD13" s="72">
        <f>IF(AD$3&lt;&gt;"",IF(SUMPRODUCT((AD$3&gt;=Leave[depart])*(AD$3&lt;Leave[retour])*($A12=Leave[Agents])),0,nbHeures($A12,AD$3,1)),"")</f>
        <v>0.29166666666666669</v>
      </c>
      <c r="AE13" s="72" t="str">
        <f>IF(AE$3&lt;&gt;"",IF(SUMPRODUCT((AE$3&gt;=Leave[depart])*(AE$3&lt;Leave[retour])*($A12=Leave[Agents])),0,nbHeures($A12,AE$3,1)),"")</f>
        <v/>
      </c>
      <c r="AF13" s="72" t="str">
        <f>IF(AF$3&lt;&gt;"",IF(SUMPRODUCT((AF$3&gt;=Leave[depart])*(AF$3&lt;Leave[retour])*($A12=Leave[Agents])),0,nbHeures($A12,AF$3,1)),"")</f>
        <v/>
      </c>
      <c r="AG13" s="72" t="str">
        <f>IF(AG$3&lt;&gt;"",IF(SUMPRODUCT((AG$3&gt;=Leave[depart])*(AG$3&lt;Leave[retour])*($A12=Leave[Agents])),0,nbHeures($A12,AG$3,1)),"")</f>
        <v/>
      </c>
      <c r="AH13" s="79">
        <f>SUM(HEURES!$C13:$AG13)+AH17</f>
        <v>9.2916666666666661</v>
      </c>
      <c r="AI13" s="80"/>
    </row>
    <row r="14" spans="1:35">
      <c r="A14" s="69" t="s">
        <v>31</v>
      </c>
      <c r="B14" s="70"/>
      <c r="C14" s="85">
        <f>IF(C$3&lt;&gt;"",IF(SUMPRODUCT((C$3&gt;=Leave[depart])*(C$3&lt;Leave[retour])*($A12=Leave[Agents])),0,nbHeures($A12,C$3,2)),"")</f>
        <v>0</v>
      </c>
      <c r="D14" s="86">
        <f>IF(D$3&lt;&gt;"",IF(SUMPRODUCT((D$3&gt;=Leave[depart])*(D$3&lt;Leave[retour])*($A12=Leave[Agents])),0,nbHeures($A12,D$3,2)),"")</f>
        <v>0.125</v>
      </c>
      <c r="E14" s="86">
        <f>IF(E$3&lt;&gt;"",IF(SUMPRODUCT((E$3&gt;=Leave[depart])*(E$3&lt;Leave[retour])*($A12=Leave[Agents])),0,nbHeures($A12,E$3,2)),"")</f>
        <v>0.25</v>
      </c>
      <c r="F14" s="86">
        <f>IF(F$3&lt;&gt;"",IF(SUMPRODUCT((F$3&gt;=Leave[depart])*(F$3&lt;Leave[retour])*($A12=Leave[Agents])),0,nbHeures($A12,F$3,2)),"")</f>
        <v>0</v>
      </c>
      <c r="G14" s="86">
        <f>IF(G$3&lt;&gt;"",IF(SUMPRODUCT((G$3&gt;=Leave[depart])*(G$3&lt;Leave[retour])*($A12=Leave[Agents])),0,nbHeures($A12,G$3,2)),"")</f>
        <v>0.125</v>
      </c>
      <c r="H14" s="86">
        <f>IF(H$3&lt;&gt;"",IF(SUMPRODUCT((H$3&gt;=Leave[depart])*(H$3&lt;Leave[retour])*($A12=Leave[Agents])),0,nbHeures($A12,H$3,2)),"")</f>
        <v>0.25</v>
      </c>
      <c r="I14" s="86">
        <f>IF(I$3&lt;&gt;"",IF(SUMPRODUCT((I$3&gt;=Leave[depart])*(I$3&lt;Leave[retour])*($A12=Leave[Agents])),0,nbHeures($A12,I$3,2)),"")</f>
        <v>0</v>
      </c>
      <c r="J14" s="86">
        <f>IF(J$3&lt;&gt;"",IF(SUMPRODUCT((J$3&gt;=Leave[depart])*(J$3&lt;Leave[retour])*($A12=Leave[Agents])),0,nbHeures($A12,J$3,2)),"")</f>
        <v>0.125</v>
      </c>
      <c r="K14" s="86">
        <f>IF(K$3&lt;&gt;"",IF(SUMPRODUCT((K$3&gt;=Leave[depart])*(K$3&lt;Leave[retour])*($A12=Leave[Agents])),0,nbHeures($A12,K$3,2)),"")</f>
        <v>0.25</v>
      </c>
      <c r="L14" s="86">
        <f>IF(L$3&lt;&gt;"",IF(SUMPRODUCT((L$3&gt;=Leave[depart])*(L$3&lt;Leave[retour])*($A12=Leave[Agents])),0,nbHeures($A12,L$3,2)),"")</f>
        <v>0</v>
      </c>
      <c r="M14" s="86">
        <f>IF(M$3&lt;&gt;"",IF(SUMPRODUCT((M$3&gt;=Leave[depart])*(M$3&lt;Leave[retour])*($A12=Leave[Agents])),0,nbHeures($A12,M$3,2)),"")</f>
        <v>0.125</v>
      </c>
      <c r="N14" s="86">
        <f>IF(N$3&lt;&gt;"",IF(SUMPRODUCT((N$3&gt;=Leave[depart])*(N$3&lt;Leave[retour])*($A12=Leave[Agents])),0,nbHeures($A12,N$3,2)),"")</f>
        <v>0.25</v>
      </c>
      <c r="O14" s="86">
        <f>IF(O$3&lt;&gt;"",IF(SUMPRODUCT((O$3&gt;=Leave[depart])*(O$3&lt;Leave[retour])*($A12=Leave[Agents])),0,nbHeures($A12,O$3,2)),"")</f>
        <v>0</v>
      </c>
      <c r="P14" s="86">
        <f>IF(P$3&lt;&gt;"",IF(SUMPRODUCT((P$3&gt;=Leave[depart])*(P$3&lt;Leave[retour])*($A12=Leave[Agents])),0,nbHeures($A12,P$3,2)),"")</f>
        <v>0.125</v>
      </c>
      <c r="Q14" s="86">
        <f>IF(Q$3&lt;&gt;"",IF(SUMPRODUCT((Q$3&gt;=Leave[depart])*(Q$3&lt;Leave[retour])*($A12=Leave[Agents])),0,nbHeures($A12,Q$3,2)),"")</f>
        <v>0.25</v>
      </c>
      <c r="R14" s="86">
        <f>IF(R$3&lt;&gt;"",IF(SUMPRODUCT((R$3&gt;=Leave[depart])*(R$3&lt;Leave[retour])*($A12=Leave[Agents])),0,nbHeures($A12,R$3,2)),"")</f>
        <v>0</v>
      </c>
      <c r="S14" s="86">
        <f>IF(S$3&lt;&gt;"",IF(SUMPRODUCT((S$3&gt;=Leave[depart])*(S$3&lt;Leave[retour])*($A12=Leave[Agents])),0,nbHeures($A12,S$3,2)),"")</f>
        <v>0.125</v>
      </c>
      <c r="T14" s="86">
        <f>IF(T$3&lt;&gt;"",IF(SUMPRODUCT((T$3&gt;=Leave[depart])*(T$3&lt;Leave[retour])*($A12=Leave[Agents])),0,nbHeures($A12,T$3,2)),"")</f>
        <v>0.25</v>
      </c>
      <c r="U14" s="86">
        <f>IF(U$3&lt;&gt;"",IF(SUMPRODUCT((U$3&gt;=Leave[depart])*(U$3&lt;Leave[retour])*($A12=Leave[Agents])),0,nbHeures($A12,U$3,2)),"")</f>
        <v>0</v>
      </c>
      <c r="V14" s="86">
        <f>IF(V$3&lt;&gt;"",IF(SUMPRODUCT((V$3&gt;=Leave[depart])*(V$3&lt;Leave[retour])*($A12=Leave[Agents])),0,nbHeures($A12,V$3,2)),"")</f>
        <v>0.125</v>
      </c>
      <c r="W14" s="86">
        <f>IF(W$3&lt;&gt;"",IF(SUMPRODUCT((W$3&gt;=Leave[depart])*(W$3&lt;Leave[retour])*($A12=Leave[Agents])),0,nbHeures($A12,W$3,2)),"")</f>
        <v>0.25</v>
      </c>
      <c r="X14" s="86">
        <f>IF(X$3&lt;&gt;"",IF(SUMPRODUCT((X$3&gt;=Leave[depart])*(X$3&lt;Leave[retour])*($A12=Leave[Agents])),0,nbHeures($A12,X$3,2)),"")</f>
        <v>0</v>
      </c>
      <c r="Y14" s="86">
        <f>IF(Y$3&lt;&gt;"",IF(SUMPRODUCT((Y$3&gt;=Leave[depart])*(Y$3&lt;Leave[retour])*($A12=Leave[Agents])),0,nbHeures($A12,Y$3,2)),"")</f>
        <v>0.125</v>
      </c>
      <c r="Z14" s="86">
        <f>IF(Z$3&lt;&gt;"",IF(SUMPRODUCT((Z$3&gt;=Leave[depart])*(Z$3&lt;Leave[retour])*($A12=Leave[Agents])),0,nbHeures($A12,Z$3,2)),"")</f>
        <v>0.25</v>
      </c>
      <c r="AA14" s="86">
        <f>IF(AA$3&lt;&gt;"",IF(SUMPRODUCT((AA$3&gt;=Leave[depart])*(AA$3&lt;Leave[retour])*($A12=Leave[Agents])),0,nbHeures($A12,AA$3,2)),"")</f>
        <v>0</v>
      </c>
      <c r="AB14" s="86">
        <f>IF(AB$3&lt;&gt;"",IF(SUMPRODUCT((AB$3&gt;=Leave[depart])*(AB$3&lt;Leave[retour])*($A12=Leave[Agents])),0,nbHeures($A12,AB$3,2)),"")</f>
        <v>0.125</v>
      </c>
      <c r="AC14" s="86">
        <f>IF(AC$3&lt;&gt;"",IF(SUMPRODUCT((AC$3&gt;=Leave[depart])*(AC$3&lt;Leave[retour])*($A12=Leave[Agents])),0,nbHeures($A12,AC$3,2)),"")</f>
        <v>0.25</v>
      </c>
      <c r="AD14" s="86">
        <f>IF(AD$3&lt;&gt;"",IF(SUMPRODUCT((AD$3&gt;=Leave[depart])*(AD$3&lt;Leave[retour])*($A12=Leave[Agents])),0,nbHeures($A12,AD$3,2)),"")</f>
        <v>0</v>
      </c>
      <c r="AE14" s="86" t="str">
        <f>IF(AE$3&lt;&gt;"",IF(SUMPRODUCT((AE$3&gt;=Leave[depart])*(AE$3&lt;Leave[retour])*($A12=Leave[Agents])),0,nbHeures($A12,AE$3,2)),"")</f>
        <v/>
      </c>
      <c r="AF14" s="86" t="str">
        <f>IF(AF$3&lt;&gt;"",IF(SUMPRODUCT((AF$3&gt;=Leave[depart])*(AF$3&lt;Leave[retour])*($A12=Leave[Agents])),0,nbHeures($A12,AF$3,2)),"")</f>
        <v/>
      </c>
      <c r="AG14" s="86" t="str">
        <f>IF(AG$3&lt;&gt;"",IF(SUMPRODUCT((AG$3&gt;=Leave[depart])*(AG$3&lt;Leave[retour])*($A12=Leave[Agents])),0,nbHeures($A12,AG$3,2)),"")</f>
        <v/>
      </c>
      <c r="AH14" s="81">
        <f>SUM(HEURES!$C14:$AG14)</f>
        <v>3.375</v>
      </c>
      <c r="AI14" s="82">
        <f>SUM(HEURES!$C14:$AG14)</f>
        <v>3.375</v>
      </c>
    </row>
    <row r="15" spans="1:35">
      <c r="A15" s="69" t="s">
        <v>53</v>
      </c>
      <c r="B15" s="70"/>
      <c r="C15" s="77">
        <f>IF(ISERROR(MATCH(C$3,Days_off[#Data],0)),0,C13)</f>
        <v>0</v>
      </c>
      <c r="D15" s="78">
        <f>IF(ISERROR(MATCH(D$3,Days_off[#Data],0)),0,D13)</f>
        <v>0</v>
      </c>
      <c r="E15" s="78">
        <f>IF(ISERROR(MATCH(E$3,Days_off[#Data],0)),0,E13)</f>
        <v>0</v>
      </c>
      <c r="F15" s="78">
        <f>IF(ISERROR(MATCH(F$3,Days_off[#Data],0)),0,F13)</f>
        <v>0</v>
      </c>
      <c r="G15" s="78">
        <f>IF(ISERROR(MATCH(G$3,Days_off[#Data],0)),0,G13)</f>
        <v>0</v>
      </c>
      <c r="H15" s="78">
        <f>IF(ISERROR(MATCH(H$3,Days_off[#Data],0)),0,H13)</f>
        <v>0</v>
      </c>
      <c r="I15" s="78">
        <f>IF(ISERROR(MATCH(I$3,Days_off[#Data],0)),0,I13)</f>
        <v>0</v>
      </c>
      <c r="J15" s="78">
        <f>IF(ISERROR(MATCH(J$3,Days_off[#Data],0)),0,J13)</f>
        <v>0</v>
      </c>
      <c r="K15" s="78">
        <f>IF(ISERROR(MATCH(K$3,Days_off[#Data],0)),0,K13)</f>
        <v>0</v>
      </c>
      <c r="L15" s="78">
        <f>IF(ISERROR(MATCH(L$3,Days_off[#Data],0)),0,L13)</f>
        <v>0</v>
      </c>
      <c r="M15" s="78">
        <f>IF(ISERROR(MATCH(M$3,Days_off[#Data],0)),0,M13)</f>
        <v>0</v>
      </c>
      <c r="N15" s="78">
        <f>IF(ISERROR(MATCH(N$3,Days_off[#Data],0)),0,N13)</f>
        <v>0</v>
      </c>
      <c r="O15" s="78">
        <f>IF(ISERROR(MATCH(O$3,Days_off[#Data],0)),0,O13)</f>
        <v>0</v>
      </c>
      <c r="P15" s="78">
        <f>IF(ISERROR(MATCH(P$3,Days_off[#Data],0)),0,P13)</f>
        <v>0</v>
      </c>
      <c r="Q15" s="78">
        <f>IF(ISERROR(MATCH(Q$3,Days_off[#Data],0)),0,Q13)</f>
        <v>0</v>
      </c>
      <c r="R15" s="78">
        <f>IF(ISERROR(MATCH(R$3,Days_off[#Data],0)),0,R13)</f>
        <v>0</v>
      </c>
      <c r="S15" s="78">
        <f>IF(ISERROR(MATCH(S$3,Days_off[#Data],0)),0,S13)</f>
        <v>0</v>
      </c>
      <c r="T15" s="78">
        <f>IF(ISERROR(MATCH(T$3,Days_off[#Data],0)),0,T13)</f>
        <v>0</v>
      </c>
      <c r="U15" s="78">
        <f>IF(ISERROR(MATCH(U$3,Days_off[#Data],0)),0,U13)</f>
        <v>0</v>
      </c>
      <c r="V15" s="78">
        <f>IF(ISERROR(MATCH(V$3,Days_off[#Data],0)),0,V13)</f>
        <v>0</v>
      </c>
      <c r="W15" s="78">
        <f>IF(ISERROR(MATCH(W$3,Days_off[#Data],0)),0,W13)</f>
        <v>0</v>
      </c>
      <c r="X15" s="78">
        <f>IF(ISERROR(MATCH(X$3,Days_off[#Data],0)),0,X13)</f>
        <v>0</v>
      </c>
      <c r="Y15" s="78">
        <f>IF(ISERROR(MATCH(Y$3,Days_off[#Data],0)),0,Y13)</f>
        <v>0</v>
      </c>
      <c r="Z15" s="78">
        <f>IF(ISERROR(MATCH(Z$3,Days_off[#Data],0)),0,Z13)</f>
        <v>0</v>
      </c>
      <c r="AA15" s="78">
        <f>IF(ISERROR(MATCH(AA$3,Days_off[#Data],0)),0,AA13)</f>
        <v>0</v>
      </c>
      <c r="AB15" s="78">
        <f>IF(ISERROR(MATCH(AB$3,Days_off[#Data],0)),0,AB13)</f>
        <v>0</v>
      </c>
      <c r="AC15" s="78">
        <f>IF(ISERROR(MATCH(AC$3,Days_off[#Data],0)),0,AC13)</f>
        <v>0</v>
      </c>
      <c r="AD15" s="78">
        <f>IF(ISERROR(MATCH(AD$3,Days_off[#Data],0)),0,AD13)</f>
        <v>0</v>
      </c>
      <c r="AE15" s="78">
        <f>IF(ISERROR(MATCH(AE$3,Days_off[#Data],0)),0,AE13)</f>
        <v>0</v>
      </c>
      <c r="AF15" s="78">
        <f>IF(ISERROR(MATCH(AF$3,Days_off[#Data],0)),0,AF13)</f>
        <v>0</v>
      </c>
      <c r="AG15" s="78">
        <f>IF(ISERROR(MATCH(AG$3,Days_off[#Data],0)),0,AG13)</f>
        <v>0</v>
      </c>
      <c r="AH15" s="81">
        <f>SUM(HEURES!$C15:$AG15)</f>
        <v>0</v>
      </c>
      <c r="AI15" s="82"/>
    </row>
    <row r="16" spans="1:35">
      <c r="A16" s="69" t="s">
        <v>54</v>
      </c>
      <c r="B16" s="70"/>
      <c r="C16" s="77">
        <f>IF(ISERROR(MATCH(C$3,Days_off[#Data],0)),0,C14)</f>
        <v>0</v>
      </c>
      <c r="D16" s="78">
        <f>IF(ISERROR(MATCH(D$3,Days_off[#Data],0)),0,D14)</f>
        <v>0</v>
      </c>
      <c r="E16" s="78">
        <f>IF(ISERROR(MATCH(E$3,Days_off[#Data],0)),0,E14)</f>
        <v>0</v>
      </c>
      <c r="F16" s="78">
        <f>IF(ISERROR(MATCH(F$3,Days_off[#Data],0)),0,F14)</f>
        <v>0</v>
      </c>
      <c r="G16" s="78">
        <f>IF(ISERROR(MATCH(G$3,Days_off[#Data],0)),0,G14)</f>
        <v>0</v>
      </c>
      <c r="H16" s="78">
        <f>IF(ISERROR(MATCH(H$3,Days_off[#Data],0)),0,H14)</f>
        <v>0</v>
      </c>
      <c r="I16" s="78">
        <f>IF(ISERROR(MATCH(I$3,Days_off[#Data],0)),0,I14)</f>
        <v>0</v>
      </c>
      <c r="J16" s="78">
        <f>IF(ISERROR(MATCH(J$3,Days_off[#Data],0)),0,J14)</f>
        <v>0</v>
      </c>
      <c r="K16" s="78">
        <f>IF(ISERROR(MATCH(K$3,Days_off[#Data],0)),0,K14)</f>
        <v>0</v>
      </c>
      <c r="L16" s="78">
        <f>IF(ISERROR(MATCH(L$3,Days_off[#Data],0)),0,L14)</f>
        <v>0</v>
      </c>
      <c r="M16" s="78">
        <f>IF(ISERROR(MATCH(M$3,Days_off[#Data],0)),0,M14)</f>
        <v>0</v>
      </c>
      <c r="N16" s="78">
        <f>IF(ISERROR(MATCH(N$3,Days_off[#Data],0)),0,N14)</f>
        <v>0</v>
      </c>
      <c r="O16" s="78">
        <f>IF(ISERROR(MATCH(O$3,Days_off[#Data],0)),0,O14)</f>
        <v>0</v>
      </c>
      <c r="P16" s="78">
        <f>IF(ISERROR(MATCH(P$3,Days_off[#Data],0)),0,P14)</f>
        <v>0</v>
      </c>
      <c r="Q16" s="78">
        <f>IF(ISERROR(MATCH(Q$3,Days_off[#Data],0)),0,Q14)</f>
        <v>0</v>
      </c>
      <c r="R16" s="78">
        <f>IF(ISERROR(MATCH(R$3,Days_off[#Data],0)),0,R14)</f>
        <v>0</v>
      </c>
      <c r="S16" s="78">
        <f>IF(ISERROR(MATCH(S$3,Days_off[#Data],0)),0,S14)</f>
        <v>0</v>
      </c>
      <c r="T16" s="78">
        <f>IF(ISERROR(MATCH(T$3,Days_off[#Data],0)),0,T14)</f>
        <v>0</v>
      </c>
      <c r="U16" s="78">
        <f>IF(ISERROR(MATCH(U$3,Days_off[#Data],0)),0,U14)</f>
        <v>0</v>
      </c>
      <c r="V16" s="78">
        <f>IF(ISERROR(MATCH(V$3,Days_off[#Data],0)),0,V14)</f>
        <v>0</v>
      </c>
      <c r="W16" s="78">
        <f>IF(ISERROR(MATCH(W$3,Days_off[#Data],0)),0,W14)</f>
        <v>0</v>
      </c>
      <c r="X16" s="78">
        <f>IF(ISERROR(MATCH(X$3,Days_off[#Data],0)),0,X14)</f>
        <v>0</v>
      </c>
      <c r="Y16" s="78">
        <f>IF(ISERROR(MATCH(Y$3,Days_off[#Data],0)),0,Y14)</f>
        <v>0</v>
      </c>
      <c r="Z16" s="78">
        <f>IF(ISERROR(MATCH(Z$3,Days_off[#Data],0)),0,Z14)</f>
        <v>0</v>
      </c>
      <c r="AA16" s="78">
        <f>IF(ISERROR(MATCH(AA$3,Days_off[#Data],0)),0,AA14)</f>
        <v>0</v>
      </c>
      <c r="AB16" s="78">
        <f>IF(ISERROR(MATCH(AB$3,Days_off[#Data],0)),0,AB14)</f>
        <v>0</v>
      </c>
      <c r="AC16" s="78">
        <f>IF(ISERROR(MATCH(AC$3,Days_off[#Data],0)),0,AC14)</f>
        <v>0</v>
      </c>
      <c r="AD16" s="78">
        <f>IF(ISERROR(MATCH(AD$3,Days_off[#Data],0)),0,AD14)</f>
        <v>0</v>
      </c>
      <c r="AE16" s="78">
        <f>IF(ISERROR(MATCH(AE$3,Days_off[#Data],0)),0,AE14)</f>
        <v>0</v>
      </c>
      <c r="AF16" s="78">
        <f>IF(ISERROR(MATCH(AF$3,Days_off[#Data],0)),0,AF14)</f>
        <v>0</v>
      </c>
      <c r="AG16" s="78">
        <f>IF(ISERROR(MATCH(AG$3,Days_off[#Data],0)),0,AG14)</f>
        <v>0</v>
      </c>
      <c r="AH16" s="81">
        <f>SUM(HEURES!$C16:$AG16)</f>
        <v>0</v>
      </c>
      <c r="AI16" s="82">
        <f>SUM(HEURES!$C16:$AG16)</f>
        <v>0</v>
      </c>
    </row>
    <row r="17" spans="1:35" ht="15.75" thickBot="1">
      <c r="A17" s="73" t="s">
        <v>62</v>
      </c>
      <c r="B17" s="74"/>
      <c r="C17" s="75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83">
        <f>SUM(HEURES!$C17:$AG17)/24</f>
        <v>0</v>
      </c>
      <c r="AI17" s="84"/>
    </row>
    <row r="18" spans="1:35" ht="15.75" thickBot="1">
      <c r="A18" s="40" t="s">
        <v>57</v>
      </c>
    </row>
    <row r="19" spans="1:35">
      <c r="A19" s="69" t="s">
        <v>30</v>
      </c>
      <c r="B19" s="70"/>
      <c r="C19" s="71">
        <f>IF(C$3&lt;&gt;"",IF(SUMPRODUCT((C$3&gt;=Leave[depart])*(C$3&lt;Leave[retour])*($A18=Leave[Agents])),0,nbHeures($A18,C$3,1)),"")</f>
        <v>0.41666666666666663</v>
      </c>
      <c r="D19" s="72">
        <f>IF(D$3&lt;&gt;"",IF(SUMPRODUCT((D$3&gt;=Leave[depart])*(D$3&lt;Leave[retour])*($A18=Leave[Agents])),0,nbHeures($A18,D$3,1)),"")</f>
        <v>0.29166666666666669</v>
      </c>
      <c r="E19" s="72">
        <f>IF(E$3&lt;&gt;"",IF(SUMPRODUCT((E$3&gt;=Leave[depart])*(E$3&lt;Leave[retour])*($A18=Leave[Agents])),0,nbHeures($A18,E$3,1)),"")</f>
        <v>0.29166666666666669</v>
      </c>
      <c r="F19" s="72">
        <f>IF(F$3&lt;&gt;"",IF(SUMPRODUCT((F$3&gt;=Leave[depart])*(F$3&lt;Leave[retour])*($A18=Leave[Agents])),0,nbHeures($A18,F$3,1)),"")</f>
        <v>0.41666666666666663</v>
      </c>
      <c r="G19" s="72">
        <f>IF(G$3&lt;&gt;"",IF(SUMPRODUCT((G$3&gt;=Leave[depart])*(G$3&lt;Leave[retour])*($A18=Leave[Agents])),0,nbHeures($A18,G$3,1)),"")</f>
        <v>0.29166666666666669</v>
      </c>
      <c r="H19" s="72">
        <f>IF(H$3&lt;&gt;"",IF(SUMPRODUCT((H$3&gt;=Leave[depart])*(H$3&lt;Leave[retour])*($A18=Leave[Agents])),0,nbHeures($A18,H$3,1)),"")</f>
        <v>0.29166666666666669</v>
      </c>
      <c r="I19" s="72">
        <f>IF(I$3&lt;&gt;"",IF(SUMPRODUCT((I$3&gt;=Leave[depart])*(I$3&lt;Leave[retour])*($A18=Leave[Agents])),0,nbHeures($A18,I$3,1)),"")</f>
        <v>0.41666666666666663</v>
      </c>
      <c r="J19" s="72">
        <f>IF(J$3&lt;&gt;"",IF(SUMPRODUCT((J$3&gt;=Leave[depart])*(J$3&lt;Leave[retour])*($A18=Leave[Agents])),0,nbHeures($A18,J$3,1)),"")</f>
        <v>0.29166666666666669</v>
      </c>
      <c r="K19" s="72">
        <f>IF(K$3&lt;&gt;"",IF(SUMPRODUCT((K$3&gt;=Leave[depart])*(K$3&lt;Leave[retour])*($A18=Leave[Agents])),0,nbHeures($A18,K$3,1)),"")</f>
        <v>0.29166666666666669</v>
      </c>
      <c r="L19" s="72">
        <f>IF(L$3&lt;&gt;"",IF(SUMPRODUCT((L$3&gt;=Leave[depart])*(L$3&lt;Leave[retour])*($A18=Leave[Agents])),0,nbHeures($A18,L$3,1)),"")</f>
        <v>0.41666666666666663</v>
      </c>
      <c r="M19" s="72">
        <f>IF(M$3&lt;&gt;"",IF(SUMPRODUCT((M$3&gt;=Leave[depart])*(M$3&lt;Leave[retour])*($A18=Leave[Agents])),0,nbHeures($A18,M$3,1)),"")</f>
        <v>0.29166666666666669</v>
      </c>
      <c r="N19" s="72">
        <f>IF(N$3&lt;&gt;"",IF(SUMPRODUCT((N$3&gt;=Leave[depart])*(N$3&lt;Leave[retour])*($A18=Leave[Agents])),0,nbHeures($A18,N$3,1)),"")</f>
        <v>0.29166666666666669</v>
      </c>
      <c r="O19" s="72">
        <f>IF(O$3&lt;&gt;"",IF(SUMPRODUCT((O$3&gt;=Leave[depart])*(O$3&lt;Leave[retour])*($A18=Leave[Agents])),0,nbHeures($A18,O$3,1)),"")</f>
        <v>0.41666666666666663</v>
      </c>
      <c r="P19" s="72">
        <f>IF(P$3&lt;&gt;"",IF(SUMPRODUCT((P$3&gt;=Leave[depart])*(P$3&lt;Leave[retour])*($A18=Leave[Agents])),0,nbHeures($A18,P$3,1)),"")</f>
        <v>0.29166666666666669</v>
      </c>
      <c r="Q19" s="72">
        <f>IF(Q$3&lt;&gt;"",IF(SUMPRODUCT((Q$3&gt;=Leave[depart])*(Q$3&lt;Leave[retour])*($A18=Leave[Agents])),0,nbHeures($A18,Q$3,1)),"")</f>
        <v>0.29166666666666669</v>
      </c>
      <c r="R19" s="72">
        <f>IF(R$3&lt;&gt;"",IF(SUMPRODUCT((R$3&gt;=Leave[depart])*(R$3&lt;Leave[retour])*($A18=Leave[Agents])),0,nbHeures($A18,R$3,1)),"")</f>
        <v>0.41666666666666663</v>
      </c>
      <c r="S19" s="72">
        <f>IF(S$3&lt;&gt;"",IF(SUMPRODUCT((S$3&gt;=Leave[depart])*(S$3&lt;Leave[retour])*($A18=Leave[Agents])),0,nbHeures($A18,S$3,1)),"")</f>
        <v>0.29166666666666669</v>
      </c>
      <c r="T19" s="72">
        <f>IF(T$3&lt;&gt;"",IF(SUMPRODUCT((T$3&gt;=Leave[depart])*(T$3&lt;Leave[retour])*($A18=Leave[Agents])),0,nbHeures($A18,T$3,1)),"")</f>
        <v>0.29166666666666669</v>
      </c>
      <c r="U19" s="72">
        <f>IF(U$3&lt;&gt;"",IF(SUMPRODUCT((U$3&gt;=Leave[depart])*(U$3&lt;Leave[retour])*($A18=Leave[Agents])),0,nbHeures($A18,U$3,1)),"")</f>
        <v>0.41666666666666663</v>
      </c>
      <c r="V19" s="72">
        <f>IF(V$3&lt;&gt;"",IF(SUMPRODUCT((V$3&gt;=Leave[depart])*(V$3&lt;Leave[retour])*($A18=Leave[Agents])),0,nbHeures($A18,V$3,1)),"")</f>
        <v>0.29166666666666669</v>
      </c>
      <c r="W19" s="72">
        <f>IF(W$3&lt;&gt;"",IF(SUMPRODUCT((W$3&gt;=Leave[depart])*(W$3&lt;Leave[retour])*($A18=Leave[Agents])),0,nbHeures($A18,W$3,1)),"")</f>
        <v>0.29166666666666669</v>
      </c>
      <c r="X19" s="72">
        <f>IF(X$3&lt;&gt;"",IF(SUMPRODUCT((X$3&gt;=Leave[depart])*(X$3&lt;Leave[retour])*($A18=Leave[Agents])),0,nbHeures($A18,X$3,1)),"")</f>
        <v>0.41666666666666663</v>
      </c>
      <c r="Y19" s="72">
        <f>IF(Y$3&lt;&gt;"",IF(SUMPRODUCT((Y$3&gt;=Leave[depart])*(Y$3&lt;Leave[retour])*($A18=Leave[Agents])),0,nbHeures($A18,Y$3,1)),"")</f>
        <v>0.29166666666666669</v>
      </c>
      <c r="Z19" s="72">
        <f>IF(Z$3&lt;&gt;"",IF(SUMPRODUCT((Z$3&gt;=Leave[depart])*(Z$3&lt;Leave[retour])*($A18=Leave[Agents])),0,nbHeures($A18,Z$3,1)),"")</f>
        <v>0.29166666666666669</v>
      </c>
      <c r="AA19" s="72">
        <f>IF(AA$3&lt;&gt;"",IF(SUMPRODUCT((AA$3&gt;=Leave[depart])*(AA$3&lt;Leave[retour])*($A18=Leave[Agents])),0,nbHeures($A18,AA$3,1)),"")</f>
        <v>0.41666666666666663</v>
      </c>
      <c r="AB19" s="72">
        <f>IF(AB$3&lt;&gt;"",IF(SUMPRODUCT((AB$3&gt;=Leave[depart])*(AB$3&lt;Leave[retour])*($A18=Leave[Agents])),0,nbHeures($A18,AB$3,1)),"")</f>
        <v>0.29166666666666669</v>
      </c>
      <c r="AC19" s="72">
        <f>IF(AC$3&lt;&gt;"",IF(SUMPRODUCT((AC$3&gt;=Leave[depart])*(AC$3&lt;Leave[retour])*($A18=Leave[Agents])),0,nbHeures($A18,AC$3,1)),"")</f>
        <v>0.29166666666666669</v>
      </c>
      <c r="AD19" s="72">
        <f>IF(AD$3&lt;&gt;"",IF(SUMPRODUCT((AD$3&gt;=Leave[depart])*(AD$3&lt;Leave[retour])*($A18=Leave[Agents])),0,nbHeures($A18,AD$3,1)),"")</f>
        <v>0.41666666666666663</v>
      </c>
      <c r="AE19" s="72" t="str">
        <f>IF(AE$3&lt;&gt;"",IF(SUMPRODUCT((AE$3&gt;=Leave[depart])*(AE$3&lt;Leave[retour])*($A18=Leave[Agents])),0,nbHeures($A18,AE$3,1)),"")</f>
        <v/>
      </c>
      <c r="AF19" s="72" t="str">
        <f>IF(AF$3&lt;&gt;"",IF(SUMPRODUCT((AF$3&gt;=Leave[depart])*(AF$3&lt;Leave[retour])*($A18=Leave[Agents])),0,nbHeures($A18,AF$3,1)),"")</f>
        <v/>
      </c>
      <c r="AG19" s="72" t="str">
        <f>IF(AG$3&lt;&gt;"",IF(SUMPRODUCT((AG$3&gt;=Leave[depart])*(AG$3&lt;Leave[retour])*($A18=Leave[Agents])),0,nbHeures($A18,AG$3,1)),"")</f>
        <v/>
      </c>
      <c r="AH19" s="79">
        <f>SUM(HEURES!$C19:$AG19)+AH23</f>
        <v>9.4166666666666661</v>
      </c>
      <c r="AI19" s="80"/>
    </row>
    <row r="20" spans="1:35">
      <c r="A20" s="69" t="s">
        <v>31</v>
      </c>
      <c r="B20" s="70"/>
      <c r="C20" s="85">
        <f>IF(C$3&lt;&gt;"",IF(SUMPRODUCT((C$3&gt;=Leave[depart])*(C$3&lt;Leave[retour])*($A18=Leave[Agents])),0,nbHeures($A18,C$3,2)),"")</f>
        <v>0.125</v>
      </c>
      <c r="D20" s="86">
        <f>IF(D$3&lt;&gt;"",IF(SUMPRODUCT((D$3&gt;=Leave[depart])*(D$3&lt;Leave[retour])*($A18=Leave[Agents])),0,nbHeures($A18,D$3,2)),"")</f>
        <v>0.25</v>
      </c>
      <c r="E20" s="86">
        <f>IF(E$3&lt;&gt;"",IF(SUMPRODUCT((E$3&gt;=Leave[depart])*(E$3&lt;Leave[retour])*($A18=Leave[Agents])),0,nbHeures($A18,E$3,2)),"")</f>
        <v>0</v>
      </c>
      <c r="F20" s="86">
        <f>IF(F$3&lt;&gt;"",IF(SUMPRODUCT((F$3&gt;=Leave[depart])*(F$3&lt;Leave[retour])*($A18=Leave[Agents])),0,nbHeures($A18,F$3,2)),"")</f>
        <v>0.125</v>
      </c>
      <c r="G20" s="86">
        <f>IF(G$3&lt;&gt;"",IF(SUMPRODUCT((G$3&gt;=Leave[depart])*(G$3&lt;Leave[retour])*($A18=Leave[Agents])),0,nbHeures($A18,G$3,2)),"")</f>
        <v>0.25</v>
      </c>
      <c r="H20" s="86">
        <f>IF(H$3&lt;&gt;"",IF(SUMPRODUCT((H$3&gt;=Leave[depart])*(H$3&lt;Leave[retour])*($A18=Leave[Agents])),0,nbHeures($A18,H$3,2)),"")</f>
        <v>0</v>
      </c>
      <c r="I20" s="86">
        <f>IF(I$3&lt;&gt;"",IF(SUMPRODUCT((I$3&gt;=Leave[depart])*(I$3&lt;Leave[retour])*($A18=Leave[Agents])),0,nbHeures($A18,I$3,2)),"")</f>
        <v>0.125</v>
      </c>
      <c r="J20" s="86">
        <f>IF(J$3&lt;&gt;"",IF(SUMPRODUCT((J$3&gt;=Leave[depart])*(J$3&lt;Leave[retour])*($A18=Leave[Agents])),0,nbHeures($A18,J$3,2)),"")</f>
        <v>0.25</v>
      </c>
      <c r="K20" s="86">
        <f>IF(K$3&lt;&gt;"",IF(SUMPRODUCT((K$3&gt;=Leave[depart])*(K$3&lt;Leave[retour])*($A18=Leave[Agents])),0,nbHeures($A18,K$3,2)),"")</f>
        <v>0</v>
      </c>
      <c r="L20" s="86">
        <f>IF(L$3&lt;&gt;"",IF(SUMPRODUCT((L$3&gt;=Leave[depart])*(L$3&lt;Leave[retour])*($A18=Leave[Agents])),0,nbHeures($A18,L$3,2)),"")</f>
        <v>0.125</v>
      </c>
      <c r="M20" s="86">
        <f>IF(M$3&lt;&gt;"",IF(SUMPRODUCT((M$3&gt;=Leave[depart])*(M$3&lt;Leave[retour])*($A18=Leave[Agents])),0,nbHeures($A18,M$3,2)),"")</f>
        <v>0.25</v>
      </c>
      <c r="N20" s="86">
        <f>IF(N$3&lt;&gt;"",IF(SUMPRODUCT((N$3&gt;=Leave[depart])*(N$3&lt;Leave[retour])*($A18=Leave[Agents])),0,nbHeures($A18,N$3,2)),"")</f>
        <v>0</v>
      </c>
      <c r="O20" s="86">
        <f>IF(O$3&lt;&gt;"",IF(SUMPRODUCT((O$3&gt;=Leave[depart])*(O$3&lt;Leave[retour])*($A18=Leave[Agents])),0,nbHeures($A18,O$3,2)),"")</f>
        <v>0.125</v>
      </c>
      <c r="P20" s="86">
        <f>IF(P$3&lt;&gt;"",IF(SUMPRODUCT((P$3&gt;=Leave[depart])*(P$3&lt;Leave[retour])*($A18=Leave[Agents])),0,nbHeures($A18,P$3,2)),"")</f>
        <v>0.25</v>
      </c>
      <c r="Q20" s="86">
        <f>IF(Q$3&lt;&gt;"",IF(SUMPRODUCT((Q$3&gt;=Leave[depart])*(Q$3&lt;Leave[retour])*($A18=Leave[Agents])),0,nbHeures($A18,Q$3,2)),"")</f>
        <v>0</v>
      </c>
      <c r="R20" s="86">
        <f>IF(R$3&lt;&gt;"",IF(SUMPRODUCT((R$3&gt;=Leave[depart])*(R$3&lt;Leave[retour])*($A18=Leave[Agents])),0,nbHeures($A18,R$3,2)),"")</f>
        <v>0.125</v>
      </c>
      <c r="S20" s="86">
        <f>IF(S$3&lt;&gt;"",IF(SUMPRODUCT((S$3&gt;=Leave[depart])*(S$3&lt;Leave[retour])*($A18=Leave[Agents])),0,nbHeures($A18,S$3,2)),"")</f>
        <v>0.25</v>
      </c>
      <c r="T20" s="86">
        <f>IF(T$3&lt;&gt;"",IF(SUMPRODUCT((T$3&gt;=Leave[depart])*(T$3&lt;Leave[retour])*($A18=Leave[Agents])),0,nbHeures($A18,T$3,2)),"")</f>
        <v>0</v>
      </c>
      <c r="U20" s="86">
        <f>IF(U$3&lt;&gt;"",IF(SUMPRODUCT((U$3&gt;=Leave[depart])*(U$3&lt;Leave[retour])*($A18=Leave[Agents])),0,nbHeures($A18,U$3,2)),"")</f>
        <v>0.125</v>
      </c>
      <c r="V20" s="86">
        <f>IF(V$3&lt;&gt;"",IF(SUMPRODUCT((V$3&gt;=Leave[depart])*(V$3&lt;Leave[retour])*($A18=Leave[Agents])),0,nbHeures($A18,V$3,2)),"")</f>
        <v>0.25</v>
      </c>
      <c r="W20" s="86">
        <f>IF(W$3&lt;&gt;"",IF(SUMPRODUCT((W$3&gt;=Leave[depart])*(W$3&lt;Leave[retour])*($A18=Leave[Agents])),0,nbHeures($A18,W$3,2)),"")</f>
        <v>0</v>
      </c>
      <c r="X20" s="86">
        <f>IF(X$3&lt;&gt;"",IF(SUMPRODUCT((X$3&gt;=Leave[depart])*(X$3&lt;Leave[retour])*($A18=Leave[Agents])),0,nbHeures($A18,X$3,2)),"")</f>
        <v>0.125</v>
      </c>
      <c r="Y20" s="86">
        <f>IF(Y$3&lt;&gt;"",IF(SUMPRODUCT((Y$3&gt;=Leave[depart])*(Y$3&lt;Leave[retour])*($A18=Leave[Agents])),0,nbHeures($A18,Y$3,2)),"")</f>
        <v>0.25</v>
      </c>
      <c r="Z20" s="86">
        <f>IF(Z$3&lt;&gt;"",IF(SUMPRODUCT((Z$3&gt;=Leave[depart])*(Z$3&lt;Leave[retour])*($A18=Leave[Agents])),0,nbHeures($A18,Z$3,2)),"")</f>
        <v>0</v>
      </c>
      <c r="AA20" s="86">
        <f>IF(AA$3&lt;&gt;"",IF(SUMPRODUCT((AA$3&gt;=Leave[depart])*(AA$3&lt;Leave[retour])*($A18=Leave[Agents])),0,nbHeures($A18,AA$3,2)),"")</f>
        <v>0.125</v>
      </c>
      <c r="AB20" s="86">
        <f>IF(AB$3&lt;&gt;"",IF(SUMPRODUCT((AB$3&gt;=Leave[depart])*(AB$3&lt;Leave[retour])*($A18=Leave[Agents])),0,nbHeures($A18,AB$3,2)),"")</f>
        <v>0.25</v>
      </c>
      <c r="AC20" s="86">
        <f>IF(AC$3&lt;&gt;"",IF(SUMPRODUCT((AC$3&gt;=Leave[depart])*(AC$3&lt;Leave[retour])*($A18=Leave[Agents])),0,nbHeures($A18,AC$3,2)),"")</f>
        <v>0</v>
      </c>
      <c r="AD20" s="86">
        <f>IF(AD$3&lt;&gt;"",IF(SUMPRODUCT((AD$3&gt;=Leave[depart])*(AD$3&lt;Leave[retour])*($A18=Leave[Agents])),0,nbHeures($A18,AD$3,2)),"")</f>
        <v>0.125</v>
      </c>
      <c r="AE20" s="86" t="str">
        <f>IF(AE$3&lt;&gt;"",IF(SUMPRODUCT((AE$3&gt;=Leave[depart])*(AE$3&lt;Leave[retour])*($A18=Leave[Agents])),0,nbHeures($A18,AE$3,2)),"")</f>
        <v/>
      </c>
      <c r="AF20" s="86" t="str">
        <f>IF(AF$3&lt;&gt;"",IF(SUMPRODUCT((AF$3&gt;=Leave[depart])*(AF$3&lt;Leave[retour])*($A18=Leave[Agents])),0,nbHeures($A18,AF$3,2)),"")</f>
        <v/>
      </c>
      <c r="AG20" s="86" t="str">
        <f>IF(AG$3&lt;&gt;"",IF(SUMPRODUCT((AG$3&gt;=Leave[depart])*(AG$3&lt;Leave[retour])*($A18=Leave[Agents])),0,nbHeures($A18,AG$3,2)),"")</f>
        <v/>
      </c>
      <c r="AH20" s="81">
        <f>SUM(HEURES!$C20:$AG20)</f>
        <v>3.5</v>
      </c>
      <c r="AI20" s="82">
        <f>SUM(HEURES!$C20:$AG20)</f>
        <v>3.5</v>
      </c>
    </row>
    <row r="21" spans="1:35">
      <c r="A21" s="69" t="s">
        <v>53</v>
      </c>
      <c r="B21" s="70"/>
      <c r="C21" s="77">
        <f>IF(ISERROR(MATCH(C$3,Days_off[#Data],0)),0,C19)</f>
        <v>0</v>
      </c>
      <c r="D21" s="78">
        <f>IF(ISERROR(MATCH(D$3,Days_off[#Data],0)),0,D19)</f>
        <v>0</v>
      </c>
      <c r="E21" s="78">
        <f>IF(ISERROR(MATCH(E$3,Days_off[#Data],0)),0,E19)</f>
        <v>0</v>
      </c>
      <c r="F21" s="78">
        <f>IF(ISERROR(MATCH(F$3,Days_off[#Data],0)),0,F19)</f>
        <v>0</v>
      </c>
      <c r="G21" s="78">
        <f>IF(ISERROR(MATCH(G$3,Days_off[#Data],0)),0,G19)</f>
        <v>0</v>
      </c>
      <c r="H21" s="78">
        <f>IF(ISERROR(MATCH(H$3,Days_off[#Data],0)),0,H19)</f>
        <v>0</v>
      </c>
      <c r="I21" s="78">
        <f>IF(ISERROR(MATCH(I$3,Days_off[#Data],0)),0,I19)</f>
        <v>0</v>
      </c>
      <c r="J21" s="78">
        <f>IF(ISERROR(MATCH(J$3,Days_off[#Data],0)),0,J19)</f>
        <v>0</v>
      </c>
      <c r="K21" s="78">
        <f>IF(ISERROR(MATCH(K$3,Days_off[#Data],0)),0,K19)</f>
        <v>0</v>
      </c>
      <c r="L21" s="78">
        <f>IF(ISERROR(MATCH(L$3,Days_off[#Data],0)),0,L19)</f>
        <v>0</v>
      </c>
      <c r="M21" s="78">
        <f>IF(ISERROR(MATCH(M$3,Days_off[#Data],0)),0,M19)</f>
        <v>0</v>
      </c>
      <c r="N21" s="78">
        <f>IF(ISERROR(MATCH(N$3,Days_off[#Data],0)),0,N19)</f>
        <v>0</v>
      </c>
      <c r="O21" s="78">
        <f>IF(ISERROR(MATCH(O$3,Days_off[#Data],0)),0,O19)</f>
        <v>0</v>
      </c>
      <c r="P21" s="78">
        <f>IF(ISERROR(MATCH(P$3,Days_off[#Data],0)),0,P19)</f>
        <v>0</v>
      </c>
      <c r="Q21" s="78">
        <f>IF(ISERROR(MATCH(Q$3,Days_off[#Data],0)),0,Q19)</f>
        <v>0</v>
      </c>
      <c r="R21" s="78">
        <f>IF(ISERROR(MATCH(R$3,Days_off[#Data],0)),0,R19)</f>
        <v>0</v>
      </c>
      <c r="S21" s="78">
        <f>IF(ISERROR(MATCH(S$3,Days_off[#Data],0)),0,S19)</f>
        <v>0</v>
      </c>
      <c r="T21" s="78">
        <f>IF(ISERROR(MATCH(T$3,Days_off[#Data],0)),0,T19)</f>
        <v>0</v>
      </c>
      <c r="U21" s="78">
        <f>IF(ISERROR(MATCH(U$3,Days_off[#Data],0)),0,U19)</f>
        <v>0</v>
      </c>
      <c r="V21" s="78">
        <f>IF(ISERROR(MATCH(V$3,Days_off[#Data],0)),0,V19)</f>
        <v>0</v>
      </c>
      <c r="W21" s="78">
        <f>IF(ISERROR(MATCH(W$3,Days_off[#Data],0)),0,W19)</f>
        <v>0</v>
      </c>
      <c r="X21" s="78">
        <f>IF(ISERROR(MATCH(X$3,Days_off[#Data],0)),0,X19)</f>
        <v>0</v>
      </c>
      <c r="Y21" s="78">
        <f>IF(ISERROR(MATCH(Y$3,Days_off[#Data],0)),0,Y19)</f>
        <v>0</v>
      </c>
      <c r="Z21" s="78">
        <f>IF(ISERROR(MATCH(Z$3,Days_off[#Data],0)),0,Z19)</f>
        <v>0</v>
      </c>
      <c r="AA21" s="78">
        <f>IF(ISERROR(MATCH(AA$3,Days_off[#Data],0)),0,AA19)</f>
        <v>0</v>
      </c>
      <c r="AB21" s="78">
        <f>IF(ISERROR(MATCH(AB$3,Days_off[#Data],0)),0,AB19)</f>
        <v>0</v>
      </c>
      <c r="AC21" s="78">
        <f>IF(ISERROR(MATCH(AC$3,Days_off[#Data],0)),0,AC19)</f>
        <v>0</v>
      </c>
      <c r="AD21" s="78">
        <f>IF(ISERROR(MATCH(AD$3,Days_off[#Data],0)),0,AD19)</f>
        <v>0</v>
      </c>
      <c r="AE21" s="78">
        <f>IF(ISERROR(MATCH(AE$3,Days_off[#Data],0)),0,AE19)</f>
        <v>0</v>
      </c>
      <c r="AF21" s="78">
        <f>IF(ISERROR(MATCH(AF$3,Days_off[#Data],0)),0,AF19)</f>
        <v>0</v>
      </c>
      <c r="AG21" s="78">
        <f>IF(ISERROR(MATCH(AG$3,Days_off[#Data],0)),0,AG19)</f>
        <v>0</v>
      </c>
      <c r="AH21" s="81">
        <f>SUM(HEURES!$C21:$AG21)</f>
        <v>0</v>
      </c>
      <c r="AI21" s="82"/>
    </row>
    <row r="22" spans="1:35">
      <c r="A22" s="69" t="s">
        <v>54</v>
      </c>
      <c r="B22" s="70"/>
      <c r="C22" s="77">
        <f>IF(ISERROR(MATCH(C$3,Days_off[#Data],0)),0,C20)</f>
        <v>0</v>
      </c>
      <c r="D22" s="78">
        <f>IF(ISERROR(MATCH(D$3,Days_off[#Data],0)),0,D20)</f>
        <v>0</v>
      </c>
      <c r="E22" s="78">
        <f>IF(ISERROR(MATCH(E$3,Days_off[#Data],0)),0,E20)</f>
        <v>0</v>
      </c>
      <c r="F22" s="78">
        <f>IF(ISERROR(MATCH(F$3,Days_off[#Data],0)),0,F20)</f>
        <v>0</v>
      </c>
      <c r="G22" s="78">
        <f>IF(ISERROR(MATCH(G$3,Days_off[#Data],0)),0,G20)</f>
        <v>0</v>
      </c>
      <c r="H22" s="78">
        <f>IF(ISERROR(MATCH(H$3,Days_off[#Data],0)),0,H20)</f>
        <v>0</v>
      </c>
      <c r="I22" s="78">
        <f>IF(ISERROR(MATCH(I$3,Days_off[#Data],0)),0,I20)</f>
        <v>0</v>
      </c>
      <c r="J22" s="78">
        <f>IF(ISERROR(MATCH(J$3,Days_off[#Data],0)),0,J20)</f>
        <v>0</v>
      </c>
      <c r="K22" s="78">
        <f>IF(ISERROR(MATCH(K$3,Days_off[#Data],0)),0,K20)</f>
        <v>0</v>
      </c>
      <c r="L22" s="78">
        <f>IF(ISERROR(MATCH(L$3,Days_off[#Data],0)),0,L20)</f>
        <v>0</v>
      </c>
      <c r="M22" s="78">
        <f>IF(ISERROR(MATCH(M$3,Days_off[#Data],0)),0,M20)</f>
        <v>0</v>
      </c>
      <c r="N22" s="78">
        <f>IF(ISERROR(MATCH(N$3,Days_off[#Data],0)),0,N20)</f>
        <v>0</v>
      </c>
      <c r="O22" s="78">
        <f>IF(ISERROR(MATCH(O$3,Days_off[#Data],0)),0,O20)</f>
        <v>0</v>
      </c>
      <c r="P22" s="78">
        <f>IF(ISERROR(MATCH(P$3,Days_off[#Data],0)),0,P20)</f>
        <v>0</v>
      </c>
      <c r="Q22" s="78">
        <f>IF(ISERROR(MATCH(Q$3,Days_off[#Data],0)),0,Q20)</f>
        <v>0</v>
      </c>
      <c r="R22" s="78">
        <f>IF(ISERROR(MATCH(R$3,Days_off[#Data],0)),0,R20)</f>
        <v>0</v>
      </c>
      <c r="S22" s="78">
        <f>IF(ISERROR(MATCH(S$3,Days_off[#Data],0)),0,S20)</f>
        <v>0</v>
      </c>
      <c r="T22" s="78">
        <f>IF(ISERROR(MATCH(T$3,Days_off[#Data],0)),0,T20)</f>
        <v>0</v>
      </c>
      <c r="U22" s="78">
        <f>IF(ISERROR(MATCH(U$3,Days_off[#Data],0)),0,U20)</f>
        <v>0</v>
      </c>
      <c r="V22" s="78">
        <f>IF(ISERROR(MATCH(V$3,Days_off[#Data],0)),0,V20)</f>
        <v>0</v>
      </c>
      <c r="W22" s="78">
        <f>IF(ISERROR(MATCH(W$3,Days_off[#Data],0)),0,W20)</f>
        <v>0</v>
      </c>
      <c r="X22" s="78">
        <f>IF(ISERROR(MATCH(X$3,Days_off[#Data],0)),0,X20)</f>
        <v>0</v>
      </c>
      <c r="Y22" s="78">
        <f>IF(ISERROR(MATCH(Y$3,Days_off[#Data],0)),0,Y20)</f>
        <v>0</v>
      </c>
      <c r="Z22" s="78">
        <f>IF(ISERROR(MATCH(Z$3,Days_off[#Data],0)),0,Z20)</f>
        <v>0</v>
      </c>
      <c r="AA22" s="78">
        <f>IF(ISERROR(MATCH(AA$3,Days_off[#Data],0)),0,AA20)</f>
        <v>0</v>
      </c>
      <c r="AB22" s="78">
        <f>IF(ISERROR(MATCH(AB$3,Days_off[#Data],0)),0,AB20)</f>
        <v>0</v>
      </c>
      <c r="AC22" s="78">
        <f>IF(ISERROR(MATCH(AC$3,Days_off[#Data],0)),0,AC20)</f>
        <v>0</v>
      </c>
      <c r="AD22" s="78">
        <f>IF(ISERROR(MATCH(AD$3,Days_off[#Data],0)),0,AD20)</f>
        <v>0</v>
      </c>
      <c r="AE22" s="78">
        <f>IF(ISERROR(MATCH(AE$3,Days_off[#Data],0)),0,AE20)</f>
        <v>0</v>
      </c>
      <c r="AF22" s="78">
        <f>IF(ISERROR(MATCH(AF$3,Days_off[#Data],0)),0,AF20)</f>
        <v>0</v>
      </c>
      <c r="AG22" s="78">
        <f>IF(ISERROR(MATCH(AG$3,Days_off[#Data],0)),0,AG20)</f>
        <v>0</v>
      </c>
      <c r="AH22" s="81">
        <f>SUM(HEURES!$C22:$AG22)</f>
        <v>0</v>
      </c>
      <c r="AI22" s="82">
        <f>SUM(HEURES!$C22:$AG22)</f>
        <v>0</v>
      </c>
    </row>
    <row r="23" spans="1:35" ht="15.75" thickBot="1">
      <c r="A23" s="73" t="s">
        <v>62</v>
      </c>
      <c r="B23" s="74"/>
      <c r="C23" s="75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83">
        <f>SUM(HEURES!$C23:$AG23)/24</f>
        <v>0</v>
      </c>
      <c r="AI23" s="84"/>
    </row>
    <row r="24" spans="1:35" ht="15.75" thickBot="1">
      <c r="A24" s="25" t="s">
        <v>58</v>
      </c>
    </row>
    <row r="25" spans="1:35">
      <c r="A25" s="69" t="s">
        <v>30</v>
      </c>
      <c r="B25" s="70"/>
      <c r="C25" s="71">
        <f>IF(C$3&lt;&gt;"",IF(SUMPRODUCT((C$3&gt;=Leave[depart])*(C$3&lt;Leave[retour])*($A24=Leave[Agents])),0,nbHeures($A24,C$3,1)),"")</f>
        <v>0.41666666666666663</v>
      </c>
      <c r="D25" s="72">
        <f>IF(D$3&lt;&gt;"",IF(SUMPRODUCT((D$3&gt;=Leave[depart])*(D$3&lt;Leave[retour])*($A24=Leave[Agents])),0,nbHeures($A24,D$3,1)),"")</f>
        <v>0.29166666666666669</v>
      </c>
      <c r="E25" s="72">
        <f>IF(E$3&lt;&gt;"",IF(SUMPRODUCT((E$3&gt;=Leave[depart])*(E$3&lt;Leave[retour])*($A24=Leave[Agents])),0,nbHeures($A24,E$3,1)),"")</f>
        <v>0.29166666666666669</v>
      </c>
      <c r="F25" s="72">
        <f>IF(F$3&lt;&gt;"",IF(SUMPRODUCT((F$3&gt;=Leave[depart])*(F$3&lt;Leave[retour])*($A24=Leave[Agents])),0,nbHeures($A24,F$3,1)),"")</f>
        <v>0.41666666666666663</v>
      </c>
      <c r="G25" s="72">
        <f>IF(G$3&lt;&gt;"",IF(SUMPRODUCT((G$3&gt;=Leave[depart])*(G$3&lt;Leave[retour])*($A24=Leave[Agents])),0,nbHeures($A24,G$3,1)),"")</f>
        <v>0.29166666666666669</v>
      </c>
      <c r="H25" s="72">
        <f>IF(H$3&lt;&gt;"",IF(SUMPRODUCT((H$3&gt;=Leave[depart])*(H$3&lt;Leave[retour])*($A24=Leave[Agents])),0,nbHeures($A24,H$3,1)),"")</f>
        <v>0.29166666666666669</v>
      </c>
      <c r="I25" s="72">
        <f>IF(I$3&lt;&gt;"",IF(SUMPRODUCT((I$3&gt;=Leave[depart])*(I$3&lt;Leave[retour])*($A24=Leave[Agents])),0,nbHeures($A24,I$3,1)),"")</f>
        <v>0.41666666666666663</v>
      </c>
      <c r="J25" s="72">
        <f>IF(J$3&lt;&gt;"",IF(SUMPRODUCT((J$3&gt;=Leave[depart])*(J$3&lt;Leave[retour])*($A24=Leave[Agents])),0,nbHeures($A24,J$3,1)),"")</f>
        <v>0.29166666666666669</v>
      </c>
      <c r="K25" s="72">
        <f>IF(K$3&lt;&gt;"",IF(SUMPRODUCT((K$3&gt;=Leave[depart])*(K$3&lt;Leave[retour])*($A24=Leave[Agents])),0,nbHeures($A24,K$3,1)),"")</f>
        <v>0.29166666666666669</v>
      </c>
      <c r="L25" s="72">
        <f>IF(L$3&lt;&gt;"",IF(SUMPRODUCT((L$3&gt;=Leave[depart])*(L$3&lt;Leave[retour])*($A24=Leave[Agents])),0,nbHeures($A24,L$3,1)),"")</f>
        <v>0.41666666666666663</v>
      </c>
      <c r="M25" s="72">
        <f>IF(M$3&lt;&gt;"",IF(SUMPRODUCT((M$3&gt;=Leave[depart])*(M$3&lt;Leave[retour])*($A24=Leave[Agents])),0,nbHeures($A24,M$3,1)),"")</f>
        <v>0.29166666666666669</v>
      </c>
      <c r="N25" s="72">
        <f>IF(N$3&lt;&gt;"",IF(SUMPRODUCT((N$3&gt;=Leave[depart])*(N$3&lt;Leave[retour])*($A24=Leave[Agents])),0,nbHeures($A24,N$3,1)),"")</f>
        <v>0.29166666666666669</v>
      </c>
      <c r="O25" s="72">
        <f>IF(O$3&lt;&gt;"",IF(SUMPRODUCT((O$3&gt;=Leave[depart])*(O$3&lt;Leave[retour])*($A24=Leave[Agents])),0,nbHeures($A24,O$3,1)),"")</f>
        <v>0.41666666666666663</v>
      </c>
      <c r="P25" s="72">
        <f>IF(P$3&lt;&gt;"",IF(SUMPRODUCT((P$3&gt;=Leave[depart])*(P$3&lt;Leave[retour])*($A24=Leave[Agents])),0,nbHeures($A24,P$3,1)),"")</f>
        <v>0.29166666666666669</v>
      </c>
      <c r="Q25" s="72">
        <f>IF(Q$3&lt;&gt;"",IF(SUMPRODUCT((Q$3&gt;=Leave[depart])*(Q$3&lt;Leave[retour])*($A24=Leave[Agents])),0,nbHeures($A24,Q$3,1)),"")</f>
        <v>0.29166666666666669</v>
      </c>
      <c r="R25" s="72">
        <f>IF(R$3&lt;&gt;"",IF(SUMPRODUCT((R$3&gt;=Leave[depart])*(R$3&lt;Leave[retour])*($A24=Leave[Agents])),0,nbHeures($A24,R$3,1)),"")</f>
        <v>0.41666666666666663</v>
      </c>
      <c r="S25" s="72">
        <f>IF(S$3&lt;&gt;"",IF(SUMPRODUCT((S$3&gt;=Leave[depart])*(S$3&lt;Leave[retour])*($A24=Leave[Agents])),0,nbHeures($A24,S$3,1)),"")</f>
        <v>0.29166666666666669</v>
      </c>
      <c r="T25" s="72">
        <f>IF(T$3&lt;&gt;"",IF(SUMPRODUCT((T$3&gt;=Leave[depart])*(T$3&lt;Leave[retour])*($A24=Leave[Agents])),0,nbHeures($A24,T$3,1)),"")</f>
        <v>0.29166666666666669</v>
      </c>
      <c r="U25" s="72">
        <f>IF(U$3&lt;&gt;"",IF(SUMPRODUCT((U$3&gt;=Leave[depart])*(U$3&lt;Leave[retour])*($A24=Leave[Agents])),0,nbHeures($A24,U$3,1)),"")</f>
        <v>0.41666666666666663</v>
      </c>
      <c r="V25" s="72">
        <f>IF(V$3&lt;&gt;"",IF(SUMPRODUCT((V$3&gt;=Leave[depart])*(V$3&lt;Leave[retour])*($A24=Leave[Agents])),0,nbHeures($A24,V$3,1)),"")</f>
        <v>0.29166666666666669</v>
      </c>
      <c r="W25" s="72">
        <f>IF(W$3&lt;&gt;"",IF(SUMPRODUCT((W$3&gt;=Leave[depart])*(W$3&lt;Leave[retour])*($A24=Leave[Agents])),0,nbHeures($A24,W$3,1)),"")</f>
        <v>0.29166666666666669</v>
      </c>
      <c r="X25" s="72">
        <f>IF(X$3&lt;&gt;"",IF(SUMPRODUCT((X$3&gt;=Leave[depart])*(X$3&lt;Leave[retour])*($A24=Leave[Agents])),0,nbHeures($A24,X$3,1)),"")</f>
        <v>0.41666666666666663</v>
      </c>
      <c r="Y25" s="72">
        <f>IF(Y$3&lt;&gt;"",IF(SUMPRODUCT((Y$3&gt;=Leave[depart])*(Y$3&lt;Leave[retour])*($A24=Leave[Agents])),0,nbHeures($A24,Y$3,1)),"")</f>
        <v>0.29166666666666669</v>
      </c>
      <c r="Z25" s="72">
        <f>IF(Z$3&lt;&gt;"",IF(SUMPRODUCT((Z$3&gt;=Leave[depart])*(Z$3&lt;Leave[retour])*($A24=Leave[Agents])),0,nbHeures($A24,Z$3,1)),"")</f>
        <v>0.29166666666666669</v>
      </c>
      <c r="AA25" s="72">
        <f>IF(AA$3&lt;&gt;"",IF(SUMPRODUCT((AA$3&gt;=Leave[depart])*(AA$3&lt;Leave[retour])*($A24=Leave[Agents])),0,nbHeures($A24,AA$3,1)),"")</f>
        <v>0.41666666666666663</v>
      </c>
      <c r="AB25" s="72">
        <f>IF(AB$3&lt;&gt;"",IF(SUMPRODUCT((AB$3&gt;=Leave[depart])*(AB$3&lt;Leave[retour])*($A24=Leave[Agents])),0,nbHeures($A24,AB$3,1)),"")</f>
        <v>0.29166666666666669</v>
      </c>
      <c r="AC25" s="72">
        <f>IF(AC$3&lt;&gt;"",IF(SUMPRODUCT((AC$3&gt;=Leave[depart])*(AC$3&lt;Leave[retour])*($A24=Leave[Agents])),0,nbHeures($A24,AC$3,1)),"")</f>
        <v>0.29166666666666669</v>
      </c>
      <c r="AD25" s="72">
        <f>IF(AD$3&lt;&gt;"",IF(SUMPRODUCT((AD$3&gt;=Leave[depart])*(AD$3&lt;Leave[retour])*($A24=Leave[Agents])),0,nbHeures($A24,AD$3,1)),"")</f>
        <v>0.41666666666666663</v>
      </c>
      <c r="AE25" s="72" t="str">
        <f>IF(AE$3&lt;&gt;"",IF(SUMPRODUCT((AE$3&gt;=Leave[depart])*(AE$3&lt;Leave[retour])*($A24=Leave[Agents])),0,nbHeures($A24,AE$3,1)),"")</f>
        <v/>
      </c>
      <c r="AF25" s="72" t="str">
        <f>IF(AF$3&lt;&gt;"",IF(SUMPRODUCT((AF$3&gt;=Leave[depart])*(AF$3&lt;Leave[retour])*($A24=Leave[Agents])),0,nbHeures($A24,AF$3,1)),"")</f>
        <v/>
      </c>
      <c r="AG25" s="72" t="str">
        <f>IF(AG$3&lt;&gt;"",IF(SUMPRODUCT((AG$3&gt;=Leave[depart])*(AG$3&lt;Leave[retour])*($A24=Leave[Agents])),0,nbHeures($A24,AG$3,1)),"")</f>
        <v/>
      </c>
      <c r="AH25" s="79">
        <f>SUM(HEURES!$C25:$AG25)+AH29</f>
        <v>9.4166666666666661</v>
      </c>
      <c r="AI25" s="80"/>
    </row>
    <row r="26" spans="1:35">
      <c r="A26" s="69" t="s">
        <v>31</v>
      </c>
      <c r="B26" s="70"/>
      <c r="C26" s="85">
        <f>IF(C$3&lt;&gt;"",IF(SUMPRODUCT((C$3&gt;=Leave[depart])*(C$3&lt;Leave[retour])*($A24=Leave[Agents])),0,nbHeures($A24,C$3,2)),"")</f>
        <v>0.125</v>
      </c>
      <c r="D26" s="86">
        <f>IF(D$3&lt;&gt;"",IF(SUMPRODUCT((D$3&gt;=Leave[depart])*(D$3&lt;Leave[retour])*($A24=Leave[Agents])),0,nbHeures($A24,D$3,2)),"")</f>
        <v>0.25</v>
      </c>
      <c r="E26" s="86">
        <f>IF(E$3&lt;&gt;"",IF(SUMPRODUCT((E$3&gt;=Leave[depart])*(E$3&lt;Leave[retour])*($A24=Leave[Agents])),0,nbHeures($A24,E$3,2)),"")</f>
        <v>0</v>
      </c>
      <c r="F26" s="86">
        <f>IF(F$3&lt;&gt;"",IF(SUMPRODUCT((F$3&gt;=Leave[depart])*(F$3&lt;Leave[retour])*($A24=Leave[Agents])),0,nbHeures($A24,F$3,2)),"")</f>
        <v>0.125</v>
      </c>
      <c r="G26" s="86">
        <f>IF(G$3&lt;&gt;"",IF(SUMPRODUCT((G$3&gt;=Leave[depart])*(G$3&lt;Leave[retour])*($A24=Leave[Agents])),0,nbHeures($A24,G$3,2)),"")</f>
        <v>0.25</v>
      </c>
      <c r="H26" s="86">
        <f>IF(H$3&lt;&gt;"",IF(SUMPRODUCT((H$3&gt;=Leave[depart])*(H$3&lt;Leave[retour])*($A24=Leave[Agents])),0,nbHeures($A24,H$3,2)),"")</f>
        <v>0</v>
      </c>
      <c r="I26" s="86">
        <f>IF(I$3&lt;&gt;"",IF(SUMPRODUCT((I$3&gt;=Leave[depart])*(I$3&lt;Leave[retour])*($A24=Leave[Agents])),0,nbHeures($A24,I$3,2)),"")</f>
        <v>0.125</v>
      </c>
      <c r="J26" s="86">
        <f>IF(J$3&lt;&gt;"",IF(SUMPRODUCT((J$3&gt;=Leave[depart])*(J$3&lt;Leave[retour])*($A24=Leave[Agents])),0,nbHeures($A24,J$3,2)),"")</f>
        <v>0.25</v>
      </c>
      <c r="K26" s="86">
        <f>IF(K$3&lt;&gt;"",IF(SUMPRODUCT((K$3&gt;=Leave[depart])*(K$3&lt;Leave[retour])*($A24=Leave[Agents])),0,nbHeures($A24,K$3,2)),"")</f>
        <v>0</v>
      </c>
      <c r="L26" s="86">
        <f>IF(L$3&lt;&gt;"",IF(SUMPRODUCT((L$3&gt;=Leave[depart])*(L$3&lt;Leave[retour])*($A24=Leave[Agents])),0,nbHeures($A24,L$3,2)),"")</f>
        <v>0.125</v>
      </c>
      <c r="M26" s="86">
        <f>IF(M$3&lt;&gt;"",IF(SUMPRODUCT((M$3&gt;=Leave[depart])*(M$3&lt;Leave[retour])*($A24=Leave[Agents])),0,nbHeures($A24,M$3,2)),"")</f>
        <v>0.25</v>
      </c>
      <c r="N26" s="86">
        <f>IF(N$3&lt;&gt;"",IF(SUMPRODUCT((N$3&gt;=Leave[depart])*(N$3&lt;Leave[retour])*($A24=Leave[Agents])),0,nbHeures($A24,N$3,2)),"")</f>
        <v>0</v>
      </c>
      <c r="O26" s="86">
        <f>IF(O$3&lt;&gt;"",IF(SUMPRODUCT((O$3&gt;=Leave[depart])*(O$3&lt;Leave[retour])*($A24=Leave[Agents])),0,nbHeures($A24,O$3,2)),"")</f>
        <v>0.125</v>
      </c>
      <c r="P26" s="86">
        <f>IF(P$3&lt;&gt;"",IF(SUMPRODUCT((P$3&gt;=Leave[depart])*(P$3&lt;Leave[retour])*($A24=Leave[Agents])),0,nbHeures($A24,P$3,2)),"")</f>
        <v>0.25</v>
      </c>
      <c r="Q26" s="86">
        <f>IF(Q$3&lt;&gt;"",IF(SUMPRODUCT((Q$3&gt;=Leave[depart])*(Q$3&lt;Leave[retour])*($A24=Leave[Agents])),0,nbHeures($A24,Q$3,2)),"")</f>
        <v>0</v>
      </c>
      <c r="R26" s="86">
        <f>IF(R$3&lt;&gt;"",IF(SUMPRODUCT((R$3&gt;=Leave[depart])*(R$3&lt;Leave[retour])*($A24=Leave[Agents])),0,nbHeures($A24,R$3,2)),"")</f>
        <v>0.125</v>
      </c>
      <c r="S26" s="86">
        <f>IF(S$3&lt;&gt;"",IF(SUMPRODUCT((S$3&gt;=Leave[depart])*(S$3&lt;Leave[retour])*($A24=Leave[Agents])),0,nbHeures($A24,S$3,2)),"")</f>
        <v>0.25</v>
      </c>
      <c r="T26" s="86">
        <f>IF(T$3&lt;&gt;"",IF(SUMPRODUCT((T$3&gt;=Leave[depart])*(T$3&lt;Leave[retour])*($A24=Leave[Agents])),0,nbHeures($A24,T$3,2)),"")</f>
        <v>0</v>
      </c>
      <c r="U26" s="86">
        <f>IF(U$3&lt;&gt;"",IF(SUMPRODUCT((U$3&gt;=Leave[depart])*(U$3&lt;Leave[retour])*($A24=Leave[Agents])),0,nbHeures($A24,U$3,2)),"")</f>
        <v>0.125</v>
      </c>
      <c r="V26" s="86">
        <f>IF(V$3&lt;&gt;"",IF(SUMPRODUCT((V$3&gt;=Leave[depart])*(V$3&lt;Leave[retour])*($A24=Leave[Agents])),0,nbHeures($A24,V$3,2)),"")</f>
        <v>0.25</v>
      </c>
      <c r="W26" s="86">
        <f>IF(W$3&lt;&gt;"",IF(SUMPRODUCT((W$3&gt;=Leave[depart])*(W$3&lt;Leave[retour])*($A24=Leave[Agents])),0,nbHeures($A24,W$3,2)),"")</f>
        <v>0</v>
      </c>
      <c r="X26" s="86">
        <f>IF(X$3&lt;&gt;"",IF(SUMPRODUCT((X$3&gt;=Leave[depart])*(X$3&lt;Leave[retour])*($A24=Leave[Agents])),0,nbHeures($A24,X$3,2)),"")</f>
        <v>0.125</v>
      </c>
      <c r="Y26" s="86">
        <f>IF(Y$3&lt;&gt;"",IF(SUMPRODUCT((Y$3&gt;=Leave[depart])*(Y$3&lt;Leave[retour])*($A24=Leave[Agents])),0,nbHeures($A24,Y$3,2)),"")</f>
        <v>0.25</v>
      </c>
      <c r="Z26" s="86">
        <f>IF(Z$3&lt;&gt;"",IF(SUMPRODUCT((Z$3&gt;=Leave[depart])*(Z$3&lt;Leave[retour])*($A24=Leave[Agents])),0,nbHeures($A24,Z$3,2)),"")</f>
        <v>0</v>
      </c>
      <c r="AA26" s="86">
        <f>IF(AA$3&lt;&gt;"",IF(SUMPRODUCT((AA$3&gt;=Leave[depart])*(AA$3&lt;Leave[retour])*($A24=Leave[Agents])),0,nbHeures($A24,AA$3,2)),"")</f>
        <v>0.125</v>
      </c>
      <c r="AB26" s="86">
        <f>IF(AB$3&lt;&gt;"",IF(SUMPRODUCT((AB$3&gt;=Leave[depart])*(AB$3&lt;Leave[retour])*($A24=Leave[Agents])),0,nbHeures($A24,AB$3,2)),"")</f>
        <v>0.25</v>
      </c>
      <c r="AC26" s="86">
        <f>IF(AC$3&lt;&gt;"",IF(SUMPRODUCT((AC$3&gt;=Leave[depart])*(AC$3&lt;Leave[retour])*($A24=Leave[Agents])),0,nbHeures($A24,AC$3,2)),"")</f>
        <v>0</v>
      </c>
      <c r="AD26" s="86">
        <f>IF(AD$3&lt;&gt;"",IF(SUMPRODUCT((AD$3&gt;=Leave[depart])*(AD$3&lt;Leave[retour])*($A24=Leave[Agents])),0,nbHeures($A24,AD$3,2)),"")</f>
        <v>0.125</v>
      </c>
      <c r="AE26" s="86" t="str">
        <f>IF(AE$3&lt;&gt;"",IF(SUMPRODUCT((AE$3&gt;=Leave[depart])*(AE$3&lt;Leave[retour])*($A24=Leave[Agents])),0,nbHeures($A24,AE$3,2)),"")</f>
        <v/>
      </c>
      <c r="AF26" s="86" t="str">
        <f>IF(AF$3&lt;&gt;"",IF(SUMPRODUCT((AF$3&gt;=Leave[depart])*(AF$3&lt;Leave[retour])*($A24=Leave[Agents])),0,nbHeures($A24,AF$3,2)),"")</f>
        <v/>
      </c>
      <c r="AG26" s="86" t="str">
        <f>IF(AG$3&lt;&gt;"",IF(SUMPRODUCT((AG$3&gt;=Leave[depart])*(AG$3&lt;Leave[retour])*($A24=Leave[Agents])),0,nbHeures($A24,AG$3,2)),"")</f>
        <v/>
      </c>
      <c r="AH26" s="81">
        <f>SUM(HEURES!$C26:$AG26)</f>
        <v>3.5</v>
      </c>
      <c r="AI26" s="82">
        <f>SUM(HEURES!$C26:$AG26)</f>
        <v>3.5</v>
      </c>
    </row>
    <row r="27" spans="1:35">
      <c r="A27" s="69" t="s">
        <v>53</v>
      </c>
      <c r="B27" s="70"/>
      <c r="C27" s="77">
        <f>IF(ISERROR(MATCH(C$3,Days_off[#Data],0)),0,C25)</f>
        <v>0</v>
      </c>
      <c r="D27" s="78">
        <f>IF(ISERROR(MATCH(D$3,Days_off[#Data],0)),0,D25)</f>
        <v>0</v>
      </c>
      <c r="E27" s="78">
        <f>IF(ISERROR(MATCH(E$3,Days_off[#Data],0)),0,E25)</f>
        <v>0</v>
      </c>
      <c r="F27" s="78">
        <f>IF(ISERROR(MATCH(F$3,Days_off[#Data],0)),0,F25)</f>
        <v>0</v>
      </c>
      <c r="G27" s="78">
        <f>IF(ISERROR(MATCH(G$3,Days_off[#Data],0)),0,G25)</f>
        <v>0</v>
      </c>
      <c r="H27" s="78">
        <f>IF(ISERROR(MATCH(H$3,Days_off[#Data],0)),0,H25)</f>
        <v>0</v>
      </c>
      <c r="I27" s="78">
        <f>IF(ISERROR(MATCH(I$3,Days_off[#Data],0)),0,I25)</f>
        <v>0</v>
      </c>
      <c r="J27" s="78">
        <f>IF(ISERROR(MATCH(J$3,Days_off[#Data],0)),0,J25)</f>
        <v>0</v>
      </c>
      <c r="K27" s="78">
        <f>IF(ISERROR(MATCH(K$3,Days_off[#Data],0)),0,K25)</f>
        <v>0</v>
      </c>
      <c r="L27" s="78">
        <f>IF(ISERROR(MATCH(L$3,Days_off[#Data],0)),0,L25)</f>
        <v>0</v>
      </c>
      <c r="M27" s="78">
        <f>IF(ISERROR(MATCH(M$3,Days_off[#Data],0)),0,M25)</f>
        <v>0</v>
      </c>
      <c r="N27" s="78">
        <f>IF(ISERROR(MATCH(N$3,Days_off[#Data],0)),0,N25)</f>
        <v>0</v>
      </c>
      <c r="O27" s="78">
        <f>IF(ISERROR(MATCH(O$3,Days_off[#Data],0)),0,O25)</f>
        <v>0</v>
      </c>
      <c r="P27" s="78">
        <f>IF(ISERROR(MATCH(P$3,Days_off[#Data],0)),0,P25)</f>
        <v>0</v>
      </c>
      <c r="Q27" s="78">
        <f>IF(ISERROR(MATCH(Q$3,Days_off[#Data],0)),0,Q25)</f>
        <v>0</v>
      </c>
      <c r="R27" s="78">
        <f>IF(ISERROR(MATCH(R$3,Days_off[#Data],0)),0,R25)</f>
        <v>0</v>
      </c>
      <c r="S27" s="78">
        <f>IF(ISERROR(MATCH(S$3,Days_off[#Data],0)),0,S25)</f>
        <v>0</v>
      </c>
      <c r="T27" s="78">
        <f>IF(ISERROR(MATCH(T$3,Days_off[#Data],0)),0,T25)</f>
        <v>0</v>
      </c>
      <c r="U27" s="78">
        <f>IF(ISERROR(MATCH(U$3,Days_off[#Data],0)),0,U25)</f>
        <v>0</v>
      </c>
      <c r="V27" s="78">
        <f>IF(ISERROR(MATCH(V$3,Days_off[#Data],0)),0,V25)</f>
        <v>0</v>
      </c>
      <c r="W27" s="78">
        <f>IF(ISERROR(MATCH(W$3,Days_off[#Data],0)),0,W25)</f>
        <v>0</v>
      </c>
      <c r="X27" s="78">
        <f>IF(ISERROR(MATCH(X$3,Days_off[#Data],0)),0,X25)</f>
        <v>0</v>
      </c>
      <c r="Y27" s="78">
        <f>IF(ISERROR(MATCH(Y$3,Days_off[#Data],0)),0,Y25)</f>
        <v>0</v>
      </c>
      <c r="Z27" s="78">
        <f>IF(ISERROR(MATCH(Z$3,Days_off[#Data],0)),0,Z25)</f>
        <v>0</v>
      </c>
      <c r="AA27" s="78">
        <f>IF(ISERROR(MATCH(AA$3,Days_off[#Data],0)),0,AA25)</f>
        <v>0</v>
      </c>
      <c r="AB27" s="78">
        <f>IF(ISERROR(MATCH(AB$3,Days_off[#Data],0)),0,AB25)</f>
        <v>0</v>
      </c>
      <c r="AC27" s="78">
        <f>IF(ISERROR(MATCH(AC$3,Days_off[#Data],0)),0,AC25)</f>
        <v>0</v>
      </c>
      <c r="AD27" s="78">
        <f>IF(ISERROR(MATCH(AD$3,Days_off[#Data],0)),0,AD25)</f>
        <v>0</v>
      </c>
      <c r="AE27" s="78">
        <f>IF(ISERROR(MATCH(AE$3,Days_off[#Data],0)),0,AE25)</f>
        <v>0</v>
      </c>
      <c r="AF27" s="78">
        <f>IF(ISERROR(MATCH(AF$3,Days_off[#Data],0)),0,AF25)</f>
        <v>0</v>
      </c>
      <c r="AG27" s="78">
        <f>IF(ISERROR(MATCH(AG$3,Days_off[#Data],0)),0,AG25)</f>
        <v>0</v>
      </c>
      <c r="AH27" s="81">
        <f>SUM(HEURES!$C27:$AG27)</f>
        <v>0</v>
      </c>
      <c r="AI27" s="82"/>
    </row>
    <row r="28" spans="1:35">
      <c r="A28" s="69" t="s">
        <v>54</v>
      </c>
      <c r="B28" s="70"/>
      <c r="C28" s="77">
        <f>IF(ISERROR(MATCH(C$3,Days_off[#Data],0)),0,C26)</f>
        <v>0</v>
      </c>
      <c r="D28" s="78">
        <f>IF(ISERROR(MATCH(D$3,Days_off[#Data],0)),0,D26)</f>
        <v>0</v>
      </c>
      <c r="E28" s="78">
        <f>IF(ISERROR(MATCH(E$3,Days_off[#Data],0)),0,E26)</f>
        <v>0</v>
      </c>
      <c r="F28" s="78">
        <f>IF(ISERROR(MATCH(F$3,Days_off[#Data],0)),0,F26)</f>
        <v>0</v>
      </c>
      <c r="G28" s="78">
        <f>IF(ISERROR(MATCH(G$3,Days_off[#Data],0)),0,G26)</f>
        <v>0</v>
      </c>
      <c r="H28" s="78">
        <f>IF(ISERROR(MATCH(H$3,Days_off[#Data],0)),0,H26)</f>
        <v>0</v>
      </c>
      <c r="I28" s="78">
        <f>IF(ISERROR(MATCH(I$3,Days_off[#Data],0)),0,I26)</f>
        <v>0</v>
      </c>
      <c r="J28" s="78">
        <f>IF(ISERROR(MATCH(J$3,Days_off[#Data],0)),0,J26)</f>
        <v>0</v>
      </c>
      <c r="K28" s="78">
        <f>IF(ISERROR(MATCH(K$3,Days_off[#Data],0)),0,K26)</f>
        <v>0</v>
      </c>
      <c r="L28" s="78">
        <f>IF(ISERROR(MATCH(L$3,Days_off[#Data],0)),0,L26)</f>
        <v>0</v>
      </c>
      <c r="M28" s="78">
        <f>IF(ISERROR(MATCH(M$3,Days_off[#Data],0)),0,M26)</f>
        <v>0</v>
      </c>
      <c r="N28" s="78">
        <f>IF(ISERROR(MATCH(N$3,Days_off[#Data],0)),0,N26)</f>
        <v>0</v>
      </c>
      <c r="O28" s="78">
        <f>IF(ISERROR(MATCH(O$3,Days_off[#Data],0)),0,O26)</f>
        <v>0</v>
      </c>
      <c r="P28" s="78">
        <f>IF(ISERROR(MATCH(P$3,Days_off[#Data],0)),0,P26)</f>
        <v>0</v>
      </c>
      <c r="Q28" s="78">
        <f>IF(ISERROR(MATCH(Q$3,Days_off[#Data],0)),0,Q26)</f>
        <v>0</v>
      </c>
      <c r="R28" s="78">
        <f>IF(ISERROR(MATCH(R$3,Days_off[#Data],0)),0,R26)</f>
        <v>0</v>
      </c>
      <c r="S28" s="78">
        <f>IF(ISERROR(MATCH(S$3,Days_off[#Data],0)),0,S26)</f>
        <v>0</v>
      </c>
      <c r="T28" s="78">
        <f>IF(ISERROR(MATCH(T$3,Days_off[#Data],0)),0,T26)</f>
        <v>0</v>
      </c>
      <c r="U28" s="78">
        <f>IF(ISERROR(MATCH(U$3,Days_off[#Data],0)),0,U26)</f>
        <v>0</v>
      </c>
      <c r="V28" s="78">
        <f>IF(ISERROR(MATCH(V$3,Days_off[#Data],0)),0,V26)</f>
        <v>0</v>
      </c>
      <c r="W28" s="78">
        <f>IF(ISERROR(MATCH(W$3,Days_off[#Data],0)),0,W26)</f>
        <v>0</v>
      </c>
      <c r="X28" s="78">
        <f>IF(ISERROR(MATCH(X$3,Days_off[#Data],0)),0,X26)</f>
        <v>0</v>
      </c>
      <c r="Y28" s="78">
        <f>IF(ISERROR(MATCH(Y$3,Days_off[#Data],0)),0,Y26)</f>
        <v>0</v>
      </c>
      <c r="Z28" s="78">
        <f>IF(ISERROR(MATCH(Z$3,Days_off[#Data],0)),0,Z26)</f>
        <v>0</v>
      </c>
      <c r="AA28" s="78">
        <f>IF(ISERROR(MATCH(AA$3,Days_off[#Data],0)),0,AA26)</f>
        <v>0</v>
      </c>
      <c r="AB28" s="78">
        <f>IF(ISERROR(MATCH(AB$3,Days_off[#Data],0)),0,AB26)</f>
        <v>0</v>
      </c>
      <c r="AC28" s="78">
        <f>IF(ISERROR(MATCH(AC$3,Days_off[#Data],0)),0,AC26)</f>
        <v>0</v>
      </c>
      <c r="AD28" s="78">
        <f>IF(ISERROR(MATCH(AD$3,Days_off[#Data],0)),0,AD26)</f>
        <v>0</v>
      </c>
      <c r="AE28" s="78">
        <f>IF(ISERROR(MATCH(AE$3,Days_off[#Data],0)),0,AE26)</f>
        <v>0</v>
      </c>
      <c r="AF28" s="78">
        <f>IF(ISERROR(MATCH(AF$3,Days_off[#Data],0)),0,AF26)</f>
        <v>0</v>
      </c>
      <c r="AG28" s="78">
        <f>IF(ISERROR(MATCH(AG$3,Days_off[#Data],0)),0,AG26)</f>
        <v>0</v>
      </c>
      <c r="AH28" s="81">
        <f>SUM(HEURES!$C28:$AG28)</f>
        <v>0</v>
      </c>
      <c r="AI28" s="82">
        <f>SUM(HEURES!$C28:$AG28)</f>
        <v>0</v>
      </c>
    </row>
    <row r="29" spans="1:35" ht="15.75" thickBot="1">
      <c r="A29" s="73" t="s">
        <v>62</v>
      </c>
      <c r="B29" s="74"/>
      <c r="C29" s="75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83">
        <f>SUM(HEURES!$C29:$AG29)/24</f>
        <v>0</v>
      </c>
      <c r="AI29" s="84"/>
    </row>
    <row r="30" spans="1:35" ht="15.75" thickBot="1">
      <c r="A30" s="40" t="s">
        <v>63</v>
      </c>
    </row>
    <row r="31" spans="1:35">
      <c r="A31" s="69" t="s">
        <v>30</v>
      </c>
      <c r="B31" s="70"/>
      <c r="C31" s="71">
        <f>IF(C$3&lt;&gt;"",IF(SUMPRODUCT((C$3&gt;=Leave[depart])*(C$3&lt;Leave[retour])*($A30=Leave[Agents])),0,nbHeures($A30,C$3,1)),"")</f>
        <v>0.41666666666666663</v>
      </c>
      <c r="D31" s="72">
        <f>IF(D$3&lt;&gt;"",IF(SUMPRODUCT((D$3&gt;=Leave[depart])*(D$3&lt;Leave[retour])*($A30=Leave[Agents])),0,nbHeures($A30,D$3,1)),"")</f>
        <v>0.29166666666666669</v>
      </c>
      <c r="E31" s="72">
        <f>IF(E$3&lt;&gt;"",IF(SUMPRODUCT((E$3&gt;=Leave[depart])*(E$3&lt;Leave[retour])*($A30=Leave[Agents])),0,nbHeures($A30,E$3,1)),"")</f>
        <v>0.29166666666666669</v>
      </c>
      <c r="F31" s="72">
        <f>IF(F$3&lt;&gt;"",IF(SUMPRODUCT((F$3&gt;=Leave[depart])*(F$3&lt;Leave[retour])*($A30=Leave[Agents])),0,nbHeures($A30,F$3,1)),"")</f>
        <v>0.41666666666666663</v>
      </c>
      <c r="G31" s="72">
        <f>IF(G$3&lt;&gt;"",IF(SUMPRODUCT((G$3&gt;=Leave[depart])*(G$3&lt;Leave[retour])*($A30=Leave[Agents])),0,nbHeures($A30,G$3,1)),"")</f>
        <v>0.29166666666666669</v>
      </c>
      <c r="H31" s="72">
        <f>IF(H$3&lt;&gt;"",IF(SUMPRODUCT((H$3&gt;=Leave[depart])*(H$3&lt;Leave[retour])*($A30=Leave[Agents])),0,nbHeures($A30,H$3,1)),"")</f>
        <v>0.29166666666666669</v>
      </c>
      <c r="I31" s="72">
        <f>IF(I$3&lt;&gt;"",IF(SUMPRODUCT((I$3&gt;=Leave[depart])*(I$3&lt;Leave[retour])*($A30=Leave[Agents])),0,nbHeures($A30,I$3,1)),"")</f>
        <v>0.41666666666666663</v>
      </c>
      <c r="J31" s="72">
        <f>IF(J$3&lt;&gt;"",IF(SUMPRODUCT((J$3&gt;=Leave[depart])*(J$3&lt;Leave[retour])*($A30=Leave[Agents])),0,nbHeures($A30,J$3,1)),"")</f>
        <v>0.29166666666666669</v>
      </c>
      <c r="K31" s="72">
        <f>IF(K$3&lt;&gt;"",IF(SUMPRODUCT((K$3&gt;=Leave[depart])*(K$3&lt;Leave[retour])*($A30=Leave[Agents])),0,nbHeures($A30,K$3,1)),"")</f>
        <v>0.29166666666666669</v>
      </c>
      <c r="L31" s="72">
        <f>IF(L$3&lt;&gt;"",IF(SUMPRODUCT((L$3&gt;=Leave[depart])*(L$3&lt;Leave[retour])*($A30=Leave[Agents])),0,nbHeures($A30,L$3,1)),"")</f>
        <v>0.41666666666666663</v>
      </c>
      <c r="M31" s="72">
        <f>IF(M$3&lt;&gt;"",IF(SUMPRODUCT((M$3&gt;=Leave[depart])*(M$3&lt;Leave[retour])*($A30=Leave[Agents])),0,nbHeures($A30,M$3,1)),"")</f>
        <v>0.29166666666666669</v>
      </c>
      <c r="N31" s="72">
        <f>IF(N$3&lt;&gt;"",IF(SUMPRODUCT((N$3&gt;=Leave[depart])*(N$3&lt;Leave[retour])*($A30=Leave[Agents])),0,nbHeures($A30,N$3,1)),"")</f>
        <v>0.29166666666666669</v>
      </c>
      <c r="O31" s="72">
        <f>IF(O$3&lt;&gt;"",IF(SUMPRODUCT((O$3&gt;=Leave[depart])*(O$3&lt;Leave[retour])*($A30=Leave[Agents])),0,nbHeures($A30,O$3,1)),"")</f>
        <v>0.41666666666666663</v>
      </c>
      <c r="P31" s="72">
        <f>IF(P$3&lt;&gt;"",IF(SUMPRODUCT((P$3&gt;=Leave[depart])*(P$3&lt;Leave[retour])*($A30=Leave[Agents])),0,nbHeures($A30,P$3,1)),"")</f>
        <v>0.29166666666666669</v>
      </c>
      <c r="Q31" s="72">
        <f>IF(Q$3&lt;&gt;"",IF(SUMPRODUCT((Q$3&gt;=Leave[depart])*(Q$3&lt;Leave[retour])*($A30=Leave[Agents])),0,nbHeures($A30,Q$3,1)),"")</f>
        <v>0.29166666666666669</v>
      </c>
      <c r="R31" s="72">
        <f>IF(R$3&lt;&gt;"",IF(SUMPRODUCT((R$3&gt;=Leave[depart])*(R$3&lt;Leave[retour])*($A30=Leave[Agents])),0,nbHeures($A30,R$3,1)),"")</f>
        <v>0.41666666666666663</v>
      </c>
      <c r="S31" s="72">
        <f>IF(S$3&lt;&gt;"",IF(SUMPRODUCT((S$3&gt;=Leave[depart])*(S$3&lt;Leave[retour])*($A30=Leave[Agents])),0,nbHeures($A30,S$3,1)),"")</f>
        <v>0.29166666666666669</v>
      </c>
      <c r="T31" s="72">
        <f>IF(T$3&lt;&gt;"",IF(SUMPRODUCT((T$3&gt;=Leave[depart])*(T$3&lt;Leave[retour])*($A30=Leave[Agents])),0,nbHeures($A30,T$3,1)),"")</f>
        <v>0.29166666666666669</v>
      </c>
      <c r="U31" s="72">
        <f>IF(U$3&lt;&gt;"",IF(SUMPRODUCT((U$3&gt;=Leave[depart])*(U$3&lt;Leave[retour])*($A30=Leave[Agents])),0,nbHeures($A30,U$3,1)),"")</f>
        <v>0.41666666666666663</v>
      </c>
      <c r="V31" s="72">
        <f>IF(V$3&lt;&gt;"",IF(SUMPRODUCT((V$3&gt;=Leave[depart])*(V$3&lt;Leave[retour])*($A30=Leave[Agents])),0,nbHeures($A30,V$3,1)),"")</f>
        <v>0.29166666666666669</v>
      </c>
      <c r="W31" s="72">
        <f>IF(W$3&lt;&gt;"",IF(SUMPRODUCT((W$3&gt;=Leave[depart])*(W$3&lt;Leave[retour])*($A30=Leave[Agents])),0,nbHeures($A30,W$3,1)),"")</f>
        <v>0.29166666666666669</v>
      </c>
      <c r="X31" s="72">
        <f>IF(X$3&lt;&gt;"",IF(SUMPRODUCT((X$3&gt;=Leave[depart])*(X$3&lt;Leave[retour])*($A30=Leave[Agents])),0,nbHeures($A30,X$3,1)),"")</f>
        <v>0.41666666666666663</v>
      </c>
      <c r="Y31" s="72">
        <f>IF(Y$3&lt;&gt;"",IF(SUMPRODUCT((Y$3&gt;=Leave[depart])*(Y$3&lt;Leave[retour])*($A30=Leave[Agents])),0,nbHeures($A30,Y$3,1)),"")</f>
        <v>0.29166666666666669</v>
      </c>
      <c r="Z31" s="72">
        <f>IF(Z$3&lt;&gt;"",IF(SUMPRODUCT((Z$3&gt;=Leave[depart])*(Z$3&lt;Leave[retour])*($A30=Leave[Agents])),0,nbHeures($A30,Z$3,1)),"")</f>
        <v>0.29166666666666669</v>
      </c>
      <c r="AA31" s="72">
        <f>IF(AA$3&lt;&gt;"",IF(SUMPRODUCT((AA$3&gt;=Leave[depart])*(AA$3&lt;Leave[retour])*($A30=Leave[Agents])),0,nbHeures($A30,AA$3,1)),"")</f>
        <v>0.41666666666666663</v>
      </c>
      <c r="AB31" s="72">
        <f>IF(AB$3&lt;&gt;"",IF(SUMPRODUCT((AB$3&gt;=Leave[depart])*(AB$3&lt;Leave[retour])*($A30=Leave[Agents])),0,nbHeures($A30,AB$3,1)),"")</f>
        <v>0.29166666666666669</v>
      </c>
      <c r="AC31" s="72">
        <f>IF(AC$3&lt;&gt;"",IF(SUMPRODUCT((AC$3&gt;=Leave[depart])*(AC$3&lt;Leave[retour])*($A30=Leave[Agents])),0,nbHeures($A30,AC$3,1)),"")</f>
        <v>0.29166666666666669</v>
      </c>
      <c r="AD31" s="72">
        <f>IF(AD$3&lt;&gt;"",IF(SUMPRODUCT((AD$3&gt;=Leave[depart])*(AD$3&lt;Leave[retour])*($A30=Leave[Agents])),0,nbHeures($A30,AD$3,1)),"")</f>
        <v>0.41666666666666663</v>
      </c>
      <c r="AE31" s="72" t="str">
        <f>IF(AE$3&lt;&gt;"",IF(SUMPRODUCT((AE$3&gt;=Leave[depart])*(AE$3&lt;Leave[retour])*($A30=Leave[Agents])),0,nbHeures($A30,AE$3,1)),"")</f>
        <v/>
      </c>
      <c r="AF31" s="72" t="str">
        <f>IF(AF$3&lt;&gt;"",IF(SUMPRODUCT((AF$3&gt;=Leave[depart])*(AF$3&lt;Leave[retour])*($A30=Leave[Agents])),0,nbHeures($A30,AF$3,1)),"")</f>
        <v/>
      </c>
      <c r="AG31" s="72" t="str">
        <f>IF(AG$3&lt;&gt;"",IF(SUMPRODUCT((AG$3&gt;=Leave[depart])*(AG$3&lt;Leave[retour])*($A30=Leave[Agents])),0,nbHeures($A30,AG$3,1)),"")</f>
        <v/>
      </c>
      <c r="AH31" s="79">
        <f>SUM(HEURES!$C31:$AG31)+AH35</f>
        <v>9.4166666666666661</v>
      </c>
      <c r="AI31" s="80"/>
    </row>
    <row r="32" spans="1:35">
      <c r="A32" s="69" t="s">
        <v>31</v>
      </c>
      <c r="B32" s="70"/>
      <c r="C32" s="85">
        <f>IF(C$3&lt;&gt;"",IF(SUMPRODUCT((C$3&gt;=Leave[depart])*(C$3&lt;Leave[retour])*($A30=Leave[Agents])),0,nbHeures($A30,C$3,2)),"")</f>
        <v>0.125</v>
      </c>
      <c r="D32" s="86">
        <f>IF(D$3&lt;&gt;"",IF(SUMPRODUCT((D$3&gt;=Leave[depart])*(D$3&lt;Leave[retour])*($A30=Leave[Agents])),0,nbHeures($A30,D$3,2)),"")</f>
        <v>0.25</v>
      </c>
      <c r="E32" s="86">
        <f>IF(E$3&lt;&gt;"",IF(SUMPRODUCT((E$3&gt;=Leave[depart])*(E$3&lt;Leave[retour])*($A30=Leave[Agents])),0,nbHeures($A30,E$3,2)),"")</f>
        <v>0</v>
      </c>
      <c r="F32" s="86">
        <f>IF(F$3&lt;&gt;"",IF(SUMPRODUCT((F$3&gt;=Leave[depart])*(F$3&lt;Leave[retour])*($A30=Leave[Agents])),0,nbHeures($A30,F$3,2)),"")</f>
        <v>0.125</v>
      </c>
      <c r="G32" s="86">
        <f>IF(G$3&lt;&gt;"",IF(SUMPRODUCT((G$3&gt;=Leave[depart])*(G$3&lt;Leave[retour])*($A30=Leave[Agents])),0,nbHeures($A30,G$3,2)),"")</f>
        <v>0.25</v>
      </c>
      <c r="H32" s="86">
        <f>IF(H$3&lt;&gt;"",IF(SUMPRODUCT((H$3&gt;=Leave[depart])*(H$3&lt;Leave[retour])*($A30=Leave[Agents])),0,nbHeures($A30,H$3,2)),"")</f>
        <v>0</v>
      </c>
      <c r="I32" s="86">
        <f>IF(I$3&lt;&gt;"",IF(SUMPRODUCT((I$3&gt;=Leave[depart])*(I$3&lt;Leave[retour])*($A30=Leave[Agents])),0,nbHeures($A30,I$3,2)),"")</f>
        <v>0.125</v>
      </c>
      <c r="J32" s="86">
        <f>IF(J$3&lt;&gt;"",IF(SUMPRODUCT((J$3&gt;=Leave[depart])*(J$3&lt;Leave[retour])*($A30=Leave[Agents])),0,nbHeures($A30,J$3,2)),"")</f>
        <v>0.25</v>
      </c>
      <c r="K32" s="86">
        <f>IF(K$3&lt;&gt;"",IF(SUMPRODUCT((K$3&gt;=Leave[depart])*(K$3&lt;Leave[retour])*($A30=Leave[Agents])),0,nbHeures($A30,K$3,2)),"")</f>
        <v>0</v>
      </c>
      <c r="L32" s="86">
        <f>IF(L$3&lt;&gt;"",IF(SUMPRODUCT((L$3&gt;=Leave[depart])*(L$3&lt;Leave[retour])*($A30=Leave[Agents])),0,nbHeures($A30,L$3,2)),"")</f>
        <v>0.125</v>
      </c>
      <c r="M32" s="86">
        <f>IF(M$3&lt;&gt;"",IF(SUMPRODUCT((M$3&gt;=Leave[depart])*(M$3&lt;Leave[retour])*($A30=Leave[Agents])),0,nbHeures($A30,M$3,2)),"")</f>
        <v>0.25</v>
      </c>
      <c r="N32" s="86">
        <f>IF(N$3&lt;&gt;"",IF(SUMPRODUCT((N$3&gt;=Leave[depart])*(N$3&lt;Leave[retour])*($A30=Leave[Agents])),0,nbHeures($A30,N$3,2)),"")</f>
        <v>0</v>
      </c>
      <c r="O32" s="86">
        <f>IF(O$3&lt;&gt;"",IF(SUMPRODUCT((O$3&gt;=Leave[depart])*(O$3&lt;Leave[retour])*($A30=Leave[Agents])),0,nbHeures($A30,O$3,2)),"")</f>
        <v>0.125</v>
      </c>
      <c r="P32" s="86">
        <f>IF(P$3&lt;&gt;"",IF(SUMPRODUCT((P$3&gt;=Leave[depart])*(P$3&lt;Leave[retour])*($A30=Leave[Agents])),0,nbHeures($A30,P$3,2)),"")</f>
        <v>0.25</v>
      </c>
      <c r="Q32" s="86">
        <f>IF(Q$3&lt;&gt;"",IF(SUMPRODUCT((Q$3&gt;=Leave[depart])*(Q$3&lt;Leave[retour])*($A30=Leave[Agents])),0,nbHeures($A30,Q$3,2)),"")</f>
        <v>0</v>
      </c>
      <c r="R32" s="86">
        <f>IF(R$3&lt;&gt;"",IF(SUMPRODUCT((R$3&gt;=Leave[depart])*(R$3&lt;Leave[retour])*($A30=Leave[Agents])),0,nbHeures($A30,R$3,2)),"")</f>
        <v>0.125</v>
      </c>
      <c r="S32" s="86">
        <f>IF(S$3&lt;&gt;"",IF(SUMPRODUCT((S$3&gt;=Leave[depart])*(S$3&lt;Leave[retour])*($A30=Leave[Agents])),0,nbHeures($A30,S$3,2)),"")</f>
        <v>0.25</v>
      </c>
      <c r="T32" s="86">
        <f>IF(T$3&lt;&gt;"",IF(SUMPRODUCT((T$3&gt;=Leave[depart])*(T$3&lt;Leave[retour])*($A30=Leave[Agents])),0,nbHeures($A30,T$3,2)),"")</f>
        <v>0</v>
      </c>
      <c r="U32" s="86">
        <f>IF(U$3&lt;&gt;"",IF(SUMPRODUCT((U$3&gt;=Leave[depart])*(U$3&lt;Leave[retour])*($A30=Leave[Agents])),0,nbHeures($A30,U$3,2)),"")</f>
        <v>0.125</v>
      </c>
      <c r="V32" s="86">
        <f>IF(V$3&lt;&gt;"",IF(SUMPRODUCT((V$3&gt;=Leave[depart])*(V$3&lt;Leave[retour])*($A30=Leave[Agents])),0,nbHeures($A30,V$3,2)),"")</f>
        <v>0.25</v>
      </c>
      <c r="W32" s="86">
        <f>IF(W$3&lt;&gt;"",IF(SUMPRODUCT((W$3&gt;=Leave[depart])*(W$3&lt;Leave[retour])*($A30=Leave[Agents])),0,nbHeures($A30,W$3,2)),"")</f>
        <v>0</v>
      </c>
      <c r="X32" s="86">
        <f>IF(X$3&lt;&gt;"",IF(SUMPRODUCT((X$3&gt;=Leave[depart])*(X$3&lt;Leave[retour])*($A30=Leave[Agents])),0,nbHeures($A30,X$3,2)),"")</f>
        <v>0.125</v>
      </c>
      <c r="Y32" s="86">
        <f>IF(Y$3&lt;&gt;"",IF(SUMPRODUCT((Y$3&gt;=Leave[depart])*(Y$3&lt;Leave[retour])*($A30=Leave[Agents])),0,nbHeures($A30,Y$3,2)),"")</f>
        <v>0.25</v>
      </c>
      <c r="Z32" s="86">
        <f>IF(Z$3&lt;&gt;"",IF(SUMPRODUCT((Z$3&gt;=Leave[depart])*(Z$3&lt;Leave[retour])*($A30=Leave[Agents])),0,nbHeures($A30,Z$3,2)),"")</f>
        <v>0</v>
      </c>
      <c r="AA32" s="86">
        <f>IF(AA$3&lt;&gt;"",IF(SUMPRODUCT((AA$3&gt;=Leave[depart])*(AA$3&lt;Leave[retour])*($A30=Leave[Agents])),0,nbHeures($A30,AA$3,2)),"")</f>
        <v>0.125</v>
      </c>
      <c r="AB32" s="86">
        <f>IF(AB$3&lt;&gt;"",IF(SUMPRODUCT((AB$3&gt;=Leave[depart])*(AB$3&lt;Leave[retour])*($A30=Leave[Agents])),0,nbHeures($A30,AB$3,2)),"")</f>
        <v>0.25</v>
      </c>
      <c r="AC32" s="86">
        <f>IF(AC$3&lt;&gt;"",IF(SUMPRODUCT((AC$3&gt;=Leave[depart])*(AC$3&lt;Leave[retour])*($A30=Leave[Agents])),0,nbHeures($A30,AC$3,2)),"")</f>
        <v>0</v>
      </c>
      <c r="AD32" s="86">
        <f>IF(AD$3&lt;&gt;"",IF(SUMPRODUCT((AD$3&gt;=Leave[depart])*(AD$3&lt;Leave[retour])*($A30=Leave[Agents])),0,nbHeures($A30,AD$3,2)),"")</f>
        <v>0.125</v>
      </c>
      <c r="AE32" s="86" t="str">
        <f>IF(AE$3&lt;&gt;"",IF(SUMPRODUCT((AE$3&gt;=Leave[depart])*(AE$3&lt;Leave[retour])*($A30=Leave[Agents])),0,nbHeures($A30,AE$3,2)),"")</f>
        <v/>
      </c>
      <c r="AF32" s="86" t="str">
        <f>IF(AF$3&lt;&gt;"",IF(SUMPRODUCT((AF$3&gt;=Leave[depart])*(AF$3&lt;Leave[retour])*($A30=Leave[Agents])),0,nbHeures($A30,AF$3,2)),"")</f>
        <v/>
      </c>
      <c r="AG32" s="86" t="str">
        <f>IF(AG$3&lt;&gt;"",IF(SUMPRODUCT((AG$3&gt;=Leave[depart])*(AG$3&lt;Leave[retour])*($A30=Leave[Agents])),0,nbHeures($A30,AG$3,2)),"")</f>
        <v/>
      </c>
      <c r="AH32" s="81">
        <f>SUM(HEURES!$C32:$AG32)</f>
        <v>3.5</v>
      </c>
      <c r="AI32" s="82">
        <f>SUM(HEURES!$C32:$AG32)</f>
        <v>3.5</v>
      </c>
    </row>
    <row r="33" spans="1:35">
      <c r="A33" s="69" t="s">
        <v>53</v>
      </c>
      <c r="B33" s="70"/>
      <c r="C33" s="77">
        <f>IF(ISERROR(MATCH(C$3,Days_off[#Data],0)),0,C31)</f>
        <v>0</v>
      </c>
      <c r="D33" s="78">
        <f>IF(ISERROR(MATCH(D$3,Days_off[#Data],0)),0,D31)</f>
        <v>0</v>
      </c>
      <c r="E33" s="78">
        <f>IF(ISERROR(MATCH(E$3,Days_off[#Data],0)),0,E31)</f>
        <v>0</v>
      </c>
      <c r="F33" s="78">
        <f>IF(ISERROR(MATCH(F$3,Days_off[#Data],0)),0,F31)</f>
        <v>0</v>
      </c>
      <c r="G33" s="78">
        <f>IF(ISERROR(MATCH(G$3,Days_off[#Data],0)),0,G31)</f>
        <v>0</v>
      </c>
      <c r="H33" s="78">
        <f>IF(ISERROR(MATCH(H$3,Days_off[#Data],0)),0,H31)</f>
        <v>0</v>
      </c>
      <c r="I33" s="78">
        <f>IF(ISERROR(MATCH(I$3,Days_off[#Data],0)),0,I31)</f>
        <v>0</v>
      </c>
      <c r="J33" s="78">
        <f>IF(ISERROR(MATCH(J$3,Days_off[#Data],0)),0,J31)</f>
        <v>0</v>
      </c>
      <c r="K33" s="78">
        <f>IF(ISERROR(MATCH(K$3,Days_off[#Data],0)),0,K31)</f>
        <v>0</v>
      </c>
      <c r="L33" s="78">
        <f>IF(ISERROR(MATCH(L$3,Days_off[#Data],0)),0,L31)</f>
        <v>0</v>
      </c>
      <c r="M33" s="78">
        <f>IF(ISERROR(MATCH(M$3,Days_off[#Data],0)),0,M31)</f>
        <v>0</v>
      </c>
      <c r="N33" s="78">
        <f>IF(ISERROR(MATCH(N$3,Days_off[#Data],0)),0,N31)</f>
        <v>0</v>
      </c>
      <c r="O33" s="78">
        <f>IF(ISERROR(MATCH(O$3,Days_off[#Data],0)),0,O31)</f>
        <v>0</v>
      </c>
      <c r="P33" s="78">
        <f>IF(ISERROR(MATCH(P$3,Days_off[#Data],0)),0,P31)</f>
        <v>0</v>
      </c>
      <c r="Q33" s="78">
        <f>IF(ISERROR(MATCH(Q$3,Days_off[#Data],0)),0,Q31)</f>
        <v>0</v>
      </c>
      <c r="R33" s="78">
        <f>IF(ISERROR(MATCH(R$3,Days_off[#Data],0)),0,R31)</f>
        <v>0</v>
      </c>
      <c r="S33" s="78">
        <f>IF(ISERROR(MATCH(S$3,Days_off[#Data],0)),0,S31)</f>
        <v>0</v>
      </c>
      <c r="T33" s="78">
        <f>IF(ISERROR(MATCH(T$3,Days_off[#Data],0)),0,T31)</f>
        <v>0</v>
      </c>
      <c r="U33" s="78">
        <f>IF(ISERROR(MATCH(U$3,Days_off[#Data],0)),0,U31)</f>
        <v>0</v>
      </c>
      <c r="V33" s="78">
        <f>IF(ISERROR(MATCH(V$3,Days_off[#Data],0)),0,V31)</f>
        <v>0</v>
      </c>
      <c r="W33" s="78">
        <f>IF(ISERROR(MATCH(W$3,Days_off[#Data],0)),0,W31)</f>
        <v>0</v>
      </c>
      <c r="X33" s="78">
        <f>IF(ISERROR(MATCH(X$3,Days_off[#Data],0)),0,X31)</f>
        <v>0</v>
      </c>
      <c r="Y33" s="78">
        <f>IF(ISERROR(MATCH(Y$3,Days_off[#Data],0)),0,Y31)</f>
        <v>0</v>
      </c>
      <c r="Z33" s="78">
        <f>IF(ISERROR(MATCH(Z$3,Days_off[#Data],0)),0,Z31)</f>
        <v>0</v>
      </c>
      <c r="AA33" s="78">
        <f>IF(ISERROR(MATCH(AA$3,Days_off[#Data],0)),0,AA31)</f>
        <v>0</v>
      </c>
      <c r="AB33" s="78">
        <f>IF(ISERROR(MATCH(AB$3,Days_off[#Data],0)),0,AB31)</f>
        <v>0</v>
      </c>
      <c r="AC33" s="78">
        <f>IF(ISERROR(MATCH(AC$3,Days_off[#Data],0)),0,AC31)</f>
        <v>0</v>
      </c>
      <c r="AD33" s="78">
        <f>IF(ISERROR(MATCH(AD$3,Days_off[#Data],0)),0,AD31)</f>
        <v>0</v>
      </c>
      <c r="AE33" s="78">
        <f>IF(ISERROR(MATCH(AE$3,Days_off[#Data],0)),0,AE31)</f>
        <v>0</v>
      </c>
      <c r="AF33" s="78">
        <f>IF(ISERROR(MATCH(AF$3,Days_off[#Data],0)),0,AF31)</f>
        <v>0</v>
      </c>
      <c r="AG33" s="78">
        <f>IF(ISERROR(MATCH(AG$3,Days_off[#Data],0)),0,AG31)</f>
        <v>0</v>
      </c>
      <c r="AH33" s="81">
        <f>SUM(HEURES!$C33:$AG33)</f>
        <v>0</v>
      </c>
      <c r="AI33" s="82"/>
    </row>
    <row r="34" spans="1:35">
      <c r="A34" s="69" t="s">
        <v>54</v>
      </c>
      <c r="B34" s="70"/>
      <c r="C34" s="77">
        <f>IF(ISERROR(MATCH(C$3,Days_off[#Data],0)),0,C32)</f>
        <v>0</v>
      </c>
      <c r="D34" s="78">
        <f>IF(ISERROR(MATCH(D$3,Days_off[#Data],0)),0,D32)</f>
        <v>0</v>
      </c>
      <c r="E34" s="78">
        <f>IF(ISERROR(MATCH(E$3,Days_off[#Data],0)),0,E32)</f>
        <v>0</v>
      </c>
      <c r="F34" s="78">
        <f>IF(ISERROR(MATCH(F$3,Days_off[#Data],0)),0,F32)</f>
        <v>0</v>
      </c>
      <c r="G34" s="78">
        <f>IF(ISERROR(MATCH(G$3,Days_off[#Data],0)),0,G32)</f>
        <v>0</v>
      </c>
      <c r="H34" s="78">
        <f>IF(ISERROR(MATCH(H$3,Days_off[#Data],0)),0,H32)</f>
        <v>0</v>
      </c>
      <c r="I34" s="78">
        <f>IF(ISERROR(MATCH(I$3,Days_off[#Data],0)),0,I32)</f>
        <v>0</v>
      </c>
      <c r="J34" s="78">
        <f>IF(ISERROR(MATCH(J$3,Days_off[#Data],0)),0,J32)</f>
        <v>0</v>
      </c>
      <c r="K34" s="78">
        <f>IF(ISERROR(MATCH(K$3,Days_off[#Data],0)),0,K32)</f>
        <v>0</v>
      </c>
      <c r="L34" s="78">
        <f>IF(ISERROR(MATCH(L$3,Days_off[#Data],0)),0,L32)</f>
        <v>0</v>
      </c>
      <c r="M34" s="78">
        <f>IF(ISERROR(MATCH(M$3,Days_off[#Data],0)),0,M32)</f>
        <v>0</v>
      </c>
      <c r="N34" s="78">
        <f>IF(ISERROR(MATCH(N$3,Days_off[#Data],0)),0,N32)</f>
        <v>0</v>
      </c>
      <c r="O34" s="78">
        <f>IF(ISERROR(MATCH(O$3,Days_off[#Data],0)),0,O32)</f>
        <v>0</v>
      </c>
      <c r="P34" s="78">
        <f>IF(ISERROR(MATCH(P$3,Days_off[#Data],0)),0,P32)</f>
        <v>0</v>
      </c>
      <c r="Q34" s="78">
        <f>IF(ISERROR(MATCH(Q$3,Days_off[#Data],0)),0,Q32)</f>
        <v>0</v>
      </c>
      <c r="R34" s="78">
        <f>IF(ISERROR(MATCH(R$3,Days_off[#Data],0)),0,R32)</f>
        <v>0</v>
      </c>
      <c r="S34" s="78">
        <f>IF(ISERROR(MATCH(S$3,Days_off[#Data],0)),0,S32)</f>
        <v>0</v>
      </c>
      <c r="T34" s="78">
        <f>IF(ISERROR(MATCH(T$3,Days_off[#Data],0)),0,T32)</f>
        <v>0</v>
      </c>
      <c r="U34" s="78">
        <f>IF(ISERROR(MATCH(U$3,Days_off[#Data],0)),0,U32)</f>
        <v>0</v>
      </c>
      <c r="V34" s="78">
        <f>IF(ISERROR(MATCH(V$3,Days_off[#Data],0)),0,V32)</f>
        <v>0</v>
      </c>
      <c r="W34" s="78">
        <f>IF(ISERROR(MATCH(W$3,Days_off[#Data],0)),0,W32)</f>
        <v>0</v>
      </c>
      <c r="X34" s="78">
        <f>IF(ISERROR(MATCH(X$3,Days_off[#Data],0)),0,X32)</f>
        <v>0</v>
      </c>
      <c r="Y34" s="78">
        <f>IF(ISERROR(MATCH(Y$3,Days_off[#Data],0)),0,Y32)</f>
        <v>0</v>
      </c>
      <c r="Z34" s="78">
        <f>IF(ISERROR(MATCH(Z$3,Days_off[#Data],0)),0,Z32)</f>
        <v>0</v>
      </c>
      <c r="AA34" s="78">
        <f>IF(ISERROR(MATCH(AA$3,Days_off[#Data],0)),0,AA32)</f>
        <v>0</v>
      </c>
      <c r="AB34" s="78">
        <f>IF(ISERROR(MATCH(AB$3,Days_off[#Data],0)),0,AB32)</f>
        <v>0</v>
      </c>
      <c r="AC34" s="78">
        <f>IF(ISERROR(MATCH(AC$3,Days_off[#Data],0)),0,AC32)</f>
        <v>0</v>
      </c>
      <c r="AD34" s="78">
        <f>IF(ISERROR(MATCH(AD$3,Days_off[#Data],0)),0,AD32)</f>
        <v>0</v>
      </c>
      <c r="AE34" s="78">
        <f>IF(ISERROR(MATCH(AE$3,Days_off[#Data],0)),0,AE32)</f>
        <v>0</v>
      </c>
      <c r="AF34" s="78">
        <f>IF(ISERROR(MATCH(AF$3,Days_off[#Data],0)),0,AF32)</f>
        <v>0</v>
      </c>
      <c r="AG34" s="78">
        <f>IF(ISERROR(MATCH(AG$3,Days_off[#Data],0)),0,AG32)</f>
        <v>0</v>
      </c>
      <c r="AH34" s="81">
        <f>SUM(HEURES!$C34:$AG34)</f>
        <v>0</v>
      </c>
      <c r="AI34" s="82">
        <f>SUM(HEURES!$C34:$AG34)</f>
        <v>0</v>
      </c>
    </row>
    <row r="35" spans="1:35" ht="15.75" thickBot="1">
      <c r="A35" s="73" t="s">
        <v>62</v>
      </c>
      <c r="B35" s="74"/>
      <c r="C35" s="75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83">
        <f>SUM(HEURES!$C35:$AG35)/24</f>
        <v>0</v>
      </c>
      <c r="AI35" s="84"/>
    </row>
    <row r="36" spans="1:35" ht="15.75" thickBot="1">
      <c r="A36" s="25" t="s">
        <v>59</v>
      </c>
    </row>
    <row r="37" spans="1:35">
      <c r="A37" s="69" t="s">
        <v>30</v>
      </c>
      <c r="B37" s="70"/>
      <c r="C37" s="71">
        <f>IF(C$3&lt;&gt;"",IF(SUMPRODUCT((C$3&gt;=Leave[depart])*(C$3&lt;Leave[retour])*($A36=Leave[Agents])),0,nbHeures($A36,C$3,1)),"")</f>
        <v>0.29166666666666669</v>
      </c>
      <c r="D37" s="72">
        <f>IF(D$3&lt;&gt;"",IF(SUMPRODUCT((D$3&gt;=Leave[depart])*(D$3&lt;Leave[retour])*($A36=Leave[Agents])),0,nbHeures($A36,D$3,1)),"")</f>
        <v>0.29166666666666669</v>
      </c>
      <c r="E37" s="72">
        <f>IF(E$3&lt;&gt;"",IF(SUMPRODUCT((E$3&gt;=Leave[depart])*(E$3&lt;Leave[retour])*($A36=Leave[Agents])),0,nbHeures($A36,E$3,1)),"")</f>
        <v>0.41666666666666663</v>
      </c>
      <c r="F37" s="72">
        <f>IF(F$3&lt;&gt;"",IF(SUMPRODUCT((F$3&gt;=Leave[depart])*(F$3&lt;Leave[retour])*($A36=Leave[Agents])),0,nbHeures($A36,F$3,1)),"")</f>
        <v>0.29166666666666669</v>
      </c>
      <c r="G37" s="72">
        <f>IF(G$3&lt;&gt;"",IF(SUMPRODUCT((G$3&gt;=Leave[depart])*(G$3&lt;Leave[retour])*($A36=Leave[Agents])),0,nbHeures($A36,G$3,1)),"")</f>
        <v>0.29166666666666669</v>
      </c>
      <c r="H37" s="72">
        <f>IF(H$3&lt;&gt;"",IF(SUMPRODUCT((H$3&gt;=Leave[depart])*(H$3&lt;Leave[retour])*($A36=Leave[Agents])),0,nbHeures($A36,H$3,1)),"")</f>
        <v>0.41666666666666663</v>
      </c>
      <c r="I37" s="72">
        <f>IF(I$3&lt;&gt;"",IF(SUMPRODUCT((I$3&gt;=Leave[depart])*(I$3&lt;Leave[retour])*($A36=Leave[Agents])),0,nbHeures($A36,I$3,1)),"")</f>
        <v>0.29166666666666669</v>
      </c>
      <c r="J37" s="72">
        <f>IF(J$3&lt;&gt;"",IF(SUMPRODUCT((J$3&gt;=Leave[depart])*(J$3&lt;Leave[retour])*($A36=Leave[Agents])),0,nbHeures($A36,J$3,1)),"")</f>
        <v>0.29166666666666669</v>
      </c>
      <c r="K37" s="72">
        <f>IF(K$3&lt;&gt;"",IF(SUMPRODUCT((K$3&gt;=Leave[depart])*(K$3&lt;Leave[retour])*($A36=Leave[Agents])),0,nbHeures($A36,K$3,1)),"")</f>
        <v>0.41666666666666663</v>
      </c>
      <c r="L37" s="72">
        <f>IF(L$3&lt;&gt;"",IF(SUMPRODUCT((L$3&gt;=Leave[depart])*(L$3&lt;Leave[retour])*($A36=Leave[Agents])),0,nbHeures($A36,L$3,1)),"")</f>
        <v>0.29166666666666669</v>
      </c>
      <c r="M37" s="72">
        <f>IF(M$3&lt;&gt;"",IF(SUMPRODUCT((M$3&gt;=Leave[depart])*(M$3&lt;Leave[retour])*($A36=Leave[Agents])),0,nbHeures($A36,M$3,1)),"")</f>
        <v>0.29166666666666669</v>
      </c>
      <c r="N37" s="72">
        <f>IF(N$3&lt;&gt;"",IF(SUMPRODUCT((N$3&gt;=Leave[depart])*(N$3&lt;Leave[retour])*($A36=Leave[Agents])),0,nbHeures($A36,N$3,1)),"")</f>
        <v>0.41666666666666663</v>
      </c>
      <c r="O37" s="72">
        <f>IF(O$3&lt;&gt;"",IF(SUMPRODUCT((O$3&gt;=Leave[depart])*(O$3&lt;Leave[retour])*($A36=Leave[Agents])),0,nbHeures($A36,O$3,1)),"")</f>
        <v>0.29166666666666669</v>
      </c>
      <c r="P37" s="72">
        <f>IF(P$3&lt;&gt;"",IF(SUMPRODUCT((P$3&gt;=Leave[depart])*(P$3&lt;Leave[retour])*($A36=Leave[Agents])),0,nbHeures($A36,P$3,1)),"")</f>
        <v>0.29166666666666669</v>
      </c>
      <c r="Q37" s="72">
        <f>IF(Q$3&lt;&gt;"",IF(SUMPRODUCT((Q$3&gt;=Leave[depart])*(Q$3&lt;Leave[retour])*($A36=Leave[Agents])),0,nbHeures($A36,Q$3,1)),"")</f>
        <v>0.41666666666666663</v>
      </c>
      <c r="R37" s="72">
        <f>IF(R$3&lt;&gt;"",IF(SUMPRODUCT((R$3&gt;=Leave[depart])*(R$3&lt;Leave[retour])*($A36=Leave[Agents])),0,nbHeures($A36,R$3,1)),"")</f>
        <v>0.29166666666666669</v>
      </c>
      <c r="S37" s="72">
        <f>IF(S$3&lt;&gt;"",IF(SUMPRODUCT((S$3&gt;=Leave[depart])*(S$3&lt;Leave[retour])*($A36=Leave[Agents])),0,nbHeures($A36,S$3,1)),"")</f>
        <v>0.29166666666666669</v>
      </c>
      <c r="T37" s="72">
        <f>IF(T$3&lt;&gt;"",IF(SUMPRODUCT((T$3&gt;=Leave[depart])*(T$3&lt;Leave[retour])*($A36=Leave[Agents])),0,nbHeures($A36,T$3,1)),"")</f>
        <v>0.41666666666666663</v>
      </c>
      <c r="U37" s="72">
        <f>IF(U$3&lt;&gt;"",IF(SUMPRODUCT((U$3&gt;=Leave[depart])*(U$3&lt;Leave[retour])*($A36=Leave[Agents])),0,nbHeures($A36,U$3,1)),"")</f>
        <v>0.29166666666666669</v>
      </c>
      <c r="V37" s="72">
        <f>IF(V$3&lt;&gt;"",IF(SUMPRODUCT((V$3&gt;=Leave[depart])*(V$3&lt;Leave[retour])*($A36=Leave[Agents])),0,nbHeures($A36,V$3,1)),"")</f>
        <v>0.29166666666666669</v>
      </c>
      <c r="W37" s="72">
        <f>IF(W$3&lt;&gt;"",IF(SUMPRODUCT((W$3&gt;=Leave[depart])*(W$3&lt;Leave[retour])*($A36=Leave[Agents])),0,nbHeures($A36,W$3,1)),"")</f>
        <v>0.41666666666666663</v>
      </c>
      <c r="X37" s="72">
        <f>IF(X$3&lt;&gt;"",IF(SUMPRODUCT((X$3&gt;=Leave[depart])*(X$3&lt;Leave[retour])*($A36=Leave[Agents])),0,nbHeures($A36,X$3,1)),"")</f>
        <v>0.29166666666666669</v>
      </c>
      <c r="Y37" s="72">
        <f>IF(Y$3&lt;&gt;"",IF(SUMPRODUCT((Y$3&gt;=Leave[depart])*(Y$3&lt;Leave[retour])*($A36=Leave[Agents])),0,nbHeures($A36,Y$3,1)),"")</f>
        <v>0.29166666666666669</v>
      </c>
      <c r="Z37" s="72">
        <f>IF(Z$3&lt;&gt;"",IF(SUMPRODUCT((Z$3&gt;=Leave[depart])*(Z$3&lt;Leave[retour])*($A36=Leave[Agents])),0,nbHeures($A36,Z$3,1)),"")</f>
        <v>0.41666666666666663</v>
      </c>
      <c r="AA37" s="72">
        <f>IF(AA$3&lt;&gt;"",IF(SUMPRODUCT((AA$3&gt;=Leave[depart])*(AA$3&lt;Leave[retour])*($A36=Leave[Agents])),0,nbHeures($A36,AA$3,1)),"")</f>
        <v>0.29166666666666669</v>
      </c>
      <c r="AB37" s="72">
        <f>IF(AB$3&lt;&gt;"",IF(SUMPRODUCT((AB$3&gt;=Leave[depart])*(AB$3&lt;Leave[retour])*($A36=Leave[Agents])),0,nbHeures($A36,AB$3,1)),"")</f>
        <v>0.29166666666666669</v>
      </c>
      <c r="AC37" s="72">
        <f>IF(AC$3&lt;&gt;"",IF(SUMPRODUCT((AC$3&gt;=Leave[depart])*(AC$3&lt;Leave[retour])*($A36=Leave[Agents])),0,nbHeures($A36,AC$3,1)),"")</f>
        <v>0.41666666666666663</v>
      </c>
      <c r="AD37" s="72">
        <f>IF(AD$3&lt;&gt;"",IF(SUMPRODUCT((AD$3&gt;=Leave[depart])*(AD$3&lt;Leave[retour])*($A36=Leave[Agents])),0,nbHeures($A36,AD$3,1)),"")</f>
        <v>0.29166666666666669</v>
      </c>
      <c r="AE37" s="72" t="str">
        <f>IF(AE$3&lt;&gt;"",IF(SUMPRODUCT((AE$3&gt;=Leave[depart])*(AE$3&lt;Leave[retour])*($A36=Leave[Agents])),0,nbHeures($A36,AE$3,1)),"")</f>
        <v/>
      </c>
      <c r="AF37" s="72" t="str">
        <f>IF(AF$3&lt;&gt;"",IF(SUMPRODUCT((AF$3&gt;=Leave[depart])*(AF$3&lt;Leave[retour])*($A36=Leave[Agents])),0,nbHeures($A36,AF$3,1)),"")</f>
        <v/>
      </c>
      <c r="AG37" s="72" t="str">
        <f>IF(AG$3&lt;&gt;"",IF(SUMPRODUCT((AG$3&gt;=Leave[depart])*(AG$3&lt;Leave[retour])*($A36=Leave[Agents])),0,nbHeures($A36,AG$3,1)),"")</f>
        <v/>
      </c>
      <c r="AH37" s="79">
        <f>SUM(HEURES!$C37:$AG37)+AH41</f>
        <v>9.2916666666666661</v>
      </c>
      <c r="AI37" s="80"/>
    </row>
    <row r="38" spans="1:35">
      <c r="A38" s="69" t="s">
        <v>31</v>
      </c>
      <c r="B38" s="70"/>
      <c r="C38" s="85">
        <f>IF(C$3&lt;&gt;"",IF(SUMPRODUCT((C$3&gt;=Leave[depart])*(C$3&lt;Leave[retour])*($A36=Leave[Agents])),0,nbHeures($A36,C$3,2)),"")</f>
        <v>0.25</v>
      </c>
      <c r="D38" s="86">
        <f>IF(D$3&lt;&gt;"",IF(SUMPRODUCT((D$3&gt;=Leave[depart])*(D$3&lt;Leave[retour])*($A36=Leave[Agents])),0,nbHeures($A36,D$3,2)),"")</f>
        <v>0</v>
      </c>
      <c r="E38" s="86">
        <f>IF(E$3&lt;&gt;"",IF(SUMPRODUCT((E$3&gt;=Leave[depart])*(E$3&lt;Leave[retour])*($A36=Leave[Agents])),0,nbHeures($A36,E$3,2)),"")</f>
        <v>0.125</v>
      </c>
      <c r="F38" s="86">
        <f>IF(F$3&lt;&gt;"",IF(SUMPRODUCT((F$3&gt;=Leave[depart])*(F$3&lt;Leave[retour])*($A36=Leave[Agents])),0,nbHeures($A36,F$3,2)),"")</f>
        <v>0.25</v>
      </c>
      <c r="G38" s="86">
        <f>IF(G$3&lt;&gt;"",IF(SUMPRODUCT((G$3&gt;=Leave[depart])*(G$3&lt;Leave[retour])*($A36=Leave[Agents])),0,nbHeures($A36,G$3,2)),"")</f>
        <v>0</v>
      </c>
      <c r="H38" s="86">
        <f>IF(H$3&lt;&gt;"",IF(SUMPRODUCT((H$3&gt;=Leave[depart])*(H$3&lt;Leave[retour])*($A36=Leave[Agents])),0,nbHeures($A36,H$3,2)),"")</f>
        <v>0.125</v>
      </c>
      <c r="I38" s="86">
        <f>IF(I$3&lt;&gt;"",IF(SUMPRODUCT((I$3&gt;=Leave[depart])*(I$3&lt;Leave[retour])*($A36=Leave[Agents])),0,nbHeures($A36,I$3,2)),"")</f>
        <v>0.25</v>
      </c>
      <c r="J38" s="86">
        <f>IF(J$3&lt;&gt;"",IF(SUMPRODUCT((J$3&gt;=Leave[depart])*(J$3&lt;Leave[retour])*($A36=Leave[Agents])),0,nbHeures($A36,J$3,2)),"")</f>
        <v>0</v>
      </c>
      <c r="K38" s="86">
        <f>IF(K$3&lt;&gt;"",IF(SUMPRODUCT((K$3&gt;=Leave[depart])*(K$3&lt;Leave[retour])*($A36=Leave[Agents])),0,nbHeures($A36,K$3,2)),"")</f>
        <v>0.125</v>
      </c>
      <c r="L38" s="86">
        <f>IF(L$3&lt;&gt;"",IF(SUMPRODUCT((L$3&gt;=Leave[depart])*(L$3&lt;Leave[retour])*($A36=Leave[Agents])),0,nbHeures($A36,L$3,2)),"")</f>
        <v>0.25</v>
      </c>
      <c r="M38" s="86">
        <f>IF(M$3&lt;&gt;"",IF(SUMPRODUCT((M$3&gt;=Leave[depart])*(M$3&lt;Leave[retour])*($A36=Leave[Agents])),0,nbHeures($A36,M$3,2)),"")</f>
        <v>0</v>
      </c>
      <c r="N38" s="86">
        <f>IF(N$3&lt;&gt;"",IF(SUMPRODUCT((N$3&gt;=Leave[depart])*(N$3&lt;Leave[retour])*($A36=Leave[Agents])),0,nbHeures($A36,N$3,2)),"")</f>
        <v>0.125</v>
      </c>
      <c r="O38" s="86">
        <f>IF(O$3&lt;&gt;"",IF(SUMPRODUCT((O$3&gt;=Leave[depart])*(O$3&lt;Leave[retour])*($A36=Leave[Agents])),0,nbHeures($A36,O$3,2)),"")</f>
        <v>0.25</v>
      </c>
      <c r="P38" s="86">
        <f>IF(P$3&lt;&gt;"",IF(SUMPRODUCT((P$3&gt;=Leave[depart])*(P$3&lt;Leave[retour])*($A36=Leave[Agents])),0,nbHeures($A36,P$3,2)),"")</f>
        <v>0</v>
      </c>
      <c r="Q38" s="86">
        <f>IF(Q$3&lt;&gt;"",IF(SUMPRODUCT((Q$3&gt;=Leave[depart])*(Q$3&lt;Leave[retour])*($A36=Leave[Agents])),0,nbHeures($A36,Q$3,2)),"")</f>
        <v>0.125</v>
      </c>
      <c r="R38" s="86">
        <f>IF(R$3&lt;&gt;"",IF(SUMPRODUCT((R$3&gt;=Leave[depart])*(R$3&lt;Leave[retour])*($A36=Leave[Agents])),0,nbHeures($A36,R$3,2)),"")</f>
        <v>0.25</v>
      </c>
      <c r="S38" s="86">
        <f>IF(S$3&lt;&gt;"",IF(SUMPRODUCT((S$3&gt;=Leave[depart])*(S$3&lt;Leave[retour])*($A36=Leave[Agents])),0,nbHeures($A36,S$3,2)),"")</f>
        <v>0</v>
      </c>
      <c r="T38" s="86">
        <f>IF(T$3&lt;&gt;"",IF(SUMPRODUCT((T$3&gt;=Leave[depart])*(T$3&lt;Leave[retour])*($A36=Leave[Agents])),0,nbHeures($A36,T$3,2)),"")</f>
        <v>0.125</v>
      </c>
      <c r="U38" s="86">
        <f>IF(U$3&lt;&gt;"",IF(SUMPRODUCT((U$3&gt;=Leave[depart])*(U$3&lt;Leave[retour])*($A36=Leave[Agents])),0,nbHeures($A36,U$3,2)),"")</f>
        <v>0.25</v>
      </c>
      <c r="V38" s="86">
        <f>IF(V$3&lt;&gt;"",IF(SUMPRODUCT((V$3&gt;=Leave[depart])*(V$3&lt;Leave[retour])*($A36=Leave[Agents])),0,nbHeures($A36,V$3,2)),"")</f>
        <v>0</v>
      </c>
      <c r="W38" s="86">
        <f>IF(W$3&lt;&gt;"",IF(SUMPRODUCT((W$3&gt;=Leave[depart])*(W$3&lt;Leave[retour])*($A36=Leave[Agents])),0,nbHeures($A36,W$3,2)),"")</f>
        <v>0.125</v>
      </c>
      <c r="X38" s="86">
        <f>IF(X$3&lt;&gt;"",IF(SUMPRODUCT((X$3&gt;=Leave[depart])*(X$3&lt;Leave[retour])*($A36=Leave[Agents])),0,nbHeures($A36,X$3,2)),"")</f>
        <v>0.25</v>
      </c>
      <c r="Y38" s="86">
        <f>IF(Y$3&lt;&gt;"",IF(SUMPRODUCT((Y$3&gt;=Leave[depart])*(Y$3&lt;Leave[retour])*($A36=Leave[Agents])),0,nbHeures($A36,Y$3,2)),"")</f>
        <v>0</v>
      </c>
      <c r="Z38" s="86">
        <f>IF(Z$3&lt;&gt;"",IF(SUMPRODUCT((Z$3&gt;=Leave[depart])*(Z$3&lt;Leave[retour])*($A36=Leave[Agents])),0,nbHeures($A36,Z$3,2)),"")</f>
        <v>0.125</v>
      </c>
      <c r="AA38" s="86">
        <f>IF(AA$3&lt;&gt;"",IF(SUMPRODUCT((AA$3&gt;=Leave[depart])*(AA$3&lt;Leave[retour])*($A36=Leave[Agents])),0,nbHeures($A36,AA$3,2)),"")</f>
        <v>0.25</v>
      </c>
      <c r="AB38" s="86">
        <f>IF(AB$3&lt;&gt;"",IF(SUMPRODUCT((AB$3&gt;=Leave[depart])*(AB$3&lt;Leave[retour])*($A36=Leave[Agents])),0,nbHeures($A36,AB$3,2)),"")</f>
        <v>0</v>
      </c>
      <c r="AC38" s="86">
        <f>IF(AC$3&lt;&gt;"",IF(SUMPRODUCT((AC$3&gt;=Leave[depart])*(AC$3&lt;Leave[retour])*($A36=Leave[Agents])),0,nbHeures($A36,AC$3,2)),"")</f>
        <v>0.125</v>
      </c>
      <c r="AD38" s="86">
        <f>IF(AD$3&lt;&gt;"",IF(SUMPRODUCT((AD$3&gt;=Leave[depart])*(AD$3&lt;Leave[retour])*($A36=Leave[Agents])),0,nbHeures($A36,AD$3,2)),"")</f>
        <v>0.25</v>
      </c>
      <c r="AE38" s="86" t="str">
        <f>IF(AE$3&lt;&gt;"",IF(SUMPRODUCT((AE$3&gt;=Leave[depart])*(AE$3&lt;Leave[retour])*($A36=Leave[Agents])),0,nbHeures($A36,AE$3,2)),"")</f>
        <v/>
      </c>
      <c r="AF38" s="86" t="str">
        <f>IF(AF$3&lt;&gt;"",IF(SUMPRODUCT((AF$3&gt;=Leave[depart])*(AF$3&lt;Leave[retour])*($A36=Leave[Agents])),0,nbHeures($A36,AF$3,2)),"")</f>
        <v/>
      </c>
      <c r="AG38" s="86" t="str">
        <f>IF(AG$3&lt;&gt;"",IF(SUMPRODUCT((AG$3&gt;=Leave[depart])*(AG$3&lt;Leave[retour])*($A36=Leave[Agents])),0,nbHeures($A36,AG$3,2)),"")</f>
        <v/>
      </c>
      <c r="AH38" s="81">
        <f>SUM(HEURES!$C38:$AG38)</f>
        <v>3.625</v>
      </c>
      <c r="AI38" s="82">
        <f>SUM(HEURES!$C38:$AG38)</f>
        <v>3.625</v>
      </c>
    </row>
    <row r="39" spans="1:35">
      <c r="A39" s="69" t="s">
        <v>53</v>
      </c>
      <c r="B39" s="70"/>
      <c r="C39" s="77">
        <f>IF(ISERROR(MATCH(C$3,Days_off[#Data],0)),0,C37)</f>
        <v>0</v>
      </c>
      <c r="D39" s="78">
        <f>IF(ISERROR(MATCH(D$3,Days_off[#Data],0)),0,D37)</f>
        <v>0</v>
      </c>
      <c r="E39" s="78">
        <f>IF(ISERROR(MATCH(E$3,Days_off[#Data],0)),0,E37)</f>
        <v>0</v>
      </c>
      <c r="F39" s="78">
        <f>IF(ISERROR(MATCH(F$3,Days_off[#Data],0)),0,F37)</f>
        <v>0</v>
      </c>
      <c r="G39" s="78">
        <f>IF(ISERROR(MATCH(G$3,Days_off[#Data],0)),0,G37)</f>
        <v>0</v>
      </c>
      <c r="H39" s="78">
        <f>IF(ISERROR(MATCH(H$3,Days_off[#Data],0)),0,H37)</f>
        <v>0</v>
      </c>
      <c r="I39" s="78">
        <f>IF(ISERROR(MATCH(I$3,Days_off[#Data],0)),0,I37)</f>
        <v>0</v>
      </c>
      <c r="J39" s="78">
        <f>IF(ISERROR(MATCH(J$3,Days_off[#Data],0)),0,J37)</f>
        <v>0</v>
      </c>
      <c r="K39" s="78">
        <f>IF(ISERROR(MATCH(K$3,Days_off[#Data],0)),0,K37)</f>
        <v>0</v>
      </c>
      <c r="L39" s="78">
        <f>IF(ISERROR(MATCH(L$3,Days_off[#Data],0)),0,L37)</f>
        <v>0</v>
      </c>
      <c r="M39" s="78">
        <f>IF(ISERROR(MATCH(M$3,Days_off[#Data],0)),0,M37)</f>
        <v>0</v>
      </c>
      <c r="N39" s="78">
        <f>IF(ISERROR(MATCH(N$3,Days_off[#Data],0)),0,N37)</f>
        <v>0</v>
      </c>
      <c r="O39" s="78">
        <f>IF(ISERROR(MATCH(O$3,Days_off[#Data],0)),0,O37)</f>
        <v>0</v>
      </c>
      <c r="P39" s="78">
        <f>IF(ISERROR(MATCH(P$3,Days_off[#Data],0)),0,P37)</f>
        <v>0</v>
      </c>
      <c r="Q39" s="78">
        <f>IF(ISERROR(MATCH(Q$3,Days_off[#Data],0)),0,Q37)</f>
        <v>0</v>
      </c>
      <c r="R39" s="78">
        <f>IF(ISERROR(MATCH(R$3,Days_off[#Data],0)),0,R37)</f>
        <v>0</v>
      </c>
      <c r="S39" s="78">
        <f>IF(ISERROR(MATCH(S$3,Days_off[#Data],0)),0,S37)</f>
        <v>0</v>
      </c>
      <c r="T39" s="78">
        <f>IF(ISERROR(MATCH(T$3,Days_off[#Data],0)),0,T37)</f>
        <v>0</v>
      </c>
      <c r="U39" s="78">
        <f>IF(ISERROR(MATCH(U$3,Days_off[#Data],0)),0,U37)</f>
        <v>0</v>
      </c>
      <c r="V39" s="78">
        <f>IF(ISERROR(MATCH(V$3,Days_off[#Data],0)),0,V37)</f>
        <v>0</v>
      </c>
      <c r="W39" s="78">
        <f>IF(ISERROR(MATCH(W$3,Days_off[#Data],0)),0,W37)</f>
        <v>0</v>
      </c>
      <c r="X39" s="78">
        <f>IF(ISERROR(MATCH(X$3,Days_off[#Data],0)),0,X37)</f>
        <v>0</v>
      </c>
      <c r="Y39" s="78">
        <f>IF(ISERROR(MATCH(Y$3,Days_off[#Data],0)),0,Y37)</f>
        <v>0</v>
      </c>
      <c r="Z39" s="78">
        <f>IF(ISERROR(MATCH(Z$3,Days_off[#Data],0)),0,Z37)</f>
        <v>0</v>
      </c>
      <c r="AA39" s="78">
        <f>IF(ISERROR(MATCH(AA$3,Days_off[#Data],0)),0,AA37)</f>
        <v>0</v>
      </c>
      <c r="AB39" s="78">
        <f>IF(ISERROR(MATCH(AB$3,Days_off[#Data],0)),0,AB37)</f>
        <v>0</v>
      </c>
      <c r="AC39" s="78">
        <f>IF(ISERROR(MATCH(AC$3,Days_off[#Data],0)),0,AC37)</f>
        <v>0</v>
      </c>
      <c r="AD39" s="78">
        <f>IF(ISERROR(MATCH(AD$3,Days_off[#Data],0)),0,AD37)</f>
        <v>0</v>
      </c>
      <c r="AE39" s="78">
        <f>IF(ISERROR(MATCH(AE$3,Days_off[#Data],0)),0,AE37)</f>
        <v>0</v>
      </c>
      <c r="AF39" s="78">
        <f>IF(ISERROR(MATCH(AF$3,Days_off[#Data],0)),0,AF37)</f>
        <v>0</v>
      </c>
      <c r="AG39" s="78">
        <f>IF(ISERROR(MATCH(AG$3,Days_off[#Data],0)),0,AG37)</f>
        <v>0</v>
      </c>
      <c r="AH39" s="81">
        <f>SUM(HEURES!$C39:$AG39)</f>
        <v>0</v>
      </c>
      <c r="AI39" s="82"/>
    </row>
    <row r="40" spans="1:35">
      <c r="A40" s="69" t="s">
        <v>54</v>
      </c>
      <c r="B40" s="70"/>
      <c r="C40" s="77">
        <f>IF(ISERROR(MATCH(C$3,Days_off[#Data],0)),0,C38)</f>
        <v>0</v>
      </c>
      <c r="D40" s="78">
        <f>IF(ISERROR(MATCH(D$3,Days_off[#Data],0)),0,D38)</f>
        <v>0</v>
      </c>
      <c r="E40" s="78">
        <f>IF(ISERROR(MATCH(E$3,Days_off[#Data],0)),0,E38)</f>
        <v>0</v>
      </c>
      <c r="F40" s="78">
        <f>IF(ISERROR(MATCH(F$3,Days_off[#Data],0)),0,F38)</f>
        <v>0</v>
      </c>
      <c r="G40" s="78">
        <f>IF(ISERROR(MATCH(G$3,Days_off[#Data],0)),0,G38)</f>
        <v>0</v>
      </c>
      <c r="H40" s="78">
        <f>IF(ISERROR(MATCH(H$3,Days_off[#Data],0)),0,H38)</f>
        <v>0</v>
      </c>
      <c r="I40" s="78">
        <f>IF(ISERROR(MATCH(I$3,Days_off[#Data],0)),0,I38)</f>
        <v>0</v>
      </c>
      <c r="J40" s="78">
        <f>IF(ISERROR(MATCH(J$3,Days_off[#Data],0)),0,J38)</f>
        <v>0</v>
      </c>
      <c r="K40" s="78">
        <f>IF(ISERROR(MATCH(K$3,Days_off[#Data],0)),0,K38)</f>
        <v>0</v>
      </c>
      <c r="L40" s="78">
        <f>IF(ISERROR(MATCH(L$3,Days_off[#Data],0)),0,L38)</f>
        <v>0</v>
      </c>
      <c r="M40" s="78">
        <f>IF(ISERROR(MATCH(M$3,Days_off[#Data],0)),0,M38)</f>
        <v>0</v>
      </c>
      <c r="N40" s="78">
        <f>IF(ISERROR(MATCH(N$3,Days_off[#Data],0)),0,N38)</f>
        <v>0</v>
      </c>
      <c r="O40" s="78">
        <f>IF(ISERROR(MATCH(O$3,Days_off[#Data],0)),0,O38)</f>
        <v>0</v>
      </c>
      <c r="P40" s="78">
        <f>IF(ISERROR(MATCH(P$3,Days_off[#Data],0)),0,P38)</f>
        <v>0</v>
      </c>
      <c r="Q40" s="78">
        <f>IF(ISERROR(MATCH(Q$3,Days_off[#Data],0)),0,Q38)</f>
        <v>0</v>
      </c>
      <c r="R40" s="78">
        <f>IF(ISERROR(MATCH(R$3,Days_off[#Data],0)),0,R38)</f>
        <v>0</v>
      </c>
      <c r="S40" s="78">
        <f>IF(ISERROR(MATCH(S$3,Days_off[#Data],0)),0,S38)</f>
        <v>0</v>
      </c>
      <c r="T40" s="78">
        <f>IF(ISERROR(MATCH(T$3,Days_off[#Data],0)),0,T38)</f>
        <v>0</v>
      </c>
      <c r="U40" s="78">
        <f>IF(ISERROR(MATCH(U$3,Days_off[#Data],0)),0,U38)</f>
        <v>0</v>
      </c>
      <c r="V40" s="78">
        <f>IF(ISERROR(MATCH(V$3,Days_off[#Data],0)),0,V38)</f>
        <v>0</v>
      </c>
      <c r="W40" s="78">
        <f>IF(ISERROR(MATCH(W$3,Days_off[#Data],0)),0,W38)</f>
        <v>0</v>
      </c>
      <c r="X40" s="78">
        <f>IF(ISERROR(MATCH(X$3,Days_off[#Data],0)),0,X38)</f>
        <v>0</v>
      </c>
      <c r="Y40" s="78">
        <f>IF(ISERROR(MATCH(Y$3,Days_off[#Data],0)),0,Y38)</f>
        <v>0</v>
      </c>
      <c r="Z40" s="78">
        <f>IF(ISERROR(MATCH(Z$3,Days_off[#Data],0)),0,Z38)</f>
        <v>0</v>
      </c>
      <c r="AA40" s="78">
        <f>IF(ISERROR(MATCH(AA$3,Days_off[#Data],0)),0,AA38)</f>
        <v>0</v>
      </c>
      <c r="AB40" s="78">
        <f>IF(ISERROR(MATCH(AB$3,Days_off[#Data],0)),0,AB38)</f>
        <v>0</v>
      </c>
      <c r="AC40" s="78">
        <f>IF(ISERROR(MATCH(AC$3,Days_off[#Data],0)),0,AC38)</f>
        <v>0</v>
      </c>
      <c r="AD40" s="78">
        <f>IF(ISERROR(MATCH(AD$3,Days_off[#Data],0)),0,AD38)</f>
        <v>0</v>
      </c>
      <c r="AE40" s="78">
        <f>IF(ISERROR(MATCH(AE$3,Days_off[#Data],0)),0,AE38)</f>
        <v>0</v>
      </c>
      <c r="AF40" s="78">
        <f>IF(ISERROR(MATCH(AF$3,Days_off[#Data],0)),0,AF38)</f>
        <v>0</v>
      </c>
      <c r="AG40" s="78">
        <f>IF(ISERROR(MATCH(AG$3,Days_off[#Data],0)),0,AG38)</f>
        <v>0</v>
      </c>
      <c r="AH40" s="81">
        <f>SUM(HEURES!$C40:$AG40)</f>
        <v>0</v>
      </c>
      <c r="AI40" s="82">
        <f>SUM(HEURES!$C40:$AG40)</f>
        <v>0</v>
      </c>
    </row>
    <row r="41" spans="1:35" ht="15.75" thickBot="1">
      <c r="A41" s="73" t="s">
        <v>62</v>
      </c>
      <c r="B41" s="74"/>
      <c r="C41" s="75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  <c r="AH41" s="83">
        <f>SUM(HEURES!$C41:$AG41)/24</f>
        <v>0</v>
      </c>
      <c r="AI41" s="84"/>
    </row>
    <row r="42" spans="1:35" ht="15.75" thickBot="1">
      <c r="A42" s="40" t="s">
        <v>60</v>
      </c>
    </row>
    <row r="43" spans="1:35">
      <c r="A43" s="69" t="s">
        <v>30</v>
      </c>
      <c r="B43" s="70"/>
      <c r="C43" s="71">
        <f>IF(C$3&lt;&gt;"",IF(SUMPRODUCT((C$3&gt;=Leave[depart])*(C$3&lt;Leave[retour])*($A42=Leave[Agents])),0,nbHeures($A42,C$3,1)),"")</f>
        <v>0.29166666666666669</v>
      </c>
      <c r="D43" s="72">
        <f>IF(D$3&lt;&gt;"",IF(SUMPRODUCT((D$3&gt;=Leave[depart])*(D$3&lt;Leave[retour])*($A42=Leave[Agents])),0,nbHeures($A42,D$3,1)),"")</f>
        <v>0.29166666666666669</v>
      </c>
      <c r="E43" s="72">
        <f>IF(E$3&lt;&gt;"",IF(SUMPRODUCT((E$3&gt;=Leave[depart])*(E$3&lt;Leave[retour])*($A42=Leave[Agents])),0,nbHeures($A42,E$3,1)),"")</f>
        <v>0.41666666666666663</v>
      </c>
      <c r="F43" s="72">
        <f>IF(F$3&lt;&gt;"",IF(SUMPRODUCT((F$3&gt;=Leave[depart])*(F$3&lt;Leave[retour])*($A42=Leave[Agents])),0,nbHeures($A42,F$3,1)),"")</f>
        <v>0.29166666666666669</v>
      </c>
      <c r="G43" s="72">
        <f>IF(G$3&lt;&gt;"",IF(SUMPRODUCT((G$3&gt;=Leave[depart])*(G$3&lt;Leave[retour])*($A42=Leave[Agents])),0,nbHeures($A42,G$3,1)),"")</f>
        <v>0.29166666666666669</v>
      </c>
      <c r="H43" s="72">
        <f>IF(H$3&lt;&gt;"",IF(SUMPRODUCT((H$3&gt;=Leave[depart])*(H$3&lt;Leave[retour])*($A42=Leave[Agents])),0,nbHeures($A42,H$3,1)),"")</f>
        <v>0.41666666666666663</v>
      </c>
      <c r="I43" s="72">
        <f>IF(I$3&lt;&gt;"",IF(SUMPRODUCT((I$3&gt;=Leave[depart])*(I$3&lt;Leave[retour])*($A42=Leave[Agents])),0,nbHeures($A42,I$3,1)),"")</f>
        <v>0.29166666666666669</v>
      </c>
      <c r="J43" s="72">
        <f>IF(J$3&lt;&gt;"",IF(SUMPRODUCT((J$3&gt;=Leave[depart])*(J$3&lt;Leave[retour])*($A42=Leave[Agents])),0,nbHeures($A42,J$3,1)),"")</f>
        <v>0.29166666666666669</v>
      </c>
      <c r="K43" s="72">
        <f>IF(K$3&lt;&gt;"",IF(SUMPRODUCT((K$3&gt;=Leave[depart])*(K$3&lt;Leave[retour])*($A42=Leave[Agents])),0,nbHeures($A42,K$3,1)),"")</f>
        <v>0.41666666666666663</v>
      </c>
      <c r="L43" s="72">
        <f>IF(L$3&lt;&gt;"",IF(SUMPRODUCT((L$3&gt;=Leave[depart])*(L$3&lt;Leave[retour])*($A42=Leave[Agents])),0,nbHeures($A42,L$3,1)),"")</f>
        <v>0.29166666666666669</v>
      </c>
      <c r="M43" s="72">
        <f>IF(M$3&lt;&gt;"",IF(SUMPRODUCT((M$3&gt;=Leave[depart])*(M$3&lt;Leave[retour])*($A42=Leave[Agents])),0,nbHeures($A42,M$3,1)),"")</f>
        <v>0.29166666666666669</v>
      </c>
      <c r="N43" s="72">
        <f>IF(N$3&lt;&gt;"",IF(SUMPRODUCT((N$3&gt;=Leave[depart])*(N$3&lt;Leave[retour])*($A42=Leave[Agents])),0,nbHeures($A42,N$3,1)),"")</f>
        <v>0.41666666666666663</v>
      </c>
      <c r="O43" s="72">
        <f>IF(O$3&lt;&gt;"",IF(SUMPRODUCT((O$3&gt;=Leave[depart])*(O$3&lt;Leave[retour])*($A42=Leave[Agents])),0,nbHeures($A42,O$3,1)),"")</f>
        <v>0.29166666666666669</v>
      </c>
      <c r="P43" s="72">
        <f>IF(P$3&lt;&gt;"",IF(SUMPRODUCT((P$3&gt;=Leave[depart])*(P$3&lt;Leave[retour])*($A42=Leave[Agents])),0,nbHeures($A42,P$3,1)),"")</f>
        <v>0.29166666666666669</v>
      </c>
      <c r="Q43" s="72">
        <f>IF(Q$3&lt;&gt;"",IF(SUMPRODUCT((Q$3&gt;=Leave[depart])*(Q$3&lt;Leave[retour])*($A42=Leave[Agents])),0,nbHeures($A42,Q$3,1)),"")</f>
        <v>0.41666666666666663</v>
      </c>
      <c r="R43" s="72">
        <f>IF(R$3&lt;&gt;"",IF(SUMPRODUCT((R$3&gt;=Leave[depart])*(R$3&lt;Leave[retour])*($A42=Leave[Agents])),0,nbHeures($A42,R$3,1)),"")</f>
        <v>0.29166666666666669</v>
      </c>
      <c r="S43" s="72">
        <f>IF(S$3&lt;&gt;"",IF(SUMPRODUCT((S$3&gt;=Leave[depart])*(S$3&lt;Leave[retour])*($A42=Leave[Agents])),0,nbHeures($A42,S$3,1)),"")</f>
        <v>0.29166666666666669</v>
      </c>
      <c r="T43" s="72">
        <f>IF(T$3&lt;&gt;"",IF(SUMPRODUCT((T$3&gt;=Leave[depart])*(T$3&lt;Leave[retour])*($A42=Leave[Agents])),0,nbHeures($A42,T$3,1)),"")</f>
        <v>0.41666666666666663</v>
      </c>
      <c r="U43" s="72">
        <f>IF(U$3&lt;&gt;"",IF(SUMPRODUCT((U$3&gt;=Leave[depart])*(U$3&lt;Leave[retour])*($A42=Leave[Agents])),0,nbHeures($A42,U$3,1)),"")</f>
        <v>0.29166666666666669</v>
      </c>
      <c r="V43" s="72">
        <f>IF(V$3&lt;&gt;"",IF(SUMPRODUCT((V$3&gt;=Leave[depart])*(V$3&lt;Leave[retour])*($A42=Leave[Agents])),0,nbHeures($A42,V$3,1)),"")</f>
        <v>0.29166666666666669</v>
      </c>
      <c r="W43" s="72">
        <f>IF(W$3&lt;&gt;"",IF(SUMPRODUCT((W$3&gt;=Leave[depart])*(W$3&lt;Leave[retour])*($A42=Leave[Agents])),0,nbHeures($A42,W$3,1)),"")</f>
        <v>0.41666666666666663</v>
      </c>
      <c r="X43" s="72">
        <f>IF(X$3&lt;&gt;"",IF(SUMPRODUCT((X$3&gt;=Leave[depart])*(X$3&lt;Leave[retour])*($A42=Leave[Agents])),0,nbHeures($A42,X$3,1)),"")</f>
        <v>0.29166666666666669</v>
      </c>
      <c r="Y43" s="72">
        <f>IF(Y$3&lt;&gt;"",IF(SUMPRODUCT((Y$3&gt;=Leave[depart])*(Y$3&lt;Leave[retour])*($A42=Leave[Agents])),0,nbHeures($A42,Y$3,1)),"")</f>
        <v>0.29166666666666669</v>
      </c>
      <c r="Z43" s="72">
        <f>IF(Z$3&lt;&gt;"",IF(SUMPRODUCT((Z$3&gt;=Leave[depart])*(Z$3&lt;Leave[retour])*($A42=Leave[Agents])),0,nbHeures($A42,Z$3,1)),"")</f>
        <v>0.41666666666666663</v>
      </c>
      <c r="AA43" s="72">
        <f>IF(AA$3&lt;&gt;"",IF(SUMPRODUCT((AA$3&gt;=Leave[depart])*(AA$3&lt;Leave[retour])*($A42=Leave[Agents])),0,nbHeures($A42,AA$3,1)),"")</f>
        <v>0.29166666666666669</v>
      </c>
      <c r="AB43" s="72">
        <f>IF(AB$3&lt;&gt;"",IF(SUMPRODUCT((AB$3&gt;=Leave[depart])*(AB$3&lt;Leave[retour])*($A42=Leave[Agents])),0,nbHeures($A42,AB$3,1)),"")</f>
        <v>0.29166666666666669</v>
      </c>
      <c r="AC43" s="72">
        <f>IF(AC$3&lt;&gt;"",IF(SUMPRODUCT((AC$3&gt;=Leave[depart])*(AC$3&lt;Leave[retour])*($A42=Leave[Agents])),0,nbHeures($A42,AC$3,1)),"")</f>
        <v>0.41666666666666663</v>
      </c>
      <c r="AD43" s="72">
        <f>IF(AD$3&lt;&gt;"",IF(SUMPRODUCT((AD$3&gt;=Leave[depart])*(AD$3&lt;Leave[retour])*($A42=Leave[Agents])),0,nbHeures($A42,AD$3,1)),"")</f>
        <v>0.29166666666666669</v>
      </c>
      <c r="AE43" s="72" t="str">
        <f>IF(AE$3&lt;&gt;"",IF(SUMPRODUCT((AE$3&gt;=Leave[depart])*(AE$3&lt;Leave[retour])*($A42=Leave[Agents])),0,nbHeures($A42,AE$3,1)),"")</f>
        <v/>
      </c>
      <c r="AF43" s="72" t="str">
        <f>IF(AF$3&lt;&gt;"",IF(SUMPRODUCT((AF$3&gt;=Leave[depart])*(AF$3&lt;Leave[retour])*($A42=Leave[Agents])),0,nbHeures($A42,AF$3,1)),"")</f>
        <v/>
      </c>
      <c r="AG43" s="72" t="str">
        <f>IF(AG$3&lt;&gt;"",IF(SUMPRODUCT((AG$3&gt;=Leave[depart])*(AG$3&lt;Leave[retour])*($A42=Leave[Agents])),0,nbHeures($A42,AG$3,1)),"")</f>
        <v/>
      </c>
      <c r="AH43" s="79">
        <f>SUM(HEURES!$C43:$AG43)+AH47</f>
        <v>9.2916666666666661</v>
      </c>
      <c r="AI43" s="80"/>
    </row>
    <row r="44" spans="1:35">
      <c r="A44" s="69" t="s">
        <v>31</v>
      </c>
      <c r="B44" s="70"/>
      <c r="C44" s="85">
        <f>IF(C$3&lt;&gt;"",IF(SUMPRODUCT((C$3&gt;=Leave[depart])*(C$3&lt;Leave[retour])*($A42=Leave[Agents])),0,nbHeures($A42,C$3,2)),"")</f>
        <v>0.25</v>
      </c>
      <c r="D44" s="86">
        <f>IF(D$3&lt;&gt;"",IF(SUMPRODUCT((D$3&gt;=Leave[depart])*(D$3&lt;Leave[retour])*($A42=Leave[Agents])),0,nbHeures($A42,D$3,2)),"")</f>
        <v>0</v>
      </c>
      <c r="E44" s="86">
        <f>IF(E$3&lt;&gt;"",IF(SUMPRODUCT((E$3&gt;=Leave[depart])*(E$3&lt;Leave[retour])*($A42=Leave[Agents])),0,nbHeures($A42,E$3,2)),"")</f>
        <v>0.125</v>
      </c>
      <c r="F44" s="86">
        <f>IF(F$3&lt;&gt;"",IF(SUMPRODUCT((F$3&gt;=Leave[depart])*(F$3&lt;Leave[retour])*($A42=Leave[Agents])),0,nbHeures($A42,F$3,2)),"")</f>
        <v>0.25</v>
      </c>
      <c r="G44" s="86">
        <f>IF(G$3&lt;&gt;"",IF(SUMPRODUCT((G$3&gt;=Leave[depart])*(G$3&lt;Leave[retour])*($A42=Leave[Agents])),0,nbHeures($A42,G$3,2)),"")</f>
        <v>0</v>
      </c>
      <c r="H44" s="86">
        <f>IF(H$3&lt;&gt;"",IF(SUMPRODUCT((H$3&gt;=Leave[depart])*(H$3&lt;Leave[retour])*($A42=Leave[Agents])),0,nbHeures($A42,H$3,2)),"")</f>
        <v>0.125</v>
      </c>
      <c r="I44" s="86">
        <f>IF(I$3&lt;&gt;"",IF(SUMPRODUCT((I$3&gt;=Leave[depart])*(I$3&lt;Leave[retour])*($A42=Leave[Agents])),0,nbHeures($A42,I$3,2)),"")</f>
        <v>0.25</v>
      </c>
      <c r="J44" s="86">
        <f>IF(J$3&lt;&gt;"",IF(SUMPRODUCT((J$3&gt;=Leave[depart])*(J$3&lt;Leave[retour])*($A42=Leave[Agents])),0,nbHeures($A42,J$3,2)),"")</f>
        <v>0</v>
      </c>
      <c r="K44" s="86">
        <f>IF(K$3&lt;&gt;"",IF(SUMPRODUCT((K$3&gt;=Leave[depart])*(K$3&lt;Leave[retour])*($A42=Leave[Agents])),0,nbHeures($A42,K$3,2)),"")</f>
        <v>0.125</v>
      </c>
      <c r="L44" s="86">
        <f>IF(L$3&lt;&gt;"",IF(SUMPRODUCT((L$3&gt;=Leave[depart])*(L$3&lt;Leave[retour])*($A42=Leave[Agents])),0,nbHeures($A42,L$3,2)),"")</f>
        <v>0.25</v>
      </c>
      <c r="M44" s="86">
        <f>IF(M$3&lt;&gt;"",IF(SUMPRODUCT((M$3&gt;=Leave[depart])*(M$3&lt;Leave[retour])*($A42=Leave[Agents])),0,nbHeures($A42,M$3,2)),"")</f>
        <v>0</v>
      </c>
      <c r="N44" s="86">
        <f>IF(N$3&lt;&gt;"",IF(SUMPRODUCT((N$3&gt;=Leave[depart])*(N$3&lt;Leave[retour])*($A42=Leave[Agents])),0,nbHeures($A42,N$3,2)),"")</f>
        <v>0.125</v>
      </c>
      <c r="O44" s="86">
        <f>IF(O$3&lt;&gt;"",IF(SUMPRODUCT((O$3&gt;=Leave[depart])*(O$3&lt;Leave[retour])*($A42=Leave[Agents])),0,nbHeures($A42,O$3,2)),"")</f>
        <v>0.25</v>
      </c>
      <c r="P44" s="86">
        <f>IF(P$3&lt;&gt;"",IF(SUMPRODUCT((P$3&gt;=Leave[depart])*(P$3&lt;Leave[retour])*($A42=Leave[Agents])),0,nbHeures($A42,P$3,2)),"")</f>
        <v>0</v>
      </c>
      <c r="Q44" s="86">
        <f>IF(Q$3&lt;&gt;"",IF(SUMPRODUCT((Q$3&gt;=Leave[depart])*(Q$3&lt;Leave[retour])*($A42=Leave[Agents])),0,nbHeures($A42,Q$3,2)),"")</f>
        <v>0.125</v>
      </c>
      <c r="R44" s="86">
        <f>IF(R$3&lt;&gt;"",IF(SUMPRODUCT((R$3&gt;=Leave[depart])*(R$3&lt;Leave[retour])*($A42=Leave[Agents])),0,nbHeures($A42,R$3,2)),"")</f>
        <v>0.25</v>
      </c>
      <c r="S44" s="86">
        <f>IF(S$3&lt;&gt;"",IF(SUMPRODUCT((S$3&gt;=Leave[depart])*(S$3&lt;Leave[retour])*($A42=Leave[Agents])),0,nbHeures($A42,S$3,2)),"")</f>
        <v>0</v>
      </c>
      <c r="T44" s="86">
        <f>IF(T$3&lt;&gt;"",IF(SUMPRODUCT((T$3&gt;=Leave[depart])*(T$3&lt;Leave[retour])*($A42=Leave[Agents])),0,nbHeures($A42,T$3,2)),"")</f>
        <v>0.125</v>
      </c>
      <c r="U44" s="86">
        <f>IF(U$3&lt;&gt;"",IF(SUMPRODUCT((U$3&gt;=Leave[depart])*(U$3&lt;Leave[retour])*($A42=Leave[Agents])),0,nbHeures($A42,U$3,2)),"")</f>
        <v>0.25</v>
      </c>
      <c r="V44" s="86">
        <f>IF(V$3&lt;&gt;"",IF(SUMPRODUCT((V$3&gt;=Leave[depart])*(V$3&lt;Leave[retour])*($A42=Leave[Agents])),0,nbHeures($A42,V$3,2)),"")</f>
        <v>0</v>
      </c>
      <c r="W44" s="86">
        <f>IF(W$3&lt;&gt;"",IF(SUMPRODUCT((W$3&gt;=Leave[depart])*(W$3&lt;Leave[retour])*($A42=Leave[Agents])),0,nbHeures($A42,W$3,2)),"")</f>
        <v>0.125</v>
      </c>
      <c r="X44" s="86">
        <f>IF(X$3&lt;&gt;"",IF(SUMPRODUCT((X$3&gt;=Leave[depart])*(X$3&lt;Leave[retour])*($A42=Leave[Agents])),0,nbHeures($A42,X$3,2)),"")</f>
        <v>0.25</v>
      </c>
      <c r="Y44" s="86">
        <f>IF(Y$3&lt;&gt;"",IF(SUMPRODUCT((Y$3&gt;=Leave[depart])*(Y$3&lt;Leave[retour])*($A42=Leave[Agents])),0,nbHeures($A42,Y$3,2)),"")</f>
        <v>0</v>
      </c>
      <c r="Z44" s="86">
        <f>IF(Z$3&lt;&gt;"",IF(SUMPRODUCT((Z$3&gt;=Leave[depart])*(Z$3&lt;Leave[retour])*($A42=Leave[Agents])),0,nbHeures($A42,Z$3,2)),"")</f>
        <v>0.125</v>
      </c>
      <c r="AA44" s="86">
        <f>IF(AA$3&lt;&gt;"",IF(SUMPRODUCT((AA$3&gt;=Leave[depart])*(AA$3&lt;Leave[retour])*($A42=Leave[Agents])),0,nbHeures($A42,AA$3,2)),"")</f>
        <v>0.25</v>
      </c>
      <c r="AB44" s="86">
        <f>IF(AB$3&lt;&gt;"",IF(SUMPRODUCT((AB$3&gt;=Leave[depart])*(AB$3&lt;Leave[retour])*($A42=Leave[Agents])),0,nbHeures($A42,AB$3,2)),"")</f>
        <v>0</v>
      </c>
      <c r="AC44" s="86">
        <f>IF(AC$3&lt;&gt;"",IF(SUMPRODUCT((AC$3&gt;=Leave[depart])*(AC$3&lt;Leave[retour])*($A42=Leave[Agents])),0,nbHeures($A42,AC$3,2)),"")</f>
        <v>0.125</v>
      </c>
      <c r="AD44" s="86">
        <f>IF(AD$3&lt;&gt;"",IF(SUMPRODUCT((AD$3&gt;=Leave[depart])*(AD$3&lt;Leave[retour])*($A42=Leave[Agents])),0,nbHeures($A42,AD$3,2)),"")</f>
        <v>0.25</v>
      </c>
      <c r="AE44" s="86" t="str">
        <f>IF(AE$3&lt;&gt;"",IF(SUMPRODUCT((AE$3&gt;=Leave[depart])*(AE$3&lt;Leave[retour])*($A42=Leave[Agents])),0,nbHeures($A42,AE$3,2)),"")</f>
        <v/>
      </c>
      <c r="AF44" s="86" t="str">
        <f>IF(AF$3&lt;&gt;"",IF(SUMPRODUCT((AF$3&gt;=Leave[depart])*(AF$3&lt;Leave[retour])*($A42=Leave[Agents])),0,nbHeures($A42,AF$3,2)),"")</f>
        <v/>
      </c>
      <c r="AG44" s="86" t="str">
        <f>IF(AG$3&lt;&gt;"",IF(SUMPRODUCT((AG$3&gt;=Leave[depart])*(AG$3&lt;Leave[retour])*($A42=Leave[Agents])),0,nbHeures($A42,AG$3,2)),"")</f>
        <v/>
      </c>
      <c r="AH44" s="81">
        <f>SUM(HEURES!$C44:$AG44)</f>
        <v>3.625</v>
      </c>
      <c r="AI44" s="82">
        <f>SUM(HEURES!$C44:$AG44)</f>
        <v>3.625</v>
      </c>
    </row>
    <row r="45" spans="1:35">
      <c r="A45" s="69" t="s">
        <v>53</v>
      </c>
      <c r="B45" s="70"/>
      <c r="C45" s="77">
        <f>IF(ISERROR(MATCH(C$3,Days_off[#Data],0)),0,C43)</f>
        <v>0</v>
      </c>
      <c r="D45" s="78">
        <f>IF(ISERROR(MATCH(D$3,Days_off[#Data],0)),0,D43)</f>
        <v>0</v>
      </c>
      <c r="E45" s="78">
        <f>IF(ISERROR(MATCH(E$3,Days_off[#Data],0)),0,E43)</f>
        <v>0</v>
      </c>
      <c r="F45" s="78">
        <f>IF(ISERROR(MATCH(F$3,Days_off[#Data],0)),0,F43)</f>
        <v>0</v>
      </c>
      <c r="G45" s="78">
        <f>IF(ISERROR(MATCH(G$3,Days_off[#Data],0)),0,G43)</f>
        <v>0</v>
      </c>
      <c r="H45" s="78">
        <f>IF(ISERROR(MATCH(H$3,Days_off[#Data],0)),0,H43)</f>
        <v>0</v>
      </c>
      <c r="I45" s="78">
        <f>IF(ISERROR(MATCH(I$3,Days_off[#Data],0)),0,I43)</f>
        <v>0</v>
      </c>
      <c r="J45" s="78">
        <f>IF(ISERROR(MATCH(J$3,Days_off[#Data],0)),0,J43)</f>
        <v>0</v>
      </c>
      <c r="K45" s="78">
        <f>IF(ISERROR(MATCH(K$3,Days_off[#Data],0)),0,K43)</f>
        <v>0</v>
      </c>
      <c r="L45" s="78">
        <f>IF(ISERROR(MATCH(L$3,Days_off[#Data],0)),0,L43)</f>
        <v>0</v>
      </c>
      <c r="M45" s="78">
        <f>IF(ISERROR(MATCH(M$3,Days_off[#Data],0)),0,M43)</f>
        <v>0</v>
      </c>
      <c r="N45" s="78">
        <f>IF(ISERROR(MATCH(N$3,Days_off[#Data],0)),0,N43)</f>
        <v>0</v>
      </c>
      <c r="O45" s="78">
        <f>IF(ISERROR(MATCH(O$3,Days_off[#Data],0)),0,O43)</f>
        <v>0</v>
      </c>
      <c r="P45" s="78">
        <f>IF(ISERROR(MATCH(P$3,Days_off[#Data],0)),0,P43)</f>
        <v>0</v>
      </c>
      <c r="Q45" s="78">
        <f>IF(ISERROR(MATCH(Q$3,Days_off[#Data],0)),0,Q43)</f>
        <v>0</v>
      </c>
      <c r="R45" s="78">
        <f>IF(ISERROR(MATCH(R$3,Days_off[#Data],0)),0,R43)</f>
        <v>0</v>
      </c>
      <c r="S45" s="78">
        <f>IF(ISERROR(MATCH(S$3,Days_off[#Data],0)),0,S43)</f>
        <v>0</v>
      </c>
      <c r="T45" s="78">
        <f>IF(ISERROR(MATCH(T$3,Days_off[#Data],0)),0,T43)</f>
        <v>0</v>
      </c>
      <c r="U45" s="78">
        <f>IF(ISERROR(MATCH(U$3,Days_off[#Data],0)),0,U43)</f>
        <v>0</v>
      </c>
      <c r="V45" s="78">
        <f>IF(ISERROR(MATCH(V$3,Days_off[#Data],0)),0,V43)</f>
        <v>0</v>
      </c>
      <c r="W45" s="78">
        <f>IF(ISERROR(MATCH(W$3,Days_off[#Data],0)),0,W43)</f>
        <v>0</v>
      </c>
      <c r="X45" s="78">
        <f>IF(ISERROR(MATCH(X$3,Days_off[#Data],0)),0,X43)</f>
        <v>0</v>
      </c>
      <c r="Y45" s="78">
        <f>IF(ISERROR(MATCH(Y$3,Days_off[#Data],0)),0,Y43)</f>
        <v>0</v>
      </c>
      <c r="Z45" s="78">
        <f>IF(ISERROR(MATCH(Z$3,Days_off[#Data],0)),0,Z43)</f>
        <v>0</v>
      </c>
      <c r="AA45" s="78">
        <f>IF(ISERROR(MATCH(AA$3,Days_off[#Data],0)),0,AA43)</f>
        <v>0</v>
      </c>
      <c r="AB45" s="78">
        <f>IF(ISERROR(MATCH(AB$3,Days_off[#Data],0)),0,AB43)</f>
        <v>0</v>
      </c>
      <c r="AC45" s="78">
        <f>IF(ISERROR(MATCH(AC$3,Days_off[#Data],0)),0,AC43)</f>
        <v>0</v>
      </c>
      <c r="AD45" s="78">
        <f>IF(ISERROR(MATCH(AD$3,Days_off[#Data],0)),0,AD43)</f>
        <v>0</v>
      </c>
      <c r="AE45" s="78">
        <f>IF(ISERROR(MATCH(AE$3,Days_off[#Data],0)),0,AE43)</f>
        <v>0</v>
      </c>
      <c r="AF45" s="78">
        <f>IF(ISERROR(MATCH(AF$3,Days_off[#Data],0)),0,AF43)</f>
        <v>0</v>
      </c>
      <c r="AG45" s="78">
        <f>IF(ISERROR(MATCH(AG$3,Days_off[#Data],0)),0,AG43)</f>
        <v>0</v>
      </c>
      <c r="AH45" s="81">
        <f>SUM(HEURES!$C45:$AG45)</f>
        <v>0</v>
      </c>
      <c r="AI45" s="82"/>
    </row>
    <row r="46" spans="1:35">
      <c r="A46" s="69" t="s">
        <v>54</v>
      </c>
      <c r="B46" s="70"/>
      <c r="C46" s="77">
        <f>IF(ISERROR(MATCH(C$3,Days_off[#Data],0)),0,C44)</f>
        <v>0</v>
      </c>
      <c r="D46" s="78">
        <f>IF(ISERROR(MATCH(D$3,Days_off[#Data],0)),0,D44)</f>
        <v>0</v>
      </c>
      <c r="E46" s="78">
        <f>IF(ISERROR(MATCH(E$3,Days_off[#Data],0)),0,E44)</f>
        <v>0</v>
      </c>
      <c r="F46" s="78">
        <f>IF(ISERROR(MATCH(F$3,Days_off[#Data],0)),0,F44)</f>
        <v>0</v>
      </c>
      <c r="G46" s="78">
        <f>IF(ISERROR(MATCH(G$3,Days_off[#Data],0)),0,G44)</f>
        <v>0</v>
      </c>
      <c r="H46" s="78">
        <f>IF(ISERROR(MATCH(H$3,Days_off[#Data],0)),0,H44)</f>
        <v>0</v>
      </c>
      <c r="I46" s="78">
        <f>IF(ISERROR(MATCH(I$3,Days_off[#Data],0)),0,I44)</f>
        <v>0</v>
      </c>
      <c r="J46" s="78">
        <f>IF(ISERROR(MATCH(J$3,Days_off[#Data],0)),0,J44)</f>
        <v>0</v>
      </c>
      <c r="K46" s="78">
        <f>IF(ISERROR(MATCH(K$3,Days_off[#Data],0)),0,K44)</f>
        <v>0</v>
      </c>
      <c r="L46" s="78">
        <f>IF(ISERROR(MATCH(L$3,Days_off[#Data],0)),0,L44)</f>
        <v>0</v>
      </c>
      <c r="M46" s="78">
        <f>IF(ISERROR(MATCH(M$3,Days_off[#Data],0)),0,M44)</f>
        <v>0</v>
      </c>
      <c r="N46" s="78">
        <f>IF(ISERROR(MATCH(N$3,Days_off[#Data],0)),0,N44)</f>
        <v>0</v>
      </c>
      <c r="O46" s="78">
        <f>IF(ISERROR(MATCH(O$3,Days_off[#Data],0)),0,O44)</f>
        <v>0</v>
      </c>
      <c r="P46" s="78">
        <f>IF(ISERROR(MATCH(P$3,Days_off[#Data],0)),0,P44)</f>
        <v>0</v>
      </c>
      <c r="Q46" s="78">
        <f>IF(ISERROR(MATCH(Q$3,Days_off[#Data],0)),0,Q44)</f>
        <v>0</v>
      </c>
      <c r="R46" s="78">
        <f>IF(ISERROR(MATCH(R$3,Days_off[#Data],0)),0,R44)</f>
        <v>0</v>
      </c>
      <c r="S46" s="78">
        <f>IF(ISERROR(MATCH(S$3,Days_off[#Data],0)),0,S44)</f>
        <v>0</v>
      </c>
      <c r="T46" s="78">
        <f>IF(ISERROR(MATCH(T$3,Days_off[#Data],0)),0,T44)</f>
        <v>0</v>
      </c>
      <c r="U46" s="78">
        <f>IF(ISERROR(MATCH(U$3,Days_off[#Data],0)),0,U44)</f>
        <v>0</v>
      </c>
      <c r="V46" s="78">
        <f>IF(ISERROR(MATCH(V$3,Days_off[#Data],0)),0,V44)</f>
        <v>0</v>
      </c>
      <c r="W46" s="78">
        <f>IF(ISERROR(MATCH(W$3,Days_off[#Data],0)),0,W44)</f>
        <v>0</v>
      </c>
      <c r="X46" s="78">
        <f>IF(ISERROR(MATCH(X$3,Days_off[#Data],0)),0,X44)</f>
        <v>0</v>
      </c>
      <c r="Y46" s="78">
        <f>IF(ISERROR(MATCH(Y$3,Days_off[#Data],0)),0,Y44)</f>
        <v>0</v>
      </c>
      <c r="Z46" s="78">
        <f>IF(ISERROR(MATCH(Z$3,Days_off[#Data],0)),0,Z44)</f>
        <v>0</v>
      </c>
      <c r="AA46" s="78">
        <f>IF(ISERROR(MATCH(AA$3,Days_off[#Data],0)),0,AA44)</f>
        <v>0</v>
      </c>
      <c r="AB46" s="78">
        <f>IF(ISERROR(MATCH(AB$3,Days_off[#Data],0)),0,AB44)</f>
        <v>0</v>
      </c>
      <c r="AC46" s="78">
        <f>IF(ISERROR(MATCH(AC$3,Days_off[#Data],0)),0,AC44)</f>
        <v>0</v>
      </c>
      <c r="AD46" s="78">
        <f>IF(ISERROR(MATCH(AD$3,Days_off[#Data],0)),0,AD44)</f>
        <v>0</v>
      </c>
      <c r="AE46" s="78">
        <f>IF(ISERROR(MATCH(AE$3,Days_off[#Data],0)),0,AE44)</f>
        <v>0</v>
      </c>
      <c r="AF46" s="78">
        <f>IF(ISERROR(MATCH(AF$3,Days_off[#Data],0)),0,AF44)</f>
        <v>0</v>
      </c>
      <c r="AG46" s="78">
        <f>IF(ISERROR(MATCH(AG$3,Days_off[#Data],0)),0,AG44)</f>
        <v>0</v>
      </c>
      <c r="AH46" s="81">
        <f>SUM(HEURES!$C46:$AG46)</f>
        <v>0</v>
      </c>
      <c r="AI46" s="82">
        <f>SUM(HEURES!$C46:$AG46)</f>
        <v>0</v>
      </c>
    </row>
    <row r="47" spans="1:35" ht="15.75" thickBot="1">
      <c r="A47" s="73" t="s">
        <v>62</v>
      </c>
      <c r="B47" s="74"/>
      <c r="C47" s="75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76"/>
      <c r="AH47" s="83">
        <f>SUM(HEURES!$C47:$AG47)/24</f>
        <v>0</v>
      </c>
      <c r="AI47" s="84"/>
    </row>
    <row r="48" spans="1:35" ht="15.75" thickBot="1">
      <c r="A48" s="25" t="s">
        <v>61</v>
      </c>
    </row>
    <row r="49" spans="1:35">
      <c r="A49" s="69" t="s">
        <v>30</v>
      </c>
      <c r="B49" s="70"/>
      <c r="C49" s="71">
        <f>IF(C$3&lt;&gt;"",IF(SUMPRODUCT((C$3&gt;=Leave[depart])*(C$3&lt;Leave[retour])*($A48=Leave[Agents])),0,nbHeures($A48,C$3,1)),"")</f>
        <v>0.29166666666666669</v>
      </c>
      <c r="D49" s="72">
        <f>IF(D$3&lt;&gt;"",IF(SUMPRODUCT((D$3&gt;=Leave[depart])*(D$3&lt;Leave[retour])*($A48=Leave[Agents])),0,nbHeures($A48,D$3,1)),"")</f>
        <v>0.29166666666666669</v>
      </c>
      <c r="E49" s="72">
        <f>IF(E$3&lt;&gt;"",IF(SUMPRODUCT((E$3&gt;=Leave[depart])*(E$3&lt;Leave[retour])*($A48=Leave[Agents])),0,nbHeures($A48,E$3,1)),"")</f>
        <v>0.41666666666666663</v>
      </c>
      <c r="F49" s="72">
        <f>IF(F$3&lt;&gt;"",IF(SUMPRODUCT((F$3&gt;=Leave[depart])*(F$3&lt;Leave[retour])*($A48=Leave[Agents])),0,nbHeures($A48,F$3,1)),"")</f>
        <v>0.29166666666666669</v>
      </c>
      <c r="G49" s="72">
        <f>IF(G$3&lt;&gt;"",IF(SUMPRODUCT((G$3&gt;=Leave[depart])*(G$3&lt;Leave[retour])*($A48=Leave[Agents])),0,nbHeures($A48,G$3,1)),"")</f>
        <v>0.29166666666666669</v>
      </c>
      <c r="H49" s="72">
        <f>IF(H$3&lt;&gt;"",IF(SUMPRODUCT((H$3&gt;=Leave[depart])*(H$3&lt;Leave[retour])*($A48=Leave[Agents])),0,nbHeures($A48,H$3,1)),"")</f>
        <v>0.41666666666666663</v>
      </c>
      <c r="I49" s="72">
        <f>IF(I$3&lt;&gt;"",IF(SUMPRODUCT((I$3&gt;=Leave[depart])*(I$3&lt;Leave[retour])*($A48=Leave[Agents])),0,nbHeures($A48,I$3,1)),"")</f>
        <v>0.29166666666666669</v>
      </c>
      <c r="J49" s="72">
        <f>IF(J$3&lt;&gt;"",IF(SUMPRODUCT((J$3&gt;=Leave[depart])*(J$3&lt;Leave[retour])*($A48=Leave[Agents])),0,nbHeures($A48,J$3,1)),"")</f>
        <v>0.29166666666666669</v>
      </c>
      <c r="K49" s="72">
        <f>IF(K$3&lt;&gt;"",IF(SUMPRODUCT((K$3&gt;=Leave[depart])*(K$3&lt;Leave[retour])*($A48=Leave[Agents])),0,nbHeures($A48,K$3,1)),"")</f>
        <v>0.41666666666666663</v>
      </c>
      <c r="L49" s="72">
        <f>IF(L$3&lt;&gt;"",IF(SUMPRODUCT((L$3&gt;=Leave[depart])*(L$3&lt;Leave[retour])*($A48=Leave[Agents])),0,nbHeures($A48,L$3,1)),"")</f>
        <v>0.29166666666666669</v>
      </c>
      <c r="M49" s="72">
        <f>IF(M$3&lt;&gt;"",IF(SUMPRODUCT((M$3&gt;=Leave[depart])*(M$3&lt;Leave[retour])*($A48=Leave[Agents])),0,nbHeures($A48,M$3,1)),"")</f>
        <v>0.29166666666666669</v>
      </c>
      <c r="N49" s="72">
        <f>IF(N$3&lt;&gt;"",IF(SUMPRODUCT((N$3&gt;=Leave[depart])*(N$3&lt;Leave[retour])*($A48=Leave[Agents])),0,nbHeures($A48,N$3,1)),"")</f>
        <v>0.41666666666666663</v>
      </c>
      <c r="O49" s="72">
        <f>IF(O$3&lt;&gt;"",IF(SUMPRODUCT((O$3&gt;=Leave[depart])*(O$3&lt;Leave[retour])*($A48=Leave[Agents])),0,nbHeures($A48,O$3,1)),"")</f>
        <v>0.29166666666666669</v>
      </c>
      <c r="P49" s="72">
        <f>IF(P$3&lt;&gt;"",IF(SUMPRODUCT((P$3&gt;=Leave[depart])*(P$3&lt;Leave[retour])*($A48=Leave[Agents])),0,nbHeures($A48,P$3,1)),"")</f>
        <v>0.29166666666666669</v>
      </c>
      <c r="Q49" s="72">
        <f>IF(Q$3&lt;&gt;"",IF(SUMPRODUCT((Q$3&gt;=Leave[depart])*(Q$3&lt;Leave[retour])*($A48=Leave[Agents])),0,nbHeures($A48,Q$3,1)),"")</f>
        <v>0.41666666666666663</v>
      </c>
      <c r="R49" s="72">
        <f>IF(R$3&lt;&gt;"",IF(SUMPRODUCT((R$3&gt;=Leave[depart])*(R$3&lt;Leave[retour])*($A48=Leave[Agents])),0,nbHeures($A48,R$3,1)),"")</f>
        <v>0.29166666666666669</v>
      </c>
      <c r="S49" s="72">
        <f>IF(S$3&lt;&gt;"",IF(SUMPRODUCT((S$3&gt;=Leave[depart])*(S$3&lt;Leave[retour])*($A48=Leave[Agents])),0,nbHeures($A48,S$3,1)),"")</f>
        <v>0.29166666666666669</v>
      </c>
      <c r="T49" s="72">
        <f>IF(T$3&lt;&gt;"",IF(SUMPRODUCT((T$3&gt;=Leave[depart])*(T$3&lt;Leave[retour])*($A48=Leave[Agents])),0,nbHeures($A48,T$3,1)),"")</f>
        <v>0.41666666666666663</v>
      </c>
      <c r="U49" s="72">
        <f>IF(U$3&lt;&gt;"",IF(SUMPRODUCT((U$3&gt;=Leave[depart])*(U$3&lt;Leave[retour])*($A48=Leave[Agents])),0,nbHeures($A48,U$3,1)),"")</f>
        <v>0.29166666666666669</v>
      </c>
      <c r="V49" s="72">
        <f>IF(V$3&lt;&gt;"",IF(SUMPRODUCT((V$3&gt;=Leave[depart])*(V$3&lt;Leave[retour])*($A48=Leave[Agents])),0,nbHeures($A48,V$3,1)),"")</f>
        <v>0.29166666666666669</v>
      </c>
      <c r="W49" s="72">
        <f>IF(W$3&lt;&gt;"",IF(SUMPRODUCT((W$3&gt;=Leave[depart])*(W$3&lt;Leave[retour])*($A48=Leave[Agents])),0,nbHeures($A48,W$3,1)),"")</f>
        <v>0.41666666666666663</v>
      </c>
      <c r="X49" s="72">
        <f>IF(X$3&lt;&gt;"",IF(SUMPRODUCT((X$3&gt;=Leave[depart])*(X$3&lt;Leave[retour])*($A48=Leave[Agents])),0,nbHeures($A48,X$3,1)),"")</f>
        <v>0.29166666666666669</v>
      </c>
      <c r="Y49" s="72">
        <f>IF(Y$3&lt;&gt;"",IF(SUMPRODUCT((Y$3&gt;=Leave[depart])*(Y$3&lt;Leave[retour])*($A48=Leave[Agents])),0,nbHeures($A48,Y$3,1)),"")</f>
        <v>0.29166666666666669</v>
      </c>
      <c r="Z49" s="72">
        <f>IF(Z$3&lt;&gt;"",IF(SUMPRODUCT((Z$3&gt;=Leave[depart])*(Z$3&lt;Leave[retour])*($A48=Leave[Agents])),0,nbHeures($A48,Z$3,1)),"")</f>
        <v>0.41666666666666663</v>
      </c>
      <c r="AA49" s="72">
        <f>IF(AA$3&lt;&gt;"",IF(SUMPRODUCT((AA$3&gt;=Leave[depart])*(AA$3&lt;Leave[retour])*($A48=Leave[Agents])),0,nbHeures($A48,AA$3,1)),"")</f>
        <v>0.29166666666666669</v>
      </c>
      <c r="AB49" s="72">
        <f>IF(AB$3&lt;&gt;"",IF(SUMPRODUCT((AB$3&gt;=Leave[depart])*(AB$3&lt;Leave[retour])*($A48=Leave[Agents])),0,nbHeures($A48,AB$3,1)),"")</f>
        <v>0.29166666666666669</v>
      </c>
      <c r="AC49" s="72">
        <f>IF(AC$3&lt;&gt;"",IF(SUMPRODUCT((AC$3&gt;=Leave[depart])*(AC$3&lt;Leave[retour])*($A48=Leave[Agents])),0,nbHeures($A48,AC$3,1)),"")</f>
        <v>0.41666666666666663</v>
      </c>
      <c r="AD49" s="72">
        <f>IF(AD$3&lt;&gt;"",IF(SUMPRODUCT((AD$3&gt;=Leave[depart])*(AD$3&lt;Leave[retour])*($A48=Leave[Agents])),0,nbHeures($A48,AD$3,1)),"")</f>
        <v>0.29166666666666669</v>
      </c>
      <c r="AE49" s="72" t="str">
        <f>IF(AE$3&lt;&gt;"",IF(SUMPRODUCT((AE$3&gt;=Leave[depart])*(AE$3&lt;Leave[retour])*($A48=Leave[Agents])),0,nbHeures($A48,AE$3,1)),"")</f>
        <v/>
      </c>
      <c r="AF49" s="72" t="str">
        <f>IF(AF$3&lt;&gt;"",IF(SUMPRODUCT((AF$3&gt;=Leave[depart])*(AF$3&lt;Leave[retour])*($A48=Leave[Agents])),0,nbHeures($A48,AF$3,1)),"")</f>
        <v/>
      </c>
      <c r="AG49" s="72" t="str">
        <f>IF(AG$3&lt;&gt;"",IF(SUMPRODUCT((AG$3&gt;=Leave[depart])*(AG$3&lt;Leave[retour])*($A48=Leave[Agents])),0,nbHeures($A48,AG$3,1)),"")</f>
        <v/>
      </c>
      <c r="AH49" s="79">
        <f>SUM(HEURES!$C49:$AG49)+AH53</f>
        <v>9.2916666666666661</v>
      </c>
      <c r="AI49" s="80"/>
    </row>
    <row r="50" spans="1:35">
      <c r="A50" s="69" t="s">
        <v>31</v>
      </c>
      <c r="B50" s="70"/>
      <c r="C50" s="85">
        <f>IF(C$3&lt;&gt;"",IF(SUMPRODUCT((C$3&gt;=Leave[depart])*(C$3&lt;Leave[retour])*($A48=Leave[Agents])),0,nbHeures($A48,C$3,2)),"")</f>
        <v>0.25</v>
      </c>
      <c r="D50" s="86">
        <f>IF(D$3&lt;&gt;"",IF(SUMPRODUCT((D$3&gt;=Leave[depart])*(D$3&lt;Leave[retour])*($A48=Leave[Agents])),0,nbHeures($A48,D$3,2)),"")</f>
        <v>0</v>
      </c>
      <c r="E50" s="86">
        <f>IF(E$3&lt;&gt;"",IF(SUMPRODUCT((E$3&gt;=Leave[depart])*(E$3&lt;Leave[retour])*($A48=Leave[Agents])),0,nbHeures($A48,E$3,2)),"")</f>
        <v>0.125</v>
      </c>
      <c r="F50" s="86">
        <f>IF(F$3&lt;&gt;"",IF(SUMPRODUCT((F$3&gt;=Leave[depart])*(F$3&lt;Leave[retour])*($A48=Leave[Agents])),0,nbHeures($A48,F$3,2)),"")</f>
        <v>0.25</v>
      </c>
      <c r="G50" s="86">
        <f>IF(G$3&lt;&gt;"",IF(SUMPRODUCT((G$3&gt;=Leave[depart])*(G$3&lt;Leave[retour])*($A48=Leave[Agents])),0,nbHeures($A48,G$3,2)),"")</f>
        <v>0</v>
      </c>
      <c r="H50" s="86">
        <f>IF(H$3&lt;&gt;"",IF(SUMPRODUCT((H$3&gt;=Leave[depart])*(H$3&lt;Leave[retour])*($A48=Leave[Agents])),0,nbHeures($A48,H$3,2)),"")</f>
        <v>0.125</v>
      </c>
      <c r="I50" s="86">
        <f>IF(I$3&lt;&gt;"",IF(SUMPRODUCT((I$3&gt;=Leave[depart])*(I$3&lt;Leave[retour])*($A48=Leave[Agents])),0,nbHeures($A48,I$3,2)),"")</f>
        <v>0.25</v>
      </c>
      <c r="J50" s="86">
        <f>IF(J$3&lt;&gt;"",IF(SUMPRODUCT((J$3&gt;=Leave[depart])*(J$3&lt;Leave[retour])*($A48=Leave[Agents])),0,nbHeures($A48,J$3,2)),"")</f>
        <v>0</v>
      </c>
      <c r="K50" s="86">
        <f>IF(K$3&lt;&gt;"",IF(SUMPRODUCT((K$3&gt;=Leave[depart])*(K$3&lt;Leave[retour])*($A48=Leave[Agents])),0,nbHeures($A48,K$3,2)),"")</f>
        <v>0.125</v>
      </c>
      <c r="L50" s="86">
        <f>IF(L$3&lt;&gt;"",IF(SUMPRODUCT((L$3&gt;=Leave[depart])*(L$3&lt;Leave[retour])*($A48=Leave[Agents])),0,nbHeures($A48,L$3,2)),"")</f>
        <v>0.25</v>
      </c>
      <c r="M50" s="86">
        <f>IF(M$3&lt;&gt;"",IF(SUMPRODUCT((M$3&gt;=Leave[depart])*(M$3&lt;Leave[retour])*($A48=Leave[Agents])),0,nbHeures($A48,M$3,2)),"")</f>
        <v>0</v>
      </c>
      <c r="N50" s="86">
        <f>IF(N$3&lt;&gt;"",IF(SUMPRODUCT((N$3&gt;=Leave[depart])*(N$3&lt;Leave[retour])*($A48=Leave[Agents])),0,nbHeures($A48,N$3,2)),"")</f>
        <v>0.125</v>
      </c>
      <c r="O50" s="86">
        <f>IF(O$3&lt;&gt;"",IF(SUMPRODUCT((O$3&gt;=Leave[depart])*(O$3&lt;Leave[retour])*($A48=Leave[Agents])),0,nbHeures($A48,O$3,2)),"")</f>
        <v>0.25</v>
      </c>
      <c r="P50" s="86">
        <f>IF(P$3&lt;&gt;"",IF(SUMPRODUCT((P$3&gt;=Leave[depart])*(P$3&lt;Leave[retour])*($A48=Leave[Agents])),0,nbHeures($A48,P$3,2)),"")</f>
        <v>0</v>
      </c>
      <c r="Q50" s="86">
        <f>IF(Q$3&lt;&gt;"",IF(SUMPRODUCT((Q$3&gt;=Leave[depart])*(Q$3&lt;Leave[retour])*($A48=Leave[Agents])),0,nbHeures($A48,Q$3,2)),"")</f>
        <v>0.125</v>
      </c>
      <c r="R50" s="86">
        <f>IF(R$3&lt;&gt;"",IF(SUMPRODUCT((R$3&gt;=Leave[depart])*(R$3&lt;Leave[retour])*($A48=Leave[Agents])),0,nbHeures($A48,R$3,2)),"")</f>
        <v>0.25</v>
      </c>
      <c r="S50" s="86">
        <f>IF(S$3&lt;&gt;"",IF(SUMPRODUCT((S$3&gt;=Leave[depart])*(S$3&lt;Leave[retour])*($A48=Leave[Agents])),0,nbHeures($A48,S$3,2)),"")</f>
        <v>0</v>
      </c>
      <c r="T50" s="86">
        <f>IF(T$3&lt;&gt;"",IF(SUMPRODUCT((T$3&gt;=Leave[depart])*(T$3&lt;Leave[retour])*($A48=Leave[Agents])),0,nbHeures($A48,T$3,2)),"")</f>
        <v>0.125</v>
      </c>
      <c r="U50" s="86">
        <f>IF(U$3&lt;&gt;"",IF(SUMPRODUCT((U$3&gt;=Leave[depart])*(U$3&lt;Leave[retour])*($A48=Leave[Agents])),0,nbHeures($A48,U$3,2)),"")</f>
        <v>0.25</v>
      </c>
      <c r="V50" s="86">
        <f>IF(V$3&lt;&gt;"",IF(SUMPRODUCT((V$3&gt;=Leave[depart])*(V$3&lt;Leave[retour])*($A48=Leave[Agents])),0,nbHeures($A48,V$3,2)),"")</f>
        <v>0</v>
      </c>
      <c r="W50" s="86">
        <f>IF(W$3&lt;&gt;"",IF(SUMPRODUCT((W$3&gt;=Leave[depart])*(W$3&lt;Leave[retour])*($A48=Leave[Agents])),0,nbHeures($A48,W$3,2)),"")</f>
        <v>0.125</v>
      </c>
      <c r="X50" s="86">
        <f>IF(X$3&lt;&gt;"",IF(SUMPRODUCT((X$3&gt;=Leave[depart])*(X$3&lt;Leave[retour])*($A48=Leave[Agents])),0,nbHeures($A48,X$3,2)),"")</f>
        <v>0.25</v>
      </c>
      <c r="Y50" s="86">
        <f>IF(Y$3&lt;&gt;"",IF(SUMPRODUCT((Y$3&gt;=Leave[depart])*(Y$3&lt;Leave[retour])*($A48=Leave[Agents])),0,nbHeures($A48,Y$3,2)),"")</f>
        <v>0</v>
      </c>
      <c r="Z50" s="86">
        <f>IF(Z$3&lt;&gt;"",IF(SUMPRODUCT((Z$3&gt;=Leave[depart])*(Z$3&lt;Leave[retour])*($A48=Leave[Agents])),0,nbHeures($A48,Z$3,2)),"")</f>
        <v>0.125</v>
      </c>
      <c r="AA50" s="86">
        <f>IF(AA$3&lt;&gt;"",IF(SUMPRODUCT((AA$3&gt;=Leave[depart])*(AA$3&lt;Leave[retour])*($A48=Leave[Agents])),0,nbHeures($A48,AA$3,2)),"")</f>
        <v>0.25</v>
      </c>
      <c r="AB50" s="86">
        <f>IF(AB$3&lt;&gt;"",IF(SUMPRODUCT((AB$3&gt;=Leave[depart])*(AB$3&lt;Leave[retour])*($A48=Leave[Agents])),0,nbHeures($A48,AB$3,2)),"")</f>
        <v>0</v>
      </c>
      <c r="AC50" s="86">
        <f>IF(AC$3&lt;&gt;"",IF(SUMPRODUCT((AC$3&gt;=Leave[depart])*(AC$3&lt;Leave[retour])*($A48=Leave[Agents])),0,nbHeures($A48,AC$3,2)),"")</f>
        <v>0.125</v>
      </c>
      <c r="AD50" s="86">
        <f>IF(AD$3&lt;&gt;"",IF(SUMPRODUCT((AD$3&gt;=Leave[depart])*(AD$3&lt;Leave[retour])*($A48=Leave[Agents])),0,nbHeures($A48,AD$3,2)),"")</f>
        <v>0.25</v>
      </c>
      <c r="AE50" s="86" t="str">
        <f>IF(AE$3&lt;&gt;"",IF(SUMPRODUCT((AE$3&gt;=Leave[depart])*(AE$3&lt;Leave[retour])*($A48=Leave[Agents])),0,nbHeures($A48,AE$3,2)),"")</f>
        <v/>
      </c>
      <c r="AF50" s="86" t="str">
        <f>IF(AF$3&lt;&gt;"",IF(SUMPRODUCT((AF$3&gt;=Leave[depart])*(AF$3&lt;Leave[retour])*($A48=Leave[Agents])),0,nbHeures($A48,AF$3,2)),"")</f>
        <v/>
      </c>
      <c r="AG50" s="86" t="str">
        <f>IF(AG$3&lt;&gt;"",IF(SUMPRODUCT((AG$3&gt;=Leave[depart])*(AG$3&lt;Leave[retour])*($A48=Leave[Agents])),0,nbHeures($A48,AG$3,2)),"")</f>
        <v/>
      </c>
      <c r="AH50" s="81">
        <f>SUM(HEURES!$C50:$AG50)</f>
        <v>3.625</v>
      </c>
      <c r="AI50" s="82">
        <f>SUM(HEURES!$C50:$AG50)</f>
        <v>3.625</v>
      </c>
    </row>
    <row r="51" spans="1:35">
      <c r="A51" s="69" t="s">
        <v>53</v>
      </c>
      <c r="B51" s="70"/>
      <c r="C51" s="77">
        <f>IF(ISERROR(MATCH(C$3,Days_off[#Data],0)),0,C49)</f>
        <v>0</v>
      </c>
      <c r="D51" s="78">
        <f>IF(ISERROR(MATCH(D$3,Days_off[#Data],0)),0,D49)</f>
        <v>0</v>
      </c>
      <c r="E51" s="78">
        <f>IF(ISERROR(MATCH(E$3,Days_off[#Data],0)),0,E49)</f>
        <v>0</v>
      </c>
      <c r="F51" s="78">
        <f>IF(ISERROR(MATCH(F$3,Days_off[#Data],0)),0,F49)</f>
        <v>0</v>
      </c>
      <c r="G51" s="78">
        <f>IF(ISERROR(MATCH(G$3,Days_off[#Data],0)),0,G49)</f>
        <v>0</v>
      </c>
      <c r="H51" s="78">
        <f>IF(ISERROR(MATCH(H$3,Days_off[#Data],0)),0,H49)</f>
        <v>0</v>
      </c>
      <c r="I51" s="78">
        <f>IF(ISERROR(MATCH(I$3,Days_off[#Data],0)),0,I49)</f>
        <v>0</v>
      </c>
      <c r="J51" s="78">
        <f>IF(ISERROR(MATCH(J$3,Days_off[#Data],0)),0,J49)</f>
        <v>0</v>
      </c>
      <c r="K51" s="78">
        <f>IF(ISERROR(MATCH(K$3,Days_off[#Data],0)),0,K49)</f>
        <v>0</v>
      </c>
      <c r="L51" s="78">
        <f>IF(ISERROR(MATCH(L$3,Days_off[#Data],0)),0,L49)</f>
        <v>0</v>
      </c>
      <c r="M51" s="78">
        <f>IF(ISERROR(MATCH(M$3,Days_off[#Data],0)),0,M49)</f>
        <v>0</v>
      </c>
      <c r="N51" s="78">
        <f>IF(ISERROR(MATCH(N$3,Days_off[#Data],0)),0,N49)</f>
        <v>0</v>
      </c>
      <c r="O51" s="78">
        <f>IF(ISERROR(MATCH(O$3,Days_off[#Data],0)),0,O49)</f>
        <v>0</v>
      </c>
      <c r="P51" s="78">
        <f>IF(ISERROR(MATCH(P$3,Days_off[#Data],0)),0,P49)</f>
        <v>0</v>
      </c>
      <c r="Q51" s="78">
        <f>IF(ISERROR(MATCH(Q$3,Days_off[#Data],0)),0,Q49)</f>
        <v>0</v>
      </c>
      <c r="R51" s="78">
        <f>IF(ISERROR(MATCH(R$3,Days_off[#Data],0)),0,R49)</f>
        <v>0</v>
      </c>
      <c r="S51" s="78">
        <f>IF(ISERROR(MATCH(S$3,Days_off[#Data],0)),0,S49)</f>
        <v>0</v>
      </c>
      <c r="T51" s="78">
        <f>IF(ISERROR(MATCH(T$3,Days_off[#Data],0)),0,T49)</f>
        <v>0</v>
      </c>
      <c r="U51" s="78">
        <f>IF(ISERROR(MATCH(U$3,Days_off[#Data],0)),0,U49)</f>
        <v>0</v>
      </c>
      <c r="V51" s="78">
        <f>IF(ISERROR(MATCH(V$3,Days_off[#Data],0)),0,V49)</f>
        <v>0</v>
      </c>
      <c r="W51" s="78">
        <f>IF(ISERROR(MATCH(W$3,Days_off[#Data],0)),0,W49)</f>
        <v>0</v>
      </c>
      <c r="X51" s="78">
        <f>IF(ISERROR(MATCH(X$3,Days_off[#Data],0)),0,X49)</f>
        <v>0</v>
      </c>
      <c r="Y51" s="78">
        <f>IF(ISERROR(MATCH(Y$3,Days_off[#Data],0)),0,Y49)</f>
        <v>0</v>
      </c>
      <c r="Z51" s="78">
        <f>IF(ISERROR(MATCH(Z$3,Days_off[#Data],0)),0,Z49)</f>
        <v>0</v>
      </c>
      <c r="AA51" s="78">
        <f>IF(ISERROR(MATCH(AA$3,Days_off[#Data],0)),0,AA49)</f>
        <v>0</v>
      </c>
      <c r="AB51" s="78">
        <f>IF(ISERROR(MATCH(AB$3,Days_off[#Data],0)),0,AB49)</f>
        <v>0</v>
      </c>
      <c r="AC51" s="78">
        <f>IF(ISERROR(MATCH(AC$3,Days_off[#Data],0)),0,AC49)</f>
        <v>0</v>
      </c>
      <c r="AD51" s="78">
        <f>IF(ISERROR(MATCH(AD$3,Days_off[#Data],0)),0,AD49)</f>
        <v>0</v>
      </c>
      <c r="AE51" s="78">
        <f>IF(ISERROR(MATCH(AE$3,Days_off[#Data],0)),0,AE49)</f>
        <v>0</v>
      </c>
      <c r="AF51" s="78">
        <f>IF(ISERROR(MATCH(AF$3,Days_off[#Data],0)),0,AF49)</f>
        <v>0</v>
      </c>
      <c r="AG51" s="78">
        <f>IF(ISERROR(MATCH(AG$3,Days_off[#Data],0)),0,AG49)</f>
        <v>0</v>
      </c>
      <c r="AH51" s="81">
        <f>SUM(HEURES!$C51:$AG51)</f>
        <v>0</v>
      </c>
      <c r="AI51" s="82"/>
    </row>
    <row r="52" spans="1:35">
      <c r="A52" s="69" t="s">
        <v>54</v>
      </c>
      <c r="B52" s="70"/>
      <c r="C52" s="77">
        <f>IF(ISERROR(MATCH(C$3,Days_off[#Data],0)),0,C50)</f>
        <v>0</v>
      </c>
      <c r="D52" s="78">
        <f>IF(ISERROR(MATCH(D$3,Days_off[#Data],0)),0,D50)</f>
        <v>0</v>
      </c>
      <c r="E52" s="78">
        <f>IF(ISERROR(MATCH(E$3,Days_off[#Data],0)),0,E50)</f>
        <v>0</v>
      </c>
      <c r="F52" s="78">
        <f>IF(ISERROR(MATCH(F$3,Days_off[#Data],0)),0,F50)</f>
        <v>0</v>
      </c>
      <c r="G52" s="78">
        <f>IF(ISERROR(MATCH(G$3,Days_off[#Data],0)),0,G50)</f>
        <v>0</v>
      </c>
      <c r="H52" s="78">
        <f>IF(ISERROR(MATCH(H$3,Days_off[#Data],0)),0,H50)</f>
        <v>0</v>
      </c>
      <c r="I52" s="78">
        <f>IF(ISERROR(MATCH(I$3,Days_off[#Data],0)),0,I50)</f>
        <v>0</v>
      </c>
      <c r="J52" s="78">
        <f>IF(ISERROR(MATCH(J$3,Days_off[#Data],0)),0,J50)</f>
        <v>0</v>
      </c>
      <c r="K52" s="78">
        <f>IF(ISERROR(MATCH(K$3,Days_off[#Data],0)),0,K50)</f>
        <v>0</v>
      </c>
      <c r="L52" s="78">
        <f>IF(ISERROR(MATCH(L$3,Days_off[#Data],0)),0,L50)</f>
        <v>0</v>
      </c>
      <c r="M52" s="78">
        <f>IF(ISERROR(MATCH(M$3,Days_off[#Data],0)),0,M50)</f>
        <v>0</v>
      </c>
      <c r="N52" s="78">
        <f>IF(ISERROR(MATCH(N$3,Days_off[#Data],0)),0,N50)</f>
        <v>0</v>
      </c>
      <c r="O52" s="78">
        <f>IF(ISERROR(MATCH(O$3,Days_off[#Data],0)),0,O50)</f>
        <v>0</v>
      </c>
      <c r="P52" s="78">
        <f>IF(ISERROR(MATCH(P$3,Days_off[#Data],0)),0,P50)</f>
        <v>0</v>
      </c>
      <c r="Q52" s="78">
        <f>IF(ISERROR(MATCH(Q$3,Days_off[#Data],0)),0,Q50)</f>
        <v>0</v>
      </c>
      <c r="R52" s="78">
        <f>IF(ISERROR(MATCH(R$3,Days_off[#Data],0)),0,R50)</f>
        <v>0</v>
      </c>
      <c r="S52" s="78">
        <f>IF(ISERROR(MATCH(S$3,Days_off[#Data],0)),0,S50)</f>
        <v>0</v>
      </c>
      <c r="T52" s="78">
        <f>IF(ISERROR(MATCH(T$3,Days_off[#Data],0)),0,T50)</f>
        <v>0</v>
      </c>
      <c r="U52" s="78">
        <f>IF(ISERROR(MATCH(U$3,Days_off[#Data],0)),0,U50)</f>
        <v>0</v>
      </c>
      <c r="V52" s="78">
        <f>IF(ISERROR(MATCH(V$3,Days_off[#Data],0)),0,V50)</f>
        <v>0</v>
      </c>
      <c r="W52" s="78">
        <f>IF(ISERROR(MATCH(W$3,Days_off[#Data],0)),0,W50)</f>
        <v>0</v>
      </c>
      <c r="X52" s="78">
        <f>IF(ISERROR(MATCH(X$3,Days_off[#Data],0)),0,X50)</f>
        <v>0</v>
      </c>
      <c r="Y52" s="78">
        <f>IF(ISERROR(MATCH(Y$3,Days_off[#Data],0)),0,Y50)</f>
        <v>0</v>
      </c>
      <c r="Z52" s="78">
        <f>IF(ISERROR(MATCH(Z$3,Days_off[#Data],0)),0,Z50)</f>
        <v>0</v>
      </c>
      <c r="AA52" s="78">
        <f>IF(ISERROR(MATCH(AA$3,Days_off[#Data],0)),0,AA50)</f>
        <v>0</v>
      </c>
      <c r="AB52" s="78">
        <f>IF(ISERROR(MATCH(AB$3,Days_off[#Data],0)),0,AB50)</f>
        <v>0</v>
      </c>
      <c r="AC52" s="78">
        <f>IF(ISERROR(MATCH(AC$3,Days_off[#Data],0)),0,AC50)</f>
        <v>0</v>
      </c>
      <c r="AD52" s="78">
        <f>IF(ISERROR(MATCH(AD$3,Days_off[#Data],0)),0,AD50)</f>
        <v>0</v>
      </c>
      <c r="AE52" s="78">
        <f>IF(ISERROR(MATCH(AE$3,Days_off[#Data],0)),0,AE50)</f>
        <v>0</v>
      </c>
      <c r="AF52" s="78">
        <f>IF(ISERROR(MATCH(AF$3,Days_off[#Data],0)),0,AF50)</f>
        <v>0</v>
      </c>
      <c r="AG52" s="78">
        <f>IF(ISERROR(MATCH(AG$3,Days_off[#Data],0)),0,AG50)</f>
        <v>0</v>
      </c>
      <c r="AH52" s="81">
        <f>SUM(HEURES!$C52:$AG52)</f>
        <v>0</v>
      </c>
      <c r="AI52" s="82">
        <f>SUM(HEURES!$C52:$AG52)</f>
        <v>0</v>
      </c>
    </row>
    <row r="53" spans="1:35" ht="15.75" thickBot="1">
      <c r="A53" s="73" t="s">
        <v>62</v>
      </c>
      <c r="B53" s="74"/>
      <c r="C53" s="75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  <c r="Z53" s="76"/>
      <c r="AA53" s="76"/>
      <c r="AB53" s="76"/>
      <c r="AC53" s="76"/>
      <c r="AD53" s="76"/>
      <c r="AE53" s="76"/>
      <c r="AF53" s="76"/>
      <c r="AG53" s="76"/>
      <c r="AH53" s="83">
        <f>SUM(HEURES!$C53:$AG53)/24</f>
        <v>0</v>
      </c>
      <c r="AI53" s="84"/>
    </row>
    <row r="54" spans="1:35">
      <c r="A54" s="25"/>
    </row>
  </sheetData>
  <conditionalFormatting sqref="C9:AG9">
    <cfRule type="cellIs" dxfId="89" priority="170" operator="equal">
      <formula>0</formula>
    </cfRule>
  </conditionalFormatting>
  <conditionalFormatting sqref="C10:AG10">
    <cfRule type="cellIs" dxfId="88" priority="169" operator="equal">
      <formula>0</formula>
    </cfRule>
  </conditionalFormatting>
  <conditionalFormatting sqref="D7:AG7 D11:AG11">
    <cfRule type="cellIs" dxfId="87" priority="172" operator="equal">
      <formula>0</formula>
    </cfRule>
  </conditionalFormatting>
  <conditionalFormatting sqref="D8:AG8">
    <cfRule type="cellIs" dxfId="86" priority="171" operator="equal">
      <formula>0</formula>
    </cfRule>
  </conditionalFormatting>
  <conditionalFormatting sqref="D9:AG10 C8:AG8">
    <cfRule type="cellIs" dxfId="85" priority="174" operator="equal">
      <formula>0</formula>
    </cfRule>
  </conditionalFormatting>
  <conditionalFormatting sqref="C11:AG11 C7:AG7">
    <cfRule type="cellIs" dxfId="84" priority="173" operator="equal">
      <formula>0</formula>
    </cfRule>
  </conditionalFormatting>
  <conditionalFormatting sqref="C15:AG15">
    <cfRule type="cellIs" dxfId="41" priority="38" operator="equal">
      <formula>0</formula>
    </cfRule>
  </conditionalFormatting>
  <conditionalFormatting sqref="C16:AG16">
    <cfRule type="cellIs" dxfId="40" priority="37" operator="equal">
      <formula>0</formula>
    </cfRule>
  </conditionalFormatting>
  <conditionalFormatting sqref="D13:AG13 D17:AG17">
    <cfRule type="cellIs" dxfId="39" priority="40" operator="equal">
      <formula>0</formula>
    </cfRule>
  </conditionalFormatting>
  <conditionalFormatting sqref="D14:AG14">
    <cfRule type="cellIs" dxfId="38" priority="39" operator="equal">
      <formula>0</formula>
    </cfRule>
  </conditionalFormatting>
  <conditionalFormatting sqref="D15:AG16 C14:AG14">
    <cfRule type="cellIs" dxfId="37" priority="42" operator="equal">
      <formula>0</formula>
    </cfRule>
  </conditionalFormatting>
  <conditionalFormatting sqref="C17:AG17 C13:AG13">
    <cfRule type="cellIs" dxfId="36" priority="41" operator="equal">
      <formula>0</formula>
    </cfRule>
  </conditionalFormatting>
  <conditionalFormatting sqref="C21:AG21">
    <cfRule type="cellIs" dxfId="35" priority="32" operator="equal">
      <formula>0</formula>
    </cfRule>
  </conditionalFormatting>
  <conditionalFormatting sqref="C22:AG22">
    <cfRule type="cellIs" dxfId="34" priority="31" operator="equal">
      <formula>0</formula>
    </cfRule>
  </conditionalFormatting>
  <conditionalFormatting sqref="D19:AG19 D23:AG23">
    <cfRule type="cellIs" dxfId="33" priority="34" operator="equal">
      <formula>0</formula>
    </cfRule>
  </conditionalFormatting>
  <conditionalFormatting sqref="D20:AG20">
    <cfRule type="cellIs" dxfId="32" priority="33" operator="equal">
      <formula>0</formula>
    </cfRule>
  </conditionalFormatting>
  <conditionalFormatting sqref="D21:AG22 C20:AG20">
    <cfRule type="cellIs" dxfId="31" priority="36" operator="equal">
      <formula>0</formula>
    </cfRule>
  </conditionalFormatting>
  <conditionalFormatting sqref="C23:AG23 C19:AG19">
    <cfRule type="cellIs" dxfId="30" priority="35" operator="equal">
      <formula>0</formula>
    </cfRule>
  </conditionalFormatting>
  <conditionalFormatting sqref="C27:AG27">
    <cfRule type="cellIs" dxfId="29" priority="26" operator="equal">
      <formula>0</formula>
    </cfRule>
  </conditionalFormatting>
  <conditionalFormatting sqref="C28:AG28">
    <cfRule type="cellIs" dxfId="28" priority="25" operator="equal">
      <formula>0</formula>
    </cfRule>
  </conditionalFormatting>
  <conditionalFormatting sqref="D25:AG25 D29:AG29">
    <cfRule type="cellIs" dxfId="27" priority="28" operator="equal">
      <formula>0</formula>
    </cfRule>
  </conditionalFormatting>
  <conditionalFormatting sqref="D26:AG26">
    <cfRule type="cellIs" dxfId="26" priority="27" operator="equal">
      <formula>0</formula>
    </cfRule>
  </conditionalFormatting>
  <conditionalFormatting sqref="D27:AG28 C26:AG26">
    <cfRule type="cellIs" dxfId="25" priority="30" operator="equal">
      <formula>0</formula>
    </cfRule>
  </conditionalFormatting>
  <conditionalFormatting sqref="C29:AG29 C25:AG25">
    <cfRule type="cellIs" dxfId="24" priority="29" operator="equal">
      <formula>0</formula>
    </cfRule>
  </conditionalFormatting>
  <conditionalFormatting sqref="C33:AG33">
    <cfRule type="cellIs" dxfId="23" priority="20" operator="equal">
      <formula>0</formula>
    </cfRule>
  </conditionalFormatting>
  <conditionalFormatting sqref="C34:AG34">
    <cfRule type="cellIs" dxfId="22" priority="19" operator="equal">
      <formula>0</formula>
    </cfRule>
  </conditionalFormatting>
  <conditionalFormatting sqref="D31:AG31 D35:AG35">
    <cfRule type="cellIs" dxfId="21" priority="22" operator="equal">
      <formula>0</formula>
    </cfRule>
  </conditionalFormatting>
  <conditionalFormatting sqref="D32:AG32">
    <cfRule type="cellIs" dxfId="20" priority="21" operator="equal">
      <formula>0</formula>
    </cfRule>
  </conditionalFormatting>
  <conditionalFormatting sqref="D33:AG34 C32:AG32">
    <cfRule type="cellIs" dxfId="19" priority="24" operator="equal">
      <formula>0</formula>
    </cfRule>
  </conditionalFormatting>
  <conditionalFormatting sqref="C35:AG35 C31:AG31">
    <cfRule type="cellIs" dxfId="18" priority="23" operator="equal">
      <formula>0</formula>
    </cfRule>
  </conditionalFormatting>
  <conditionalFormatting sqref="C39:AG39">
    <cfRule type="cellIs" dxfId="17" priority="14" operator="equal">
      <formula>0</formula>
    </cfRule>
  </conditionalFormatting>
  <conditionalFormatting sqref="C40:AG40">
    <cfRule type="cellIs" dxfId="16" priority="13" operator="equal">
      <formula>0</formula>
    </cfRule>
  </conditionalFormatting>
  <conditionalFormatting sqref="D37:AG37 D41:AG41">
    <cfRule type="cellIs" dxfId="15" priority="16" operator="equal">
      <formula>0</formula>
    </cfRule>
  </conditionalFormatting>
  <conditionalFormatting sqref="D38:AG38">
    <cfRule type="cellIs" dxfId="14" priority="15" operator="equal">
      <formula>0</formula>
    </cfRule>
  </conditionalFormatting>
  <conditionalFormatting sqref="D39:AG40 C38:AG38">
    <cfRule type="cellIs" dxfId="13" priority="18" operator="equal">
      <formula>0</formula>
    </cfRule>
  </conditionalFormatting>
  <conditionalFormatting sqref="C41:AG41 C37:AG37">
    <cfRule type="cellIs" dxfId="12" priority="17" operator="equal">
      <formula>0</formula>
    </cfRule>
  </conditionalFormatting>
  <conditionalFormatting sqref="C45:AG45">
    <cfRule type="cellIs" dxfId="11" priority="8" operator="equal">
      <formula>0</formula>
    </cfRule>
  </conditionalFormatting>
  <conditionalFormatting sqref="C46:AG46">
    <cfRule type="cellIs" dxfId="10" priority="7" operator="equal">
      <formula>0</formula>
    </cfRule>
  </conditionalFormatting>
  <conditionalFormatting sqref="D43:AG43 D47:AG47">
    <cfRule type="cellIs" dxfId="9" priority="10" operator="equal">
      <formula>0</formula>
    </cfRule>
  </conditionalFormatting>
  <conditionalFormatting sqref="D44:AG44">
    <cfRule type="cellIs" dxfId="8" priority="9" operator="equal">
      <formula>0</formula>
    </cfRule>
  </conditionalFormatting>
  <conditionalFormatting sqref="D45:AG46 C44:AG44">
    <cfRule type="cellIs" dxfId="7" priority="12" operator="equal">
      <formula>0</formula>
    </cfRule>
  </conditionalFormatting>
  <conditionalFormatting sqref="C47:AG47 C43:AG43">
    <cfRule type="cellIs" dxfId="6" priority="11" operator="equal">
      <formula>0</formula>
    </cfRule>
  </conditionalFormatting>
  <conditionalFormatting sqref="C51:AG51">
    <cfRule type="cellIs" dxfId="5" priority="2" operator="equal">
      <formula>0</formula>
    </cfRule>
  </conditionalFormatting>
  <conditionalFormatting sqref="C52:AG52">
    <cfRule type="cellIs" dxfId="4" priority="1" operator="equal">
      <formula>0</formula>
    </cfRule>
  </conditionalFormatting>
  <conditionalFormatting sqref="D49:AG49 D53:AG53">
    <cfRule type="cellIs" dxfId="3" priority="4" operator="equal">
      <formula>0</formula>
    </cfRule>
  </conditionalFormatting>
  <conditionalFormatting sqref="D50:AG50">
    <cfRule type="cellIs" dxfId="2" priority="3" operator="equal">
      <formula>0</formula>
    </cfRule>
  </conditionalFormatting>
  <conditionalFormatting sqref="D51:AG52 C50:AG50">
    <cfRule type="cellIs" dxfId="1" priority="6" operator="equal">
      <formula>0</formula>
    </cfRule>
  </conditionalFormatting>
  <conditionalFormatting sqref="C53:AG53 C49:AG49">
    <cfRule type="cellIs" dxfId="0" priority="5" operator="equal">
      <formula>0</formula>
    </cfRule>
  </conditionalFormatting>
  <pageMargins left="0.70866141732283472" right="0.70866141732283472" top="1.5354330708661419" bottom="0.74803149606299213" header="0" footer="0"/>
  <pageSetup paperSize="9" scale="91" orientation="landscape" r:id="rId1"/>
  <headerFooter>
    <oddHeader>&amp;L&amp;G
&amp;"-,Gras"REPRESENTATION DU MALI
AERODROME DE MOPTI&amp;C&amp;"-,Italique"&amp;14METEOROLOGIE&amp;R&amp;"-,Gras"UNITE COORDINATION DES OPERATIONS D'AERODROMES</oddHeader>
    <oddFooter>&amp;R&amp;ULe Commandant d'Aérodrome&amp;"-,Gras"&amp;U
Moussa SAMAKE</oddFooter>
  </headerFooter>
  <rowBreaks count="1" manualBreakCount="1">
    <brk id="29" max="16383" man="1"/>
  </rowBreaks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5:F14"/>
  <sheetViews>
    <sheetView workbookViewId="0">
      <selection activeCell="K16" sqref="K16"/>
    </sheetView>
  </sheetViews>
  <sheetFormatPr baseColWidth="10" defaultRowHeight="15"/>
  <cols>
    <col min="1" max="1" width="11.5703125" style="95" customWidth="1"/>
    <col min="2" max="2" width="24.140625" style="95" bestFit="1" customWidth="1"/>
    <col min="3" max="4" width="11.5703125" style="95" customWidth="1"/>
    <col min="5" max="5" width="12.5703125" style="95" bestFit="1" customWidth="1"/>
    <col min="6" max="6" width="18.7109375" style="95" bestFit="1" customWidth="1"/>
    <col min="7" max="16384" width="11.42578125" style="95"/>
  </cols>
  <sheetData>
    <row r="5" spans="2:6">
      <c r="B5" s="95" t="s">
        <v>42</v>
      </c>
      <c r="C5" s="95" t="s">
        <v>43</v>
      </c>
      <c r="D5" s="95" t="s">
        <v>44</v>
      </c>
      <c r="E5" s="95" t="s">
        <v>49</v>
      </c>
      <c r="F5" s="95" t="s">
        <v>50</v>
      </c>
    </row>
    <row r="6" spans="2:6">
      <c r="B6" s="40" t="s">
        <v>55</v>
      </c>
      <c r="C6" s="96"/>
      <c r="D6" s="96"/>
      <c r="E6" s="95">
        <f>Leave[[#This Row],[retour]]-Leave[[#This Row],[depart]]</f>
        <v>0</v>
      </c>
    </row>
    <row r="7" spans="2:6">
      <c r="B7" s="25" t="s">
        <v>56</v>
      </c>
      <c r="E7" s="97">
        <f>Leave[[#This Row],[retour]]-Leave[[#This Row],[depart]]</f>
        <v>0</v>
      </c>
    </row>
    <row r="8" spans="2:6">
      <c r="B8" s="40" t="s">
        <v>57</v>
      </c>
      <c r="E8" s="97">
        <f>Leave[[#This Row],[retour]]-Leave[[#This Row],[depart]]</f>
        <v>0</v>
      </c>
    </row>
    <row r="9" spans="2:6">
      <c r="B9" s="25" t="s">
        <v>58</v>
      </c>
      <c r="E9" s="97">
        <f>Leave[[#This Row],[retour]]-Leave[[#This Row],[depart]]</f>
        <v>0</v>
      </c>
    </row>
    <row r="10" spans="2:6">
      <c r="B10" s="40" t="s">
        <v>63</v>
      </c>
      <c r="E10" s="97">
        <f>Leave[[#This Row],[retour]]-Leave[[#This Row],[depart]]</f>
        <v>0</v>
      </c>
    </row>
    <row r="11" spans="2:6">
      <c r="B11" s="25" t="s">
        <v>59</v>
      </c>
      <c r="E11" s="97">
        <f>Leave[[#This Row],[retour]]-Leave[[#This Row],[depart]]</f>
        <v>0</v>
      </c>
    </row>
    <row r="12" spans="2:6">
      <c r="B12" s="40" t="s">
        <v>60</v>
      </c>
      <c r="E12" s="97">
        <f>Leave[[#This Row],[retour]]-Leave[[#This Row],[depart]]</f>
        <v>0</v>
      </c>
    </row>
    <row r="13" spans="2:6">
      <c r="B13" s="25" t="s">
        <v>61</v>
      </c>
      <c r="E13" s="97">
        <f>Leave[[#This Row],[retour]]-Leave[[#This Row],[depart]]</f>
        <v>0</v>
      </c>
    </row>
    <row r="14" spans="2:6">
      <c r="B14" s="25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B1:H14"/>
  <sheetViews>
    <sheetView tabSelected="1" view="pageLayout" zoomScaleNormal="100" workbookViewId="0">
      <selection activeCell="G16" sqref="G16"/>
    </sheetView>
  </sheetViews>
  <sheetFormatPr baseColWidth="10" defaultRowHeight="15"/>
  <cols>
    <col min="2" max="2" width="26.85546875" customWidth="1"/>
    <col min="3" max="3" width="12.42578125" customWidth="1"/>
    <col min="4" max="4" width="6.5703125" bestFit="1" customWidth="1"/>
    <col min="5" max="5" width="7.42578125" bestFit="1" customWidth="1"/>
    <col min="6" max="6" width="8.28515625" bestFit="1" customWidth="1"/>
    <col min="7" max="7" width="9" bestFit="1" customWidth="1"/>
    <col min="8" max="8" width="15" bestFit="1" customWidth="1"/>
  </cols>
  <sheetData>
    <row r="1" spans="2:8" ht="15.75" thickBot="1"/>
    <row r="2" spans="2:8" ht="15.75" thickBot="1">
      <c r="G2" s="92" t="s">
        <v>52</v>
      </c>
      <c r="H2" s="94" t="str">
        <f>'MENU PRINCIPAL'!I2&amp;'MENU PRINCIPAL'!I1</f>
        <v>Février2018</v>
      </c>
    </row>
    <row r="3" spans="2:8" ht="15.75">
      <c r="B3" s="135" t="s">
        <v>66</v>
      </c>
      <c r="C3" s="135"/>
      <c r="D3" s="135"/>
      <c r="E3" s="135"/>
      <c r="F3" s="135"/>
      <c r="G3" s="135"/>
      <c r="H3" s="135"/>
    </row>
    <row r="5" spans="2:8">
      <c r="B5" t="s">
        <v>45</v>
      </c>
      <c r="C5" t="s">
        <v>46</v>
      </c>
      <c r="D5" t="s">
        <v>47</v>
      </c>
      <c r="E5" t="s">
        <v>48</v>
      </c>
      <c r="F5" t="s">
        <v>32</v>
      </c>
      <c r="G5" t="s">
        <v>33</v>
      </c>
      <c r="H5" t="s">
        <v>51</v>
      </c>
    </row>
    <row r="6" spans="2:8" ht="15.75">
      <c r="B6" s="40" t="s">
        <v>55</v>
      </c>
      <c r="D6" s="121">
        <f ca="1">OFFSET(HEURES!$A$1,MATCH($B6,HEURES!$A$1:$A$9939,0),MATCH("TOTAL",HEURES!$A$3:$AI$3,0)-1)</f>
        <v>9.2916666666666661</v>
      </c>
      <c r="E6" s="121">
        <f ca="1">OFFSET(HEURES!$A$1,MATCH($B6,HEURES!$A$1:$A$9940,0)+1,MATCH("TOTAL",HEURES!$A$3:$AI$3,0)-1)</f>
        <v>3.375</v>
      </c>
      <c r="F6" s="121">
        <f ca="1">OFFSET(HEURES!$A$1,MATCH($B6,HEURES!$A$1:$A$9940,0)+2,MATCH("TOTAL",HEURES!$A$3:$AI$3,0)-1)</f>
        <v>0</v>
      </c>
      <c r="G6" s="121">
        <f ca="1">OFFSET(HEURES!$A$1,MATCH($B6,HEURES!$A$1:$A$9940,0)+3,MATCH("TOTAL",HEURES!$A$3:$AI$3,0)-1)</f>
        <v>0</v>
      </c>
      <c r="H6" s="68"/>
    </row>
    <row r="7" spans="2:8" ht="15.75">
      <c r="B7" s="25" t="s">
        <v>56</v>
      </c>
      <c r="D7" s="121">
        <f ca="1">OFFSET(HEURES!$A$1,MATCH($B7,HEURES!$A$1:$A$9939,0),MATCH("TOTAL",HEURES!$A$3:$AI$3,0)-1)</f>
        <v>9.2916666666666661</v>
      </c>
      <c r="E7" s="121">
        <f ca="1">OFFSET(HEURES!$A$1,MATCH($B7,HEURES!$A$1:$A$9940,0)+1,MATCH("TOTAL",HEURES!$A$3:$AI$3,0)-1)</f>
        <v>3.375</v>
      </c>
      <c r="F7" s="121">
        <f ca="1">OFFSET(HEURES!$A$1,MATCH($B7,HEURES!$A$1:$A$9940,0)+2,MATCH("TOTAL",HEURES!$A$3:$AI$3,0)-1)</f>
        <v>0</v>
      </c>
      <c r="G7" s="121">
        <f ca="1">OFFSET(HEURES!$A$1,MATCH($B7,HEURES!$A$1:$A$9940,0)+3,MATCH("TOTAL",HEURES!$A$3:$AI$3,0)-1)</f>
        <v>0</v>
      </c>
      <c r="H7" s="68"/>
    </row>
    <row r="8" spans="2:8" ht="15.75">
      <c r="B8" s="40" t="s">
        <v>57</v>
      </c>
      <c r="D8" s="121">
        <f ca="1">OFFSET(HEURES!$A$1,MATCH($B8,HEURES!$A$1:$A$9939,0),MATCH("TOTAL",HEURES!$A$3:$AI$3,0)-1)</f>
        <v>9.4166666666666661</v>
      </c>
      <c r="E8" s="121">
        <f ca="1">OFFSET(HEURES!$A$1,MATCH($B8,HEURES!$A$1:$A$9940,0)+1,MATCH("TOTAL",HEURES!$A$3:$AI$3,0)-1)</f>
        <v>3.5</v>
      </c>
      <c r="F8" s="121">
        <f ca="1">OFFSET(HEURES!$A$1,MATCH($B8,HEURES!$A$1:$A$9940,0)+2,MATCH("TOTAL",HEURES!$A$3:$AI$3,0)-1)</f>
        <v>0</v>
      </c>
      <c r="G8" s="121">
        <f ca="1">OFFSET(HEURES!$A$1,MATCH($B8,HEURES!$A$1:$A$9940,0)+3,MATCH("TOTAL",HEURES!$A$3:$AI$3,0)-1)</f>
        <v>0</v>
      </c>
      <c r="H8" s="68"/>
    </row>
    <row r="9" spans="2:8" ht="15.75">
      <c r="B9" s="25" t="s">
        <v>58</v>
      </c>
      <c r="D9" s="121">
        <f ca="1">OFFSET(HEURES!$A$1,MATCH($B9,HEURES!$A$1:$A$9939,0),MATCH("TOTAL",HEURES!$A$3:$AI$3,0)-1)</f>
        <v>9.4166666666666661</v>
      </c>
      <c r="E9" s="121">
        <f ca="1">OFFSET(HEURES!$A$1,MATCH($B9,HEURES!$A$1:$A$9940,0)+1,MATCH("TOTAL",HEURES!$A$3:$AI$3,0)-1)</f>
        <v>3.5</v>
      </c>
      <c r="F9" s="121">
        <f ca="1">OFFSET(HEURES!$A$1,MATCH($B9,HEURES!$A$1:$A$9940,0)+2,MATCH("TOTAL",HEURES!$A$3:$AI$3,0)-1)</f>
        <v>0</v>
      </c>
      <c r="G9" s="121">
        <f ca="1">OFFSET(HEURES!$A$1,MATCH($B9,HEURES!$A$1:$A$9940,0)+3,MATCH("TOTAL",HEURES!$A$3:$AI$3,0)-1)</f>
        <v>0</v>
      </c>
      <c r="H9" s="68"/>
    </row>
    <row r="10" spans="2:8" ht="15.75">
      <c r="B10" s="40" t="s">
        <v>63</v>
      </c>
      <c r="D10" s="121">
        <f ca="1">OFFSET(HEURES!$A$1,MATCH($B10,HEURES!$A$1:$A$9939,0),MATCH("TOTAL",HEURES!$A$3:$AI$3,0)-1)</f>
        <v>9.4166666666666661</v>
      </c>
      <c r="E10" s="121">
        <f ca="1">OFFSET(HEURES!$A$1,MATCH($B10,HEURES!$A$1:$A$9940,0)+1,MATCH("TOTAL",HEURES!$A$3:$AI$3,0)-1)</f>
        <v>3.5</v>
      </c>
      <c r="F10" s="121">
        <f ca="1">OFFSET(HEURES!$A$1,MATCH($B10,HEURES!$A$1:$A$9940,0)+2,MATCH("TOTAL",HEURES!$A$3:$AI$3,0)-1)</f>
        <v>0</v>
      </c>
      <c r="G10" s="121">
        <f ca="1">OFFSET(HEURES!$A$1,MATCH($B10,HEURES!$A$1:$A$9940,0)+3,MATCH("TOTAL",HEURES!$A$3:$AI$3,0)-1)</f>
        <v>0</v>
      </c>
      <c r="H10" s="68"/>
    </row>
    <row r="11" spans="2:8" ht="15.75">
      <c r="B11" s="25" t="s">
        <v>59</v>
      </c>
      <c r="D11" s="121">
        <f ca="1">OFFSET(HEURES!$A$1,MATCH($B11,HEURES!$A$1:$A$9939,0),MATCH("TOTAL",HEURES!$A$3:$AI$3,0)-1)</f>
        <v>9.2916666666666661</v>
      </c>
      <c r="E11" s="121">
        <f ca="1">OFFSET(HEURES!$A$1,MATCH($B11,HEURES!$A$1:$A$9940,0)+1,MATCH("TOTAL",HEURES!$A$3:$AI$3,0)-1)</f>
        <v>3.625</v>
      </c>
      <c r="F11" s="121">
        <f ca="1">OFFSET(HEURES!$A$1,MATCH($B11,HEURES!$A$1:$A$9940,0)+2,MATCH("TOTAL",HEURES!$A$3:$AI$3,0)-1)</f>
        <v>0</v>
      </c>
      <c r="G11" s="121">
        <f ca="1">OFFSET(HEURES!$A$1,MATCH($B11,HEURES!$A$1:$A$9940,0)+3,MATCH("TOTAL",HEURES!$A$3:$AI$3,0)-1)</f>
        <v>0</v>
      </c>
      <c r="H11" s="68"/>
    </row>
    <row r="12" spans="2:8" ht="15.75">
      <c r="B12" s="40" t="s">
        <v>60</v>
      </c>
      <c r="D12" s="121">
        <f ca="1">OFFSET(HEURES!$A$1,MATCH($B12,HEURES!$A$1:$A$9939,0),MATCH("TOTAL",HEURES!$A$3:$AI$3,0)-1)</f>
        <v>9.2916666666666661</v>
      </c>
      <c r="E12" s="121">
        <f ca="1">OFFSET(HEURES!$A$1,MATCH($B12,HEURES!$A$1:$A$9940,0)+1,MATCH("TOTAL",HEURES!$A$3:$AI$3,0)-1)</f>
        <v>3.625</v>
      </c>
      <c r="F12" s="121">
        <f ca="1">OFFSET(HEURES!$A$1,MATCH($B12,HEURES!$A$1:$A$9940,0)+2,MATCH("TOTAL",HEURES!$A$3:$AI$3,0)-1)</f>
        <v>0</v>
      </c>
      <c r="G12" s="121">
        <f ca="1">OFFSET(HEURES!$A$1,MATCH($B12,HEURES!$A$1:$A$9940,0)+3,MATCH("TOTAL",HEURES!$A$3:$AI$3,0)-1)</f>
        <v>0</v>
      </c>
      <c r="H12" s="68"/>
    </row>
    <row r="13" spans="2:8" ht="15.75">
      <c r="B13" s="25" t="s">
        <v>61</v>
      </c>
      <c r="D13" s="121">
        <f ca="1">OFFSET(HEURES!$A$1,MATCH($B13,HEURES!$A$1:$A$9939,0),MATCH("TOTAL",HEURES!$A$3:$AI$3,0)-1)</f>
        <v>9.2916666666666661</v>
      </c>
      <c r="E13" s="121">
        <f ca="1">OFFSET(HEURES!$A$1,MATCH($B13,HEURES!$A$1:$A$9940,0)+1,MATCH("TOTAL",HEURES!$A$3:$AI$3,0)-1)</f>
        <v>3.625</v>
      </c>
      <c r="F13" s="121">
        <f ca="1">OFFSET(HEURES!$A$1,MATCH($B13,HEURES!$A$1:$A$9940,0)+2,MATCH("TOTAL",HEURES!$A$3:$AI$3,0)-1)</f>
        <v>0</v>
      </c>
      <c r="G13" s="121">
        <f ca="1">OFFSET(HEURES!$A$1,MATCH($B13,HEURES!$A$1:$A$9940,0)+3,MATCH("TOTAL",HEURES!$A$3:$AI$3,0)-1)</f>
        <v>0</v>
      </c>
      <c r="H13" s="68"/>
    </row>
    <row r="14" spans="2:8">
      <c r="B14" s="25"/>
    </row>
  </sheetData>
  <mergeCells count="1">
    <mergeCell ref="B3:H3"/>
  </mergeCells>
  <pageMargins left="0.70866141732283472" right="0.70866141732283472" top="2.3228346456692917" bottom="0.74803149606299213" header="0" footer="0"/>
  <pageSetup paperSize="9" scale="89" orientation="portrait" r:id="rId1"/>
  <headerFooter>
    <oddHeader>&amp;L&amp;G
&amp;"-,Gras"REPRESENTATION DU MALI
AERODROME DE MOPTI&amp;"-,Normal"
&amp;C&amp;"-,Italique"&amp;14METEOROLOGIE&amp;R&amp;"-,Gras"UNITE COA</oddHeader>
    <oddFooter>&amp;R&amp;ULe Commandant d'Aérodrome
&amp;"-,Gras"&amp;UMoussa SAMAKE</oddFooter>
  </headerFooter>
  <legacyDrawingHF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MENU PRINCIPAL</vt:lpstr>
      <vt:lpstr>QUART2018-02</vt:lpstr>
      <vt:lpstr>FERIES</vt:lpstr>
      <vt:lpstr>EQUIPE</vt:lpstr>
      <vt:lpstr>QUART PAR AGENT</vt:lpstr>
      <vt:lpstr>QUART</vt:lpstr>
      <vt:lpstr>HEURES</vt:lpstr>
      <vt:lpstr>ABSENCES</vt:lpstr>
      <vt:lpstr>RECAP</vt:lpstr>
      <vt:lpstr>agent</vt:lpstr>
      <vt:lpstr>HEURES!Agents</vt:lpstr>
      <vt:lpstr>'QUART2018-02'!Agents</vt:lpstr>
      <vt:lpstr>Agents</vt:lpstr>
      <vt:lpstr>Anec</vt:lpstr>
      <vt:lpstr>HEURES!depart</vt:lpstr>
      <vt:lpstr>'QUART2018-02'!depart</vt:lpstr>
      <vt:lpstr>depart</vt:lpstr>
      <vt:lpstr>HEURES!Heures</vt:lpstr>
      <vt:lpstr>'QUART PAR AGENT'!Impression_des_titres</vt:lpstr>
      <vt:lpstr>MoisSem</vt:lpstr>
      <vt:lpstr>Msec</vt:lpstr>
      <vt:lpstr>quart</vt:lpstr>
      <vt:lpstr>HEURES!retour</vt:lpstr>
      <vt:lpstr>'QUART2018-02'!retour</vt:lpstr>
      <vt:lpstr>retour</vt:lpstr>
      <vt:lpstr>'QUART PAR AGENT'!Zone_d_impression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FAMILLE TOURE</cp:lastModifiedBy>
  <cp:lastPrinted>2018-02-28T10:27:42Z</cp:lastPrinted>
  <dcterms:created xsi:type="dcterms:W3CDTF">2017-12-25T07:06:37Z</dcterms:created>
  <dcterms:modified xsi:type="dcterms:W3CDTF">2018-03-01T16:35:14Z</dcterms:modified>
</cp:coreProperties>
</file>