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0115" windowHeight="8505"/>
  </bookViews>
  <sheets>
    <sheet name="Saisie" sheetId="1" r:id="rId1"/>
    <sheet name="Listes" sheetId="2" r:id="rId2"/>
  </sheets>
  <definedNames>
    <definedName name="An">Listes!$E$2</definedName>
    <definedName name="Debut">Listes!$B$2</definedName>
    <definedName name="Duree">Listes!$B$5</definedName>
    <definedName name="Ferie">Listes!$E$5:$E$17</definedName>
    <definedName name="Fin">Listes!$B$3</definedName>
  </definedNames>
  <calcPr calcId="145621"/>
</workbook>
</file>

<file path=xl/calcChain.xml><?xml version="1.0" encoding="utf-8"?>
<calcChain xmlns="http://schemas.openxmlformats.org/spreadsheetml/2006/main">
  <c r="C5" i="1" l="1"/>
  <c r="C4" i="1"/>
  <c r="C3" i="1"/>
  <c r="E17" i="2"/>
  <c r="E16" i="2"/>
  <c r="E15" i="2"/>
  <c r="E14" i="2"/>
  <c r="E13" i="2"/>
  <c r="E12" i="2"/>
  <c r="E9" i="2"/>
  <c r="E8" i="2"/>
  <c r="E6" i="2"/>
  <c r="E11" i="2" s="1"/>
  <c r="E5" i="2"/>
  <c r="B5" i="2"/>
  <c r="C2" i="1" l="1"/>
  <c r="E10" i="2"/>
  <c r="E7" i="2"/>
</calcChain>
</file>

<file path=xl/sharedStrings.xml><?xml version="1.0" encoding="utf-8"?>
<sst xmlns="http://schemas.openxmlformats.org/spreadsheetml/2006/main" count="27" uniqueCount="24">
  <si>
    <t>Début</t>
  </si>
  <si>
    <t>Fin</t>
  </si>
  <si>
    <t>Durée</t>
  </si>
  <si>
    <t>Horaires</t>
  </si>
  <si>
    <t>Année</t>
  </si>
  <si>
    <t>Jours fériés</t>
  </si>
  <si>
    <t>Nouvel An</t>
  </si>
  <si>
    <t>Pâques</t>
  </si>
  <si>
    <t>Lundi Pâques</t>
  </si>
  <si>
    <t>Fête du travail</t>
  </si>
  <si>
    <t>Armistice (Victoire 1945)</t>
  </si>
  <si>
    <t>Ascension</t>
  </si>
  <si>
    <t>Pentecôte</t>
  </si>
  <si>
    <t>Lundi de Pentecote</t>
  </si>
  <si>
    <t>Fête nationale</t>
  </si>
  <si>
    <t>Assomption</t>
  </si>
  <si>
    <t>Toussaint</t>
  </si>
  <si>
    <t>Armistice (1918)</t>
  </si>
  <si>
    <t>Noël</t>
  </si>
  <si>
    <t>Commentaires</t>
  </si>
  <si>
    <t>Le résultat est faux (-4 heures)</t>
  </si>
  <si>
    <t>Le résultat est faux (-3 heures)</t>
  </si>
  <si>
    <t>Le résultat est bon</t>
  </si>
  <si>
    <t>Pourquoi aucun résultat?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</si>
</sst>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\ dd/mm/yyyy\ hh:mm"/>
    <numFmt numFmtId="165" formatCode="[hh]:mm"/>
    <numFmt numFmtId="166" formatCode="dddd\ dd\-mmm\-yyyy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theme="0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4" fillId="0" borderId="0">
      <alignment vertical="center"/>
    </xf>
    <xf numFmtId="0" fontId="1" fillId="0" borderId="0"/>
  </cellStyleXfs>
  <cellXfs count="30">
    <xf numFmtId="0" fontId="0" fillId="0" borderId="0" xfId="0"/>
    <xf numFmtId="0" fontId="1" fillId="0" borderId="0" xfId="1"/>
    <xf numFmtId="164" fontId="1" fillId="0" borderId="1" xfId="1" applyNumberFormat="1" applyBorder="1" applyAlignment="1">
      <alignment horizontal="center"/>
    </xf>
    <xf numFmtId="165" fontId="1" fillId="0" borderId="1" xfId="1" applyNumberFormat="1" applyBorder="1" applyAlignment="1">
      <alignment horizontal="center"/>
    </xf>
    <xf numFmtId="0" fontId="1" fillId="0" borderId="0" xfId="1" applyAlignment="1">
      <alignment horizontal="center"/>
    </xf>
    <xf numFmtId="0" fontId="3" fillId="2" borderId="2" xfId="1" applyFont="1" applyFill="1" applyBorder="1" applyAlignment="1">
      <alignment horizontal="center"/>
    </xf>
    <xf numFmtId="0" fontId="3" fillId="2" borderId="3" xfId="1" applyFont="1" applyFill="1" applyBorder="1" applyAlignment="1">
      <alignment horizontal="center"/>
    </xf>
    <xf numFmtId="0" fontId="5" fillId="3" borderId="4" xfId="2" applyFont="1" applyFill="1" applyBorder="1" applyAlignment="1">
      <alignment horizontal="center"/>
    </xf>
    <xf numFmtId="0" fontId="5" fillId="3" borderId="5" xfId="2" applyFont="1" applyFill="1" applyBorder="1" applyAlignment="1">
      <alignment horizontal="center"/>
    </xf>
    <xf numFmtId="0" fontId="2" fillId="0" borderId="1" xfId="1" applyFont="1" applyBorder="1" applyAlignment="1">
      <alignment horizontal="left"/>
    </xf>
    <xf numFmtId="20" fontId="1" fillId="0" borderId="1" xfId="1" applyNumberFormat="1" applyBorder="1" applyAlignment="1">
      <alignment horizontal="center"/>
    </xf>
    <xf numFmtId="0" fontId="5" fillId="0" borderId="4" xfId="2" applyFont="1" applyFill="1" applyBorder="1" applyAlignment="1">
      <alignment horizontal="center"/>
    </xf>
    <xf numFmtId="0" fontId="5" fillId="0" borderId="5" xfId="2" applyFont="1" applyFill="1" applyBorder="1" applyAlignment="1">
      <alignment horizontal="center"/>
    </xf>
    <xf numFmtId="0" fontId="4" fillId="0" borderId="0" xfId="2">
      <alignment vertical="center"/>
    </xf>
    <xf numFmtId="0" fontId="1" fillId="0" borderId="6" xfId="1" applyBorder="1" applyAlignment="1">
      <alignment horizontal="center"/>
    </xf>
    <xf numFmtId="0" fontId="1" fillId="0" borderId="7" xfId="1" applyBorder="1" applyAlignment="1">
      <alignment horizontal="center"/>
    </xf>
    <xf numFmtId="0" fontId="4" fillId="3" borderId="4" xfId="2" applyFill="1" applyBorder="1" applyAlignment="1">
      <alignment horizontal="center" vertical="center"/>
    </xf>
    <xf numFmtId="0" fontId="4" fillId="3" borderId="3" xfId="2" applyFill="1" applyBorder="1" applyAlignment="1">
      <alignment horizontal="center" vertical="center"/>
    </xf>
    <xf numFmtId="166" fontId="4" fillId="0" borderId="8" xfId="2" quotePrefix="1" applyNumberFormat="1" applyBorder="1" applyAlignment="1">
      <alignment horizontal="center" vertical="center"/>
    </xf>
    <xf numFmtId="0" fontId="5" fillId="4" borderId="9" xfId="1" applyFont="1" applyFill="1" applyBorder="1" applyAlignment="1">
      <alignment horizontal="right"/>
    </xf>
    <xf numFmtId="0" fontId="1" fillId="0" borderId="0" xfId="1" applyAlignment="1">
      <alignment horizontal="left"/>
    </xf>
    <xf numFmtId="166" fontId="4" fillId="0" borderId="10" xfId="2" quotePrefix="1" applyNumberFormat="1" applyBorder="1" applyAlignment="1">
      <alignment horizontal="center" vertical="center"/>
    </xf>
    <xf numFmtId="0" fontId="5" fillId="4" borderId="11" xfId="1" applyFont="1" applyFill="1" applyBorder="1" applyAlignment="1">
      <alignment horizontal="right"/>
    </xf>
    <xf numFmtId="166" fontId="4" fillId="0" borderId="10" xfId="2" applyNumberFormat="1" applyBorder="1" applyAlignment="1">
      <alignment horizontal="center" vertical="center"/>
    </xf>
    <xf numFmtId="166" fontId="4" fillId="0" borderId="12" xfId="2" applyNumberFormat="1" applyBorder="1" applyAlignment="1">
      <alignment horizontal="center" vertical="center"/>
    </xf>
    <xf numFmtId="0" fontId="5" fillId="4" borderId="13" xfId="1" applyFont="1" applyFill="1" applyBorder="1" applyAlignment="1">
      <alignment horizontal="right"/>
    </xf>
    <xf numFmtId="0" fontId="6" fillId="2" borderId="1" xfId="1" applyFont="1" applyFill="1" applyBorder="1" applyAlignment="1">
      <alignment horizontal="center" vertical="center"/>
    </xf>
    <xf numFmtId="0" fontId="7" fillId="0" borderId="0" xfId="1" applyFont="1"/>
    <xf numFmtId="0" fontId="8" fillId="5" borderId="1" xfId="1" applyFont="1" applyFill="1" applyBorder="1" applyAlignment="1">
      <alignment horizontal="center"/>
    </xf>
    <xf numFmtId="0" fontId="0" fillId="0" borderId="1" xfId="1" applyFont="1" applyBorder="1" applyAlignment="1">
      <alignment horizontal="center"/>
    </xf>
  </cellXfs>
  <cellStyles count="4">
    <cellStyle name="Normal" xfId="0" builtinId="0"/>
    <cellStyle name="Normal 2" xfId="1"/>
    <cellStyle name="Normal 3" xfId="3"/>
    <cellStyle name="Normal_SVM Vierge 2004" xfId="2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B13" sqref="B13"/>
    </sheetView>
  </sheetViews>
  <sheetFormatPr baseColWidth="10" defaultRowHeight="15" x14ac:dyDescent="0.25"/>
  <cols>
    <col min="1" max="1" width="25" style="4" bestFit="1" customWidth="1"/>
    <col min="2" max="2" width="25.140625" style="4" bestFit="1" customWidth="1"/>
    <col min="3" max="3" width="13.28515625" style="4" customWidth="1"/>
    <col min="4" max="4" width="2.7109375" style="1" bestFit="1" customWidth="1"/>
    <col min="5" max="5" width="57" style="4" customWidth="1"/>
    <col min="6" max="16384" width="11.42578125" style="1"/>
  </cols>
  <sheetData>
    <row r="1" spans="1:5" s="27" customFormat="1" x14ac:dyDescent="0.25">
      <c r="A1" s="26" t="s">
        <v>0</v>
      </c>
      <c r="B1" s="26" t="s">
        <v>1</v>
      </c>
      <c r="C1" s="26" t="s">
        <v>2</v>
      </c>
      <c r="E1" s="28" t="s">
        <v>19</v>
      </c>
    </row>
    <row r="2" spans="1:5" x14ac:dyDescent="0.25">
      <c r="A2" s="2">
        <v>42762.5</v>
      </c>
      <c r="B2" s="2">
        <v>42766.5</v>
      </c>
      <c r="C2" s="3">
        <f>NETWORKDAYS(A2,B2,Ferie)*Duree-IF(MOD(A2,1)&gt;Fin,Duree,IF(MOD(A2,1)&gt;=Debut,MOD(A2,1)-Debut))-IF(MOD(B2,1)&lt;Debut,0,IF(MOD(B2,1)&lt;Fin,Fin-MOD(B2,1)))</f>
        <v>0.83333333333333326</v>
      </c>
      <c r="E2" s="29" t="s">
        <v>22</v>
      </c>
    </row>
    <row r="3" spans="1:5" x14ac:dyDescent="0.25">
      <c r="A3" s="2">
        <v>42763.5</v>
      </c>
      <c r="B3" s="2">
        <v>42766.5</v>
      </c>
      <c r="C3" s="3">
        <f>NETWORKDAYS(A3,B3,Ferie)*Duree-IF(MOD(A3,1)&gt;Fin,Duree,IF(MOD(A3,1)&gt;=Debut,MOD(A3,1)-Debut))-IF(MOD(B3,1)&lt;Debut,0,IF(MOD(B3,1)&lt;Fin,Fin-MOD(B3,1)))</f>
        <v>0.41666666666666674</v>
      </c>
      <c r="E3" s="29" t="s">
        <v>20</v>
      </c>
    </row>
    <row r="4" spans="1:5" x14ac:dyDescent="0.25">
      <c r="A4" s="2">
        <v>42762.5</v>
      </c>
      <c r="B4" s="2">
        <v>42764.625</v>
      </c>
      <c r="C4" s="3">
        <f>NETWORKDAYS(A4,B4,Ferie)*Duree-IF(MOD(A4,1)&gt;Fin,Duree,IF(MOD(A4,1)&gt;=Debut,MOD(A4,1)-Debut))-IF(MOD(B4,1)&lt;Debut,0,IF(MOD(B4,1)&lt;Fin,Fin-MOD(B4,1)))</f>
        <v>0.125</v>
      </c>
      <c r="E4" s="29" t="s">
        <v>21</v>
      </c>
    </row>
    <row r="5" spans="1:5" x14ac:dyDescent="0.25">
      <c r="A5" s="2">
        <v>42842.5</v>
      </c>
      <c r="B5" s="2">
        <v>42843.416666666664</v>
      </c>
      <c r="C5" s="3">
        <f>NETWORKDAYS(A5,B5,Ferie)*Duree-IF(MOD(A5,1)&gt;Fin,Duree,IF(MOD(A5,1)&gt;=Debut,MOD(A5,1)-Debut))-IF(MOD(B5,1)&lt;Debut,0,IF(MOD(B5,1)&lt;Fin,Fin-MOD(B5,1)))</f>
        <v>-8.3333333335758653E-2</v>
      </c>
      <c r="E5" s="29" t="s">
        <v>23</v>
      </c>
    </row>
  </sheetData>
  <conditionalFormatting sqref="A2:B2">
    <cfRule type="expression" dxfId="1" priority="2">
      <formula>OR(COUNTIF(Ferie,INT(A2))&gt;0,WEEKDAY(A2,2)&gt;5)</formula>
    </cfRule>
  </conditionalFormatting>
  <conditionalFormatting sqref="A3:B5">
    <cfRule type="expression" dxfId="0" priority="1">
      <formula>OR(COUNTIF(Ferie,INT(A3))&gt;0,WEEKDAY(A3,2)&gt;5)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workbookViewId="0">
      <selection activeCell="E21" sqref="E21"/>
    </sheetView>
  </sheetViews>
  <sheetFormatPr baseColWidth="10" defaultRowHeight="15" x14ac:dyDescent="0.25"/>
  <cols>
    <col min="1" max="1" width="8.85546875" style="20" customWidth="1"/>
    <col min="2" max="2" width="10" style="1" customWidth="1"/>
    <col min="3" max="4" width="3.5703125" style="1" customWidth="1"/>
    <col min="5" max="5" width="21" style="1" bestFit="1" customWidth="1"/>
    <col min="6" max="6" width="25.28515625" style="1" customWidth="1"/>
    <col min="7" max="16384" width="11.42578125" style="1"/>
  </cols>
  <sheetData>
    <row r="1" spans="1:6" ht="16.5" customHeight="1" thickBot="1" x14ac:dyDescent="0.3">
      <c r="A1" s="5" t="s">
        <v>3</v>
      </c>
      <c r="B1" s="6"/>
      <c r="E1" s="7" t="s">
        <v>4</v>
      </c>
      <c r="F1" s="8"/>
    </row>
    <row r="2" spans="1:6" ht="15.75" thickBot="1" x14ac:dyDescent="0.3">
      <c r="A2" s="9" t="s">
        <v>0</v>
      </c>
      <c r="B2" s="10">
        <v>0.33333333333333331</v>
      </c>
      <c r="E2" s="11">
        <v>2017</v>
      </c>
      <c r="F2" s="12"/>
    </row>
    <row r="3" spans="1:6" ht="15.75" thickBot="1" x14ac:dyDescent="0.3">
      <c r="A3" s="9" t="s">
        <v>1</v>
      </c>
      <c r="B3" s="10">
        <v>0.75</v>
      </c>
      <c r="E3" s="13"/>
    </row>
    <row r="4" spans="1:6" ht="15.75" thickBot="1" x14ac:dyDescent="0.3">
      <c r="A4" s="14"/>
      <c r="B4" s="15"/>
      <c r="E4" s="16" t="s">
        <v>5</v>
      </c>
      <c r="F4" s="17"/>
    </row>
    <row r="5" spans="1:6" x14ac:dyDescent="0.25">
      <c r="A5" s="9" t="s">
        <v>2</v>
      </c>
      <c r="B5" s="10">
        <f>B3-B2</f>
        <v>0.41666666666666669</v>
      </c>
      <c r="E5" s="18">
        <f>DATE(An,1,1)</f>
        <v>42736</v>
      </c>
      <c r="F5" s="19" t="s">
        <v>6</v>
      </c>
    </row>
    <row r="6" spans="1:6" x14ac:dyDescent="0.25">
      <c r="E6" s="21">
        <f>DATE(An,3,29.56+0.979*MOD(204-11*MOD(An,19),30)-WEEKDAY(DATE(An,3,28.56+0.979*MOD(204-11*MOD(An,19),30))))</f>
        <v>42841</v>
      </c>
      <c r="F6" s="22" t="s">
        <v>7</v>
      </c>
    </row>
    <row r="7" spans="1:6" x14ac:dyDescent="0.25">
      <c r="E7" s="23">
        <f>E6+1</f>
        <v>42842</v>
      </c>
      <c r="F7" s="22" t="s">
        <v>8</v>
      </c>
    </row>
    <row r="8" spans="1:6" x14ac:dyDescent="0.25">
      <c r="E8" s="23">
        <f>DATE(An,5,1)</f>
        <v>42856</v>
      </c>
      <c r="F8" s="22" t="s">
        <v>9</v>
      </c>
    </row>
    <row r="9" spans="1:6" x14ac:dyDescent="0.25">
      <c r="E9" s="23">
        <f>DATE(An,5,8)</f>
        <v>42863</v>
      </c>
      <c r="F9" s="22" t="s">
        <v>10</v>
      </c>
    </row>
    <row r="10" spans="1:6" x14ac:dyDescent="0.25">
      <c r="E10" s="23">
        <f>E6+39</f>
        <v>42880</v>
      </c>
      <c r="F10" s="22" t="s">
        <v>11</v>
      </c>
    </row>
    <row r="11" spans="1:6" x14ac:dyDescent="0.25">
      <c r="E11" s="23">
        <f>E6+49</f>
        <v>42890</v>
      </c>
      <c r="F11" s="22" t="s">
        <v>12</v>
      </c>
    </row>
    <row r="12" spans="1:6" x14ac:dyDescent="0.25">
      <c r="E12" s="23">
        <f>E6+50</f>
        <v>42891</v>
      </c>
      <c r="F12" s="22" t="s">
        <v>13</v>
      </c>
    </row>
    <row r="13" spans="1:6" x14ac:dyDescent="0.25">
      <c r="E13" s="23">
        <f>DATE(An,7,14)</f>
        <v>42930</v>
      </c>
      <c r="F13" s="22" t="s">
        <v>14</v>
      </c>
    </row>
    <row r="14" spans="1:6" x14ac:dyDescent="0.25">
      <c r="E14" s="23">
        <f>DATE(An,8,15)</f>
        <v>42962</v>
      </c>
      <c r="F14" s="22" t="s">
        <v>15</v>
      </c>
    </row>
    <row r="15" spans="1:6" x14ac:dyDescent="0.25">
      <c r="E15" s="23">
        <f>DATE(An,11,1)</f>
        <v>43040</v>
      </c>
      <c r="F15" s="22" t="s">
        <v>16</v>
      </c>
    </row>
    <row r="16" spans="1:6" x14ac:dyDescent="0.25">
      <c r="E16" s="23">
        <f>DATE(An,11,11)</f>
        <v>43050</v>
      </c>
      <c r="F16" s="22" t="s">
        <v>17</v>
      </c>
    </row>
    <row r="17" spans="5:6" ht="15.75" thickBot="1" x14ac:dyDescent="0.3">
      <c r="E17" s="24">
        <f>DATE(An,12,25)</f>
        <v>43094</v>
      </c>
      <c r="F17" s="25" t="s">
        <v>18</v>
      </c>
    </row>
  </sheetData>
  <mergeCells count="5">
    <mergeCell ref="A1:B1"/>
    <mergeCell ref="E1:F1"/>
    <mergeCell ref="E2:F2"/>
    <mergeCell ref="A4:B4"/>
    <mergeCell ref="E4:F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Saisie</vt:lpstr>
      <vt:lpstr>Listes</vt:lpstr>
      <vt:lpstr>An</vt:lpstr>
      <vt:lpstr>Debut</vt:lpstr>
      <vt:lpstr>Duree</vt:lpstr>
      <vt:lpstr>Ferie</vt:lpstr>
      <vt:lpstr>Fin</vt:lpstr>
    </vt:vector>
  </TitlesOfParts>
  <Company>SPIE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joel.nanda</dc:creator>
  <cp:lastModifiedBy>joel.nanda</cp:lastModifiedBy>
  <dcterms:created xsi:type="dcterms:W3CDTF">2017-02-03T15:11:16Z</dcterms:created>
  <dcterms:modified xsi:type="dcterms:W3CDTF">2017-02-03T15:20:15Z</dcterms:modified>
</cp:coreProperties>
</file>