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8565" yWindow="-165" windowWidth="12765" windowHeight="9285" tabRatio="352"/>
  </bookViews>
  <sheets>
    <sheet name="Heures" sheetId="43" r:id="rId1"/>
    <sheet name="Heure asso" sheetId="50" r:id="rId2"/>
    <sheet name="récap" sheetId="47" r:id="rId3"/>
    <sheet name="param" sheetId="48" r:id="rId4"/>
    <sheet name="JF" sheetId="44" r:id="rId5"/>
    <sheet name="Feuil1" sheetId="51" r:id="rId6"/>
  </sheets>
  <externalReferences>
    <externalReference r:id="rId7"/>
    <externalReference r:id="rId8"/>
  </externalReferences>
  <definedNames>
    <definedName name="_xlnm._FilterDatabase" localSheetId="0" hidden="1">Heures!$A$1:$B$66</definedName>
    <definedName name="_xlnm.Print_Titles" localSheetId="0">Heures!$C:$C</definedName>
    <definedName name="JF">JF!$B$2:$K$13</definedName>
    <definedName name="JFHN">param!$F$2</definedName>
    <definedName name="JFHS">param!$G$2</definedName>
    <definedName name="Print_Area" localSheetId="1">'Heure asso'!$A$291:$G$375</definedName>
    <definedName name="Print_Area" localSheetId="0">Heures!$A$1:$BP$66</definedName>
    <definedName name="Print_Titles" localSheetId="0">Heures!$C:$C</definedName>
    <definedName name="sem">param!$I$2</definedName>
    <definedName name="_xlnm.Print_Area" localSheetId="0">Heures!$C$1:$BP$66</definedName>
  </definedNames>
  <calcPr calcId="124519"/>
</workbook>
</file>

<file path=xl/calcChain.xml><?xml version="1.0" encoding="utf-8"?>
<calcChain xmlns="http://schemas.openxmlformats.org/spreadsheetml/2006/main">
  <c r="BD66" i="43" a="1"/>
  <c r="BD66" s="1"/>
  <c r="BD65" a="1"/>
  <c r="BD65" s="1"/>
  <c r="BD64" a="1"/>
  <c r="BD64" s="1"/>
  <c r="BD53" a="1"/>
  <c r="BD53" s="1"/>
  <c r="BD52" a="1"/>
  <c r="BD52" s="1"/>
  <c r="BD51" a="1"/>
  <c r="BD51" s="1"/>
  <c r="BD40" a="1"/>
  <c r="BD40" s="1"/>
  <c r="BD39" a="1"/>
  <c r="BD39" s="1"/>
  <c r="BD38" a="1"/>
  <c r="BD38" s="1"/>
  <c r="BD27" a="1"/>
  <c r="BD27" s="1"/>
  <c r="BD26" a="1"/>
  <c r="BD26" s="1"/>
  <c r="BD25" a="1"/>
  <c r="BD25" s="1"/>
  <c r="BD14" a="1"/>
  <c r="BD14" s="1"/>
  <c r="BD13" a="1"/>
  <c r="BD13" s="1"/>
  <c r="BD12" a="1"/>
  <c r="BD12" s="1"/>
  <c r="B2" i="44"/>
  <c r="B5" s="1"/>
  <c r="C1"/>
  <c r="C2" s="1"/>
  <c r="C15" i="43"/>
  <c r="B4" i="44"/>
  <c r="B6"/>
  <c r="B7"/>
  <c r="B8"/>
  <c r="B9"/>
  <c r="B10"/>
  <c r="B11"/>
  <c r="B12"/>
  <c r="B13"/>
  <c r="C4" i="43"/>
  <c r="C6" s="1"/>
  <c r="C8" s="1"/>
  <c r="C10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B2"/>
  <c r="B3" s="1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AI1" i="47"/>
  <c r="AJ1"/>
  <c r="AK1"/>
  <c r="AP1"/>
  <c r="W1"/>
  <c r="X1"/>
  <c r="Y1"/>
  <c r="G186" i="50"/>
  <c r="B592"/>
  <c r="A592"/>
  <c r="B590"/>
  <c r="A590"/>
  <c r="B588"/>
  <c r="B589" s="1"/>
  <c r="A588"/>
  <c r="A589" s="1"/>
  <c r="B586"/>
  <c r="B587" s="1"/>
  <c r="A586"/>
  <c r="A587" s="1"/>
  <c r="B584"/>
  <c r="B585" s="1"/>
  <c r="A584"/>
  <c r="A585" s="1"/>
  <c r="B582"/>
  <c r="B583" s="1"/>
  <c r="A582"/>
  <c r="A583" s="1"/>
  <c r="B580"/>
  <c r="B581" s="1"/>
  <c r="A580"/>
  <c r="A581" s="1"/>
  <c r="B575"/>
  <c r="A575"/>
  <c r="B573"/>
  <c r="A573"/>
  <c r="B571"/>
  <c r="B572" s="1"/>
  <c r="A571"/>
  <c r="A572" s="1"/>
  <c r="A577" s="1"/>
  <c r="A578" s="1"/>
  <c r="A579" s="1"/>
  <c r="B569"/>
  <c r="B570" s="1"/>
  <c r="A569"/>
  <c r="A570"/>
  <c r="B567"/>
  <c r="B568" s="1"/>
  <c r="A567"/>
  <c r="A568" s="1"/>
  <c r="B565"/>
  <c r="B566" s="1"/>
  <c r="A565"/>
  <c r="A566"/>
  <c r="B563"/>
  <c r="B564" s="1"/>
  <c r="A563"/>
  <c r="A564" s="1"/>
  <c r="B558"/>
  <c r="A558"/>
  <c r="B556"/>
  <c r="A556"/>
  <c r="B554"/>
  <c r="B555" s="1"/>
  <c r="A554"/>
  <c r="A555" s="1"/>
  <c r="B552"/>
  <c r="B553" s="1"/>
  <c r="A552"/>
  <c r="A553" s="1"/>
  <c r="B550"/>
  <c r="B551" s="1"/>
  <c r="A550"/>
  <c r="A551" s="1"/>
  <c r="B548"/>
  <c r="B549" s="1"/>
  <c r="A548"/>
  <c r="A549" s="1"/>
  <c r="B546"/>
  <c r="B547" s="1"/>
  <c r="A546"/>
  <c r="A547" s="1"/>
  <c r="B541"/>
  <c r="A541"/>
  <c r="B539"/>
  <c r="A539"/>
  <c r="B537"/>
  <c r="B538" s="1"/>
  <c r="A537"/>
  <c r="A538" s="1"/>
  <c r="B535"/>
  <c r="B536" s="1"/>
  <c r="A535"/>
  <c r="A536" s="1"/>
  <c r="B533"/>
  <c r="B534" s="1"/>
  <c r="A533"/>
  <c r="A534" s="1"/>
  <c r="B531"/>
  <c r="B532" s="1"/>
  <c r="A531"/>
  <c r="A532" s="1"/>
  <c r="B529"/>
  <c r="B530" s="1"/>
  <c r="A529"/>
  <c r="A530" s="1"/>
  <c r="B524"/>
  <c r="A524"/>
  <c r="B522"/>
  <c r="A522"/>
  <c r="B520"/>
  <c r="B521" s="1"/>
  <c r="A520"/>
  <c r="A521" s="1"/>
  <c r="B518"/>
  <c r="B519" s="1"/>
  <c r="A518"/>
  <c r="A519"/>
  <c r="B516"/>
  <c r="B517" s="1"/>
  <c r="A516"/>
  <c r="A517" s="1"/>
  <c r="B514"/>
  <c r="B515" s="1"/>
  <c r="A514"/>
  <c r="A515"/>
  <c r="B512"/>
  <c r="B513" s="1"/>
  <c r="A512"/>
  <c r="A513" s="1"/>
  <c r="B507"/>
  <c r="A507"/>
  <c r="B505"/>
  <c r="A505"/>
  <c r="B503"/>
  <c r="B504" s="1"/>
  <c r="A503"/>
  <c r="A504" s="1"/>
  <c r="B501"/>
  <c r="B502" s="1"/>
  <c r="A501"/>
  <c r="A502" s="1"/>
  <c r="B499"/>
  <c r="B500"/>
  <c r="A499"/>
  <c r="A500" s="1"/>
  <c r="B497"/>
  <c r="B498" s="1"/>
  <c r="A497"/>
  <c r="A498" s="1"/>
  <c r="B495"/>
  <c r="B496"/>
  <c r="A495"/>
  <c r="A496" s="1"/>
  <c r="B490"/>
  <c r="A490"/>
  <c r="B488"/>
  <c r="A488"/>
  <c r="B486"/>
  <c r="B487" s="1"/>
  <c r="A486"/>
  <c r="A487" s="1"/>
  <c r="B484"/>
  <c r="B485" s="1"/>
  <c r="A484"/>
  <c r="A485" s="1"/>
  <c r="B482"/>
  <c r="B483" s="1"/>
  <c r="A482"/>
  <c r="A483" s="1"/>
  <c r="B480"/>
  <c r="B481" s="1"/>
  <c r="A480"/>
  <c r="A481" s="1"/>
  <c r="B478"/>
  <c r="B479" s="1"/>
  <c r="A478"/>
  <c r="A479" s="1"/>
  <c r="B473"/>
  <c r="A473"/>
  <c r="B471"/>
  <c r="A471"/>
  <c r="B469"/>
  <c r="B470" s="1"/>
  <c r="A469"/>
  <c r="A470" s="1"/>
  <c r="B467"/>
  <c r="B468" s="1"/>
  <c r="A467"/>
  <c r="A468"/>
  <c r="B465"/>
  <c r="B466" s="1"/>
  <c r="A465"/>
  <c r="A466" s="1"/>
  <c r="B463"/>
  <c r="B464" s="1"/>
  <c r="A463"/>
  <c r="A464"/>
  <c r="B461"/>
  <c r="B462" s="1"/>
  <c r="A461"/>
  <c r="A462" s="1"/>
  <c r="B456"/>
  <c r="A456"/>
  <c r="B454"/>
  <c r="A454"/>
  <c r="B452"/>
  <c r="B453" s="1"/>
  <c r="A452"/>
  <c r="A453" s="1"/>
  <c r="B450"/>
  <c r="B451" s="1"/>
  <c r="A450"/>
  <c r="A451"/>
  <c r="B448"/>
  <c r="B449" s="1"/>
  <c r="A448"/>
  <c r="A449" s="1"/>
  <c r="B446"/>
  <c r="B447" s="1"/>
  <c r="A446"/>
  <c r="A447"/>
  <c r="B444"/>
  <c r="B445" s="1"/>
  <c r="A444"/>
  <c r="A445" s="1"/>
  <c r="B439"/>
  <c r="A439"/>
  <c r="B437"/>
  <c r="A437"/>
  <c r="B435"/>
  <c r="B436" s="1"/>
  <c r="A435"/>
  <c r="A436" s="1"/>
  <c r="A433"/>
  <c r="A434" s="1"/>
  <c r="B433"/>
  <c r="B434" s="1"/>
  <c r="B431"/>
  <c r="B432"/>
  <c r="A431"/>
  <c r="A432" s="1"/>
  <c r="B429"/>
  <c r="B430" s="1"/>
  <c r="A429"/>
  <c r="A430" s="1"/>
  <c r="B427"/>
  <c r="B428"/>
  <c r="A427"/>
  <c r="A428" s="1"/>
  <c r="B422"/>
  <c r="A422"/>
  <c r="B420"/>
  <c r="A420"/>
  <c r="B418"/>
  <c r="B419" s="1"/>
  <c r="A418"/>
  <c r="A419" s="1"/>
  <c r="B416"/>
  <c r="B417" s="1"/>
  <c r="A416"/>
  <c r="A417" s="1"/>
  <c r="B414"/>
  <c r="B415" s="1"/>
  <c r="A414"/>
  <c r="A415" s="1"/>
  <c r="B412"/>
  <c r="B413" s="1"/>
  <c r="A412"/>
  <c r="A413" s="1"/>
  <c r="B410"/>
  <c r="B411" s="1"/>
  <c r="A410"/>
  <c r="A411" s="1"/>
  <c r="B405"/>
  <c r="A405"/>
  <c r="B403"/>
  <c r="A403"/>
  <c r="B401"/>
  <c r="B402" s="1"/>
  <c r="A401"/>
  <c r="A402" s="1"/>
  <c r="B399"/>
  <c r="B400" s="1"/>
  <c r="A399"/>
  <c r="A400" s="1"/>
  <c r="B397"/>
  <c r="B398" s="1"/>
  <c r="A397"/>
  <c r="A398" s="1"/>
  <c r="B395"/>
  <c r="B396" s="1"/>
  <c r="A395"/>
  <c r="A396" s="1"/>
  <c r="B393"/>
  <c r="B394" s="1"/>
  <c r="A393"/>
  <c r="A394" s="1"/>
  <c r="B388"/>
  <c r="A388"/>
  <c r="B386"/>
  <c r="A386"/>
  <c r="B384"/>
  <c r="B385" s="1"/>
  <c r="A384"/>
  <c r="A385" s="1"/>
  <c r="B382"/>
  <c r="B383" s="1"/>
  <c r="A382"/>
  <c r="A383" s="1"/>
  <c r="B380"/>
  <c r="B381"/>
  <c r="A380"/>
  <c r="A381" s="1"/>
  <c r="B378"/>
  <c r="B379" s="1"/>
  <c r="A378"/>
  <c r="A379" s="1"/>
  <c r="B376"/>
  <c r="B377"/>
  <c r="A376"/>
  <c r="A377" s="1"/>
  <c r="B371"/>
  <c r="A371"/>
  <c r="B369"/>
  <c r="A369"/>
  <c r="A367"/>
  <c r="A368" s="1"/>
  <c r="B367"/>
  <c r="B368" s="1"/>
  <c r="B365"/>
  <c r="B366"/>
  <c r="A365"/>
  <c r="A366" s="1"/>
  <c r="B363"/>
  <c r="B364" s="1"/>
  <c r="A363"/>
  <c r="A364" s="1"/>
  <c r="B361"/>
  <c r="B362"/>
  <c r="A361"/>
  <c r="A362" s="1"/>
  <c r="B359"/>
  <c r="B360" s="1"/>
  <c r="A359"/>
  <c r="A360" s="1"/>
  <c r="B354"/>
  <c r="A354"/>
  <c r="B352"/>
  <c r="A352"/>
  <c r="B350"/>
  <c r="B351"/>
  <c r="B356" s="1"/>
  <c r="B357" s="1"/>
  <c r="B358" s="1"/>
  <c r="A350"/>
  <c r="A351" s="1"/>
  <c r="B348"/>
  <c r="B349" s="1"/>
  <c r="A348"/>
  <c r="A349" s="1"/>
  <c r="B346"/>
  <c r="B347" s="1"/>
  <c r="A346"/>
  <c r="A347" s="1"/>
  <c r="B344"/>
  <c r="B345" s="1"/>
  <c r="A344"/>
  <c r="A345" s="1"/>
  <c r="B342"/>
  <c r="B343" s="1"/>
  <c r="A342"/>
  <c r="A343" s="1"/>
  <c r="B337"/>
  <c r="A337"/>
  <c r="B335"/>
  <c r="A335"/>
  <c r="B333"/>
  <c r="B334" s="1"/>
  <c r="A333"/>
  <c r="A334" s="1"/>
  <c r="B331"/>
  <c r="B332" s="1"/>
  <c r="A331"/>
  <c r="A332" s="1"/>
  <c r="B329"/>
  <c r="B330" s="1"/>
  <c r="A329"/>
  <c r="A330" s="1"/>
  <c r="B327"/>
  <c r="B328" s="1"/>
  <c r="A327"/>
  <c r="A328" s="1"/>
  <c r="B325"/>
  <c r="B326" s="1"/>
  <c r="A325"/>
  <c r="A326" s="1"/>
  <c r="B320"/>
  <c r="A320"/>
  <c r="B318"/>
  <c r="A318"/>
  <c r="B316"/>
  <c r="B317" s="1"/>
  <c r="A316"/>
  <c r="A317" s="1"/>
  <c r="B314"/>
  <c r="B315" s="1"/>
  <c r="A314"/>
  <c r="A315" s="1"/>
  <c r="B312"/>
  <c r="B313" s="1"/>
  <c r="A312"/>
  <c r="A313" s="1"/>
  <c r="B310"/>
  <c r="B311" s="1"/>
  <c r="A310"/>
  <c r="A311" s="1"/>
  <c r="B308"/>
  <c r="B309" s="1"/>
  <c r="A308"/>
  <c r="A309" s="1"/>
  <c r="B303"/>
  <c r="A303"/>
  <c r="B301"/>
  <c r="A301"/>
  <c r="B299"/>
  <c r="B300" s="1"/>
  <c r="A299"/>
  <c r="A300" s="1"/>
  <c r="B297"/>
  <c r="B298" s="1"/>
  <c r="A297"/>
  <c r="A298" s="1"/>
  <c r="B295"/>
  <c r="B296" s="1"/>
  <c r="A295"/>
  <c r="A296" s="1"/>
  <c r="B293"/>
  <c r="B294" s="1"/>
  <c r="A293"/>
  <c r="A294" s="1"/>
  <c r="B291"/>
  <c r="B292" s="1"/>
  <c r="A291"/>
  <c r="A292" s="1"/>
  <c r="B286"/>
  <c r="A286"/>
  <c r="B284"/>
  <c r="A284"/>
  <c r="B282"/>
  <c r="B283" s="1"/>
  <c r="A282"/>
  <c r="A283" s="1"/>
  <c r="B280"/>
  <c r="B281" s="1"/>
  <c r="A280"/>
  <c r="A281" s="1"/>
  <c r="B278"/>
  <c r="B279" s="1"/>
  <c r="A278"/>
  <c r="A279"/>
  <c r="B276"/>
  <c r="B277" s="1"/>
  <c r="A276"/>
  <c r="A277" s="1"/>
  <c r="B274"/>
  <c r="B275" s="1"/>
  <c r="A274"/>
  <c r="A275" s="1"/>
  <c r="B269"/>
  <c r="A269"/>
  <c r="B267"/>
  <c r="A267"/>
  <c r="B265"/>
  <c r="B266" s="1"/>
  <c r="A265"/>
  <c r="A266" s="1"/>
  <c r="B263"/>
  <c r="B264" s="1"/>
  <c r="A263"/>
  <c r="A264" s="1"/>
  <c r="B261"/>
  <c r="B262" s="1"/>
  <c r="A261"/>
  <c r="A262" s="1"/>
  <c r="B259"/>
  <c r="B260" s="1"/>
  <c r="A259"/>
  <c r="A260" s="1"/>
  <c r="B257"/>
  <c r="B258" s="1"/>
  <c r="A257"/>
  <c r="A258" s="1"/>
  <c r="B252"/>
  <c r="A252"/>
  <c r="B250"/>
  <c r="A250"/>
  <c r="B248"/>
  <c r="B249" s="1"/>
  <c r="A248"/>
  <c r="A249" s="1"/>
  <c r="B246"/>
  <c r="B247"/>
  <c r="A246"/>
  <c r="A247"/>
  <c r="B244"/>
  <c r="B245"/>
  <c r="A244"/>
  <c r="A245"/>
  <c r="B242"/>
  <c r="B243" s="1"/>
  <c r="A242"/>
  <c r="A243" s="1"/>
  <c r="B240"/>
  <c r="B241" s="1"/>
  <c r="A240"/>
  <c r="A241" s="1"/>
  <c r="B235"/>
  <c r="A235"/>
  <c r="B233"/>
  <c r="A233"/>
  <c r="B231"/>
  <c r="B232" s="1"/>
  <c r="A231"/>
  <c r="A232" s="1"/>
  <c r="B229"/>
  <c r="B230" s="1"/>
  <c r="A229"/>
  <c r="A230" s="1"/>
  <c r="B227"/>
  <c r="B228" s="1"/>
  <c r="A227"/>
  <c r="A228" s="1"/>
  <c r="B225"/>
  <c r="B226" s="1"/>
  <c r="A225"/>
  <c r="A226" s="1"/>
  <c r="B223"/>
  <c r="B224" s="1"/>
  <c r="A223"/>
  <c r="A224" s="1"/>
  <c r="B218"/>
  <c r="A218"/>
  <c r="B216"/>
  <c r="A216"/>
  <c r="B214"/>
  <c r="B215" s="1"/>
  <c r="A214"/>
  <c r="A215" s="1"/>
  <c r="B212"/>
  <c r="B213"/>
  <c r="A212"/>
  <c r="A213"/>
  <c r="B210"/>
  <c r="B211"/>
  <c r="A210"/>
  <c r="A211" s="1"/>
  <c r="B208"/>
  <c r="B209"/>
  <c r="A208"/>
  <c r="A209" s="1"/>
  <c r="B206"/>
  <c r="B207"/>
  <c r="A206"/>
  <c r="A207" s="1"/>
  <c r="B201"/>
  <c r="A201"/>
  <c r="B199"/>
  <c r="A199"/>
  <c r="B197"/>
  <c r="B198"/>
  <c r="A197"/>
  <c r="A198" s="1"/>
  <c r="B195"/>
  <c r="B196"/>
  <c r="A195"/>
  <c r="A196" s="1"/>
  <c r="B193"/>
  <c r="B194"/>
  <c r="A193"/>
  <c r="A194" s="1"/>
  <c r="B191"/>
  <c r="B192"/>
  <c r="A191"/>
  <c r="A192" s="1"/>
  <c r="B189"/>
  <c r="B190" s="1"/>
  <c r="A189"/>
  <c r="A190" s="1"/>
  <c r="B184"/>
  <c r="A184"/>
  <c r="B182"/>
  <c r="A182"/>
  <c r="B180"/>
  <c r="B181" s="1"/>
  <c r="A180"/>
  <c r="A181" s="1"/>
  <c r="A186" s="1"/>
  <c r="A187" s="1"/>
  <c r="A188" s="1"/>
  <c r="B178"/>
  <c r="B179" s="1"/>
  <c r="A178"/>
  <c r="A179" s="1"/>
  <c r="B176"/>
  <c r="B177" s="1"/>
  <c r="A176"/>
  <c r="A177" s="1"/>
  <c r="B174"/>
  <c r="B175" s="1"/>
  <c r="A174"/>
  <c r="A175" s="1"/>
  <c r="B172"/>
  <c r="B173" s="1"/>
  <c r="A172"/>
  <c r="A173" s="1"/>
  <c r="B167"/>
  <c r="A167"/>
  <c r="B165"/>
  <c r="A165"/>
  <c r="B163"/>
  <c r="B164" s="1"/>
  <c r="A163"/>
  <c r="A164" s="1"/>
  <c r="B161"/>
  <c r="B162" s="1"/>
  <c r="A161"/>
  <c r="A162" s="1"/>
  <c r="B159"/>
  <c r="B160" s="1"/>
  <c r="A159"/>
  <c r="A160" s="1"/>
  <c r="B157"/>
  <c r="B158" s="1"/>
  <c r="A157"/>
  <c r="A158" s="1"/>
  <c r="B155"/>
  <c r="B156" s="1"/>
  <c r="A155"/>
  <c r="A156" s="1"/>
  <c r="B150"/>
  <c r="A150"/>
  <c r="B148"/>
  <c r="A148"/>
  <c r="B146"/>
  <c r="B147" s="1"/>
  <c r="A146"/>
  <c r="A147" s="1"/>
  <c r="B144"/>
  <c r="B145" s="1"/>
  <c r="A144"/>
  <c r="A145" s="1"/>
  <c r="B142"/>
  <c r="B143" s="1"/>
  <c r="A142"/>
  <c r="A143" s="1"/>
  <c r="A140"/>
  <c r="A141" s="1"/>
  <c r="B140"/>
  <c r="B141" s="1"/>
  <c r="B138"/>
  <c r="B139" s="1"/>
  <c r="A138"/>
  <c r="A139" s="1"/>
  <c r="B133"/>
  <c r="A133"/>
  <c r="B131"/>
  <c r="A131"/>
  <c r="B129"/>
  <c r="B130" s="1"/>
  <c r="A129"/>
  <c r="A130" s="1"/>
  <c r="B127"/>
  <c r="B128" s="1"/>
  <c r="A127"/>
  <c r="A128" s="1"/>
  <c r="B125"/>
  <c r="B126" s="1"/>
  <c r="A125"/>
  <c r="A126" s="1"/>
  <c r="B123"/>
  <c r="B124" s="1"/>
  <c r="A123"/>
  <c r="A124" s="1"/>
  <c r="B121"/>
  <c r="B122" s="1"/>
  <c r="A121"/>
  <c r="A122" s="1"/>
  <c r="B112"/>
  <c r="B113" s="1"/>
  <c r="B116"/>
  <c r="A116"/>
  <c r="B114"/>
  <c r="A114"/>
  <c r="A112"/>
  <c r="A113" s="1"/>
  <c r="B110"/>
  <c r="B111" s="1"/>
  <c r="A110"/>
  <c r="A111" s="1"/>
  <c r="B108"/>
  <c r="B109" s="1"/>
  <c r="A108"/>
  <c r="A109" s="1"/>
  <c r="B106"/>
  <c r="B107" s="1"/>
  <c r="A106"/>
  <c r="A107" s="1"/>
  <c r="B104"/>
  <c r="B105" s="1"/>
  <c r="A104"/>
  <c r="A105" s="1"/>
  <c r="B99"/>
  <c r="A99"/>
  <c r="B97"/>
  <c r="A97"/>
  <c r="B95"/>
  <c r="B96" s="1"/>
  <c r="A95"/>
  <c r="A96" s="1"/>
  <c r="B93"/>
  <c r="B94" s="1"/>
  <c r="A93"/>
  <c r="A94" s="1"/>
  <c r="B91"/>
  <c r="B92" s="1"/>
  <c r="A91"/>
  <c r="A92" s="1"/>
  <c r="B89"/>
  <c r="B90" s="1"/>
  <c r="A89"/>
  <c r="A90" s="1"/>
  <c r="B87"/>
  <c r="B88" s="1"/>
  <c r="A87"/>
  <c r="A88" s="1"/>
  <c r="B82"/>
  <c r="A82"/>
  <c r="B80"/>
  <c r="A80"/>
  <c r="B78"/>
  <c r="B79" s="1"/>
  <c r="A78"/>
  <c r="A79" s="1"/>
  <c r="B76"/>
  <c r="B77" s="1"/>
  <c r="A76"/>
  <c r="A77" s="1"/>
  <c r="B74"/>
  <c r="B75" s="1"/>
  <c r="A74"/>
  <c r="A75" s="1"/>
  <c r="B72"/>
  <c r="B73" s="1"/>
  <c r="A72"/>
  <c r="A73"/>
  <c r="B70"/>
  <c r="B71" s="1"/>
  <c r="A70"/>
  <c r="A71" s="1"/>
  <c r="B65"/>
  <c r="A65"/>
  <c r="B63"/>
  <c r="A63"/>
  <c r="B61"/>
  <c r="B62" s="1"/>
  <c r="A61"/>
  <c r="A62" s="1"/>
  <c r="B59"/>
  <c r="B60" s="1"/>
  <c r="A59"/>
  <c r="A60" s="1"/>
  <c r="B57"/>
  <c r="B58" s="1"/>
  <c r="A57"/>
  <c r="A58"/>
  <c r="B55"/>
  <c r="B56" s="1"/>
  <c r="A55"/>
  <c r="A56" s="1"/>
  <c r="B53"/>
  <c r="B54" s="1"/>
  <c r="A53"/>
  <c r="A54" s="1"/>
  <c r="B48"/>
  <c r="A48"/>
  <c r="B46"/>
  <c r="A46"/>
  <c r="B44"/>
  <c r="B45" s="1"/>
  <c r="A44"/>
  <c r="A45" s="1"/>
  <c r="A49" s="1"/>
  <c r="B42"/>
  <c r="B43" s="1"/>
  <c r="A42"/>
  <c r="A43" s="1"/>
  <c r="B40"/>
  <c r="B41" s="1"/>
  <c r="A40"/>
  <c r="A41" s="1"/>
  <c r="B38"/>
  <c r="B39" s="1"/>
  <c r="A38"/>
  <c r="A39" s="1"/>
  <c r="B36"/>
  <c r="B37" s="1"/>
  <c r="A36"/>
  <c r="A37" s="1"/>
  <c r="B31"/>
  <c r="A31"/>
  <c r="B29"/>
  <c r="A29"/>
  <c r="A27"/>
  <c r="A28" s="1"/>
  <c r="B27"/>
  <c r="B28"/>
  <c r="B25"/>
  <c r="B26" s="1"/>
  <c r="A25"/>
  <c r="A26" s="1"/>
  <c r="B23"/>
  <c r="B24" s="1"/>
  <c r="A23"/>
  <c r="A24" s="1"/>
  <c r="B21"/>
  <c r="B22" s="1"/>
  <c r="A21"/>
  <c r="A22"/>
  <c r="B19"/>
  <c r="B20" s="1"/>
  <c r="A19"/>
  <c r="A20"/>
  <c r="B14"/>
  <c r="A14"/>
  <c r="B12"/>
  <c r="A12"/>
  <c r="B10"/>
  <c r="B11" s="1"/>
  <c r="A10"/>
  <c r="A11" s="1"/>
  <c r="B8"/>
  <c r="B9" s="1"/>
  <c r="A8"/>
  <c r="A9" s="1"/>
  <c r="B6"/>
  <c r="B7" s="1"/>
  <c r="A6"/>
  <c r="A7" s="1"/>
  <c r="B4"/>
  <c r="B5" s="1"/>
  <c r="A4"/>
  <c r="A5" s="1"/>
  <c r="B2"/>
  <c r="B3" s="1"/>
  <c r="A2"/>
  <c r="A3" s="1"/>
  <c r="AN1" i="47"/>
  <c r="AM1"/>
  <c r="V1"/>
  <c r="E1"/>
  <c r="K1"/>
  <c r="B203" i="50"/>
  <c r="B204"/>
  <c r="B205" s="1"/>
  <c r="B200"/>
  <c r="B202"/>
  <c r="B353"/>
  <c r="B355"/>
  <c r="A594"/>
  <c r="A595" s="1"/>
  <c r="A596" s="1"/>
  <c r="A593"/>
  <c r="A591"/>
  <c r="B577"/>
  <c r="B578" s="1"/>
  <c r="B579" s="1"/>
  <c r="B576"/>
  <c r="B574"/>
  <c r="B593"/>
  <c r="B591"/>
  <c r="B594"/>
  <c r="B595" s="1"/>
  <c r="B596" s="1"/>
  <c r="A574"/>
  <c r="A576"/>
  <c r="F1" i="47"/>
  <c r="G1"/>
  <c r="H1"/>
  <c r="I1"/>
  <c r="J1"/>
  <c r="L1"/>
  <c r="M1"/>
  <c r="R1"/>
  <c r="S1"/>
  <c r="T1"/>
  <c r="U1"/>
  <c r="AA1"/>
  <c r="AB1"/>
  <c r="AC1"/>
  <c r="AD1"/>
  <c r="AG1"/>
  <c r="AH1"/>
  <c r="AO1"/>
  <c r="AR1"/>
  <c r="AS1"/>
  <c r="AT1"/>
  <c r="AV1"/>
  <c r="AW1"/>
  <c r="AX1"/>
  <c r="AX13" s="1"/>
  <c r="A3"/>
  <c r="D1"/>
  <c r="A14"/>
  <c r="B32" i="50"/>
  <c r="B30"/>
  <c r="B33"/>
  <c r="B34"/>
  <c r="B35" s="1"/>
  <c r="B183" l="1"/>
  <c r="B185"/>
  <c r="B186"/>
  <c r="B187" s="1"/>
  <c r="B188" s="1"/>
  <c r="A407"/>
  <c r="A408" s="1"/>
  <c r="A409" s="1"/>
  <c r="A404"/>
  <c r="A406"/>
  <c r="A84"/>
  <c r="A85" s="1"/>
  <c r="A86" s="1"/>
  <c r="A81"/>
  <c r="A83"/>
  <c r="B237"/>
  <c r="B238" s="1"/>
  <c r="B239" s="1"/>
  <c r="B234"/>
  <c r="A305"/>
  <c r="A306" s="1"/>
  <c r="A307" s="1"/>
  <c r="A302"/>
  <c r="A304"/>
  <c r="A373"/>
  <c r="A374" s="1"/>
  <c r="A375" s="1"/>
  <c r="A370"/>
  <c r="A372"/>
  <c r="B424"/>
  <c r="B425" s="1"/>
  <c r="B426" s="1"/>
  <c r="B421"/>
  <c r="B423"/>
  <c r="A200"/>
  <c r="A202"/>
  <c r="A288"/>
  <c r="A289" s="1"/>
  <c r="A290" s="1"/>
  <c r="A287"/>
  <c r="A285"/>
  <c r="B492"/>
  <c r="B493" s="1"/>
  <c r="B494" s="1"/>
  <c r="B489"/>
  <c r="B491"/>
  <c r="A66"/>
  <c r="A67"/>
  <c r="A68" s="1"/>
  <c r="A69" s="1"/>
  <c r="A16"/>
  <c r="A17" s="1"/>
  <c r="A18" s="1"/>
  <c r="A15"/>
  <c r="A13"/>
  <c r="A475"/>
  <c r="A476" s="1"/>
  <c r="A477" s="1"/>
  <c r="A474"/>
  <c r="A472"/>
  <c r="B3" i="44"/>
  <c r="AX36" i="47"/>
  <c r="AX11"/>
  <c r="C28" i="43"/>
  <c r="AW8" i="47"/>
  <c r="AW9"/>
  <c r="AW7"/>
  <c r="AX59"/>
  <c r="AW19"/>
  <c r="AW22"/>
  <c r="AX10"/>
  <c r="AW20"/>
  <c r="AX60"/>
  <c r="AW60"/>
  <c r="AW48"/>
  <c r="AW59"/>
  <c r="AW36"/>
  <c r="AW47"/>
  <c r="AW16"/>
  <c r="AX16"/>
  <c r="AW3"/>
  <c r="AX23"/>
  <c r="AW4"/>
  <c r="AW5"/>
  <c r="AW23"/>
  <c r="AW11"/>
  <c r="AW10"/>
  <c r="C30" i="43"/>
  <c r="C32" s="1"/>
  <c r="C34" s="1"/>
  <c r="C36" s="1"/>
  <c r="A118" i="50"/>
  <c r="A119" s="1"/>
  <c r="A120" s="1"/>
  <c r="A117"/>
  <c r="A115"/>
  <c r="A152"/>
  <c r="A153" s="1"/>
  <c r="A154" s="1"/>
  <c r="A149"/>
  <c r="A151"/>
  <c r="B270"/>
  <c r="B268"/>
  <c r="B271"/>
  <c r="B272" s="1"/>
  <c r="B273" s="1"/>
  <c r="B13"/>
  <c r="B16"/>
  <c r="B17" s="1"/>
  <c r="B18" s="1"/>
  <c r="B15"/>
  <c r="B220"/>
  <c r="B221" s="1"/>
  <c r="B222" s="1"/>
  <c r="B219"/>
  <c r="B217"/>
  <c r="B441"/>
  <c r="B442" s="1"/>
  <c r="B443" s="1"/>
  <c r="B438"/>
  <c r="B440"/>
  <c r="B560"/>
  <c r="B561" s="1"/>
  <c r="B562" s="1"/>
  <c r="B559"/>
  <c r="B557"/>
  <c r="B67"/>
  <c r="B68" s="1"/>
  <c r="B69" s="1"/>
  <c r="B64"/>
  <c r="B66"/>
  <c r="A169"/>
  <c r="A170" s="1"/>
  <c r="A171" s="1"/>
  <c r="A166"/>
  <c r="A168"/>
  <c r="B253"/>
  <c r="B254"/>
  <c r="B255" s="1"/>
  <c r="B256" s="1"/>
  <c r="B251"/>
  <c r="A322"/>
  <c r="A323" s="1"/>
  <c r="A324" s="1"/>
  <c r="A319"/>
  <c r="A321"/>
  <c r="B49"/>
  <c r="B50"/>
  <c r="B51" s="1"/>
  <c r="B52" s="1"/>
  <c r="B47"/>
  <c r="A268"/>
  <c r="A271"/>
  <c r="A272" s="1"/>
  <c r="A273" s="1"/>
  <c r="A270"/>
  <c r="B458"/>
  <c r="B459" s="1"/>
  <c r="B460" s="1"/>
  <c r="B457"/>
  <c r="B455"/>
  <c r="B509"/>
  <c r="B510" s="1"/>
  <c r="B511" s="1"/>
  <c r="B508"/>
  <c r="B506"/>
  <c r="AW15" i="47"/>
  <c r="AX35"/>
  <c r="AX7"/>
  <c r="AX5"/>
  <c r="AX4"/>
  <c r="AW14"/>
  <c r="A64" i="50"/>
  <c r="A183"/>
  <c r="AX48" i="47"/>
  <c r="AX8"/>
  <c r="AX3"/>
  <c r="AX9"/>
  <c r="AX18"/>
  <c r="A50" i="50"/>
  <c r="A51" s="1"/>
  <c r="A52" s="1"/>
  <c r="A185"/>
  <c r="B236"/>
  <c r="A203"/>
  <c r="A204" s="1"/>
  <c r="A205" s="1"/>
  <c r="D1" i="44"/>
  <c r="AX47" i="47"/>
  <c r="AW35"/>
  <c r="AX15"/>
  <c r="AW13"/>
  <c r="A47" i="50"/>
  <c r="C17" i="43"/>
  <c r="C19" s="1"/>
  <c r="C21" s="1"/>
  <c r="C23" s="1"/>
  <c r="N21" i="47"/>
  <c r="N9"/>
  <c r="N8"/>
  <c r="B81" i="50"/>
  <c r="B84"/>
  <c r="B85" s="1"/>
  <c r="B86" s="1"/>
  <c r="B83"/>
  <c r="B98"/>
  <c r="B101"/>
  <c r="B102" s="1"/>
  <c r="B103" s="1"/>
  <c r="B100"/>
  <c r="A134"/>
  <c r="A132"/>
  <c r="A135"/>
  <c r="A136" s="1"/>
  <c r="A137" s="1"/>
  <c r="B149"/>
  <c r="B152"/>
  <c r="B153" s="1"/>
  <c r="B154" s="1"/>
  <c r="B151"/>
  <c r="A217"/>
  <c r="A220"/>
  <c r="A221" s="1"/>
  <c r="A222" s="1"/>
  <c r="A219"/>
  <c r="A253"/>
  <c r="A251"/>
  <c r="A254"/>
  <c r="A255" s="1"/>
  <c r="A256" s="1"/>
  <c r="B302"/>
  <c r="B305"/>
  <c r="B306" s="1"/>
  <c r="B307" s="1"/>
  <c r="B304"/>
  <c r="A338"/>
  <c r="A339"/>
  <c r="A340" s="1"/>
  <c r="A341" s="1"/>
  <c r="A336"/>
  <c r="A353"/>
  <c r="A355"/>
  <c r="A356"/>
  <c r="A357" s="1"/>
  <c r="A358" s="1"/>
  <c r="A387"/>
  <c r="A390"/>
  <c r="A391" s="1"/>
  <c r="A392" s="1"/>
  <c r="A389"/>
  <c r="B407"/>
  <c r="B408" s="1"/>
  <c r="B409" s="1"/>
  <c r="B406"/>
  <c r="B404"/>
  <c r="A440"/>
  <c r="A441"/>
  <c r="A442" s="1"/>
  <c r="A443" s="1"/>
  <c r="A438"/>
  <c r="B472"/>
  <c r="B474"/>
  <c r="B475"/>
  <c r="B476" s="1"/>
  <c r="B477" s="1"/>
  <c r="A508"/>
  <c r="A509"/>
  <c r="A510" s="1"/>
  <c r="A511" s="1"/>
  <c r="A506"/>
  <c r="B523"/>
  <c r="B525"/>
  <c r="B526"/>
  <c r="B527" s="1"/>
  <c r="B528" s="1"/>
  <c r="B542"/>
  <c r="B543"/>
  <c r="B544" s="1"/>
  <c r="B545" s="1"/>
  <c r="B540"/>
  <c r="A30"/>
  <c r="A32"/>
  <c r="A33"/>
  <c r="A34" s="1"/>
  <c r="A35" s="1"/>
  <c r="A98"/>
  <c r="A101"/>
  <c r="A102" s="1"/>
  <c r="A103" s="1"/>
  <c r="A100"/>
  <c r="B117"/>
  <c r="B118"/>
  <c r="B119" s="1"/>
  <c r="B120" s="1"/>
  <c r="B115"/>
  <c r="B135"/>
  <c r="B136" s="1"/>
  <c r="B137" s="1"/>
  <c r="B134"/>
  <c r="B132"/>
  <c r="B169"/>
  <c r="B170" s="1"/>
  <c r="B171" s="1"/>
  <c r="B168"/>
  <c r="B166"/>
  <c r="A234"/>
  <c r="A237"/>
  <c r="A238" s="1"/>
  <c r="A239" s="1"/>
  <c r="A236"/>
  <c r="B285"/>
  <c r="B288"/>
  <c r="B289" s="1"/>
  <c r="B290" s="1"/>
  <c r="B287"/>
  <c r="B322"/>
  <c r="B323" s="1"/>
  <c r="B324" s="1"/>
  <c r="B319"/>
  <c r="B321"/>
  <c r="B338"/>
  <c r="B339"/>
  <c r="B340" s="1"/>
  <c r="B341" s="1"/>
  <c r="B336"/>
  <c r="B370"/>
  <c r="B372"/>
  <c r="B373"/>
  <c r="B374" s="1"/>
  <c r="B375" s="1"/>
  <c r="B387"/>
  <c r="B389"/>
  <c r="B390"/>
  <c r="B391" s="1"/>
  <c r="B392" s="1"/>
  <c r="A421"/>
  <c r="A423"/>
  <c r="A424"/>
  <c r="A425" s="1"/>
  <c r="A426" s="1"/>
  <c r="A458"/>
  <c r="A459" s="1"/>
  <c r="A460" s="1"/>
  <c r="A455"/>
  <c r="A457"/>
  <c r="A489"/>
  <c r="A491"/>
  <c r="A492"/>
  <c r="A493" s="1"/>
  <c r="A494" s="1"/>
  <c r="A525"/>
  <c r="A526"/>
  <c r="A527" s="1"/>
  <c r="A528" s="1"/>
  <c r="A523"/>
  <c r="A542"/>
  <c r="A543"/>
  <c r="A544" s="1"/>
  <c r="A545" s="1"/>
  <c r="A540"/>
  <c r="A559"/>
  <c r="A560"/>
  <c r="A561" s="1"/>
  <c r="A562" s="1"/>
  <c r="A557"/>
  <c r="AW21" i="47"/>
  <c r="AW18"/>
  <c r="AX19"/>
  <c r="AX25"/>
  <c r="AX20"/>
  <c r="AX22"/>
  <c r="AX14"/>
  <c r="AW25"/>
  <c r="AX21"/>
  <c r="A26"/>
  <c r="C3" i="44"/>
  <c r="C4"/>
  <c r="C5"/>
  <c r="C13"/>
  <c r="C12"/>
  <c r="C11"/>
  <c r="C10"/>
  <c r="C9"/>
  <c r="C8"/>
  <c r="C7"/>
  <c r="C6"/>
  <c r="C41" i="43" l="1"/>
  <c r="N3" i="47"/>
  <c r="N25"/>
  <c r="N14"/>
  <c r="N4"/>
  <c r="N11"/>
  <c r="N23"/>
  <c r="N59"/>
  <c r="N19"/>
  <c r="N13"/>
  <c r="D2" i="44"/>
  <c r="D7"/>
  <c r="D11"/>
  <c r="D8"/>
  <c r="D12"/>
  <c r="D9"/>
  <c r="D13"/>
  <c r="E1"/>
  <c r="D6"/>
  <c r="D10"/>
  <c r="AX27" i="47"/>
  <c r="AX32"/>
  <c r="AW30"/>
  <c r="AW33"/>
  <c r="AX30"/>
  <c r="AX28"/>
  <c r="AX37"/>
  <c r="AW37"/>
  <c r="AX33"/>
  <c r="AW34"/>
  <c r="A38"/>
  <c r="AX34"/>
  <c r="AW27"/>
  <c r="AX31"/>
  <c r="AW31"/>
  <c r="AW32"/>
  <c r="AW26"/>
  <c r="AX26"/>
  <c r="AW28"/>
  <c r="N33"/>
  <c r="N27"/>
  <c r="N26"/>
  <c r="N34"/>
  <c r="N30"/>
  <c r="N32"/>
  <c r="N31"/>
  <c r="N37"/>
  <c r="N28"/>
  <c r="N18"/>
  <c r="N15"/>
  <c r="N48"/>
  <c r="N47"/>
  <c r="N10"/>
  <c r="N35"/>
  <c r="N7"/>
  <c r="N20"/>
  <c r="N16"/>
  <c r="N5"/>
  <c r="N22"/>
  <c r="N36"/>
  <c r="N60"/>
  <c r="C54" i="43" l="1"/>
  <c r="C43"/>
  <c r="D5" i="44"/>
  <c r="D4"/>
  <c r="D3"/>
  <c r="E2"/>
  <c r="F1"/>
  <c r="E12"/>
  <c r="E8"/>
  <c r="E13"/>
  <c r="E9"/>
  <c r="E11"/>
  <c r="E7"/>
  <c r="E10"/>
  <c r="E6"/>
  <c r="A50" i="47"/>
  <c r="AX38"/>
  <c r="AW43"/>
  <c r="AX45"/>
  <c r="AW45"/>
  <c r="AW39"/>
  <c r="AX39"/>
  <c r="AW42"/>
  <c r="AX43"/>
  <c r="AW46"/>
  <c r="AW44"/>
  <c r="AX40"/>
  <c r="AX44"/>
  <c r="AW49"/>
  <c r="AX49"/>
  <c r="AW38"/>
  <c r="AW40"/>
  <c r="AX46"/>
  <c r="AX42"/>
  <c r="N44"/>
  <c r="N39"/>
  <c r="N43"/>
  <c r="N40"/>
  <c r="N42"/>
  <c r="N38"/>
  <c r="N49"/>
  <c r="N46"/>
  <c r="N45"/>
  <c r="C45" i="43" l="1"/>
  <c r="C56"/>
  <c r="C58" s="1"/>
  <c r="C60" s="1"/>
  <c r="C62" s="1"/>
  <c r="E5" i="44"/>
  <c r="E4"/>
  <c r="E3"/>
  <c r="F2"/>
  <c r="F6"/>
  <c r="F10"/>
  <c r="F7"/>
  <c r="F11"/>
  <c r="G1"/>
  <c r="F8"/>
  <c r="F12"/>
  <c r="F9"/>
  <c r="F13"/>
  <c r="A62" i="47"/>
  <c r="AX52"/>
  <c r="AX51"/>
  <c r="AW52"/>
  <c r="AW55"/>
  <c r="AX61"/>
  <c r="AX50"/>
  <c r="AW51"/>
  <c r="AW57"/>
  <c r="AX56"/>
  <c r="AX58"/>
  <c r="AW50"/>
  <c r="AW61"/>
  <c r="AW54"/>
  <c r="AX55"/>
  <c r="AX57"/>
  <c r="AW56"/>
  <c r="AX54"/>
  <c r="AW58"/>
  <c r="N52"/>
  <c r="N55"/>
  <c r="N51"/>
  <c r="N61"/>
  <c r="N57"/>
  <c r="N54"/>
  <c r="N50"/>
  <c r="N58"/>
  <c r="N56"/>
  <c r="C47" i="43" l="1"/>
  <c r="G2" i="44"/>
  <c r="H1"/>
  <c r="G11"/>
  <c r="G7"/>
  <c r="G12"/>
  <c r="G8"/>
  <c r="G10"/>
  <c r="G6"/>
  <c r="G13"/>
  <c r="G9"/>
  <c r="F4"/>
  <c r="F5"/>
  <c r="F3"/>
  <c r="AX68" i="47"/>
  <c r="AW66"/>
  <c r="A74"/>
  <c r="AX63"/>
  <c r="AX62"/>
  <c r="AW70"/>
  <c r="AX64"/>
  <c r="AW64"/>
  <c r="AW62"/>
  <c r="AX70"/>
  <c r="AX66"/>
  <c r="AX67"/>
  <c r="AX69"/>
  <c r="AW63"/>
  <c r="AW69"/>
  <c r="AW73"/>
  <c r="AW67"/>
  <c r="AX73"/>
  <c r="AW68"/>
  <c r="N63"/>
  <c r="N67"/>
  <c r="N64"/>
  <c r="N68"/>
  <c r="N69"/>
  <c r="N70"/>
  <c r="N73"/>
  <c r="N66"/>
  <c r="N62"/>
  <c r="C49" i="43" l="1"/>
  <c r="H2" i="44"/>
  <c r="I1"/>
  <c r="H9"/>
  <c r="H13"/>
  <c r="H6"/>
  <c r="H10"/>
  <c r="H7"/>
  <c r="H11"/>
  <c r="H8"/>
  <c r="H12"/>
  <c r="G3"/>
  <c r="G5"/>
  <c r="G4"/>
  <c r="AX76" i="47"/>
  <c r="AX74"/>
  <c r="AX79"/>
  <c r="AX85"/>
  <c r="AW82"/>
  <c r="AW81"/>
  <c r="AW75"/>
  <c r="AX75"/>
  <c r="AX81"/>
  <c r="AW78"/>
  <c r="A86"/>
  <c r="AX82"/>
  <c r="AX78"/>
  <c r="AW74"/>
  <c r="AW76"/>
  <c r="AX80"/>
  <c r="AW80"/>
  <c r="AW85"/>
  <c r="AW79"/>
  <c r="N78"/>
  <c r="N82"/>
  <c r="N80"/>
  <c r="N81"/>
  <c r="N79"/>
  <c r="N76"/>
  <c r="N75"/>
  <c r="N85"/>
  <c r="N74"/>
  <c r="I2" i="44" l="1"/>
  <c r="J1"/>
  <c r="I10"/>
  <c r="I6"/>
  <c r="I11"/>
  <c r="I7"/>
  <c r="I13"/>
  <c r="I9"/>
  <c r="I12"/>
  <c r="I8"/>
  <c r="H3"/>
  <c r="H4"/>
  <c r="H5"/>
  <c r="AX90" i="47"/>
  <c r="AX92"/>
  <c r="AX94"/>
  <c r="AW87"/>
  <c r="A98"/>
  <c r="AW90"/>
  <c r="AW86"/>
  <c r="AW92"/>
  <c r="AW97"/>
  <c r="AW88"/>
  <c r="AX87"/>
  <c r="AX86"/>
  <c r="AX93"/>
  <c r="AW91"/>
  <c r="AX97"/>
  <c r="AX88"/>
  <c r="AX91"/>
  <c r="AW94"/>
  <c r="AW93"/>
  <c r="N88"/>
  <c r="N87"/>
  <c r="N93"/>
  <c r="N90"/>
  <c r="N92"/>
  <c r="N86"/>
  <c r="N91"/>
  <c r="N97"/>
  <c r="N94"/>
  <c r="J2" i="44" l="1"/>
  <c r="J8"/>
  <c r="J12"/>
  <c r="J9"/>
  <c r="J13"/>
  <c r="K1"/>
  <c r="J6"/>
  <c r="J10"/>
  <c r="J7"/>
  <c r="J11"/>
  <c r="I5"/>
  <c r="I4"/>
  <c r="I3"/>
  <c r="AX103" i="47"/>
  <c r="A110"/>
  <c r="AX109"/>
  <c r="AX102"/>
  <c r="AW105"/>
  <c r="AX104"/>
  <c r="AW109"/>
  <c r="AW98"/>
  <c r="AW99"/>
  <c r="AW106"/>
  <c r="AX98"/>
  <c r="AX100"/>
  <c r="AX105"/>
  <c r="AW103"/>
  <c r="AX99"/>
  <c r="AX106"/>
  <c r="AW104"/>
  <c r="AW100"/>
  <c r="AW102"/>
  <c r="N109"/>
  <c r="N106"/>
  <c r="N100"/>
  <c r="N103"/>
  <c r="N105"/>
  <c r="N99"/>
  <c r="N104"/>
  <c r="N98"/>
  <c r="N102"/>
  <c r="K2" i="44" l="1"/>
  <c r="K13"/>
  <c r="K9"/>
  <c r="K10"/>
  <c r="K6"/>
  <c r="K12"/>
  <c r="K8"/>
  <c r="K11"/>
  <c r="K7"/>
  <c r="J3"/>
  <c r="J5"/>
  <c r="J4"/>
  <c r="AW111" i="47"/>
  <c r="AX121"/>
  <c r="AX117"/>
  <c r="AX118"/>
  <c r="AX111"/>
  <c r="A122"/>
  <c r="AX110"/>
  <c r="AX115"/>
  <c r="AW121"/>
  <c r="AW116"/>
  <c r="AW115"/>
  <c r="AW110"/>
  <c r="AX112"/>
  <c r="AX116"/>
  <c r="AW112"/>
  <c r="AW114"/>
  <c r="AX114"/>
  <c r="AW118"/>
  <c r="AW117"/>
  <c r="N110"/>
  <c r="N121"/>
  <c r="N115"/>
  <c r="N118"/>
  <c r="N112"/>
  <c r="N114"/>
  <c r="N117"/>
  <c r="N111"/>
  <c r="N116"/>
  <c r="K4" i="44" l="1"/>
  <c r="K5"/>
  <c r="K3"/>
  <c r="M53" i="47"/>
  <c r="T6"/>
  <c r="V17"/>
  <c r="H101"/>
  <c r="AX101"/>
  <c r="AN101"/>
  <c r="D77"/>
  <c r="AM53"/>
  <c r="AG17"/>
  <c r="V6"/>
  <c r="AE77"/>
  <c r="J77"/>
  <c r="K53"/>
  <c r="V53"/>
  <c r="AH53"/>
  <c r="R53"/>
  <c r="R77"/>
  <c r="AV77"/>
  <c r="T101"/>
  <c r="AG101"/>
  <c r="U101"/>
  <c r="K101"/>
  <c r="J101"/>
  <c r="D101"/>
  <c r="R101"/>
  <c r="AI101"/>
  <c r="V101"/>
  <c r="AG53"/>
  <c r="AO53"/>
  <c r="T77"/>
  <c r="D53"/>
  <c r="T53"/>
  <c r="AB53"/>
  <c r="AO77"/>
  <c r="U77"/>
  <c r="AP77"/>
  <c r="I53"/>
  <c r="AN6"/>
  <c r="K77"/>
  <c r="H77"/>
  <c r="V77"/>
  <c r="AE53"/>
  <c r="AC53"/>
  <c r="AT53"/>
  <c r="AR6"/>
  <c r="AR77"/>
  <c r="AM77"/>
  <c r="AH101"/>
  <c r="L101"/>
  <c r="F101"/>
  <c r="M101"/>
  <c r="E101"/>
  <c r="AW101"/>
  <c r="AV101"/>
  <c r="AM101"/>
  <c r="AF101"/>
  <c r="AP101"/>
  <c r="E53"/>
  <c r="G6"/>
  <c r="S77"/>
  <c r="AT77"/>
  <c r="AP53"/>
  <c r="N53"/>
  <c r="J53"/>
  <c r="AH17"/>
  <c r="AH77"/>
  <c r="E77"/>
  <c r="AF53"/>
  <c r="AX53"/>
  <c r="AA53"/>
  <c r="L17"/>
  <c r="AG77"/>
  <c r="G77"/>
  <c r="AN53"/>
  <c r="F53"/>
  <c r="AD53"/>
  <c r="R6"/>
  <c r="AW77"/>
  <c r="AX77"/>
  <c r="AO101"/>
  <c r="S101"/>
  <c r="AC101"/>
  <c r="G101"/>
  <c r="AA101"/>
  <c r="AB101"/>
  <c r="AT101"/>
  <c r="AW122"/>
  <c r="AW123"/>
  <c r="AW124"/>
  <c r="AX122"/>
  <c r="AX126"/>
  <c r="AX130"/>
  <c r="AW127"/>
  <c r="AX133"/>
  <c r="AW129"/>
  <c r="AX128"/>
  <c r="A134"/>
  <c r="AX124"/>
  <c r="AW130"/>
  <c r="AW126"/>
  <c r="AX127"/>
  <c r="AX123"/>
  <c r="AW133"/>
  <c r="AX129"/>
  <c r="AW128"/>
  <c r="J125"/>
  <c r="AG125"/>
  <c r="AD125"/>
  <c r="M125"/>
  <c r="AO125"/>
  <c r="F125"/>
  <c r="AA125"/>
  <c r="U125"/>
  <c r="G125"/>
  <c r="AW125"/>
  <c r="AH125"/>
  <c r="AR125"/>
  <c r="T125"/>
  <c r="AX125"/>
  <c r="H125"/>
  <c r="D125"/>
  <c r="L125"/>
  <c r="AS125"/>
  <c r="K125"/>
  <c r="R125"/>
  <c r="AB125"/>
  <c r="I125"/>
  <c r="AE125"/>
  <c r="AC125"/>
  <c r="S125"/>
  <c r="E125"/>
  <c r="N122"/>
  <c r="AV125"/>
  <c r="N125"/>
  <c r="AM125"/>
  <c r="AF125"/>
  <c r="AI125"/>
  <c r="AP125"/>
  <c r="N128"/>
  <c r="N126"/>
  <c r="N123"/>
  <c r="N130"/>
  <c r="N124"/>
  <c r="N127"/>
  <c r="N129"/>
  <c r="N133"/>
  <c r="AN125"/>
  <c r="V125"/>
  <c r="AT125"/>
  <c r="AN65" i="43" l="1" a="1"/>
  <c r="AN65" s="1"/>
  <c r="E38" a="1"/>
  <c r="E38" s="1"/>
  <c r="E39" a="1"/>
  <c r="E39" s="1"/>
  <c r="T39" a="1"/>
  <c r="T39" s="1"/>
  <c r="AY26" a="1"/>
  <c r="AY26" s="1"/>
  <c r="AL39" a="1"/>
  <c r="AL39" s="1"/>
  <c r="L26" a="1"/>
  <c r="L26" s="1"/>
  <c r="Z39" a="1"/>
  <c r="Z39" s="1"/>
  <c r="AS38" a="1"/>
  <c r="AS38" s="1"/>
  <c r="AL40" a="1"/>
  <c r="AL40" s="1"/>
  <c r="AK27" a="1"/>
  <c r="AK27" s="1"/>
  <c r="BK38" a="1"/>
  <c r="BK38" s="1"/>
  <c r="Y25" a="1"/>
  <c r="Y25" s="1"/>
  <c r="AX38" a="1"/>
  <c r="AX38" s="1"/>
  <c r="AR40" a="1"/>
  <c r="AR40" s="1"/>
  <c r="X12" a="1"/>
  <c r="X12" s="1"/>
  <c r="BI39" a="1"/>
  <c r="BI39" s="1"/>
  <c r="AJ39" a="1"/>
  <c r="AJ39" s="1"/>
  <c r="H25" a="1"/>
  <c r="H25" s="1"/>
  <c r="M25" a="1"/>
  <c r="M25" s="1"/>
  <c r="AQ26" a="1"/>
  <c r="AQ26" s="1"/>
  <c r="I26" a="1"/>
  <c r="I26" s="1"/>
  <c r="F40" a="1"/>
  <c r="F40" s="1"/>
  <c r="K38" a="1"/>
  <c r="K38" s="1"/>
  <c r="AH25" a="1"/>
  <c r="AH25" s="1"/>
  <c r="AR39" a="1"/>
  <c r="AR39" s="1"/>
  <c r="BA12" a="1"/>
  <c r="BA12" s="1"/>
  <c r="T25" a="1"/>
  <c r="T25" s="1"/>
  <c r="J26" a="1"/>
  <c r="J26" s="1"/>
  <c r="AV25" a="1"/>
  <c r="AV25" s="1"/>
  <c r="BE14" a="1"/>
  <c r="BE14" s="1"/>
  <c r="H39" a="1"/>
  <c r="H39" s="1"/>
  <c r="BG39" a="1"/>
  <c r="BG39" s="1"/>
  <c r="W39" a="1"/>
  <c r="W39" s="1"/>
  <c r="AZ39" a="1"/>
  <c r="AZ39" s="1"/>
  <c r="V26" a="1"/>
  <c r="V26" s="1"/>
  <c r="T27" a="1"/>
  <c r="T27" s="1"/>
  <c r="Z13" a="1"/>
  <c r="Z13" s="1"/>
  <c r="BI38" a="1"/>
  <c r="BI38" s="1"/>
  <c r="AY27" a="1"/>
  <c r="AY27" s="1"/>
  <c r="AQ38" a="1"/>
  <c r="AQ38" s="1"/>
  <c r="L40" a="1"/>
  <c r="L40" s="1"/>
  <c r="AY14" a="1"/>
  <c r="AY14" s="1"/>
  <c r="BM25" a="1"/>
  <c r="BM25" s="1"/>
  <c r="BA14" a="1"/>
  <c r="BA14" s="1"/>
  <c r="AK38" a="1"/>
  <c r="AK38" s="1"/>
  <c r="T40" a="1"/>
  <c r="T40" s="1"/>
  <c r="BE12" a="1"/>
  <c r="BE12" s="1"/>
  <c r="BA25" a="1"/>
  <c r="BA25" s="1"/>
  <c r="AS40" a="1"/>
  <c r="AS40" s="1"/>
  <c r="AB25" a="1"/>
  <c r="AB25" s="1"/>
  <c r="BE26" a="1"/>
  <c r="BE26" s="1"/>
  <c r="AS39" a="1"/>
  <c r="AS39" s="1"/>
  <c r="N27" a="1"/>
  <c r="N27" s="1"/>
  <c r="BK40" a="1"/>
  <c r="BK40" s="1"/>
  <c r="AP40" a="1"/>
  <c r="AP40" s="1"/>
  <c r="X27" a="1"/>
  <c r="X27" s="1"/>
  <c r="AS25" a="1"/>
  <c r="AS25" s="1"/>
  <c r="AG40" a="1"/>
  <c r="AG40" s="1"/>
  <c r="BL27" a="1"/>
  <c r="BL27" s="1"/>
  <c r="AG39" a="1"/>
  <c r="AG39" s="1"/>
  <c r="AM38" a="1"/>
  <c r="AM38" s="1"/>
  <c r="AW25" a="1"/>
  <c r="AW25" s="1"/>
  <c r="AP25" a="1"/>
  <c r="AP25" s="1"/>
  <c r="I27" a="1"/>
  <c r="I27" s="1"/>
  <c r="AA14" a="1"/>
  <c r="AA14" s="1"/>
  <c r="AR27" a="1"/>
  <c r="AR27" s="1"/>
  <c r="BA38" a="1"/>
  <c r="BA38" s="1"/>
  <c r="S25" a="1"/>
  <c r="S25" s="1"/>
  <c r="T38" a="1"/>
  <c r="T38" s="1"/>
  <c r="AW14" a="1"/>
  <c r="AW14" s="1"/>
  <c r="G27" a="1"/>
  <c r="G27" s="1"/>
  <c r="U40" a="1"/>
  <c r="U40" s="1"/>
  <c r="W40" a="1"/>
  <c r="W40" s="1"/>
  <c r="AE25" a="1"/>
  <c r="AE25" s="1"/>
  <c r="S40" a="1"/>
  <c r="S40" s="1"/>
  <c r="E27" a="1"/>
  <c r="E27" s="1"/>
  <c r="AP27" a="1"/>
  <c r="AP27" s="1"/>
  <c r="AS12" a="1"/>
  <c r="AS12" s="1"/>
  <c r="BI25" a="1"/>
  <c r="BI25" s="1"/>
  <c r="AN12" a="1"/>
  <c r="AN12" s="1"/>
  <c r="AA25" a="1"/>
  <c r="AA25" s="1"/>
  <c r="AH38" a="1"/>
  <c r="AH38" s="1"/>
  <c r="AV40" a="1"/>
  <c r="AV40" s="1"/>
  <c r="AJ38" a="1"/>
  <c r="AJ38" s="1"/>
  <c r="AE40" a="1"/>
  <c r="AE40" s="1"/>
  <c r="AG25" a="1"/>
  <c r="AG25" s="1"/>
  <c r="BB25" a="1"/>
  <c r="BB25" s="1"/>
  <c r="F26" a="1"/>
  <c r="F26" s="1"/>
  <c r="U27" a="1"/>
  <c r="U27" s="1"/>
  <c r="Z40" a="1"/>
  <c r="Z40" s="1"/>
  <c r="S39" a="1"/>
  <c r="S39" s="1"/>
  <c r="AO38" a="1"/>
  <c r="AO38" s="1"/>
  <c r="AN27" a="1"/>
  <c r="AN27" s="1"/>
  <c r="AO40" a="1"/>
  <c r="AO40" s="1"/>
  <c r="S38" a="1"/>
  <c r="S38" s="1"/>
  <c r="R39" a="1"/>
  <c r="R39" s="1"/>
  <c r="AR25" a="1"/>
  <c r="AR25" s="1"/>
  <c r="G25" a="1"/>
  <c r="G25" s="1"/>
  <c r="AF25" a="1"/>
  <c r="AF25" s="1"/>
  <c r="AO27" a="1"/>
  <c r="AO27" s="1"/>
  <c r="AZ52" a="1"/>
  <c r="AZ52" s="1"/>
  <c r="AH52" a="1"/>
  <c r="AH52" s="1"/>
  <c r="AL65" a="1"/>
  <c r="AL65" s="1"/>
  <c r="AQ64" a="1"/>
  <c r="AQ64" s="1"/>
  <c r="BG53" a="1"/>
  <c r="BG53" s="1"/>
  <c r="BN64" a="1"/>
  <c r="BN64" s="1"/>
  <c r="V53" a="1"/>
  <c r="V53" s="1"/>
  <c r="M53" a="1"/>
  <c r="M53" s="1"/>
  <c r="AF66" a="1"/>
  <c r="AF66" s="1"/>
  <c r="AB53" a="1"/>
  <c r="AB53" s="1"/>
  <c r="AM65" a="1"/>
  <c r="AM65" s="1"/>
  <c r="W52" a="1"/>
  <c r="W52" s="1"/>
  <c r="BH65" a="1"/>
  <c r="BH65" s="1"/>
  <c r="AY53" a="1"/>
  <c r="AY53" s="1"/>
  <c r="BC52" a="1"/>
  <c r="BC52" s="1"/>
  <c r="AJ66" a="1"/>
  <c r="AJ66" s="1"/>
  <c r="AH65" a="1"/>
  <c r="AH65" s="1"/>
  <c r="T64" a="1"/>
  <c r="T64" s="1"/>
  <c r="O51" a="1"/>
  <c r="O51" s="1"/>
  <c r="AF51" a="1"/>
  <c r="AF51" s="1"/>
  <c r="AV53" a="1"/>
  <c r="AV53" s="1"/>
  <c r="K53" a="1"/>
  <c r="K53" s="1"/>
  <c r="AW65" a="1"/>
  <c r="AW65" s="1"/>
  <c r="AC65" a="1"/>
  <c r="AC65" s="1"/>
  <c r="T51" a="1"/>
  <c r="T51" s="1"/>
  <c r="AE66" a="1"/>
  <c r="AE66" s="1"/>
  <c r="BO51" a="1"/>
  <c r="BO51" s="1"/>
  <c r="AJ53" a="1"/>
  <c r="AJ53" s="1"/>
  <c r="AS64" a="1"/>
  <c r="AS64" s="1"/>
  <c r="BB64" a="1"/>
  <c r="BB64" s="1"/>
  <c r="BN52" a="1"/>
  <c r="BN52" s="1"/>
  <c r="Z64" a="1"/>
  <c r="Z64" s="1"/>
  <c r="U53" a="1"/>
  <c r="U53" s="1"/>
  <c r="U64" a="1"/>
  <c r="U64" s="1"/>
  <c r="BL64" a="1"/>
  <c r="BL64" s="1"/>
  <c r="O65" a="1"/>
  <c r="O65" s="1"/>
  <c r="W66" a="1"/>
  <c r="W66" s="1"/>
  <c r="AH64" a="1"/>
  <c r="AH64" s="1"/>
  <c r="G64" a="1"/>
  <c r="G64" s="1"/>
  <c r="AN51" a="1"/>
  <c r="AN51" s="1"/>
  <c r="BK65" a="1"/>
  <c r="BK65" s="1"/>
  <c r="Z66" a="1"/>
  <c r="Z66" s="1"/>
  <c r="F53" a="1"/>
  <c r="F53" s="1"/>
  <c r="X51" a="1"/>
  <c r="X51" s="1"/>
  <c r="AX65" a="1"/>
  <c r="AX65" s="1"/>
  <c r="P64" a="1"/>
  <c r="P64" s="1"/>
  <c r="F51" a="1"/>
  <c r="F51" s="1"/>
  <c r="AX52" a="1"/>
  <c r="AX52" s="1"/>
  <c r="BI66" a="1"/>
  <c r="BI66" s="1"/>
  <c r="H65" a="1"/>
  <c r="H65" s="1"/>
  <c r="BJ64" a="1"/>
  <c r="BJ64" s="1"/>
  <c r="V64" a="1"/>
  <c r="V64" s="1"/>
  <c r="AF53" a="1"/>
  <c r="AF53" s="1"/>
  <c r="P65" a="1"/>
  <c r="P65" s="1"/>
  <c r="AX53" a="1"/>
  <c r="AX53" s="1"/>
  <c r="AP52" a="1"/>
  <c r="AP52" s="1"/>
  <c r="U65" a="1"/>
  <c r="U65" s="1"/>
  <c r="BB53" a="1"/>
  <c r="BB53" s="1"/>
  <c r="AK66" a="1"/>
  <c r="AK66" s="1"/>
  <c r="BG52" a="1"/>
  <c r="BG52" s="1"/>
  <c r="BE65" a="1"/>
  <c r="BE65" s="1"/>
  <c r="AG52" a="1"/>
  <c r="AG52" s="1"/>
  <c r="AW64" a="1"/>
  <c r="AW64" s="1"/>
  <c r="AJ52" a="1"/>
  <c r="AJ52" s="1"/>
  <c r="AL53" a="1"/>
  <c r="AL53" s="1"/>
  <c r="O53" a="1"/>
  <c r="O53" s="1"/>
  <c r="E26" a="1"/>
  <c r="E26" s="1"/>
  <c r="N25" a="1"/>
  <c r="N25" s="1"/>
  <c r="BI40" a="1"/>
  <c r="BI40" s="1"/>
  <c r="E13" a="1"/>
  <c r="E13" s="1"/>
  <c r="AB39" a="1"/>
  <c r="AB39" s="1"/>
  <c r="AP39" a="1"/>
  <c r="AP39" s="1"/>
  <c r="AD26" a="1"/>
  <c r="AD26" s="1"/>
  <c r="BN39" a="1"/>
  <c r="BN39" s="1"/>
  <c r="Q38" a="1"/>
  <c r="Q38" s="1"/>
  <c r="N40" a="1"/>
  <c r="N40" s="1"/>
  <c r="AU38" a="1"/>
  <c r="AU38" s="1"/>
  <c r="O39" a="1"/>
  <c r="O39" s="1"/>
  <c r="AD39" a="1"/>
  <c r="AD39" s="1"/>
  <c r="BL25" a="1"/>
  <c r="BL25" s="1"/>
  <c r="AW38" a="1"/>
  <c r="AW38" s="1"/>
  <c r="AU40" a="1"/>
  <c r="AU40" s="1"/>
  <c r="I40" a="1"/>
  <c r="I40" s="1"/>
  <c r="AX40" a="1"/>
  <c r="AX40" s="1"/>
  <c r="BK25" a="1"/>
  <c r="BK25" s="1"/>
  <c r="AK40" a="1"/>
  <c r="AK40" s="1"/>
  <c r="AZ25" a="1"/>
  <c r="AZ25" s="1"/>
  <c r="I25" a="1"/>
  <c r="I25" s="1"/>
  <c r="AH40" a="1"/>
  <c r="AH40" s="1"/>
  <c r="AG26" a="1"/>
  <c r="AG26" s="1"/>
  <c r="BE40" a="1"/>
  <c r="BE40" s="1"/>
  <c r="AW26" a="1"/>
  <c r="AW26" s="1"/>
  <c r="AQ27" a="1"/>
  <c r="AQ27" s="1"/>
  <c r="AN14" a="1"/>
  <c r="AN14" s="1"/>
  <c r="BL26" a="1"/>
  <c r="BL26" s="1"/>
  <c r="X39" a="1"/>
  <c r="X39" s="1"/>
  <c r="BM27" a="1"/>
  <c r="BM27" s="1"/>
  <c r="L25" a="1"/>
  <c r="L25" s="1"/>
  <c r="H38" a="1"/>
  <c r="H38" s="1"/>
  <c r="R26" a="1"/>
  <c r="R26" s="1"/>
  <c r="P39" a="1"/>
  <c r="P39" s="1"/>
  <c r="AZ26" a="1"/>
  <c r="AZ26" s="1"/>
  <c r="BB27" a="1"/>
  <c r="BB27" s="1"/>
  <c r="G39" a="1"/>
  <c r="G39" s="1"/>
  <c r="AM40" a="1"/>
  <c r="AM40" s="1"/>
  <c r="AF38" a="1"/>
  <c r="AF38" s="1"/>
  <c r="H40" a="1"/>
  <c r="H40" s="1"/>
  <c r="J27" a="1"/>
  <c r="J27" s="1"/>
  <c r="AE26" a="1"/>
  <c r="AE26" s="1"/>
  <c r="AK26" a="1"/>
  <c r="AK26" s="1"/>
  <c r="AX26" a="1"/>
  <c r="AX26" s="1"/>
  <c r="BC26" a="1"/>
  <c r="BC26" s="1"/>
  <c r="AC25" a="1"/>
  <c r="AC25" s="1"/>
  <c r="S14" a="1"/>
  <c r="S14" s="1"/>
  <c r="Z12" a="1"/>
  <c r="Z12" s="1"/>
  <c r="AA40" a="1"/>
  <c r="AA40" s="1"/>
  <c r="AY38" a="1"/>
  <c r="AY38" s="1"/>
  <c r="AR26" a="1"/>
  <c r="AR26" s="1"/>
  <c r="AU39" a="1"/>
  <c r="AU39" s="1"/>
  <c r="BE13" a="1"/>
  <c r="BE13" s="1"/>
  <c r="Q40" a="1"/>
  <c r="Q40" s="1"/>
  <c r="BB13" a="1"/>
  <c r="BB13" s="1"/>
  <c r="BJ39" a="1"/>
  <c r="BJ39" s="1"/>
  <c r="AX27" a="1"/>
  <c r="AX27" s="1"/>
  <c r="AC39" a="1"/>
  <c r="AC39" s="1"/>
  <c r="J25" a="1"/>
  <c r="J25" s="1"/>
  <c r="BB14" a="1"/>
  <c r="BB14" s="1"/>
  <c r="U26" a="1"/>
  <c r="U26" s="1"/>
  <c r="AA12" a="1"/>
  <c r="AA12" s="1"/>
  <c r="AY40" a="1"/>
  <c r="AY40" s="1"/>
  <c r="H26" a="1"/>
  <c r="H26" s="1"/>
  <c r="AB38" a="1"/>
  <c r="AB38" s="1"/>
  <c r="BH27" a="1"/>
  <c r="BH27" s="1"/>
  <c r="X13" a="1"/>
  <c r="X13" s="1"/>
  <c r="Z27" a="1"/>
  <c r="Z27" s="1"/>
  <c r="BA27" a="1"/>
  <c r="BA27" s="1"/>
  <c r="BO25" a="1"/>
  <c r="BO25" s="1"/>
  <c r="AO25" a="1"/>
  <c r="AO25" s="1"/>
  <c r="AB40" a="1"/>
  <c r="AB40" s="1"/>
  <c r="AL25" a="1"/>
  <c r="AL25" s="1"/>
  <c r="AN38" a="1"/>
  <c r="AN38" s="1"/>
  <c r="AW39" a="1"/>
  <c r="AW39" s="1"/>
  <c r="BE39" a="1"/>
  <c r="BE39" s="1"/>
  <c r="S13" a="1"/>
  <c r="S13" s="1"/>
  <c r="G14" a="1"/>
  <c r="G14" s="1"/>
  <c r="M39" a="1"/>
  <c r="M39" s="1"/>
  <c r="W25" a="1"/>
  <c r="W25" s="1"/>
  <c r="AZ40" a="1"/>
  <c r="AZ40" s="1"/>
  <c r="BB39" a="1"/>
  <c r="BB39" s="1"/>
  <c r="AL26" a="1"/>
  <c r="AL26" s="1"/>
  <c r="BK27" a="1"/>
  <c r="BK27" s="1"/>
  <c r="BH38" a="1"/>
  <c r="BH38" s="1"/>
  <c r="O25" a="1"/>
  <c r="O25" s="1"/>
  <c r="R40" a="1"/>
  <c r="R40" s="1"/>
  <c r="AK25" a="1"/>
  <c r="AK25" s="1"/>
  <c r="AK39" a="1"/>
  <c r="AK39" s="1"/>
  <c r="BJ38" a="1"/>
  <c r="BJ38" s="1"/>
  <c r="BM39" a="1"/>
  <c r="BM39" s="1"/>
  <c r="BG25" a="1"/>
  <c r="BG25" s="1"/>
  <c r="X40" a="1"/>
  <c r="X40" s="1"/>
  <c r="AD27" a="1"/>
  <c r="AD27" s="1"/>
  <c r="AO65" a="1"/>
  <c r="AO65" s="1"/>
  <c r="V27" a="1"/>
  <c r="V27" s="1"/>
  <c r="AI38" a="1"/>
  <c r="AI38" s="1"/>
  <c r="O27" a="1"/>
  <c r="O27" s="1"/>
  <c r="AV27" a="1"/>
  <c r="AV27" s="1"/>
  <c r="AU65" a="1"/>
  <c r="AU65" s="1"/>
  <c r="V66" a="1"/>
  <c r="V66" s="1"/>
  <c r="AK65" a="1"/>
  <c r="AK65" s="1"/>
  <c r="AX64" a="1"/>
  <c r="AX64" s="1"/>
  <c r="AU64" a="1"/>
  <c r="AU64" s="1"/>
  <c r="AA65" a="1"/>
  <c r="AA65" s="1"/>
  <c r="AS53" a="1"/>
  <c r="AS53" s="1"/>
  <c r="AJ65" a="1"/>
  <c r="AJ65" s="1"/>
  <c r="BK64" a="1"/>
  <c r="BK64" s="1"/>
  <c r="Z53" a="1"/>
  <c r="Z53" s="1"/>
  <c r="W65" a="1"/>
  <c r="W65" s="1"/>
  <c r="AI66" a="1"/>
  <c r="AI66" s="1"/>
  <c r="AC66" a="1"/>
  <c r="AC66" s="1"/>
  <c r="X53" a="1"/>
  <c r="X53" s="1"/>
  <c r="Z52" a="1"/>
  <c r="Z52" s="1"/>
  <c r="N65" a="1"/>
  <c r="N65" s="1"/>
  <c r="Q52" a="1"/>
  <c r="Q52" s="1"/>
  <c r="BE66" a="1"/>
  <c r="BE66" s="1"/>
  <c r="S64" a="1"/>
  <c r="S64" s="1"/>
  <c r="R51" a="1"/>
  <c r="R51" s="1"/>
  <c r="AL51" a="1"/>
  <c r="AL51" s="1"/>
  <c r="P51" a="1"/>
  <c r="P51" s="1"/>
  <c r="K65" a="1"/>
  <c r="K65" s="1"/>
  <c r="BA64" a="1"/>
  <c r="BA64" s="1"/>
  <c r="BM64" a="1"/>
  <c r="BM64" s="1"/>
  <c r="AN66" a="1"/>
  <c r="AN66" s="1"/>
  <c r="BN53" a="1"/>
  <c r="BN53" s="1"/>
  <c r="BL65" a="1"/>
  <c r="BL65" s="1"/>
  <c r="BG66" a="1"/>
  <c r="BG66" s="1"/>
  <c r="AS65" a="1"/>
  <c r="AS65" s="1"/>
  <c r="AI64" a="1"/>
  <c r="AI64" s="1"/>
  <c r="AS51" a="1"/>
  <c r="AS51" s="1"/>
  <c r="AA53" a="1"/>
  <c r="AA53" s="1"/>
  <c r="U52" a="1"/>
  <c r="U52" s="1"/>
  <c r="AA64" a="1"/>
  <c r="AA64" s="1"/>
  <c r="AG64" a="1"/>
  <c r="AG64" s="1"/>
  <c r="Y64" a="1"/>
  <c r="Y64" s="1"/>
  <c r="BI51" a="1"/>
  <c r="BI51" s="1"/>
  <c r="BI53" a="1"/>
  <c r="BI53" s="1"/>
  <c r="F64" a="1"/>
  <c r="F64" s="1"/>
  <c r="M64" a="1"/>
  <c r="M64" s="1"/>
  <c r="X65" a="1"/>
  <c r="X65" s="1"/>
  <c r="BK51" a="1"/>
  <c r="BK51" s="1"/>
  <c r="G51" a="1"/>
  <c r="G51" s="1"/>
  <c r="AQ66" a="1"/>
  <c r="AQ66" s="1"/>
  <c r="S65" a="1"/>
  <c r="S65" s="1"/>
  <c r="J53" a="1"/>
  <c r="J53" s="1"/>
  <c r="BE53" a="1"/>
  <c r="BE53" s="1"/>
  <c r="BB52" a="1"/>
  <c r="BB52" s="1"/>
  <c r="I66" a="1"/>
  <c r="I66" s="1"/>
  <c r="BI64" a="1"/>
  <c r="BI64" s="1"/>
  <c r="E65" a="1"/>
  <c r="E65" s="1"/>
  <c r="L52" a="1"/>
  <c r="L52" s="1"/>
  <c r="W51" a="1"/>
  <c r="W51" s="1"/>
  <c r="BM51" a="1"/>
  <c r="BM51" s="1"/>
  <c r="X66" a="1"/>
  <c r="X66" s="1"/>
  <c r="W64" a="1"/>
  <c r="W64" s="1"/>
  <c r="H51" a="1"/>
  <c r="H51" s="1"/>
  <c r="BG64" a="1"/>
  <c r="BG64" s="1"/>
  <c r="AM51" a="1"/>
  <c r="AM51" s="1"/>
  <c r="BC66" a="1"/>
  <c r="BC66" s="1"/>
  <c r="W53" a="1"/>
  <c r="W53" s="1"/>
  <c r="BK53" a="1"/>
  <c r="BK53" s="1"/>
  <c r="Q64" a="1"/>
  <c r="Q64" s="1"/>
  <c r="AM52" a="1"/>
  <c r="AM52" s="1"/>
  <c r="AK52" a="1"/>
  <c r="AK52" s="1"/>
  <c r="Y53" a="1"/>
  <c r="Y53" s="1"/>
  <c r="E25" a="1"/>
  <c r="E25" s="1"/>
  <c r="G12" a="1"/>
  <c r="G12" s="1"/>
  <c r="AZ14" a="1"/>
  <c r="AZ14" s="1"/>
  <c r="Q26" a="1"/>
  <c r="Q26" s="1"/>
  <c r="K39" a="1"/>
  <c r="K39" s="1"/>
  <c r="BK39" a="1"/>
  <c r="BK39" s="1"/>
  <c r="BC38" a="1"/>
  <c r="BC38" s="1"/>
  <c r="M27" a="1"/>
  <c r="M27" s="1"/>
  <c r="L38" a="1"/>
  <c r="L38" s="1"/>
  <c r="BN25" a="1"/>
  <c r="BN25" s="1"/>
  <c r="AJ25" a="1"/>
  <c r="AJ25" s="1"/>
  <c r="BM40" a="1"/>
  <c r="BM40" s="1"/>
  <c r="AF39" a="1"/>
  <c r="AF39" s="1"/>
  <c r="BI26" a="1"/>
  <c r="BI26" s="1"/>
  <c r="Z26" a="1"/>
  <c r="Z26" s="1"/>
  <c r="AO26" a="1"/>
  <c r="AO26" s="1"/>
  <c r="BL40" a="1"/>
  <c r="BL40" s="1"/>
  <c r="P27" a="1"/>
  <c r="P27" s="1"/>
  <c r="U39" a="1"/>
  <c r="U39" s="1"/>
  <c r="AS27" a="1"/>
  <c r="AS27" s="1"/>
  <c r="BO27" a="1"/>
  <c r="BO27" s="1"/>
  <c r="Q39" a="1"/>
  <c r="Q39" s="1"/>
  <c r="BN27" a="1"/>
  <c r="BN27" s="1"/>
  <c r="AR38" a="1"/>
  <c r="AR38" s="1"/>
  <c r="BH25" a="1"/>
  <c r="BH25" s="1"/>
  <c r="G40" a="1"/>
  <c r="G40" s="1"/>
  <c r="K27" a="1"/>
  <c r="K27" s="1"/>
  <c r="U38" a="1"/>
  <c r="U38" s="1"/>
  <c r="AH26" a="1"/>
  <c r="AH26" s="1"/>
  <c r="BJ26" a="1"/>
  <c r="BJ26" s="1"/>
  <c r="AD38" a="1"/>
  <c r="AD38" s="1"/>
  <c r="AM25" a="1"/>
  <c r="AM25" s="1"/>
  <c r="X38" a="1"/>
  <c r="X38" s="1"/>
  <c r="BJ25" a="1"/>
  <c r="BJ25" s="1"/>
  <c r="AS26" a="1"/>
  <c r="AS26" s="1"/>
  <c r="BC39" a="1"/>
  <c r="BC39" s="1"/>
  <c r="F25" a="1"/>
  <c r="F25" s="1"/>
  <c r="V39" a="1"/>
  <c r="V39" s="1"/>
  <c r="BG27" a="1"/>
  <c r="BG27" s="1"/>
  <c r="F39" a="1"/>
  <c r="F39" s="1"/>
  <c r="O40" a="1"/>
  <c r="O40" s="1"/>
  <c r="AD25" a="1"/>
  <c r="AD25" s="1"/>
  <c r="BG40" a="1"/>
  <c r="BG40" s="1"/>
  <c r="AI39" a="1"/>
  <c r="AI39" s="1"/>
  <c r="AA26" a="1"/>
  <c r="AA26" s="1"/>
  <c r="BA39" a="1"/>
  <c r="BA39" s="1"/>
  <c r="M26" a="1"/>
  <c r="M26" s="1"/>
  <c r="BO26" a="1"/>
  <c r="BO26" s="1"/>
  <c r="G26" a="1"/>
  <c r="G26" s="1"/>
  <c r="AW40" a="1"/>
  <c r="AW40" s="1"/>
  <c r="AC26" a="1"/>
  <c r="AC26" s="1"/>
  <c r="S27" a="1"/>
  <c r="S27" s="1"/>
  <c r="O38" a="1"/>
  <c r="O38" s="1"/>
  <c r="W26" a="1"/>
  <c r="W26" s="1"/>
  <c r="G13" a="1"/>
  <c r="G13" s="1"/>
  <c r="AX25" a="1"/>
  <c r="AX25" s="1"/>
  <c r="BA13" a="1"/>
  <c r="BA13" s="1"/>
  <c r="K26" a="1"/>
  <c r="K26" s="1"/>
  <c r="AN39" a="1"/>
  <c r="AN39" s="1"/>
  <c r="AE39" a="1"/>
  <c r="AE39" s="1"/>
  <c r="BK26" a="1"/>
  <c r="BK26" s="1"/>
  <c r="BB12" a="1"/>
  <c r="BB12" s="1"/>
  <c r="BB38" a="1"/>
  <c r="BB38" s="1"/>
  <c r="V25" a="1"/>
  <c r="V25" s="1"/>
  <c r="BC27" a="1"/>
  <c r="BC27" s="1"/>
  <c r="AY39" a="1"/>
  <c r="AY39" s="1"/>
  <c r="G38" a="1"/>
  <c r="G38" s="1"/>
  <c r="BE27" a="1"/>
  <c r="BE27" s="1"/>
  <c r="AM39" a="1"/>
  <c r="AM39" s="1"/>
  <c r="Z14" a="1"/>
  <c r="Z14" s="1"/>
  <c r="BN26" a="1"/>
  <c r="BN26" s="1"/>
  <c r="Y14" a="1"/>
  <c r="Y14" s="1"/>
  <c r="AU25" a="1"/>
  <c r="AU25" s="1"/>
  <c r="N38" a="1"/>
  <c r="N38" s="1"/>
  <c r="R25" a="1"/>
  <c r="R25" s="1"/>
  <c r="BA40" a="1"/>
  <c r="BA40" s="1"/>
  <c r="R27" a="1"/>
  <c r="R27" s="1"/>
  <c r="AQ40" a="1"/>
  <c r="AQ40" s="1"/>
  <c r="AI27" a="1"/>
  <c r="AI27" s="1"/>
  <c r="AX14" a="1"/>
  <c r="AX14" s="1"/>
  <c r="AJ40" a="1"/>
  <c r="AJ40" s="1"/>
  <c r="Y26" a="1"/>
  <c r="Y26" s="1"/>
  <c r="BE38" a="1"/>
  <c r="BE38" s="1"/>
  <c r="F27" a="1"/>
  <c r="F27" s="1"/>
  <c r="V40" a="1"/>
  <c r="V40" s="1"/>
  <c r="BM26" a="1"/>
  <c r="BM26" s="1"/>
  <c r="I39" a="1"/>
  <c r="I39" s="1"/>
  <c r="AQ25" a="1"/>
  <c r="AQ25" s="1"/>
  <c r="BN40" a="1"/>
  <c r="BN40" s="1"/>
  <c r="X26" a="1"/>
  <c r="X26" s="1"/>
  <c r="BC40" a="1"/>
  <c r="BC40" s="1"/>
  <c r="R38" a="1"/>
  <c r="R38" s="1"/>
  <c r="N39" a="1"/>
  <c r="N39" s="1"/>
  <c r="AE38" a="1"/>
  <c r="AE38" s="1"/>
  <c r="AY25" a="1"/>
  <c r="AY25" s="1"/>
  <c r="I38" a="1"/>
  <c r="I38" s="1"/>
  <c r="P25" a="1"/>
  <c r="P25" s="1"/>
  <c r="BJ27" a="1"/>
  <c r="BJ27" s="1"/>
  <c r="AN26" a="1"/>
  <c r="AN26" s="1"/>
  <c r="O26" a="1"/>
  <c r="O26" s="1"/>
  <c r="J38" a="1"/>
  <c r="J38" s="1"/>
  <c r="BC64" a="1"/>
  <c r="BC64" s="1"/>
  <c r="AR51" a="1"/>
  <c r="AR51" s="1"/>
  <c r="BC53" a="1"/>
  <c r="BC53" s="1"/>
  <c r="L65" a="1"/>
  <c r="L65" s="1"/>
  <c r="E51" a="1"/>
  <c r="E51" s="1"/>
  <c r="AJ51" a="1"/>
  <c r="AJ51" s="1"/>
  <c r="AM64" a="1"/>
  <c r="AM64" s="1"/>
  <c r="V65" a="1"/>
  <c r="V65" s="1"/>
  <c r="L66" a="1"/>
  <c r="L66" s="1"/>
  <c r="AE64" a="1"/>
  <c r="AE64" s="1"/>
  <c r="G52" a="1"/>
  <c r="G52" s="1"/>
  <c r="Q53" a="1"/>
  <c r="Q53" s="1"/>
  <c r="Y65" a="1"/>
  <c r="Y65" s="1"/>
  <c r="J64" a="1"/>
  <c r="J64" s="1"/>
  <c r="Q51" a="1"/>
  <c r="Q51" s="1"/>
  <c r="AO51" a="1"/>
  <c r="AO51" s="1"/>
  <c r="N51" a="1"/>
  <c r="N51" s="1"/>
  <c r="AP64" a="1"/>
  <c r="AP64" s="1"/>
  <c r="F52" a="1"/>
  <c r="F52" s="1"/>
  <c r="BO65" a="1"/>
  <c r="BO65" s="1"/>
  <c r="V51" a="1"/>
  <c r="V51" s="1"/>
  <c r="AQ51" a="1"/>
  <c r="AQ51" s="1"/>
  <c r="AY52" a="1"/>
  <c r="AY52" s="1"/>
  <c r="BL53" a="1"/>
  <c r="BL53" s="1"/>
  <c r="AU66" a="1"/>
  <c r="AU66" s="1"/>
  <c r="R53" a="1"/>
  <c r="R53" s="1"/>
  <c r="L64" a="1"/>
  <c r="L64" s="1"/>
  <c r="BB66" a="1"/>
  <c r="BB66" s="1"/>
  <c r="K51" a="1"/>
  <c r="K51" s="1"/>
  <c r="BA51" a="1"/>
  <c r="BA51" s="1"/>
  <c r="AO64" a="1"/>
  <c r="AO64" s="1"/>
  <c r="BM52" a="1"/>
  <c r="BM52" s="1"/>
  <c r="Z51" a="1"/>
  <c r="Z51" s="1"/>
  <c r="AF52" a="1"/>
  <c r="AF52" s="1"/>
  <c r="AD65" a="1"/>
  <c r="AD65" s="1"/>
  <c r="AE52" a="1"/>
  <c r="AE52" s="1"/>
  <c r="BO64" a="1"/>
  <c r="BO64" s="1"/>
  <c r="E64" a="1"/>
  <c r="E64" s="1"/>
  <c r="AB66" a="1"/>
  <c r="AB66" s="1"/>
  <c r="AW51" a="1"/>
  <c r="AW51" s="1"/>
  <c r="BG51" a="1"/>
  <c r="BG51" s="1"/>
  <c r="BJ65" a="1"/>
  <c r="BJ65" s="1"/>
  <c r="K64" a="1"/>
  <c r="K64" s="1"/>
  <c r="AL64" a="1"/>
  <c r="AL64" s="1"/>
  <c r="H52" a="1"/>
  <c r="H52" s="1"/>
  <c r="AW52" a="1"/>
  <c r="AW52" s="1"/>
  <c r="AE51" a="1"/>
  <c r="AE51" s="1"/>
  <c r="AV52" a="1"/>
  <c r="AV52" s="1"/>
  <c r="BH51" a="1"/>
  <c r="BH51" s="1"/>
  <c r="AO53" a="1"/>
  <c r="AO53" s="1"/>
  <c r="K52" a="1"/>
  <c r="K52" s="1"/>
  <c r="BH64" a="1"/>
  <c r="BH64" s="1"/>
  <c r="AP65" a="1"/>
  <c r="AP65" s="1"/>
  <c r="BL66" a="1"/>
  <c r="BL66" s="1"/>
  <c r="BB51" a="1"/>
  <c r="BB51" s="1"/>
  <c r="AD52" a="1"/>
  <c r="AD52" s="1"/>
  <c r="AK64" a="1"/>
  <c r="AK64" s="1"/>
  <c r="Y51" a="1"/>
  <c r="Y51" s="1"/>
  <c r="AV65" a="1"/>
  <c r="AV65" s="1"/>
  <c r="AF64" a="1"/>
  <c r="AF64" s="1"/>
  <c r="X64" a="1"/>
  <c r="X64" s="1"/>
  <c r="AV51" a="1"/>
  <c r="AV51" s="1"/>
  <c r="AG51" a="1"/>
  <c r="AG51" s="1"/>
  <c r="BH66" a="1"/>
  <c r="BH66" s="1"/>
  <c r="AP66" a="1"/>
  <c r="AP66" s="1"/>
  <c r="M65" a="1"/>
  <c r="M65" s="1"/>
  <c r="AH53" a="1"/>
  <c r="AH53" s="1"/>
  <c r="AM66" a="1"/>
  <c r="AM66" s="1"/>
  <c r="AC53" a="1"/>
  <c r="AC53" s="1"/>
  <c r="N66" a="1"/>
  <c r="N66" s="1"/>
  <c r="T65" a="1"/>
  <c r="T65" s="1"/>
  <c r="AI52" a="1"/>
  <c r="AI52" s="1"/>
  <c r="Q66" a="1"/>
  <c r="Q66" s="1"/>
  <c r="AC38" a="1"/>
  <c r="AC38" s="1"/>
  <c r="BM38" a="1"/>
  <c r="BM38" s="1"/>
  <c r="E14" a="1"/>
  <c r="E14" s="1"/>
  <c r="AP26" a="1"/>
  <c r="AP26" s="1"/>
  <c r="AU26" a="1"/>
  <c r="AU26" s="1"/>
  <c r="Z25" a="1"/>
  <c r="Z25" s="1"/>
  <c r="W38" a="1"/>
  <c r="W38" s="1"/>
  <c r="BE25" a="1"/>
  <c r="BE25" s="1"/>
  <c r="M38" a="1"/>
  <c r="M38" s="1"/>
  <c r="AF26" a="1"/>
  <c r="AF26" s="1"/>
  <c r="AV26" a="1"/>
  <c r="AV26" s="1"/>
  <c r="Q25" a="1"/>
  <c r="Q25" s="1"/>
  <c r="L39" a="1"/>
  <c r="L39" s="1"/>
  <c r="P26" a="1"/>
  <c r="P26" s="1"/>
  <c r="V38" a="1"/>
  <c r="V38" s="1"/>
  <c r="AL27" a="1"/>
  <c r="AL27" s="1"/>
  <c r="J40" a="1"/>
  <c r="J40" s="1"/>
  <c r="BN38" a="1"/>
  <c r="BN38" s="1"/>
  <c r="AA38" a="1"/>
  <c r="AA38" s="1"/>
  <c r="AI40" a="1"/>
  <c r="AI40" s="1"/>
  <c r="BH39" a="1"/>
  <c r="BH39" s="1"/>
  <c r="E40" a="1"/>
  <c r="E40" s="1"/>
  <c r="BL38" a="1"/>
  <c r="BL38" s="1"/>
  <c r="F38" a="1"/>
  <c r="F38" s="1"/>
  <c r="AV39" a="1"/>
  <c r="AV39" s="1"/>
  <c r="J39" a="1"/>
  <c r="J39" s="1"/>
  <c r="T26" a="1"/>
  <c r="T26" s="1"/>
  <c r="AD40" a="1"/>
  <c r="AD40" s="1"/>
  <c r="AM27" a="1"/>
  <c r="AM27" s="1"/>
  <c r="Y12" a="1"/>
  <c r="Y12" s="1"/>
  <c r="BJ40" a="1"/>
  <c r="BJ40" s="1"/>
  <c r="AQ39" a="1"/>
  <c r="AQ39" s="1"/>
  <c r="AI26" a="1"/>
  <c r="AI26" s="1"/>
  <c r="BG38" a="1"/>
  <c r="BG38" s="1"/>
  <c r="AU27" a="1"/>
  <c r="AU27" s="1"/>
  <c r="AL38" a="1"/>
  <c r="AL38" s="1"/>
  <c r="N26" a="1"/>
  <c r="N26" s="1"/>
  <c r="Y39" a="1"/>
  <c r="Y39" s="1"/>
  <c r="AS14" a="1"/>
  <c r="AS14" s="1"/>
  <c r="AB26" a="1"/>
  <c r="AB26" s="1"/>
  <c r="AN40" a="1"/>
  <c r="AN40" s="1"/>
  <c r="X25" a="1"/>
  <c r="X25" s="1"/>
  <c r="BC25" a="1"/>
  <c r="BC25" s="1"/>
  <c r="AO39" a="1"/>
  <c r="AO39" s="1"/>
  <c r="P40" a="1"/>
  <c r="P40" s="1"/>
  <c r="P38" a="1"/>
  <c r="P38" s="1"/>
  <c r="AZ27" a="1"/>
  <c r="AZ27" s="1"/>
  <c r="K40" a="1"/>
  <c r="K40" s="1"/>
  <c r="AA39" a="1"/>
  <c r="AA39" s="1"/>
  <c r="BH40" a="1"/>
  <c r="BH40" s="1"/>
  <c r="W27" a="1"/>
  <c r="W27" s="1"/>
  <c r="BL39" a="1"/>
  <c r="BL39" s="1"/>
  <c r="BO38" a="1"/>
  <c r="BO38" s="1"/>
  <c r="M40" a="1"/>
  <c r="M40" s="1"/>
  <c r="AA13" a="1"/>
  <c r="AA13" s="1"/>
  <c r="AB27" a="1"/>
  <c r="AB27" s="1"/>
  <c r="Y13" a="1"/>
  <c r="Y13" s="1"/>
  <c r="AG27" a="1"/>
  <c r="AG27" s="1"/>
  <c r="AF40" a="1"/>
  <c r="AF40" s="1"/>
  <c r="Q27" a="1"/>
  <c r="Q27" s="1"/>
  <c r="AP38" a="1"/>
  <c r="AP38" s="1"/>
  <c r="E12" a="1"/>
  <c r="E12" s="1"/>
  <c r="BA26" a="1"/>
  <c r="BA26" s="1"/>
  <c r="AH27" a="1"/>
  <c r="AH27" s="1"/>
  <c r="AS13" a="1"/>
  <c r="AS13" s="1"/>
  <c r="AN13" a="1"/>
  <c r="AN13" s="1"/>
  <c r="AC40" a="1"/>
  <c r="AC40" s="1"/>
  <c r="L27" a="1"/>
  <c r="L27" s="1"/>
  <c r="AI25" a="1"/>
  <c r="AI25" s="1"/>
  <c r="X14" a="1"/>
  <c r="X14" s="1"/>
  <c r="S26" a="1"/>
  <c r="S26" s="1"/>
  <c r="H27" a="1"/>
  <c r="H27" s="1"/>
  <c r="BO40" a="1"/>
  <c r="BO40" s="1"/>
  <c r="AZ38" a="1"/>
  <c r="AZ38" s="1"/>
  <c r="AN25" a="1"/>
  <c r="AN25" s="1"/>
  <c r="Z38" a="1"/>
  <c r="Z38" s="1"/>
  <c r="AF27" a="1"/>
  <c r="AF27" s="1"/>
  <c r="AH39" a="1"/>
  <c r="AH39" s="1"/>
  <c r="BH26" a="1"/>
  <c r="BH26" s="1"/>
  <c r="S12" a="1"/>
  <c r="S12" s="1"/>
  <c r="AE27" a="1"/>
  <c r="AE27" s="1"/>
  <c r="AJ27" a="1"/>
  <c r="AJ27" s="1"/>
  <c r="Y38" a="1"/>
  <c r="Y38" s="1"/>
  <c r="AA27" a="1"/>
  <c r="AA27" s="1"/>
  <c r="AX39" a="1"/>
  <c r="AX39" s="1"/>
  <c r="BG26" a="1"/>
  <c r="BG26" s="1"/>
  <c r="BO39" a="1"/>
  <c r="BO39" s="1"/>
  <c r="AW27" a="1"/>
  <c r="AW27" s="1"/>
  <c r="Y40" a="1"/>
  <c r="Y40" s="1"/>
  <c r="BB40" a="1"/>
  <c r="BB40" s="1"/>
  <c r="E52" a="1"/>
  <c r="E52" s="1"/>
  <c r="AJ26" a="1"/>
  <c r="AJ26" s="1"/>
  <c r="BI27" a="1"/>
  <c r="BI27" s="1"/>
  <c r="U25" a="1"/>
  <c r="U25" s="1"/>
  <c r="AV38" a="1"/>
  <c r="AV38" s="1"/>
  <c r="AG38" a="1"/>
  <c r="AG38" s="1"/>
  <c r="AM26" a="1"/>
  <c r="AM26" s="1"/>
  <c r="BB26" a="1"/>
  <c r="BB26" s="1"/>
  <c r="AC27" a="1"/>
  <c r="AC27" s="1"/>
  <c r="K25" a="1"/>
  <c r="K25" s="1"/>
  <c r="Y27" a="1"/>
  <c r="Y27" s="1"/>
  <c r="N64" a="1"/>
  <c r="N64" s="1"/>
  <c r="AO52" a="1"/>
  <c r="AO52" s="1"/>
  <c r="BN65" a="1"/>
  <c r="BN65" s="1"/>
  <c r="AH66" a="1"/>
  <c r="AH66" s="1"/>
  <c r="AP51" a="1"/>
  <c r="AP51" s="1"/>
  <c r="S53" a="1"/>
  <c r="S53" s="1"/>
  <c r="R64" a="1"/>
  <c r="R64" s="1"/>
  <c r="BN51" a="1"/>
  <c r="BN51" s="1"/>
  <c r="H64" a="1"/>
  <c r="H64" s="1"/>
  <c r="AE53" a="1"/>
  <c r="AE53" s="1"/>
  <c r="AH51" a="1"/>
  <c r="AH51" s="1"/>
  <c r="J52" a="1"/>
  <c r="J52" s="1"/>
  <c r="H66" a="1"/>
  <c r="H66" s="1"/>
  <c r="AV66" a="1"/>
  <c r="AV66" s="1"/>
  <c r="I51" a="1"/>
  <c r="I51" s="1"/>
  <c r="U51" a="1"/>
  <c r="U51" s="1"/>
  <c r="AP53" a="1"/>
  <c r="AP53" s="1"/>
  <c r="BE64" a="1"/>
  <c r="BE64" s="1"/>
  <c r="AL66" a="1"/>
  <c r="AL66" s="1"/>
  <c r="BK66" a="1"/>
  <c r="BK66" s="1"/>
  <c r="AK51" a="1"/>
  <c r="AK51" s="1"/>
  <c r="T53" a="1"/>
  <c r="T53" s="1"/>
  <c r="S52" a="1"/>
  <c r="S52" s="1"/>
  <c r="BJ51" a="1"/>
  <c r="BJ51" s="1"/>
  <c r="AZ66" a="1"/>
  <c r="AZ66" s="1"/>
  <c r="AU52" a="1"/>
  <c r="AU52" s="1"/>
  <c r="Q65" a="1"/>
  <c r="Q65" s="1"/>
  <c r="U66" a="1"/>
  <c r="U66" s="1"/>
  <c r="BO53" a="1"/>
  <c r="BO53" s="1"/>
  <c r="AR66" a="1"/>
  <c r="AR66" s="1"/>
  <c r="R52" a="1"/>
  <c r="R52" s="1"/>
  <c r="BM65" a="1"/>
  <c r="BM65" s="1"/>
  <c r="AR52" a="1"/>
  <c r="AR52" s="1"/>
  <c r="R65" a="1"/>
  <c r="R65" s="1"/>
  <c r="AO66" a="1"/>
  <c r="AO66" s="1"/>
  <c r="Z65" a="1"/>
  <c r="Z65" s="1"/>
  <c r="I65" a="1"/>
  <c r="I65" s="1"/>
  <c r="BO52" a="1"/>
  <c r="BO52" s="1"/>
  <c r="AA51" a="1"/>
  <c r="AA51" s="1"/>
  <c r="BK52" a="1"/>
  <c r="BK52" s="1"/>
  <c r="BJ66" a="1"/>
  <c r="BJ66" s="1"/>
  <c r="BI65" a="1"/>
  <c r="BI65" s="1"/>
  <c r="BA65" a="1"/>
  <c r="BA65" s="1"/>
  <c r="I53" a="1"/>
  <c r="I53" s="1"/>
  <c r="L53" a="1"/>
  <c r="L53" s="1"/>
  <c r="BB65" a="1"/>
  <c r="BB65" s="1"/>
  <c r="AG66" a="1"/>
  <c r="AG66" s="1"/>
  <c r="AN53" a="1"/>
  <c r="AN53" s="1"/>
  <c r="O66" a="1"/>
  <c r="O66" s="1"/>
  <c r="AF65" a="1"/>
  <c r="AF65" s="1"/>
  <c r="BJ52" a="1"/>
  <c r="BJ52" s="1"/>
  <c r="BM66" a="1"/>
  <c r="BM66" s="1"/>
  <c r="AY64" a="1"/>
  <c r="AY64" s="1"/>
  <c r="AU53" a="1"/>
  <c r="AU53" s="1"/>
  <c r="N53" a="1"/>
  <c r="N53" s="1"/>
  <c r="AN64" a="1"/>
  <c r="AN64" s="1"/>
  <c r="M51" a="1"/>
  <c r="M51" s="1"/>
  <c r="AU51" a="1"/>
  <c r="AU51" s="1"/>
  <c r="AB65" a="1"/>
  <c r="AB65" s="1"/>
  <c r="BH53" a="1"/>
  <c r="BH53" s="1"/>
  <c r="BA66" a="1"/>
  <c r="BA66" s="1"/>
  <c r="AG53" a="1"/>
  <c r="AG53" s="1"/>
  <c r="S66" a="1"/>
  <c r="S66" s="1"/>
  <c r="M66" a="1"/>
  <c r="M66" s="1"/>
  <c r="AB51" a="1"/>
  <c r="AB51" s="1"/>
  <c r="AX51" a="1"/>
  <c r="AX51" s="1"/>
  <c r="F66" a="1"/>
  <c r="F66" s="1"/>
  <c r="BM53" a="1"/>
  <c r="BM53" s="1"/>
  <c r="M52" a="1"/>
  <c r="M52" s="1"/>
  <c r="BE52" a="1"/>
  <c r="BE52" s="1"/>
  <c r="E53" a="1"/>
  <c r="E53" s="1"/>
  <c r="BH52" a="1"/>
  <c r="BH52" s="1"/>
  <c r="J65" a="1"/>
  <c r="J65" s="1"/>
  <c r="V52" a="1"/>
  <c r="V52" s="1"/>
  <c r="AA66" a="1"/>
  <c r="AA66" s="1"/>
  <c r="AI51" a="1"/>
  <c r="AI51" s="1"/>
  <c r="AY65" a="1"/>
  <c r="AY65" s="1"/>
  <c r="P66" a="1"/>
  <c r="P66" s="1"/>
  <c r="AK53" a="1"/>
  <c r="AK53" s="1"/>
  <c r="AC64" a="1"/>
  <c r="AC64" s="1"/>
  <c r="AI77" i="47"/>
  <c r="L53"/>
  <c r="AF77"/>
  <c r="AM6"/>
  <c r="L77"/>
  <c r="N101"/>
  <c r="AS101"/>
  <c r="AB77"/>
  <c r="AR53"/>
  <c r="AD77"/>
  <c r="N77"/>
  <c r="AB64" i="43" a="1"/>
  <c r="AB64" s="1"/>
  <c r="I64" a="1"/>
  <c r="I64" s="1"/>
  <c r="BI52" a="1"/>
  <c r="BI52" s="1"/>
  <c r="J66" a="1"/>
  <c r="J66" s="1"/>
  <c r="G65" a="1"/>
  <c r="G65" s="1"/>
  <c r="K66" a="1"/>
  <c r="K66" s="1"/>
  <c r="F65" a="1"/>
  <c r="F65" s="1"/>
  <c r="L51" a="1"/>
  <c r="L51" s="1"/>
  <c r="AZ51" a="1"/>
  <c r="AZ51" s="1"/>
  <c r="P53" a="1"/>
  <c r="P53" s="1"/>
  <c r="S51" a="1"/>
  <c r="S51" s="1"/>
  <c r="AD64" a="1"/>
  <c r="AD64" s="1"/>
  <c r="AM53" a="1"/>
  <c r="AM53" s="1"/>
  <c r="R66" a="1"/>
  <c r="R66" s="1"/>
  <c r="BL52" a="1"/>
  <c r="BL52" s="1"/>
  <c r="T52" a="1"/>
  <c r="T52" s="1"/>
  <c r="AV64" a="1"/>
  <c r="AV64" s="1"/>
  <c r="AL52" a="1"/>
  <c r="AL52" s="1"/>
  <c r="P52" a="1"/>
  <c r="P52" s="1"/>
  <c r="AI65" a="1"/>
  <c r="AI65" s="1"/>
  <c r="AR65" a="1"/>
  <c r="AR65" s="1"/>
  <c r="AS66" a="1"/>
  <c r="AS66" s="1"/>
  <c r="AE65" a="1"/>
  <c r="AE65" s="1"/>
  <c r="AD51" a="1"/>
  <c r="AD51" s="1"/>
  <c r="AW53" a="1"/>
  <c r="AW53" s="1"/>
  <c r="O64" a="1"/>
  <c r="O64" s="1"/>
  <c r="AD53" a="1"/>
  <c r="AD53" s="1"/>
  <c r="J51" a="1"/>
  <c r="J51" s="1"/>
  <c r="U53" i="47"/>
  <c r="AA77"/>
  <c r="AW53"/>
  <c r="H17"/>
  <c r="AD101"/>
  <c r="I101"/>
  <c r="I77"/>
  <c r="AC77"/>
  <c r="AS77"/>
  <c r="M77"/>
  <c r="H53" i="43" a="1"/>
  <c r="H53" s="1"/>
  <c r="I52" a="1"/>
  <c r="I52" s="1"/>
  <c r="BG65" a="1"/>
  <c r="BG65" s="1"/>
  <c r="N52" a="1"/>
  <c r="N52" s="1"/>
  <c r="AQ65" a="1"/>
  <c r="AQ65" s="1"/>
  <c r="BL51" a="1"/>
  <c r="BL51" s="1"/>
  <c r="AR53" a="1"/>
  <c r="AR53" s="1"/>
  <c r="AI53" a="1"/>
  <c r="AI53" s="1"/>
  <c r="X52" a="1"/>
  <c r="X52" s="1"/>
  <c r="AG65" a="1"/>
  <c r="AG65" s="1"/>
  <c r="AC51" a="1"/>
  <c r="AC51" s="1"/>
  <c r="BA53" a="1"/>
  <c r="BA53" s="1"/>
  <c r="AJ64" a="1"/>
  <c r="AJ64" s="1"/>
  <c r="AD66" a="1"/>
  <c r="AD66" s="1"/>
  <c r="AZ53" a="1"/>
  <c r="AZ53" s="1"/>
  <c r="BO66" a="1"/>
  <c r="BO66" s="1"/>
  <c r="AY51" a="1"/>
  <c r="AY51" s="1"/>
  <c r="AZ65" a="1"/>
  <c r="AZ65" s="1"/>
  <c r="Y66" a="1"/>
  <c r="Y66" s="1"/>
  <c r="BN66" a="1"/>
  <c r="BN66" s="1"/>
  <c r="AQ52" a="1"/>
  <c r="AQ52" s="1"/>
  <c r="AS53" i="47"/>
  <c r="K17"/>
  <c r="AN77"/>
  <c r="S53"/>
  <c r="AR101"/>
  <c r="AE101"/>
  <c r="D17"/>
  <c r="AV53"/>
  <c r="AN17"/>
  <c r="H53"/>
  <c r="O52" i="43" a="1"/>
  <c r="O52" s="1"/>
  <c r="T66" a="1"/>
  <c r="T66" s="1"/>
  <c r="BJ53" a="1"/>
  <c r="BJ53" s="1"/>
  <c r="AW66" a="1"/>
  <c r="AW66" s="1"/>
  <c r="AZ64" a="1"/>
  <c r="AZ64" s="1"/>
  <c r="AR64" a="1"/>
  <c r="AR64" s="1"/>
  <c r="AQ53" a="1"/>
  <c r="AQ53" s="1"/>
  <c r="AN52" a="1"/>
  <c r="AN52" s="1"/>
  <c r="AC52" a="1"/>
  <c r="AC52" s="1"/>
  <c r="G53" a="1"/>
  <c r="G53" s="1"/>
  <c r="E66" a="1"/>
  <c r="E66" s="1"/>
  <c r="BA52" a="1"/>
  <c r="BA52" s="1"/>
  <c r="Y52" a="1"/>
  <c r="Y52" s="1"/>
  <c r="AX66" a="1"/>
  <c r="AX66" s="1"/>
  <c r="AS52" a="1"/>
  <c r="AS52" s="1"/>
  <c r="AA52" a="1"/>
  <c r="AA52" s="1"/>
  <c r="AY66" a="1"/>
  <c r="AY66" s="1"/>
  <c r="AB52" a="1"/>
  <c r="AB52" s="1"/>
  <c r="BC65" a="1"/>
  <c r="BC65" s="1"/>
  <c r="G66" a="1"/>
  <c r="G66" s="1"/>
  <c r="BE51" a="1"/>
  <c r="BE51" s="1"/>
  <c r="BC51" a="1"/>
  <c r="BC51" s="1"/>
  <c r="G53" i="47"/>
  <c r="F290" i="50" a="1"/>
  <c r="F290" s="1"/>
  <c r="F16" a="1"/>
  <c r="F16" s="1"/>
  <c r="G29" i="47"/>
  <c r="F375" i="50" a="1"/>
  <c r="F375" s="1"/>
  <c r="BG13" i="43" a="1"/>
  <c r="BG13" s="1"/>
  <c r="AW13" a="1"/>
  <c r="AW13" s="1"/>
  <c r="AC29" i="47"/>
  <c r="AG14" i="43" a="1"/>
  <c r="AG14" s="1"/>
  <c r="T12" a="1"/>
  <c r="T12" s="1"/>
  <c r="AL14" a="1"/>
  <c r="AL14" s="1"/>
  <c r="E460" i="50" a="1"/>
  <c r="E460" s="1"/>
  <c r="G460" s="1"/>
  <c r="F561" a="1"/>
  <c r="F561" s="1"/>
  <c r="E493" a="1"/>
  <c r="E493" s="1"/>
  <c r="G493" s="1"/>
  <c r="E358" a="1"/>
  <c r="E358" s="1"/>
  <c r="G358" s="1"/>
  <c r="F442" a="1"/>
  <c r="F442" s="1"/>
  <c r="K14" i="43" a="1"/>
  <c r="K14" s="1"/>
  <c r="AL13" a="1"/>
  <c r="AL13" s="1"/>
  <c r="AI13" a="1"/>
  <c r="AI13" s="1"/>
  <c r="J13" a="1"/>
  <c r="J13" s="1"/>
  <c r="E307" i="50" a="1"/>
  <c r="E307" s="1"/>
  <c r="G307" s="1"/>
  <c r="F171" a="1"/>
  <c r="F171" s="1"/>
  <c r="E510" a="1"/>
  <c r="E510" s="1"/>
  <c r="G510" s="1"/>
  <c r="E254" a="1"/>
  <c r="E254" s="1"/>
  <c r="G254" s="1"/>
  <c r="F356" a="1"/>
  <c r="F356" s="1"/>
  <c r="F459" a="1"/>
  <c r="F459" s="1"/>
  <c r="E340" a="1"/>
  <c r="E340" s="1"/>
  <c r="G340" s="1"/>
  <c r="E459" a="1"/>
  <c r="E459" s="1"/>
  <c r="G459" s="1"/>
  <c r="E458" a="1"/>
  <c r="E458" s="1"/>
  <c r="G458" s="1"/>
  <c r="BM13" i="43" a="1"/>
  <c r="BM13" s="1"/>
  <c r="AW6" i="47"/>
  <c r="U41"/>
  <c r="BG12" i="43" a="1"/>
  <c r="BG12" s="1"/>
  <c r="U12" a="1"/>
  <c r="U12" s="1"/>
  <c r="E392" i="50" a="1"/>
  <c r="E392" s="1"/>
  <c r="G392" s="1"/>
  <c r="E188" a="1"/>
  <c r="E188" s="1"/>
  <c r="G188" s="1"/>
  <c r="V41" i="47"/>
  <c r="AP12" i="43" a="1"/>
  <c r="AP12" s="1"/>
  <c r="H14" a="1"/>
  <c r="H14" s="1"/>
  <c r="AA29" i="47"/>
  <c r="Q12" i="43" a="1"/>
  <c r="Q12" s="1"/>
  <c r="F69" i="50" a="1"/>
  <c r="F69" s="1"/>
  <c r="AU14" i="43" a="1"/>
  <c r="AU14" s="1"/>
  <c r="E153" i="50" a="1"/>
  <c r="E153" s="1"/>
  <c r="G153" s="1"/>
  <c r="AT41" i="47"/>
  <c r="V12" i="43" a="1"/>
  <c r="V12" s="1"/>
  <c r="I29" i="47"/>
  <c r="BM14" i="43" a="1"/>
  <c r="BM14" s="1"/>
  <c r="F101" i="50" a="1"/>
  <c r="F101" s="1"/>
  <c r="BO14" i="43" a="1"/>
  <c r="BO14" s="1"/>
  <c r="AP41" i="47"/>
  <c r="F29"/>
  <c r="F510" i="50" a="1"/>
  <c r="F510" s="1"/>
  <c r="E69" a="1"/>
  <c r="E69" s="1"/>
  <c r="G69" s="1"/>
  <c r="AV14" i="43" a="1"/>
  <c r="AV14" s="1"/>
  <c r="BC13" a="1"/>
  <c r="BC13" s="1"/>
  <c r="E237" i="50" a="1"/>
  <c r="E237" s="1"/>
  <c r="G237" s="1"/>
  <c r="F509" a="1"/>
  <c r="F509" s="1"/>
  <c r="F289" a="1"/>
  <c r="F289" s="1"/>
  <c r="M6" i="47"/>
  <c r="AE41"/>
  <c r="E577" i="50" a="1"/>
  <c r="E577" s="1"/>
  <c r="G577" s="1"/>
  <c r="J41" i="47"/>
  <c r="F154" i="50" a="1"/>
  <c r="F154" s="1"/>
  <c r="AV13" i="43" a="1"/>
  <c r="AV13" s="1"/>
  <c r="E442" i="50" a="1"/>
  <c r="E442" s="1"/>
  <c r="G442" s="1"/>
  <c r="E85" a="1"/>
  <c r="E85" s="1"/>
  <c r="G85" s="1"/>
  <c r="BL13" i="43" a="1"/>
  <c r="BL13" s="1"/>
  <c r="F288" i="50" a="1"/>
  <c r="F288" s="1"/>
  <c r="E288" a="1"/>
  <c r="E288" s="1"/>
  <c r="G288" s="1"/>
  <c r="N14" i="43" a="1"/>
  <c r="N14" s="1"/>
  <c r="AI12" a="1"/>
  <c r="AI12" s="1"/>
  <c r="AS29" i="47"/>
  <c r="F306" i="50" a="1"/>
  <c r="F306" s="1"/>
  <c r="AF14" i="43" a="1"/>
  <c r="AF14" s="1"/>
  <c r="J12" a="1"/>
  <c r="J12" s="1"/>
  <c r="T29" i="47"/>
  <c r="AE13" i="43" a="1"/>
  <c r="AE13" s="1"/>
  <c r="E273" i="50" a="1"/>
  <c r="E273" s="1"/>
  <c r="G273" s="1"/>
  <c r="L13" i="43" a="1"/>
  <c r="L13" s="1"/>
  <c r="AN41" i="47"/>
  <c r="E544" i="50" a="1"/>
  <c r="E544" s="1"/>
  <c r="G544" s="1"/>
  <c r="AD14" i="43" a="1"/>
  <c r="AD14" s="1"/>
  <c r="F50" i="50" a="1"/>
  <c r="F50" s="1"/>
  <c r="AB17" i="47"/>
  <c r="E41"/>
  <c r="AM12" i="43" a="1"/>
  <c r="AM12" s="1"/>
  <c r="E425" i="50" a="1"/>
  <c r="E425" s="1"/>
  <c r="G425" s="1"/>
  <c r="F33" a="1"/>
  <c r="F33" s="1"/>
  <c r="E341" a="1"/>
  <c r="E341" s="1"/>
  <c r="G341" s="1"/>
  <c r="F256" a="1"/>
  <c r="F256" s="1"/>
  <c r="F204" a="1"/>
  <c r="F204" s="1"/>
  <c r="AI29" i="47"/>
  <c r="AE12" i="43" a="1"/>
  <c r="AE12" s="1"/>
  <c r="E169" i="50" a="1"/>
  <c r="E169" s="1"/>
  <c r="G169" s="1"/>
  <c r="P13" i="43" a="1"/>
  <c r="P13" s="1"/>
  <c r="N12" a="1"/>
  <c r="N12" s="1"/>
  <c r="F84" i="50" a="1"/>
  <c r="F84" s="1"/>
  <c r="J14" i="43" a="1"/>
  <c r="J14" s="1"/>
  <c r="E373" i="50" a="1"/>
  <c r="E373" s="1"/>
  <c r="G373" s="1"/>
  <c r="AV12" i="43" a="1"/>
  <c r="AV12" s="1"/>
  <c r="F12" a="1"/>
  <c r="F12" s="1"/>
  <c r="BJ12" a="1"/>
  <c r="BJ12" s="1"/>
  <c r="AK12" a="1"/>
  <c r="AK12" s="1"/>
  <c r="N13" a="1"/>
  <c r="N13" s="1"/>
  <c r="E238" i="50" a="1"/>
  <c r="E238" s="1"/>
  <c r="G238" s="1"/>
  <c r="AR41" i="47"/>
  <c r="AU12" i="43" a="1"/>
  <c r="AU12" s="1"/>
  <c r="E220" i="50" a="1"/>
  <c r="E220" s="1"/>
  <c r="G220" s="1"/>
  <c r="F86" a="1"/>
  <c r="F86" s="1"/>
  <c r="F255" a="1"/>
  <c r="F255" s="1"/>
  <c r="F492" a="1"/>
  <c r="F492" s="1"/>
  <c r="E579" a="1"/>
  <c r="E579" s="1"/>
  <c r="G579" s="1"/>
  <c r="AD12" i="43" a="1"/>
  <c r="AD12" s="1"/>
  <c r="O14" a="1"/>
  <c r="O14" s="1"/>
  <c r="E324" i="50" a="1"/>
  <c r="E324" s="1"/>
  <c r="G324" s="1"/>
  <c r="E102" a="1"/>
  <c r="E102" s="1"/>
  <c r="G102" s="1"/>
  <c r="F118" a="1"/>
  <c r="F118" s="1"/>
  <c r="W14" i="43" a="1"/>
  <c r="W14" s="1"/>
  <c r="AC12" a="1"/>
  <c r="AC12" s="1"/>
  <c r="E356" i="50" a="1"/>
  <c r="E356" s="1"/>
  <c r="G356" s="1"/>
  <c r="R13" i="43" a="1"/>
  <c r="R13" s="1"/>
  <c r="F186" i="50" a="1"/>
  <c r="F186" s="1"/>
  <c r="E494" a="1"/>
  <c r="E494" s="1"/>
  <c r="G494" s="1"/>
  <c r="J6" i="47"/>
  <c r="S41"/>
  <c r="E103" i="50" a="1"/>
  <c r="E103" s="1"/>
  <c r="G103" s="1"/>
  <c r="F577" a="1"/>
  <c r="F577" s="1"/>
  <c r="E357" a="1"/>
  <c r="E357" s="1"/>
  <c r="G357" s="1"/>
  <c r="Q14" i="43" a="1"/>
  <c r="Q14" s="1"/>
  <c r="E186" i="50" a="1"/>
  <c r="E186" s="1"/>
  <c r="E477" a="1"/>
  <c r="E477" s="1"/>
  <c r="G477" s="1"/>
  <c r="BH12" i="43" a="1"/>
  <c r="BH12" s="1"/>
  <c r="E52" i="50" a="1"/>
  <c r="E52" s="1"/>
  <c r="G52" s="1"/>
  <c r="AF29" i="47"/>
  <c r="BI13" i="43" a="1"/>
  <c r="BI13" s="1"/>
  <c r="F460" i="50" a="1"/>
  <c r="F460" s="1"/>
  <c r="AQ14" i="43" a="1"/>
  <c r="AQ14" s="1"/>
  <c r="AH29" i="47"/>
  <c r="K12" i="43" a="1"/>
  <c r="K12" s="1"/>
  <c r="M29" i="47"/>
  <c r="AJ13" i="43" a="1"/>
  <c r="AJ13" s="1"/>
  <c r="AP13" a="1"/>
  <c r="AP13" s="1"/>
  <c r="AA17" i="47"/>
  <c r="F153" i="50" a="1"/>
  <c r="F153" s="1"/>
  <c r="V13" i="43" a="1"/>
  <c r="V13" s="1"/>
  <c r="AD29" i="47"/>
  <c r="E272" i="50" a="1"/>
  <c r="E272" s="1"/>
  <c r="G272" s="1"/>
  <c r="F595" a="1"/>
  <c r="F595" s="1"/>
  <c r="F152" a="1"/>
  <c r="F152" s="1"/>
  <c r="F170" a="1"/>
  <c r="F170" s="1"/>
  <c r="AY13" i="43" a="1"/>
  <c r="AY13" s="1"/>
  <c r="E323" i="50" a="1"/>
  <c r="E323" s="1"/>
  <c r="G323" s="1"/>
  <c r="AO6" i="47"/>
  <c r="F322" i="50" a="1"/>
  <c r="F322" s="1"/>
  <c r="AZ12" i="43" a="1"/>
  <c r="AZ12" s="1"/>
  <c r="E205" i="50" a="1"/>
  <c r="E205" s="1"/>
  <c r="G205" s="1"/>
  <c r="F578" a="1"/>
  <c r="F578" s="1"/>
  <c r="K41" i="47"/>
  <c r="BC14" i="43" a="1"/>
  <c r="BC14" s="1"/>
  <c r="F443" i="50" a="1"/>
  <c r="F443" s="1"/>
  <c r="AC41" i="47"/>
  <c r="E290" i="50" a="1"/>
  <c r="E290" s="1"/>
  <c r="G290" s="1"/>
  <c r="F477" a="1"/>
  <c r="F477" s="1"/>
  <c r="E135" a="1"/>
  <c r="E135" s="1"/>
  <c r="G135" s="1"/>
  <c r="F562" a="1"/>
  <c r="F562" s="1"/>
  <c r="BH14" i="43" a="1"/>
  <c r="BH14" s="1"/>
  <c r="F254" i="50" a="1"/>
  <c r="F254" s="1"/>
  <c r="K13" i="43" a="1"/>
  <c r="K13" s="1"/>
  <c r="AG29" i="47"/>
  <c r="L41"/>
  <c r="I13" i="43" a="1"/>
  <c r="I13" s="1"/>
  <c r="AO13" a="1"/>
  <c r="AO13" s="1"/>
  <c r="AT29" i="47"/>
  <c r="F545" i="50" a="1"/>
  <c r="F545" s="1"/>
  <c r="F324" a="1"/>
  <c r="F324" s="1"/>
  <c r="F17" a="1"/>
  <c r="F17" s="1"/>
  <c r="F220" a="1"/>
  <c r="F220" s="1"/>
  <c r="F407" a="1"/>
  <c r="F407" s="1"/>
  <c r="E118" a="1"/>
  <c r="E118" s="1"/>
  <c r="G118" s="1"/>
  <c r="F409" a="1"/>
  <c r="F409" s="1"/>
  <c r="E152" a="1"/>
  <c r="E152" s="1"/>
  <c r="G152" s="1"/>
  <c r="F373" a="1"/>
  <c r="F373" s="1"/>
  <c r="E596" a="1"/>
  <c r="E596" s="1"/>
  <c r="G596" s="1"/>
  <c r="AD41" i="47"/>
  <c r="F238" i="50" a="1"/>
  <c r="F238" s="1"/>
  <c r="E154" a="1"/>
  <c r="E154" s="1"/>
  <c r="G154" s="1"/>
  <c r="AS41" i="47"/>
  <c r="J29"/>
  <c r="E528" i="50" a="1"/>
  <c r="E528" s="1"/>
  <c r="G528" s="1"/>
  <c r="E391" a="1"/>
  <c r="E391" s="1"/>
  <c r="G391" s="1"/>
  <c r="F323" a="1"/>
  <c r="F323" s="1"/>
  <c r="E50" a="1"/>
  <c r="E50" s="1"/>
  <c r="G50" s="1"/>
  <c r="H41" i="47"/>
  <c r="AC13" i="43" a="1"/>
  <c r="AC13" s="1"/>
  <c r="G41" i="47"/>
  <c r="BC12" i="43" a="1"/>
  <c r="BC12" s="1"/>
  <c r="E289" i="50" a="1"/>
  <c r="E289" s="1"/>
  <c r="G289" s="1"/>
  <c r="AO14" i="43" a="1"/>
  <c r="AO14" s="1"/>
  <c r="E119" i="50" a="1"/>
  <c r="E119" s="1"/>
  <c r="G119" s="1"/>
  <c r="F527" a="1"/>
  <c r="F527" s="1"/>
  <c r="F340" a="1"/>
  <c r="F340" s="1"/>
  <c r="E35" a="1"/>
  <c r="E35" s="1"/>
  <c r="G35" s="1"/>
  <c r="F85" a="1"/>
  <c r="F85" s="1"/>
  <c r="AQ13" i="43" a="1"/>
  <c r="AQ13" s="1"/>
  <c r="F390" i="50" a="1"/>
  <c r="F390" s="1"/>
  <c r="E322" a="1"/>
  <c r="E322" s="1"/>
  <c r="G322" s="1"/>
  <c r="F458" a="1"/>
  <c r="F458" s="1"/>
  <c r="F187" a="1"/>
  <c r="F187" s="1"/>
  <c r="BL14" i="43" a="1"/>
  <c r="BL14" s="1"/>
  <c r="J17" i="47"/>
  <c r="AI41"/>
  <c r="AF13" i="43" a="1"/>
  <c r="AF13" s="1"/>
  <c r="E67" i="50" a="1"/>
  <c r="E67" s="1"/>
  <c r="G67" s="1"/>
  <c r="V29" i="47"/>
  <c r="E18" i="50" a="1"/>
  <c r="E18" s="1"/>
  <c r="G18" s="1"/>
  <c r="AR14" i="43" a="1"/>
  <c r="AR14" s="1"/>
  <c r="F493" i="50" a="1"/>
  <c r="F493" s="1"/>
  <c r="F14" i="43" a="1"/>
  <c r="F14" s="1"/>
  <c r="E17" i="50" a="1"/>
  <c r="E17" s="1"/>
  <c r="G17" s="1"/>
  <c r="K6" i="47"/>
  <c r="AG13" i="43" a="1"/>
  <c r="AG13" s="1"/>
  <c r="F391" i="50" a="1"/>
  <c r="F391" s="1"/>
  <c r="F475" a="1"/>
  <c r="F475" s="1"/>
  <c r="N29" i="47"/>
  <c r="E441" i="50" a="1"/>
  <c r="E441" s="1"/>
  <c r="G441" s="1"/>
  <c r="AV41" i="47"/>
  <c r="F426" i="50" a="1"/>
  <c r="F426" s="1"/>
  <c r="E390" a="1"/>
  <c r="E390" s="1"/>
  <c r="G390" s="1"/>
  <c r="E68" a="1"/>
  <c r="E68" s="1"/>
  <c r="G68" s="1"/>
  <c r="M13" i="43" a="1"/>
  <c r="M13" s="1"/>
  <c r="BO13" a="1"/>
  <c r="BO13" s="1"/>
  <c r="AH13" a="1"/>
  <c r="AH13" s="1"/>
  <c r="F102" i="50" a="1"/>
  <c r="F102" s="1"/>
  <c r="F579" a="1"/>
  <c r="F579" s="1"/>
  <c r="AJ14" i="43" a="1"/>
  <c r="AJ14" s="1"/>
  <c r="AI17" i="47"/>
  <c r="BN12" i="43" a="1"/>
  <c r="BN12" s="1"/>
  <c r="P14" a="1"/>
  <c r="P14" s="1"/>
  <c r="E408" i="50" a="1"/>
  <c r="E408" s="1"/>
  <c r="G408" s="1"/>
  <c r="AX13" i="43" a="1"/>
  <c r="AX13" s="1"/>
  <c r="F120" i="50" a="1"/>
  <c r="F120" s="1"/>
  <c r="AF41" i="47"/>
  <c r="E29"/>
  <c r="F67" i="50" a="1"/>
  <c r="F67" s="1"/>
  <c r="AH14" i="43" a="1"/>
  <c r="AH14" s="1"/>
  <c r="F35" i="50" a="1"/>
  <c r="F35" s="1"/>
  <c r="L6" i="47"/>
  <c r="AM41"/>
  <c r="F528" i="50" a="1"/>
  <c r="F528" s="1"/>
  <c r="T13" i="43" a="1"/>
  <c r="T13" s="1"/>
  <c r="F68" i="50" a="1"/>
  <c r="F68" s="1"/>
  <c r="F137" a="1"/>
  <c r="F137" s="1"/>
  <c r="E443" a="1"/>
  <c r="E443" s="1"/>
  <c r="G443" s="1"/>
  <c r="AR13" i="43" a="1"/>
  <c r="AR13" s="1"/>
  <c r="F135" i="50" a="1"/>
  <c r="F135" s="1"/>
  <c r="E34" a="1"/>
  <c r="E34" s="1"/>
  <c r="G34" s="1"/>
  <c r="E222" a="1"/>
  <c r="E222" s="1"/>
  <c r="G222" s="1"/>
  <c r="AI14" i="43" a="1"/>
  <c r="AI14" s="1"/>
  <c r="T41" i="47"/>
  <c r="AX29"/>
  <c r="AM13" i="43" a="1"/>
  <c r="AM13" s="1"/>
  <c r="E560" i="50" a="1"/>
  <c r="E560" s="1"/>
  <c r="G560" s="1"/>
  <c r="E86" a="1"/>
  <c r="E86" s="1"/>
  <c r="G86" s="1"/>
  <c r="E475" a="1"/>
  <c r="E475" s="1"/>
  <c r="G475" s="1"/>
  <c r="U14" i="43" a="1"/>
  <c r="U14" s="1"/>
  <c r="F374" i="50" a="1"/>
  <c r="F374" s="1"/>
  <c r="D29" i="47"/>
  <c r="BM12" i="43" a="1"/>
  <c r="BM12" s="1"/>
  <c r="W12" a="1"/>
  <c r="W12" s="1"/>
  <c r="AX12" a="1"/>
  <c r="AX12" s="1"/>
  <c r="E407" i="50" a="1"/>
  <c r="E407" s="1"/>
  <c r="G407" s="1"/>
  <c r="AM14" i="43" a="1"/>
  <c r="AM14" s="1"/>
  <c r="AC14" a="1"/>
  <c r="AC14" s="1"/>
  <c r="F526" i="50" a="1"/>
  <c r="F526" s="1"/>
  <c r="E271" a="1"/>
  <c r="E271" s="1"/>
  <c r="G271" s="1"/>
  <c r="BK12" i="43" a="1"/>
  <c r="BK12" s="1"/>
  <c r="AP29" i="47"/>
  <c r="BK13" i="43" a="1"/>
  <c r="BK13" s="1"/>
  <c r="F271" i="50" a="1"/>
  <c r="F271" s="1"/>
  <c r="BH13" i="43" a="1"/>
  <c r="BH13" s="1"/>
  <c r="E221" i="50" a="1"/>
  <c r="E221" s="1"/>
  <c r="G221" s="1"/>
  <c r="F494" a="1"/>
  <c r="F494" s="1"/>
  <c r="F424" a="1"/>
  <c r="F424" s="1"/>
  <c r="F41" i="47"/>
  <c r="R12" i="43" a="1"/>
  <c r="R12" s="1"/>
  <c r="F596" i="50" a="1"/>
  <c r="F596" s="1"/>
  <c r="R14" i="43" a="1"/>
  <c r="R14" s="1"/>
  <c r="F188" i="50" a="1"/>
  <c r="F188" s="1"/>
  <c r="F341" a="1"/>
  <c r="F341" s="1"/>
  <c r="AE29" i="47"/>
  <c r="AB12" i="43" a="1"/>
  <c r="AB12" s="1"/>
  <c r="E527" i="50" a="1"/>
  <c r="E527" s="1"/>
  <c r="G527" s="1"/>
  <c r="AL12" i="43" a="1"/>
  <c r="AL12" s="1"/>
  <c r="AA41" i="47"/>
  <c r="AB13" i="43" a="1"/>
  <c r="AB13" s="1"/>
  <c r="BJ13" a="1"/>
  <c r="BJ13" s="1"/>
  <c r="F511" i="50" a="1"/>
  <c r="F511" s="1"/>
  <c r="AO41" i="47"/>
  <c r="AU13" i="43" a="1"/>
  <c r="AU13" s="1"/>
  <c r="F544" i="50" a="1"/>
  <c r="F544" s="1"/>
  <c r="BG14" i="43" a="1"/>
  <c r="BG14" s="1"/>
  <c r="E578" i="50" a="1"/>
  <c r="E578" s="1"/>
  <c r="G578" s="1"/>
  <c r="I14" i="43" a="1"/>
  <c r="I14" s="1"/>
  <c r="E511" i="50" a="1"/>
  <c r="E511" s="1"/>
  <c r="G511" s="1"/>
  <c r="E33" a="1"/>
  <c r="E33" s="1"/>
  <c r="G33" s="1"/>
  <c r="E170" a="1"/>
  <c r="E170" s="1"/>
  <c r="G170" s="1"/>
  <c r="H12" i="43" a="1"/>
  <c r="H12" s="1"/>
  <c r="E374" i="50" a="1"/>
  <c r="E374" s="1"/>
  <c r="G374" s="1"/>
  <c r="F560" a="1"/>
  <c r="F560" s="1"/>
  <c r="E375" a="1"/>
  <c r="E375" s="1"/>
  <c r="G375" s="1"/>
  <c r="AD17" i="47"/>
  <c r="AH65"/>
  <c r="T14" i="43" a="1"/>
  <c r="T14" s="1"/>
  <c r="AM29" i="47"/>
  <c r="E137" i="50" a="1"/>
  <c r="E137" s="1"/>
  <c r="G137" s="1"/>
  <c r="F169" a="1"/>
  <c r="F169" s="1"/>
  <c r="E492" a="1"/>
  <c r="E492" s="1"/>
  <c r="G492" s="1"/>
  <c r="M41" i="47"/>
  <c r="S29"/>
  <c r="F594" i="50" a="1"/>
  <c r="F594" s="1"/>
  <c r="F476" a="1"/>
  <c r="F476" s="1"/>
  <c r="E84" a="1"/>
  <c r="E84" s="1"/>
  <c r="G84" s="1"/>
  <c r="F119" a="1"/>
  <c r="F119" s="1"/>
  <c r="F222" a="1"/>
  <c r="F222" s="1"/>
  <c r="E51" a="1"/>
  <c r="E51" s="1"/>
  <c r="G51" s="1"/>
  <c r="L12" i="43" a="1"/>
  <c r="L12" s="1"/>
  <c r="AP17" i="47"/>
  <c r="AX41"/>
  <c r="AB29"/>
  <c r="AE14" i="43" a="1"/>
  <c r="AE14" s="1"/>
  <c r="AH41" i="47"/>
  <c r="E187" i="50" a="1"/>
  <c r="E187" s="1"/>
  <c r="G187" s="1"/>
  <c r="F34" a="1"/>
  <c r="F34" s="1"/>
  <c r="E136" a="1"/>
  <c r="E136" s="1"/>
  <c r="G136" s="1"/>
  <c r="F305" a="1"/>
  <c r="F305" s="1"/>
  <c r="AD13" i="43" a="1"/>
  <c r="AD13" s="1"/>
  <c r="F103" i="50" a="1"/>
  <c r="F103" s="1"/>
  <c r="AC6" i="47"/>
  <c r="F425" i="50" a="1"/>
  <c r="F425" s="1"/>
  <c r="F221" a="1"/>
  <c r="F221" s="1"/>
  <c r="E426" a="1"/>
  <c r="E426" s="1"/>
  <c r="G426" s="1"/>
  <c r="E509" a="1"/>
  <c r="E509" s="1"/>
  <c r="G509" s="1"/>
  <c r="F441" a="1"/>
  <c r="F441" s="1"/>
  <c r="E6" i="47"/>
  <c r="R41"/>
  <c r="AN29"/>
  <c r="BK14" i="43" a="1"/>
  <c r="BK14" s="1"/>
  <c r="V14" a="1"/>
  <c r="V14" s="1"/>
  <c r="E424" i="50" a="1"/>
  <c r="E424" s="1"/>
  <c r="G424" s="1"/>
  <c r="F52" a="1"/>
  <c r="F52" s="1"/>
  <c r="L14" i="43" a="1"/>
  <c r="L14" s="1"/>
  <c r="F272" i="50" a="1"/>
  <c r="F272" s="1"/>
  <c r="AC17" i="47"/>
  <c r="AB41"/>
  <c r="BN14" i="43" a="1"/>
  <c r="BN14" s="1"/>
  <c r="AZ13" a="1"/>
  <c r="AZ13" s="1"/>
  <c r="AV29" i="47"/>
  <c r="E545" i="50" a="1"/>
  <c r="E545" s="1"/>
  <c r="G545" s="1"/>
  <c r="AR12" i="43" a="1"/>
  <c r="AR12" s="1"/>
  <c r="E120" i="50" a="1"/>
  <c r="E120" s="1"/>
  <c r="G120" s="1"/>
  <c r="F392" a="1"/>
  <c r="F392" s="1"/>
  <c r="H29" i="47"/>
  <c r="AR29"/>
  <c r="AK14" i="43" a="1"/>
  <c r="AK14" s="1"/>
  <c r="BJ14" a="1"/>
  <c r="BJ14" s="1"/>
  <c r="AH12" a="1"/>
  <c r="AH12" s="1"/>
  <c r="AO12" a="1"/>
  <c r="AO12" s="1"/>
  <c r="AG12" a="1"/>
  <c r="AG12" s="1"/>
  <c r="E339" i="50" a="1"/>
  <c r="E339" s="1"/>
  <c r="G339" s="1"/>
  <c r="BL12" i="43" a="1"/>
  <c r="BL12" s="1"/>
  <c r="F408" i="50" a="1"/>
  <c r="F408" s="1"/>
  <c r="E306" a="1"/>
  <c r="E306" s="1"/>
  <c r="G306" s="1"/>
  <c r="F307" a="1"/>
  <c r="F307" s="1"/>
  <c r="E16" a="1"/>
  <c r="E16" s="1"/>
  <c r="G16" s="1"/>
  <c r="F205" a="1"/>
  <c r="F205" s="1"/>
  <c r="E305" a="1"/>
  <c r="E305" s="1"/>
  <c r="G305" s="1"/>
  <c r="E476" a="1"/>
  <c r="E476" s="1"/>
  <c r="G476" s="1"/>
  <c r="E239" a="1"/>
  <c r="E239" s="1"/>
  <c r="G239" s="1"/>
  <c r="F543" a="1"/>
  <c r="F543" s="1"/>
  <c r="R29" i="47"/>
  <c r="AF12" i="43" a="1"/>
  <c r="AF12" s="1"/>
  <c r="P12" a="1"/>
  <c r="P12" s="1"/>
  <c r="U29" i="47"/>
  <c r="AG41"/>
  <c r="BI14" i="43" a="1"/>
  <c r="BI14" s="1"/>
  <c r="AP14" a="1"/>
  <c r="AP14" s="1"/>
  <c r="AY12" a="1"/>
  <c r="AY12" s="1"/>
  <c r="I12" a="1"/>
  <c r="I12" s="1"/>
  <c r="W13" a="1"/>
  <c r="W13" s="1"/>
  <c r="N41" i="47"/>
  <c r="BI12" i="43" a="1"/>
  <c r="BI12" s="1"/>
  <c r="K29" i="47"/>
  <c r="AQ12" i="43" a="1"/>
  <c r="AQ12" s="1"/>
  <c r="E256" i="50" a="1"/>
  <c r="E256" s="1"/>
  <c r="G256" s="1"/>
  <c r="F13" i="43" a="1"/>
  <c r="F13" s="1"/>
  <c r="BN13" a="1"/>
  <c r="BN13" s="1"/>
  <c r="U13" a="1"/>
  <c r="U13" s="1"/>
  <c r="H13" a="1"/>
  <c r="H13" s="1"/>
  <c r="AW29" i="47"/>
  <c r="E561" i="50" a="1"/>
  <c r="E561" s="1"/>
  <c r="G561" s="1"/>
  <c r="E204" a="1"/>
  <c r="E204" s="1"/>
  <c r="G204" s="1"/>
  <c r="E409" a="1"/>
  <c r="E409" s="1"/>
  <c r="G409" s="1"/>
  <c r="E203" a="1"/>
  <c r="E203" s="1"/>
  <c r="G203" s="1"/>
  <c r="E595" a="1"/>
  <c r="E595" s="1"/>
  <c r="G595" s="1"/>
  <c r="E526" a="1"/>
  <c r="E526" s="1"/>
  <c r="G526" s="1"/>
  <c r="E543" a="1"/>
  <c r="E543" s="1"/>
  <c r="G543" s="1"/>
  <c r="F203" a="1"/>
  <c r="F203" s="1"/>
  <c r="F18" a="1"/>
  <c r="F18" s="1"/>
  <c r="F273" a="1"/>
  <c r="F273" s="1"/>
  <c r="AU138" i="47"/>
  <c r="O12" i="43" a="1"/>
  <c r="O12" s="1"/>
  <c r="I41" i="47"/>
  <c r="AO29"/>
  <c r="AK13" i="43" a="1"/>
  <c r="AK13" s="1"/>
  <c r="AB14" a="1"/>
  <c r="AB14" s="1"/>
  <c r="F237" i="50" a="1"/>
  <c r="F237" s="1"/>
  <c r="AW41" i="47"/>
  <c r="M14" i="43" a="1"/>
  <c r="M14" s="1"/>
  <c r="O13" a="1"/>
  <c r="O13" s="1"/>
  <c r="E101" i="50" a="1"/>
  <c r="E101" s="1"/>
  <c r="G101" s="1"/>
  <c r="AW12" i="43" a="1"/>
  <c r="AW12" s="1"/>
  <c r="Q13" a="1"/>
  <c r="Q13" s="1"/>
  <c r="D41" i="47"/>
  <c r="R134"/>
  <c r="AJ12" i="43" a="1"/>
  <c r="AJ12" s="1"/>
  <c r="L29" i="47"/>
  <c r="BO12" i="43" a="1"/>
  <c r="BO12" s="1"/>
  <c r="M12" a="1"/>
  <c r="M12" s="1"/>
  <c r="E255" i="50" a="1"/>
  <c r="E255" s="1"/>
  <c r="G255" s="1"/>
  <c r="F239" a="1"/>
  <c r="F239" s="1"/>
  <c r="F339" a="1"/>
  <c r="F339" s="1"/>
  <c r="F136" a="1"/>
  <c r="F136" s="1"/>
  <c r="AD65" i="47"/>
  <c r="AE17"/>
  <c r="AB6"/>
  <c r="AN65"/>
  <c r="AA89"/>
  <c r="S89"/>
  <c r="AN89"/>
  <c r="AT65"/>
  <c r="L65"/>
  <c r="AB65"/>
  <c r="L89"/>
  <c r="AD89"/>
  <c r="AT89"/>
  <c r="AI89"/>
  <c r="AV65"/>
  <c r="S65"/>
  <c r="F65"/>
  <c r="D89"/>
  <c r="F89"/>
  <c r="N17"/>
  <c r="AM17"/>
  <c r="V65"/>
  <c r="F17"/>
  <c r="AF17"/>
  <c r="AR65"/>
  <c r="AS89"/>
  <c r="AV89"/>
  <c r="AD113"/>
  <c r="L113"/>
  <c r="I113"/>
  <c r="AH113"/>
  <c r="AO113"/>
  <c r="AE113"/>
  <c r="AN113"/>
  <c r="AP113"/>
  <c r="AI113"/>
  <c r="F357" i="50" a="1"/>
  <c r="F357" s="1"/>
  <c r="E171" a="1"/>
  <c r="E171" s="1"/>
  <c r="G171" s="1"/>
  <c r="F358" a="1"/>
  <c r="F358" s="1"/>
  <c r="AW65" i="47"/>
  <c r="U6"/>
  <c r="T65"/>
  <c r="M65"/>
  <c r="H89"/>
  <c r="N89"/>
  <c r="AA6"/>
  <c r="AI65"/>
  <c r="D6"/>
  <c r="AX17"/>
  <c r="R17"/>
  <c r="AO65"/>
  <c r="AS65"/>
  <c r="AW89"/>
  <c r="J89"/>
  <c r="V89"/>
  <c r="AD6"/>
  <c r="M17"/>
  <c r="K65"/>
  <c r="H6"/>
  <c r="AF65"/>
  <c r="AO89"/>
  <c r="E89"/>
  <c r="AF89"/>
  <c r="D65"/>
  <c r="AM65"/>
  <c r="AX89"/>
  <c r="AC89"/>
  <c r="K113"/>
  <c r="AA113"/>
  <c r="R113"/>
  <c r="H113"/>
  <c r="T113"/>
  <c r="AG113"/>
  <c r="F113"/>
  <c r="AM113"/>
  <c r="AF113"/>
  <c r="V113"/>
  <c r="F51" i="50" a="1"/>
  <c r="F51" s="1"/>
  <c r="AF6" i="47"/>
  <c r="H65"/>
  <c r="AC65"/>
  <c r="AX6"/>
  <c r="AH6"/>
  <c r="R65"/>
  <c r="U89"/>
  <c r="AA65"/>
  <c r="AS17"/>
  <c r="T89"/>
  <c r="AG89"/>
  <c r="AM89"/>
  <c r="J65"/>
  <c r="G17"/>
  <c r="AR89"/>
  <c r="AE89"/>
  <c r="AP89"/>
  <c r="AG65"/>
  <c r="AP6"/>
  <c r="AS6"/>
  <c r="I65"/>
  <c r="F6"/>
  <c r="E65"/>
  <c r="K89"/>
  <c r="R89"/>
  <c r="AS113"/>
  <c r="M113"/>
  <c r="J113"/>
  <c r="D113"/>
  <c r="AX113"/>
  <c r="AW113"/>
  <c r="E113"/>
  <c r="N113"/>
  <c r="E562" i="50" a="1"/>
  <c r="E562" s="1"/>
  <c r="G562" s="1"/>
  <c r="E594" a="1"/>
  <c r="E594" s="1"/>
  <c r="G594" s="1"/>
  <c r="AW17" i="47"/>
  <c r="AV6"/>
  <c r="N65"/>
  <c r="AH89"/>
  <c r="AB89"/>
  <c r="AV17"/>
  <c r="AE6"/>
  <c r="AX65"/>
  <c r="I6"/>
  <c r="U17"/>
  <c r="I17"/>
  <c r="I89"/>
  <c r="AP65"/>
  <c r="G65"/>
  <c r="G89"/>
  <c r="T17"/>
  <c r="I138"/>
  <c r="AE65"/>
  <c r="E139"/>
  <c r="U65"/>
  <c r="M89"/>
  <c r="AI53"/>
  <c r="AR113"/>
  <c r="AB113"/>
  <c r="U113"/>
  <c r="S113"/>
  <c r="AC113"/>
  <c r="G113"/>
  <c r="AT113"/>
  <c r="AV113"/>
  <c r="S6"/>
  <c r="S17"/>
  <c r="AT6"/>
  <c r="N6"/>
  <c r="AG6"/>
  <c r="AR17"/>
  <c r="AO17"/>
  <c r="AT17"/>
  <c r="E17"/>
  <c r="F77"/>
  <c r="AI6"/>
  <c r="AX138"/>
  <c r="AW136"/>
  <c r="AX142"/>
  <c r="AX135"/>
  <c r="AX134"/>
  <c r="AW141"/>
  <c r="AW142"/>
  <c r="AX145"/>
  <c r="AW134"/>
  <c r="AW139"/>
  <c r="AW138"/>
  <c r="AX136"/>
  <c r="AX140"/>
  <c r="AX139"/>
  <c r="AW135"/>
  <c r="AW140"/>
  <c r="AX141"/>
  <c r="AW145"/>
  <c r="AR137"/>
  <c r="U137"/>
  <c r="D137"/>
  <c r="M137"/>
  <c r="F137"/>
  <c r="AE137"/>
  <c r="I137"/>
  <c r="J137"/>
  <c r="AX137"/>
  <c r="AH137"/>
  <c r="K137"/>
  <c r="AD137"/>
  <c r="R135"/>
  <c r="X134"/>
  <c r="AB139"/>
  <c r="AE138"/>
  <c r="P135"/>
  <c r="AO141"/>
  <c r="AO140"/>
  <c r="AO142"/>
  <c r="I134"/>
  <c r="I140"/>
  <c r="H142"/>
  <c r="AO134"/>
  <c r="AC137"/>
  <c r="H137"/>
  <c r="AB137"/>
  <c r="G137"/>
  <c r="AS137"/>
  <c r="T137"/>
  <c r="AW137"/>
  <c r="S137"/>
  <c r="L137"/>
  <c r="AO137"/>
  <c r="AA137"/>
  <c r="E137"/>
  <c r="R137"/>
  <c r="AG137"/>
  <c r="AO135"/>
  <c r="AU140"/>
  <c r="X138"/>
  <c r="Z145"/>
  <c r="AD142"/>
  <c r="I136"/>
  <c r="AB145"/>
  <c r="AE145"/>
  <c r="E145"/>
  <c r="E141"/>
  <c r="AO139"/>
  <c r="AO145"/>
  <c r="AO138"/>
  <c r="O134"/>
  <c r="AA140"/>
  <c r="G145"/>
  <c r="I139"/>
  <c r="I142"/>
  <c r="AC138"/>
  <c r="H139"/>
  <c r="H140"/>
  <c r="D142"/>
  <c r="AB136"/>
  <c r="N142"/>
  <c r="AF142"/>
  <c r="AN141"/>
  <c r="AF140"/>
  <c r="AT139"/>
  <c r="AF145"/>
  <c r="N145"/>
  <c r="V139"/>
  <c r="AN137"/>
  <c r="AP137"/>
  <c r="AI137"/>
  <c r="N137"/>
  <c r="AT137"/>
  <c r="N141"/>
  <c r="AM145"/>
  <c r="AP136"/>
  <c r="AM138"/>
  <c r="AN145"/>
  <c r="AN136"/>
  <c r="AF138"/>
  <c r="AF141"/>
  <c r="N135"/>
  <c r="AN142"/>
  <c r="N140"/>
  <c r="AF134"/>
  <c r="N134"/>
  <c r="N136"/>
  <c r="AM135"/>
  <c r="AF139"/>
  <c r="AN139"/>
  <c r="AM136"/>
  <c r="AF135"/>
  <c r="AT134"/>
  <c r="AM134"/>
  <c r="AP134"/>
  <c r="AO136"/>
  <c r="AT135"/>
  <c r="AT141"/>
  <c r="AN134"/>
  <c r="AN138"/>
  <c r="AV137"/>
  <c r="AM137"/>
  <c r="V137"/>
  <c r="AF137"/>
  <c r="AM140"/>
  <c r="AT142"/>
  <c r="AT145"/>
  <c r="AF136"/>
  <c r="N138"/>
  <c r="AN135"/>
  <c r="AN140"/>
  <c r="AT138"/>
  <c r="N139"/>
  <c r="AM142"/>
  <c r="AM139"/>
  <c r="AM141"/>
  <c r="AT136"/>
  <c r="AO86" l="1"/>
  <c r="AO97"/>
  <c r="AO13"/>
  <c r="AO60"/>
  <c r="AO63"/>
  <c r="AO106"/>
  <c r="AO62"/>
  <c r="AO90"/>
  <c r="AO14"/>
  <c r="AO82"/>
  <c r="AO78"/>
  <c r="AO70"/>
  <c r="AO20"/>
  <c r="AO11"/>
  <c r="AO38"/>
  <c r="AO66"/>
  <c r="AO10"/>
  <c r="AO33"/>
  <c r="AO68"/>
  <c r="AO42"/>
  <c r="AO9"/>
  <c r="AO40"/>
  <c r="AO55"/>
  <c r="AO47"/>
  <c r="AO15"/>
  <c r="AO105"/>
  <c r="AO98"/>
  <c r="AO104"/>
  <c r="AO88"/>
  <c r="AO79"/>
  <c r="AO23"/>
  <c r="AO59"/>
  <c r="AO25"/>
  <c r="AO56"/>
  <c r="AO109"/>
  <c r="AO52"/>
  <c r="AO87"/>
  <c r="AO28"/>
  <c r="AO81"/>
  <c r="AO85"/>
  <c r="AO54"/>
  <c r="AO8"/>
  <c r="AO37"/>
  <c r="AO39"/>
  <c r="AO61"/>
  <c r="AO45"/>
  <c r="AO32"/>
  <c r="AO58"/>
  <c r="AO48"/>
  <c r="AO34"/>
  <c r="AO50"/>
  <c r="AO36"/>
  <c r="AO43"/>
  <c r="AO103"/>
  <c r="AO99"/>
  <c r="AO26"/>
  <c r="AO69"/>
  <c r="AO67"/>
  <c r="AO27"/>
  <c r="AO22"/>
  <c r="AO92"/>
  <c r="AO3"/>
  <c r="AO93"/>
  <c r="AO80"/>
  <c r="AO74"/>
  <c r="AO76"/>
  <c r="AO49"/>
  <c r="AO18"/>
  <c r="AO51"/>
  <c r="AO4"/>
  <c r="AO21"/>
  <c r="AO7"/>
  <c r="AO5"/>
  <c r="AO57"/>
  <c r="AO46"/>
  <c r="AO31"/>
  <c r="AO73"/>
  <c r="AO44"/>
  <c r="AO35"/>
  <c r="AO102"/>
  <c r="AO100"/>
  <c r="AO91"/>
  <c r="AO75"/>
  <c r="AO16"/>
  <c r="AO19"/>
  <c r="AO30"/>
  <c r="AO114"/>
  <c r="AO116"/>
  <c r="AO111"/>
  <c r="AO117"/>
  <c r="AO112"/>
  <c r="AO110"/>
  <c r="AO115"/>
  <c r="AO121"/>
  <c r="AO118"/>
  <c r="AO128"/>
  <c r="AO123"/>
  <c r="AO127"/>
  <c r="AO122"/>
  <c r="AO133"/>
  <c r="AO129"/>
  <c r="AO130"/>
  <c r="AO126"/>
  <c r="AO124"/>
  <c r="AO94"/>
  <c r="AO64"/>
  <c r="AF76"/>
  <c r="AF79"/>
  <c r="AF7"/>
  <c r="AF20"/>
  <c r="AF15"/>
  <c r="AF16"/>
  <c r="AF37"/>
  <c r="AF59"/>
  <c r="AF36"/>
  <c r="AF11"/>
  <c r="AF60"/>
  <c r="AF44"/>
  <c r="AF39"/>
  <c r="AF51"/>
  <c r="AF55"/>
  <c r="AF70"/>
  <c r="AF69"/>
  <c r="AF93"/>
  <c r="AF87"/>
  <c r="AF85"/>
  <c r="AF80"/>
  <c r="AF19"/>
  <c r="AF10"/>
  <c r="AF32"/>
  <c r="AF35"/>
  <c r="AF22"/>
  <c r="AF9"/>
  <c r="AF18"/>
  <c r="AF47"/>
  <c r="AF45"/>
  <c r="AF46"/>
  <c r="AF13"/>
  <c r="AF54"/>
  <c r="AF56"/>
  <c r="AF73"/>
  <c r="AF67"/>
  <c r="AF86"/>
  <c r="AF90"/>
  <c r="AF88"/>
  <c r="AF78"/>
  <c r="AF82"/>
  <c r="AF31"/>
  <c r="AF5"/>
  <c r="AF27"/>
  <c r="AF48"/>
  <c r="AF33"/>
  <c r="AF34"/>
  <c r="AF3"/>
  <c r="AF49"/>
  <c r="AF8"/>
  <c r="AF40"/>
  <c r="AF57"/>
  <c r="AF58"/>
  <c r="AF50"/>
  <c r="AF64"/>
  <c r="AF66"/>
  <c r="AF94"/>
  <c r="AF97"/>
  <c r="AF92"/>
  <c r="AF81"/>
  <c r="AF75"/>
  <c r="AF25"/>
  <c r="AF28"/>
  <c r="AF23"/>
  <c r="AF26"/>
  <c r="AF21"/>
  <c r="AF4"/>
  <c r="AF30"/>
  <c r="AF14"/>
  <c r="AF38"/>
  <c r="AF43"/>
  <c r="AF42"/>
  <c r="AF52"/>
  <c r="AF61"/>
  <c r="AF62"/>
  <c r="AF68"/>
  <c r="AF63"/>
  <c r="AF91"/>
  <c r="AF105"/>
  <c r="AF102"/>
  <c r="AF109"/>
  <c r="AF106"/>
  <c r="AF99"/>
  <c r="AF103"/>
  <c r="AF104"/>
  <c r="AF98"/>
  <c r="AF100"/>
  <c r="AF114"/>
  <c r="AF110"/>
  <c r="AF121"/>
  <c r="AF112"/>
  <c r="AF116"/>
  <c r="AF111"/>
  <c r="AF118"/>
  <c r="AF115"/>
  <c r="AF117"/>
  <c r="AF127"/>
  <c r="AF123"/>
  <c r="AF128"/>
  <c r="AF122"/>
  <c r="AF124"/>
  <c r="AF126"/>
  <c r="AF129"/>
  <c r="AF130"/>
  <c r="AF133"/>
  <c r="AF74"/>
  <c r="AJ140"/>
  <c r="J135"/>
  <c r="M139"/>
  <c r="L138"/>
  <c r="AC135"/>
  <c r="X139"/>
  <c r="E136"/>
  <c r="AH140"/>
  <c r="R145"/>
  <c r="V138"/>
  <c r="K136"/>
  <c r="H134"/>
  <c r="AP142"/>
  <c r="F135"/>
  <c r="G142"/>
  <c r="M138"/>
  <c r="O145"/>
  <c r="AQ141"/>
  <c r="AQ145"/>
  <c r="AA145"/>
  <c r="AQ135"/>
  <c r="V134"/>
  <c r="AP141"/>
  <c r="L140"/>
  <c r="H138"/>
  <c r="R142"/>
  <c r="AQ140"/>
  <c r="AU142"/>
  <c r="P137"/>
  <c r="P140"/>
  <c r="Z142"/>
  <c r="AC141"/>
  <c r="AU145"/>
  <c r="X137"/>
  <c r="Z139"/>
  <c r="K140"/>
  <c r="AS142"/>
  <c r="L135"/>
  <c r="AH136"/>
  <c r="V142"/>
  <c r="V145"/>
  <c r="E142"/>
  <c r="J134"/>
  <c r="H136"/>
  <c r="H135"/>
  <c r="L145"/>
  <c r="M140"/>
  <c r="V135"/>
  <c r="AD139"/>
  <c r="Z134"/>
  <c r="S136"/>
  <c r="Z138"/>
  <c r="R141"/>
  <c r="V136"/>
  <c r="V141"/>
  <c r="H145"/>
  <c r="AU139"/>
  <c r="E140"/>
  <c r="AP145"/>
  <c r="H141"/>
  <c r="AC140"/>
  <c r="J145"/>
  <c r="P142"/>
  <c r="P145"/>
  <c r="L134"/>
  <c r="L136"/>
  <c r="F134"/>
  <c r="AD138"/>
  <c r="AD135"/>
  <c r="AE141"/>
  <c r="AA139"/>
  <c r="AS145"/>
  <c r="AG134"/>
  <c r="U135"/>
  <c r="AA138"/>
  <c r="W140"/>
  <c r="AP139"/>
  <c r="AH135"/>
  <c r="AG145"/>
  <c r="AT140"/>
  <c r="F138"/>
  <c r="R138"/>
  <c r="X145"/>
  <c r="J142"/>
  <c r="T135"/>
  <c r="R140"/>
  <c r="Z140"/>
  <c r="AD141"/>
  <c r="V140"/>
  <c r="AH138"/>
  <c r="U138"/>
  <c r="AH139"/>
  <c r="AH134"/>
  <c r="AJ145"/>
  <c r="AI135"/>
  <c r="AR139"/>
  <c r="AA142"/>
  <c r="AI138"/>
  <c r="AI145"/>
  <c r="AI134"/>
  <c r="AI141"/>
  <c r="AR135"/>
  <c r="AK138"/>
  <c r="AS141"/>
  <c r="AI140"/>
  <c r="AI136"/>
  <c r="AI139"/>
  <c r="AI142"/>
  <c r="AP138"/>
  <c r="AP135"/>
  <c r="S145"/>
  <c r="T139"/>
  <c r="K142"/>
  <c r="G141"/>
  <c r="Q135"/>
  <c r="T140"/>
  <c r="T136"/>
  <c r="AL137"/>
  <c r="AR142"/>
  <c r="T145"/>
  <c r="AK139"/>
  <c r="U145"/>
  <c r="R139"/>
  <c r="F140"/>
  <c r="U134"/>
  <c r="AR140"/>
  <c r="S134"/>
  <c r="K135"/>
  <c r="K145"/>
  <c r="AE134"/>
  <c r="U142"/>
  <c r="T134"/>
  <c r="T141"/>
  <c r="AE135"/>
  <c r="AG138"/>
  <c r="F136"/>
  <c r="AG135"/>
  <c r="AR136"/>
  <c r="X141"/>
  <c r="AQ136"/>
  <c r="O142"/>
  <c r="Q137"/>
  <c r="AJ135"/>
  <c r="Q141"/>
  <c r="Q140"/>
  <c r="O138"/>
  <c r="Q138"/>
  <c r="D135"/>
  <c r="D145"/>
  <c r="AL141"/>
  <c r="AL134"/>
  <c r="O139"/>
  <c r="O137"/>
  <c r="D136"/>
  <c r="AL145"/>
  <c r="W136"/>
  <c r="O136"/>
  <c r="AL139"/>
  <c r="D140"/>
  <c r="AQ137"/>
  <c r="Y142"/>
  <c r="AU136"/>
  <c r="D138"/>
  <c r="W139"/>
  <c r="AK142"/>
  <c r="M135"/>
  <c r="W145"/>
  <c r="AK136"/>
  <c r="S142"/>
  <c r="AG142"/>
  <c r="AC139"/>
  <c r="W138"/>
  <c r="AK141"/>
  <c r="AG136"/>
  <c r="Q142"/>
  <c r="S139"/>
  <c r="F145"/>
  <c r="AG139"/>
  <c r="AK145"/>
  <c r="W134"/>
  <c r="AS136"/>
  <c r="Z137"/>
  <c r="AS139"/>
  <c r="Y139"/>
  <c r="Q139"/>
  <c r="F141"/>
  <c r="Z135"/>
  <c r="W137"/>
  <c r="AK140"/>
  <c r="AR134"/>
  <c r="AL136"/>
  <c r="F139"/>
  <c r="AL135"/>
  <c r="X17"/>
  <c r="J139"/>
  <c r="AS134"/>
  <c r="M142"/>
  <c r="K138"/>
  <c r="O140"/>
  <c r="AJ139"/>
  <c r="AQ138"/>
  <c r="AB138"/>
  <c r="AR145"/>
  <c r="AD145"/>
  <c r="AL140"/>
  <c r="I141"/>
  <c r="AS135"/>
  <c r="M141"/>
  <c r="AE140"/>
  <c r="X142"/>
  <c r="AG141"/>
  <c r="L142"/>
  <c r="G135"/>
  <c r="AB140"/>
  <c r="AJ142"/>
  <c r="AC142"/>
  <c r="G140"/>
  <c r="AL142"/>
  <c r="AH142"/>
  <c r="AK135"/>
  <c r="X135"/>
  <c r="AQ142"/>
  <c r="J138"/>
  <c r="M136"/>
  <c r="E135"/>
  <c r="P139"/>
  <c r="AQ139"/>
  <c r="G139"/>
  <c r="L141"/>
  <c r="Y17"/>
  <c r="AA135"/>
  <c r="S138"/>
  <c r="AD140"/>
  <c r="J136"/>
  <c r="AP140"/>
  <c r="K134"/>
  <c r="AG140"/>
  <c r="X140"/>
  <c r="S141"/>
  <c r="AC134"/>
  <c r="AR141"/>
  <c r="AL138"/>
  <c r="J140"/>
  <c r="U140"/>
  <c r="M145"/>
  <c r="AE142"/>
  <c r="AB134"/>
  <c r="W142"/>
  <c r="P17"/>
  <c r="Q29"/>
  <c r="W141"/>
  <c r="AS138"/>
  <c r="T138"/>
  <c r="U141"/>
  <c r="AH141"/>
  <c r="R136"/>
  <c r="K139"/>
  <c r="AB142"/>
  <c r="I135"/>
  <c r="F142"/>
  <c r="Q113"/>
  <c r="Z113"/>
  <c r="AJ138"/>
  <c r="AU141"/>
  <c r="AJ17"/>
  <c r="Y89"/>
  <c r="AE136"/>
  <c r="W113"/>
  <c r="Z41"/>
  <c r="P6"/>
  <c r="Y29"/>
  <c r="O89"/>
  <c r="AQ113"/>
  <c r="AJ113"/>
  <c r="AU113"/>
  <c r="Q17"/>
  <c r="Y65"/>
  <c r="AU89"/>
  <c r="AJ65"/>
  <c r="AK89"/>
  <c r="K30"/>
  <c r="K38"/>
  <c r="K46"/>
  <c r="K37"/>
  <c r="K42"/>
  <c r="K40"/>
  <c r="K43"/>
  <c r="K49"/>
  <c r="K34"/>
  <c r="K39"/>
  <c r="K45"/>
  <c r="K44"/>
  <c r="K33"/>
  <c r="K13"/>
  <c r="K23"/>
  <c r="K48"/>
  <c r="K22"/>
  <c r="K25"/>
  <c r="K3"/>
  <c r="K15"/>
  <c r="K8"/>
  <c r="K35"/>
  <c r="K60"/>
  <c r="K18"/>
  <c r="K10"/>
  <c r="K16"/>
  <c r="K27"/>
  <c r="K47"/>
  <c r="K20"/>
  <c r="K19"/>
  <c r="K7"/>
  <c r="K59"/>
  <c r="K5"/>
  <c r="K26"/>
  <c r="K28"/>
  <c r="K11"/>
  <c r="K21"/>
  <c r="K36"/>
  <c r="K9"/>
  <c r="K4"/>
  <c r="K14"/>
  <c r="K31"/>
  <c r="K32"/>
  <c r="K51"/>
  <c r="K61"/>
  <c r="K50"/>
  <c r="K58"/>
  <c r="K54"/>
  <c r="K55"/>
  <c r="K57"/>
  <c r="K52"/>
  <c r="K56"/>
  <c r="K73"/>
  <c r="K64"/>
  <c r="K66"/>
  <c r="K63"/>
  <c r="K67"/>
  <c r="K62"/>
  <c r="K68"/>
  <c r="K69"/>
  <c r="K70"/>
  <c r="K76"/>
  <c r="K81"/>
  <c r="K74"/>
  <c r="K79"/>
  <c r="K75"/>
  <c r="K78"/>
  <c r="K82"/>
  <c r="K85"/>
  <c r="K80"/>
  <c r="K88"/>
  <c r="K87"/>
  <c r="K92"/>
  <c r="K91"/>
  <c r="K93"/>
  <c r="K86"/>
  <c r="K94"/>
  <c r="K97"/>
  <c r="K90"/>
  <c r="K105"/>
  <c r="K99"/>
  <c r="K100"/>
  <c r="K106"/>
  <c r="K102"/>
  <c r="K109"/>
  <c r="K98"/>
  <c r="K103"/>
  <c r="K104"/>
  <c r="K121"/>
  <c r="K116"/>
  <c r="K111"/>
  <c r="K118"/>
  <c r="K110"/>
  <c r="K117"/>
  <c r="K112"/>
  <c r="K115"/>
  <c r="K114"/>
  <c r="K122"/>
  <c r="K124"/>
  <c r="K123"/>
  <c r="K129"/>
  <c r="K127"/>
  <c r="K126"/>
  <c r="K130"/>
  <c r="K128"/>
  <c r="K133"/>
  <c r="BP27" i="43"/>
  <c r="J27" i="47"/>
  <c r="J42"/>
  <c r="J48"/>
  <c r="J59"/>
  <c r="J8"/>
  <c r="J13"/>
  <c r="J20"/>
  <c r="J14"/>
  <c r="J3"/>
  <c r="J39"/>
  <c r="J44"/>
  <c r="J38"/>
  <c r="J33"/>
  <c r="J26"/>
  <c r="J11"/>
  <c r="J7"/>
  <c r="J36"/>
  <c r="J21"/>
  <c r="J9"/>
  <c r="J16"/>
  <c r="J40"/>
  <c r="J46"/>
  <c r="J45"/>
  <c r="J37"/>
  <c r="J10"/>
  <c r="J19"/>
  <c r="J23"/>
  <c r="J22"/>
  <c r="J35"/>
  <c r="J15"/>
  <c r="J43"/>
  <c r="J49"/>
  <c r="J60"/>
  <c r="J47"/>
  <c r="J18"/>
  <c r="J25"/>
  <c r="J5"/>
  <c r="J4"/>
  <c r="J31"/>
  <c r="J30"/>
  <c r="J32"/>
  <c r="J28"/>
  <c r="J34"/>
  <c r="J50"/>
  <c r="J57"/>
  <c r="J55"/>
  <c r="J51"/>
  <c r="J52"/>
  <c r="J56"/>
  <c r="J61"/>
  <c r="J54"/>
  <c r="J58"/>
  <c r="J68"/>
  <c r="J62"/>
  <c r="J64"/>
  <c r="J69"/>
  <c r="J67"/>
  <c r="J66"/>
  <c r="J70"/>
  <c r="J73"/>
  <c r="J63"/>
  <c r="J80"/>
  <c r="J82"/>
  <c r="J79"/>
  <c r="J78"/>
  <c r="J76"/>
  <c r="J74"/>
  <c r="J85"/>
  <c r="J75"/>
  <c r="J81"/>
  <c r="J91"/>
  <c r="J88"/>
  <c r="J86"/>
  <c r="J90"/>
  <c r="J93"/>
  <c r="J94"/>
  <c r="J87"/>
  <c r="J97"/>
  <c r="J92"/>
  <c r="J109"/>
  <c r="J99"/>
  <c r="J104"/>
  <c r="J105"/>
  <c r="J103"/>
  <c r="J106"/>
  <c r="J100"/>
  <c r="J102"/>
  <c r="J98"/>
  <c r="J121"/>
  <c r="J112"/>
  <c r="J118"/>
  <c r="J111"/>
  <c r="J117"/>
  <c r="J110"/>
  <c r="J115"/>
  <c r="J116"/>
  <c r="J114"/>
  <c r="J124"/>
  <c r="J133"/>
  <c r="J130"/>
  <c r="J123"/>
  <c r="J128"/>
  <c r="J127"/>
  <c r="J122"/>
  <c r="J129"/>
  <c r="J126"/>
  <c r="AK41"/>
  <c r="AK3"/>
  <c r="AK16"/>
  <c r="P11"/>
  <c r="E7"/>
  <c r="P48"/>
  <c r="P59"/>
  <c r="P16"/>
  <c r="X14"/>
  <c r="P47"/>
  <c r="E59"/>
  <c r="E10"/>
  <c r="P36"/>
  <c r="E11"/>
  <c r="P21"/>
  <c r="E15"/>
  <c r="E16"/>
  <c r="X38"/>
  <c r="E42"/>
  <c r="E44"/>
  <c r="P46"/>
  <c r="P26"/>
  <c r="AK26"/>
  <c r="P31"/>
  <c r="AK28"/>
  <c r="X15"/>
  <c r="E18"/>
  <c r="P3"/>
  <c r="E47"/>
  <c r="E60"/>
  <c r="P15"/>
  <c r="P10"/>
  <c r="X3"/>
  <c r="E21"/>
  <c r="P22"/>
  <c r="E20"/>
  <c r="P18"/>
  <c r="E35"/>
  <c r="P9"/>
  <c r="E3"/>
  <c r="AK40"/>
  <c r="P42"/>
  <c r="P39"/>
  <c r="AK38"/>
  <c r="E46"/>
  <c r="P43"/>
  <c r="P28"/>
  <c r="P30"/>
  <c r="P34"/>
  <c r="X4"/>
  <c r="E19"/>
  <c r="E9"/>
  <c r="P5"/>
  <c r="P35"/>
  <c r="P14"/>
  <c r="X5"/>
  <c r="AK15"/>
  <c r="P60"/>
  <c r="P25"/>
  <c r="E13"/>
  <c r="E36"/>
  <c r="E22"/>
  <c r="E8"/>
  <c r="E14"/>
  <c r="X40"/>
  <c r="E45"/>
  <c r="E43"/>
  <c r="E39"/>
  <c r="AK39"/>
  <c r="E49"/>
  <c r="E38"/>
  <c r="E26"/>
  <c r="AK5"/>
  <c r="AK4"/>
  <c r="E25"/>
  <c r="P19"/>
  <c r="P23"/>
  <c r="P20"/>
  <c r="P4"/>
  <c r="AK14"/>
  <c r="X16"/>
  <c r="P7"/>
  <c r="P13"/>
  <c r="P8"/>
  <c r="E48"/>
  <c r="E23"/>
  <c r="E4"/>
  <c r="E5"/>
  <c r="X39"/>
  <c r="E40"/>
  <c r="P40"/>
  <c r="P44"/>
  <c r="P38"/>
  <c r="P45"/>
  <c r="P49"/>
  <c r="X27"/>
  <c r="E30"/>
  <c r="E37"/>
  <c r="X26"/>
  <c r="E33"/>
  <c r="E32"/>
  <c r="AK27"/>
  <c r="P37"/>
  <c r="P33"/>
  <c r="E27"/>
  <c r="E34"/>
  <c r="P32"/>
  <c r="X28"/>
  <c r="P27"/>
  <c r="E28"/>
  <c r="E31"/>
  <c r="AK51"/>
  <c r="P55"/>
  <c r="P51"/>
  <c r="E58"/>
  <c r="X50"/>
  <c r="P61"/>
  <c r="P50"/>
  <c r="E56"/>
  <c r="AK50"/>
  <c r="E57"/>
  <c r="AK52"/>
  <c r="P58"/>
  <c r="P57"/>
  <c r="E61"/>
  <c r="X52"/>
  <c r="E51"/>
  <c r="P52"/>
  <c r="E54"/>
  <c r="X51"/>
  <c r="E55"/>
  <c r="P56"/>
  <c r="E52"/>
  <c r="E50"/>
  <c r="P54"/>
  <c r="X64"/>
  <c r="AK64"/>
  <c r="E70"/>
  <c r="P68"/>
  <c r="X62"/>
  <c r="E62"/>
  <c r="E68"/>
  <c r="P70"/>
  <c r="P64"/>
  <c r="X63"/>
  <c r="E69"/>
  <c r="E66"/>
  <c r="P73"/>
  <c r="P62"/>
  <c r="P69"/>
  <c r="E63"/>
  <c r="E64"/>
  <c r="P66"/>
  <c r="P63"/>
  <c r="AK63"/>
  <c r="P67"/>
  <c r="AK62"/>
  <c r="E67"/>
  <c r="E73"/>
  <c r="X76"/>
  <c r="P79"/>
  <c r="P85"/>
  <c r="AK74"/>
  <c r="E75"/>
  <c r="P74"/>
  <c r="E81"/>
  <c r="P76"/>
  <c r="E80"/>
  <c r="X75"/>
  <c r="E85"/>
  <c r="P80"/>
  <c r="X74"/>
  <c r="P81"/>
  <c r="E76"/>
  <c r="AK76"/>
  <c r="E79"/>
  <c r="P75"/>
  <c r="P78"/>
  <c r="E74"/>
  <c r="AK75"/>
  <c r="E78"/>
  <c r="E82"/>
  <c r="P82"/>
  <c r="P97"/>
  <c r="AK87"/>
  <c r="AK86"/>
  <c r="E97"/>
  <c r="P92"/>
  <c r="X88"/>
  <c r="P91"/>
  <c r="P88"/>
  <c r="AK88"/>
  <c r="X86"/>
  <c r="E93"/>
  <c r="E92"/>
  <c r="P93"/>
  <c r="P87"/>
  <c r="E90"/>
  <c r="E88"/>
  <c r="X87"/>
  <c r="P86"/>
  <c r="E94"/>
  <c r="E86"/>
  <c r="E87"/>
  <c r="P90"/>
  <c r="P94"/>
  <c r="E91"/>
  <c r="P109"/>
  <c r="E105"/>
  <c r="E99"/>
  <c r="P99"/>
  <c r="E104"/>
  <c r="X100"/>
  <c r="AK100"/>
  <c r="E109"/>
  <c r="P106"/>
  <c r="AK98"/>
  <c r="X98"/>
  <c r="P105"/>
  <c r="P100"/>
  <c r="E106"/>
  <c r="P98"/>
  <c r="P104"/>
  <c r="E103"/>
  <c r="E98"/>
  <c r="X99"/>
  <c r="P102"/>
  <c r="E100"/>
  <c r="AK99"/>
  <c r="E102"/>
  <c r="P103"/>
  <c r="AK110"/>
  <c r="E118"/>
  <c r="E114"/>
  <c r="P110"/>
  <c r="E111"/>
  <c r="E116"/>
  <c r="P118"/>
  <c r="P114"/>
  <c r="AK112"/>
  <c r="P116"/>
  <c r="P115"/>
  <c r="X111"/>
  <c r="E117"/>
  <c r="P112"/>
  <c r="X112"/>
  <c r="E115"/>
  <c r="E110"/>
  <c r="AK111"/>
  <c r="X110"/>
  <c r="P111"/>
  <c r="P117"/>
  <c r="E121"/>
  <c r="P121"/>
  <c r="E112"/>
  <c r="P53"/>
  <c r="E123"/>
  <c r="AK123"/>
  <c r="P124"/>
  <c r="P122"/>
  <c r="P133"/>
  <c r="AK101"/>
  <c r="AK6"/>
  <c r="AK124"/>
  <c r="X122"/>
  <c r="E130"/>
  <c r="AK122"/>
  <c r="P129"/>
  <c r="E128"/>
  <c r="P123"/>
  <c r="P101"/>
  <c r="X77"/>
  <c r="P77"/>
  <c r="P128"/>
  <c r="P127"/>
  <c r="X124"/>
  <c r="P130"/>
  <c r="P125"/>
  <c r="E127"/>
  <c r="E124"/>
  <c r="X53"/>
  <c r="AK53"/>
  <c r="AK77"/>
  <c r="X101"/>
  <c r="E133"/>
  <c r="X123"/>
  <c r="AK125"/>
  <c r="X125"/>
  <c r="P126"/>
  <c r="E122"/>
  <c r="E129"/>
  <c r="E126"/>
  <c r="BP64" i="43"/>
  <c r="AS37" i="47"/>
  <c r="AS38"/>
  <c r="AS42"/>
  <c r="AS46"/>
  <c r="AS40"/>
  <c r="AS31"/>
  <c r="AS43"/>
  <c r="AS45"/>
  <c r="AS28"/>
  <c r="AS44"/>
  <c r="AS39"/>
  <c r="AS49"/>
  <c r="AS35"/>
  <c r="AS47"/>
  <c r="AS19"/>
  <c r="AS7"/>
  <c r="AS23"/>
  <c r="AS5"/>
  <c r="AS9"/>
  <c r="AS22"/>
  <c r="AS8"/>
  <c r="AS59"/>
  <c r="AS36"/>
  <c r="AS16"/>
  <c r="AS34"/>
  <c r="AS10"/>
  <c r="AS20"/>
  <c r="AS21"/>
  <c r="AS13"/>
  <c r="AS15"/>
  <c r="AS3"/>
  <c r="AS30"/>
  <c r="AS26"/>
  <c r="AS32"/>
  <c r="AS18"/>
  <c r="AS48"/>
  <c r="AS11"/>
  <c r="AS25"/>
  <c r="AS60"/>
  <c r="AS4"/>
  <c r="AS14"/>
  <c r="AS33"/>
  <c r="AS27"/>
  <c r="AS52"/>
  <c r="AS55"/>
  <c r="AS58"/>
  <c r="AS51"/>
  <c r="AS56"/>
  <c r="AS57"/>
  <c r="AS54"/>
  <c r="AS50"/>
  <c r="AS61"/>
  <c r="AS66"/>
  <c r="AS64"/>
  <c r="AS69"/>
  <c r="AS63"/>
  <c r="AS70"/>
  <c r="AS67"/>
  <c r="AS73"/>
  <c r="AS62"/>
  <c r="AS68"/>
  <c r="AS75"/>
  <c r="AS81"/>
  <c r="AS74"/>
  <c r="AS78"/>
  <c r="AS76"/>
  <c r="AS82"/>
  <c r="AS85"/>
  <c r="AS80"/>
  <c r="AS79"/>
  <c r="AS87"/>
  <c r="AS93"/>
  <c r="AS90"/>
  <c r="AS86"/>
  <c r="AS97"/>
  <c r="AS91"/>
  <c r="AS94"/>
  <c r="AS92"/>
  <c r="AS88"/>
  <c r="AS99"/>
  <c r="AS105"/>
  <c r="AS103"/>
  <c r="AS106"/>
  <c r="AS109"/>
  <c r="AS100"/>
  <c r="AS98"/>
  <c r="AS102"/>
  <c r="AS104"/>
  <c r="AS117"/>
  <c r="AS112"/>
  <c r="AS111"/>
  <c r="AS115"/>
  <c r="AS116"/>
  <c r="AS118"/>
  <c r="AS114"/>
  <c r="AS110"/>
  <c r="AS121"/>
  <c r="AS127"/>
  <c r="AS129"/>
  <c r="AS133"/>
  <c r="AS122"/>
  <c r="AS128"/>
  <c r="AS124"/>
  <c r="AS126"/>
  <c r="AS123"/>
  <c r="AS130"/>
  <c r="Z6"/>
  <c r="T28"/>
  <c r="T46"/>
  <c r="AE44"/>
  <c r="AE42"/>
  <c r="AE43"/>
  <c r="AE34"/>
  <c r="T32"/>
  <c r="T13"/>
  <c r="T47"/>
  <c r="AE11"/>
  <c r="AE9"/>
  <c r="T9"/>
  <c r="T8"/>
  <c r="T36"/>
  <c r="AE8"/>
  <c r="AE19"/>
  <c r="AE3"/>
  <c r="T5"/>
  <c r="AE4"/>
  <c r="T43"/>
  <c r="AE45"/>
  <c r="AE38"/>
  <c r="T40"/>
  <c r="T38"/>
  <c r="AE28"/>
  <c r="T30"/>
  <c r="T10"/>
  <c r="T21"/>
  <c r="T23"/>
  <c r="AE47"/>
  <c r="AE35"/>
  <c r="T11"/>
  <c r="T35"/>
  <c r="AE7"/>
  <c r="AE25"/>
  <c r="AE48"/>
  <c r="AE15"/>
  <c r="T4"/>
  <c r="T14"/>
  <c r="AE39"/>
  <c r="T45"/>
  <c r="T39"/>
  <c r="T44"/>
  <c r="AE49"/>
  <c r="AE46"/>
  <c r="AE27"/>
  <c r="T33"/>
  <c r="AE32"/>
  <c r="T20"/>
  <c r="T22"/>
  <c r="AE20"/>
  <c r="AE13"/>
  <c r="AE18"/>
  <c r="T59"/>
  <c r="T18"/>
  <c r="AE23"/>
  <c r="AE10"/>
  <c r="AE21"/>
  <c r="AE5"/>
  <c r="T3"/>
  <c r="T15"/>
  <c r="AE40"/>
  <c r="T42"/>
  <c r="T49"/>
  <c r="T27"/>
  <c r="AE31"/>
  <c r="T19"/>
  <c r="T7"/>
  <c r="AE22"/>
  <c r="AE59"/>
  <c r="T48"/>
  <c r="T25"/>
  <c r="T60"/>
  <c r="AE60"/>
  <c r="AE36"/>
  <c r="AE16"/>
  <c r="AE14"/>
  <c r="T16"/>
  <c r="AE26"/>
  <c r="AE30"/>
  <c r="AE37"/>
  <c r="AE33"/>
  <c r="T34"/>
  <c r="T37"/>
  <c r="T26"/>
  <c r="T31"/>
  <c r="AE61"/>
  <c r="T52"/>
  <c r="T55"/>
  <c r="AE54"/>
  <c r="T51"/>
  <c r="T58"/>
  <c r="AE55"/>
  <c r="AE51"/>
  <c r="AE52"/>
  <c r="T61"/>
  <c r="AE57"/>
  <c r="AE58"/>
  <c r="T54"/>
  <c r="AE56"/>
  <c r="T56"/>
  <c r="AE50"/>
  <c r="T57"/>
  <c r="T50"/>
  <c r="T69"/>
  <c r="T70"/>
  <c r="T62"/>
  <c r="T67"/>
  <c r="AE66"/>
  <c r="T64"/>
  <c r="T63"/>
  <c r="AE68"/>
  <c r="AE73"/>
  <c r="AE62"/>
  <c r="AE64"/>
  <c r="T68"/>
  <c r="T73"/>
  <c r="AE69"/>
  <c r="T66"/>
  <c r="AE70"/>
  <c r="AE67"/>
  <c r="AE63"/>
  <c r="AE74"/>
  <c r="T82"/>
  <c r="AE85"/>
  <c r="AE79"/>
  <c r="T85"/>
  <c r="T74"/>
  <c r="T79"/>
  <c r="AE80"/>
  <c r="T76"/>
  <c r="T80"/>
  <c r="AE81"/>
  <c r="AE76"/>
  <c r="T81"/>
  <c r="AE78"/>
  <c r="T75"/>
  <c r="T78"/>
  <c r="AE82"/>
  <c r="AE75"/>
  <c r="T92"/>
  <c r="T86"/>
  <c r="AE94"/>
  <c r="AE91"/>
  <c r="AE88"/>
  <c r="T87"/>
  <c r="T93"/>
  <c r="AE90"/>
  <c r="AE97"/>
  <c r="AE87"/>
  <c r="T97"/>
  <c r="AE93"/>
  <c r="AE86"/>
  <c r="T94"/>
  <c r="AE92"/>
  <c r="T90"/>
  <c r="T88"/>
  <c r="T91"/>
  <c r="T104"/>
  <c r="T109"/>
  <c r="T98"/>
  <c r="AE102"/>
  <c r="T100"/>
  <c r="T103"/>
  <c r="AE105"/>
  <c r="AE106"/>
  <c r="T106"/>
  <c r="AE100"/>
  <c r="T99"/>
  <c r="AE103"/>
  <c r="T105"/>
  <c r="T102"/>
  <c r="AE109"/>
  <c r="AE99"/>
  <c r="AE104"/>
  <c r="AE98"/>
  <c r="T110"/>
  <c r="T114"/>
  <c r="T117"/>
  <c r="AE121"/>
  <c r="T112"/>
  <c r="AE111"/>
  <c r="T118"/>
  <c r="T116"/>
  <c r="AE114"/>
  <c r="AE115"/>
  <c r="T111"/>
  <c r="AE112"/>
  <c r="T121"/>
  <c r="AE116"/>
  <c r="AE110"/>
  <c r="T115"/>
  <c r="AE118"/>
  <c r="AE117"/>
  <c r="T129"/>
  <c r="AE133"/>
  <c r="T123"/>
  <c r="T126"/>
  <c r="AE127"/>
  <c r="AE124"/>
  <c r="T133"/>
  <c r="AE123"/>
  <c r="T124"/>
  <c r="AE126"/>
  <c r="AE130"/>
  <c r="T130"/>
  <c r="AE129"/>
  <c r="AE122"/>
  <c r="AE128"/>
  <c r="T122"/>
  <c r="T128"/>
  <c r="T127"/>
  <c r="AU37"/>
  <c r="AU43"/>
  <c r="AU44"/>
  <c r="AU46"/>
  <c r="AU32"/>
  <c r="AU45"/>
  <c r="AU42"/>
  <c r="AU49"/>
  <c r="AU35"/>
  <c r="AU23"/>
  <c r="AU8"/>
  <c r="AU60"/>
  <c r="AU10"/>
  <c r="AU30"/>
  <c r="AU25"/>
  <c r="AU20"/>
  <c r="AU9"/>
  <c r="AU48"/>
  <c r="AU19"/>
  <c r="AU31"/>
  <c r="AU34"/>
  <c r="AU11"/>
  <c r="AU18"/>
  <c r="AU7"/>
  <c r="AU13"/>
  <c r="AU36"/>
  <c r="AU59"/>
  <c r="AU22"/>
  <c r="AU21"/>
  <c r="AU47"/>
  <c r="AU33"/>
  <c r="AU58"/>
  <c r="AU55"/>
  <c r="AU57"/>
  <c r="AU56"/>
  <c r="AU61"/>
  <c r="AU54"/>
  <c r="AU70"/>
  <c r="AU66"/>
  <c r="AU69"/>
  <c r="AU68"/>
  <c r="AU67"/>
  <c r="AU73"/>
  <c r="AU85"/>
  <c r="AU82"/>
  <c r="AU78"/>
  <c r="AU79"/>
  <c r="AU80"/>
  <c r="AU81"/>
  <c r="AU90"/>
  <c r="AU92"/>
  <c r="AU91"/>
  <c r="AU93"/>
  <c r="AU97"/>
  <c r="AU94"/>
  <c r="AU109"/>
  <c r="AU102"/>
  <c r="AU106"/>
  <c r="AU104"/>
  <c r="AU105"/>
  <c r="AU103"/>
  <c r="AU117"/>
  <c r="AU114"/>
  <c r="AU116"/>
  <c r="AU121"/>
  <c r="AU118"/>
  <c r="AU115"/>
  <c r="AU130"/>
  <c r="AU127"/>
  <c r="AU133"/>
  <c r="AU129"/>
  <c r="AU126"/>
  <c r="AU128"/>
  <c r="BP38" i="43"/>
  <c r="AL41" i="47"/>
  <c r="P41"/>
  <c r="V14"/>
  <c r="V15"/>
  <c r="V9"/>
  <c r="V7"/>
  <c r="V20"/>
  <c r="V8"/>
  <c r="V47"/>
  <c r="V46"/>
  <c r="V39"/>
  <c r="V45"/>
  <c r="V26"/>
  <c r="V60"/>
  <c r="V21"/>
  <c r="V19"/>
  <c r="V23"/>
  <c r="V4"/>
  <c r="V37"/>
  <c r="V25"/>
  <c r="V22"/>
  <c r="V48"/>
  <c r="V36"/>
  <c r="V13"/>
  <c r="V16"/>
  <c r="V38"/>
  <c r="V44"/>
  <c r="V42"/>
  <c r="V10"/>
  <c r="V59"/>
  <c r="V18"/>
  <c r="V11"/>
  <c r="V35"/>
  <c r="V49"/>
  <c r="V40"/>
  <c r="V43"/>
  <c r="V27"/>
  <c r="V3"/>
  <c r="V32"/>
  <c r="V5"/>
  <c r="V30"/>
  <c r="V34"/>
  <c r="V28"/>
  <c r="V33"/>
  <c r="V31"/>
  <c r="V57"/>
  <c r="V61"/>
  <c r="V56"/>
  <c r="V55"/>
  <c r="V52"/>
  <c r="V51"/>
  <c r="V50"/>
  <c r="V58"/>
  <c r="V54"/>
  <c r="V73"/>
  <c r="V69"/>
  <c r="V64"/>
  <c r="V66"/>
  <c r="V67"/>
  <c r="V70"/>
  <c r="V68"/>
  <c r="V63"/>
  <c r="V62"/>
  <c r="V74"/>
  <c r="V79"/>
  <c r="V76"/>
  <c r="V85"/>
  <c r="V80"/>
  <c r="V82"/>
  <c r="V78"/>
  <c r="V81"/>
  <c r="V75"/>
  <c r="V92"/>
  <c r="V93"/>
  <c r="V86"/>
  <c r="V91"/>
  <c r="V90"/>
  <c r="V94"/>
  <c r="V88"/>
  <c r="V87"/>
  <c r="V97"/>
  <c r="V100"/>
  <c r="V109"/>
  <c r="V103"/>
  <c r="V98"/>
  <c r="V106"/>
  <c r="V99"/>
  <c r="V104"/>
  <c r="V102"/>
  <c r="V105"/>
  <c r="V116"/>
  <c r="V112"/>
  <c r="V117"/>
  <c r="V121"/>
  <c r="V118"/>
  <c r="V115"/>
  <c r="V110"/>
  <c r="V111"/>
  <c r="V114"/>
  <c r="V123"/>
  <c r="V122"/>
  <c r="V128"/>
  <c r="V129"/>
  <c r="V130"/>
  <c r="V126"/>
  <c r="V124"/>
  <c r="V133"/>
  <c r="V127"/>
  <c r="BP51" i="43"/>
  <c r="AG34" i="47"/>
  <c r="AG42"/>
  <c r="AG39"/>
  <c r="AG31"/>
  <c r="AG43"/>
  <c r="AG37"/>
  <c r="AG46"/>
  <c r="AG45"/>
  <c r="AG28"/>
  <c r="AG38"/>
  <c r="AG49"/>
  <c r="AG40"/>
  <c r="AG44"/>
  <c r="AG21"/>
  <c r="AG47"/>
  <c r="AG22"/>
  <c r="AG59"/>
  <c r="AG13"/>
  <c r="AG4"/>
  <c r="AG19"/>
  <c r="AG35"/>
  <c r="AG10"/>
  <c r="AG9"/>
  <c r="AG16"/>
  <c r="AG15"/>
  <c r="AG30"/>
  <c r="AG32"/>
  <c r="AG23"/>
  <c r="AG7"/>
  <c r="AG18"/>
  <c r="AG8"/>
  <c r="AG60"/>
  <c r="AG14"/>
  <c r="AG3"/>
  <c r="AG33"/>
  <c r="AG36"/>
  <c r="AG48"/>
  <c r="AG20"/>
  <c r="AG11"/>
  <c r="AG25"/>
  <c r="AG5"/>
  <c r="AG26"/>
  <c r="AG27"/>
  <c r="AG55"/>
  <c r="AG51"/>
  <c r="AG61"/>
  <c r="AG56"/>
  <c r="AG58"/>
  <c r="AG54"/>
  <c r="AG52"/>
  <c r="AG57"/>
  <c r="AG50"/>
  <c r="AG73"/>
  <c r="AG67"/>
  <c r="AG64"/>
  <c r="AG62"/>
  <c r="AG66"/>
  <c r="AG70"/>
  <c r="AG68"/>
  <c r="AG69"/>
  <c r="AG63"/>
  <c r="AG85"/>
  <c r="AG79"/>
  <c r="AG75"/>
  <c r="AG78"/>
  <c r="AG76"/>
  <c r="AG82"/>
  <c r="AG74"/>
  <c r="AG81"/>
  <c r="AG80"/>
  <c r="AG97"/>
  <c r="AG92"/>
  <c r="AG91"/>
  <c r="AG87"/>
  <c r="AG88"/>
  <c r="AG90"/>
  <c r="AG93"/>
  <c r="AG86"/>
  <c r="AG94"/>
  <c r="AG103"/>
  <c r="AG104"/>
  <c r="AG99"/>
  <c r="AG102"/>
  <c r="AG109"/>
  <c r="AG98"/>
  <c r="AG106"/>
  <c r="AG100"/>
  <c r="AG105"/>
  <c r="AG116"/>
  <c r="AG115"/>
  <c r="AG112"/>
  <c r="AG111"/>
  <c r="AG118"/>
  <c r="AG114"/>
  <c r="AG121"/>
  <c r="AG110"/>
  <c r="AG117"/>
  <c r="AG123"/>
  <c r="AG124"/>
  <c r="AG129"/>
  <c r="AG126"/>
  <c r="AG122"/>
  <c r="AG127"/>
  <c r="AG128"/>
  <c r="AG130"/>
  <c r="AG133"/>
  <c r="L48"/>
  <c r="L47"/>
  <c r="L10"/>
  <c r="L19"/>
  <c r="L3"/>
  <c r="L15"/>
  <c r="L43"/>
  <c r="L32"/>
  <c r="L26"/>
  <c r="L25"/>
  <c r="L20"/>
  <c r="L35"/>
  <c r="L36"/>
  <c r="L22"/>
  <c r="L14"/>
  <c r="L40"/>
  <c r="L46"/>
  <c r="L45"/>
  <c r="L28"/>
  <c r="L27"/>
  <c r="L9"/>
  <c r="L21"/>
  <c r="L59"/>
  <c r="L23"/>
  <c r="L18"/>
  <c r="L16"/>
  <c r="L38"/>
  <c r="L39"/>
  <c r="L49"/>
  <c r="L31"/>
  <c r="L60"/>
  <c r="L8"/>
  <c r="L7"/>
  <c r="L13"/>
  <c r="L5"/>
  <c r="L4"/>
  <c r="L42"/>
  <c r="L44"/>
  <c r="L33"/>
  <c r="L30"/>
  <c r="L37"/>
  <c r="L34"/>
  <c r="L56"/>
  <c r="L57"/>
  <c r="L61"/>
  <c r="L55"/>
  <c r="L54"/>
  <c r="L51"/>
  <c r="L52"/>
  <c r="L50"/>
  <c r="L58"/>
  <c r="L67"/>
  <c r="L69"/>
  <c r="L64"/>
  <c r="L66"/>
  <c r="L68"/>
  <c r="L62"/>
  <c r="L73"/>
  <c r="L63"/>
  <c r="L70"/>
  <c r="L78"/>
  <c r="L79"/>
  <c r="L81"/>
  <c r="L75"/>
  <c r="L80"/>
  <c r="L74"/>
  <c r="L82"/>
  <c r="L85"/>
  <c r="L76"/>
  <c r="L88"/>
  <c r="L90"/>
  <c r="L91"/>
  <c r="L94"/>
  <c r="L93"/>
  <c r="L97"/>
  <c r="L87"/>
  <c r="L86"/>
  <c r="L92"/>
  <c r="L104"/>
  <c r="L99"/>
  <c r="L105"/>
  <c r="L103"/>
  <c r="L98"/>
  <c r="L106"/>
  <c r="L100"/>
  <c r="L102"/>
  <c r="L109"/>
  <c r="L114"/>
  <c r="L111"/>
  <c r="L121"/>
  <c r="L110"/>
  <c r="L118"/>
  <c r="L115"/>
  <c r="L117"/>
  <c r="L112"/>
  <c r="L116"/>
  <c r="L130"/>
  <c r="L133"/>
  <c r="L122"/>
  <c r="L126"/>
  <c r="L124"/>
  <c r="L128"/>
  <c r="L123"/>
  <c r="L127"/>
  <c r="L129"/>
  <c r="AQ41"/>
  <c r="X29"/>
  <c r="BP40" i="43"/>
  <c r="AU29" i="47"/>
  <c r="R26"/>
  <c r="R46"/>
  <c r="R39"/>
  <c r="R31"/>
  <c r="R49"/>
  <c r="R38"/>
  <c r="R34"/>
  <c r="R44"/>
  <c r="R40"/>
  <c r="R45"/>
  <c r="R27"/>
  <c r="R43"/>
  <c r="R42"/>
  <c r="R30"/>
  <c r="R35"/>
  <c r="R9"/>
  <c r="R36"/>
  <c r="R20"/>
  <c r="R11"/>
  <c r="R5"/>
  <c r="R7"/>
  <c r="R21"/>
  <c r="R60"/>
  <c r="R18"/>
  <c r="R19"/>
  <c r="R4"/>
  <c r="R33"/>
  <c r="R8"/>
  <c r="R59"/>
  <c r="R47"/>
  <c r="R48"/>
  <c r="R14"/>
  <c r="R3"/>
  <c r="R32"/>
  <c r="R28"/>
  <c r="R10"/>
  <c r="R25"/>
  <c r="R23"/>
  <c r="R22"/>
  <c r="R13"/>
  <c r="R15"/>
  <c r="R16"/>
  <c r="R37"/>
  <c r="R55"/>
  <c r="R52"/>
  <c r="R54"/>
  <c r="R57"/>
  <c r="R56"/>
  <c r="R50"/>
  <c r="R58"/>
  <c r="R61"/>
  <c r="R51"/>
  <c r="R69"/>
  <c r="R67"/>
  <c r="R73"/>
  <c r="R63"/>
  <c r="R62"/>
  <c r="R68"/>
  <c r="R64"/>
  <c r="R70"/>
  <c r="R66"/>
  <c r="R78"/>
  <c r="R85"/>
  <c r="R75"/>
  <c r="R81"/>
  <c r="R80"/>
  <c r="R79"/>
  <c r="R76"/>
  <c r="R82"/>
  <c r="R74"/>
  <c r="R86"/>
  <c r="R90"/>
  <c r="R94"/>
  <c r="R93"/>
  <c r="R97"/>
  <c r="R91"/>
  <c r="R88"/>
  <c r="R92"/>
  <c r="R87"/>
  <c r="R99"/>
  <c r="R103"/>
  <c r="R98"/>
  <c r="R102"/>
  <c r="R104"/>
  <c r="R100"/>
  <c r="R105"/>
  <c r="R109"/>
  <c r="R106"/>
  <c r="R112"/>
  <c r="R114"/>
  <c r="R115"/>
  <c r="R117"/>
  <c r="R118"/>
  <c r="R111"/>
  <c r="R116"/>
  <c r="R121"/>
  <c r="R110"/>
  <c r="R127"/>
  <c r="R133"/>
  <c r="R130"/>
  <c r="R122"/>
  <c r="R123"/>
  <c r="R126"/>
  <c r="R128"/>
  <c r="R124"/>
  <c r="R129"/>
  <c r="Y41"/>
  <c r="G136"/>
  <c r="AQ134"/>
  <c r="G134"/>
  <c r="L139"/>
  <c r="Y137"/>
  <c r="O135"/>
  <c r="AD136"/>
  <c r="AJ141"/>
  <c r="J141"/>
  <c r="G138"/>
  <c r="AA141"/>
  <c r="AS140"/>
  <c r="AB135"/>
  <c r="Q136"/>
  <c r="Y145"/>
  <c r="Y140"/>
  <c r="Y138"/>
  <c r="AK137"/>
  <c r="P138"/>
  <c r="U139"/>
  <c r="AB141"/>
  <c r="S140"/>
  <c r="AJ134"/>
  <c r="AJ137"/>
  <c r="AA134"/>
  <c r="AH145"/>
  <c r="E134"/>
  <c r="Z136"/>
  <c r="X136"/>
  <c r="T142"/>
  <c r="AA136"/>
  <c r="AU135"/>
  <c r="AC136"/>
  <c r="O141"/>
  <c r="D139"/>
  <c r="AC145"/>
  <c r="AU137"/>
  <c r="I145"/>
  <c r="AR138"/>
  <c r="Q145"/>
  <c r="Y134"/>
  <c r="Y135"/>
  <c r="P141"/>
  <c r="P134"/>
  <c r="U136"/>
  <c r="M134"/>
  <c r="Z141"/>
  <c r="AU134"/>
  <c r="AK17"/>
  <c r="AK65"/>
  <c r="P65"/>
  <c r="AL113"/>
  <c r="P89"/>
  <c r="Z17"/>
  <c r="X113"/>
  <c r="Q89"/>
  <c r="X65"/>
  <c r="AJ41"/>
  <c r="BP13" i="43"/>
  <c r="AK29" i="47"/>
  <c r="AJ11"/>
  <c r="AJ23"/>
  <c r="AJ18"/>
  <c r="AJ21"/>
  <c r="AJ43"/>
  <c r="AJ36"/>
  <c r="AJ60"/>
  <c r="AJ48"/>
  <c r="AJ59"/>
  <c r="AJ13"/>
  <c r="AJ49"/>
  <c r="AJ45"/>
  <c r="AJ20"/>
  <c r="AJ9"/>
  <c r="AJ25"/>
  <c r="AJ7"/>
  <c r="AJ8"/>
  <c r="AJ42"/>
  <c r="AJ31"/>
  <c r="AJ19"/>
  <c r="AJ22"/>
  <c r="AJ35"/>
  <c r="AJ47"/>
  <c r="AJ10"/>
  <c r="AJ46"/>
  <c r="AJ44"/>
  <c r="AJ33"/>
  <c r="AJ37"/>
  <c r="AJ32"/>
  <c r="AJ30"/>
  <c r="AJ34"/>
  <c r="AJ57"/>
  <c r="AJ56"/>
  <c r="AJ55"/>
  <c r="AJ54"/>
  <c r="AJ58"/>
  <c r="AJ61"/>
  <c r="AJ68"/>
  <c r="AJ66"/>
  <c r="AJ73"/>
  <c r="AJ67"/>
  <c r="AJ69"/>
  <c r="AJ70"/>
  <c r="AJ78"/>
  <c r="AJ80"/>
  <c r="AJ82"/>
  <c r="AJ81"/>
  <c r="AJ85"/>
  <c r="AJ79"/>
  <c r="AJ91"/>
  <c r="AJ97"/>
  <c r="AJ92"/>
  <c r="AJ94"/>
  <c r="AJ90"/>
  <c r="AJ93"/>
  <c r="AJ109"/>
  <c r="AJ106"/>
  <c r="AJ103"/>
  <c r="AJ105"/>
  <c r="AJ102"/>
  <c r="AJ104"/>
  <c r="AJ115"/>
  <c r="AJ118"/>
  <c r="AJ117"/>
  <c r="AJ121"/>
  <c r="AJ114"/>
  <c r="AJ116"/>
  <c r="AJ126"/>
  <c r="AJ133"/>
  <c r="AJ130"/>
  <c r="AJ129"/>
  <c r="AJ128"/>
  <c r="AJ127"/>
  <c r="W37"/>
  <c r="W46"/>
  <c r="W33"/>
  <c r="W45"/>
  <c r="W43"/>
  <c r="W32"/>
  <c r="W44"/>
  <c r="W49"/>
  <c r="W42"/>
  <c r="W48"/>
  <c r="W19"/>
  <c r="W9"/>
  <c r="W18"/>
  <c r="W20"/>
  <c r="W34"/>
  <c r="W25"/>
  <c r="W11"/>
  <c r="W13"/>
  <c r="W21"/>
  <c r="W8"/>
  <c r="W36"/>
  <c r="W23"/>
  <c r="W60"/>
  <c r="W10"/>
  <c r="W31"/>
  <c r="W22"/>
  <c r="W7"/>
  <c r="W47"/>
  <c r="W35"/>
  <c r="W59"/>
  <c r="W30"/>
  <c r="W54"/>
  <c r="W55"/>
  <c r="W57"/>
  <c r="W61"/>
  <c r="W56"/>
  <c r="W58"/>
  <c r="W73"/>
  <c r="W68"/>
  <c r="W70"/>
  <c r="W66"/>
  <c r="W67"/>
  <c r="W69"/>
  <c r="W80"/>
  <c r="W85"/>
  <c r="W78"/>
  <c r="W82"/>
  <c r="W81"/>
  <c r="W79"/>
  <c r="W92"/>
  <c r="W97"/>
  <c r="W93"/>
  <c r="W91"/>
  <c r="W94"/>
  <c r="W90"/>
  <c r="W103"/>
  <c r="W106"/>
  <c r="W105"/>
  <c r="W102"/>
  <c r="W104"/>
  <c r="W109"/>
  <c r="W115"/>
  <c r="W116"/>
  <c r="W118"/>
  <c r="W114"/>
  <c r="W117"/>
  <c r="W121"/>
  <c r="W127"/>
  <c r="W130"/>
  <c r="W133"/>
  <c r="W128"/>
  <c r="W126"/>
  <c r="W129"/>
  <c r="O17"/>
  <c r="AJ29"/>
  <c r="F32"/>
  <c r="F43"/>
  <c r="F46"/>
  <c r="F38"/>
  <c r="F40"/>
  <c r="F44"/>
  <c r="F42"/>
  <c r="F49"/>
  <c r="F28"/>
  <c r="F33"/>
  <c r="F45"/>
  <c r="F39"/>
  <c r="F37"/>
  <c r="F19"/>
  <c r="F25"/>
  <c r="F23"/>
  <c r="F22"/>
  <c r="F35"/>
  <c r="F3"/>
  <c r="F8"/>
  <c r="F47"/>
  <c r="F10"/>
  <c r="F18"/>
  <c r="F15"/>
  <c r="F16"/>
  <c r="F26"/>
  <c r="F20"/>
  <c r="F60"/>
  <c r="F13"/>
  <c r="F9"/>
  <c r="F21"/>
  <c r="F5"/>
  <c r="F4"/>
  <c r="F30"/>
  <c r="F27"/>
  <c r="F31"/>
  <c r="F36"/>
  <c r="F11"/>
  <c r="F48"/>
  <c r="F59"/>
  <c r="F7"/>
  <c r="F14"/>
  <c r="F34"/>
  <c r="F56"/>
  <c r="F50"/>
  <c r="F58"/>
  <c r="F52"/>
  <c r="F61"/>
  <c r="F51"/>
  <c r="F57"/>
  <c r="F54"/>
  <c r="F55"/>
  <c r="F69"/>
  <c r="F64"/>
  <c r="F67"/>
  <c r="F63"/>
  <c r="F66"/>
  <c r="F73"/>
  <c r="F70"/>
  <c r="F62"/>
  <c r="F68"/>
  <c r="F80"/>
  <c r="F78"/>
  <c r="F79"/>
  <c r="F74"/>
  <c r="F81"/>
  <c r="F82"/>
  <c r="F76"/>
  <c r="F85"/>
  <c r="F75"/>
  <c r="F92"/>
  <c r="F88"/>
  <c r="F91"/>
  <c r="F86"/>
  <c r="F90"/>
  <c r="F93"/>
  <c r="F97"/>
  <c r="F87"/>
  <c r="F94"/>
  <c r="F105"/>
  <c r="F109"/>
  <c r="F98"/>
  <c r="F104"/>
  <c r="F100"/>
  <c r="F99"/>
  <c r="F103"/>
  <c r="F102"/>
  <c r="F106"/>
  <c r="F114"/>
  <c r="F121"/>
  <c r="F117"/>
  <c r="F111"/>
  <c r="F116"/>
  <c r="F110"/>
  <c r="F118"/>
  <c r="F115"/>
  <c r="F112"/>
  <c r="F128"/>
  <c r="F133"/>
  <c r="F127"/>
  <c r="F130"/>
  <c r="F122"/>
  <c r="F123"/>
  <c r="F129"/>
  <c r="F126"/>
  <c r="F124"/>
  <c r="BP52" i="43"/>
  <c r="O6" i="47"/>
  <c r="BP25" i="43"/>
  <c r="O29" i="47"/>
  <c r="BP14" i="43"/>
  <c r="AK8" i="47"/>
  <c r="AK13"/>
  <c r="AK60"/>
  <c r="AK36"/>
  <c r="AK18"/>
  <c r="AK43"/>
  <c r="AK45"/>
  <c r="AK37"/>
  <c r="AK31"/>
  <c r="AK10"/>
  <c r="AK35"/>
  <c r="AK47"/>
  <c r="AK23"/>
  <c r="AK21"/>
  <c r="AK49"/>
  <c r="AK59"/>
  <c r="AK9"/>
  <c r="AK20"/>
  <c r="AK22"/>
  <c r="AK11"/>
  <c r="AK44"/>
  <c r="AK42"/>
  <c r="AK48"/>
  <c r="AK19"/>
  <c r="AK7"/>
  <c r="AK25"/>
  <c r="AK46"/>
  <c r="AK32"/>
  <c r="AK30"/>
  <c r="AK33"/>
  <c r="AK34"/>
  <c r="AK61"/>
  <c r="AK54"/>
  <c r="AK55"/>
  <c r="AK58"/>
  <c r="AK56"/>
  <c r="AK57"/>
  <c r="AK70"/>
  <c r="AK73"/>
  <c r="AK67"/>
  <c r="AK66"/>
  <c r="AK69"/>
  <c r="AK68"/>
  <c r="AK79"/>
  <c r="AK81"/>
  <c r="AK82"/>
  <c r="AK80"/>
  <c r="AK85"/>
  <c r="AK78"/>
  <c r="AK92"/>
  <c r="AK97"/>
  <c r="AK91"/>
  <c r="AK94"/>
  <c r="AK93"/>
  <c r="AK90"/>
  <c r="AK103"/>
  <c r="AK106"/>
  <c r="AK102"/>
  <c r="AK105"/>
  <c r="AK104"/>
  <c r="AK109"/>
  <c r="AK118"/>
  <c r="AK117"/>
  <c r="AK121"/>
  <c r="AK114"/>
  <c r="AK116"/>
  <c r="AK115"/>
  <c r="AK133"/>
  <c r="AK129"/>
  <c r="AK127"/>
  <c r="AK126"/>
  <c r="AK130"/>
  <c r="AK128"/>
  <c r="BP26" i="43"/>
  <c r="X6" i="47"/>
  <c r="I28"/>
  <c r="I49"/>
  <c r="I46"/>
  <c r="I30"/>
  <c r="I39"/>
  <c r="I42"/>
  <c r="I38"/>
  <c r="I40"/>
  <c r="I43"/>
  <c r="I45"/>
  <c r="I44"/>
  <c r="I31"/>
  <c r="I8"/>
  <c r="I20"/>
  <c r="I7"/>
  <c r="I60"/>
  <c r="I5"/>
  <c r="I4"/>
  <c r="I37"/>
  <c r="I11"/>
  <c r="I35"/>
  <c r="I9"/>
  <c r="I59"/>
  <c r="I25"/>
  <c r="I3"/>
  <c r="I15"/>
  <c r="I32"/>
  <c r="I18"/>
  <c r="I48"/>
  <c r="I21"/>
  <c r="I22"/>
  <c r="I19"/>
  <c r="I14"/>
  <c r="I33"/>
  <c r="I27"/>
  <c r="I34"/>
  <c r="I13"/>
  <c r="I10"/>
  <c r="I23"/>
  <c r="I36"/>
  <c r="I47"/>
  <c r="I16"/>
  <c r="I26"/>
  <c r="I56"/>
  <c r="I58"/>
  <c r="I51"/>
  <c r="I57"/>
  <c r="I55"/>
  <c r="I61"/>
  <c r="I52"/>
  <c r="I54"/>
  <c r="I50"/>
  <c r="I73"/>
  <c r="I68"/>
  <c r="I64"/>
  <c r="I69"/>
  <c r="I63"/>
  <c r="I62"/>
  <c r="I66"/>
  <c r="I70"/>
  <c r="I67"/>
  <c r="I82"/>
  <c r="I78"/>
  <c r="I81"/>
  <c r="I85"/>
  <c r="I74"/>
  <c r="I79"/>
  <c r="I75"/>
  <c r="I76"/>
  <c r="I80"/>
  <c r="I92"/>
  <c r="I91"/>
  <c r="I88"/>
  <c r="I97"/>
  <c r="I93"/>
  <c r="I86"/>
  <c r="I90"/>
  <c r="I87"/>
  <c r="I94"/>
  <c r="I99"/>
  <c r="I104"/>
  <c r="I109"/>
  <c r="I102"/>
  <c r="I106"/>
  <c r="I105"/>
  <c r="I100"/>
  <c r="I103"/>
  <c r="I98"/>
  <c r="I116"/>
  <c r="I115"/>
  <c r="I111"/>
  <c r="I112"/>
  <c r="I118"/>
  <c r="I114"/>
  <c r="I121"/>
  <c r="I117"/>
  <c r="I110"/>
  <c r="I122"/>
  <c r="I124"/>
  <c r="I127"/>
  <c r="I123"/>
  <c r="I130"/>
  <c r="I133"/>
  <c r="I126"/>
  <c r="I128"/>
  <c r="I129"/>
  <c r="BP53" i="43"/>
  <c r="AH35" i="47"/>
  <c r="AH7"/>
  <c r="AH47"/>
  <c r="AH9"/>
  <c r="AH10"/>
  <c r="AH16"/>
  <c r="AH3"/>
  <c r="AH42"/>
  <c r="AH39"/>
  <c r="AH32"/>
  <c r="AH8"/>
  <c r="AH19"/>
  <c r="AH18"/>
  <c r="AH11"/>
  <c r="AH60"/>
  <c r="AH5"/>
  <c r="AH44"/>
  <c r="AH45"/>
  <c r="AH26"/>
  <c r="AH33"/>
  <c r="AH13"/>
  <c r="AH21"/>
  <c r="AH20"/>
  <c r="AH25"/>
  <c r="AH22"/>
  <c r="AH14"/>
  <c r="AH43"/>
  <c r="AH38"/>
  <c r="AH49"/>
  <c r="AH30"/>
  <c r="AH59"/>
  <c r="AH48"/>
  <c r="AH36"/>
  <c r="AH23"/>
  <c r="AH15"/>
  <c r="AH4"/>
  <c r="AH46"/>
  <c r="AH40"/>
  <c r="AH37"/>
  <c r="AH27"/>
  <c r="AH28"/>
  <c r="AH31"/>
  <c r="AH34"/>
  <c r="AH61"/>
  <c r="AH58"/>
  <c r="AH57"/>
  <c r="AH55"/>
  <c r="AH50"/>
  <c r="AH51"/>
  <c r="AH52"/>
  <c r="AH56"/>
  <c r="AH54"/>
  <c r="AH73"/>
  <c r="AH62"/>
  <c r="AH67"/>
  <c r="AH69"/>
  <c r="AH70"/>
  <c r="AH64"/>
  <c r="AH68"/>
  <c r="AH63"/>
  <c r="AH66"/>
  <c r="AH80"/>
  <c r="AH79"/>
  <c r="AH81"/>
  <c r="AH82"/>
  <c r="AH78"/>
  <c r="AH75"/>
  <c r="AH74"/>
  <c r="AH85"/>
  <c r="AH76"/>
  <c r="AH94"/>
  <c r="AH90"/>
  <c r="AH93"/>
  <c r="AH88"/>
  <c r="AH87"/>
  <c r="AH86"/>
  <c r="AH92"/>
  <c r="AH97"/>
  <c r="AH91"/>
  <c r="AH98"/>
  <c r="AH99"/>
  <c r="AH103"/>
  <c r="AH106"/>
  <c r="AH100"/>
  <c r="AH105"/>
  <c r="AH102"/>
  <c r="AH109"/>
  <c r="AH104"/>
  <c r="AH111"/>
  <c r="AH117"/>
  <c r="AH116"/>
  <c r="AH115"/>
  <c r="AH118"/>
  <c r="AH114"/>
  <c r="AH112"/>
  <c r="AH121"/>
  <c r="AH110"/>
  <c r="AH127"/>
  <c r="AH123"/>
  <c r="AH129"/>
  <c r="AH126"/>
  <c r="AH122"/>
  <c r="AH133"/>
  <c r="AH128"/>
  <c r="AH124"/>
  <c r="AH130"/>
  <c r="BP39" i="43"/>
  <c r="S31" i="47"/>
  <c r="S16"/>
  <c r="S38"/>
  <c r="S46"/>
  <c r="S39"/>
  <c r="S44"/>
  <c r="S43"/>
  <c r="S42"/>
  <c r="S49"/>
  <c r="S34"/>
  <c r="S28"/>
  <c r="S45"/>
  <c r="S40"/>
  <c r="S37"/>
  <c r="S48"/>
  <c r="S13"/>
  <c r="S22"/>
  <c r="S60"/>
  <c r="S59"/>
  <c r="S15"/>
  <c r="S26"/>
  <c r="S30"/>
  <c r="S27"/>
  <c r="S23"/>
  <c r="S18"/>
  <c r="S25"/>
  <c r="S47"/>
  <c r="S35"/>
  <c r="S4"/>
  <c r="S32"/>
  <c r="S19"/>
  <c r="S20"/>
  <c r="S21"/>
  <c r="S9"/>
  <c r="S3"/>
  <c r="S5"/>
  <c r="S33"/>
  <c r="S7"/>
  <c r="S11"/>
  <c r="S8"/>
  <c r="S10"/>
  <c r="S36"/>
  <c r="S14"/>
  <c r="S57"/>
  <c r="S61"/>
  <c r="S58"/>
  <c r="S50"/>
  <c r="S55"/>
  <c r="S56"/>
  <c r="S52"/>
  <c r="S54"/>
  <c r="S51"/>
  <c r="S68"/>
  <c r="S63"/>
  <c r="S67"/>
  <c r="S69"/>
  <c r="S62"/>
  <c r="S66"/>
  <c r="S70"/>
  <c r="S64"/>
  <c r="S73"/>
  <c r="S75"/>
  <c r="S85"/>
  <c r="S80"/>
  <c r="S76"/>
  <c r="S74"/>
  <c r="S82"/>
  <c r="S81"/>
  <c r="S78"/>
  <c r="S79"/>
  <c r="S87"/>
  <c r="S93"/>
  <c r="S91"/>
  <c r="S92"/>
  <c r="S90"/>
  <c r="S88"/>
  <c r="S97"/>
  <c r="S94"/>
  <c r="S86"/>
  <c r="S98"/>
  <c r="S102"/>
  <c r="S100"/>
  <c r="S103"/>
  <c r="S109"/>
  <c r="S104"/>
  <c r="S106"/>
  <c r="S105"/>
  <c r="S99"/>
  <c r="S114"/>
  <c r="S116"/>
  <c r="S111"/>
  <c r="S115"/>
  <c r="S110"/>
  <c r="S112"/>
  <c r="S118"/>
  <c r="S121"/>
  <c r="S117"/>
  <c r="S130"/>
  <c r="S133"/>
  <c r="S122"/>
  <c r="S127"/>
  <c r="S128"/>
  <c r="S124"/>
  <c r="S123"/>
  <c r="S126"/>
  <c r="S129"/>
  <c r="AQ17"/>
  <c r="AJ89"/>
  <c r="Z65"/>
  <c r="AL89"/>
  <c r="AU6"/>
  <c r="AU65"/>
  <c r="AL65"/>
  <c r="Q65"/>
  <c r="AQ89"/>
  <c r="O65"/>
  <c r="W65"/>
  <c r="AK113"/>
  <c r="X89"/>
  <c r="W89"/>
  <c r="M4"/>
  <c r="M59"/>
  <c r="M7"/>
  <c r="M10"/>
  <c r="M18"/>
  <c r="M16"/>
  <c r="M14"/>
  <c r="M49"/>
  <c r="M27"/>
  <c r="M20"/>
  <c r="M19"/>
  <c r="M36"/>
  <c r="M13"/>
  <c r="M9"/>
  <c r="M5"/>
  <c r="M44"/>
  <c r="M26"/>
  <c r="M22"/>
  <c r="M48"/>
  <c r="M8"/>
  <c r="M23"/>
  <c r="M35"/>
  <c r="M15"/>
  <c r="M39"/>
  <c r="M38"/>
  <c r="M43"/>
  <c r="M46"/>
  <c r="M33"/>
  <c r="M21"/>
  <c r="M25"/>
  <c r="M11"/>
  <c r="M47"/>
  <c r="M60"/>
  <c r="M3"/>
  <c r="M42"/>
  <c r="M40"/>
  <c r="M45"/>
  <c r="M30"/>
  <c r="M28"/>
  <c r="M31"/>
  <c r="M32"/>
  <c r="M37"/>
  <c r="M34"/>
  <c r="M52"/>
  <c r="M51"/>
  <c r="M50"/>
  <c r="M54"/>
  <c r="M61"/>
  <c r="M55"/>
  <c r="M58"/>
  <c r="M56"/>
  <c r="M57"/>
  <c r="M67"/>
  <c r="M62"/>
  <c r="M64"/>
  <c r="M68"/>
  <c r="M70"/>
  <c r="M69"/>
  <c r="M73"/>
  <c r="M66"/>
  <c r="M63"/>
  <c r="M79"/>
  <c r="M75"/>
  <c r="M82"/>
  <c r="M78"/>
  <c r="M85"/>
  <c r="M81"/>
  <c r="M80"/>
  <c r="M76"/>
  <c r="M74"/>
  <c r="M93"/>
  <c r="M91"/>
  <c r="M88"/>
  <c r="M92"/>
  <c r="M94"/>
  <c r="M87"/>
  <c r="M97"/>
  <c r="M86"/>
  <c r="M90"/>
  <c r="M105"/>
  <c r="M104"/>
  <c r="M100"/>
  <c r="M106"/>
  <c r="M102"/>
  <c r="M99"/>
  <c r="M103"/>
  <c r="M109"/>
  <c r="M98"/>
  <c r="M115"/>
  <c r="M111"/>
  <c r="M121"/>
  <c r="M118"/>
  <c r="M116"/>
  <c r="M110"/>
  <c r="M117"/>
  <c r="M112"/>
  <c r="M114"/>
  <c r="M133"/>
  <c r="M122"/>
  <c r="M127"/>
  <c r="M123"/>
  <c r="M126"/>
  <c r="M128"/>
  <c r="M129"/>
  <c r="M130"/>
  <c r="M124"/>
  <c r="AQ37"/>
  <c r="AQ44"/>
  <c r="AQ45"/>
  <c r="AQ23"/>
  <c r="AQ19"/>
  <c r="AQ22"/>
  <c r="AQ48"/>
  <c r="AQ49"/>
  <c r="AQ20"/>
  <c r="AQ18"/>
  <c r="AQ25"/>
  <c r="AQ9"/>
  <c r="AQ59"/>
  <c r="AQ43"/>
  <c r="AQ32"/>
  <c r="AQ13"/>
  <c r="AQ36"/>
  <c r="AQ35"/>
  <c r="AQ47"/>
  <c r="AQ8"/>
  <c r="AQ46"/>
  <c r="AQ42"/>
  <c r="AQ60"/>
  <c r="AQ11"/>
  <c r="AQ7"/>
  <c r="AQ21"/>
  <c r="AQ10"/>
  <c r="AQ34"/>
  <c r="AQ31"/>
  <c r="AQ33"/>
  <c r="AQ30"/>
  <c r="AQ55"/>
  <c r="AQ61"/>
  <c r="AQ54"/>
  <c r="AQ57"/>
  <c r="AQ56"/>
  <c r="AQ58"/>
  <c r="AQ70"/>
  <c r="AQ66"/>
  <c r="AQ68"/>
  <c r="AQ73"/>
  <c r="AQ67"/>
  <c r="AQ69"/>
  <c r="AQ80"/>
  <c r="AQ85"/>
  <c r="AQ78"/>
  <c r="AQ79"/>
  <c r="AQ81"/>
  <c r="AQ82"/>
  <c r="AQ91"/>
  <c r="AQ93"/>
  <c r="AQ90"/>
  <c r="AQ94"/>
  <c r="AQ92"/>
  <c r="AQ97"/>
  <c r="AQ103"/>
  <c r="AQ104"/>
  <c r="AQ102"/>
  <c r="AQ109"/>
  <c r="AQ105"/>
  <c r="AQ106"/>
  <c r="AQ114"/>
  <c r="AQ117"/>
  <c r="AQ118"/>
  <c r="AQ115"/>
  <c r="AQ121"/>
  <c r="AQ116"/>
  <c r="AQ126"/>
  <c r="AQ133"/>
  <c r="AQ127"/>
  <c r="AQ130"/>
  <c r="AQ129"/>
  <c r="AQ128"/>
  <c r="AD13"/>
  <c r="AD20"/>
  <c r="AD35"/>
  <c r="AD21"/>
  <c r="AD3"/>
  <c r="AD15"/>
  <c r="AD39"/>
  <c r="AD44"/>
  <c r="AD34"/>
  <c r="AD27"/>
  <c r="AD11"/>
  <c r="AD8"/>
  <c r="AD48"/>
  <c r="AD18"/>
  <c r="AD7"/>
  <c r="AD16"/>
  <c r="AD14"/>
  <c r="AD40"/>
  <c r="AD43"/>
  <c r="AD38"/>
  <c r="AD33"/>
  <c r="AD30"/>
  <c r="AD59"/>
  <c r="AD23"/>
  <c r="AD25"/>
  <c r="AD22"/>
  <c r="AD60"/>
  <c r="AD4"/>
  <c r="AD46"/>
  <c r="AD42"/>
  <c r="AD47"/>
  <c r="AD36"/>
  <c r="AD10"/>
  <c r="AD9"/>
  <c r="AD19"/>
  <c r="AD5"/>
  <c r="AD49"/>
  <c r="AD45"/>
  <c r="AD28"/>
  <c r="AD31"/>
  <c r="AD37"/>
  <c r="AD26"/>
  <c r="AD32"/>
  <c r="AD55"/>
  <c r="AD58"/>
  <c r="AD54"/>
  <c r="AD50"/>
  <c r="AD57"/>
  <c r="AD61"/>
  <c r="AD56"/>
  <c r="AD51"/>
  <c r="AD52"/>
  <c r="AD68"/>
  <c r="AD67"/>
  <c r="AD73"/>
  <c r="AD64"/>
  <c r="AD66"/>
  <c r="AD63"/>
  <c r="AD70"/>
  <c r="AD62"/>
  <c r="AD69"/>
  <c r="AD80"/>
  <c r="AD75"/>
  <c r="AD85"/>
  <c r="AD74"/>
  <c r="AD79"/>
  <c r="AD82"/>
  <c r="AD78"/>
  <c r="AD76"/>
  <c r="AD81"/>
  <c r="AD90"/>
  <c r="AD94"/>
  <c r="AD91"/>
  <c r="AD88"/>
  <c r="AD93"/>
  <c r="AD86"/>
  <c r="AD87"/>
  <c r="AD92"/>
  <c r="AD97"/>
  <c r="AD99"/>
  <c r="AD109"/>
  <c r="AD104"/>
  <c r="AD98"/>
  <c r="AD103"/>
  <c r="AD100"/>
  <c r="AD102"/>
  <c r="AD105"/>
  <c r="AD106"/>
  <c r="AD114"/>
  <c r="AD118"/>
  <c r="AD111"/>
  <c r="AD117"/>
  <c r="AD116"/>
  <c r="AD112"/>
  <c r="AD115"/>
  <c r="AD121"/>
  <c r="AD110"/>
  <c r="AD124"/>
  <c r="AD127"/>
  <c r="AD129"/>
  <c r="AD130"/>
  <c r="AD133"/>
  <c r="AD122"/>
  <c r="AD128"/>
  <c r="AD123"/>
  <c r="AD126"/>
  <c r="U47"/>
  <c r="U7"/>
  <c r="U20"/>
  <c r="U8"/>
  <c r="U35"/>
  <c r="U16"/>
  <c r="U38"/>
  <c r="U33"/>
  <c r="U23"/>
  <c r="U59"/>
  <c r="U48"/>
  <c r="U22"/>
  <c r="U25"/>
  <c r="U4"/>
  <c r="U45"/>
  <c r="U42"/>
  <c r="U32"/>
  <c r="U26"/>
  <c r="U36"/>
  <c r="U13"/>
  <c r="U9"/>
  <c r="U18"/>
  <c r="U14"/>
  <c r="U15"/>
  <c r="U44"/>
  <c r="U21"/>
  <c r="U11"/>
  <c r="U10"/>
  <c r="U19"/>
  <c r="U60"/>
  <c r="U5"/>
  <c r="U3"/>
  <c r="U46"/>
  <c r="U40"/>
  <c r="U49"/>
  <c r="U43"/>
  <c r="U39"/>
  <c r="U28"/>
  <c r="U30"/>
  <c r="U34"/>
  <c r="U27"/>
  <c r="U37"/>
  <c r="U31"/>
  <c r="U57"/>
  <c r="U50"/>
  <c r="U58"/>
  <c r="U55"/>
  <c r="U61"/>
  <c r="U56"/>
  <c r="U54"/>
  <c r="U52"/>
  <c r="U51"/>
  <c r="U68"/>
  <c r="U66"/>
  <c r="U67"/>
  <c r="U69"/>
  <c r="U64"/>
  <c r="U62"/>
  <c r="U70"/>
  <c r="U73"/>
  <c r="U63"/>
  <c r="U80"/>
  <c r="U85"/>
  <c r="U78"/>
  <c r="U75"/>
  <c r="U76"/>
  <c r="U82"/>
  <c r="U81"/>
  <c r="U74"/>
  <c r="U79"/>
  <c r="U97"/>
  <c r="U87"/>
  <c r="U88"/>
  <c r="U91"/>
  <c r="U86"/>
  <c r="U94"/>
  <c r="U90"/>
  <c r="U92"/>
  <c r="U93"/>
  <c r="U109"/>
  <c r="U103"/>
  <c r="U99"/>
  <c r="U104"/>
  <c r="U106"/>
  <c r="U98"/>
  <c r="U102"/>
  <c r="U100"/>
  <c r="U105"/>
  <c r="U114"/>
  <c r="U118"/>
  <c r="U121"/>
  <c r="U110"/>
  <c r="U111"/>
  <c r="U112"/>
  <c r="U117"/>
  <c r="U115"/>
  <c r="U116"/>
  <c r="U126"/>
  <c r="U123"/>
  <c r="U133"/>
  <c r="U122"/>
  <c r="U129"/>
  <c r="U128"/>
  <c r="U127"/>
  <c r="U130"/>
  <c r="U124"/>
  <c r="O41"/>
  <c r="AT32"/>
  <c r="AT14"/>
  <c r="AT44"/>
  <c r="AT45"/>
  <c r="AT43"/>
  <c r="AT42"/>
  <c r="AT31"/>
  <c r="AT39"/>
  <c r="AT40"/>
  <c r="AT38"/>
  <c r="AT49"/>
  <c r="AT37"/>
  <c r="AT46"/>
  <c r="AT34"/>
  <c r="AT19"/>
  <c r="AT18"/>
  <c r="AT36"/>
  <c r="AT23"/>
  <c r="AT8"/>
  <c r="AT15"/>
  <c r="AT30"/>
  <c r="AT33"/>
  <c r="AT27"/>
  <c r="AT25"/>
  <c r="AT60"/>
  <c r="AT10"/>
  <c r="AT22"/>
  <c r="AT4"/>
  <c r="AT28"/>
  <c r="AT21"/>
  <c r="AT13"/>
  <c r="AT11"/>
  <c r="AT7"/>
  <c r="AT20"/>
  <c r="AT3"/>
  <c r="AT16"/>
  <c r="AT26"/>
  <c r="AT35"/>
  <c r="AT59"/>
  <c r="AT9"/>
  <c r="AT47"/>
  <c r="AT48"/>
  <c r="AT5"/>
  <c r="AT58"/>
  <c r="AT52"/>
  <c r="AT54"/>
  <c r="AT55"/>
  <c r="AT56"/>
  <c r="AT57"/>
  <c r="AT51"/>
  <c r="AT61"/>
  <c r="AT50"/>
  <c r="AT62"/>
  <c r="AT68"/>
  <c r="AT67"/>
  <c r="AT73"/>
  <c r="AT66"/>
  <c r="AT70"/>
  <c r="AT64"/>
  <c r="AT69"/>
  <c r="AT63"/>
  <c r="AT78"/>
  <c r="AT80"/>
  <c r="AT81"/>
  <c r="AT85"/>
  <c r="AT74"/>
  <c r="AT79"/>
  <c r="AT75"/>
  <c r="AT76"/>
  <c r="AT82"/>
  <c r="AT93"/>
  <c r="AT91"/>
  <c r="AT86"/>
  <c r="AT88"/>
  <c r="AT94"/>
  <c r="AT92"/>
  <c r="AT97"/>
  <c r="AT90"/>
  <c r="AT87"/>
  <c r="AT98"/>
  <c r="AT104"/>
  <c r="AT102"/>
  <c r="AT103"/>
  <c r="AT106"/>
  <c r="AT109"/>
  <c r="AT105"/>
  <c r="AT100"/>
  <c r="AT99"/>
  <c r="AT111"/>
  <c r="AT118"/>
  <c r="AT110"/>
  <c r="AT112"/>
  <c r="AT116"/>
  <c r="AT117"/>
  <c r="AT121"/>
  <c r="AT115"/>
  <c r="AT114"/>
  <c r="AT124"/>
  <c r="AT126"/>
  <c r="AT128"/>
  <c r="AT127"/>
  <c r="AT129"/>
  <c r="AT123"/>
  <c r="AT122"/>
  <c r="AT133"/>
  <c r="AT130"/>
  <c r="Q41"/>
  <c r="AP5"/>
  <c r="AP22"/>
  <c r="AP8"/>
  <c r="AP59"/>
  <c r="AP19"/>
  <c r="AP20"/>
  <c r="AP15"/>
  <c r="AP31"/>
  <c r="AP21"/>
  <c r="AP35"/>
  <c r="AP11"/>
  <c r="AP7"/>
  <c r="AP48"/>
  <c r="AP4"/>
  <c r="AP38"/>
  <c r="AP49"/>
  <c r="AP33"/>
  <c r="AP18"/>
  <c r="AP23"/>
  <c r="AP10"/>
  <c r="AP9"/>
  <c r="AP3"/>
  <c r="AP46"/>
  <c r="AP45"/>
  <c r="AP40"/>
  <c r="AP43"/>
  <c r="AP47"/>
  <c r="AP36"/>
  <c r="AP60"/>
  <c r="AP13"/>
  <c r="AP25"/>
  <c r="AP16"/>
  <c r="AP42"/>
  <c r="AP39"/>
  <c r="AP44"/>
  <c r="AP28"/>
  <c r="AP34"/>
  <c r="AP37"/>
  <c r="AP26"/>
  <c r="AP32"/>
  <c r="AP14"/>
  <c r="AP30"/>
  <c r="AP27"/>
  <c r="AP50"/>
  <c r="AP51"/>
  <c r="AP52"/>
  <c r="AP58"/>
  <c r="AP55"/>
  <c r="AP61"/>
  <c r="AP54"/>
  <c r="AP56"/>
  <c r="AP57"/>
  <c r="AP69"/>
  <c r="AP70"/>
  <c r="AP68"/>
  <c r="AP67"/>
  <c r="AP73"/>
  <c r="AP66"/>
  <c r="AP64"/>
  <c r="AP63"/>
  <c r="AP62"/>
  <c r="AP82"/>
  <c r="AP80"/>
  <c r="AP74"/>
  <c r="AP78"/>
  <c r="AP76"/>
  <c r="AP85"/>
  <c r="AP75"/>
  <c r="AP81"/>
  <c r="AP79"/>
  <c r="AP87"/>
  <c r="AP97"/>
  <c r="AP88"/>
  <c r="AP93"/>
  <c r="AP91"/>
  <c r="AP90"/>
  <c r="AP86"/>
  <c r="AP94"/>
  <c r="AP92"/>
  <c r="AP102"/>
  <c r="AP100"/>
  <c r="AP106"/>
  <c r="AP104"/>
  <c r="AP98"/>
  <c r="AP109"/>
  <c r="AP103"/>
  <c r="AP99"/>
  <c r="AP105"/>
  <c r="AP114"/>
  <c r="AP111"/>
  <c r="AP118"/>
  <c r="AP117"/>
  <c r="AP110"/>
  <c r="AP112"/>
  <c r="AP115"/>
  <c r="AP121"/>
  <c r="AP116"/>
  <c r="AP130"/>
  <c r="AP129"/>
  <c r="AP124"/>
  <c r="AP122"/>
  <c r="AP133"/>
  <c r="AP128"/>
  <c r="AP123"/>
  <c r="AP127"/>
  <c r="AP126"/>
  <c r="Z29"/>
  <c r="W29"/>
  <c r="W17"/>
  <c r="AA18"/>
  <c r="AA9"/>
  <c r="AA36"/>
  <c r="AA25"/>
  <c r="AA14"/>
  <c r="AA16"/>
  <c r="AA39"/>
  <c r="AA40"/>
  <c r="AA42"/>
  <c r="AA38"/>
  <c r="AA44"/>
  <c r="AA30"/>
  <c r="AA26"/>
  <c r="AA35"/>
  <c r="AA19"/>
  <c r="AA59"/>
  <c r="AA23"/>
  <c r="AA47"/>
  <c r="AA15"/>
  <c r="AA5"/>
  <c r="AA45"/>
  <c r="AA46"/>
  <c r="AA22"/>
  <c r="AA7"/>
  <c r="AA60"/>
  <c r="AA13"/>
  <c r="AA48"/>
  <c r="AA4"/>
  <c r="AA49"/>
  <c r="AA32"/>
  <c r="AA34"/>
  <c r="AA27"/>
  <c r="AA20"/>
  <c r="AA21"/>
  <c r="AA11"/>
  <c r="AA8"/>
  <c r="AA10"/>
  <c r="AA3"/>
  <c r="AA43"/>
  <c r="AA31"/>
  <c r="AA28"/>
  <c r="AA33"/>
  <c r="AA37"/>
  <c r="AA61"/>
  <c r="AA57"/>
  <c r="AA52"/>
  <c r="AA55"/>
  <c r="AA51"/>
  <c r="AA58"/>
  <c r="AA50"/>
  <c r="AA54"/>
  <c r="AA56"/>
  <c r="AA67"/>
  <c r="AA64"/>
  <c r="AA62"/>
  <c r="AA70"/>
  <c r="AA68"/>
  <c r="AA66"/>
  <c r="AA73"/>
  <c r="AA69"/>
  <c r="AA63"/>
  <c r="AA80"/>
  <c r="AA85"/>
  <c r="AA76"/>
  <c r="AA82"/>
  <c r="AA74"/>
  <c r="AA81"/>
  <c r="AA79"/>
  <c r="AA78"/>
  <c r="AA75"/>
  <c r="AA94"/>
  <c r="AA88"/>
  <c r="AA92"/>
  <c r="AA91"/>
  <c r="AA86"/>
  <c r="AA87"/>
  <c r="AA90"/>
  <c r="AA97"/>
  <c r="AA93"/>
  <c r="AA105"/>
  <c r="AA103"/>
  <c r="AA102"/>
  <c r="AA99"/>
  <c r="AA98"/>
  <c r="AA100"/>
  <c r="AA106"/>
  <c r="AA109"/>
  <c r="AA104"/>
  <c r="AA112"/>
  <c r="AA110"/>
  <c r="AA117"/>
  <c r="AA121"/>
  <c r="AA116"/>
  <c r="AA118"/>
  <c r="AA111"/>
  <c r="AA115"/>
  <c r="AA114"/>
  <c r="AA129"/>
  <c r="AA128"/>
  <c r="AA124"/>
  <c r="AA133"/>
  <c r="AA130"/>
  <c r="AA127"/>
  <c r="AA122"/>
  <c r="AA123"/>
  <c r="AA126"/>
  <c r="H25"/>
  <c r="H47"/>
  <c r="H8"/>
  <c r="H21"/>
  <c r="H10"/>
  <c r="H5"/>
  <c r="H38"/>
  <c r="H45"/>
  <c r="H43"/>
  <c r="H33"/>
  <c r="H7"/>
  <c r="H9"/>
  <c r="H11"/>
  <c r="H48"/>
  <c r="H4"/>
  <c r="H14"/>
  <c r="H44"/>
  <c r="H49"/>
  <c r="H37"/>
  <c r="H18"/>
  <c r="H22"/>
  <c r="H59"/>
  <c r="H13"/>
  <c r="H23"/>
  <c r="H16"/>
  <c r="H15"/>
  <c r="H40"/>
  <c r="H46"/>
  <c r="H31"/>
  <c r="H60"/>
  <c r="H19"/>
  <c r="H35"/>
  <c r="H36"/>
  <c r="H20"/>
  <c r="H3"/>
  <c r="H39"/>
  <c r="H42"/>
  <c r="H26"/>
  <c r="H28"/>
  <c r="H30"/>
  <c r="H34"/>
  <c r="H27"/>
  <c r="H32"/>
  <c r="H54"/>
  <c r="H50"/>
  <c r="H57"/>
  <c r="H51"/>
  <c r="H61"/>
  <c r="H52"/>
  <c r="H58"/>
  <c r="H56"/>
  <c r="H55"/>
  <c r="H70"/>
  <c r="H63"/>
  <c r="H69"/>
  <c r="H67"/>
  <c r="H62"/>
  <c r="H73"/>
  <c r="H68"/>
  <c r="H64"/>
  <c r="H66"/>
  <c r="H75"/>
  <c r="H74"/>
  <c r="H81"/>
  <c r="H76"/>
  <c r="H80"/>
  <c r="H78"/>
  <c r="H85"/>
  <c r="H82"/>
  <c r="H79"/>
  <c r="H97"/>
  <c r="H94"/>
  <c r="H86"/>
  <c r="H92"/>
  <c r="H87"/>
  <c r="H88"/>
  <c r="H90"/>
  <c r="H93"/>
  <c r="H91"/>
  <c r="H106"/>
  <c r="H109"/>
  <c r="H98"/>
  <c r="H102"/>
  <c r="H100"/>
  <c r="H103"/>
  <c r="H99"/>
  <c r="H104"/>
  <c r="H105"/>
  <c r="H116"/>
  <c r="H121"/>
  <c r="H110"/>
  <c r="H114"/>
  <c r="H115"/>
  <c r="H118"/>
  <c r="H111"/>
  <c r="H112"/>
  <c r="H117"/>
  <c r="H126"/>
  <c r="H123"/>
  <c r="H122"/>
  <c r="H133"/>
  <c r="H124"/>
  <c r="H127"/>
  <c r="H128"/>
  <c r="H129"/>
  <c r="H130"/>
  <c r="X34"/>
  <c r="X43"/>
  <c r="X44"/>
  <c r="X42"/>
  <c r="X31"/>
  <c r="X46"/>
  <c r="X45"/>
  <c r="X49"/>
  <c r="X33"/>
  <c r="X7"/>
  <c r="X8"/>
  <c r="X21"/>
  <c r="X10"/>
  <c r="X9"/>
  <c r="X18"/>
  <c r="X23"/>
  <c r="X48"/>
  <c r="X22"/>
  <c r="X37"/>
  <c r="X30"/>
  <c r="X59"/>
  <c r="X47"/>
  <c r="X35"/>
  <c r="X19"/>
  <c r="X36"/>
  <c r="X32"/>
  <c r="X13"/>
  <c r="X25"/>
  <c r="X60"/>
  <c r="X11"/>
  <c r="X20"/>
  <c r="X57"/>
  <c r="X55"/>
  <c r="X58"/>
  <c r="X54"/>
  <c r="X61"/>
  <c r="X56"/>
  <c r="X67"/>
  <c r="X69"/>
  <c r="X70"/>
  <c r="X68"/>
  <c r="X66"/>
  <c r="X73"/>
  <c r="X79"/>
  <c r="X82"/>
  <c r="X80"/>
  <c r="X78"/>
  <c r="X85"/>
  <c r="X81"/>
  <c r="X97"/>
  <c r="X90"/>
  <c r="X93"/>
  <c r="X92"/>
  <c r="X91"/>
  <c r="X94"/>
  <c r="X109"/>
  <c r="X106"/>
  <c r="X104"/>
  <c r="X102"/>
  <c r="X105"/>
  <c r="X103"/>
  <c r="X118"/>
  <c r="X116"/>
  <c r="X121"/>
  <c r="X117"/>
  <c r="X114"/>
  <c r="X115"/>
  <c r="X130"/>
  <c r="X127"/>
  <c r="X133"/>
  <c r="X129"/>
  <c r="X128"/>
  <c r="X126"/>
  <c r="BP66" i="43"/>
  <c r="AB33" i="47"/>
  <c r="AB38"/>
  <c r="AB43"/>
  <c r="AB39"/>
  <c r="AB46"/>
  <c r="AB49"/>
  <c r="AB27"/>
  <c r="AB32"/>
  <c r="AB44"/>
  <c r="AB40"/>
  <c r="AB37"/>
  <c r="AB45"/>
  <c r="AB42"/>
  <c r="AB28"/>
  <c r="AB11"/>
  <c r="AB10"/>
  <c r="AB59"/>
  <c r="AB18"/>
  <c r="AB48"/>
  <c r="AB4"/>
  <c r="AB13"/>
  <c r="AB21"/>
  <c r="AB22"/>
  <c r="AB20"/>
  <c r="AB16"/>
  <c r="AB3"/>
  <c r="AB9"/>
  <c r="AB60"/>
  <c r="AB23"/>
  <c r="AB25"/>
  <c r="AB8"/>
  <c r="AB5"/>
  <c r="AB14"/>
  <c r="AB30"/>
  <c r="AB47"/>
  <c r="AB7"/>
  <c r="AB35"/>
  <c r="AB36"/>
  <c r="AB19"/>
  <c r="AB15"/>
  <c r="AB26"/>
  <c r="AB34"/>
  <c r="AB31"/>
  <c r="AB52"/>
  <c r="AB54"/>
  <c r="AB57"/>
  <c r="AB58"/>
  <c r="AB50"/>
  <c r="AB51"/>
  <c r="AB61"/>
  <c r="AB55"/>
  <c r="AB56"/>
  <c r="AB69"/>
  <c r="AB63"/>
  <c r="AB68"/>
  <c r="AB73"/>
  <c r="AB67"/>
  <c r="AB66"/>
  <c r="AB62"/>
  <c r="AB64"/>
  <c r="AB70"/>
  <c r="AB80"/>
  <c r="AB78"/>
  <c r="AB74"/>
  <c r="AB81"/>
  <c r="AB82"/>
  <c r="AB76"/>
  <c r="AB79"/>
  <c r="AB75"/>
  <c r="AB85"/>
  <c r="AB90"/>
  <c r="AB86"/>
  <c r="AB88"/>
  <c r="AB91"/>
  <c r="AB92"/>
  <c r="AB97"/>
  <c r="AB93"/>
  <c r="AB94"/>
  <c r="AB87"/>
  <c r="AB104"/>
  <c r="AB100"/>
  <c r="AB106"/>
  <c r="AB109"/>
  <c r="AB99"/>
  <c r="AB103"/>
  <c r="AB98"/>
  <c r="AB102"/>
  <c r="AB105"/>
  <c r="AB116"/>
  <c r="AB110"/>
  <c r="AB114"/>
  <c r="AB112"/>
  <c r="AB117"/>
  <c r="AB118"/>
  <c r="AB115"/>
  <c r="AB111"/>
  <c r="AB121"/>
  <c r="AB129"/>
  <c r="AB127"/>
  <c r="AB126"/>
  <c r="AB133"/>
  <c r="AB122"/>
  <c r="AB123"/>
  <c r="AB128"/>
  <c r="AB124"/>
  <c r="AB130"/>
  <c r="AL6"/>
  <c r="AQ6"/>
  <c r="X41"/>
  <c r="W135"/>
  <c r="D141"/>
  <c r="K141"/>
  <c r="S135"/>
  <c r="Y141"/>
  <c r="Y136"/>
  <c r="Q134"/>
  <c r="E138"/>
  <c r="P136"/>
  <c r="AD134"/>
  <c r="AE139"/>
  <c r="D134"/>
  <c r="AK134"/>
  <c r="AJ136"/>
  <c r="O113"/>
  <c r="P113"/>
  <c r="AQ65"/>
  <c r="Z89"/>
  <c r="Y6"/>
  <c r="Y113"/>
  <c r="AN15"/>
  <c r="AN16"/>
  <c r="AN14"/>
  <c r="AN21"/>
  <c r="AN11"/>
  <c r="AN59"/>
  <c r="AN47"/>
  <c r="AN60"/>
  <c r="AN5"/>
  <c r="AN42"/>
  <c r="AN34"/>
  <c r="AN35"/>
  <c r="AN18"/>
  <c r="AN48"/>
  <c r="AN19"/>
  <c r="AN8"/>
  <c r="AN43"/>
  <c r="AN44"/>
  <c r="AN40"/>
  <c r="AN45"/>
  <c r="AN26"/>
  <c r="AN22"/>
  <c r="AN23"/>
  <c r="AN10"/>
  <c r="AN13"/>
  <c r="AN36"/>
  <c r="AN39"/>
  <c r="AN38"/>
  <c r="AN33"/>
  <c r="AN7"/>
  <c r="AN25"/>
  <c r="AN20"/>
  <c r="AN9"/>
  <c r="AN4"/>
  <c r="AN49"/>
  <c r="AN46"/>
  <c r="AN37"/>
  <c r="AN3"/>
  <c r="AN32"/>
  <c r="AN30"/>
  <c r="AN28"/>
  <c r="AN31"/>
  <c r="AN27"/>
  <c r="AN58"/>
  <c r="AN52"/>
  <c r="AN54"/>
  <c r="AN61"/>
  <c r="AN57"/>
  <c r="AN56"/>
  <c r="AN51"/>
  <c r="AN55"/>
  <c r="AN50"/>
  <c r="AN68"/>
  <c r="AN67"/>
  <c r="AN64"/>
  <c r="AN63"/>
  <c r="AN73"/>
  <c r="AN66"/>
  <c r="AN69"/>
  <c r="AN70"/>
  <c r="AN62"/>
  <c r="AN74"/>
  <c r="AN76"/>
  <c r="AN78"/>
  <c r="AN81"/>
  <c r="AN82"/>
  <c r="AN85"/>
  <c r="AN80"/>
  <c r="AN79"/>
  <c r="AN75"/>
  <c r="AN93"/>
  <c r="AN92"/>
  <c r="AN86"/>
  <c r="AN94"/>
  <c r="AN88"/>
  <c r="AN91"/>
  <c r="AN97"/>
  <c r="AN87"/>
  <c r="AN90"/>
  <c r="AN103"/>
  <c r="AN98"/>
  <c r="AN100"/>
  <c r="AN104"/>
  <c r="AN109"/>
  <c r="AN102"/>
  <c r="AN99"/>
  <c r="AN105"/>
  <c r="AN106"/>
  <c r="AN111"/>
  <c r="AN110"/>
  <c r="AN121"/>
  <c r="AN115"/>
  <c r="AN112"/>
  <c r="AN114"/>
  <c r="AN117"/>
  <c r="AN116"/>
  <c r="AN118"/>
  <c r="AN127"/>
  <c r="AN133"/>
  <c r="AN130"/>
  <c r="AN124"/>
  <c r="AN123"/>
  <c r="AN126"/>
  <c r="AN128"/>
  <c r="AN122"/>
  <c r="AN129"/>
  <c r="AI27"/>
  <c r="AI3"/>
  <c r="AI43"/>
  <c r="AI49"/>
  <c r="AI5"/>
  <c r="AI45"/>
  <c r="AI46"/>
  <c r="AI26"/>
  <c r="AI31"/>
  <c r="AI42"/>
  <c r="AI4"/>
  <c r="AI30"/>
  <c r="AI28"/>
  <c r="AI33"/>
  <c r="AI40"/>
  <c r="AI38"/>
  <c r="AI39"/>
  <c r="AI44"/>
  <c r="AI34"/>
  <c r="AI25"/>
  <c r="AI22"/>
  <c r="AI59"/>
  <c r="AI48"/>
  <c r="AI21"/>
  <c r="AI16"/>
  <c r="AI13"/>
  <c r="AI20"/>
  <c r="AI9"/>
  <c r="AI10"/>
  <c r="AI11"/>
  <c r="AI14"/>
  <c r="AI32"/>
  <c r="AI37"/>
  <c r="AI35"/>
  <c r="AI36"/>
  <c r="AI60"/>
  <c r="AI7"/>
  <c r="AI47"/>
  <c r="AI23"/>
  <c r="AI8"/>
  <c r="AI18"/>
  <c r="AI19"/>
  <c r="AI15"/>
  <c r="AI61"/>
  <c r="AI54"/>
  <c r="AI56"/>
  <c r="AI57"/>
  <c r="AI58"/>
  <c r="AI50"/>
  <c r="AI52"/>
  <c r="AI55"/>
  <c r="AI51"/>
  <c r="AI64"/>
  <c r="AI70"/>
  <c r="AI68"/>
  <c r="AI63"/>
  <c r="AI69"/>
  <c r="AI62"/>
  <c r="AI67"/>
  <c r="AI73"/>
  <c r="AI66"/>
  <c r="AI75"/>
  <c r="AI81"/>
  <c r="AI82"/>
  <c r="AI74"/>
  <c r="AI78"/>
  <c r="AI79"/>
  <c r="AI80"/>
  <c r="AI85"/>
  <c r="AI76"/>
  <c r="AI94"/>
  <c r="AI87"/>
  <c r="AI86"/>
  <c r="AI91"/>
  <c r="AI88"/>
  <c r="AI90"/>
  <c r="AI92"/>
  <c r="AI97"/>
  <c r="AI93"/>
  <c r="AI104"/>
  <c r="AI99"/>
  <c r="AI105"/>
  <c r="AI102"/>
  <c r="AI106"/>
  <c r="AI98"/>
  <c r="AI103"/>
  <c r="AI100"/>
  <c r="AI109"/>
  <c r="AI110"/>
  <c r="AI116"/>
  <c r="AI121"/>
  <c r="AI117"/>
  <c r="AI112"/>
  <c r="AI115"/>
  <c r="AI111"/>
  <c r="AI114"/>
  <c r="AI118"/>
  <c r="AI133"/>
  <c r="AI124"/>
  <c r="AI128"/>
  <c r="AI130"/>
  <c r="AI122"/>
  <c r="AI123"/>
  <c r="AI127"/>
  <c r="AI126"/>
  <c r="AI129"/>
  <c r="W6"/>
  <c r="AC7"/>
  <c r="AC36"/>
  <c r="AC20"/>
  <c r="AC60"/>
  <c r="AC10"/>
  <c r="AC15"/>
  <c r="AC5"/>
  <c r="AC40"/>
  <c r="AC46"/>
  <c r="AC44"/>
  <c r="AC39"/>
  <c r="AC43"/>
  <c r="AC27"/>
  <c r="AC22"/>
  <c r="AC59"/>
  <c r="AC11"/>
  <c r="AC18"/>
  <c r="AC25"/>
  <c r="AC16"/>
  <c r="AC49"/>
  <c r="AC30"/>
  <c r="AC13"/>
  <c r="AC21"/>
  <c r="AC23"/>
  <c r="AC47"/>
  <c r="AC8"/>
  <c r="AC3"/>
  <c r="AC45"/>
  <c r="AC33"/>
  <c r="AC19"/>
  <c r="AC48"/>
  <c r="AC35"/>
  <c r="AC9"/>
  <c r="AC14"/>
  <c r="AC4"/>
  <c r="AC42"/>
  <c r="AC38"/>
  <c r="AC34"/>
  <c r="AC28"/>
  <c r="AC26"/>
  <c r="AC31"/>
  <c r="AC32"/>
  <c r="AC37"/>
  <c r="AC58"/>
  <c r="AC61"/>
  <c r="AC51"/>
  <c r="AC52"/>
  <c r="AC55"/>
  <c r="AC50"/>
  <c r="AC54"/>
  <c r="AC56"/>
  <c r="AC57"/>
  <c r="AC68"/>
  <c r="AC63"/>
  <c r="AC64"/>
  <c r="AC67"/>
  <c r="AC69"/>
  <c r="AC70"/>
  <c r="AC62"/>
  <c r="AC73"/>
  <c r="AC66"/>
  <c r="AC79"/>
  <c r="AC75"/>
  <c r="AC80"/>
  <c r="AC76"/>
  <c r="AC74"/>
  <c r="AC78"/>
  <c r="AC82"/>
  <c r="AC85"/>
  <c r="AC81"/>
  <c r="AC87"/>
  <c r="AC91"/>
  <c r="AC86"/>
  <c r="AC94"/>
  <c r="AC92"/>
  <c r="AC88"/>
  <c r="AC93"/>
  <c r="AC90"/>
  <c r="AC97"/>
  <c r="AC99"/>
  <c r="AC103"/>
  <c r="AC102"/>
  <c r="AC109"/>
  <c r="AC105"/>
  <c r="AC100"/>
  <c r="AC106"/>
  <c r="AC104"/>
  <c r="AC98"/>
  <c r="AC116"/>
  <c r="AC118"/>
  <c r="AC117"/>
  <c r="AC115"/>
  <c r="AC112"/>
  <c r="AC110"/>
  <c r="AC114"/>
  <c r="AC111"/>
  <c r="AC121"/>
  <c r="AC130"/>
  <c r="AC122"/>
  <c r="AC123"/>
  <c r="AC133"/>
  <c r="AC129"/>
  <c r="AC126"/>
  <c r="AC124"/>
  <c r="AC127"/>
  <c r="AC128"/>
  <c r="G48"/>
  <c r="G21"/>
  <c r="G20"/>
  <c r="Z4"/>
  <c r="G25"/>
  <c r="G35"/>
  <c r="G15"/>
  <c r="Z38"/>
  <c r="G43"/>
  <c r="G39"/>
  <c r="Z40"/>
  <c r="G42"/>
  <c r="Z27"/>
  <c r="G31"/>
  <c r="Z16"/>
  <c r="G47"/>
  <c r="G18"/>
  <c r="Z14"/>
  <c r="Z15"/>
  <c r="G9"/>
  <c r="G60"/>
  <c r="G5"/>
  <c r="G40"/>
  <c r="G44"/>
  <c r="Z28"/>
  <c r="G22"/>
  <c r="G11"/>
  <c r="G59"/>
  <c r="Z5"/>
  <c r="G13"/>
  <c r="G23"/>
  <c r="G16"/>
  <c r="G3"/>
  <c r="G46"/>
  <c r="G33"/>
  <c r="G28"/>
  <c r="G26"/>
  <c r="G36"/>
  <c r="G19"/>
  <c r="G7"/>
  <c r="Z3"/>
  <c r="G8"/>
  <c r="G10"/>
  <c r="G14"/>
  <c r="G4"/>
  <c r="G45"/>
  <c r="G38"/>
  <c r="Z39"/>
  <c r="G49"/>
  <c r="G30"/>
  <c r="G37"/>
  <c r="G27"/>
  <c r="G32"/>
  <c r="G34"/>
  <c r="Z26"/>
  <c r="G55"/>
  <c r="G61"/>
  <c r="Z51"/>
  <c r="G52"/>
  <c r="G51"/>
  <c r="G58"/>
  <c r="G50"/>
  <c r="G57"/>
  <c r="Z50"/>
  <c r="G54"/>
  <c r="Z52"/>
  <c r="G56"/>
  <c r="G73"/>
  <c r="G62"/>
  <c r="G69"/>
  <c r="Z62"/>
  <c r="Z63"/>
  <c r="G68"/>
  <c r="G67"/>
  <c r="Z64"/>
  <c r="G64"/>
  <c r="G63"/>
  <c r="G66"/>
  <c r="G70"/>
  <c r="Z75"/>
  <c r="G76"/>
  <c r="G75"/>
  <c r="G80"/>
  <c r="G78"/>
  <c r="Z76"/>
  <c r="G74"/>
  <c r="G85"/>
  <c r="G79"/>
  <c r="Z74"/>
  <c r="G81"/>
  <c r="G82"/>
  <c r="Z87"/>
  <c r="G94"/>
  <c r="Z88"/>
  <c r="G97"/>
  <c r="G93"/>
  <c r="Z86"/>
  <c r="G88"/>
  <c r="G92"/>
  <c r="G90"/>
  <c r="G86"/>
  <c r="G87"/>
  <c r="G91"/>
  <c r="Z100"/>
  <c r="G104"/>
  <c r="G102"/>
  <c r="G99"/>
  <c r="G103"/>
  <c r="G106"/>
  <c r="Z98"/>
  <c r="Z99"/>
  <c r="G100"/>
  <c r="G109"/>
  <c r="G98"/>
  <c r="G105"/>
  <c r="G110"/>
  <c r="G115"/>
  <c r="G121"/>
  <c r="G117"/>
  <c r="G118"/>
  <c r="G112"/>
  <c r="Z110"/>
  <c r="Z111"/>
  <c r="G114"/>
  <c r="G116"/>
  <c r="G111"/>
  <c r="Z112"/>
  <c r="Z77"/>
  <c r="Z101"/>
  <c r="G124"/>
  <c r="Z125"/>
  <c r="G126"/>
  <c r="G129"/>
  <c r="Z123"/>
  <c r="Z53"/>
  <c r="G127"/>
  <c r="G123"/>
  <c r="G122"/>
  <c r="G130"/>
  <c r="Z122"/>
  <c r="G133"/>
  <c r="Z124"/>
  <c r="G128"/>
  <c r="W41"/>
  <c r="AU17"/>
  <c r="Q6"/>
  <c r="AL17"/>
  <c r="AQ29"/>
  <c r="AM15"/>
  <c r="AM4"/>
  <c r="AM25"/>
  <c r="AM59"/>
  <c r="AM21"/>
  <c r="AM20"/>
  <c r="AM3"/>
  <c r="AM46"/>
  <c r="AM49"/>
  <c r="AM43"/>
  <c r="AM30"/>
  <c r="AM32"/>
  <c r="AM26"/>
  <c r="AM22"/>
  <c r="AM60"/>
  <c r="AM13"/>
  <c r="AM47"/>
  <c r="AM8"/>
  <c r="AM42"/>
  <c r="AM45"/>
  <c r="AM39"/>
  <c r="AM14"/>
  <c r="AM27"/>
  <c r="AM19"/>
  <c r="AM23"/>
  <c r="AM7"/>
  <c r="AM36"/>
  <c r="AM35"/>
  <c r="AM40"/>
  <c r="AM34"/>
  <c r="AM33"/>
  <c r="AM10"/>
  <c r="AM18"/>
  <c r="AM48"/>
  <c r="AM9"/>
  <c r="AM11"/>
  <c r="AM38"/>
  <c r="AM44"/>
  <c r="AM16"/>
  <c r="AM28"/>
  <c r="AM5"/>
  <c r="AM37"/>
  <c r="AM31"/>
  <c r="AM52"/>
  <c r="AM50"/>
  <c r="AM61"/>
  <c r="AM56"/>
  <c r="AM55"/>
  <c r="AM58"/>
  <c r="AM51"/>
  <c r="AM57"/>
  <c r="AM54"/>
  <c r="AM62"/>
  <c r="AM73"/>
  <c r="AM67"/>
  <c r="AM63"/>
  <c r="AM66"/>
  <c r="AM64"/>
  <c r="AM68"/>
  <c r="AM69"/>
  <c r="AM70"/>
  <c r="AM75"/>
  <c r="AM74"/>
  <c r="AM79"/>
  <c r="AM82"/>
  <c r="AM78"/>
  <c r="AM76"/>
  <c r="AM80"/>
  <c r="AM85"/>
  <c r="AM81"/>
  <c r="AM92"/>
  <c r="AM87"/>
  <c r="AM90"/>
  <c r="AM86"/>
  <c r="AM93"/>
  <c r="AM91"/>
  <c r="AM94"/>
  <c r="AM97"/>
  <c r="AM88"/>
  <c r="AM99"/>
  <c r="AM102"/>
  <c r="AM109"/>
  <c r="AM100"/>
  <c r="AM106"/>
  <c r="AM98"/>
  <c r="AM104"/>
  <c r="AM103"/>
  <c r="AM105"/>
  <c r="AM116"/>
  <c r="AM112"/>
  <c r="AM110"/>
  <c r="AM111"/>
  <c r="AM118"/>
  <c r="AM115"/>
  <c r="AM114"/>
  <c r="AM117"/>
  <c r="AM121"/>
  <c r="AM128"/>
  <c r="AM133"/>
  <c r="AM127"/>
  <c r="AM123"/>
  <c r="AM126"/>
  <c r="AM129"/>
  <c r="AM130"/>
  <c r="AM124"/>
  <c r="AM122"/>
  <c r="Z20"/>
  <c r="Z10"/>
  <c r="Z19"/>
  <c r="Z22"/>
  <c r="Z44"/>
  <c r="Z42"/>
  <c r="Z47"/>
  <c r="Z48"/>
  <c r="Z18"/>
  <c r="Z23"/>
  <c r="Z9"/>
  <c r="Z45"/>
  <c r="Z43"/>
  <c r="Z31"/>
  <c r="Z25"/>
  <c r="Z13"/>
  <c r="Z60"/>
  <c r="Z8"/>
  <c r="Z36"/>
  <c r="Z46"/>
  <c r="Z32"/>
  <c r="Z7"/>
  <c r="Z21"/>
  <c r="Z11"/>
  <c r="Z35"/>
  <c r="Z59"/>
  <c r="Z49"/>
  <c r="Z34"/>
  <c r="Z33"/>
  <c r="Z30"/>
  <c r="Z37"/>
  <c r="Z61"/>
  <c r="Z54"/>
  <c r="Z57"/>
  <c r="Z58"/>
  <c r="Z55"/>
  <c r="Z56"/>
  <c r="Z66"/>
  <c r="Z70"/>
  <c r="Z73"/>
  <c r="Z67"/>
  <c r="Z68"/>
  <c r="Z69"/>
  <c r="Z79"/>
  <c r="Z80"/>
  <c r="Z78"/>
  <c r="Z82"/>
  <c r="Z85"/>
  <c r="Z81"/>
  <c r="Z92"/>
  <c r="Z93"/>
  <c r="Z94"/>
  <c r="Z97"/>
  <c r="Z90"/>
  <c r="Z91"/>
  <c r="Z106"/>
  <c r="Z105"/>
  <c r="Z102"/>
  <c r="Z109"/>
  <c r="Z103"/>
  <c r="Z104"/>
  <c r="Z121"/>
  <c r="Z116"/>
  <c r="Z117"/>
  <c r="Z118"/>
  <c r="Z114"/>
  <c r="Z115"/>
  <c r="Z127"/>
  <c r="Z126"/>
  <c r="Z128"/>
  <c r="Z130"/>
  <c r="Z133"/>
  <c r="Z129"/>
  <c r="AR28"/>
  <c r="AR44"/>
  <c r="AR39"/>
  <c r="AR20"/>
  <c r="AR7"/>
  <c r="AR10"/>
  <c r="AR47"/>
  <c r="AR19"/>
  <c r="AR3"/>
  <c r="AR38"/>
  <c r="AR49"/>
  <c r="AR32"/>
  <c r="AR34"/>
  <c r="AR11"/>
  <c r="AR60"/>
  <c r="AR35"/>
  <c r="AR9"/>
  <c r="AR43"/>
  <c r="AR40"/>
  <c r="AR46"/>
  <c r="AR48"/>
  <c r="AR22"/>
  <c r="AR13"/>
  <c r="AR25"/>
  <c r="AR4"/>
  <c r="AR45"/>
  <c r="AR42"/>
  <c r="AR18"/>
  <c r="AR8"/>
  <c r="AR21"/>
  <c r="AR23"/>
  <c r="AR59"/>
  <c r="AR16"/>
  <c r="AR5"/>
  <c r="AR26"/>
  <c r="AR30"/>
  <c r="AR36"/>
  <c r="AR15"/>
  <c r="AR33"/>
  <c r="AR14"/>
  <c r="AR37"/>
  <c r="AR27"/>
  <c r="AR31"/>
  <c r="AR52"/>
  <c r="AR50"/>
  <c r="AR55"/>
  <c r="AR61"/>
  <c r="AR58"/>
  <c r="AR56"/>
  <c r="AR51"/>
  <c r="AR57"/>
  <c r="AR54"/>
  <c r="AR64"/>
  <c r="AR70"/>
  <c r="AR67"/>
  <c r="AR73"/>
  <c r="AR68"/>
  <c r="AR62"/>
  <c r="AR66"/>
  <c r="AR69"/>
  <c r="AR63"/>
  <c r="AR79"/>
  <c r="AR75"/>
  <c r="AR81"/>
  <c r="AR74"/>
  <c r="AR82"/>
  <c r="AR85"/>
  <c r="AR80"/>
  <c r="AR76"/>
  <c r="AR78"/>
  <c r="AR91"/>
  <c r="AR97"/>
  <c r="AR88"/>
  <c r="AR90"/>
  <c r="AR87"/>
  <c r="AR94"/>
  <c r="AR93"/>
  <c r="AR92"/>
  <c r="AR86"/>
  <c r="AR100"/>
  <c r="AR104"/>
  <c r="AR103"/>
  <c r="AR99"/>
  <c r="AR106"/>
  <c r="AR102"/>
  <c r="AR98"/>
  <c r="AR109"/>
  <c r="AR105"/>
  <c r="AR115"/>
  <c r="AR114"/>
  <c r="AR116"/>
  <c r="AR111"/>
  <c r="AR118"/>
  <c r="AR117"/>
  <c r="AR110"/>
  <c r="AR121"/>
  <c r="AR112"/>
  <c r="AR128"/>
  <c r="AR129"/>
  <c r="AR130"/>
  <c r="AR124"/>
  <c r="AR123"/>
  <c r="AR127"/>
  <c r="AR122"/>
  <c r="AR126"/>
  <c r="AR133"/>
  <c r="Y26"/>
  <c r="Y44"/>
  <c r="Q45"/>
  <c r="Q38"/>
  <c r="AL40"/>
  <c r="AJ40"/>
  <c r="AU39"/>
  <c r="O43"/>
  <c r="Q49"/>
  <c r="AL43"/>
  <c r="AL42"/>
  <c r="AU38"/>
  <c r="O39"/>
  <c r="D46"/>
  <c r="D38"/>
  <c r="O44"/>
  <c r="W28"/>
  <c r="Q31"/>
  <c r="W27"/>
  <c r="AU28"/>
  <c r="O32"/>
  <c r="AQ28"/>
  <c r="Y34"/>
  <c r="BP12" i="43"/>
  <c r="O60" i="47"/>
  <c r="O14"/>
  <c r="Q15"/>
  <c r="AL10"/>
  <c r="AL59"/>
  <c r="Q60"/>
  <c r="W38"/>
  <c r="Y40"/>
  <c r="Y39"/>
  <c r="AL49"/>
  <c r="AL39"/>
  <c r="Y43"/>
  <c r="D42"/>
  <c r="O42"/>
  <c r="O46"/>
  <c r="AU40"/>
  <c r="Q42"/>
  <c r="Y42"/>
  <c r="D40"/>
  <c r="AJ38"/>
  <c r="D44"/>
  <c r="AL33"/>
  <c r="Y32"/>
  <c r="AQ27"/>
  <c r="D34"/>
  <c r="Y27"/>
  <c r="Y38"/>
  <c r="Q44"/>
  <c r="AL44"/>
  <c r="AL46"/>
  <c r="O40"/>
  <c r="O38"/>
  <c r="AJ39"/>
  <c r="W39"/>
  <c r="Y49"/>
  <c r="AL45"/>
  <c r="D43"/>
  <c r="D49"/>
  <c r="AQ40"/>
  <c r="AJ26"/>
  <c r="Q34"/>
  <c r="Y30"/>
  <c r="D28"/>
  <c r="D30"/>
  <c r="AL27"/>
  <c r="AL31"/>
  <c r="AQ39"/>
  <c r="D39"/>
  <c r="Q43"/>
  <c r="Y46"/>
  <c r="Y45"/>
  <c r="Q46"/>
  <c r="D45"/>
  <c r="W40"/>
  <c r="O45"/>
  <c r="Q40"/>
  <c r="AL38"/>
  <c r="Q39"/>
  <c r="AQ38"/>
  <c r="O49"/>
  <c r="AJ28"/>
  <c r="AL37"/>
  <c r="Y31"/>
  <c r="AL28"/>
  <c r="O30"/>
  <c r="D26"/>
  <c r="O33"/>
  <c r="Q32"/>
  <c r="W3"/>
  <c r="AQ15"/>
  <c r="Y23"/>
  <c r="AL5"/>
  <c r="W4"/>
  <c r="AL25"/>
  <c r="Q47"/>
  <c r="Q22"/>
  <c r="AU15"/>
  <c r="AL9"/>
  <c r="Y20"/>
  <c r="Y36"/>
  <c r="Q19"/>
  <c r="O23"/>
  <c r="O8"/>
  <c r="O47"/>
  <c r="D35"/>
  <c r="D22"/>
  <c r="D25"/>
  <c r="AJ14"/>
  <c r="AJ4"/>
  <c r="O7"/>
  <c r="Q9"/>
  <c r="AL21"/>
  <c r="Q25"/>
  <c r="Q3"/>
  <c r="Y11"/>
  <c r="Q23"/>
  <c r="Y7"/>
  <c r="AL48"/>
  <c r="Q8"/>
  <c r="AL23"/>
  <c r="AJ3"/>
  <c r="O21"/>
  <c r="O25"/>
  <c r="D11"/>
  <c r="D36"/>
  <c r="O4"/>
  <c r="D5"/>
  <c r="W26"/>
  <c r="O37"/>
  <c r="O31"/>
  <c r="AL34"/>
  <c r="Y33"/>
  <c r="AU27"/>
  <c r="O18"/>
  <c r="Q11"/>
  <c r="AL20"/>
  <c r="Y4"/>
  <c r="Q59"/>
  <c r="Y18"/>
  <c r="Q36"/>
  <c r="AL22"/>
  <c r="Y15"/>
  <c r="AU5"/>
  <c r="AJ16"/>
  <c r="O9"/>
  <c r="D9"/>
  <c r="D8"/>
  <c r="D60"/>
  <c r="AQ5"/>
  <c r="O3"/>
  <c r="O35"/>
  <c r="Y35"/>
  <c r="Y60"/>
  <c r="AL35"/>
  <c r="Y5"/>
  <c r="AL13"/>
  <c r="AL18"/>
  <c r="AL14"/>
  <c r="Q7"/>
  <c r="Y13"/>
  <c r="Q14"/>
  <c r="AU3"/>
  <c r="AU4"/>
  <c r="D10"/>
  <c r="D19"/>
  <c r="O59"/>
  <c r="D4"/>
  <c r="D15"/>
  <c r="AU26"/>
  <c r="D31"/>
  <c r="AJ27"/>
  <c r="AL32"/>
  <c r="Q28"/>
  <c r="O28"/>
  <c r="D37"/>
  <c r="Y37"/>
  <c r="O20"/>
  <c r="AL60"/>
  <c r="AL47"/>
  <c r="Q13"/>
  <c r="AL8"/>
  <c r="AL3"/>
  <c r="AL11"/>
  <c r="AL36"/>
  <c r="AL16"/>
  <c r="AU14"/>
  <c r="AJ5"/>
  <c r="D23"/>
  <c r="D7"/>
  <c r="D20"/>
  <c r="O15"/>
  <c r="O36"/>
  <c r="AQ3"/>
  <c r="W14"/>
  <c r="Q16"/>
  <c r="Q18"/>
  <c r="AL19"/>
  <c r="Y8"/>
  <c r="Q20"/>
  <c r="Y9"/>
  <c r="Q35"/>
  <c r="Y19"/>
  <c r="Y21"/>
  <c r="Q21"/>
  <c r="W15"/>
  <c r="O5"/>
  <c r="D47"/>
  <c r="D13"/>
  <c r="O19"/>
  <c r="D14"/>
  <c r="D3"/>
  <c r="D32"/>
  <c r="Q30"/>
  <c r="O34"/>
  <c r="Q33"/>
  <c r="Q27"/>
  <c r="AQ14"/>
  <c r="AL7"/>
  <c r="Y3"/>
  <c r="Y48"/>
  <c r="Q5"/>
  <c r="Q4"/>
  <c r="AU16"/>
  <c r="Y22"/>
  <c r="O10"/>
  <c r="O22"/>
  <c r="AQ16"/>
  <c r="D18"/>
  <c r="O48"/>
  <c r="D48"/>
  <c r="AQ4"/>
  <c r="O16"/>
  <c r="AJ15"/>
  <c r="Q10"/>
  <c r="Y47"/>
  <c r="Y14"/>
  <c r="Q48"/>
  <c r="Y16"/>
  <c r="Y59"/>
  <c r="Y25"/>
  <c r="AL4"/>
  <c r="Y10"/>
  <c r="AL15"/>
  <c r="W5"/>
  <c r="O11"/>
  <c r="O13"/>
  <c r="D21"/>
  <c r="D59"/>
  <c r="W16"/>
  <c r="D16"/>
  <c r="O27"/>
  <c r="D27"/>
  <c r="Q26"/>
  <c r="AL26"/>
  <c r="O26"/>
  <c r="Q37"/>
  <c r="AL30"/>
  <c r="AQ26"/>
  <c r="D33"/>
  <c r="Y28"/>
  <c r="Y51"/>
  <c r="Y61"/>
  <c r="Y58"/>
  <c r="Q56"/>
  <c r="AJ51"/>
  <c r="O61"/>
  <c r="O51"/>
  <c r="D52"/>
  <c r="O50"/>
  <c r="AL58"/>
  <c r="Y52"/>
  <c r="Q52"/>
  <c r="O54"/>
  <c r="D55"/>
  <c r="D61"/>
  <c r="D50"/>
  <c r="Q54"/>
  <c r="Y55"/>
  <c r="AL54"/>
  <c r="AJ50"/>
  <c r="D56"/>
  <c r="AJ52"/>
  <c r="Q61"/>
  <c r="AL52"/>
  <c r="Y57"/>
  <c r="D57"/>
  <c r="O55"/>
  <c r="AL55"/>
  <c r="Q51"/>
  <c r="AL51"/>
  <c r="Q55"/>
  <c r="W50"/>
  <c r="O58"/>
  <c r="W51"/>
  <c r="D58"/>
  <c r="O52"/>
  <c r="Q57"/>
  <c r="AL61"/>
  <c r="AQ51"/>
  <c r="Q50"/>
  <c r="AQ52"/>
  <c r="W52"/>
  <c r="AL56"/>
  <c r="Y54"/>
  <c r="Y56"/>
  <c r="Y50"/>
  <c r="D51"/>
  <c r="AQ50"/>
  <c r="D54"/>
  <c r="AU50"/>
  <c r="AU52"/>
  <c r="O56"/>
  <c r="Q58"/>
  <c r="AL57"/>
  <c r="AL50"/>
  <c r="AU51"/>
  <c r="O57"/>
  <c r="O66"/>
  <c r="Y62"/>
  <c r="AL66"/>
  <c r="D63"/>
  <c r="W62"/>
  <c r="W64"/>
  <c r="O67"/>
  <c r="D68"/>
  <c r="O68"/>
  <c r="D62"/>
  <c r="AL73"/>
  <c r="Y70"/>
  <c r="Y66"/>
  <c r="AL68"/>
  <c r="AQ62"/>
  <c r="D69"/>
  <c r="Q63"/>
  <c r="AL64"/>
  <c r="AQ63"/>
  <c r="O73"/>
  <c r="AU64"/>
  <c r="AL62"/>
  <c r="Y67"/>
  <c r="Q70"/>
  <c r="Q64"/>
  <c r="AQ64"/>
  <c r="D67"/>
  <c r="O70"/>
  <c r="AJ63"/>
  <c r="AJ62"/>
  <c r="D64"/>
  <c r="AL70"/>
  <c r="Q69"/>
  <c r="AL63"/>
  <c r="O62"/>
  <c r="O69"/>
  <c r="AU62"/>
  <c r="O64"/>
  <c r="Y63"/>
  <c r="AL67"/>
  <c r="AL69"/>
  <c r="Q67"/>
  <c r="W63"/>
  <c r="O63"/>
  <c r="D73"/>
  <c r="Y73"/>
  <c r="Q68"/>
  <c r="Y68"/>
  <c r="D66"/>
  <c r="AU63"/>
  <c r="Q66"/>
  <c r="Q73"/>
  <c r="Y64"/>
  <c r="Q62"/>
  <c r="Y69"/>
  <c r="AJ64"/>
  <c r="D70"/>
  <c r="AU74"/>
  <c r="Q82"/>
  <c r="AL80"/>
  <c r="Q76"/>
  <c r="Q75"/>
  <c r="O79"/>
  <c r="D79"/>
  <c r="D74"/>
  <c r="O85"/>
  <c r="W75"/>
  <c r="Y78"/>
  <c r="Y80"/>
  <c r="Y74"/>
  <c r="AU75"/>
  <c r="D75"/>
  <c r="AU76"/>
  <c r="D80"/>
  <c r="Q74"/>
  <c r="Y82"/>
  <c r="Q80"/>
  <c r="Q85"/>
  <c r="O75"/>
  <c r="O78"/>
  <c r="O74"/>
  <c r="D76"/>
  <c r="AJ74"/>
  <c r="Q79"/>
  <c r="Y81"/>
  <c r="AJ75"/>
  <c r="O81"/>
  <c r="AJ76"/>
  <c r="W74"/>
  <c r="AL74"/>
  <c r="AL76"/>
  <c r="Y76"/>
  <c r="Y85"/>
  <c r="D82"/>
  <c r="O76"/>
  <c r="AQ74"/>
  <c r="AL75"/>
  <c r="Q78"/>
  <c r="Y75"/>
  <c r="AQ75"/>
  <c r="O82"/>
  <c r="AQ76"/>
  <c r="AL79"/>
  <c r="Q81"/>
  <c r="AL81"/>
  <c r="AL78"/>
  <c r="O80"/>
  <c r="D85"/>
  <c r="AL85"/>
  <c r="AL82"/>
  <c r="Y79"/>
  <c r="W76"/>
  <c r="D81"/>
  <c r="D78"/>
  <c r="AU87"/>
  <c r="O94"/>
  <c r="Q86"/>
  <c r="Y90"/>
  <c r="D86"/>
  <c r="AL88"/>
  <c r="D93"/>
  <c r="Y93"/>
  <c r="Y97"/>
  <c r="AL90"/>
  <c r="AL94"/>
  <c r="D97"/>
  <c r="O93"/>
  <c r="Q88"/>
  <c r="AQ87"/>
  <c r="D88"/>
  <c r="O92"/>
  <c r="W86"/>
  <c r="AL92"/>
  <c r="AL93"/>
  <c r="Y87"/>
  <c r="D91"/>
  <c r="O88"/>
  <c r="Q91"/>
  <c r="Y91"/>
  <c r="AL86"/>
  <c r="AJ86"/>
  <c r="O87"/>
  <c r="D94"/>
  <c r="O90"/>
  <c r="Y86"/>
  <c r="AJ87"/>
  <c r="AU88"/>
  <c r="Q97"/>
  <c r="Y94"/>
  <c r="AL97"/>
  <c r="AL91"/>
  <c r="D92"/>
  <c r="Q92"/>
  <c r="Y92"/>
  <c r="Q94"/>
  <c r="AJ88"/>
  <c r="D87"/>
  <c r="O91"/>
  <c r="O86"/>
  <c r="D90"/>
  <c r="W87"/>
  <c r="AQ86"/>
  <c r="Q90"/>
  <c r="Q87"/>
  <c r="Y88"/>
  <c r="Q93"/>
  <c r="AQ88"/>
  <c r="W88"/>
  <c r="AU86"/>
  <c r="O97"/>
  <c r="AL87"/>
  <c r="W98"/>
  <c r="Y100"/>
  <c r="Q104"/>
  <c r="AQ100"/>
  <c r="AU99"/>
  <c r="AU98"/>
  <c r="W100"/>
  <c r="D100"/>
  <c r="AJ98"/>
  <c r="AL104"/>
  <c r="Q109"/>
  <c r="O105"/>
  <c r="AL109"/>
  <c r="Y103"/>
  <c r="O102"/>
  <c r="D105"/>
  <c r="AU100"/>
  <c r="O98"/>
  <c r="Y102"/>
  <c r="Q99"/>
  <c r="Y104"/>
  <c r="D102"/>
  <c r="O106"/>
  <c r="AL100"/>
  <c r="AL99"/>
  <c r="AL106"/>
  <c r="Y99"/>
  <c r="AL102"/>
  <c r="D109"/>
  <c r="O104"/>
  <c r="O99"/>
  <c r="AJ99"/>
  <c r="Q100"/>
  <c r="AL105"/>
  <c r="AL103"/>
  <c r="D98"/>
  <c r="D99"/>
  <c r="D106"/>
  <c r="W99"/>
  <c r="Y106"/>
  <c r="Q103"/>
  <c r="Q98"/>
  <c r="AQ98"/>
  <c r="AL98"/>
  <c r="O109"/>
  <c r="Y109"/>
  <c r="Q105"/>
  <c r="Y105"/>
  <c r="O103"/>
  <c r="D103"/>
  <c r="AJ100"/>
  <c r="O100"/>
  <c r="Y98"/>
  <c r="AQ99"/>
  <c r="Q106"/>
  <c r="Q102"/>
  <c r="D104"/>
  <c r="AQ110"/>
  <c r="D112"/>
  <c r="AJ110"/>
  <c r="Q112"/>
  <c r="AL115"/>
  <c r="AQ112"/>
  <c r="Q116"/>
  <c r="W112"/>
  <c r="D114"/>
  <c r="O114"/>
  <c r="O115"/>
  <c r="Y110"/>
  <c r="AL116"/>
  <c r="AL121"/>
  <c r="AJ111"/>
  <c r="D115"/>
  <c r="O112"/>
  <c r="W111"/>
  <c r="Q118"/>
  <c r="Y121"/>
  <c r="AL110"/>
  <c r="Q121"/>
  <c r="O118"/>
  <c r="O110"/>
  <c r="D116"/>
  <c r="D110"/>
  <c r="AL118"/>
  <c r="AL114"/>
  <c r="Y112"/>
  <c r="AJ112"/>
  <c r="O111"/>
  <c r="D111"/>
  <c r="Y118"/>
  <c r="AL112"/>
  <c r="Q115"/>
  <c r="Y117"/>
  <c r="Y115"/>
  <c r="O116"/>
  <c r="AU111"/>
  <c r="Q111"/>
  <c r="Q117"/>
  <c r="O121"/>
  <c r="O117"/>
  <c r="AU110"/>
  <c r="AQ111"/>
  <c r="Y111"/>
  <c r="Y114"/>
  <c r="Q110"/>
  <c r="AL117"/>
  <c r="Q114"/>
  <c r="W110"/>
  <c r="D118"/>
  <c r="D117"/>
  <c r="AU112"/>
  <c r="Y116"/>
  <c r="AL111"/>
  <c r="D121"/>
  <c r="AL77"/>
  <c r="AJ53"/>
  <c r="AQ53"/>
  <c r="AU122"/>
  <c r="Q130"/>
  <c r="Y124"/>
  <c r="AL129"/>
  <c r="Y126"/>
  <c r="W125"/>
  <c r="AQ122"/>
  <c r="D127"/>
  <c r="O133"/>
  <c r="D124"/>
  <c r="Q122"/>
  <c r="O125"/>
  <c r="Y53"/>
  <c r="Y101"/>
  <c r="AU101"/>
  <c r="W53"/>
  <c r="AU53"/>
  <c r="Q77"/>
  <c r="W123"/>
  <c r="AL124"/>
  <c r="Q128"/>
  <c r="AL130"/>
  <c r="Y127"/>
  <c r="AQ125"/>
  <c r="D129"/>
  <c r="O128"/>
  <c r="AL127"/>
  <c r="Q124"/>
  <c r="AL128"/>
  <c r="O123"/>
  <c r="AU124"/>
  <c r="D130"/>
  <c r="O124"/>
  <c r="Q101"/>
  <c r="W77"/>
  <c r="AQ101"/>
  <c r="O101"/>
  <c r="Q53"/>
  <c r="AL53"/>
  <c r="AJ101"/>
  <c r="AU123"/>
  <c r="Y133"/>
  <c r="Y123"/>
  <c r="AL122"/>
  <c r="O122"/>
  <c r="O126"/>
  <c r="O127"/>
  <c r="Q125"/>
  <c r="D133"/>
  <c r="Q123"/>
  <c r="Y129"/>
  <c r="Y128"/>
  <c r="Y122"/>
  <c r="W122"/>
  <c r="AJ122"/>
  <c r="D126"/>
  <c r="AU125"/>
  <c r="AL125"/>
  <c r="O53"/>
  <c r="Y77"/>
  <c r="O77"/>
  <c r="W101"/>
  <c r="AJ77"/>
  <c r="AU77"/>
  <c r="AL101"/>
  <c r="AQ77"/>
  <c r="O130"/>
  <c r="Q126"/>
  <c r="Q127"/>
  <c r="Y130"/>
  <c r="AJ123"/>
  <c r="AQ124"/>
  <c r="Y125"/>
  <c r="AQ123"/>
  <c r="D123"/>
  <c r="W124"/>
  <c r="Q129"/>
  <c r="AL133"/>
  <c r="AL123"/>
  <c r="O129"/>
  <c r="D122"/>
  <c r="D128"/>
  <c r="AJ124"/>
  <c r="Q133"/>
  <c r="AL126"/>
  <c r="AJ125"/>
  <c r="AL29"/>
  <c r="AJ6"/>
  <c r="BP65" i="43"/>
  <c r="AU41" i="47"/>
  <c r="P29"/>
  <c r="AV10" l="1"/>
  <c r="AV9"/>
  <c r="AV20"/>
  <c r="AV8"/>
  <c r="AV23"/>
  <c r="AV15"/>
  <c r="AV27"/>
  <c r="AV26"/>
  <c r="AV16"/>
  <c r="AV51"/>
  <c r="AV52"/>
  <c r="AV46"/>
  <c r="AV21"/>
  <c r="AV60"/>
  <c r="AV36"/>
  <c r="AV35"/>
  <c r="AV11"/>
  <c r="AV4"/>
  <c r="AV32"/>
  <c r="AV30"/>
  <c r="AV5"/>
  <c r="AV42"/>
  <c r="AV61"/>
  <c r="AV50"/>
  <c r="AV44"/>
  <c r="AV45"/>
  <c r="AV19"/>
  <c r="AV13"/>
  <c r="AV18"/>
  <c r="AV22"/>
  <c r="AV25"/>
  <c r="AV31"/>
  <c r="AV14"/>
  <c r="AV28"/>
  <c r="AV49"/>
  <c r="AV58"/>
  <c r="AV39"/>
  <c r="AV40"/>
  <c r="AV47"/>
  <c r="AV59"/>
  <c r="AV7"/>
  <c r="AV48"/>
  <c r="AV3"/>
  <c r="AV33"/>
  <c r="AV37"/>
  <c r="AV34"/>
  <c r="AV43"/>
  <c r="AV54"/>
  <c r="AV56"/>
  <c r="AV55"/>
  <c r="AV57"/>
  <c r="AV38"/>
  <c r="AV73"/>
  <c r="AV63"/>
  <c r="AV68"/>
  <c r="AV66"/>
  <c r="AV64"/>
  <c r="AV62"/>
  <c r="AV70"/>
  <c r="AV67"/>
  <c r="AV69"/>
  <c r="AV80"/>
  <c r="AV79"/>
  <c r="AV75"/>
  <c r="AV81"/>
  <c r="AV78"/>
  <c r="AV74"/>
  <c r="AV82"/>
  <c r="AV76"/>
  <c r="AV85"/>
  <c r="AV93"/>
  <c r="AV88"/>
  <c r="AV87"/>
  <c r="AV91"/>
  <c r="AV94"/>
  <c r="AV97"/>
  <c r="AV92"/>
  <c r="AV86"/>
  <c r="AV90"/>
  <c r="AV98"/>
  <c r="AV105"/>
  <c r="AV103"/>
  <c r="AV104"/>
  <c r="AV100"/>
  <c r="AV109"/>
  <c r="AV99"/>
  <c r="AV106"/>
  <c r="AV102"/>
  <c r="AV115"/>
  <c r="AV118"/>
  <c r="AV111"/>
  <c r="AV112"/>
  <c r="AV116"/>
  <c r="AV114"/>
  <c r="AV121"/>
  <c r="AV110"/>
  <c r="AV117"/>
  <c r="AV123"/>
  <c r="AV130"/>
  <c r="AV129"/>
  <c r="AV124"/>
  <c r="AV122"/>
  <c r="AV128"/>
  <c r="AV133"/>
  <c r="AV126"/>
  <c r="AV127"/>
  <c r="AV136"/>
  <c r="AV134"/>
  <c r="AV135"/>
  <c r="AV145"/>
  <c r="AV138"/>
  <c r="AV139"/>
  <c r="AV140"/>
  <c r="AV142"/>
  <c r="AV141"/>
</calcChain>
</file>

<file path=xl/sharedStrings.xml><?xml version="1.0" encoding="utf-8"?>
<sst xmlns="http://schemas.openxmlformats.org/spreadsheetml/2006/main" count="1281" uniqueCount="115">
  <si>
    <t xml:space="preserve">  </t>
  </si>
  <si>
    <t>SEMAINE</t>
  </si>
  <si>
    <t>JOUR</t>
  </si>
  <si>
    <t>am/pm</t>
  </si>
  <si>
    <t>Moustapha</t>
  </si>
  <si>
    <t>marc</t>
  </si>
  <si>
    <t>Jérémy M</t>
  </si>
  <si>
    <t>ursula</t>
  </si>
  <si>
    <t>carl</t>
  </si>
  <si>
    <t>sandie</t>
  </si>
  <si>
    <t>wissem</t>
  </si>
  <si>
    <t>julien</t>
  </si>
  <si>
    <t>Marouan</t>
  </si>
  <si>
    <t>jérémy</t>
  </si>
  <si>
    <t>gregory</t>
  </si>
  <si>
    <t>Medhi</t>
  </si>
  <si>
    <t>Woihide</t>
  </si>
  <si>
    <t>Noé</t>
  </si>
  <si>
    <t>Joris</t>
  </si>
  <si>
    <t>Jean-pierre</t>
  </si>
  <si>
    <t>sébastien</t>
  </si>
  <si>
    <t>aymeric</t>
  </si>
  <si>
    <t>jean</t>
  </si>
  <si>
    <t>Jean-Luc</t>
  </si>
  <si>
    <t>Mickael</t>
  </si>
  <si>
    <t>Colonne2</t>
  </si>
  <si>
    <t>Said</t>
  </si>
  <si>
    <t>Benjamin</t>
  </si>
  <si>
    <t>Rachid</t>
  </si>
  <si>
    <t>Mohamed</t>
  </si>
  <si>
    <t>Monhammadou</t>
  </si>
  <si>
    <t>Mickael2</t>
  </si>
  <si>
    <t>Isabelle</t>
  </si>
  <si>
    <t>Tony</t>
  </si>
  <si>
    <t>Morgan</t>
  </si>
  <si>
    <t>Abdelhalim</t>
  </si>
  <si>
    <t>Sambou</t>
  </si>
  <si>
    <t>Djibi</t>
  </si>
  <si>
    <t>laetitia</t>
  </si>
  <si>
    <t>Guillaume</t>
  </si>
  <si>
    <t>Amandine</t>
  </si>
  <si>
    <t>virginie</t>
  </si>
  <si>
    <t>david</t>
  </si>
  <si>
    <t>andrew</t>
  </si>
  <si>
    <t>aurélie</t>
  </si>
  <si>
    <t>Jean-Louis</t>
  </si>
  <si>
    <t>Jonathan</t>
  </si>
  <si>
    <t>Jérome</t>
  </si>
  <si>
    <t>Jérome2</t>
  </si>
  <si>
    <t>Jérome3</t>
  </si>
  <si>
    <t>Jérome4</t>
  </si>
  <si>
    <t>Alexis</t>
  </si>
  <si>
    <t>Swann</t>
  </si>
  <si>
    <t>Thomas</t>
  </si>
  <si>
    <t>Christopher</t>
  </si>
  <si>
    <t>Johnny</t>
  </si>
  <si>
    <t>Jason</t>
  </si>
  <si>
    <t>Thomas3</t>
  </si>
  <si>
    <t>Thomas2</t>
  </si>
  <si>
    <t>Hani</t>
  </si>
  <si>
    <t>Didier</t>
  </si>
  <si>
    <t>JP</t>
  </si>
  <si>
    <t>Jeff</t>
  </si>
  <si>
    <t>Pascal</t>
  </si>
  <si>
    <t xml:space="preserve">Fabien </t>
  </si>
  <si>
    <t>Ludovic</t>
  </si>
  <si>
    <t>TOTAL</t>
  </si>
  <si>
    <t>am</t>
  </si>
  <si>
    <t>con</t>
  </si>
  <si>
    <t>pm</t>
  </si>
  <si>
    <t>RET</t>
  </si>
  <si>
    <t>NORMAL</t>
  </si>
  <si>
    <t>HEURES SUP</t>
  </si>
  <si>
    <t>MAL</t>
  </si>
  <si>
    <t>CON</t>
  </si>
  <si>
    <t>FORM</t>
  </si>
  <si>
    <t>ABS</t>
  </si>
  <si>
    <t>EVENT</t>
  </si>
  <si>
    <t>ASTREINTE</t>
  </si>
  <si>
    <t>Mois</t>
  </si>
  <si>
    <t>Barry</t>
  </si>
  <si>
    <t>Syham</t>
  </si>
  <si>
    <t>Fin de Mois</t>
  </si>
  <si>
    <t>Jean-Pierre</t>
  </si>
  <si>
    <t>Andrew</t>
  </si>
  <si>
    <t>heures</t>
  </si>
  <si>
    <t>jours</t>
  </si>
  <si>
    <t>JF</t>
  </si>
  <si>
    <t>demi-jours</t>
  </si>
  <si>
    <t>RP</t>
  </si>
  <si>
    <t>demi jours</t>
  </si>
  <si>
    <t>code</t>
  </si>
  <si>
    <t>forfait</t>
  </si>
  <si>
    <t>calcul_HS</t>
  </si>
  <si>
    <t>Jour Férié</t>
  </si>
  <si>
    <t>semaine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</si>
  <si>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</si>
  <si>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</si>
  <si>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</si>
  <si>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</si>
  <si>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</si>
  <si>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</si>
  <si>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</si>
  <si>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</si>
  <si>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</si>
  <si>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</si>
  <si>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</si>
  <si>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</si>
  <si>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</si>
  <si>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abs</t>
  </si>
  <si>
    <t>ret</t>
  </si>
  <si>
    <t>astreinte</t>
  </si>
  <si>
    <t>mal</t>
  </si>
  <si>
    <t>event</t>
  </si>
  <si>
    <t>Corentin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</si>
</sst>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mmm\-yyyy"/>
  </numFmts>
  <fonts count="27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/>
      </top>
      <bottom/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78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4" fillId="0" borderId="10" xfId="0" applyFont="1" applyBorder="1"/>
    <xf numFmtId="0" fontId="24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0" fontId="25" fillId="30" borderId="18" xfId="0" applyFont="1" applyFill="1" applyBorder="1" applyAlignment="1">
      <alignment horizontal="center"/>
    </xf>
    <xf numFmtId="0" fontId="25" fillId="30" borderId="17" xfId="0" applyFont="1" applyFill="1" applyBorder="1" applyAlignment="1">
      <alignment horizontal="center"/>
    </xf>
    <xf numFmtId="0" fontId="0" fillId="31" borderId="17" xfId="0" applyFont="1" applyFill="1" applyBorder="1" applyAlignment="1">
      <alignment horizontal="center"/>
    </xf>
    <xf numFmtId="0" fontId="0" fillId="31" borderId="18" xfId="0" applyFont="1" applyFill="1" applyBorder="1" applyAlignment="1">
      <alignment horizontal="center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24" fillId="24" borderId="0" xfId="0" applyFont="1" applyFill="1" applyBorder="1" applyProtection="1">
      <protection locked="0"/>
    </xf>
    <xf numFmtId="0" fontId="0" fillId="0" borderId="0" xfId="0" applyAlignment="1">
      <alignment horizontal="left"/>
    </xf>
    <xf numFmtId="0" fontId="0" fillId="26" borderId="0" xfId="0" applyFill="1" applyBorder="1" applyAlignment="1">
      <alignment horizontal="left"/>
    </xf>
    <xf numFmtId="2" fontId="1" fillId="28" borderId="0" xfId="0" applyNumberFormat="1" applyFont="1" applyFill="1" applyBorder="1" applyAlignment="1">
      <alignment horizontal="left" vertical="center"/>
    </xf>
    <xf numFmtId="2" fontId="1" fillId="29" borderId="0" xfId="0" applyNumberFormat="1" applyFont="1" applyFill="1" applyBorder="1" applyAlignment="1">
      <alignment horizontal="left" vertical="center"/>
    </xf>
    <xf numFmtId="2" fontId="1" fillId="28" borderId="0" xfId="0" applyNumberFormat="1" applyFont="1" applyFill="1" applyBorder="1" applyAlignment="1">
      <alignment horizontal="left"/>
    </xf>
    <xf numFmtId="2" fontId="1" fillId="24" borderId="0" xfId="0" applyNumberFormat="1" applyFont="1" applyFill="1" applyBorder="1" applyAlignment="1">
      <alignment horizontal="left" vertical="center"/>
    </xf>
    <xf numFmtId="0" fontId="0" fillId="23" borderId="15" xfId="0" applyFill="1" applyBorder="1" applyAlignment="1">
      <alignment horizontal="left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2" fontId="1" fillId="0" borderId="0" xfId="0" applyNumberFormat="1" applyFont="1" applyFill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 vertical="center"/>
      <protection locked="0"/>
    </xf>
    <xf numFmtId="168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6" fontId="1" fillId="0" borderId="10" xfId="0" applyNumberFormat="1" applyFont="1" applyFill="1" applyBorder="1" applyAlignment="1" applyProtection="1">
      <alignment vertical="center"/>
      <protection locked="0"/>
    </xf>
    <xf numFmtId="168" fontId="1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 applyProtection="1">
      <alignment vertical="center"/>
      <protection locked="0"/>
    </xf>
    <xf numFmtId="166" fontId="1" fillId="0" borderId="0" xfId="0" applyNumberFormat="1" applyFont="1" applyFill="1" applyBorder="1" applyAlignment="1" applyProtection="1">
      <alignment vertical="center"/>
      <protection locked="0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166" fontId="1" fillId="0" borderId="15" xfId="0" applyNumberFormat="1" applyFont="1" applyFill="1" applyBorder="1" applyAlignment="1" applyProtection="1">
      <alignment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2" fontId="1" fillId="0" borderId="16" xfId="0" applyNumberFormat="1" applyFont="1" applyFill="1" applyBorder="1" applyAlignment="1" applyProtection="1">
      <alignment horizontal="center" vertical="center"/>
      <protection locked="0"/>
    </xf>
    <xf numFmtId="168" fontId="0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2" fontId="1" fillId="32" borderId="0" xfId="0" applyNumberFormat="1" applyFont="1" applyFill="1" applyBorder="1" applyAlignment="1">
      <alignment horizontal="left"/>
    </xf>
    <xf numFmtId="0" fontId="1" fillId="0" borderId="0" xfId="0" applyFont="1" applyFill="1" applyBorder="1"/>
    <xf numFmtId="2" fontId="0" fillId="0" borderId="0" xfId="0" applyNumberFormat="1" applyFont="1" applyFill="1" applyAlignment="1" applyProtection="1">
      <alignment horizontal="center" vertical="center"/>
      <protection locked="0"/>
    </xf>
    <xf numFmtId="0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2" fontId="26" fillId="0" borderId="19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Fill="1" applyBorder="1" applyAlignment="1" applyProtection="1">
      <alignment vertical="center"/>
      <protection locked="0"/>
    </xf>
    <xf numFmtId="2" fontId="1" fillId="0" borderId="0" xfId="0" applyNumberFormat="1" applyFont="1" applyFill="1" applyBorder="1" applyAlignment="1" applyProtection="1">
      <alignment vertical="center"/>
      <protection locked="0"/>
    </xf>
    <xf numFmtId="2" fontId="0" fillId="0" borderId="0" xfId="0" applyNumberFormat="1" applyFill="1" applyBorder="1" applyAlignment="1" applyProtection="1">
      <alignment vertical="center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167"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14</xdr:row>
      <xdr:rowOff>12700</xdr:rowOff>
    </xdr:from>
    <xdr:to>
      <xdr:col>8</xdr:col>
      <xdr:colOff>977900</xdr:colOff>
      <xdr:row>20</xdr:row>
      <xdr:rowOff>127000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4648200" y="194945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forfait</a:t>
          </a:r>
          <a:r>
            <a:rPr lang="fr-FR" sz="1100" baseline="0"/>
            <a:t> = valeur qui est prise en compte dans le calcul du total des heures de la 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calcul HS = valeur qui est prise en compte pour déterminer les heures normales et heures supplémentaires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23</xdr:row>
      <xdr:rowOff>76200</xdr:rowOff>
    </xdr:from>
    <xdr:to>
      <xdr:col>8</xdr:col>
      <xdr:colOff>977900</xdr:colOff>
      <xdr:row>30</xdr:row>
      <xdr:rowOff>31750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4648200" y="344170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 ceci est compté par demi-journée ... ATTENTION à mettre le code</a:t>
          </a:r>
          <a:r>
            <a:rPr lang="fr-FR" sz="1100" baseline="0"/>
            <a:t> sur le matin (am) et l'apm (pm)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nny%20ODD/Dropbox/laeti/Nouveau%20planning%202017%20-%20demi-journ&#233;es%20230117%20(Copie%20en%20conflit%20de%20fanny%20hamel%202017-06-28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sers\Fanny%2520ODD\Desktop\Copie%2520de%2520Nouveau%2520planning%25202017%2520-%2520demi-journ&#233;es%2520230117-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eures"/>
      <sheetName val="Heure asso"/>
      <sheetName val="récap"/>
      <sheetName val="param"/>
      <sheetName val="JF"/>
      <sheetName val="Nouveau planning 2017 - demi-jo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Heures"/>
      <sheetName val="Heures asso"/>
      <sheetName val="récap"/>
      <sheetName val="param"/>
      <sheetName val="JF"/>
      <sheetName val="Copie de Nouveau planning 2017 "/>
      <sheetName val="Copie%20de%20Nouveau%20planning"/>
    </sheetNames>
    <sheetDataSet>
      <sheetData sheetId="0"/>
      <sheetData sheetId="1"/>
      <sheetData sheetId="2"/>
      <sheetData sheetId="3"/>
      <sheetData sheetId="4"/>
      <sheetData sheetId="5" refreshError="1"/>
      <sheetData sheetId="6"/>
    </sheetDataSet>
  </externalBook>
</externalLink>
</file>

<file path=xl/tables/table1.xml><?xml version="1.0" encoding="utf-8"?>
<table xmlns="http://schemas.openxmlformats.org/spreadsheetml/2006/main" id="1" name="Tablo" displayName="Tablo" ref="A1:BP66" totalsRowShown="0" headerRowDxfId="116" dataDxfId="115" tableBorderDxfId="114">
  <tableColumns count="68">
    <tableColumn id="1" name="  " dataDxfId="113">
      <calculatedColumnFormula>IF(ISNUMBER([1]!Tablo[[#This Row],[JOUR]]),DATE(YEAR([1]!Tablo[[#This Row],[JOUR]]),MONTH([1]!Tablo[[#This Row],[JOUR]])+1,0),A1)</calculatedColumnFormula>
    </tableColumn>
    <tableColumn id="2" name="SEMAINE" dataDxfId="112">
      <calculatedColumnFormula>IF(ISNUMBER([1]!Tablo[[#This Row],[JOUR]]),INT(MOD(INT(([1]!Tablo[[#This Row],[JOUR]]-2)/7)+3/5,52+5/28))+1,B1)</calculatedColumnFormula>
    </tableColumn>
    <tableColumn id="3" name="JOUR" dataDxfId="111"/>
    <tableColumn id="4" name="am/pm" dataDxfId="110"/>
    <tableColumn id="57" name="Moustapha" dataDxfId="109"/>
    <tableColumn id="5" name="marc" dataDxfId="108"/>
    <tableColumn id="34" name="Jérémy M" dataDxfId="107"/>
    <tableColumn id="6" name="ursula" dataDxfId="106"/>
    <tableColumn id="7" name="carl" dataDxfId="105"/>
    <tableColumn id="8" name="sandie" dataDxfId="104"/>
    <tableColumn id="9" name="wissem" dataDxfId="103"/>
    <tableColumn id="10" name="julien" dataDxfId="102"/>
    <tableColumn id="29" name="Marouan" dataDxfId="101"/>
    <tableColumn id="11" name="jérémy" dataDxfId="100"/>
    <tableColumn id="12" name="gregory" dataDxfId="99"/>
    <tableColumn id="50" name="Medhi" dataDxfId="98"/>
    <tableColumn id="49" name="Woihide" dataDxfId="97"/>
    <tableColumn id="48" name="Noé" dataDxfId="96"/>
    <tableColumn id="60" name="Joris" dataDxfId="95"/>
    <tableColumn id="51" name="Jean-pierre" dataDxfId="94"/>
    <tableColumn id="13" name="sébastien" dataDxfId="93"/>
    <tableColumn id="14" name="aymeric" dataDxfId="92"/>
    <tableColumn id="15" name="jean" dataDxfId="91"/>
    <tableColumn id="62" name="Jean-Luc" dataDxfId="90"/>
    <tableColumn id="64" name="Mickael" dataDxfId="89"/>
    <tableColumn id="59" name="Colonne2" dataDxfId="88"/>
    <tableColumn id="65" name="Said" dataDxfId="87"/>
    <tableColumn id="35" name="Benjamin" dataDxfId="86"/>
    <tableColumn id="39" name="Rachid" dataDxfId="85"/>
    <tableColumn id="40" name="Mohamed" dataDxfId="84"/>
    <tableColumn id="41" name="Monhammadou" dataDxfId="83"/>
    <tableColumn id="42" name="Mickael2" dataDxfId="82"/>
    <tableColumn id="38" name="Isabelle" dataDxfId="81"/>
    <tableColumn id="43" name="Tony" dataDxfId="80"/>
    <tableColumn id="54" name="Morgan" dataDxfId="79"/>
    <tableColumn id="53" name="Abdelhalim" dataDxfId="78"/>
    <tableColumn id="52" name="Sambou" dataDxfId="77"/>
    <tableColumn id="55" name="Djibi" dataDxfId="76"/>
    <tableColumn id="16" name="laetitia" dataDxfId="75"/>
    <tableColumn id="66" name="Guillaume" dataDxfId="74"/>
    <tableColumn id="56" name="Amandine" dataDxfId="73"/>
    <tableColumn id="17" name="virginie" dataDxfId="72"/>
    <tableColumn id="18" name="david" dataDxfId="71"/>
    <tableColumn id="20" name="andrew" dataDxfId="70"/>
    <tableColumn id="30" name="aurélie" dataDxfId="69"/>
    <tableColumn id="47" name="Jean-Louis" dataDxfId="68"/>
    <tableColumn id="21" name="Jonathan" dataDxfId="67"/>
    <tableColumn id="22" name="Jérome" dataDxfId="66"/>
    <tableColumn id="23" name="Jérome2" dataDxfId="65"/>
    <tableColumn id="24" name="Jérome3" dataDxfId="64"/>
    <tableColumn id="25" name="Jérome4" dataDxfId="63"/>
    <tableColumn id="46" name="Alexis" dataDxfId="62"/>
    <tableColumn id="63" name="Swann" dataDxfId="61"/>
    <tableColumn id="61" name="Thomas" dataDxfId="60"/>
    <tableColumn id="33" name="Christopher" dataDxfId="59"/>
    <tableColumn id="68" name="Corentin" dataDxfId="58"/>
    <tableColumn id="37" name="Johnny" dataDxfId="57"/>
    <tableColumn id="67" name="Jason" dataDxfId="56"/>
    <tableColumn id="32" name="Thomas3" dataDxfId="55"/>
    <tableColumn id="31" name="Thomas2" dataDxfId="54"/>
    <tableColumn id="45" name="Hani" dataDxfId="53"/>
    <tableColumn id="26" name="Didier" dataDxfId="52"/>
    <tableColumn id="27" name="JP" dataDxfId="51"/>
    <tableColumn id="28" name="Jeff" dataDxfId="50"/>
    <tableColumn id="58" name="Pascal" dataDxfId="49"/>
    <tableColumn id="44" name="Fabien " dataDxfId="48"/>
    <tableColumn id="36" name="Ludovic" dataDxfId="47"/>
    <tableColumn id="19" name="TOTAL" dataDxfId="4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o45" displayName="Tablo45" ref="A1:G596" totalsRowShown="0" headerRowDxfId="31" dataDxfId="30" tableBorderDxfId="29">
  <tableColumns count="7">
    <tableColumn id="1" name="Mois" dataDxfId="28">
      <calculatedColumnFormula>IF(ISNUMBER(Tablo45[[#This Row],[JOUR]]),DATE(YEAR(Tablo45[[#This Row],[JOUR]]),MONTH(Tablo45[[#This Row],[JOUR]])+1,0),A1)</calculatedColumnFormula>
    </tableColumn>
    <tableColumn id="2" name="SEMAINE" dataDxfId="27">
      <calculatedColumnFormula>IF(ISNUMBER(Tablo45[[#This Row],[JOUR]]),INT(MOD(INT((Tablo45[[#This Row],[JOUR]]-2)/7)+3/5,52+5/28))+1,B1)</calculatedColumnFormula>
    </tableColumn>
    <tableColumn id="3" name="JOUR" dataDxfId="26"/>
    <tableColumn id="4" name="am/pm" dataDxfId="25"/>
    <tableColumn id="29" name="Barry" dataDxfId="24"/>
    <tableColumn id="30" name="Syham" dataDxfId="23"/>
    <tableColumn id="19" name="TOTAL" dataDxfId="2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codes" displayName="codes" ref="A1:C9" totalsRowShown="0" headerRowDxfId="11" dataDxfId="10">
  <autoFilter ref="A1:C9"/>
  <tableColumns count="3">
    <tableColumn id="1" name="code" dataDxfId="9"/>
    <tableColumn id="2" name="forfait" dataDxfId="8"/>
    <tableColumn id="3" name="calcul_H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P66"/>
  <sheetViews>
    <sheetView showZeros="0" tabSelected="1" zoomScale="115" zoomScaleNormal="115" workbookViewId="0">
      <pane xSplit="3" ySplit="1" topLeftCell="AV45" activePane="bottomRight" state="frozen"/>
      <selection pane="topRight" activeCell="E1" sqref="E1"/>
      <selection pane="bottomLeft" activeCell="A2" sqref="A2"/>
      <selection pane="bottomRight" activeCell="BJ41" sqref="BJ41:BJ50"/>
    </sheetView>
  </sheetViews>
  <sheetFormatPr baseColWidth="10" defaultColWidth="6.85546875" defaultRowHeight="12.75"/>
  <cols>
    <col min="1" max="1" width="5.85546875" style="47" customWidth="1"/>
    <col min="2" max="2" width="8.140625" style="47" customWidth="1"/>
    <col min="3" max="3" width="22.140625" style="48" customWidth="1"/>
    <col min="4" max="4" width="7" style="48" bestFit="1" customWidth="1"/>
    <col min="5" max="5" width="7.42578125" style="48" customWidth="1"/>
    <col min="6" max="6" width="10.42578125" style="49" bestFit="1" customWidth="1"/>
    <col min="7" max="7" width="10.42578125" style="49" customWidth="1"/>
    <col min="8" max="8" width="11.42578125" style="49" hidden="1" customWidth="1"/>
    <col min="9" max="9" width="9.140625" style="49" hidden="1" customWidth="1"/>
    <col min="10" max="10" width="7" style="49" hidden="1" customWidth="1"/>
    <col min="11" max="11" width="12.85546875" style="49" hidden="1" customWidth="1"/>
    <col min="12" max="12" width="10.7109375" style="49" hidden="1" customWidth="1"/>
    <col min="13" max="13" width="10.7109375" style="49" customWidth="1"/>
    <col min="14" max="14" width="12" style="49" hidden="1" customWidth="1"/>
    <col min="15" max="15" width="12.85546875" style="49" hidden="1" customWidth="1"/>
    <col min="16" max="16" width="12.85546875" style="49" customWidth="1"/>
    <col min="17" max="18" width="12.85546875" style="49" hidden="1" customWidth="1"/>
    <col min="19" max="20" width="12.85546875" style="49" customWidth="1"/>
    <col min="21" max="21" width="14.42578125" style="49" hidden="1" customWidth="1"/>
    <col min="22" max="22" width="13.140625" style="49" hidden="1" customWidth="1"/>
    <col min="23" max="23" width="9.7109375" style="49" hidden="1" customWidth="1"/>
    <col min="24" max="25" width="9.7109375" style="49" customWidth="1"/>
    <col min="26" max="26" width="0.140625" style="49" hidden="1" customWidth="1"/>
    <col min="27" max="28" width="9.7109375" style="49" customWidth="1"/>
    <col min="29" max="29" width="9.7109375" style="49" hidden="1" customWidth="1"/>
    <col min="30" max="30" width="7.140625" style="49" hidden="1" customWidth="1"/>
    <col min="31" max="31" width="8.7109375" style="49" customWidth="1"/>
    <col min="32" max="32" width="5.42578125" style="49" hidden="1" customWidth="1"/>
    <col min="33" max="33" width="9.7109375" style="49" hidden="1" customWidth="1"/>
    <col min="34" max="35" width="9.7109375" style="49" customWidth="1"/>
    <col min="36" max="36" width="11.85546875" style="49" customWidth="1"/>
    <col min="37" max="37" width="9.7109375" style="49" customWidth="1"/>
    <col min="38" max="38" width="1.7109375" style="49" hidden="1" customWidth="1"/>
    <col min="39" max="39" width="11.85546875" style="49" bestFit="1" customWidth="1"/>
    <col min="40" max="41" width="11.85546875" style="49" customWidth="1"/>
    <col min="42" max="42" width="12.5703125" style="49" hidden="1" customWidth="1"/>
    <col min="43" max="44" width="10.7109375" style="49" hidden="1" customWidth="1"/>
    <col min="45" max="45" width="10.7109375" style="49" customWidth="1"/>
    <col min="46" max="46" width="10.7109375" style="49" hidden="1" customWidth="1"/>
    <col min="47" max="48" width="10.7109375" style="49" customWidth="1"/>
    <col min="49" max="52" width="10.7109375" style="49" hidden="1" customWidth="1"/>
    <col min="53" max="54" width="10.7109375" style="49" customWidth="1"/>
    <col min="55" max="57" width="12.5703125" style="49" customWidth="1"/>
    <col min="58" max="58" width="3.5703125" style="49" hidden="1" customWidth="1"/>
    <col min="59" max="59" width="12" style="49" hidden="1" customWidth="1"/>
    <col min="60" max="61" width="10.7109375" style="49" hidden="1" customWidth="1"/>
    <col min="62" max="62" width="10.7109375" style="49" customWidth="1"/>
    <col min="63" max="64" width="10.7109375" style="49" hidden="1" customWidth="1"/>
    <col min="65" max="67" width="10.7109375" style="49" customWidth="1"/>
    <col min="68" max="68" width="12" style="47" bestFit="1" customWidth="1"/>
    <col min="69" max="16384" width="6.85546875" style="47"/>
  </cols>
  <sheetData>
    <row r="1" spans="1:68" ht="13.5" thickBot="1">
      <c r="A1" s="47" t="s">
        <v>0</v>
      </c>
      <c r="B1" s="47" t="s">
        <v>1</v>
      </c>
      <c r="C1" s="48" t="s">
        <v>2</v>
      </c>
      <c r="D1" s="48" t="s">
        <v>3</v>
      </c>
      <c r="E1" s="48" t="s">
        <v>4</v>
      </c>
      <c r="F1" s="49" t="s">
        <v>5</v>
      </c>
      <c r="G1" s="49" t="s">
        <v>6</v>
      </c>
      <c r="H1" s="49" t="s">
        <v>7</v>
      </c>
      <c r="I1" s="49" t="s">
        <v>8</v>
      </c>
      <c r="J1" s="49" t="s">
        <v>9</v>
      </c>
      <c r="K1" s="49" t="s">
        <v>10</v>
      </c>
      <c r="L1" s="49" t="s">
        <v>11</v>
      </c>
      <c r="M1" s="49" t="s">
        <v>12</v>
      </c>
      <c r="N1" s="49" t="s">
        <v>13</v>
      </c>
      <c r="O1" s="49" t="s">
        <v>14</v>
      </c>
      <c r="P1" s="49" t="s">
        <v>15</v>
      </c>
      <c r="Q1" s="49" t="s">
        <v>16</v>
      </c>
      <c r="R1" s="49" t="s">
        <v>17</v>
      </c>
      <c r="S1" s="49" t="s">
        <v>18</v>
      </c>
      <c r="T1" s="49" t="s">
        <v>19</v>
      </c>
      <c r="U1" s="49" t="s">
        <v>20</v>
      </c>
      <c r="V1" s="49" t="s">
        <v>21</v>
      </c>
      <c r="W1" s="49" t="s">
        <v>22</v>
      </c>
      <c r="X1" s="49" t="s">
        <v>23</v>
      </c>
      <c r="Y1" s="49" t="s">
        <v>24</v>
      </c>
      <c r="Z1" s="49" t="s">
        <v>25</v>
      </c>
      <c r="AA1" s="49" t="s">
        <v>26</v>
      </c>
      <c r="AB1" s="49" t="s">
        <v>27</v>
      </c>
      <c r="AC1" s="49" t="s">
        <v>28</v>
      </c>
      <c r="AD1" s="49" t="s">
        <v>29</v>
      </c>
      <c r="AE1" s="49" t="s">
        <v>30</v>
      </c>
      <c r="AF1" s="49" t="s">
        <v>31</v>
      </c>
      <c r="AG1" s="49" t="s">
        <v>32</v>
      </c>
      <c r="AH1" s="49" t="s">
        <v>33</v>
      </c>
      <c r="AI1" s="49" t="s">
        <v>34</v>
      </c>
      <c r="AJ1" s="49" t="s">
        <v>35</v>
      </c>
      <c r="AK1" s="49" t="s">
        <v>36</v>
      </c>
      <c r="AL1" s="49" t="s">
        <v>37</v>
      </c>
      <c r="AM1" s="49" t="s">
        <v>38</v>
      </c>
      <c r="AN1" s="49" t="s">
        <v>39</v>
      </c>
      <c r="AO1" s="49" t="s">
        <v>40</v>
      </c>
      <c r="AP1" s="49" t="s">
        <v>41</v>
      </c>
      <c r="AQ1" s="49" t="s">
        <v>42</v>
      </c>
      <c r="AR1" s="49" t="s">
        <v>43</v>
      </c>
      <c r="AS1" s="49" t="s">
        <v>44</v>
      </c>
      <c r="AT1" s="49" t="s">
        <v>45</v>
      </c>
      <c r="AU1" s="49" t="s">
        <v>46</v>
      </c>
      <c r="AV1" s="49" t="s">
        <v>47</v>
      </c>
      <c r="AW1" s="49" t="s">
        <v>48</v>
      </c>
      <c r="AX1" s="49" t="s">
        <v>49</v>
      </c>
      <c r="AY1" s="49" t="s">
        <v>50</v>
      </c>
      <c r="AZ1" s="49" t="s">
        <v>51</v>
      </c>
      <c r="BA1" s="74" t="s">
        <v>52</v>
      </c>
      <c r="BB1" s="49" t="s">
        <v>53</v>
      </c>
      <c r="BC1" s="49" t="s">
        <v>54</v>
      </c>
      <c r="BD1" s="49" t="s">
        <v>114</v>
      </c>
      <c r="BE1" s="49" t="s">
        <v>55</v>
      </c>
      <c r="BF1" s="49" t="s">
        <v>56</v>
      </c>
      <c r="BG1" s="49" t="s">
        <v>57</v>
      </c>
      <c r="BH1" s="49" t="s">
        <v>58</v>
      </c>
      <c r="BI1" s="49" t="s">
        <v>59</v>
      </c>
      <c r="BJ1" s="49" t="s">
        <v>60</v>
      </c>
      <c r="BK1" s="49" t="s">
        <v>61</v>
      </c>
      <c r="BL1" s="49" t="s">
        <v>62</v>
      </c>
      <c r="BM1" s="49" t="s">
        <v>63</v>
      </c>
      <c r="BN1" s="49" t="s">
        <v>64</v>
      </c>
      <c r="BO1" s="49" t="s">
        <v>65</v>
      </c>
      <c r="BP1" s="50" t="s">
        <v>66</v>
      </c>
    </row>
    <row r="2" spans="1:68">
      <c r="A2" s="51" t="str">
        <f>IF(ISNUMBER([1]!Tablo[[#This Row],[JOUR]]),DATE(YEAR([1]!Tablo[[#This Row],[JOUR]]),MONTH([1]!Tablo[[#This Row],[JOUR]])+1,0),A1)</f>
        <v/>
      </c>
      <c r="B2" s="70" t="str">
        <f>IF(ISNUMBER([1]!Tablo[[#This Row],[JOUR]]),INT(MOD(INT(([1]!Tablo[[#This Row],[JOUR]]-2)/7)+3/5,52+5/28))+1,B1)</f>
        <v>SEMAINE</v>
      </c>
      <c r="C2" s="53">
        <v>43101</v>
      </c>
      <c r="D2" s="53" t="s">
        <v>67</v>
      </c>
      <c r="E2" s="28"/>
      <c r="F2" s="28"/>
      <c r="G2" s="28"/>
      <c r="H2" s="28">
        <v>7</v>
      </c>
      <c r="I2" s="28">
        <v>7</v>
      </c>
      <c r="J2" s="28">
        <v>7.25</v>
      </c>
      <c r="K2" s="28">
        <v>7</v>
      </c>
      <c r="L2" s="28" t="s">
        <v>68</v>
      </c>
      <c r="M2" s="28"/>
      <c r="N2" s="28">
        <v>7</v>
      </c>
      <c r="O2" s="28">
        <v>7</v>
      </c>
      <c r="P2" s="28"/>
      <c r="Q2" s="28">
        <v>7</v>
      </c>
      <c r="R2" s="28">
        <v>7</v>
      </c>
      <c r="S2" s="28"/>
      <c r="T2" s="28"/>
      <c r="U2" s="28">
        <v>8</v>
      </c>
      <c r="V2" s="28">
        <v>8</v>
      </c>
      <c r="W2" s="28">
        <v>8</v>
      </c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>
        <v>6.75</v>
      </c>
      <c r="AQ2" s="28">
        <v>7.75</v>
      </c>
      <c r="AR2" s="28">
        <v>6.75</v>
      </c>
      <c r="AS2" s="28"/>
      <c r="AT2" s="28"/>
      <c r="AU2" s="28"/>
      <c r="AV2" s="28"/>
      <c r="AW2" s="28"/>
      <c r="AX2" s="28"/>
      <c r="AY2" s="28"/>
      <c r="AZ2" s="28"/>
      <c r="BA2" s="36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5"/>
    </row>
    <row r="3" spans="1:68">
      <c r="A3" s="54" t="str">
        <f>IF(ISNUMBER([1]!Tablo[[#This Row],[JOUR]]),DATE(YEAR([1]!Tablo[[#This Row],[JOUR]]),MONTH([1]!Tablo[[#This Row],[JOUR]])+1,0),A2)</f>
        <v/>
      </c>
      <c r="B3" s="71" t="str">
        <f>IF(ISNUMBER([1]!Tablo[[#This Row],[JOUR]]),INT(MOD(INT(([1]!Tablo[[#This Row],[JOUR]]-2)/7)+3/5,52+5/28))+1,B2)</f>
        <v>SEMAINE</v>
      </c>
      <c r="C3" s="56"/>
      <c r="D3" s="56" t="s">
        <v>69</v>
      </c>
      <c r="E3" s="75"/>
      <c r="F3" s="36"/>
      <c r="G3" s="36"/>
      <c r="H3" s="36"/>
      <c r="I3" s="36"/>
      <c r="J3" s="36"/>
      <c r="K3" s="36"/>
      <c r="L3" s="29"/>
      <c r="M3" s="29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46"/>
      <c r="AV3" s="36"/>
      <c r="AW3" s="36"/>
      <c r="AX3" s="36"/>
      <c r="AY3" s="36"/>
      <c r="AZ3" s="36"/>
      <c r="BA3" s="74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7"/>
    </row>
    <row r="4" spans="1:68">
      <c r="A4" s="54" t="str">
        <f>IF(ISNUMBER([1]!Tablo[[#This Row],[JOUR]]),DATE(YEAR([1]!Tablo[[#This Row],[JOUR]]),MONTH([1]!Tablo[[#This Row],[JOUR]])+1,0),A3)</f>
        <v/>
      </c>
      <c r="B4" s="71" t="str">
        <f>IF(ISNUMBER([1]!Tablo[[#This Row],[JOUR]]),INT(MOD(INT(([1]!Tablo[[#This Row],[JOUR]]-2)/7)+3/5,52+5/28))+1,B3)</f>
        <v>SEMAINE</v>
      </c>
      <c r="C4" s="57">
        <f>C2+1</f>
        <v>43102</v>
      </c>
      <c r="D4" s="57" t="s">
        <v>67</v>
      </c>
      <c r="E4" s="76">
        <v>5.5</v>
      </c>
      <c r="F4" s="29" t="s">
        <v>68</v>
      </c>
      <c r="G4" s="29">
        <v>2.75</v>
      </c>
      <c r="H4" s="29"/>
      <c r="I4" s="29"/>
      <c r="J4" s="29"/>
      <c r="K4" s="29"/>
      <c r="L4" s="29"/>
      <c r="M4" s="29" t="s">
        <v>110</v>
      </c>
      <c r="N4" s="29"/>
      <c r="O4" s="29"/>
      <c r="P4" s="29" t="s">
        <v>110</v>
      </c>
      <c r="Q4" s="29"/>
      <c r="R4" s="29"/>
      <c r="S4" s="29">
        <v>5.5</v>
      </c>
      <c r="T4" s="29" t="s">
        <v>110</v>
      </c>
      <c r="U4" s="29"/>
      <c r="V4" s="29"/>
      <c r="W4" s="29"/>
      <c r="X4" s="29">
        <v>5</v>
      </c>
      <c r="Y4" s="29">
        <v>5.5</v>
      </c>
      <c r="Z4" s="29"/>
      <c r="AA4" s="29" t="s">
        <v>110</v>
      </c>
      <c r="AB4" s="29" t="s">
        <v>110</v>
      </c>
      <c r="AC4" s="29"/>
      <c r="AD4" s="29"/>
      <c r="AE4" s="29" t="s">
        <v>110</v>
      </c>
      <c r="AF4" s="29"/>
      <c r="AG4" s="29"/>
      <c r="AH4" s="29">
        <v>5.5</v>
      </c>
      <c r="AI4" s="29">
        <v>5</v>
      </c>
      <c r="AJ4" s="29">
        <v>5</v>
      </c>
      <c r="AK4" s="29"/>
      <c r="AL4" s="29"/>
      <c r="AM4" s="29">
        <v>7.25</v>
      </c>
      <c r="AN4" s="29">
        <v>6.5</v>
      </c>
      <c r="AO4" s="29" t="s">
        <v>68</v>
      </c>
      <c r="AP4" s="29"/>
      <c r="AQ4" s="29"/>
      <c r="AR4" s="29"/>
      <c r="AS4" s="29">
        <v>5.5</v>
      </c>
      <c r="AT4" s="29"/>
      <c r="AU4" s="29" t="s">
        <v>68</v>
      </c>
      <c r="AV4" s="29">
        <v>7</v>
      </c>
      <c r="AW4" s="29"/>
      <c r="AX4" s="29"/>
      <c r="AY4" s="29"/>
      <c r="AZ4" s="29"/>
      <c r="BA4" s="29" t="s">
        <v>109</v>
      </c>
      <c r="BB4" s="29">
        <v>7</v>
      </c>
      <c r="BC4" s="29">
        <v>7</v>
      </c>
      <c r="BD4" s="29"/>
      <c r="BE4" s="29">
        <v>7</v>
      </c>
      <c r="BF4" s="29"/>
      <c r="BG4" s="29"/>
      <c r="BH4" s="29"/>
      <c r="BI4" s="29"/>
      <c r="BJ4" s="29">
        <v>8</v>
      </c>
      <c r="BK4" s="29"/>
      <c r="BL4" s="29"/>
      <c r="BM4" s="29" t="s">
        <v>112</v>
      </c>
      <c r="BN4" s="29">
        <v>7</v>
      </c>
      <c r="BO4" s="29" t="s">
        <v>110</v>
      </c>
      <c r="BP4" s="26"/>
    </row>
    <row r="5" spans="1:68">
      <c r="A5" s="54" t="str">
        <f>IF(ISNUMBER([1]!Tablo[[#This Row],[JOUR]]),DATE(YEAR([1]!Tablo[[#This Row],[JOUR]]),MONTH([1]!Tablo[[#This Row],[JOUR]])+1,0),A4)</f>
        <v/>
      </c>
      <c r="B5" s="71" t="str">
        <f>IF(ISNUMBER([1]!Tablo[[#This Row],[JOUR]]),INT(MOD(INT(([1]!Tablo[[#This Row],[JOUR]]-2)/7)+3/5,52+5/28))+1,B4)</f>
        <v>SEMAINE</v>
      </c>
      <c r="C5" s="56"/>
      <c r="D5" s="56" t="s">
        <v>69</v>
      </c>
      <c r="E5" s="75"/>
      <c r="F5" s="29" t="s">
        <v>68</v>
      </c>
      <c r="G5" s="29" t="s">
        <v>109</v>
      </c>
      <c r="H5" s="36"/>
      <c r="I5" s="36"/>
      <c r="J5" s="36"/>
      <c r="K5" s="36"/>
      <c r="L5" s="29"/>
      <c r="M5" s="29">
        <v>4.75</v>
      </c>
      <c r="N5" s="36"/>
      <c r="O5" s="36"/>
      <c r="P5" s="36">
        <v>5.25</v>
      </c>
      <c r="Q5" s="36"/>
      <c r="R5" s="36"/>
      <c r="S5" s="36"/>
      <c r="T5" s="36">
        <v>4.75</v>
      </c>
      <c r="U5" s="36"/>
      <c r="V5" s="36"/>
      <c r="W5" s="36"/>
      <c r="X5" s="36"/>
      <c r="Y5" s="36"/>
      <c r="Z5" s="36"/>
      <c r="AA5" s="36">
        <v>4</v>
      </c>
      <c r="AB5" s="36">
        <v>4.75</v>
      </c>
      <c r="AC5" s="36"/>
      <c r="AD5" s="36"/>
      <c r="AE5" s="36">
        <v>4.75</v>
      </c>
      <c r="AF5" s="36"/>
      <c r="AG5" s="36"/>
      <c r="AH5" s="36"/>
      <c r="AI5" s="36"/>
      <c r="AJ5" s="36"/>
      <c r="AK5" s="36"/>
      <c r="AL5" s="36"/>
      <c r="AM5" s="36"/>
      <c r="AN5" s="36"/>
      <c r="AO5" s="29" t="s">
        <v>68</v>
      </c>
      <c r="AP5" s="36"/>
      <c r="AQ5" s="36"/>
      <c r="AR5" s="36"/>
      <c r="AS5" s="36"/>
      <c r="AT5" s="36"/>
      <c r="AU5" s="29" t="s">
        <v>68</v>
      </c>
      <c r="AV5" s="36"/>
      <c r="AW5" s="36"/>
      <c r="AX5" s="36"/>
      <c r="AY5" s="36"/>
      <c r="AZ5" s="36"/>
      <c r="BA5" s="29" t="s">
        <v>109</v>
      </c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29" t="s">
        <v>112</v>
      </c>
      <c r="BN5" s="36"/>
      <c r="BO5" s="36">
        <v>4.75</v>
      </c>
      <c r="BP5" s="37"/>
    </row>
    <row r="6" spans="1:68">
      <c r="A6" s="54" t="str">
        <f>IF(ISNUMBER([1]!Tablo[[#This Row],[JOUR]]),DATE(YEAR([1]!Tablo[[#This Row],[JOUR]]),MONTH([1]!Tablo[[#This Row],[JOUR]])+1,0),A5)</f>
        <v/>
      </c>
      <c r="B6" s="71" t="str">
        <f>IF(ISNUMBER([1]!Tablo[[#This Row],[JOUR]]),INT(MOD(INT(([1]!Tablo[[#This Row],[JOUR]]-2)/7)+3/5,52+5/28))+1,B5)</f>
        <v>SEMAINE</v>
      </c>
      <c r="C6" s="57">
        <f>C4+1</f>
        <v>43103</v>
      </c>
      <c r="D6" s="57" t="s">
        <v>67</v>
      </c>
      <c r="E6" s="76">
        <v>6.17</v>
      </c>
      <c r="F6" s="29" t="s">
        <v>68</v>
      </c>
      <c r="G6" s="29" t="s">
        <v>109</v>
      </c>
      <c r="H6" s="29"/>
      <c r="I6" s="29"/>
      <c r="J6" s="29"/>
      <c r="K6" s="29"/>
      <c r="L6" s="29"/>
      <c r="M6" s="29">
        <v>5.5</v>
      </c>
      <c r="N6" s="29"/>
      <c r="O6" s="29"/>
      <c r="P6" s="29">
        <v>6.17</v>
      </c>
      <c r="Q6" s="29"/>
      <c r="R6" s="29"/>
      <c r="S6" s="29">
        <v>6.17</v>
      </c>
      <c r="T6" s="29">
        <v>6</v>
      </c>
      <c r="U6" s="29"/>
      <c r="V6" s="29"/>
      <c r="W6" s="29"/>
      <c r="X6" s="29">
        <v>6</v>
      </c>
      <c r="Y6" s="29">
        <v>4</v>
      </c>
      <c r="Z6" s="29"/>
      <c r="AA6" s="29">
        <v>6</v>
      </c>
      <c r="AB6" s="29">
        <v>6.17</v>
      </c>
      <c r="AC6" s="29"/>
      <c r="AD6" s="29"/>
      <c r="AE6" s="29">
        <v>6</v>
      </c>
      <c r="AF6" s="29"/>
      <c r="AG6" s="29"/>
      <c r="AH6" s="29">
        <v>6.17</v>
      </c>
      <c r="AI6" s="29">
        <v>5.25</v>
      </c>
      <c r="AJ6" s="29">
        <v>6.17</v>
      </c>
      <c r="AK6" s="29"/>
      <c r="AL6" s="29"/>
      <c r="AM6" s="29">
        <v>5.25</v>
      </c>
      <c r="AN6" s="29">
        <v>4</v>
      </c>
      <c r="AO6" s="29" t="s">
        <v>68</v>
      </c>
      <c r="AP6" s="29"/>
      <c r="AQ6" s="29"/>
      <c r="AR6" s="29"/>
      <c r="AS6" s="29">
        <v>4</v>
      </c>
      <c r="AT6" s="29"/>
      <c r="AU6" s="29" t="s">
        <v>68</v>
      </c>
      <c r="AV6" s="29">
        <v>7</v>
      </c>
      <c r="AW6" s="29"/>
      <c r="AX6" s="29"/>
      <c r="AY6" s="29"/>
      <c r="AZ6" s="29"/>
      <c r="BA6" s="36"/>
      <c r="BB6" s="29">
        <v>7</v>
      </c>
      <c r="BC6" s="29">
        <v>7</v>
      </c>
      <c r="BD6" s="29"/>
      <c r="BE6" s="29">
        <v>7</v>
      </c>
      <c r="BF6" s="29"/>
      <c r="BG6" s="29"/>
      <c r="BH6" s="29"/>
      <c r="BI6" s="29"/>
      <c r="BJ6" s="29">
        <v>8</v>
      </c>
      <c r="BK6" s="29"/>
      <c r="BL6" s="29"/>
      <c r="BM6" s="29" t="s">
        <v>112</v>
      </c>
      <c r="BN6" s="29">
        <v>7</v>
      </c>
      <c r="BO6" s="29">
        <v>6.17</v>
      </c>
      <c r="BP6" s="26"/>
    </row>
    <row r="7" spans="1:68">
      <c r="A7" s="54" t="str">
        <f>IF(ISNUMBER([1]!Tablo[[#This Row],[JOUR]]),DATE(YEAR([1]!Tablo[[#This Row],[JOUR]]),MONTH([1]!Tablo[[#This Row],[JOUR]])+1,0),A6)</f>
        <v/>
      </c>
      <c r="B7" s="71" t="str">
        <f>IF(ISNUMBER([1]!Tablo[[#This Row],[JOUR]]),INT(MOD(INT(([1]!Tablo[[#This Row],[JOUR]]-2)/7)+3/5,52+5/28))+1,B6)</f>
        <v>SEMAINE</v>
      </c>
      <c r="C7" s="56"/>
      <c r="D7" s="56" t="s">
        <v>69</v>
      </c>
      <c r="E7" s="75"/>
      <c r="F7" s="29" t="s">
        <v>68</v>
      </c>
      <c r="G7" s="29" t="s">
        <v>109</v>
      </c>
      <c r="H7" s="36"/>
      <c r="I7" s="36"/>
      <c r="J7" s="36"/>
      <c r="K7" s="36"/>
      <c r="L7" s="29"/>
      <c r="M7" s="29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29" t="s">
        <v>111</v>
      </c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29" t="s">
        <v>68</v>
      </c>
      <c r="AP7" s="36"/>
      <c r="AQ7" s="36"/>
      <c r="AR7" s="36"/>
      <c r="AS7" s="36"/>
      <c r="AT7" s="36"/>
      <c r="AU7" s="29" t="s">
        <v>68</v>
      </c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29" t="s">
        <v>112</v>
      </c>
      <c r="BN7" s="36"/>
      <c r="BO7" s="29"/>
      <c r="BP7" s="37"/>
    </row>
    <row r="8" spans="1:68">
      <c r="A8" s="54" t="str">
        <f>IF(ISNUMBER([1]!Tablo[[#This Row],[JOUR]]),DATE(YEAR([1]!Tablo[[#This Row],[JOUR]]),MONTH([1]!Tablo[[#This Row],[JOUR]])+1,0),A7)</f>
        <v/>
      </c>
      <c r="B8" s="71" t="str">
        <f>IF(ISNUMBER([1]!Tablo[[#This Row],[JOUR]]),INT(MOD(INT(([1]!Tablo[[#This Row],[JOUR]]-2)/7)+3/5,52+5/28))+1,B7)</f>
        <v>SEMAINE</v>
      </c>
      <c r="C8" s="57">
        <f>C6+1</f>
        <v>43104</v>
      </c>
      <c r="D8" s="57" t="s">
        <v>67</v>
      </c>
      <c r="E8" s="76">
        <v>5.75</v>
      </c>
      <c r="F8" s="29" t="s">
        <v>68</v>
      </c>
      <c r="G8" s="29">
        <v>5.75</v>
      </c>
      <c r="H8" s="29"/>
      <c r="I8" s="29"/>
      <c r="J8" s="29"/>
      <c r="K8" s="29"/>
      <c r="L8" s="29"/>
      <c r="M8" s="29">
        <v>5.75</v>
      </c>
      <c r="N8" s="29"/>
      <c r="O8" s="29"/>
      <c r="P8" s="29">
        <v>5.75</v>
      </c>
      <c r="Q8" s="29"/>
      <c r="R8" s="29"/>
      <c r="S8" s="29" t="s">
        <v>110</v>
      </c>
      <c r="T8" s="29">
        <v>5.75</v>
      </c>
      <c r="U8" s="29"/>
      <c r="V8" s="29"/>
      <c r="W8" s="29"/>
      <c r="X8" s="29">
        <v>7</v>
      </c>
      <c r="Y8" s="29">
        <v>7</v>
      </c>
      <c r="Z8" s="29"/>
      <c r="AA8" s="29">
        <v>5.75</v>
      </c>
      <c r="AB8" s="29">
        <v>5.75</v>
      </c>
      <c r="AC8" s="29"/>
      <c r="AD8" s="29"/>
      <c r="AE8" s="29">
        <v>5.75</v>
      </c>
      <c r="AF8" s="29"/>
      <c r="AG8" s="29"/>
      <c r="AH8" s="29">
        <v>5.75</v>
      </c>
      <c r="AI8" s="29">
        <v>5.75</v>
      </c>
      <c r="AJ8" s="29">
        <v>5.75</v>
      </c>
      <c r="AK8" s="29"/>
      <c r="AL8" s="29"/>
      <c r="AM8" s="29">
        <v>8.75</v>
      </c>
      <c r="AN8" s="29">
        <v>7.5</v>
      </c>
      <c r="AO8" s="29" t="s">
        <v>68</v>
      </c>
      <c r="AP8" s="29"/>
      <c r="AQ8" s="29"/>
      <c r="AR8" s="29"/>
      <c r="AS8" s="29">
        <v>6</v>
      </c>
      <c r="AT8" s="29"/>
      <c r="AU8" s="29" t="s">
        <v>68</v>
      </c>
      <c r="AV8" s="29">
        <v>7</v>
      </c>
      <c r="AW8" s="29"/>
      <c r="AX8" s="29"/>
      <c r="AY8" s="29"/>
      <c r="AZ8" s="29"/>
      <c r="BA8" s="36"/>
      <c r="BB8" s="29">
        <v>7</v>
      </c>
      <c r="BC8" s="29">
        <v>7</v>
      </c>
      <c r="BD8" s="29"/>
      <c r="BE8" s="29">
        <v>7</v>
      </c>
      <c r="BF8" s="29"/>
      <c r="BG8" s="29"/>
      <c r="BH8" s="29"/>
      <c r="BI8" s="29"/>
      <c r="BJ8" s="29">
        <v>8</v>
      </c>
      <c r="BK8" s="29"/>
      <c r="BL8" s="29"/>
      <c r="BM8" s="29" t="s">
        <v>112</v>
      </c>
      <c r="BN8" s="29">
        <v>7</v>
      </c>
      <c r="BO8" s="29" t="s">
        <v>109</v>
      </c>
      <c r="BP8" s="26"/>
    </row>
    <row r="9" spans="1:68">
      <c r="A9" s="54" t="str">
        <f>IF(ISNUMBER([1]!Tablo[[#This Row],[JOUR]]),DATE(YEAR([1]!Tablo[[#This Row],[JOUR]]),MONTH([1]!Tablo[[#This Row],[JOUR]])+1,0),A8)</f>
        <v/>
      </c>
      <c r="B9" s="71" t="str">
        <f>IF(ISNUMBER([1]!Tablo[[#This Row],[JOUR]]),INT(MOD(INT(([1]!Tablo[[#This Row],[JOUR]]-2)/7)+3/5,52+5/28))+1,B8)</f>
        <v>SEMAINE</v>
      </c>
      <c r="C9" s="56"/>
      <c r="D9" s="56" t="s">
        <v>69</v>
      </c>
      <c r="E9" s="75"/>
      <c r="F9" s="29" t="s">
        <v>68</v>
      </c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>
        <v>3.83</v>
      </c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29"/>
      <c r="AN9" s="29"/>
      <c r="AO9" s="29" t="s">
        <v>68</v>
      </c>
      <c r="AP9" s="36"/>
      <c r="AQ9" s="36"/>
      <c r="AR9" s="36"/>
      <c r="AS9" s="36"/>
      <c r="AT9" s="36"/>
      <c r="AU9" s="29" t="s">
        <v>68</v>
      </c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29" t="s">
        <v>112</v>
      </c>
      <c r="BN9" s="36"/>
      <c r="BO9" s="29" t="s">
        <v>109</v>
      </c>
      <c r="BP9" s="37"/>
    </row>
    <row r="10" spans="1:68">
      <c r="A10" s="54" t="str">
        <f>IF(ISNUMBER([1]!Tablo[[#This Row],[JOUR]]),DATE(YEAR([1]!Tablo[[#This Row],[JOUR]]),MONTH([1]!Tablo[[#This Row],[JOUR]])+1,0),A9)</f>
        <v/>
      </c>
      <c r="B10" s="71" t="str">
        <f>IF(ISNUMBER([1]!Tablo[[#This Row],[JOUR]]),INT(MOD(INT(([1]!Tablo[[#This Row],[JOUR]]-2)/7)+3/5,52+5/28))+1,B9)</f>
        <v>SEMAINE</v>
      </c>
      <c r="C10" s="57">
        <f>C8+1</f>
        <v>43105</v>
      </c>
      <c r="D10" s="57" t="s">
        <v>67</v>
      </c>
      <c r="E10" s="76">
        <v>5</v>
      </c>
      <c r="F10" s="29" t="s">
        <v>68</v>
      </c>
      <c r="G10" s="29">
        <v>5</v>
      </c>
      <c r="H10" s="29"/>
      <c r="I10" s="29"/>
      <c r="J10" s="29"/>
      <c r="K10" s="29"/>
      <c r="L10" s="29"/>
      <c r="M10" s="29">
        <v>5</v>
      </c>
      <c r="N10" s="29"/>
      <c r="O10" s="29"/>
      <c r="P10" s="29">
        <v>5</v>
      </c>
      <c r="Q10" s="29"/>
      <c r="R10" s="29"/>
      <c r="S10" s="29">
        <v>5</v>
      </c>
      <c r="T10" s="29">
        <v>5</v>
      </c>
      <c r="U10" s="29"/>
      <c r="V10" s="29"/>
      <c r="W10" s="29"/>
      <c r="X10" s="29">
        <v>7.5</v>
      </c>
      <c r="Y10" s="29">
        <v>7.5</v>
      </c>
      <c r="Z10" s="29"/>
      <c r="AA10" s="29">
        <v>5</v>
      </c>
      <c r="AB10" s="29">
        <v>5</v>
      </c>
      <c r="AC10" s="29"/>
      <c r="AD10" s="29"/>
      <c r="AE10" s="29">
        <v>5</v>
      </c>
      <c r="AF10" s="29"/>
      <c r="AG10" s="29"/>
      <c r="AH10" s="29">
        <v>5</v>
      </c>
      <c r="AI10" s="29">
        <v>5</v>
      </c>
      <c r="AJ10" s="29">
        <v>7.5</v>
      </c>
      <c r="AK10" s="29"/>
      <c r="AL10" s="29"/>
      <c r="AM10" s="29">
        <v>9.25</v>
      </c>
      <c r="AN10" s="29">
        <v>7.5</v>
      </c>
      <c r="AO10" s="29" t="s">
        <v>68</v>
      </c>
      <c r="AP10" s="29"/>
      <c r="AQ10" s="29"/>
      <c r="AR10" s="29"/>
      <c r="AS10" s="29">
        <v>7.5</v>
      </c>
      <c r="AT10" s="29"/>
      <c r="AU10" s="29" t="s">
        <v>68</v>
      </c>
      <c r="AV10" s="29">
        <v>7</v>
      </c>
      <c r="AW10" s="29"/>
      <c r="AX10" s="29"/>
      <c r="AY10" s="29"/>
      <c r="AZ10" s="29"/>
      <c r="BA10" s="36"/>
      <c r="BB10" s="29">
        <v>7</v>
      </c>
      <c r="BC10" s="29">
        <v>7</v>
      </c>
      <c r="BD10" s="29"/>
      <c r="BE10" s="29">
        <v>7</v>
      </c>
      <c r="BF10" s="29"/>
      <c r="BG10" s="29"/>
      <c r="BH10" s="29"/>
      <c r="BI10" s="29"/>
      <c r="BJ10" s="29">
        <v>7</v>
      </c>
      <c r="BK10" s="29"/>
      <c r="BL10" s="29"/>
      <c r="BM10" s="29" t="s">
        <v>112</v>
      </c>
      <c r="BN10" s="29">
        <v>7</v>
      </c>
      <c r="BO10" s="29">
        <v>5</v>
      </c>
      <c r="BP10" s="26"/>
    </row>
    <row r="11" spans="1:68">
      <c r="A11" s="54" t="str">
        <f>IF(ISNUMBER([1]!Tablo[[#This Row],[JOUR]]),DATE(YEAR([1]!Tablo[[#This Row],[JOUR]]),MONTH([1]!Tablo[[#This Row],[JOUR]])+1,0),A10)</f>
        <v/>
      </c>
      <c r="B11" s="71" t="str">
        <f>IF(ISNUMBER([1]!Tablo[[#This Row],[JOUR]]),INT(MOD(INT(([1]!Tablo[[#This Row],[JOUR]]-2)/7)+3/5,52+5/28))+1,B10)</f>
        <v>SEMAINE</v>
      </c>
      <c r="C11" s="56"/>
      <c r="D11" s="56" t="s">
        <v>69</v>
      </c>
      <c r="E11" s="75"/>
      <c r="F11" s="29" t="s">
        <v>68</v>
      </c>
      <c r="G11" s="36"/>
      <c r="H11" s="36"/>
      <c r="I11" s="4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29" t="s">
        <v>68</v>
      </c>
      <c r="AP11" s="36"/>
      <c r="AQ11" s="36"/>
      <c r="AR11" s="36"/>
      <c r="AS11" s="36"/>
      <c r="AT11" s="36"/>
      <c r="AU11" s="29" t="s">
        <v>68</v>
      </c>
      <c r="AV11" s="36"/>
      <c r="AW11" s="36"/>
      <c r="AX11" s="36"/>
      <c r="AY11" s="36"/>
      <c r="AZ11" s="36"/>
      <c r="BA11" s="29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29" t="s">
        <v>112</v>
      </c>
      <c r="BN11" s="36"/>
      <c r="BO11" s="36"/>
      <c r="BP11" s="37"/>
    </row>
    <row r="12" spans="1:68">
      <c r="A12" s="54" t="str">
        <f>IF(ISNUMBER([1]!Tablo[[#This Row],[JOUR]]),DATE(YEAR([1]!Tablo[[#This Row],[JOUR]]),MONTH([1]!Tablo[[#This Row],[JOUR]])+1,0),A11)</f>
        <v/>
      </c>
      <c r="B12" s="71" t="str">
        <f>IF(ISNUMBER([1]!Tablo[[#This Row],[JOUR]]),INT(MOD(INT(([1]!Tablo[[#This Row],[JOUR]]-2)/7)+3/5,52+5/28))+1,B11)</f>
        <v>SEMAINE</v>
      </c>
      <c r="C12" s="57" t="s">
        <v>66</v>
      </c>
      <c r="D12" s="57"/>
      <c r="E12" s="29">
        <f t="array" ref="E12">SUM(IF(ISNUMBER(E2:E11),E2:E11,SUMIF(codes[code],E2:E11,codes[forfait])))+SUM(COUNTIF(JF,$C2:$C11))*JFHN</f>
        <v>29.42</v>
      </c>
      <c r="F12" s="29">
        <f t="array" ref="F12">SUM(IF(ISNUMBER(F2:F11),F2:F11,SUMIF(codes[code],F2:F11,codes[forfait])))+SUM(COUNTIF(JF,$C2:$C11))*JFHN</f>
        <v>35</v>
      </c>
      <c r="G12" s="29">
        <f t="array" ref="G12">SUM(IF(ISNUMBER(G2:G11),G2:G11,SUMIF(codes[code],G2:G11,codes[forfait])))+SUM(COUNTIF(JF,$C2:$C11))*JFHN</f>
        <v>20.5</v>
      </c>
      <c r="H12" s="29">
        <f t="array" ref="H12">SUM(IF(ISNUMBER(H2:H11),H2:H11,SUMIF(codes[code],H2:H11,codes[forfait])))+SUM(COUNTIF(JF,$C2:$C11))*JFHN</f>
        <v>14</v>
      </c>
      <c r="I12" s="29">
        <f t="array" ref="I12">SUM(IF(ISNUMBER(I2:I11),I2:I11,SUMIF(codes[code],I2:I11,codes[forfait])))+SUM(COUNTIF(JF,$C2:$C11))*JFHN</f>
        <v>14</v>
      </c>
      <c r="J12" s="29">
        <f t="array" ref="J12">SUM(IF(ISNUMBER(J2:J11),J2:J11,SUMIF(codes[code],J2:J11,codes[forfait])))+SUM(COUNTIF(JF,$C2:$C11))*JFHN</f>
        <v>14.25</v>
      </c>
      <c r="K12" s="29">
        <f t="array" ref="K12">SUM(IF(ISNUMBER(K2:K11),K2:K11,SUMIF(codes[code],K2:K11,codes[forfait])))+SUM(COUNTIF(JF,$C2:$C11))*JFHN</f>
        <v>14</v>
      </c>
      <c r="L12" s="29">
        <f t="array" ref="L12">SUM(IF(ISNUMBER(L2:L11),L2:L11,SUMIF(codes[code],L2:L11,codes[forfait])))+SUM(COUNTIF(JF,$C2:$C11))*JFHN</f>
        <v>10.5</v>
      </c>
      <c r="M12" s="29">
        <f t="array" ref="M12">SUM(IF(ISNUMBER(M2:M11),M2:M11,SUMIF(codes[code],M2:M11,codes[forfait])))+SUM(COUNTIF(JF,$C2:$C11))*JFHN</f>
        <v>28</v>
      </c>
      <c r="N12" s="29">
        <f t="array" ref="N12">SUM(IF(ISNUMBER(N2:N11),N2:N11,SUMIF(codes[code],N2:N11,codes[forfait])))+SUM(COUNTIF(JF,$C2:$C11))*JFHN</f>
        <v>14</v>
      </c>
      <c r="O12" s="29">
        <f t="array" ref="O12">SUM(IF(ISNUMBER(O2:O11),O2:O11,SUMIF(codes[code],O2:O11,codes[forfait])))+SUM(COUNTIF(JF,$C2:$C11))*JFHN</f>
        <v>14</v>
      </c>
      <c r="P12" s="29">
        <f t="array" ref="P12">SUM(IF(ISNUMBER(P2:P11),P2:P11,SUMIF(codes[code],P2:P11,codes[forfait])))+SUM(COUNTIF(JF,$C2:$C11))*JFHN</f>
        <v>29.17</v>
      </c>
      <c r="Q12" s="29">
        <f t="array" ref="Q12">SUM(IF(ISNUMBER(Q2:Q11),Q2:Q11,SUMIF(codes[code],Q2:Q11,codes[forfait])))+SUM(COUNTIF(JF,$C2:$C11))*JFHN</f>
        <v>14</v>
      </c>
      <c r="R12" s="29">
        <f t="array" ref="R12">SUM(IF(ISNUMBER(R2:R11),R2:R11,SUMIF(codes[code],R2:R11,codes[forfait])))+SUM(COUNTIF(JF,$C2:$C11))*JFHN</f>
        <v>14</v>
      </c>
      <c r="S12" s="29">
        <f t="array" ref="S12">SUM(IF(ISNUMBER(S2:S11),S2:S11,SUMIF(codes[code],S2:S11,codes[forfait])))+SUM(COUNTIF(JF,$C2:$C11))*JFHN</f>
        <v>27.5</v>
      </c>
      <c r="T12" s="29">
        <f t="array" ref="T12">SUM(IF(ISNUMBER(T2:T11),T2:T11,SUMIF(codes[code],T2:T11,codes[forfait])))+SUM(COUNTIF(JF,$C2:$C11))*JFHN</f>
        <v>28.5</v>
      </c>
      <c r="U12" s="29">
        <f t="array" ref="U12">SUM(IF(ISNUMBER(U2:U11),U2:U11,SUMIF(codes[code],U2:U11,codes[forfait])))+SUM(COUNTIF(JF,$C2:$C11))*JFHN</f>
        <v>15</v>
      </c>
      <c r="V12" s="29">
        <f t="array" ref="V12">SUM(IF(ISNUMBER(V2:V11),V2:V11,SUMIF(codes[code],V2:V11,codes[forfait])))+SUM(COUNTIF(JF,$C2:$C11))*JFHN</f>
        <v>15</v>
      </c>
      <c r="W12" s="29">
        <f t="array" ref="W12">SUM(IF(ISNUMBER(W2:W11),W2:W11,SUMIF(codes[code],W2:W11,codes[forfait])))+SUM(COUNTIF(JF,$C2:$C11))*JFHN</f>
        <v>15</v>
      </c>
      <c r="X12" s="29">
        <f t="array" ref="X12">SUM(IF(ISNUMBER(X2:X11),X2:X11,SUMIF(codes[code],X2:X11,codes[forfait])))+SUM(COUNTIF(JF,$C2:$C11))*JFHN</f>
        <v>32.5</v>
      </c>
      <c r="Y12" s="29">
        <f t="array" ref="Y12">SUM(IF(ISNUMBER(Y2:Y11),Y2:Y11,SUMIF(codes[code],Y2:Y11,codes[forfait])))+SUM(COUNTIF(JF,$C2:$C11))*JFHN</f>
        <v>34.5</v>
      </c>
      <c r="Z12" s="29">
        <f t="array" ref="Z12">SUM(IF(ISNUMBER(Z2:Z11),Z2:Z11,SUMIF(codes[code],Z2:Z11,codes[forfait])))+SUM(COUNTIF(JF,$C2:$C11))*JFHN</f>
        <v>7</v>
      </c>
      <c r="AA12" s="29">
        <f t="array" ref="AA12">SUM(IF(ISNUMBER(AA2:AA11),AA2:AA11,SUMIF(codes[code],AA2:AA11,codes[forfait])))+SUM(COUNTIF(JF,$C2:$C11))*JFHN</f>
        <v>27.75</v>
      </c>
      <c r="AB12" s="29">
        <f t="array" ref="AB12">SUM(IF(ISNUMBER(AB2:AB11),AB2:AB11,SUMIF(codes[code],AB2:AB11,codes[forfait])))+SUM(COUNTIF(JF,$C2:$C11))*JFHN</f>
        <v>28.67</v>
      </c>
      <c r="AC12" s="29">
        <f t="array" ref="AC12">SUM(IF(ISNUMBER(AC2:AC11),AC2:AC11,SUMIF(codes[code],AC2:AC11,codes[forfait])))+SUM(COUNTIF(JF,$C2:$C11))*JFHN</f>
        <v>7</v>
      </c>
      <c r="AD12" s="29">
        <f t="array" ref="AD12">SUM(IF(ISNUMBER(AD2:AD11),AD2:AD11,SUMIF(codes[code],AD2:AD11,codes[forfait])))+SUM(COUNTIF(JF,$C2:$C11))*JFHN</f>
        <v>7</v>
      </c>
      <c r="AE12" s="29">
        <f t="array" ref="AE12">SUM(IF(ISNUMBER(AE2:AE11),AE2:AE11,SUMIF(codes[code],AE2:AE11,codes[forfait])))+SUM(COUNTIF(JF,$C2:$C11))*JFHN</f>
        <v>28.5</v>
      </c>
      <c r="AF12" s="29">
        <f t="array" ref="AF12">SUM(IF(ISNUMBER(AF2:AF11),AF2:AF11,SUMIF(codes[code],AF2:AF11,codes[forfait])))+SUM(COUNTIF(JF,$C2:$C11))*JFHN</f>
        <v>7</v>
      </c>
      <c r="AG12" s="29">
        <f t="array" ref="AG12">SUM(IF(ISNUMBER(AG2:AG11),AG2:AG11,SUMIF(codes[code],AG2:AG11,codes[forfait])))+SUM(COUNTIF(JF,$C2:$C11))*JFHN</f>
        <v>7</v>
      </c>
      <c r="AH12" s="29">
        <f t="array" ref="AH12">SUM(IF(ISNUMBER(AH2:AH11),AH2:AH11,SUMIF(codes[code],AH2:AH11,codes[forfait])))+SUM(COUNTIF(JF,$C2:$C11))*JFHN</f>
        <v>29.42</v>
      </c>
      <c r="AI12" s="29">
        <f t="array" ref="AI12">SUM(IF(ISNUMBER(AI2:AI11),AI2:AI11,SUMIF(codes[code],AI2:AI11,codes[forfait])))+SUM(COUNTIF(JF,$C2:$C11))*JFHN</f>
        <v>28</v>
      </c>
      <c r="AJ12" s="29">
        <f t="array" ref="AJ12">SUM(IF(ISNUMBER(AJ2:AJ11),AJ2:AJ11,SUMIF(codes[code],AJ2:AJ11,codes[forfait])))+SUM(COUNTIF(JF,$C2:$C11))*JFHN</f>
        <v>31.42</v>
      </c>
      <c r="AK12" s="29">
        <f t="array" ref="AK12">SUM(IF(ISNUMBER(AK2:AK11),AK2:AK11,SUMIF(codes[code],AK2:AK11,codes[forfait])))+SUM(COUNTIF(JF,$C2:$C11))*JFHN</f>
        <v>7</v>
      </c>
      <c r="AL12" s="29">
        <f t="array" ref="AL12">SUM(IF(ISNUMBER(AL2:AL11),AL2:AL11,SUMIF(codes[code],AL2:AL11,codes[forfait])))+SUM(COUNTIF(JF,$C2:$C11))*JFHN</f>
        <v>7</v>
      </c>
      <c r="AM12" s="29">
        <f t="array" ref="AM12">SUM(IF(ISNUMBER(AM2:AM11),AM2:AM11,SUMIF(codes[code],AM2:AM11,codes[forfait])))+SUM(COUNTIF(JF,$C2:$C11))*JFHN</f>
        <v>37.5</v>
      </c>
      <c r="AN12" s="29">
        <f t="array" ref="AN12">SUM(IF(ISNUMBER(AN2:AN11),AN2:AN11,SUMIF(codes[code],AN2:AN11,codes[forfait])))+SUM(COUNTIF(JF,$C2:$C11))*JFHN</f>
        <v>32.5</v>
      </c>
      <c r="AO12" s="29">
        <f t="array" ref="AO12">SUM(IF(ISNUMBER(AO2:AO11),AO2:AO11,SUMIF(codes[code],AO2:AO11,codes[forfait])))+SUM(COUNTIF(JF,$C2:$C11))*JFHN</f>
        <v>35</v>
      </c>
      <c r="AP12" s="29">
        <f t="array" ref="AP12">SUM(IF(ISNUMBER(AP2:AP11),AP2:AP11,SUMIF(codes[code],AP2:AP11,codes[forfait])))+SUM(COUNTIF(JF,$C2:$C11))*JFHN</f>
        <v>13.75</v>
      </c>
      <c r="AQ12" s="29">
        <f t="array" ref="AQ12">SUM(IF(ISNUMBER(AQ2:AQ11),AQ2:AQ11,SUMIF(codes[code],AQ2:AQ11,codes[forfait])))+SUM(COUNTIF(JF,$C2:$C11))*JFHN</f>
        <v>14.75</v>
      </c>
      <c r="AR12" s="29">
        <f t="array" ref="AR12">SUM(IF(ISNUMBER(AR2:AR11),AR2:AR11,SUMIF(codes[code],AR2:AR11,codes[forfait])))+SUM(COUNTIF(JF,$C2:$C11))*JFHN</f>
        <v>13.75</v>
      </c>
      <c r="AS12" s="29">
        <f t="array" ref="AS12">SUM(IF(ISNUMBER(AS2:AS11),AS2:AS11,SUMIF(codes[code],AS2:AS11,codes[forfait])))+SUM(COUNTIF(JF,$C2:$C11))*JFHN</f>
        <v>30</v>
      </c>
      <c r="AT12" s="29"/>
      <c r="AU12" s="29">
        <f t="array" ref="AU12">SUM(IF(ISNUMBER(AU2:AU11),AU2:AU11,SUMIF(codes[code],AU2:AU11,codes[forfait])))+SUM(COUNTIF(JF,$C2:$C11))*JFHN</f>
        <v>35</v>
      </c>
      <c r="AV12" s="29">
        <f t="array" ref="AV12">SUM(IF(ISNUMBER(AV2:AV11),AV2:AV11,SUMIF(codes[code],AV2:AV11,codes[forfait])))+SUM(COUNTIF(JF,$C2:$C11))*JFHN</f>
        <v>35</v>
      </c>
      <c r="AW12" s="29">
        <f t="array" ref="AW12">SUM(IF(ISNUMBER(AW2:AW11),AW2:AW11,SUMIF(codes[code],AW2:AW11,codes[forfait])))+SUM(COUNTIF(JF,$C2:$C11))*JFHN</f>
        <v>7</v>
      </c>
      <c r="AX12" s="29">
        <f t="array" ref="AX12">SUM(IF(ISNUMBER(AX2:AX11),AX2:AX11,SUMIF(codes[code],AX2:AX11,codes[forfait])))+SUM(COUNTIF(JF,$C2:$C11))*JFHN</f>
        <v>7</v>
      </c>
      <c r="AY12" s="29">
        <f t="array" ref="AY12">SUM(IF(ISNUMBER(AY2:AY11),AY2:AY11,SUMIF(codes[code],AY2:AY11,codes[forfait])))+SUM(COUNTIF(JF,$C2:$C11))*JFHN</f>
        <v>7</v>
      </c>
      <c r="AZ12" s="29">
        <f t="array" ref="AZ12">SUM(IF(ISNUMBER(AZ2:AZ11),AZ2:AZ11,SUMIF(codes[code],AZ2:AZ11,codes[forfait])))+SUM(COUNTIF(JF,$C2:$C11))*JFHN</f>
        <v>7</v>
      </c>
      <c r="BA12" s="29">
        <f t="array" ref="BA12">SUM(IF(ISNUMBER(BA2:BA11),BA2:BA11,SUMIF(codes[code],BA2:BA11,codes[forfait])))+SUM(COUNTIF(JF,$C2:$C11))*JFHN</f>
        <v>7</v>
      </c>
      <c r="BB12" s="29">
        <f t="array" ref="BB12">SUM(IF(ISNUMBER(BB2:BB11),BB2:BB11,SUMIF(codes[code],BB2:BB11,codes[forfait])))+SUM(COUNTIF(JF,$C2:$C11))*JFHN</f>
        <v>35</v>
      </c>
      <c r="BC12" s="29">
        <f t="array" ref="BC12">SUM(IF(ISNUMBER(BC2:BC11),BC2:BC11,SUMIF(codes[code],BC2:BC11,codes[forfait])))+SUM(COUNTIF(JF,$C2:$C11))*JFHN</f>
        <v>35</v>
      </c>
      <c r="BD12" s="29">
        <f t="array" ref="BD12">SUM(IF(ISNUMBER(BD2:BD11),BD2:BD11,SUMIF(codes[code],BD2:BD11,codes[forfait])))+SUM(COUNTIF(JF,$C2:$C11))*JFHN</f>
        <v>7</v>
      </c>
      <c r="BE12" s="29">
        <f t="array" ref="BE12">SUM(IF(ISNUMBER(BE2:BE11),BE2:BE11,SUMIF(codes[code],BE2:BE11,codes[forfait])))+SUM(COUNTIF(JF,$C2:$C11))*JFHN</f>
        <v>35</v>
      </c>
      <c r="BF12" s="29">
        <v>35</v>
      </c>
      <c r="BG12" s="29">
        <f t="array" ref="BG12">SUM(IF(ISNUMBER(BG2:BG11),BG2:BG11,SUMIF(codes[code],BG2:BG11,codes[forfait])))+SUM(COUNTIF(JF,$C2:$C11))*JFHN</f>
        <v>7</v>
      </c>
      <c r="BH12" s="29">
        <f t="array" ref="BH12">SUM(IF(ISNUMBER(BH2:BH11),BH2:BH11,SUMIF(codes[code],BH2:BH11,codes[forfait])))+SUM(COUNTIF(JF,$C2:$C11))*JFHN</f>
        <v>7</v>
      </c>
      <c r="BI12" s="29">
        <f t="array" ref="BI12">SUM(IF(ISNUMBER(BI2:BI11),BI2:BI11,SUMIF(codes[code],BI2:BI11,codes[forfait])))+SUM(COUNTIF(JF,$C2:$C11))*JFHN</f>
        <v>7</v>
      </c>
      <c r="BJ12" s="29">
        <f t="array" ref="BJ12">SUM(IF(ISNUMBER(BJ2:BJ11),BJ2:BJ11,SUMIF(codes[code],BJ2:BJ11,codes[forfait])))+SUM(COUNTIF(JF,$C2:$C11))*JFHN</f>
        <v>38</v>
      </c>
      <c r="BK12" s="29">
        <f t="array" ref="BK12">SUM(IF(ISNUMBER(BK2:BK11),BK2:BK11,SUMIF(codes[code],BK2:BK11,codes[forfait])))+SUM(COUNTIF(JF,$C2:$C11))*JFHN</f>
        <v>7</v>
      </c>
      <c r="BL12" s="29">
        <f t="array" ref="BL12">SUM(IF(ISNUMBER(BL2:BL11),BL2:BL11,SUMIF(codes[code],BL2:BL11,codes[forfait])))+SUM(COUNTIF(JF,$C2:$C11))*JFHN</f>
        <v>7</v>
      </c>
      <c r="BM12" s="29">
        <f t="array" ref="BM12">SUM(IF(ISNUMBER(BM2:BM11),BM2:BM11,SUMIF(codes[code],BM2:BM11,codes[forfait])))+SUM(COUNTIF(JF,$C2:$C11))*JFHN</f>
        <v>7</v>
      </c>
      <c r="BN12" s="29">
        <f t="array" ref="BN12">SUM(IF(ISNUMBER(BN2:BN11),BN2:BN11,SUMIF(codes[code],BN2:BN11,codes[forfait])))+SUM(COUNTIF(JF,$C2:$C11))*JFHN</f>
        <v>35</v>
      </c>
      <c r="BO12" s="29">
        <f t="array" ref="BO12">SUM(IF(ISNUMBER(BO2:BO11),BO2:BO11,SUMIF(codes[code],BO2:BO11,codes[forfait])))+SUM(COUNTIF(JF,$C2:$C11))*JFHN</f>
        <v>22.92</v>
      </c>
      <c r="BP12" s="58">
        <f>SUM(F12:AR12)</f>
        <v>773.43</v>
      </c>
    </row>
    <row r="13" spans="1:68">
      <c r="A13" s="54" t="str">
        <f>IF(ISNUMBER([1]!Tablo[[#This Row],[JOUR]]),DATE(YEAR([1]!Tablo[[#This Row],[JOUR]]),MONTH([1]!Tablo[[#This Row],[JOUR]])+1,0),A12)</f>
        <v/>
      </c>
      <c r="B13" s="71" t="str">
        <f>IF(ISNUMBER([1]!Tablo[[#This Row],[JOUR]]),INT(MOD(INT(([1]!Tablo[[#This Row],[JOUR]]-2)/7)+3/5,52+5/28))+1,B12)</f>
        <v>SEMAINE</v>
      </c>
      <c r="C13" s="57" t="s">
        <v>71</v>
      </c>
      <c r="D13" s="57"/>
      <c r="E13" s="29">
        <f t="array" ref="E13">MIN(SUM(IF(ISNUMBER(E2:E11),E2:E11,SUMIF(codes[code],E2:E11,codes[calcul_HS])))+SUM(COUNTIF(JF,$C2:$C11))*JFHS,sem)</f>
        <v>22.42</v>
      </c>
      <c r="F13" s="29">
        <f t="array" ref="F13">MIN(SUM(IF(ISNUMBER(F2:F11),F2:F11,SUMIF(codes[code],F2:F11,codes[calcul_HS])))+SUM(COUNTIF(JF,$C2:$C11))*JFHS,sem)</f>
        <v>0</v>
      </c>
      <c r="G13" s="29">
        <f t="array" ref="G13">MIN(SUM(IF(ISNUMBER(G2:G11),G2:G11,SUMIF(codes[code],G2:G11,codes[calcul_HS])))+SUM(COUNTIF(JF,$C2:$C11))*JFHS,sem)</f>
        <v>13.5</v>
      </c>
      <c r="H13" s="29">
        <f t="array" ref="H13">MIN(SUM(IF(ISNUMBER(H2:H11),H2:H11,SUMIF(codes[code],H2:H11,codes[calcul_HS])))+SUM(COUNTIF(JF,$C2:$C11))*JFHS,sem)</f>
        <v>7</v>
      </c>
      <c r="I13" s="29">
        <f t="array" ref="I13">MIN(SUM(IF(ISNUMBER(I2:I11),I2:I11,SUMIF(codes[code],I2:I11,codes[calcul_HS])))+SUM(COUNTIF(JF,$C2:$C11))*JFHS,sem)</f>
        <v>7</v>
      </c>
      <c r="J13" s="29">
        <f t="array" ref="J13">MIN(SUM(IF(ISNUMBER(J2:J11),J2:J11,SUMIF(codes[code],J2:J11,codes[calcul_HS])))+SUM(COUNTIF(JF,$C2:$C11))*JFHS,sem)</f>
        <v>7.25</v>
      </c>
      <c r="K13" s="29">
        <f t="array" ref="K13">MIN(SUM(IF(ISNUMBER(K2:K11),K2:K11,SUMIF(codes[code],K2:K11,codes[calcul_HS])))+SUM(COUNTIF(JF,$C2:$C11))*JFHS,sem)</f>
        <v>7</v>
      </c>
      <c r="L13" s="29">
        <f t="array" ref="L13">MIN(SUM(IF(ISNUMBER(L2:L11),L2:L11,SUMIF(codes[code],L2:L11,codes[calcul_HS])))+SUM(COUNTIF(JF,$C2:$C11))*JFHS,sem)</f>
        <v>0</v>
      </c>
      <c r="M13" s="29">
        <f t="array" ref="M13">MIN(SUM(IF(ISNUMBER(M2:M11),M2:M11,SUMIF(codes[code],M2:M11,codes[calcul_HS])))+SUM(COUNTIF(JF,$C2:$C11))*JFHS,sem)</f>
        <v>21</v>
      </c>
      <c r="N13" s="29">
        <f t="array" ref="N13">MIN(SUM(IF(ISNUMBER(N2:N11),N2:N11,SUMIF(codes[code],N2:N11,codes[calcul_HS])))+SUM(COUNTIF(JF,$C2:$C11))*JFHS,sem)</f>
        <v>7</v>
      </c>
      <c r="O13" s="29">
        <f t="array" ref="O13">MIN(SUM(IF(ISNUMBER(O2:O11),O2:O11,SUMIF(codes[code],O2:O11,codes[calcul_HS])))+SUM(COUNTIF(JF,$C2:$C11))*JFHS,sem)</f>
        <v>7</v>
      </c>
      <c r="P13" s="29">
        <f t="array" ref="P13">MIN(SUM(IF(ISNUMBER(P2:P11),P2:P11,SUMIF(codes[code],P2:P11,codes[calcul_HS])))+SUM(COUNTIF(JF,$C2:$C11))*JFHS,sem)</f>
        <v>22.17</v>
      </c>
      <c r="Q13" s="29">
        <f t="array" ref="Q13">MIN(SUM(IF(ISNUMBER(Q2:Q11),Q2:Q11,SUMIF(codes[code],Q2:Q11,codes[calcul_HS])))+SUM(COUNTIF(JF,$C2:$C11))*JFHS,sem)</f>
        <v>7</v>
      </c>
      <c r="R13" s="29">
        <f t="array" ref="R13">MIN(SUM(IF(ISNUMBER(R2:R11),R2:R11,SUMIF(codes[code],R2:R11,codes[calcul_HS])))+SUM(COUNTIF(JF,$C2:$C11))*JFHS,sem)</f>
        <v>7</v>
      </c>
      <c r="S13" s="29">
        <f t="array" ref="S13">MIN(SUM(IF(ISNUMBER(S2:S11),S2:S11,SUMIF(codes[code],S2:S11,codes[calcul_HS])))+SUM(COUNTIF(JF,$C2:$C11))*JFHS,sem)</f>
        <v>20.5</v>
      </c>
      <c r="T13" s="29">
        <f t="array" ref="T13">MIN(SUM(IF(ISNUMBER(T2:T11),T2:T11,SUMIF(codes[code],T2:T11,codes[calcul_HS])))+SUM(COUNTIF(JF,$C2:$C11))*JFHS,sem)</f>
        <v>21.5</v>
      </c>
      <c r="U13" s="29">
        <f t="array" ref="U13">MIN(SUM(IF(ISNUMBER(U2:U11),U2:U11,SUMIF(codes[code],U2:U11,codes[calcul_HS])))+SUM(COUNTIF(JF,$C2:$C11))*JFHS,sem)</f>
        <v>8</v>
      </c>
      <c r="V13" s="29">
        <f t="array" ref="V13">MIN(SUM(IF(ISNUMBER(V2:V11),V2:V11,SUMIF(codes[code],V2:V11,codes[calcul_HS])))+SUM(COUNTIF(JF,$C2:$C11))*JFHS,sem)</f>
        <v>8</v>
      </c>
      <c r="W13" s="29">
        <f t="array" ref="W13">MIN(SUM(IF(ISNUMBER(W2:W11),W2:W11,SUMIF(codes[code],W2:W11,codes[calcul_HS])))+SUM(COUNTIF(JF,$C2:$C11))*JFHS,sem)</f>
        <v>8</v>
      </c>
      <c r="X13" s="29">
        <f t="array" ref="X13">MIN(SUM(IF(ISNUMBER(X2:X11),X2:X11,SUMIF(codes[code],X2:X11,codes[calcul_HS])))+SUM(COUNTIF(JF,$C2:$C11))*JFHS,sem)</f>
        <v>25.5</v>
      </c>
      <c r="Y13" s="29">
        <f t="array" ref="Y13">MIN(SUM(IF(ISNUMBER(Y2:Y11),Y2:Y11,SUMIF(codes[code],Y2:Y11,codes[calcul_HS])))+SUM(COUNTIF(JF,$C2:$C11))*JFHS,sem)</f>
        <v>24</v>
      </c>
      <c r="Z13" s="29">
        <f t="array" ref="Z13">MIN(SUM(IF(ISNUMBER(Z2:Z11),Z2:Z11,SUMIF(codes[code],Z2:Z11,codes[calcul_HS])))+SUM(COUNTIF(JF,$C2:$C11))*JFHS,sem)</f>
        <v>0</v>
      </c>
      <c r="AA13" s="29">
        <f t="array" ref="AA13">MIN(SUM(IF(ISNUMBER(AA2:AA11),AA2:AA11,SUMIF(codes[code],AA2:AA11,codes[calcul_HS])))+SUM(COUNTIF(JF,$C2:$C11))*JFHS,sem)</f>
        <v>20.75</v>
      </c>
      <c r="AB13" s="29">
        <f t="array" ref="AB13">MIN(SUM(IF(ISNUMBER(AB2:AB11),AB2:AB11,SUMIF(codes[code],AB2:AB11,codes[calcul_HS])))+SUM(COUNTIF(JF,$C2:$C11))*JFHS,sem)</f>
        <v>21.67</v>
      </c>
      <c r="AC13" s="29">
        <f t="array" ref="AC13">MIN(SUM(IF(ISNUMBER(AC2:AC11),AC2:AC11,SUMIF(codes[code],AC2:AC11,codes[calcul_HS])))+SUM(COUNTIF(JF,$C2:$C11))*JFHS,sem)</f>
        <v>0</v>
      </c>
      <c r="AD13" s="29">
        <f t="array" ref="AD13">MIN(SUM(IF(ISNUMBER(AD2:AD11),AD2:AD11,SUMIF(codes[code],AD2:AD11,codes[calcul_HS])))+SUM(COUNTIF(JF,$C2:$C11))*JFHS,sem)</f>
        <v>0</v>
      </c>
      <c r="AE13" s="29">
        <f t="array" ref="AE13">MIN(SUM(IF(ISNUMBER(AE2:AE11),AE2:AE11,SUMIF(codes[code],AE2:AE11,codes[calcul_HS])))+SUM(COUNTIF(JF,$C2:$C11))*JFHS,sem)</f>
        <v>21.5</v>
      </c>
      <c r="AF13" s="29">
        <f t="array" ref="AF13">MIN(SUM(IF(ISNUMBER(AF2:AF11),AF2:AF11,SUMIF(codes[code],AF2:AF11,codes[calcul_HS])))+SUM(COUNTIF(JF,$C2:$C11))*JFHS,sem)</f>
        <v>0</v>
      </c>
      <c r="AG13" s="29">
        <f t="array" ref="AG13">MIN(SUM(IF(ISNUMBER(AG2:AG11),AG2:AG11,SUMIF(codes[code],AG2:AG11,codes[calcul_HS])))+SUM(COUNTIF(JF,$C2:$C11))*JFHS,sem)</f>
        <v>0</v>
      </c>
      <c r="AH13" s="29">
        <f t="array" ref="AH13">MIN(SUM(IF(ISNUMBER(AH2:AH11),AH2:AH11,SUMIF(codes[code],AH2:AH11,codes[calcul_HS])))+SUM(COUNTIF(JF,$C2:$C11))*JFHS,sem)</f>
        <v>22.42</v>
      </c>
      <c r="AI13" s="29">
        <f t="array" ref="AI13">MIN(SUM(IF(ISNUMBER(AI2:AI11),AI2:AI11,SUMIF(codes[code],AI2:AI11,codes[calcul_HS])))+SUM(COUNTIF(JF,$C2:$C11))*JFHS,sem)</f>
        <v>21</v>
      </c>
      <c r="AJ13" s="29">
        <f t="array" ref="AJ13">MIN(SUM(IF(ISNUMBER(AJ2:AJ11),AJ2:AJ11,SUMIF(codes[code],AJ2:AJ11,codes[calcul_HS])))+SUM(COUNTIF(JF,$C2:$C11))*JFHS,sem)</f>
        <v>24.42</v>
      </c>
      <c r="AK13" s="29">
        <f t="array" ref="AK13">MIN(SUM(IF(ISNUMBER(AK2:AK11),AK2:AK11,SUMIF(codes[code],AK2:AK11,codes[calcul_HS])))+SUM(COUNTIF(JF,$C2:$C11))*JFHS,sem)</f>
        <v>0</v>
      </c>
      <c r="AL13" s="29">
        <f t="array" ref="AL13">MIN(SUM(IF(ISNUMBER(AL2:AL11),AL2:AL11,SUMIF(codes[code],AL2:AL11,codes[calcul_HS])))+SUM(COUNTIF(JF,$C2:$C11))*JFHS,sem)</f>
        <v>0</v>
      </c>
      <c r="AM13" s="29">
        <f t="array" ref="AM13">MIN(SUM(IF(ISNUMBER(AM2:AM11),AM2:AM11,SUMIF(codes[code],AM2:AM11,codes[calcul_HS])))+SUM(COUNTIF(JF,$C2:$C11))*JFHS,sem)</f>
        <v>30.5</v>
      </c>
      <c r="AN13" s="29">
        <f t="array" ref="AN13">MIN(SUM(IF(ISNUMBER(AN2:AN11),AN2:AN11,SUMIF(codes[code],AN2:AN11,codes[calcul_HS])))+SUM(COUNTIF(JF,$C2:$C11))*JFHS,sem)</f>
        <v>25.5</v>
      </c>
      <c r="AO13" s="29">
        <f t="array" ref="AO13">MIN(SUM(IF(ISNUMBER(AO2:AO11),AO2:AO11,SUMIF(codes[code],AO2:AO11,codes[calcul_HS])))+SUM(COUNTIF(JF,$C2:$C11))*JFHS,sem)</f>
        <v>0</v>
      </c>
      <c r="AP13" s="29">
        <f t="array" ref="AP13">MIN(SUM(IF(ISNUMBER(AP2:AP11),AP2:AP11,SUMIF(codes[code],AP2:AP11,codes[calcul_HS])))+SUM(COUNTIF(JF,$C2:$C11))*JFHS,sem)</f>
        <v>6.75</v>
      </c>
      <c r="AQ13" s="29">
        <f t="array" ref="AQ13">MIN(SUM(IF(ISNUMBER(AQ2:AQ11),AQ2:AQ11,SUMIF(codes[code],AQ2:AQ11,codes[calcul_HS])))+SUM(COUNTIF(JF,$C2:$C11))*JFHS,sem)</f>
        <v>7.75</v>
      </c>
      <c r="AR13" s="29">
        <f t="array" ref="AR13">MIN(SUM(IF(ISNUMBER(AR2:AR11),AR2:AR11,SUMIF(codes[code],AR2:AR11,codes[calcul_HS])))+SUM(COUNTIF(JF,$C2:$C11))*JFHS,sem)</f>
        <v>6.75</v>
      </c>
      <c r="AS13" s="29">
        <f t="array" ref="AS13">MIN(SUM(IF(ISNUMBER(AS2:AS11),AS2:AS11,SUMIF(codes[code],AS2:AS11,codes[calcul_HS])))+SUM(COUNTIF(JF,$C2:$C11))*JFHS,sem)</f>
        <v>23</v>
      </c>
      <c r="AT13" s="29"/>
      <c r="AU13" s="29">
        <f t="array" ref="AU13">MIN(SUM(IF(ISNUMBER(AU2:AU11),AU2:AU11,SUMIF(codes[code],AU2:AU11,codes[calcul_HS])))+SUM(COUNTIF(JF,$C2:$C11))*JFHS,sem)</f>
        <v>0</v>
      </c>
      <c r="AV13" s="29">
        <f t="array" ref="AV13">MIN(SUM(IF(ISNUMBER(AV2:AV11),AV2:AV11,SUMIF(codes[code],AV2:AV11,codes[calcul_HS])))+SUM(COUNTIF(JF,$C2:$C11))*JFHS,sem)</f>
        <v>28</v>
      </c>
      <c r="AW13" s="29">
        <f t="array" ref="AW13">MIN(SUM(IF(ISNUMBER(AW2:AW11),AW2:AW11,SUMIF(codes[code],AW2:AW11,codes[calcul_HS])))+SUM(COUNTIF(JF,$C2:$C11))*JFHS,sem)</f>
        <v>0</v>
      </c>
      <c r="AX13" s="29">
        <f t="array" ref="AX13">MIN(SUM(IF(ISNUMBER(AX2:AX11),AX2:AX11,SUMIF(codes[code],AX2:AX11,codes[calcul_HS])))+SUM(COUNTIF(JF,$C2:$C11))*JFHS,sem)</f>
        <v>0</v>
      </c>
      <c r="AY13" s="29">
        <f t="array" ref="AY13">MIN(SUM(IF(ISNUMBER(AY2:AY11),AY2:AY11,SUMIF(codes[code],AY2:AY11,codes[calcul_HS])))+SUM(COUNTIF(JF,$C2:$C11))*JFHS,sem)</f>
        <v>0</v>
      </c>
      <c r="AZ13" s="29">
        <f t="array" ref="AZ13">MIN(SUM(IF(ISNUMBER(AZ2:AZ11),AZ2:AZ11,SUMIF(codes[code],AZ2:AZ11,codes[calcul_HS])))+SUM(COUNTIF(JF,$C2:$C11))*JFHS,sem)</f>
        <v>0</v>
      </c>
      <c r="BA13" s="29">
        <f t="array" ref="BA13">MIN(SUM(IF(ISNUMBER(BA2:BA11),BA2:BA11,SUMIF(codes[code],BA2:BA11,codes[calcul_HS])))+SUM(COUNTIF(JF,$C2:$C11))*JFHS,sem)</f>
        <v>0</v>
      </c>
      <c r="BB13" s="29">
        <f t="array" ref="BB13">MIN(SUM(IF(ISNUMBER(BB2:BB11),BB2:BB11,SUMIF(codes[code],BB2:BB11,codes[calcul_HS])))+SUM(COUNTIF(JF,$C2:$C11))*JFHS,sem)</f>
        <v>28</v>
      </c>
      <c r="BC13" s="29">
        <f t="array" ref="BC13">MIN(SUM(IF(ISNUMBER(BC2:BC11),BC2:BC11,SUMIF(codes[code],BC2:BC11,codes[calcul_HS])))+SUM(COUNTIF(JF,$C2:$C11))*JFHS,sem)</f>
        <v>28</v>
      </c>
      <c r="BD13" s="29">
        <f t="array" ref="BD13">MIN(SUM(IF(ISNUMBER(BD2:BD11),BD2:BD11,SUMIF(codes[code],BD2:BD11,codes[calcul_HS])))+SUM(COUNTIF(JF,$C2:$C11))*JFHS,sem)</f>
        <v>0</v>
      </c>
      <c r="BE13" s="29">
        <f t="array" ref="BE13">MIN(SUM(IF(ISNUMBER(BE2:BE11),BE2:BE11,SUMIF(codes[code],BE2:BE11,codes[calcul_HS])))+SUM(COUNTIF(JF,$C2:$C11))*JFHS,sem)</f>
        <v>28</v>
      </c>
      <c r="BF13" s="29">
        <v>35</v>
      </c>
      <c r="BG13" s="29">
        <f t="array" ref="BG13">MIN(SUM(IF(ISNUMBER(BG2:BG11),BG2:BG11,SUMIF(codes[code],BG2:BG11,codes[calcul_HS])))+SUM(COUNTIF(JF,$C2:$C11))*JFHS,sem)</f>
        <v>0</v>
      </c>
      <c r="BH13" s="29">
        <f t="array" ref="BH13">MIN(SUM(IF(ISNUMBER(BH2:BH11),BH2:BH11,SUMIF(codes[code],BH2:BH11,codes[calcul_HS])))+SUM(COUNTIF(JF,$C2:$C11))*JFHS,sem)</f>
        <v>0</v>
      </c>
      <c r="BI13" s="29">
        <f t="array" ref="BI13">MIN(SUM(IF(ISNUMBER(BI2:BI11),BI2:BI11,SUMIF(codes[code],BI2:BI11,codes[calcul_HS])))+SUM(COUNTIF(JF,$C2:$C11))*JFHS,sem)</f>
        <v>0</v>
      </c>
      <c r="BJ13" s="29">
        <f t="array" ref="BJ13">MIN(SUM(IF(ISNUMBER(BJ2:BJ11),BJ2:BJ11,SUMIF(codes[code],BJ2:BJ11,codes[calcul_HS])))+SUM(COUNTIF(JF,$C2:$C11))*JFHS,sem)</f>
        <v>31</v>
      </c>
      <c r="BK13" s="29">
        <f t="array" ref="BK13">MIN(SUM(IF(ISNUMBER(BK2:BK11),BK2:BK11,SUMIF(codes[code],BK2:BK11,codes[calcul_HS])))+SUM(COUNTIF(JF,$C2:$C11))*JFHS,sem)</f>
        <v>0</v>
      </c>
      <c r="BL13" s="29">
        <f t="array" ref="BL13">MIN(SUM(IF(ISNUMBER(BL2:BL11),BL2:BL11,SUMIF(codes[code],BL2:BL11,codes[calcul_HS])))+SUM(COUNTIF(JF,$C2:$C11))*JFHS,sem)</f>
        <v>0</v>
      </c>
      <c r="BM13" s="29">
        <f t="array" ref="BM13">MIN(SUM(IF(ISNUMBER(BM2:BM11),BM2:BM11,SUMIF(codes[code],BM2:BM11,codes[calcul_HS])))+SUM(COUNTIF(JF,$C2:$C11))*JFHS,sem)</f>
        <v>0</v>
      </c>
      <c r="BN13" s="29">
        <f t="array" ref="BN13">MIN(SUM(IF(ISNUMBER(BN2:BN11),BN2:BN11,SUMIF(codes[code],BN2:BN11,codes[calcul_HS])))+SUM(COUNTIF(JF,$C2:$C11))*JFHS,sem)</f>
        <v>28</v>
      </c>
      <c r="BO13" s="29">
        <f t="array" ref="BO13">MIN(SUM(IF(ISNUMBER(BO2:BO11),BO2:BO11,SUMIF(codes[code],BO2:BO11,codes[calcul_HS])))+SUM(COUNTIF(JF,$C2:$C11))*JFHS,sem)</f>
        <v>15.92</v>
      </c>
      <c r="BP13" s="58">
        <f>SUM(F13:AR13)</f>
        <v>437.43000000000006</v>
      </c>
    </row>
    <row r="14" spans="1:68" ht="13.5" thickBot="1">
      <c r="A14" s="59" t="str">
        <f>IF(ISNUMBER([1]!Tablo[[#This Row],[JOUR]]),DATE(YEAR([1]!Tablo[[#This Row],[JOUR]]),MONTH([1]!Tablo[[#This Row],[JOUR]])+1,0),A13)</f>
        <v/>
      </c>
      <c r="B14" s="72" t="str">
        <f>IF(ISNUMBER([1]!Tablo[[#This Row],[JOUR]]),INT(MOD(INT(([1]!Tablo[[#This Row],[JOUR]]-2)/7)+3/5,52+5/28))+1,B13)</f>
        <v>SEMAINE</v>
      </c>
      <c r="C14" s="61" t="s">
        <v>72</v>
      </c>
      <c r="D14" s="61"/>
      <c r="E14" s="62">
        <f t="array" ref="E14">MAX(0,SUM(IF(ISNUMBER(E2:E11),E2:E11,SUMIF(codes[code],E2:E11,codes[calcul_HS])))+SUM(COUNTIF(JF,$C2:$C11))*JFHS-sem)</f>
        <v>0</v>
      </c>
      <c r="F14" s="62">
        <f t="array" ref="F14">MAX(0,SUM(IF(ISNUMBER(F2:F11),F2:F11,SUMIF(codes[code],F2:F11,codes[calcul_HS])))+SUM(COUNTIF(JF,$C2:$C11))*JFHS-sem)</f>
        <v>0</v>
      </c>
      <c r="G14" s="62">
        <f t="array" ref="G14">MAX(0,SUM(IF(ISNUMBER(G2:G11),G2:G11,SUMIF(codes[code],G2:G11,codes[calcul_HS])))+SUM(COUNTIF(JF,$C2:$C11))*JFHS-sem)</f>
        <v>0</v>
      </c>
      <c r="H14" s="62">
        <f t="array" ref="H14">MAX(0,SUM(IF(ISNUMBER(H2:H11),H2:H11,SUMIF(codes[code],H2:H11,codes[calcul_HS])))+SUM(COUNTIF(JF,$C2:$C11))*JFHS-sem)</f>
        <v>0</v>
      </c>
      <c r="I14" s="62">
        <f t="array" ref="I14">MAX(0,SUM(IF(ISNUMBER(I2:I11),I2:I11,SUMIF(codes[code],I2:I11,codes[calcul_HS])))+SUM(COUNTIF(JF,$C2:$C11))*JFHS-sem)</f>
        <v>0</v>
      </c>
      <c r="J14" s="62">
        <f t="array" ref="J14">MAX(0,SUM(IF(ISNUMBER(J2:J11),J2:J11,SUMIF(codes[code],J2:J11,codes[calcul_HS])))+SUM(COUNTIF(JF,$C2:$C11))*JFHS-sem)</f>
        <v>0</v>
      </c>
      <c r="K14" s="62">
        <f t="array" ref="K14">MAX(0,SUM(IF(ISNUMBER(K2:K11),K2:K11,SUMIF(codes[code],K2:K11,codes[calcul_HS])))+SUM(COUNTIF(JF,$C2:$C11))*JFHS-sem)</f>
        <v>0</v>
      </c>
      <c r="L14" s="62">
        <f t="array" ref="L14">MAX(0,SUM(IF(ISNUMBER(L2:L11),L2:L11,SUMIF(codes[code],L2:L11,codes[calcul_HS])))+SUM(COUNTIF(JF,$C2:$C11))*JFHS-sem)</f>
        <v>0</v>
      </c>
      <c r="M14" s="62">
        <f t="array" ref="M14">MAX(0,SUM(IF(ISNUMBER(M2:M11),M2:M11,SUMIF(codes[code],M2:M11,codes[calcul_HS])))+SUM(COUNTIF(JF,$C2:$C11))*JFHS-sem)</f>
        <v>0</v>
      </c>
      <c r="N14" s="62">
        <f t="array" ref="N14">MAX(0,SUM(IF(ISNUMBER(N2:N11),N2:N11,SUMIF(codes[code],N2:N11,codes[calcul_HS])))+SUM(COUNTIF(JF,$C2:$C11))*JFHS-sem)</f>
        <v>0</v>
      </c>
      <c r="O14" s="62">
        <f t="array" ref="O14">MAX(0,SUM(IF(ISNUMBER(O2:O11),O2:O11,SUMIF(codes[code],O2:O11,codes[calcul_HS])))+SUM(COUNTIF(JF,$C2:$C11))*JFHS-sem)</f>
        <v>0</v>
      </c>
      <c r="P14" s="62">
        <f t="array" ref="P14">MAX(0,SUM(IF(ISNUMBER(P2:P11),P2:P11,SUMIF(codes[code],P2:P11,codes[calcul_HS])))+SUM(COUNTIF(JF,$C2:$C11))*JFHS-sem)</f>
        <v>0</v>
      </c>
      <c r="Q14" s="62">
        <f t="array" ref="Q14">MAX(0,SUM(IF(ISNUMBER(Q2:Q11),Q2:Q11,SUMIF(codes[code],Q2:Q11,codes[calcul_HS])))+SUM(COUNTIF(JF,$C2:$C11))*JFHS-sem)</f>
        <v>0</v>
      </c>
      <c r="R14" s="62">
        <f t="array" ref="R14">MAX(0,SUM(IF(ISNUMBER(R2:R11),R2:R11,SUMIF(codes[code],R2:R11,codes[calcul_HS])))+SUM(COUNTIF(JF,$C2:$C11))*JFHS-sem)</f>
        <v>0</v>
      </c>
      <c r="S14" s="62">
        <f t="array" ref="S14">MAX(0,SUM(IF(ISNUMBER(S2:S11),S2:S11,SUMIF(codes[code],S2:S11,codes[calcul_HS])))+SUM(COUNTIF(JF,$C2:$C11))*JFHS-sem)</f>
        <v>0</v>
      </c>
      <c r="T14" s="62">
        <f t="array" ref="T14">MAX(0,SUM(IF(ISNUMBER(T2:T11),T2:T11,SUMIF(codes[code],T2:T11,codes[calcul_HS])))+SUM(COUNTIF(JF,$C2:$C11))*JFHS-sem)</f>
        <v>0</v>
      </c>
      <c r="U14" s="62">
        <f t="array" ref="U14">MAX(0,SUM(IF(ISNUMBER(U2:U11),U2:U11,SUMIF(codes[code],U2:U11,codes[calcul_HS])))+SUM(COUNTIF(JF,$C2:$C11))*JFHS-sem)</f>
        <v>0</v>
      </c>
      <c r="V14" s="62">
        <f t="array" ref="V14">MAX(0,SUM(IF(ISNUMBER(V2:V11),V2:V11,SUMIF(codes[code],V2:V11,codes[calcul_HS])))+SUM(COUNTIF(JF,$C2:$C11))*JFHS-sem)</f>
        <v>0</v>
      </c>
      <c r="W14" s="62">
        <f t="array" ref="W14">MAX(0,SUM(IF(ISNUMBER(W2:W11),W2:W11,SUMIF(codes[code],W2:W11,codes[calcul_HS])))+SUM(COUNTIF(JF,$C2:$C11))*JFHS-sem)</f>
        <v>0</v>
      </c>
      <c r="X14" s="62">
        <f t="array" ref="X14">MAX(0,SUM(IF(ISNUMBER(X2:X11),X2:X11,SUMIF(codes[code],X2:X11,codes[calcul_HS])))+SUM(COUNTIF(JF,$C2:$C11))*JFHS-sem)</f>
        <v>0</v>
      </c>
      <c r="Y14" s="62">
        <f t="array" ref="Y14">MAX(0,SUM(IF(ISNUMBER(Y2:Y11),Y2:Y11,SUMIF(codes[code],Y2:Y11,codes[calcul_HS])))+SUM(COUNTIF(JF,$C2:$C11))*JFHS-sem)</f>
        <v>0</v>
      </c>
      <c r="Z14" s="62">
        <f t="array" ref="Z14">MAX(0,SUM(IF(ISNUMBER(Z2:Z11),Z2:Z11,SUMIF(codes[code],Z2:Z11,codes[calcul_HS])))+SUM(COUNTIF(JF,$C2:$C11))*JFHS-sem)</f>
        <v>0</v>
      </c>
      <c r="AA14" s="62">
        <f t="array" ref="AA14">MAX(0,SUM(IF(ISNUMBER(AA2:AA11),AA2:AA11,SUMIF(codes[code],AA2:AA11,codes[calcul_HS])))+SUM(COUNTIF(JF,$C2:$C11))*JFHS-sem)</f>
        <v>0</v>
      </c>
      <c r="AB14" s="62">
        <f t="array" ref="AB14">MAX(0,SUM(IF(ISNUMBER(AB2:AB11),AB2:AB11,SUMIF(codes[code],AB2:AB11,codes[calcul_HS])))+SUM(COUNTIF(JF,$C2:$C11))*JFHS-sem)</f>
        <v>0</v>
      </c>
      <c r="AC14" s="62">
        <f t="array" ref="AC14">MAX(0,SUM(IF(ISNUMBER(AC2:AC11),AC2:AC11,SUMIF(codes[code],AC2:AC11,codes[calcul_HS])))+SUM(COUNTIF(JF,$C2:$C11))*JFHS-sem)</f>
        <v>0</v>
      </c>
      <c r="AD14" s="62">
        <f t="array" ref="AD14">MAX(0,SUM(IF(ISNUMBER(AD2:AD11),AD2:AD11,SUMIF(codes[code],AD2:AD11,codes[calcul_HS])))+SUM(COUNTIF(JF,$C2:$C11))*JFHS-sem)</f>
        <v>0</v>
      </c>
      <c r="AE14" s="62">
        <f t="array" ref="AE14">MAX(0,SUM(IF(ISNUMBER(AE2:AE11),AE2:AE11,SUMIF(codes[code],AE2:AE11,codes[calcul_HS])))+SUM(COUNTIF(JF,$C2:$C11))*JFHS-sem)</f>
        <v>0</v>
      </c>
      <c r="AF14" s="62">
        <f t="array" ref="AF14">MAX(0,SUM(IF(ISNUMBER(AF2:AF11),AF2:AF11,SUMIF(codes[code],AF2:AF11,codes[calcul_HS])))+SUM(COUNTIF(JF,$C2:$C11))*JFHS-sem)</f>
        <v>0</v>
      </c>
      <c r="AG14" s="62">
        <f t="array" ref="AG14">MAX(0,SUM(IF(ISNUMBER(AG2:AG11),AG2:AG11,SUMIF(codes[code],AG2:AG11,codes[calcul_HS])))+SUM(COUNTIF(JF,$C2:$C11))*JFHS-sem)</f>
        <v>0</v>
      </c>
      <c r="AH14" s="62">
        <f t="array" ref="AH14">MAX(0,SUM(IF(ISNUMBER(AH2:AH11),AH2:AH11,SUMIF(codes[code],AH2:AH11,codes[calcul_HS])))+SUM(COUNTIF(JF,$C2:$C11))*JFHS-sem)</f>
        <v>0</v>
      </c>
      <c r="AI14" s="62">
        <f t="array" ref="AI14">MAX(0,SUM(IF(ISNUMBER(AI2:AI11),AI2:AI11,SUMIF(codes[code],AI2:AI11,codes[calcul_HS])))+SUM(COUNTIF(JF,$C2:$C11))*JFHS-sem)</f>
        <v>0</v>
      </c>
      <c r="AJ14" s="62">
        <f t="array" ref="AJ14">MAX(0,SUM(IF(ISNUMBER(AJ2:AJ11),AJ2:AJ11,SUMIF(codes[code],AJ2:AJ11,codes[calcul_HS])))+SUM(COUNTIF(JF,$C2:$C11))*JFHS-sem)</f>
        <v>0</v>
      </c>
      <c r="AK14" s="62">
        <f t="array" ref="AK14">MAX(0,SUM(IF(ISNUMBER(AK2:AK11),AK2:AK11,SUMIF(codes[code],AK2:AK11,codes[calcul_HS])))+SUM(COUNTIF(JF,$C2:$C11))*JFHS-sem)</f>
        <v>0</v>
      </c>
      <c r="AL14" s="62">
        <f t="array" ref="AL14">MAX(0,SUM(IF(ISNUMBER(AL2:AL11),AL2:AL11,SUMIF(codes[code],AL2:AL11,codes[calcul_HS])))+SUM(COUNTIF(JF,$C2:$C11))*JFHS-sem)</f>
        <v>0</v>
      </c>
      <c r="AM14" s="62">
        <f t="array" ref="AM14">MAX(0,SUM(IF(ISNUMBER(AM2:AM11),AM2:AM11,SUMIF(codes[code],AM2:AM11,codes[calcul_HS])))+SUM(COUNTIF(JF,$C2:$C11))*JFHS-sem)</f>
        <v>0</v>
      </c>
      <c r="AN14" s="62">
        <f t="array" ref="AN14">MAX(0,SUM(IF(ISNUMBER(AN2:AN11),AN2:AN11,SUMIF(codes[code],AN2:AN11,codes[calcul_HS])))+SUM(COUNTIF(JF,$C2:$C11))*JFHS-sem)</f>
        <v>0</v>
      </c>
      <c r="AO14" s="62">
        <f t="array" ref="AO14">MAX(0,SUM(IF(ISNUMBER(AO2:AO11),AO2:AO11,SUMIF(codes[code],AO2:AO11,codes[calcul_HS])))+SUM(COUNTIF(JF,$C2:$C11))*JFHS-sem)</f>
        <v>0</v>
      </c>
      <c r="AP14" s="62">
        <f t="array" ref="AP14">MAX(0,SUM(IF(ISNUMBER(AP2:AP11),AP2:AP11,SUMIF(codes[code],AP2:AP11,codes[calcul_HS])))+SUM(COUNTIF(JF,$C2:$C11))*JFHS-sem)</f>
        <v>0</v>
      </c>
      <c r="AQ14" s="62">
        <f t="array" ref="AQ14">MAX(0,SUM(IF(ISNUMBER(AQ2:AQ11),AQ2:AQ11,SUMIF(codes[code],AQ2:AQ11,codes[calcul_HS])))+SUM(COUNTIF(JF,$C2:$C11))*JFHS-sem)</f>
        <v>0</v>
      </c>
      <c r="AR14" s="62">
        <f t="array" ref="AR14">MAX(0,SUM(IF(ISNUMBER(AR2:AR11),AR2:AR11,SUMIF(codes[code],AR2:AR11,codes[calcul_HS])))+SUM(COUNTIF(JF,$C2:$C11))*JFHS-sem)</f>
        <v>0</v>
      </c>
      <c r="AS14" s="62">
        <f t="array" ref="AS14">MAX(0,SUM(IF(ISNUMBER(AS2:AS11),AS2:AS11,SUMIF(codes[code],AS2:AS11,codes[calcul_HS])))+SUM(COUNTIF(JF,$C2:$C11))*JFHS-sem)</f>
        <v>0</v>
      </c>
      <c r="AT14" s="62"/>
      <c r="AU14" s="62">
        <f t="array" ref="AU14">MAX(0,SUM(IF(ISNUMBER(AU2:AU11),AU2:AU11,SUMIF(codes[code],AU2:AU11,codes[calcul_HS])))+SUM(COUNTIF(JF,$C2:$C11))*JFHS-sem)</f>
        <v>0</v>
      </c>
      <c r="AV14" s="62">
        <f t="array" ref="AV14">MAX(0,SUM(IF(ISNUMBER(AV2:AV11),AV2:AV11,SUMIF(codes[code],AV2:AV11,codes[calcul_HS])))+SUM(COUNTIF(JF,$C2:$C11))*JFHS-sem)</f>
        <v>0</v>
      </c>
      <c r="AW14" s="62">
        <f t="array" ref="AW14">MAX(0,SUM(IF(ISNUMBER(AW2:AW11),AW2:AW11,SUMIF(codes[code],AW2:AW11,codes[calcul_HS])))+SUM(COUNTIF(JF,$C2:$C11))*JFHS-sem)</f>
        <v>0</v>
      </c>
      <c r="AX14" s="62">
        <f t="array" ref="AX14">MAX(0,SUM(IF(ISNUMBER(AX2:AX11),AX2:AX11,SUMIF(codes[code],AX2:AX11,codes[calcul_HS])))+SUM(COUNTIF(JF,$C2:$C11))*JFHS-sem)</f>
        <v>0</v>
      </c>
      <c r="AY14" s="62">
        <f t="array" ref="AY14">MAX(0,SUM(IF(ISNUMBER(AY2:AY11),AY2:AY11,SUMIF(codes[code],AY2:AY11,codes[calcul_HS])))+SUM(COUNTIF(JF,$C2:$C11))*JFHS-sem)</f>
        <v>0</v>
      </c>
      <c r="AZ14" s="62">
        <f t="array" ref="AZ14">MAX(0,SUM(IF(ISNUMBER(AZ2:AZ11),AZ2:AZ11,SUMIF(codes[code],AZ2:AZ11,codes[calcul_HS])))+SUM(COUNTIF(JF,$C2:$C11))*JFHS-sem)</f>
        <v>0</v>
      </c>
      <c r="BA14" s="62">
        <f t="array" ref="BA14">MAX(0,SUM(IF(ISNUMBER(BA2:BA11),BA2:BA11,SUMIF(codes[code],BA2:BA11,codes[calcul_HS])))+SUM(COUNTIF(JF,$C2:$C11))*JFHS-sem)</f>
        <v>0</v>
      </c>
      <c r="BB14" s="62">
        <f t="array" ref="BB14">MAX(0,SUM(IF(ISNUMBER(BB2:BB11),BB2:BB11,SUMIF(codes[code],BB2:BB11,codes[calcul_HS])))+SUM(COUNTIF(JF,$C2:$C11))*JFHS-sem)</f>
        <v>0</v>
      </c>
      <c r="BC14" s="62">
        <f t="array" ref="BC14">MAX(0,SUM(IF(ISNUMBER(BC2:BC11),BC2:BC11,SUMIF(codes[code],BC2:BC11,codes[calcul_HS])))+SUM(COUNTIF(JF,$C2:$C11))*JFHS-sem)</f>
        <v>0</v>
      </c>
      <c r="BD14" s="62">
        <f t="array" ref="BD14">MAX(0,SUM(IF(ISNUMBER(BD2:BD11),BD2:BD11,SUMIF(codes[code],BD2:BD11,codes[calcul_HS])))+SUM(COUNTIF(JF,$C2:$C11))*JFHS-sem)</f>
        <v>0</v>
      </c>
      <c r="BE14" s="62">
        <f t="array" ref="BE14">MAX(0,SUM(IF(ISNUMBER(BE2:BE11),BE2:BE11,SUMIF(codes[code],BE2:BE11,codes[calcul_HS])))+SUM(COUNTIF(JF,$C2:$C11))*JFHS-sem)</f>
        <v>0</v>
      </c>
      <c r="BF14" s="62">
        <v>0</v>
      </c>
      <c r="BG14" s="62">
        <f t="array" ref="BG14">MAX(0,SUM(IF(ISNUMBER(BG2:BG11),BG2:BG11,SUMIF(codes[code],BG2:BG11,codes[calcul_HS])))+SUM(COUNTIF(JF,$C2:$C11))*JFHS-sem)</f>
        <v>0</v>
      </c>
      <c r="BH14" s="62">
        <f t="array" ref="BH14">MAX(0,SUM(IF(ISNUMBER(BH2:BH11),BH2:BH11,SUMIF(codes[code],BH2:BH11,codes[calcul_HS])))+SUM(COUNTIF(JF,$C2:$C11))*JFHS-sem)</f>
        <v>0</v>
      </c>
      <c r="BI14" s="62">
        <f t="array" ref="BI14">MAX(0,SUM(IF(ISNUMBER(BI2:BI11),BI2:BI11,SUMIF(codes[code],BI2:BI11,codes[calcul_HS])))+SUM(COUNTIF(JF,$C2:$C11))*JFHS-sem)</f>
        <v>0</v>
      </c>
      <c r="BJ14" s="62">
        <f t="array" ref="BJ14">MAX(0,SUM(IF(ISNUMBER(BJ2:BJ11),BJ2:BJ11,SUMIF(codes[code],BJ2:BJ11,codes[calcul_HS])))+SUM(COUNTIF(JF,$C2:$C11))*JFHS-sem)</f>
        <v>0</v>
      </c>
      <c r="BK14" s="62">
        <f t="array" ref="BK14">MAX(0,SUM(IF(ISNUMBER(BK2:BK11),BK2:BK11,SUMIF(codes[code],BK2:BK11,codes[calcul_HS])))+SUM(COUNTIF(JF,$C2:$C11))*JFHS-sem)</f>
        <v>0</v>
      </c>
      <c r="BL14" s="62">
        <f t="array" ref="BL14">MAX(0,SUM(IF(ISNUMBER(BL2:BL11),BL2:BL11,SUMIF(codes[code],BL2:BL11,codes[calcul_HS])))+SUM(COUNTIF(JF,$C2:$C11))*JFHS-sem)</f>
        <v>0</v>
      </c>
      <c r="BM14" s="62">
        <f t="array" ref="BM14">MAX(0,SUM(IF(ISNUMBER(BM2:BM11),BM2:BM11,SUMIF(codes[code],BM2:BM11,codes[calcul_HS])))+SUM(COUNTIF(JF,$C2:$C11))*JFHS-sem)</f>
        <v>0</v>
      </c>
      <c r="BN14" s="62">
        <f t="array" ref="BN14">MAX(0,SUM(IF(ISNUMBER(BN2:BN11),BN2:BN11,SUMIF(codes[code],BN2:BN11,codes[calcul_HS])))+SUM(COUNTIF(JF,$C2:$C11))*JFHS-sem)</f>
        <v>0</v>
      </c>
      <c r="BO14" s="62">
        <f t="array" ref="BO14">MAX(0,SUM(IF(ISNUMBER(BO2:BO11),BO2:BO11,SUMIF(codes[code],BO2:BO11,codes[calcul_HS])))+SUM(COUNTIF(JF,$C2:$C11))*JFHS-sem)</f>
        <v>0</v>
      </c>
      <c r="BP14" s="63">
        <f>SUM(F14:AR14)</f>
        <v>0</v>
      </c>
    </row>
    <row r="15" spans="1:68">
      <c r="A15" s="54" t="str">
        <f>IF(ISNUMBER([1]!Tablo[[#This Row],[JOUR]]),DATE(YEAR([1]!Tablo[[#This Row],[JOUR]]),MONTH([1]!Tablo[[#This Row],[JOUR]])+1,0),A14)</f>
        <v/>
      </c>
      <c r="B15" s="71" t="str">
        <f>IF(ISNUMBER([1]!Tablo[[#This Row],[JOUR]]),INT(MOD(INT(([1]!Tablo[[#This Row],[JOUR]]-2)/7)+3/5,52+5/28))+1,B14)</f>
        <v>SEMAINE</v>
      </c>
      <c r="C15" s="57">
        <f>C2+7</f>
        <v>43108</v>
      </c>
      <c r="D15" s="53" t="s">
        <v>67</v>
      </c>
      <c r="E15" s="76">
        <v>5.33</v>
      </c>
      <c r="F15" s="29">
        <v>5.33</v>
      </c>
      <c r="G15" s="29">
        <v>5.33</v>
      </c>
      <c r="H15" s="29">
        <v>7</v>
      </c>
      <c r="I15" s="29" t="s">
        <v>68</v>
      </c>
      <c r="J15" s="29">
        <v>7</v>
      </c>
      <c r="K15" s="29">
        <v>7</v>
      </c>
      <c r="L15" s="29">
        <v>7</v>
      </c>
      <c r="M15" s="29">
        <v>5.33</v>
      </c>
      <c r="N15" s="29"/>
      <c r="O15" s="29"/>
      <c r="P15" s="29">
        <v>5.33</v>
      </c>
      <c r="Q15" s="29"/>
      <c r="R15" s="29"/>
      <c r="S15" s="29">
        <v>5.33</v>
      </c>
      <c r="T15" s="29">
        <v>5.33</v>
      </c>
      <c r="U15" s="29"/>
      <c r="V15" s="29"/>
      <c r="W15" s="29"/>
      <c r="X15" s="29">
        <v>5.33</v>
      </c>
      <c r="Y15" s="29">
        <v>4.5</v>
      </c>
      <c r="Z15" s="29"/>
      <c r="AA15" s="29">
        <v>5.33</v>
      </c>
      <c r="AB15" s="29">
        <v>5.33</v>
      </c>
      <c r="AC15" s="29"/>
      <c r="AD15" s="29"/>
      <c r="AE15" s="29">
        <v>5.33</v>
      </c>
      <c r="AF15" s="29"/>
      <c r="AG15" s="29"/>
      <c r="AH15" s="29" t="s">
        <v>68</v>
      </c>
      <c r="AI15" s="29">
        <v>5.33</v>
      </c>
      <c r="AJ15" s="29">
        <v>5.33</v>
      </c>
      <c r="AK15" s="29"/>
      <c r="AL15" s="29"/>
      <c r="AM15" s="29">
        <v>8.25</v>
      </c>
      <c r="AN15" s="29">
        <v>5.5</v>
      </c>
      <c r="AO15" s="29">
        <v>5.33</v>
      </c>
      <c r="AP15" s="29"/>
      <c r="AQ15" s="29"/>
      <c r="AR15" s="29"/>
      <c r="AS15" s="29">
        <v>4.5</v>
      </c>
      <c r="AT15" s="29"/>
      <c r="AU15" s="29">
        <v>7</v>
      </c>
      <c r="AV15" s="29">
        <v>7</v>
      </c>
      <c r="AW15" s="29"/>
      <c r="AX15" s="29"/>
      <c r="AY15" s="29"/>
      <c r="AZ15" s="29"/>
      <c r="BA15" s="36"/>
      <c r="BB15" s="29">
        <v>7</v>
      </c>
      <c r="BC15" s="29">
        <v>7</v>
      </c>
      <c r="BD15" s="29"/>
      <c r="BE15" s="29" t="s">
        <v>76</v>
      </c>
      <c r="BF15" s="29"/>
      <c r="BG15" s="29"/>
      <c r="BH15" s="29"/>
      <c r="BI15" s="29"/>
      <c r="BJ15" s="29">
        <v>8</v>
      </c>
      <c r="BK15" s="29"/>
      <c r="BL15" s="29"/>
      <c r="BM15" s="29" t="s">
        <v>73</v>
      </c>
      <c r="BN15" s="29">
        <v>7</v>
      </c>
      <c r="BO15" s="29">
        <v>4.33</v>
      </c>
      <c r="BP15" s="26"/>
    </row>
    <row r="16" spans="1:68">
      <c r="A16" s="54" t="str">
        <f>IF(ISNUMBER([1]!Tablo[[#This Row],[JOUR]]),DATE(YEAR([1]!Tablo[[#This Row],[JOUR]]),MONTH([1]!Tablo[[#This Row],[JOUR]])+1,0),A15)</f>
        <v/>
      </c>
      <c r="B16" s="71" t="str">
        <f>IF(ISNUMBER([1]!Tablo[[#This Row],[JOUR]]),INT(MOD(INT(([1]!Tablo[[#This Row],[JOUR]]-2)/7)+3/5,52+5/28))+1,B15)</f>
        <v>SEMAINE</v>
      </c>
      <c r="C16" s="56"/>
      <c r="D16" s="56" t="s">
        <v>69</v>
      </c>
      <c r="E16" s="75"/>
      <c r="F16" s="36"/>
      <c r="G16" s="36"/>
      <c r="H16" s="36"/>
      <c r="I16" s="36" t="s">
        <v>68</v>
      </c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4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46" t="s">
        <v>68</v>
      </c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46" t="s">
        <v>76</v>
      </c>
      <c r="BF16" s="36"/>
      <c r="BG16" s="36"/>
      <c r="BH16" s="36"/>
      <c r="BI16" s="36"/>
      <c r="BJ16" s="36"/>
      <c r="BK16" s="36"/>
      <c r="BL16" s="36"/>
      <c r="BM16" s="46" t="s">
        <v>73</v>
      </c>
      <c r="BN16" s="36"/>
      <c r="BO16" s="36"/>
      <c r="BP16" s="37"/>
    </row>
    <row r="17" spans="1:68">
      <c r="A17" s="54" t="str">
        <f>IF(ISNUMBER([1]!Tablo[[#This Row],[JOUR]]),DATE(YEAR([1]!Tablo[[#This Row],[JOUR]]),MONTH([1]!Tablo[[#This Row],[JOUR]])+1,0),A16)</f>
        <v/>
      </c>
      <c r="B17" s="71" t="str">
        <f>IF(ISNUMBER([1]!Tablo[[#This Row],[JOUR]]),INT(MOD(INT(([1]!Tablo[[#This Row],[JOUR]]-2)/7)+3/5,52+5/28))+1,B16)</f>
        <v>SEMAINE</v>
      </c>
      <c r="C17" s="57">
        <f>C15+1</f>
        <v>43109</v>
      </c>
      <c r="D17" s="57" t="s">
        <v>67</v>
      </c>
      <c r="E17" s="76">
        <v>4.08</v>
      </c>
      <c r="F17" s="29">
        <v>4.08</v>
      </c>
      <c r="G17" s="29">
        <v>4.08</v>
      </c>
      <c r="H17" s="29">
        <v>7</v>
      </c>
      <c r="I17" s="29" t="s">
        <v>68</v>
      </c>
      <c r="J17" s="29">
        <v>7</v>
      </c>
      <c r="K17" s="29">
        <v>7</v>
      </c>
      <c r="L17" s="29">
        <v>7</v>
      </c>
      <c r="M17" s="29">
        <v>4.08</v>
      </c>
      <c r="N17" s="29"/>
      <c r="O17" s="29"/>
      <c r="P17" s="29">
        <v>4.08</v>
      </c>
      <c r="Q17" s="29"/>
      <c r="R17" s="29"/>
      <c r="S17" s="29">
        <v>4.08</v>
      </c>
      <c r="T17" s="29">
        <v>4.08</v>
      </c>
      <c r="U17" s="29"/>
      <c r="V17" s="29"/>
      <c r="W17" s="29"/>
      <c r="X17" s="29">
        <v>4.08</v>
      </c>
      <c r="Y17" s="29">
        <v>5.25</v>
      </c>
      <c r="Z17" s="29"/>
      <c r="AA17" s="29">
        <v>4.08</v>
      </c>
      <c r="AB17" s="29">
        <v>4.08</v>
      </c>
      <c r="AC17" s="29"/>
      <c r="AD17" s="29"/>
      <c r="AE17" s="29" t="s">
        <v>110</v>
      </c>
      <c r="AF17" s="29"/>
      <c r="AG17" s="29"/>
      <c r="AH17" s="29" t="s">
        <v>68</v>
      </c>
      <c r="AI17" s="29">
        <v>4.08</v>
      </c>
      <c r="AJ17" s="29">
        <v>4.08</v>
      </c>
      <c r="AK17" s="29"/>
      <c r="AL17" s="29"/>
      <c r="AM17" s="29">
        <v>7.25</v>
      </c>
      <c r="AN17" s="29">
        <v>6</v>
      </c>
      <c r="AO17" s="29">
        <v>4.08</v>
      </c>
      <c r="AP17" s="29"/>
      <c r="AQ17" s="29"/>
      <c r="AR17" s="29"/>
      <c r="AS17" s="29" t="s">
        <v>68</v>
      </c>
      <c r="AT17" s="29"/>
      <c r="AU17" s="29">
        <v>7</v>
      </c>
      <c r="AV17" s="29">
        <v>7</v>
      </c>
      <c r="AW17" s="29"/>
      <c r="AX17" s="29"/>
      <c r="AY17" s="29"/>
      <c r="AZ17" s="29"/>
      <c r="BA17" s="36"/>
      <c r="BB17" s="29">
        <v>7</v>
      </c>
      <c r="BC17" s="29">
        <v>7</v>
      </c>
      <c r="BD17" s="29"/>
      <c r="BE17" s="29">
        <v>7</v>
      </c>
      <c r="BF17" s="29"/>
      <c r="BG17" s="29"/>
      <c r="BH17" s="29"/>
      <c r="BI17" s="29"/>
      <c r="BJ17" s="29">
        <v>8</v>
      </c>
      <c r="BK17" s="29"/>
      <c r="BL17" s="29"/>
      <c r="BM17" s="29" t="s">
        <v>73</v>
      </c>
      <c r="BN17" s="29">
        <v>7</v>
      </c>
      <c r="BO17" s="29" t="s">
        <v>110</v>
      </c>
      <c r="BP17" s="26"/>
    </row>
    <row r="18" spans="1:68">
      <c r="A18" s="54" t="str">
        <f>IF(ISNUMBER([1]!Tablo[[#This Row],[JOUR]]),DATE(YEAR([1]!Tablo[[#This Row],[JOUR]]),MONTH([1]!Tablo[[#This Row],[JOUR]])+1,0),A17)</f>
        <v/>
      </c>
      <c r="B18" s="71" t="str">
        <f>IF(ISNUMBER([1]!Tablo[[#This Row],[JOUR]]),INT(MOD(INT(([1]!Tablo[[#This Row],[JOUR]]-2)/7)+3/5,52+5/28))+1,B17)</f>
        <v>SEMAINE</v>
      </c>
      <c r="C18" s="56"/>
      <c r="D18" s="56" t="s">
        <v>69</v>
      </c>
      <c r="E18" s="75"/>
      <c r="F18" s="29"/>
      <c r="G18" s="29"/>
      <c r="H18" s="36"/>
      <c r="I18" s="29" t="s">
        <v>68</v>
      </c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29"/>
      <c r="V18" s="36"/>
      <c r="W18" s="36"/>
      <c r="X18" s="36"/>
      <c r="Y18" s="36"/>
      <c r="Z18" s="36"/>
      <c r="AA18" s="36"/>
      <c r="AB18" s="36"/>
      <c r="AC18" s="36"/>
      <c r="AD18" s="36"/>
      <c r="AE18" s="36">
        <v>3.91</v>
      </c>
      <c r="AF18" s="36"/>
      <c r="AG18" s="36"/>
      <c r="AH18" s="46" t="s">
        <v>68</v>
      </c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>
        <v>2.25</v>
      </c>
      <c r="AT18" s="36"/>
      <c r="AU18" s="4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46" t="s">
        <v>73</v>
      </c>
      <c r="BN18" s="36"/>
      <c r="BO18" s="36">
        <v>3.91</v>
      </c>
      <c r="BP18" s="37"/>
    </row>
    <row r="19" spans="1:68">
      <c r="A19" s="54" t="str">
        <f>IF(ISNUMBER([1]!Tablo[[#This Row],[JOUR]]),DATE(YEAR([1]!Tablo[[#This Row],[JOUR]]),MONTH([1]!Tablo[[#This Row],[JOUR]])+1,0),A18)</f>
        <v/>
      </c>
      <c r="B19" s="71" t="str">
        <f>IF(ISNUMBER([1]!Tablo[[#This Row],[JOUR]]),INT(MOD(INT(([1]!Tablo[[#This Row],[JOUR]]-2)/7)+3/5,52+5/28))+1,B18)</f>
        <v>SEMAINE</v>
      </c>
      <c r="C19" s="57">
        <f>C17+1</f>
        <v>43110</v>
      </c>
      <c r="D19" s="57" t="s">
        <v>67</v>
      </c>
      <c r="E19" s="76">
        <v>5.42</v>
      </c>
      <c r="F19" s="29">
        <v>5.42</v>
      </c>
      <c r="G19" s="29">
        <v>5.42</v>
      </c>
      <c r="H19" s="29">
        <v>7</v>
      </c>
      <c r="I19" s="29" t="s">
        <v>68</v>
      </c>
      <c r="J19" s="29">
        <v>8</v>
      </c>
      <c r="K19" s="29">
        <v>7</v>
      </c>
      <c r="L19" s="29">
        <v>7</v>
      </c>
      <c r="M19" s="29">
        <v>5.42</v>
      </c>
      <c r="N19" s="29"/>
      <c r="O19" s="29"/>
      <c r="P19" s="29">
        <v>5.42</v>
      </c>
      <c r="Q19" s="29"/>
      <c r="R19" s="29"/>
      <c r="S19" s="29">
        <v>5.42</v>
      </c>
      <c r="T19" s="29">
        <v>5.42</v>
      </c>
      <c r="U19" s="29"/>
      <c r="V19" s="29"/>
      <c r="W19" s="29"/>
      <c r="X19" s="29">
        <v>5.42</v>
      </c>
      <c r="Y19" s="29">
        <v>7</v>
      </c>
      <c r="Z19" s="29"/>
      <c r="AA19" s="29">
        <v>5.42</v>
      </c>
      <c r="AB19" s="29">
        <v>5.42</v>
      </c>
      <c r="AC19" s="29"/>
      <c r="AD19" s="29"/>
      <c r="AE19" s="29" t="s">
        <v>68</v>
      </c>
      <c r="AF19" s="29"/>
      <c r="AG19" s="29"/>
      <c r="AH19" s="29" t="s">
        <v>68</v>
      </c>
      <c r="AI19" s="29">
        <v>5.42</v>
      </c>
      <c r="AJ19" s="29">
        <v>7</v>
      </c>
      <c r="AK19" s="29"/>
      <c r="AL19" s="29"/>
      <c r="AM19" s="29">
        <v>4.25</v>
      </c>
      <c r="AN19" s="29">
        <v>3</v>
      </c>
      <c r="AO19" s="29">
        <v>5.42</v>
      </c>
      <c r="AP19" s="29"/>
      <c r="AQ19" s="29"/>
      <c r="AR19" s="29"/>
      <c r="AS19" s="29">
        <v>7.25</v>
      </c>
      <c r="AT19" s="29"/>
      <c r="AU19" s="29">
        <v>7</v>
      </c>
      <c r="AV19" s="29">
        <v>7</v>
      </c>
      <c r="AW19" s="29"/>
      <c r="AX19" s="29"/>
      <c r="AY19" s="29"/>
      <c r="AZ19" s="29"/>
      <c r="BA19" s="36"/>
      <c r="BB19" s="29">
        <v>7</v>
      </c>
      <c r="BC19" s="29">
        <v>7</v>
      </c>
      <c r="BD19" s="29"/>
      <c r="BE19" s="29">
        <v>7</v>
      </c>
      <c r="BF19" s="29"/>
      <c r="BG19" s="29"/>
      <c r="BH19" s="29"/>
      <c r="BI19" s="29"/>
      <c r="BJ19" s="29">
        <v>8</v>
      </c>
      <c r="BK19" s="29"/>
      <c r="BL19" s="29"/>
      <c r="BM19" s="29" t="s">
        <v>112</v>
      </c>
      <c r="BN19" s="29">
        <v>7</v>
      </c>
      <c r="BO19" s="29">
        <v>5.42</v>
      </c>
      <c r="BP19" s="26"/>
    </row>
    <row r="20" spans="1:68">
      <c r="A20" s="54" t="str">
        <f>IF(ISNUMBER([1]!Tablo[[#This Row],[JOUR]]),DATE(YEAR([1]!Tablo[[#This Row],[JOUR]]),MONTH([1]!Tablo[[#This Row],[JOUR]])+1,0),A19)</f>
        <v/>
      </c>
      <c r="B20" s="71" t="str">
        <f>IF(ISNUMBER([1]!Tablo[[#This Row],[JOUR]]),INT(MOD(INT(([1]!Tablo[[#This Row],[JOUR]]-2)/7)+3/5,52+5/28))+1,B19)</f>
        <v>SEMAINE</v>
      </c>
      <c r="C20" s="56"/>
      <c r="D20" s="56" t="s">
        <v>69</v>
      </c>
      <c r="E20" s="75"/>
      <c r="F20" s="29"/>
      <c r="G20" s="29"/>
      <c r="H20" s="36"/>
      <c r="I20" s="29" t="s">
        <v>68</v>
      </c>
      <c r="J20" s="36"/>
      <c r="K20" s="46"/>
      <c r="L20" s="36"/>
      <c r="M20" s="36"/>
      <c r="N20" s="36"/>
      <c r="O20" s="36"/>
      <c r="P20" s="36"/>
      <c r="Q20" s="36"/>
      <c r="R20" s="36"/>
      <c r="S20" s="36"/>
      <c r="T20" s="36"/>
      <c r="U20" s="29"/>
      <c r="V20" s="36"/>
      <c r="W20" s="36"/>
      <c r="X20" s="36"/>
      <c r="Y20" s="36"/>
      <c r="Z20" s="36"/>
      <c r="AA20" s="36"/>
      <c r="AB20" s="36"/>
      <c r="AC20" s="36"/>
      <c r="AD20" s="36"/>
      <c r="AE20" s="46" t="s">
        <v>68</v>
      </c>
      <c r="AF20" s="36"/>
      <c r="AG20" s="36"/>
      <c r="AH20" s="46" t="s">
        <v>68</v>
      </c>
      <c r="AI20" s="36"/>
      <c r="AJ20" s="36"/>
      <c r="AK20" s="36"/>
      <c r="AL20" s="36"/>
      <c r="AM20" s="36"/>
      <c r="AN20" s="46" t="s">
        <v>109</v>
      </c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46" t="s">
        <v>112</v>
      </c>
      <c r="BN20" s="36"/>
      <c r="BO20" s="36"/>
      <c r="BP20" s="37"/>
    </row>
    <row r="21" spans="1:68">
      <c r="A21" s="54" t="str">
        <f>IF(ISNUMBER([1]!Tablo[[#This Row],[JOUR]]),DATE(YEAR([1]!Tablo[[#This Row],[JOUR]]),MONTH([1]!Tablo[[#This Row],[JOUR]])+1,0),A20)</f>
        <v/>
      </c>
      <c r="B21" s="71" t="str">
        <f>IF(ISNUMBER([1]!Tablo[[#This Row],[JOUR]]),INT(MOD(INT(([1]!Tablo[[#This Row],[JOUR]]-2)/7)+3/5,52+5/28))+1,B20)</f>
        <v>SEMAINE</v>
      </c>
      <c r="C21" s="57">
        <f>C19+1</f>
        <v>43111</v>
      </c>
      <c r="D21" s="57" t="s">
        <v>67</v>
      </c>
      <c r="E21" s="76">
        <v>6.58</v>
      </c>
      <c r="F21" s="29">
        <v>6.58</v>
      </c>
      <c r="G21" s="29" t="s">
        <v>109</v>
      </c>
      <c r="H21" s="29">
        <v>7</v>
      </c>
      <c r="I21" s="29">
        <v>7</v>
      </c>
      <c r="J21" s="29">
        <v>8</v>
      </c>
      <c r="K21" s="29">
        <v>7</v>
      </c>
      <c r="L21" s="29">
        <v>7</v>
      </c>
      <c r="M21" s="29">
        <v>6.58</v>
      </c>
      <c r="N21" s="29"/>
      <c r="O21" s="29"/>
      <c r="P21" s="29">
        <v>6.58</v>
      </c>
      <c r="Q21" s="29"/>
      <c r="R21" s="29"/>
      <c r="S21" s="29">
        <v>6.58</v>
      </c>
      <c r="T21" s="29">
        <v>6.58</v>
      </c>
      <c r="U21" s="29"/>
      <c r="V21" s="29"/>
      <c r="W21" s="29"/>
      <c r="X21" s="29">
        <v>6.58</v>
      </c>
      <c r="Y21" s="29">
        <v>5.5</v>
      </c>
      <c r="Z21" s="29"/>
      <c r="AA21" s="29">
        <v>6.58</v>
      </c>
      <c r="AB21" s="29">
        <v>6.58</v>
      </c>
      <c r="AC21" s="29"/>
      <c r="AD21" s="29"/>
      <c r="AE21" s="29">
        <v>6.58</v>
      </c>
      <c r="AF21" s="29"/>
      <c r="AG21" s="29"/>
      <c r="AH21" s="29" t="s">
        <v>68</v>
      </c>
      <c r="AI21" s="29">
        <v>6.58</v>
      </c>
      <c r="AJ21" s="29">
        <v>5.5</v>
      </c>
      <c r="AK21" s="29"/>
      <c r="AL21" s="29"/>
      <c r="AM21" s="29">
        <v>8.75</v>
      </c>
      <c r="AN21" s="29">
        <v>4.25</v>
      </c>
      <c r="AO21" s="29">
        <v>6.58</v>
      </c>
      <c r="AP21" s="29"/>
      <c r="AQ21" s="29"/>
      <c r="AR21" s="29"/>
      <c r="AS21" s="29">
        <v>5.25</v>
      </c>
      <c r="AT21" s="29"/>
      <c r="AU21" s="29">
        <v>7</v>
      </c>
      <c r="AV21" s="29">
        <v>7</v>
      </c>
      <c r="AW21" s="29"/>
      <c r="AX21" s="29"/>
      <c r="AY21" s="29"/>
      <c r="AZ21" s="29"/>
      <c r="BA21" s="36"/>
      <c r="BB21" s="29">
        <v>7</v>
      </c>
      <c r="BC21" s="29">
        <v>7</v>
      </c>
      <c r="BD21" s="29"/>
      <c r="BE21" s="29">
        <v>4</v>
      </c>
      <c r="BF21" s="29"/>
      <c r="BG21" s="29"/>
      <c r="BH21" s="29"/>
      <c r="BI21" s="29"/>
      <c r="BJ21" s="29">
        <v>8</v>
      </c>
      <c r="BK21" s="29"/>
      <c r="BL21" s="29"/>
      <c r="BM21" s="29" t="s">
        <v>112</v>
      </c>
      <c r="BN21" s="29">
        <v>7</v>
      </c>
      <c r="BO21" s="29">
        <v>6.58</v>
      </c>
      <c r="BP21" s="26"/>
    </row>
    <row r="22" spans="1:68">
      <c r="A22" s="54" t="str">
        <f>IF(ISNUMBER([1]!Tablo[[#This Row],[JOUR]]),DATE(YEAR([1]!Tablo[[#This Row],[JOUR]]),MONTH([1]!Tablo[[#This Row],[JOUR]])+1,0),A21)</f>
        <v/>
      </c>
      <c r="B22" s="71" t="str">
        <f>IF(ISNUMBER([1]!Tablo[[#This Row],[JOUR]]),INT(MOD(INT(([1]!Tablo[[#This Row],[JOUR]]-2)/7)+3/5,52+5/28))+1,B21)</f>
        <v>SEMAINE</v>
      </c>
      <c r="C22" s="56"/>
      <c r="D22" s="56" t="s">
        <v>69</v>
      </c>
      <c r="E22" s="75"/>
      <c r="F22" s="29"/>
      <c r="G22" s="29" t="s">
        <v>109</v>
      </c>
      <c r="H22" s="36"/>
      <c r="I22" s="36"/>
      <c r="J22" s="36"/>
      <c r="K22" s="36"/>
      <c r="L22" s="36"/>
      <c r="M22" s="36"/>
      <c r="N22" s="46"/>
      <c r="O22" s="36"/>
      <c r="P22" s="36"/>
      <c r="Q22" s="36"/>
      <c r="R22" s="36"/>
      <c r="S22" s="36"/>
      <c r="T22" s="36"/>
      <c r="U22" s="29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46" t="s">
        <v>68</v>
      </c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46" t="s">
        <v>76</v>
      </c>
      <c r="BF22" s="36"/>
      <c r="BG22" s="36"/>
      <c r="BH22" s="36"/>
      <c r="BI22" s="36"/>
      <c r="BJ22" s="36"/>
      <c r="BK22" s="36"/>
      <c r="BL22" s="36"/>
      <c r="BM22" s="46" t="s">
        <v>112</v>
      </c>
      <c r="BN22" s="36"/>
      <c r="BO22" s="36"/>
      <c r="BP22" s="37"/>
    </row>
    <row r="23" spans="1:68">
      <c r="A23" s="54" t="str">
        <f>IF(ISNUMBER([1]!Tablo[[#This Row],[JOUR]]),DATE(YEAR([1]!Tablo[[#This Row],[JOUR]]),MONTH([1]!Tablo[[#This Row],[JOUR]])+1,0),A22)</f>
        <v/>
      </c>
      <c r="B23" s="71" t="str">
        <f>IF(ISNUMBER([1]!Tablo[[#This Row],[JOUR]]),INT(MOD(INT(([1]!Tablo[[#This Row],[JOUR]]-2)/7)+3/5,52+5/28))+1,B22)</f>
        <v>SEMAINE</v>
      </c>
      <c r="C23" s="57">
        <f>C21+1</f>
        <v>43112</v>
      </c>
      <c r="D23" s="57" t="s">
        <v>67</v>
      </c>
      <c r="E23" s="76">
        <v>6</v>
      </c>
      <c r="F23" s="29">
        <v>4</v>
      </c>
      <c r="G23" s="29">
        <v>6</v>
      </c>
      <c r="H23" s="29">
        <v>5.42</v>
      </c>
      <c r="I23" s="29">
        <v>5.42</v>
      </c>
      <c r="J23" s="29">
        <v>7</v>
      </c>
      <c r="K23" s="29">
        <v>2</v>
      </c>
      <c r="L23" s="29">
        <v>5.42</v>
      </c>
      <c r="M23" s="29" t="s">
        <v>68</v>
      </c>
      <c r="N23" s="29"/>
      <c r="O23" s="29"/>
      <c r="P23" s="29">
        <v>6</v>
      </c>
      <c r="Q23" s="29"/>
      <c r="R23" s="29"/>
      <c r="S23" s="29">
        <v>3.75</v>
      </c>
      <c r="T23" s="29">
        <v>4</v>
      </c>
      <c r="U23" s="29"/>
      <c r="V23" s="29"/>
      <c r="W23" s="29"/>
      <c r="X23" s="29">
        <v>4</v>
      </c>
      <c r="Y23" s="29">
        <v>5</v>
      </c>
      <c r="Z23" s="29"/>
      <c r="AA23" s="29">
        <v>4</v>
      </c>
      <c r="AB23" s="29">
        <v>4</v>
      </c>
      <c r="AC23" s="29"/>
      <c r="AD23" s="29"/>
      <c r="AE23" s="29">
        <v>4</v>
      </c>
      <c r="AF23" s="29"/>
      <c r="AG23" s="29"/>
      <c r="AH23" s="29" t="s">
        <v>68</v>
      </c>
      <c r="AI23" s="29">
        <v>4</v>
      </c>
      <c r="AJ23" s="29">
        <v>3</v>
      </c>
      <c r="AK23" s="29"/>
      <c r="AL23" s="29"/>
      <c r="AM23" s="29">
        <v>7.25</v>
      </c>
      <c r="AN23" s="29">
        <v>5.75</v>
      </c>
      <c r="AO23" s="29">
        <v>4</v>
      </c>
      <c r="AP23" s="29"/>
      <c r="AQ23" s="29"/>
      <c r="AR23" s="29"/>
      <c r="AS23" s="29">
        <v>6.25</v>
      </c>
      <c r="AT23" s="29"/>
      <c r="AU23" s="29">
        <v>7</v>
      </c>
      <c r="AV23" s="29">
        <v>7</v>
      </c>
      <c r="AW23" s="29"/>
      <c r="AX23" s="29"/>
      <c r="AY23" s="29"/>
      <c r="AZ23" s="29"/>
      <c r="BA23" s="36"/>
      <c r="BB23" s="29">
        <v>7</v>
      </c>
      <c r="BC23" s="29">
        <v>7</v>
      </c>
      <c r="BD23" s="29"/>
      <c r="BE23" s="29">
        <v>3.5</v>
      </c>
      <c r="BF23" s="29"/>
      <c r="BG23" s="29"/>
      <c r="BH23" s="29"/>
      <c r="BI23" s="29"/>
      <c r="BJ23" s="29">
        <v>8</v>
      </c>
      <c r="BK23" s="29"/>
      <c r="BL23" s="29"/>
      <c r="BM23" s="29" t="s">
        <v>112</v>
      </c>
      <c r="BN23" s="29">
        <v>7</v>
      </c>
      <c r="BO23" s="29">
        <v>6</v>
      </c>
      <c r="BP23" s="26"/>
    </row>
    <row r="24" spans="1:68">
      <c r="A24" s="54" t="str">
        <f>IF(ISNUMBER([1]!Tablo[[#This Row],[JOUR]]),DATE(YEAR([1]!Tablo[[#This Row],[JOUR]]),MONTH([1]!Tablo[[#This Row],[JOUR]])+1,0),A23)</f>
        <v/>
      </c>
      <c r="B24" s="71" t="str">
        <f>IF(ISNUMBER([1]!Tablo[[#This Row],[JOUR]]),INT(MOD(INT(([1]!Tablo[[#This Row],[JOUR]]-2)/7)+3/5,52+5/28))+1,B23)</f>
        <v>SEMAINE</v>
      </c>
      <c r="C24" s="56"/>
      <c r="D24" s="56" t="s">
        <v>69</v>
      </c>
      <c r="E24" s="75"/>
      <c r="F24" s="29"/>
      <c r="G24" s="29"/>
      <c r="H24" s="36"/>
      <c r="I24" s="36"/>
      <c r="J24" s="36"/>
      <c r="K24" s="46" t="s">
        <v>74</v>
      </c>
      <c r="L24" s="36"/>
      <c r="M24" s="46" t="s">
        <v>68</v>
      </c>
      <c r="N24" s="36"/>
      <c r="O24" s="36"/>
      <c r="P24" s="36"/>
      <c r="Q24" s="36"/>
      <c r="R24" s="36"/>
      <c r="S24" s="36"/>
      <c r="T24" s="36"/>
      <c r="U24" s="29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46" t="s">
        <v>68</v>
      </c>
      <c r="AI24" s="36"/>
      <c r="AJ24" s="46" t="s">
        <v>109</v>
      </c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29"/>
      <c r="BB24" s="36"/>
      <c r="BC24" s="36"/>
      <c r="BD24" s="36"/>
      <c r="BE24" s="46" t="s">
        <v>76</v>
      </c>
      <c r="BF24" s="36"/>
      <c r="BG24" s="36"/>
      <c r="BH24" s="36"/>
      <c r="BI24" s="36"/>
      <c r="BJ24" s="36"/>
      <c r="BK24" s="36"/>
      <c r="BL24" s="36"/>
      <c r="BM24" s="46" t="s">
        <v>112</v>
      </c>
      <c r="BN24" s="36"/>
      <c r="BO24" s="36"/>
      <c r="BP24" s="37"/>
    </row>
    <row r="25" spans="1:68">
      <c r="A25" s="54" t="str">
        <f>IF(ISNUMBER([1]!Tablo[[#This Row],[JOUR]]),DATE(YEAR([1]!Tablo[[#This Row],[JOUR]]),MONTH([1]!Tablo[[#This Row],[JOUR]])+1,0),A24)</f>
        <v/>
      </c>
      <c r="B25" s="71" t="str">
        <f>IF(ISNUMBER([1]!Tablo[[#This Row],[JOUR]]),INT(MOD(INT(([1]!Tablo[[#This Row],[JOUR]]-2)/7)+3/5,52+5/28))+1,B24)</f>
        <v>SEMAINE</v>
      </c>
      <c r="C25" s="57" t="s">
        <v>66</v>
      </c>
      <c r="D25" s="57"/>
      <c r="E25" s="29">
        <f t="array" ref="E25">SUM(IF(ISNUMBER(E15:E24),E15:E24,SUMIF(codes[code],E15:E24,codes[forfait])))+SUM(COUNTIF(JF,$C15:$C24))*JFHN</f>
        <v>27.41</v>
      </c>
      <c r="F25" s="29">
        <f t="array" ref="F25">SUM(IF(ISNUMBER(F15:F24),F15:F24,SUMIF(codes[code],F15:F24,codes[forfait])))+SUM(COUNTIF(JF,$C15:$C24))*JFHN</f>
        <v>25.41</v>
      </c>
      <c r="G25" s="29">
        <f t="array" ref="G25">SUM(IF(ISNUMBER(G15:G24),G15:G24,SUMIF(codes[code],G15:G24,codes[forfait])))+SUM(COUNTIF(JF,$C15:$C24))*JFHN</f>
        <v>20.83</v>
      </c>
      <c r="H25" s="29">
        <f t="array" ref="H25">SUM(IF(ISNUMBER(H15:H24),H15:H24,SUMIF(codes[code],H15:H24,codes[forfait])))+SUM(COUNTIF(JF,$C15:$C24))*JFHN</f>
        <v>33.42</v>
      </c>
      <c r="I25" s="29">
        <f t="array" ref="I25">SUM(IF(ISNUMBER(I15:I24),I15:I24,SUMIF(codes[code],I15:I24,codes[forfait])))+SUM(COUNTIF(JF,$C15:$C24))*JFHN</f>
        <v>33.42</v>
      </c>
      <c r="J25" s="29">
        <f t="array" ref="J25">SUM(IF(ISNUMBER(J15:J24),J15:J24,SUMIF(codes[code],J15:J24,codes[forfait])))+SUM(COUNTIF(JF,$C15:$C24))*JFHN</f>
        <v>37</v>
      </c>
      <c r="K25" s="29">
        <f t="array" ref="K25">SUM(IF(ISNUMBER(K15:K24),K15:K24,SUMIF(codes[code],K15:K24,codes[forfait])))+SUM(COUNTIF(JF,$C15:$C24))*JFHN</f>
        <v>33.5</v>
      </c>
      <c r="L25" s="29">
        <f t="array" ref="L25">SUM(IF(ISNUMBER(L15:L24),L15:L24,SUMIF(codes[code],L15:L24,codes[forfait])))+SUM(COUNTIF(JF,$C15:$C24))*JFHN</f>
        <v>33.42</v>
      </c>
      <c r="M25" s="29">
        <f t="array" ref="M25">SUM(IF(ISNUMBER(M15:M24),M15:M24,SUMIF(codes[code],M15:M24,codes[forfait])))+SUM(COUNTIF(JF,$C15:$C24))*JFHN</f>
        <v>28.41</v>
      </c>
      <c r="N25" s="29">
        <f t="array" ref="N25">SUM(IF(ISNUMBER(N15:N24),N15:N24,SUMIF(codes[code],N15:N24,codes[forfait])))+SUM(COUNTIF(JF,$C15:$C24))*JFHN</f>
        <v>0</v>
      </c>
      <c r="O25" s="29">
        <f t="array" ref="O25">SUM(IF(ISNUMBER(O15:O24),O15:O24,SUMIF(codes[code],O15:O24,codes[forfait])))+SUM(COUNTIF(JF,$C15:$C24))*JFHN</f>
        <v>0</v>
      </c>
      <c r="P25" s="29">
        <f t="array" ref="P25">SUM(IF(ISNUMBER(P15:P24),P15:P24,SUMIF(codes[code],P15:P24,codes[forfait])))+SUM(COUNTIF(JF,$C15:$C24))*JFHN</f>
        <v>27.41</v>
      </c>
      <c r="Q25" s="29">
        <f t="array" ref="Q25">SUM(IF(ISNUMBER(Q15:Q24),Q15:Q24,SUMIF(codes[code],Q15:Q24,codes[forfait])))+SUM(COUNTIF(JF,$C15:$C24))*JFHN</f>
        <v>0</v>
      </c>
      <c r="R25" s="29">
        <f t="array" ref="R25">SUM(IF(ISNUMBER(R15:R24),R15:R24,SUMIF(codes[code],R15:R24,codes[forfait])))+SUM(COUNTIF(JF,$C15:$C24))*JFHN</f>
        <v>0</v>
      </c>
      <c r="S25" s="29">
        <f t="array" ref="S25">SUM(IF(ISNUMBER(S15:S24),S15:S24,SUMIF(codes[code],S15:S24,codes[forfait])))+SUM(COUNTIF(JF,$C15:$C24))*JFHN</f>
        <v>25.16</v>
      </c>
      <c r="T25" s="29">
        <f t="array" ref="T25">SUM(IF(ISNUMBER(T15:T24),T15:T24,SUMIF(codes[code],T15:T24,codes[forfait])))+SUM(COUNTIF(JF,$C15:$C24))*JFHN</f>
        <v>25.41</v>
      </c>
      <c r="U25" s="29">
        <f t="array" ref="U25">SUM(IF(ISNUMBER(U15:U24),U15:U24,SUMIF(codes[code],U15:U24,codes[forfait])))+SUM(COUNTIF(JF,$C15:$C24))*JFHN</f>
        <v>0</v>
      </c>
      <c r="V25" s="29">
        <f t="array" ref="V25">SUM(IF(ISNUMBER(V15:V24),V15:V24,SUMIF(codes[code],V15:V24,codes[forfait])))+SUM(COUNTIF(JF,$C15:$C24))*JFHN</f>
        <v>0</v>
      </c>
      <c r="W25" s="29">
        <f t="array" ref="W25">SUM(IF(ISNUMBER(W15:W24),W15:W24,SUMIF(codes[code],W15:W24,codes[forfait])))+SUM(COUNTIF(JF,$C15:$C24))*JFHN</f>
        <v>0</v>
      </c>
      <c r="X25" s="29">
        <f t="array" ref="X25">SUM(IF(ISNUMBER(X15:X24),X15:X24,SUMIF(codes[code],X15:X24,codes[forfait])))+SUM(COUNTIF(JF,$C15:$C24))*JFHN</f>
        <v>25.41</v>
      </c>
      <c r="Y25" s="29">
        <f t="array" ref="Y25">SUM(IF(ISNUMBER(Y15:Y24),Y15:Y24,SUMIF(codes[code],Y15:Y24,codes[forfait])))+SUM(COUNTIF(JF,$C15:$C24))*JFHN</f>
        <v>27.25</v>
      </c>
      <c r="Z25" s="29">
        <f t="array" ref="Z25">SUM(IF(ISNUMBER(Z15:Z24),Z15:Z24,SUMIF(codes[code],Z15:Z24,codes[forfait])))+SUM(COUNTIF(JF,$C15:$C24))*JFHN</f>
        <v>0</v>
      </c>
      <c r="AA25" s="29">
        <f t="array" ref="AA25">SUM(IF(ISNUMBER(AA15:AA24),AA15:AA24,SUMIF(codes[code],AA15:AA24,codes[forfait])))+SUM(COUNTIF(JF,$C15:$C24))*JFHN</f>
        <v>25.41</v>
      </c>
      <c r="AB25" s="29">
        <f t="array" ref="AB25">SUM(IF(ISNUMBER(AB15:AB24),AB15:AB24,SUMIF(codes[code],AB15:AB24,codes[forfait])))+SUM(COUNTIF(JF,$C15:$C24))*JFHN</f>
        <v>25.41</v>
      </c>
      <c r="AC25" s="29">
        <f t="array" ref="AC25">SUM(IF(ISNUMBER(AC15:AC24),AC15:AC24,SUMIF(codes[code],AC15:AC24,codes[forfait])))+SUM(COUNTIF(JF,$C15:$C24))*JFHN</f>
        <v>0</v>
      </c>
      <c r="AD25" s="29">
        <f t="array" ref="AD25">SUM(IF(ISNUMBER(AD15:AD24),AD15:AD24,SUMIF(codes[code],AD15:AD24,codes[forfait])))+SUM(COUNTIF(JF,$C15:$C24))*JFHN</f>
        <v>0</v>
      </c>
      <c r="AE25" s="29">
        <f t="array" ref="AE25">SUM(IF(ISNUMBER(AE15:AE24),AE15:AE24,SUMIF(codes[code],AE15:AE24,codes[forfait])))+SUM(COUNTIF(JF,$C15:$C24))*JFHN</f>
        <v>26.82</v>
      </c>
      <c r="AF25" s="29">
        <f t="array" ref="AF25">SUM(IF(ISNUMBER(AF15:AF24),AF15:AF24,SUMIF(codes[code],AF15:AF24,codes[forfait])))+SUM(COUNTIF(JF,$C15:$C24))*JFHN</f>
        <v>0</v>
      </c>
      <c r="AG25" s="29">
        <f t="array" ref="AG25">SUM(IF(ISNUMBER(AG15:AG24),AG15:AG24,SUMIF(codes[code],AG15:AG24,codes[forfait])))+SUM(COUNTIF(JF,$C15:$C24))*JFHN</f>
        <v>0</v>
      </c>
      <c r="AH25" s="29">
        <f t="array" ref="AH25">SUM(IF(ISNUMBER(AH15:AH24),AH15:AH24,SUMIF(codes[code],AH15:AH24,codes[forfait])))+SUM(COUNTIF(JF,$C15:$C24))*JFHN</f>
        <v>35</v>
      </c>
      <c r="AI25" s="29">
        <f t="array" ref="AI25">SUM(IF(ISNUMBER(AI15:AI24),AI15:AI24,SUMIF(codes[code],AI15:AI24,codes[forfait])))+SUM(COUNTIF(JF,$C15:$C24))*JFHN</f>
        <v>25.41</v>
      </c>
      <c r="AJ25" s="29">
        <f t="array" ref="AJ25">SUM(IF(ISNUMBER(AJ15:AJ24),AJ15:AJ24,SUMIF(codes[code],AJ15:AJ24,codes[forfait])))+SUM(COUNTIF(JF,$C15:$C24))*JFHN</f>
        <v>24.91</v>
      </c>
      <c r="AK25" s="29">
        <f t="array" ref="AK25">SUM(IF(ISNUMBER(AK15:AK24),AK15:AK24,SUMIF(codes[code],AK15:AK24,codes[forfait])))+SUM(COUNTIF(JF,$C15:$C24))*JFHN</f>
        <v>0</v>
      </c>
      <c r="AL25" s="29">
        <f t="array" ref="AL25">SUM(IF(ISNUMBER(AL15:AL24),AL15:AL24,SUMIF(codes[code],AL15:AL24,codes[forfait])))+SUM(COUNTIF(JF,$C15:$C24))*JFHN</f>
        <v>0</v>
      </c>
      <c r="AM25" s="29">
        <f t="array" ref="AM25">SUM(IF(ISNUMBER(AM15:AM24),AM15:AM24,SUMIF(codes[code],AM15:AM24,codes[forfait])))+SUM(COUNTIF(JF,$C15:$C24))*JFHN</f>
        <v>35.75</v>
      </c>
      <c r="AN25" s="29">
        <f t="array" ref="AN25">SUM(IF(ISNUMBER(AN15:AN24),AN15:AN24,SUMIF(codes[code],AN15:AN24,codes[forfait])))+SUM(COUNTIF(JF,$C15:$C24))*JFHN</f>
        <v>24.5</v>
      </c>
      <c r="AO25" s="29">
        <f t="array" ref="AO25">SUM(IF(ISNUMBER(AO15:AO24),AO15:AO24,SUMIF(codes[code],AO15:AO24,codes[forfait])))+SUM(COUNTIF(JF,$C15:$C24))*JFHN</f>
        <v>25.41</v>
      </c>
      <c r="AP25" s="29">
        <f t="array" ref="AP25">SUM(IF(ISNUMBER(AP15:AP24),AP15:AP24,SUMIF(codes[code],AP15:AP24,codes[forfait])))+SUM(COUNTIF(JF,$C15:$C24))*JFHN</f>
        <v>0</v>
      </c>
      <c r="AQ25" s="29">
        <f t="array" ref="AQ25">SUM(IF(ISNUMBER(AQ15:AQ24),AQ15:AQ24,SUMIF(codes[code],AQ15:AQ24,codes[forfait])))+SUM(COUNTIF(JF,$C15:$C24))*JFHN</f>
        <v>0</v>
      </c>
      <c r="AR25" s="29">
        <f t="array" ref="AR25">SUM(IF(ISNUMBER(AR15:AR24),AR15:AR24,SUMIF(codes[code],AR15:AR24,codes[forfait])))+SUM(COUNTIF(JF,$C15:$C24))*JFHN</f>
        <v>0</v>
      </c>
      <c r="AS25" s="29">
        <f t="array" ref="AS25">SUM(IF(ISNUMBER(AS15:AS24),AS15:AS24,SUMIF(codes[code],AS15:AS24,codes[forfait])))+SUM(COUNTIF(JF,$C15:$C24))*JFHN</f>
        <v>29</v>
      </c>
      <c r="AT25" s="29"/>
      <c r="AU25" s="29">
        <f t="array" ref="AU25">SUM(IF(ISNUMBER(AU15:AU24),AU15:AU24,SUMIF(codes[code],AU15:AU24,codes[forfait])))+SUM(COUNTIF(JF,$C15:$C24))*JFHN</f>
        <v>35</v>
      </c>
      <c r="AV25" s="29">
        <f t="array" ref="AV25">SUM(IF(ISNUMBER(AV15:AV24),AV15:AV24,SUMIF(codes[code],AV15:AV24,codes[forfait])))+SUM(COUNTIF(JF,$C15:$C24))*JFHN</f>
        <v>35</v>
      </c>
      <c r="AW25" s="29">
        <f t="array" ref="AW25">SUM(IF(ISNUMBER(AW15:AW24),AW15:AW24,SUMIF(codes[code],AW15:AW24,codes[forfait])))+SUM(COUNTIF(JF,$C15:$C24))*JFHN</f>
        <v>0</v>
      </c>
      <c r="AX25" s="29">
        <f t="array" ref="AX25">SUM(IF(ISNUMBER(AX15:AX24),AX15:AX24,SUMIF(codes[code],AX15:AX24,codes[forfait])))+SUM(COUNTIF(JF,$C15:$C24))*JFHN</f>
        <v>0</v>
      </c>
      <c r="AY25" s="29">
        <f t="array" ref="AY25">SUM(IF(ISNUMBER(AY15:AY24),AY15:AY24,SUMIF(codes[code],AY15:AY24,codes[forfait])))+SUM(COUNTIF(JF,$C15:$C24))*JFHN</f>
        <v>0</v>
      </c>
      <c r="AZ25" s="29">
        <f t="array" ref="AZ25">SUM(IF(ISNUMBER(AZ15:AZ24),AZ15:AZ24,SUMIF(codes[code],AZ15:AZ24,codes[forfait])))+SUM(COUNTIF(JF,$C15:$C24))*JFHN</f>
        <v>0</v>
      </c>
      <c r="BA25" s="29">
        <f t="array" ref="BA25">SUM(IF(ISNUMBER(BA15:BA24),BA15:BA24,SUMIF(codes[code],BA15:BA24,codes[forfait])))+SUM(COUNTIF(JF,$C15:$C24))*JFHN</f>
        <v>0</v>
      </c>
      <c r="BB25" s="29">
        <f t="array" ref="BB25">SUM(IF(ISNUMBER(BB15:BB24),BB15:BB24,SUMIF(codes[code],BB15:BB24,codes[forfait])))+SUM(COUNTIF(JF,$C15:$C24))*JFHN</f>
        <v>35</v>
      </c>
      <c r="BC25" s="29">
        <f t="array" ref="BC25">SUM(IF(ISNUMBER(BC15:BC24),BC15:BC24,SUMIF(codes[code],BC15:BC24,codes[forfait])))+SUM(COUNTIF(JF,$C15:$C24))*JFHN</f>
        <v>35</v>
      </c>
      <c r="BD25" s="29">
        <f t="array" ref="BD25">SUM(IF(ISNUMBER(BD15:BD24),BD15:BD24,SUMIF(codes[code],BD15:BD24,codes[forfait])))+SUM(COUNTIF(JF,$C15:$C24))*JFHN</f>
        <v>0</v>
      </c>
      <c r="BE25" s="29">
        <f t="array" ref="BE25">SUM(IF(ISNUMBER(BE15:BE24),BE15:BE24,SUMIF(codes[code],BE15:BE24,codes[forfait])))+SUM(COUNTIF(JF,$C15:$C24))*JFHN</f>
        <v>21.5</v>
      </c>
      <c r="BF25" s="29">
        <v>35</v>
      </c>
      <c r="BG25" s="29">
        <f t="array" ref="BG25">SUM(IF(ISNUMBER(BG15:BG24),BG15:BG24,SUMIF(codes[code],BG15:BG24,codes[forfait])))+SUM(COUNTIF(JF,$C15:$C24))*JFHN</f>
        <v>0</v>
      </c>
      <c r="BH25" s="29">
        <f t="array" ref="BH25">SUM(IF(ISNUMBER(BH15:BH24),BH15:BH24,SUMIF(codes[code],BH15:BH24,codes[forfait])))+SUM(COUNTIF(JF,$C15:$C24))*JFHN</f>
        <v>0</v>
      </c>
      <c r="BI25" s="29">
        <f t="array" ref="BI25">SUM(IF(ISNUMBER(BI15:BI24),BI15:BI24,SUMIF(codes[code],BI15:BI24,codes[forfait])))+SUM(COUNTIF(JF,$C15:$C24))*JFHN</f>
        <v>0</v>
      </c>
      <c r="BJ25" s="29">
        <f t="array" ref="BJ25">SUM(IF(ISNUMBER(BJ15:BJ24),BJ15:BJ24,SUMIF(codes[code],BJ15:BJ24,codes[forfait])))+SUM(COUNTIF(JF,$C15:$C24))*JFHN</f>
        <v>40</v>
      </c>
      <c r="BK25" s="29">
        <f t="array" ref="BK25">SUM(IF(ISNUMBER(BK15:BK24),BK15:BK24,SUMIF(codes[code],BK15:BK24,codes[forfait])))+SUM(COUNTIF(JF,$C15:$C24))*JFHN</f>
        <v>0</v>
      </c>
      <c r="BL25" s="29">
        <f t="array" ref="BL25">SUM(IF(ISNUMBER(BL15:BL24),BL15:BL24,SUMIF(codes[code],BL15:BL24,codes[forfait])))+SUM(COUNTIF(JF,$C15:$C24))*JFHN</f>
        <v>0</v>
      </c>
      <c r="BM25" s="29">
        <f t="array" ref="BM25">SUM(IF(ISNUMBER(BM15:BM24),BM15:BM24,SUMIF(codes[code],BM15:BM24,codes[forfait])))+SUM(COUNTIF(JF,$C15:$C24))*JFHN</f>
        <v>0</v>
      </c>
      <c r="BN25" s="29">
        <f t="array" ref="BN25">SUM(IF(ISNUMBER(BN15:BN24),BN15:BN24,SUMIF(codes[code],BN15:BN24,codes[forfait])))+SUM(COUNTIF(JF,$C15:$C24))*JFHN</f>
        <v>35</v>
      </c>
      <c r="BO25" s="29">
        <f t="array" ref="BO25">SUM(IF(ISNUMBER(BO15:BO24),BO15:BO24,SUMIF(codes[code],BO15:BO24,codes[forfait])))+SUM(COUNTIF(JF,$C15:$C24))*JFHN</f>
        <v>26.240000000000002</v>
      </c>
      <c r="BP25" s="58">
        <f>SUM(F25:AR25)</f>
        <v>624.67000000000007</v>
      </c>
    </row>
    <row r="26" spans="1:68" ht="13.5" thickBot="1">
      <c r="A26" s="54" t="str">
        <f>IF(ISNUMBER([1]!Tablo[[#This Row],[JOUR]]),DATE(YEAR([1]!Tablo[[#This Row],[JOUR]]),MONTH([1]!Tablo[[#This Row],[JOUR]])+1,0),A25)</f>
        <v/>
      </c>
      <c r="B26" s="71" t="str">
        <f>IF(ISNUMBER([1]!Tablo[[#This Row],[JOUR]]),INT(MOD(INT(([1]!Tablo[[#This Row],[JOUR]]-2)/7)+3/5,52+5/28))+1,B25)</f>
        <v>SEMAINE</v>
      </c>
      <c r="C26" s="57" t="s">
        <v>71</v>
      </c>
      <c r="D26" s="57"/>
      <c r="E26" s="29">
        <f t="array" ref="E26">MIN(SUM(IF(ISNUMBER(E15:E24),E15:E24,SUMIF(codes[code],E15:E24,codes[calcul_HS])))+SUM(COUNTIF(JF,$C15:$C24))*JFHS,sem)</f>
        <v>27.41</v>
      </c>
      <c r="F26" s="29">
        <f t="array" ref="F26">MIN(SUM(IF(ISNUMBER(F15:F24),F15:F24,SUMIF(codes[code],F15:F24,codes[calcul_HS])))+SUM(COUNTIF(JF,$C15:$C24))*JFHS,sem)</f>
        <v>25.41</v>
      </c>
      <c r="G26" s="29">
        <f t="array" ref="G26">MIN(SUM(IF(ISNUMBER(G15:G24),G15:G24,SUMIF(codes[code],G15:G24,codes[calcul_HS])))+SUM(COUNTIF(JF,$C15:$C24))*JFHS,sem)</f>
        <v>20.83</v>
      </c>
      <c r="H26" s="29">
        <f t="array" ref="H26">MIN(SUM(IF(ISNUMBER(H15:H24),H15:H24,SUMIF(codes[code],H15:H24,codes[calcul_HS])))+SUM(COUNTIF(JF,$C15:$C24))*JFHS,sem)</f>
        <v>33.42</v>
      </c>
      <c r="I26" s="29">
        <f t="array" ref="I26">MIN(SUM(IF(ISNUMBER(I15:I24),I15:I24,SUMIF(codes[code],I15:I24,codes[calcul_HS])))+SUM(COUNTIF(JF,$C15:$C24))*JFHS,sem)</f>
        <v>12.42</v>
      </c>
      <c r="J26" s="29">
        <f t="array" ref="J26">MIN(SUM(IF(ISNUMBER(J15:J24),J15:J24,SUMIF(codes[code],J15:J24,codes[calcul_HS])))+SUM(COUNTIF(JF,$C15:$C24))*JFHS,sem)</f>
        <v>35</v>
      </c>
      <c r="K26" s="29">
        <f t="array" ref="K26">MIN(SUM(IF(ISNUMBER(K15:K24),K15:K24,SUMIF(codes[code],K15:K24,codes[calcul_HS])))+SUM(COUNTIF(JF,$C15:$C24))*JFHS,sem)</f>
        <v>30</v>
      </c>
      <c r="L26" s="29">
        <f t="array" ref="L26">MIN(SUM(IF(ISNUMBER(L15:L24),L15:L24,SUMIF(codes[code],L15:L24,codes[calcul_HS])))+SUM(COUNTIF(JF,$C15:$C24))*JFHS,sem)</f>
        <v>33.42</v>
      </c>
      <c r="M26" s="29">
        <f t="array" ref="M26">MIN(SUM(IF(ISNUMBER(M15:M24),M15:M24,SUMIF(codes[code],M15:M24,codes[calcul_HS])))+SUM(COUNTIF(JF,$C15:$C24))*JFHS,sem)</f>
        <v>21.41</v>
      </c>
      <c r="N26" s="29">
        <f t="array" ref="N26">MIN(SUM(IF(ISNUMBER(N15:N24),N15:N24,SUMIF(codes[code],N15:N24,codes[calcul_HS])))+SUM(COUNTIF(JF,$C15:$C24))*JFHS,sem)</f>
        <v>0</v>
      </c>
      <c r="O26" s="29">
        <f t="array" ref="O26">MIN(SUM(IF(ISNUMBER(O15:O24),O15:O24,SUMIF(codes[code],O15:O24,codes[calcul_HS])))+SUM(COUNTIF(JF,$C15:$C24))*JFHS,sem)</f>
        <v>0</v>
      </c>
      <c r="P26" s="29">
        <f t="array" ref="P26">MIN(SUM(IF(ISNUMBER(P15:P24),P15:P24,SUMIF(codes[code],P15:P24,codes[calcul_HS])))+SUM(COUNTIF(JF,$C15:$C24))*JFHS,sem)</f>
        <v>27.41</v>
      </c>
      <c r="Q26" s="29">
        <f t="array" ref="Q26">MIN(SUM(IF(ISNUMBER(Q15:Q24),Q15:Q24,SUMIF(codes[code],Q15:Q24,codes[calcul_HS])))+SUM(COUNTIF(JF,$C15:$C24))*JFHS,sem)</f>
        <v>0</v>
      </c>
      <c r="R26" s="29">
        <f t="array" ref="R26">MIN(SUM(IF(ISNUMBER(R15:R24),R15:R24,SUMIF(codes[code],R15:R24,codes[calcul_HS])))+SUM(COUNTIF(JF,$C15:$C24))*JFHS,sem)</f>
        <v>0</v>
      </c>
      <c r="S26" s="29">
        <f t="array" ref="S26">MIN(SUM(IF(ISNUMBER(S15:S24),S15:S24,SUMIF(codes[code],S15:S24,codes[calcul_HS])))+SUM(COUNTIF(JF,$C15:$C24))*JFHS,sem)</f>
        <v>25.16</v>
      </c>
      <c r="T26" s="29">
        <f t="array" ref="T26">MIN(SUM(IF(ISNUMBER(T15:T24),T15:T24,SUMIF(codes[code],T15:T24,codes[calcul_HS])))+SUM(COUNTIF(JF,$C15:$C24))*JFHS,sem)</f>
        <v>25.41</v>
      </c>
      <c r="U26" s="29">
        <f t="array" ref="U26">MIN(SUM(IF(ISNUMBER(U15:U24),U15:U24,SUMIF(codes[code],U15:U24,codes[calcul_HS])))+SUM(COUNTIF(JF,$C15:$C24))*JFHS,sem)</f>
        <v>0</v>
      </c>
      <c r="V26" s="29">
        <f t="array" ref="V26">MIN(SUM(IF(ISNUMBER(V15:V24),V15:V24,SUMIF(codes[code],V15:V24,codes[calcul_HS])))+SUM(COUNTIF(JF,$C15:$C24))*JFHS,sem)</f>
        <v>0</v>
      </c>
      <c r="W26" s="29">
        <f t="array" ref="W26">MIN(SUM(IF(ISNUMBER(W15:W24),W15:W24,SUMIF(codes[code],W15:W24,codes[calcul_HS])))+SUM(COUNTIF(JF,$C15:$C24))*JFHS,sem)</f>
        <v>0</v>
      </c>
      <c r="X26" s="29">
        <f t="array" ref="X26">MIN(SUM(IF(ISNUMBER(X15:X24),X15:X24,SUMIF(codes[code],X15:X24,codes[calcul_HS])))+SUM(COUNTIF(JF,$C15:$C24))*JFHS,sem)</f>
        <v>25.41</v>
      </c>
      <c r="Y26" s="29">
        <f t="array" ref="Y26">MIN(SUM(IF(ISNUMBER(Y15:Y24),Y15:Y24,SUMIF(codes[code],Y15:Y24,codes[calcul_HS])))+SUM(COUNTIF(JF,$C15:$C24))*JFHS,sem)</f>
        <v>27.25</v>
      </c>
      <c r="Z26" s="29">
        <f t="array" ref="Z26">MIN(SUM(IF(ISNUMBER(Z15:Z24),Z15:Z24,SUMIF(codes[code],Z15:Z24,codes[calcul_HS])))+SUM(COUNTIF(JF,$C15:$C24))*JFHS,sem)</f>
        <v>0</v>
      </c>
      <c r="AA26" s="29">
        <f t="array" ref="AA26">MIN(SUM(IF(ISNUMBER(AA15:AA24),AA15:AA24,SUMIF(codes[code],AA15:AA24,codes[calcul_HS])))+SUM(COUNTIF(JF,$C15:$C24))*JFHS,sem)</f>
        <v>25.41</v>
      </c>
      <c r="AB26" s="29">
        <f t="array" ref="AB26">MIN(SUM(IF(ISNUMBER(AB15:AB24),AB15:AB24,SUMIF(codes[code],AB15:AB24,codes[calcul_HS])))+SUM(COUNTIF(JF,$C15:$C24))*JFHS,sem)</f>
        <v>25.41</v>
      </c>
      <c r="AC26" s="29">
        <f t="array" ref="AC26">MIN(SUM(IF(ISNUMBER(AC15:AC24),AC15:AC24,SUMIF(codes[code],AC15:AC24,codes[calcul_HS])))+SUM(COUNTIF(JF,$C15:$C24))*JFHS,sem)</f>
        <v>0</v>
      </c>
      <c r="AD26" s="29">
        <f t="array" ref="AD26">MIN(SUM(IF(ISNUMBER(AD15:AD24),AD15:AD24,SUMIF(codes[code],AD15:AD24,codes[calcul_HS])))+SUM(COUNTIF(JF,$C15:$C24))*JFHS,sem)</f>
        <v>0</v>
      </c>
      <c r="AE26" s="29">
        <f t="array" ref="AE26">MIN(SUM(IF(ISNUMBER(AE15:AE24),AE15:AE24,SUMIF(codes[code],AE15:AE24,codes[calcul_HS])))+SUM(COUNTIF(JF,$C15:$C24))*JFHS,sem)</f>
        <v>19.82</v>
      </c>
      <c r="AF26" s="29">
        <f t="array" ref="AF26">MIN(SUM(IF(ISNUMBER(AF15:AF24),AF15:AF24,SUMIF(codes[code],AF15:AF24,codes[calcul_HS])))+SUM(COUNTIF(JF,$C15:$C24))*JFHS,sem)</f>
        <v>0</v>
      </c>
      <c r="AG26" s="29">
        <f t="array" ref="AG26">MIN(SUM(IF(ISNUMBER(AG15:AG24),AG15:AG24,SUMIF(codes[code],AG15:AG24,codes[calcul_HS])))+SUM(COUNTIF(JF,$C15:$C24))*JFHS,sem)</f>
        <v>0</v>
      </c>
      <c r="AH26" s="29">
        <f t="array" ref="AH26">MIN(SUM(IF(ISNUMBER(AH15:AH24),AH15:AH24,SUMIF(codes[code],AH15:AH24,codes[calcul_HS])))+SUM(COUNTIF(JF,$C15:$C24))*JFHS,sem)</f>
        <v>0</v>
      </c>
      <c r="AI26" s="29">
        <f t="array" ref="AI26">MIN(SUM(IF(ISNUMBER(AI15:AI24),AI15:AI24,SUMIF(codes[code],AI15:AI24,codes[calcul_HS])))+SUM(COUNTIF(JF,$C15:$C24))*JFHS,sem)</f>
        <v>25.41</v>
      </c>
      <c r="AJ26" s="29">
        <f t="array" ref="AJ26">MIN(SUM(IF(ISNUMBER(AJ15:AJ24),AJ15:AJ24,SUMIF(codes[code],AJ15:AJ24,codes[calcul_HS])))+SUM(COUNTIF(JF,$C15:$C24))*JFHS,sem)</f>
        <v>24.91</v>
      </c>
      <c r="AK26" s="29">
        <f t="array" ref="AK26">MIN(SUM(IF(ISNUMBER(AK15:AK24),AK15:AK24,SUMIF(codes[code],AK15:AK24,codes[calcul_HS])))+SUM(COUNTIF(JF,$C15:$C24))*JFHS,sem)</f>
        <v>0</v>
      </c>
      <c r="AL26" s="29">
        <f t="array" ref="AL26">MIN(SUM(IF(ISNUMBER(AL15:AL24),AL15:AL24,SUMIF(codes[code],AL15:AL24,codes[calcul_HS])))+SUM(COUNTIF(JF,$C15:$C24))*JFHS,sem)</f>
        <v>0</v>
      </c>
      <c r="AM26" s="29">
        <f t="array" ref="AM26">MIN(SUM(IF(ISNUMBER(AM15:AM24),AM15:AM24,SUMIF(codes[code],AM15:AM24,codes[calcul_HS])))+SUM(COUNTIF(JF,$C15:$C24))*JFHS,sem)</f>
        <v>35</v>
      </c>
      <c r="AN26" s="29">
        <f t="array" ref="AN26">MIN(SUM(IF(ISNUMBER(AN15:AN24),AN15:AN24,SUMIF(codes[code],AN15:AN24,codes[calcul_HS])))+SUM(COUNTIF(JF,$C15:$C24))*JFHS,sem)</f>
        <v>24.5</v>
      </c>
      <c r="AO26" s="29">
        <f t="array" ref="AO26">MIN(SUM(IF(ISNUMBER(AO15:AO24),AO15:AO24,SUMIF(codes[code],AO15:AO24,codes[calcul_HS])))+SUM(COUNTIF(JF,$C15:$C24))*JFHS,sem)</f>
        <v>25.41</v>
      </c>
      <c r="AP26" s="29">
        <f t="array" ref="AP26">MIN(SUM(IF(ISNUMBER(AP15:AP24),AP15:AP24,SUMIF(codes[code],AP15:AP24,codes[calcul_HS])))+SUM(COUNTIF(JF,$C15:$C24))*JFHS,sem)</f>
        <v>0</v>
      </c>
      <c r="AQ26" s="29">
        <f t="array" ref="AQ26">MIN(SUM(IF(ISNUMBER(AQ15:AQ24),AQ15:AQ24,SUMIF(codes[code],AQ15:AQ24,codes[calcul_HS])))+SUM(COUNTIF(JF,$C15:$C24))*JFHS,sem)</f>
        <v>0</v>
      </c>
      <c r="AR26" s="29">
        <f t="array" ref="AR26">MIN(SUM(IF(ISNUMBER(AR15:AR24),AR15:AR24,SUMIF(codes[code],AR15:AR24,codes[calcul_HS])))+SUM(COUNTIF(JF,$C15:$C24))*JFHS,sem)</f>
        <v>0</v>
      </c>
      <c r="AS26" s="29">
        <f t="array" ref="AS26">MIN(SUM(IF(ISNUMBER(AS15:AS24),AS15:AS24,SUMIF(codes[code],AS15:AS24,codes[calcul_HS])))+SUM(COUNTIF(JF,$C15:$C24))*JFHS,sem)</f>
        <v>25.5</v>
      </c>
      <c r="AT26" s="29"/>
      <c r="AU26" s="29">
        <f t="array" ref="AU26">MIN(SUM(IF(ISNUMBER(AU15:AU24),AU15:AU24,SUMIF(codes[code],AU15:AU24,codes[calcul_HS])))+SUM(COUNTIF(JF,$C15:$C24))*JFHS,sem)</f>
        <v>35</v>
      </c>
      <c r="AV26" s="29">
        <f t="array" ref="AV26">MIN(SUM(IF(ISNUMBER(AV15:AV24),AV15:AV24,SUMIF(codes[code],AV15:AV24,codes[calcul_HS])))+SUM(COUNTIF(JF,$C15:$C24))*JFHS,sem)</f>
        <v>35</v>
      </c>
      <c r="AW26" s="29">
        <f t="array" ref="AW26">MIN(SUM(IF(ISNUMBER(AW15:AW24),AW15:AW24,SUMIF(codes[code],AW15:AW24,codes[calcul_HS])))+SUM(COUNTIF(JF,$C15:$C24))*JFHS,sem)</f>
        <v>0</v>
      </c>
      <c r="AX26" s="29">
        <f t="array" ref="AX26">MIN(SUM(IF(ISNUMBER(AX15:AX24),AX15:AX24,SUMIF(codes[code],AX15:AX24,codes[calcul_HS])))+SUM(COUNTIF(JF,$C15:$C24))*JFHS,sem)</f>
        <v>0</v>
      </c>
      <c r="AY26" s="29">
        <f t="array" ref="AY26">MIN(SUM(IF(ISNUMBER(AY15:AY24),AY15:AY24,SUMIF(codes[code],AY15:AY24,codes[calcul_HS])))+SUM(COUNTIF(JF,$C15:$C24))*JFHS,sem)</f>
        <v>0</v>
      </c>
      <c r="AZ26" s="29">
        <f t="array" ref="AZ26">MIN(SUM(IF(ISNUMBER(AZ15:AZ24),AZ15:AZ24,SUMIF(codes[code],AZ15:AZ24,codes[calcul_HS])))+SUM(COUNTIF(JF,$C15:$C24))*JFHS,sem)</f>
        <v>0</v>
      </c>
      <c r="BA26" s="62">
        <f t="array" ref="BA26">MIN(SUM(IF(ISNUMBER(BA15:BA24),BA15:BA24,SUMIF(codes[code],BA15:BA24,codes[calcul_HS])))+SUM(COUNTIF(JF,$C15:$C24))*JFHS,sem)</f>
        <v>0</v>
      </c>
      <c r="BB26" s="29">
        <f t="array" ref="BB26">MIN(SUM(IF(ISNUMBER(BB15:BB24),BB15:BB24,SUMIF(codes[code],BB15:BB24,codes[calcul_HS])))+SUM(COUNTIF(JF,$C15:$C24))*JFHS,sem)</f>
        <v>35</v>
      </c>
      <c r="BC26" s="29">
        <f t="array" ref="BC26">MIN(SUM(IF(ISNUMBER(BC15:BC24),BC15:BC24,SUMIF(codes[code],BC15:BC24,codes[calcul_HS])))+SUM(COUNTIF(JF,$C15:$C24))*JFHS,sem)</f>
        <v>35</v>
      </c>
      <c r="BD26" s="29">
        <f t="array" ref="BD26">MIN(SUM(IF(ISNUMBER(BD15:BD24),BD15:BD24,SUMIF(codes[code],BD15:BD24,codes[calcul_HS])))+SUM(COUNTIF(JF,$C15:$C24))*JFHS,sem)</f>
        <v>0</v>
      </c>
      <c r="BE26" s="29">
        <f t="array" ref="BE26">MIN(SUM(IF(ISNUMBER(BE15:BE24),BE15:BE24,SUMIF(codes[code],BE15:BE24,codes[calcul_HS])))+SUM(COUNTIF(JF,$C15:$C24))*JFHS,sem)</f>
        <v>21.5</v>
      </c>
      <c r="BF26" s="29">
        <v>35</v>
      </c>
      <c r="BG26" s="29">
        <f t="array" ref="BG26">MIN(SUM(IF(ISNUMBER(BG15:BG24),BG15:BG24,SUMIF(codes[code],BG15:BG24,codes[calcul_HS])))+SUM(COUNTIF(JF,$C15:$C24))*JFHS,sem)</f>
        <v>0</v>
      </c>
      <c r="BH26" s="29">
        <f t="array" ref="BH26">MIN(SUM(IF(ISNUMBER(BH15:BH24),BH15:BH24,SUMIF(codes[code],BH15:BH24,codes[calcul_HS])))+SUM(COUNTIF(JF,$C15:$C24))*JFHS,sem)</f>
        <v>0</v>
      </c>
      <c r="BI26" s="29">
        <f t="array" ref="BI26">MIN(SUM(IF(ISNUMBER(BI15:BI24),BI15:BI24,SUMIF(codes[code],BI15:BI24,codes[calcul_HS])))+SUM(COUNTIF(JF,$C15:$C24))*JFHS,sem)</f>
        <v>0</v>
      </c>
      <c r="BJ26" s="29">
        <f t="array" ref="BJ26">MIN(SUM(IF(ISNUMBER(BJ15:BJ24),BJ15:BJ24,SUMIF(codes[code],BJ15:BJ24,codes[calcul_HS])))+SUM(COUNTIF(JF,$C15:$C24))*JFHS,sem)</f>
        <v>35</v>
      </c>
      <c r="BK26" s="29">
        <f t="array" ref="BK26">MIN(SUM(IF(ISNUMBER(BK15:BK24),BK15:BK24,SUMIF(codes[code],BK15:BK24,codes[calcul_HS])))+SUM(COUNTIF(JF,$C15:$C24))*JFHS,sem)</f>
        <v>0</v>
      </c>
      <c r="BL26" s="29">
        <f t="array" ref="BL26">MIN(SUM(IF(ISNUMBER(BL15:BL24),BL15:BL24,SUMIF(codes[code],BL15:BL24,codes[calcul_HS])))+SUM(COUNTIF(JF,$C15:$C24))*JFHS,sem)</f>
        <v>0</v>
      </c>
      <c r="BM26" s="29">
        <f t="array" ref="BM26">MIN(SUM(IF(ISNUMBER(BM15:BM24),BM15:BM24,SUMIF(codes[code],BM15:BM24,codes[calcul_HS])))+SUM(COUNTIF(JF,$C15:$C24))*JFHS,sem)</f>
        <v>0</v>
      </c>
      <c r="BN26" s="29">
        <f t="array" ref="BN26">MIN(SUM(IF(ISNUMBER(BN15:BN24),BN15:BN24,SUMIF(codes[code],BN15:BN24,codes[calcul_HS])))+SUM(COUNTIF(JF,$C15:$C24))*JFHS,sem)</f>
        <v>35</v>
      </c>
      <c r="BO26" s="29">
        <f t="array" ref="BO26">MIN(SUM(IF(ISNUMBER(BO15:BO24),BO15:BO24,SUMIF(codes[code],BO15:BO24,codes[calcul_HS])))+SUM(COUNTIF(JF,$C15:$C24))*JFHS,sem)</f>
        <v>26.240000000000002</v>
      </c>
      <c r="BP26" s="58">
        <f>SUM(F26:AR26)</f>
        <v>548.42000000000019</v>
      </c>
    </row>
    <row r="27" spans="1:68" ht="13.5" thickBot="1">
      <c r="A27" s="59" t="str">
        <f>IF(ISNUMBER([1]!Tablo[[#This Row],[JOUR]]),DATE(YEAR([1]!Tablo[[#This Row],[JOUR]]),MONTH([1]!Tablo[[#This Row],[JOUR]])+1,0),A26)</f>
        <v/>
      </c>
      <c r="B27" s="72" t="str">
        <f>IF(ISNUMBER([1]!Tablo[[#This Row],[JOUR]]),INT(MOD(INT(([1]!Tablo[[#This Row],[JOUR]]-2)/7)+3/5,52+5/28))+1,B26)</f>
        <v>SEMAINE</v>
      </c>
      <c r="C27" s="61" t="s">
        <v>72</v>
      </c>
      <c r="D27" s="61"/>
      <c r="E27" s="61">
        <f t="array" ref="E27">MAX(0,SUM(IF(ISNUMBER(E15:E24),E15:E24,SUMIF(codes[code],E15:E24,codes[calcul_HS])))+SUM(COUNTIF(JF,$C15:$C24))*JFHS-sem)</f>
        <v>0</v>
      </c>
      <c r="F27" s="62">
        <f t="array" ref="F27">MAX(0,SUM(IF(ISNUMBER(F15:F24),F15:F24,SUMIF(codes[code],F15:F24,codes[calcul_HS])))+SUM(COUNTIF(JF,$C15:$C24))*JFHS-sem)</f>
        <v>0</v>
      </c>
      <c r="G27" s="62">
        <f t="array" ref="G27">MAX(0,SUM(IF(ISNUMBER(G15:G24),G15:G24,SUMIF(codes[code],G15:G24,codes[calcul_HS])))+SUM(COUNTIF(JF,$C15:$C24))*JFHS-sem)</f>
        <v>0</v>
      </c>
      <c r="H27" s="62">
        <f t="array" ref="H27">MAX(0,SUM(IF(ISNUMBER(H15:H24),H15:H24,SUMIF(codes[code],H15:H24,codes[calcul_HS])))+SUM(COUNTIF(JF,$C15:$C24))*JFHS-sem)</f>
        <v>0</v>
      </c>
      <c r="I27" s="62">
        <f t="array" ref="I27">MAX(0,SUM(IF(ISNUMBER(I15:I24),I15:I24,SUMIF(codes[code],I15:I24,codes[calcul_HS])))+SUM(COUNTIF(JF,$C15:$C24))*JFHS-sem)</f>
        <v>0</v>
      </c>
      <c r="J27" s="62">
        <f t="array" ref="J27">MAX(0,SUM(IF(ISNUMBER(J15:J24),J15:J24,SUMIF(codes[code],J15:J24,codes[calcul_HS])))+SUM(COUNTIF(JF,$C15:$C24))*JFHS-sem)</f>
        <v>2</v>
      </c>
      <c r="K27" s="62">
        <f t="array" ref="K27">MAX(0,SUM(IF(ISNUMBER(K15:K24),K15:K24,SUMIF(codes[code],K15:K24,codes[calcul_HS])))+SUM(COUNTIF(JF,$C15:$C24))*JFHS-sem)</f>
        <v>0</v>
      </c>
      <c r="L27" s="62">
        <f t="array" ref="L27">MAX(0,SUM(IF(ISNUMBER(L15:L24),L15:L24,SUMIF(codes[code],L15:L24,codes[calcul_HS])))+SUM(COUNTIF(JF,$C15:$C24))*JFHS-sem)</f>
        <v>0</v>
      </c>
      <c r="M27" s="62">
        <f t="array" ref="M27">MAX(0,SUM(IF(ISNUMBER(M15:M24),M15:M24,SUMIF(codes[code],M15:M24,codes[calcul_HS])))+SUM(COUNTIF(JF,$C15:$C24))*JFHS-sem)</f>
        <v>0</v>
      </c>
      <c r="N27" s="62">
        <f t="array" ref="N27">MAX(0,SUM(IF(ISNUMBER(N15:N24),N15:N24,SUMIF(codes[code],N15:N24,codes[calcul_HS])))+SUM(COUNTIF(JF,$C15:$C24))*JFHS-sem)</f>
        <v>0</v>
      </c>
      <c r="O27" s="62">
        <f t="array" ref="O27">MAX(0,SUM(IF(ISNUMBER(O15:O24),O15:O24,SUMIF(codes[code],O15:O24,codes[calcul_HS])))+SUM(COUNTIF(JF,$C15:$C24))*JFHS-sem)</f>
        <v>0</v>
      </c>
      <c r="P27" s="62">
        <f t="array" ref="P27">MAX(0,SUM(IF(ISNUMBER(P15:P24),P15:P24,SUMIF(codes[code],P15:P24,codes[calcul_HS])))+SUM(COUNTIF(JF,$C15:$C24))*JFHS-sem)</f>
        <v>0</v>
      </c>
      <c r="Q27" s="62">
        <f t="array" ref="Q27">MAX(0,SUM(IF(ISNUMBER(Q15:Q24),Q15:Q24,SUMIF(codes[code],Q15:Q24,codes[calcul_HS])))+SUM(COUNTIF(JF,$C15:$C24))*JFHS-sem)</f>
        <v>0</v>
      </c>
      <c r="R27" s="62">
        <f t="array" ref="R27">MAX(0,SUM(IF(ISNUMBER(R15:R24),R15:R24,SUMIF(codes[code],R15:R24,codes[calcul_HS])))+SUM(COUNTIF(JF,$C15:$C24))*JFHS-sem)</f>
        <v>0</v>
      </c>
      <c r="S27" s="62">
        <f t="array" ref="S27">MAX(0,SUM(IF(ISNUMBER(S15:S24),S15:S24,SUMIF(codes[code],S15:S24,codes[calcul_HS])))+SUM(COUNTIF(JF,$C15:$C24))*JFHS-sem)</f>
        <v>0</v>
      </c>
      <c r="T27" s="62">
        <f t="array" ref="T27">MAX(0,SUM(IF(ISNUMBER(T15:T24),T15:T24,SUMIF(codes[code],T15:T24,codes[calcul_HS])))+SUM(COUNTIF(JF,$C15:$C24))*JFHS-sem)</f>
        <v>0</v>
      </c>
      <c r="U27" s="62">
        <f t="array" ref="U27">MAX(0,SUM(IF(ISNUMBER(U15:U24),U15:U24,SUMIF(codes[code],U15:U24,codes[calcul_HS])))+SUM(COUNTIF(JF,$C15:$C24))*JFHS-sem)</f>
        <v>0</v>
      </c>
      <c r="V27" s="62">
        <f t="array" ref="V27">MAX(0,SUM(IF(ISNUMBER(V15:V24),V15:V24,SUMIF(codes[code],V15:V24,codes[calcul_HS])))+SUM(COUNTIF(JF,$C15:$C24))*JFHS-sem)</f>
        <v>0</v>
      </c>
      <c r="W27" s="62">
        <f t="array" ref="W27">MAX(0,SUM(IF(ISNUMBER(W15:W24),W15:W24,SUMIF(codes[code],W15:W24,codes[calcul_HS])))+SUM(COUNTIF(JF,$C15:$C24))*JFHS-sem)</f>
        <v>0</v>
      </c>
      <c r="X27" s="62">
        <f t="array" ref="X27">MAX(0,SUM(IF(ISNUMBER(X15:X24),X15:X24,SUMIF(codes[code],X15:X24,codes[calcul_HS])))+SUM(COUNTIF(JF,$C15:$C24))*JFHS-sem)</f>
        <v>0</v>
      </c>
      <c r="Y27" s="62">
        <f t="array" ref="Y27">MAX(0,SUM(IF(ISNUMBER(Y15:Y24),Y15:Y24,SUMIF(codes[code],Y15:Y24,codes[calcul_HS])))+SUM(COUNTIF(JF,$C15:$C24))*JFHS-sem)</f>
        <v>0</v>
      </c>
      <c r="Z27" s="62">
        <f t="array" ref="Z27">MAX(0,SUM(IF(ISNUMBER(Z15:Z24),Z15:Z24,SUMIF(codes[code],Z15:Z24,codes[calcul_HS])))+SUM(COUNTIF(JF,$C15:$C24))*JFHS-sem)</f>
        <v>0</v>
      </c>
      <c r="AA27" s="62">
        <f t="array" ref="AA27">MAX(0,SUM(IF(ISNUMBER(AA15:AA24),AA15:AA24,SUMIF(codes[code],AA15:AA24,codes[calcul_HS])))+SUM(COUNTIF(JF,$C15:$C24))*JFHS-sem)</f>
        <v>0</v>
      </c>
      <c r="AB27" s="62">
        <f t="array" ref="AB27">MAX(0,SUM(IF(ISNUMBER(AB15:AB24),AB15:AB24,SUMIF(codes[code],AB15:AB24,codes[calcul_HS])))+SUM(COUNTIF(JF,$C15:$C24))*JFHS-sem)</f>
        <v>0</v>
      </c>
      <c r="AC27" s="62">
        <f t="array" ref="AC27">MAX(0,SUM(IF(ISNUMBER(AC15:AC24),AC15:AC24,SUMIF(codes[code],AC15:AC24,codes[calcul_HS])))+SUM(COUNTIF(JF,$C15:$C24))*JFHS-sem)</f>
        <v>0</v>
      </c>
      <c r="AD27" s="62">
        <f t="array" ref="AD27">MAX(0,SUM(IF(ISNUMBER(AD15:AD24),AD15:AD24,SUMIF(codes[code],AD15:AD24,codes[calcul_HS])))+SUM(COUNTIF(JF,$C15:$C24))*JFHS-sem)</f>
        <v>0</v>
      </c>
      <c r="AE27" s="62">
        <f t="array" ref="AE27">MAX(0,SUM(IF(ISNUMBER(AE15:AE24),AE15:AE24,SUMIF(codes[code],AE15:AE24,codes[calcul_HS])))+SUM(COUNTIF(JF,$C15:$C24))*JFHS-sem)</f>
        <v>0</v>
      </c>
      <c r="AF27" s="62">
        <f t="array" ref="AF27">MAX(0,SUM(IF(ISNUMBER(AF15:AF24),AF15:AF24,SUMIF(codes[code],AF15:AF24,codes[calcul_HS])))+SUM(COUNTIF(JF,$C15:$C24))*JFHS-sem)</f>
        <v>0</v>
      </c>
      <c r="AG27" s="62">
        <f t="array" ref="AG27">MAX(0,SUM(IF(ISNUMBER(AG15:AG24),AG15:AG24,SUMIF(codes[code],AG15:AG24,codes[calcul_HS])))+SUM(COUNTIF(JF,$C15:$C24))*JFHS-sem)</f>
        <v>0</v>
      </c>
      <c r="AH27" s="62">
        <f t="array" ref="AH27">MAX(0,SUM(IF(ISNUMBER(AH15:AH24),AH15:AH24,SUMIF(codes[code],AH15:AH24,codes[calcul_HS])))+SUM(COUNTIF(JF,$C15:$C24))*JFHS-sem)</f>
        <v>0</v>
      </c>
      <c r="AI27" s="62">
        <f t="array" ref="AI27">MAX(0,SUM(IF(ISNUMBER(AI15:AI24),AI15:AI24,SUMIF(codes[code],AI15:AI24,codes[calcul_HS])))+SUM(COUNTIF(JF,$C15:$C24))*JFHS-sem)</f>
        <v>0</v>
      </c>
      <c r="AJ27" s="62">
        <f t="array" ref="AJ27">MAX(0,SUM(IF(ISNUMBER(AJ15:AJ24),AJ15:AJ24,SUMIF(codes[code],AJ15:AJ24,codes[calcul_HS])))+SUM(COUNTIF(JF,$C15:$C24))*JFHS-sem)</f>
        <v>0</v>
      </c>
      <c r="AK27" s="62">
        <f t="array" ref="AK27">MAX(0,SUM(IF(ISNUMBER(AK15:AK24),AK15:AK24,SUMIF(codes[code],AK15:AK24,codes[calcul_HS])))+SUM(COUNTIF(JF,$C15:$C24))*JFHS-sem)</f>
        <v>0</v>
      </c>
      <c r="AL27" s="62">
        <f t="array" ref="AL27">MAX(0,SUM(IF(ISNUMBER(AL15:AL24),AL15:AL24,SUMIF(codes[code],AL15:AL24,codes[calcul_HS])))+SUM(COUNTIF(JF,$C15:$C24))*JFHS-sem)</f>
        <v>0</v>
      </c>
      <c r="AM27" s="62">
        <f t="array" ref="AM27">MAX(0,SUM(IF(ISNUMBER(AM15:AM24),AM15:AM24,SUMIF(codes[code],AM15:AM24,codes[calcul_HS])))+SUM(COUNTIF(JF,$C15:$C24))*JFHS-sem)</f>
        <v>0.75</v>
      </c>
      <c r="AN27" s="62">
        <f t="array" ref="AN27">MAX(0,SUM(IF(ISNUMBER(AN15:AN24),AN15:AN24,SUMIF(codes[code],AN15:AN24,codes[calcul_HS])))+SUM(COUNTIF(JF,$C15:$C24))*JFHS-sem)</f>
        <v>0</v>
      </c>
      <c r="AO27" s="62">
        <f t="array" ref="AO27">MAX(0,SUM(IF(ISNUMBER(AO15:AO24),AO15:AO24,SUMIF(codes[code],AO15:AO24,codes[calcul_HS])))+SUM(COUNTIF(JF,$C15:$C24))*JFHS-sem)</f>
        <v>0</v>
      </c>
      <c r="AP27" s="62">
        <f t="array" ref="AP27">MAX(0,SUM(IF(ISNUMBER(AP15:AP24),AP15:AP24,SUMIF(codes[code],AP15:AP24,codes[calcul_HS])))+SUM(COUNTIF(JF,$C15:$C24))*JFHS-sem)</f>
        <v>0</v>
      </c>
      <c r="AQ27" s="62">
        <f t="array" ref="AQ27">MAX(0,SUM(IF(ISNUMBER(AQ15:AQ24),AQ15:AQ24,SUMIF(codes[code],AQ15:AQ24,codes[calcul_HS])))+SUM(COUNTIF(JF,$C15:$C24))*JFHS-sem)</f>
        <v>0</v>
      </c>
      <c r="AR27" s="62">
        <f t="array" ref="AR27">MAX(0,SUM(IF(ISNUMBER(AR15:AR24),AR15:AR24,SUMIF(codes[code],AR15:AR24,codes[calcul_HS])))+SUM(COUNTIF(JF,$C15:$C24))*JFHS-sem)</f>
        <v>0</v>
      </c>
      <c r="AS27" s="62">
        <f t="array" ref="AS27">MAX(0,SUM(IF(ISNUMBER(AS15:AS24),AS15:AS24,SUMIF(codes[code],AS15:AS24,codes[calcul_HS])))+SUM(COUNTIF(JF,$C15:$C24))*JFHS-sem)</f>
        <v>0</v>
      </c>
      <c r="AT27" s="62"/>
      <c r="AU27" s="62">
        <f t="array" ref="AU27">MAX(0,SUM(IF(ISNUMBER(AU15:AU24),AU15:AU24,SUMIF(codes[code],AU15:AU24,codes[calcul_HS])))+SUM(COUNTIF(JF,$C15:$C24))*JFHS-sem)</f>
        <v>0</v>
      </c>
      <c r="AV27" s="62">
        <f t="array" ref="AV27">MAX(0,SUM(IF(ISNUMBER(AV15:AV24),AV15:AV24,SUMIF(codes[code],AV15:AV24,codes[calcul_HS])))+SUM(COUNTIF(JF,$C15:$C24))*JFHS-sem)</f>
        <v>0</v>
      </c>
      <c r="AW27" s="62">
        <f t="array" ref="AW27">MAX(0,SUM(IF(ISNUMBER(AW15:AW24),AW15:AW24,SUMIF(codes[code],AW15:AW24,codes[calcul_HS])))+SUM(COUNTIF(JF,$C15:$C24))*JFHS-sem)</f>
        <v>0</v>
      </c>
      <c r="AX27" s="62">
        <f t="array" ref="AX27">MAX(0,SUM(IF(ISNUMBER(AX15:AX24),AX15:AX24,SUMIF(codes[code],AX15:AX24,codes[calcul_HS])))+SUM(COUNTIF(JF,$C15:$C24))*JFHS-sem)</f>
        <v>0</v>
      </c>
      <c r="AY27" s="62">
        <f t="array" ref="AY27">MAX(0,SUM(IF(ISNUMBER(AY15:AY24),AY15:AY24,SUMIF(codes[code],AY15:AY24,codes[calcul_HS])))+SUM(COUNTIF(JF,$C15:$C24))*JFHS-sem)</f>
        <v>0</v>
      </c>
      <c r="AZ27" s="62">
        <f t="array" ref="AZ27">MAX(0,SUM(IF(ISNUMBER(AZ15:AZ24),AZ15:AZ24,SUMIF(codes[code],AZ15:AZ24,codes[calcul_HS])))+SUM(COUNTIF(JF,$C15:$C24))*JFHS-sem)</f>
        <v>0</v>
      </c>
      <c r="BA27" s="36">
        <f t="array" ref="BA27">MAX(0,SUM(IF(ISNUMBER(BA15:BA24),BA15:BA24,SUMIF(codes[code],BA15:BA24,codes[calcul_HS])))+SUM(COUNTIF(JF,$C15:$C24))*JFHS-sem)</f>
        <v>0</v>
      </c>
      <c r="BB27" s="62">
        <f t="array" ref="BB27">MAX(0,SUM(IF(ISNUMBER(BB15:BB24),BB15:BB24,SUMIF(codes[code],BB15:BB24,codes[calcul_HS])))+SUM(COUNTIF(JF,$C15:$C24))*JFHS-sem)</f>
        <v>0</v>
      </c>
      <c r="BC27" s="62">
        <f t="array" ref="BC27">MAX(0,SUM(IF(ISNUMBER(BC15:BC24),BC15:BC24,SUMIF(codes[code],BC15:BC24,codes[calcul_HS])))+SUM(COUNTIF(JF,$C15:$C24))*JFHS-sem)</f>
        <v>0</v>
      </c>
      <c r="BD27" s="62">
        <f t="array" ref="BD27">MAX(0,SUM(IF(ISNUMBER(BD15:BD24),BD15:BD24,SUMIF(codes[code],BD15:BD24,codes[calcul_HS])))+SUM(COUNTIF(JF,$C15:$C24))*JFHS-sem)</f>
        <v>0</v>
      </c>
      <c r="BE27" s="62">
        <f t="array" ref="BE27">MAX(0,SUM(IF(ISNUMBER(BE15:BE24),BE15:BE24,SUMIF(codes[code],BE15:BE24,codes[calcul_HS])))+SUM(COUNTIF(JF,$C15:$C24))*JFHS-sem)</f>
        <v>0</v>
      </c>
      <c r="BF27" s="62">
        <v>0</v>
      </c>
      <c r="BG27" s="62">
        <f t="array" ref="BG27">MAX(0,SUM(IF(ISNUMBER(BG15:BG24),BG15:BG24,SUMIF(codes[code],BG15:BG24,codes[calcul_HS])))+SUM(COUNTIF(JF,$C15:$C24))*JFHS-sem)</f>
        <v>0</v>
      </c>
      <c r="BH27" s="62">
        <f t="array" ref="BH27">MAX(0,SUM(IF(ISNUMBER(BH15:BH24),BH15:BH24,SUMIF(codes[code],BH15:BH24,codes[calcul_HS])))+SUM(COUNTIF(JF,$C15:$C24))*JFHS-sem)</f>
        <v>0</v>
      </c>
      <c r="BI27" s="62">
        <f t="array" ref="BI27">MAX(0,SUM(IF(ISNUMBER(BI15:BI24),BI15:BI24,SUMIF(codes[code],BI15:BI24,codes[calcul_HS])))+SUM(COUNTIF(JF,$C15:$C24))*JFHS-sem)</f>
        <v>0</v>
      </c>
      <c r="BJ27" s="62">
        <f t="array" ref="BJ27">MAX(0,SUM(IF(ISNUMBER(BJ15:BJ24),BJ15:BJ24,SUMIF(codes[code],BJ15:BJ24,codes[calcul_HS])))+SUM(COUNTIF(JF,$C15:$C24))*JFHS-sem)</f>
        <v>5</v>
      </c>
      <c r="BK27" s="62">
        <f t="array" ref="BK27">MAX(0,SUM(IF(ISNUMBER(BK15:BK24),BK15:BK24,SUMIF(codes[code],BK15:BK24,codes[calcul_HS])))+SUM(COUNTIF(JF,$C15:$C24))*JFHS-sem)</f>
        <v>0</v>
      </c>
      <c r="BL27" s="62">
        <f t="array" ref="BL27">MAX(0,SUM(IF(ISNUMBER(BL15:BL24),BL15:BL24,SUMIF(codes[code],BL15:BL24,codes[calcul_HS])))+SUM(COUNTIF(JF,$C15:$C24))*JFHS-sem)</f>
        <v>0</v>
      </c>
      <c r="BM27" s="62">
        <f t="array" ref="BM27">MAX(0,SUM(IF(ISNUMBER(BM15:BM24),BM15:BM24,SUMIF(codes[code],BM15:BM24,codes[calcul_HS])))+SUM(COUNTIF(JF,$C15:$C24))*JFHS-sem)</f>
        <v>0</v>
      </c>
      <c r="BN27" s="62">
        <f t="array" ref="BN27">MAX(0,SUM(IF(ISNUMBER(BN15:BN24),BN15:BN24,SUMIF(codes[code],BN15:BN24,codes[calcul_HS])))+SUM(COUNTIF(JF,$C15:$C24))*JFHS-sem)</f>
        <v>0</v>
      </c>
      <c r="BO27" s="62">
        <f t="array" ref="BO27">MAX(0,SUM(IF(ISNUMBER(BO15:BO24),BO15:BO24,SUMIF(codes[code],BO15:BO24,codes[calcul_HS])))+SUM(COUNTIF(JF,$C15:$C24))*JFHS-sem)</f>
        <v>0</v>
      </c>
      <c r="BP27" s="63">
        <f>SUM(F27:AR27)</f>
        <v>2.75</v>
      </c>
    </row>
    <row r="28" spans="1:68">
      <c r="A28" s="54" t="str">
        <f>IF(ISNUMBER([1]!Tablo[[#This Row],[JOUR]]),DATE(YEAR([1]!Tablo[[#This Row],[JOUR]]),MONTH([1]!Tablo[[#This Row],[JOUR]])+1,0),A27)</f>
        <v/>
      </c>
      <c r="B28" s="71" t="str">
        <f>IF(ISNUMBER([1]!Tablo[[#This Row],[JOUR]]),INT(MOD(INT(([1]!Tablo[[#This Row],[JOUR]]-2)/7)+3/5,52+5/28))+1,B27)</f>
        <v>SEMAINE</v>
      </c>
      <c r="C28" s="57">
        <f>C15+7</f>
        <v>43115</v>
      </c>
      <c r="D28" s="53" t="s">
        <v>67</v>
      </c>
      <c r="E28" s="76">
        <v>5.5</v>
      </c>
      <c r="F28" s="46">
        <v>5.5</v>
      </c>
      <c r="G28" s="46">
        <v>4.5</v>
      </c>
      <c r="H28" s="36"/>
      <c r="I28" s="36"/>
      <c r="J28" s="36"/>
      <c r="K28" s="36"/>
      <c r="L28" s="36"/>
      <c r="M28" s="46" t="s">
        <v>76</v>
      </c>
      <c r="N28" s="36"/>
      <c r="O28" s="36"/>
      <c r="P28" s="36">
        <v>4.5</v>
      </c>
      <c r="Q28" s="36"/>
      <c r="R28" s="36"/>
      <c r="S28" s="36">
        <v>4.5</v>
      </c>
      <c r="T28" s="36">
        <v>5.5</v>
      </c>
      <c r="U28" s="46"/>
      <c r="V28" s="36"/>
      <c r="W28" s="36"/>
      <c r="X28" s="36">
        <v>5.5</v>
      </c>
      <c r="Y28" s="36">
        <v>6.5</v>
      </c>
      <c r="Z28" s="36"/>
      <c r="AA28" s="36"/>
      <c r="AB28" s="36">
        <v>5.5</v>
      </c>
      <c r="AC28" s="36"/>
      <c r="AD28" s="36"/>
      <c r="AE28" s="36">
        <v>1.5</v>
      </c>
      <c r="AF28" s="36"/>
      <c r="AG28" s="36"/>
      <c r="AH28" s="36">
        <v>4.5</v>
      </c>
      <c r="AI28" s="36">
        <v>5.5</v>
      </c>
      <c r="AJ28" s="36">
        <v>6.25</v>
      </c>
      <c r="AK28" s="36"/>
      <c r="AL28" s="36"/>
      <c r="AM28" s="36">
        <v>8</v>
      </c>
      <c r="AN28" s="36">
        <v>7.25</v>
      </c>
      <c r="AO28" s="36">
        <v>5.5</v>
      </c>
      <c r="AP28" s="36"/>
      <c r="AQ28" s="36"/>
      <c r="AR28" s="36"/>
      <c r="AS28" s="36">
        <v>6.25</v>
      </c>
      <c r="AT28" s="36"/>
      <c r="AU28" s="29">
        <v>7</v>
      </c>
      <c r="AV28" s="29">
        <v>7</v>
      </c>
      <c r="AW28" s="29"/>
      <c r="AX28" s="29"/>
      <c r="AY28" s="29"/>
      <c r="AZ28" s="29"/>
      <c r="BA28" s="36"/>
      <c r="BB28" s="29">
        <v>7</v>
      </c>
      <c r="BC28" s="29">
        <v>7</v>
      </c>
      <c r="BD28" s="29">
        <v>7</v>
      </c>
      <c r="BE28" s="29">
        <v>7</v>
      </c>
      <c r="BF28" s="29"/>
      <c r="BG28" s="36"/>
      <c r="BH28" s="36"/>
      <c r="BI28" s="36"/>
      <c r="BJ28" s="36">
        <v>8</v>
      </c>
      <c r="BK28" s="36"/>
      <c r="BL28" s="36"/>
      <c r="BM28" s="29" t="s">
        <v>73</v>
      </c>
      <c r="BN28" s="36">
        <v>7</v>
      </c>
      <c r="BO28" s="36">
        <v>5.5</v>
      </c>
      <c r="BP28" s="37"/>
    </row>
    <row r="29" spans="1:68">
      <c r="A29" s="54" t="str">
        <f>IF(ISNUMBER([1]!Tablo[[#This Row],[JOUR]]),DATE(YEAR([1]!Tablo[[#This Row],[JOUR]]),MONTH([1]!Tablo[[#This Row],[JOUR]])+1,0),A28)</f>
        <v/>
      </c>
      <c r="B29" s="71" t="str">
        <f>IF(ISNUMBER([1]!Tablo[[#This Row],[JOUR]]),INT(MOD(INT(([1]!Tablo[[#This Row],[JOUR]]-2)/7)+3/5,52+5/28))+1,B28)</f>
        <v>SEMAINE</v>
      </c>
      <c r="C29" s="56"/>
      <c r="D29" s="56" t="s">
        <v>69</v>
      </c>
      <c r="E29" s="75"/>
      <c r="F29" s="46"/>
      <c r="G29" s="46"/>
      <c r="H29" s="36"/>
      <c r="I29" s="36"/>
      <c r="J29" s="36"/>
      <c r="K29" s="36"/>
      <c r="L29" s="36"/>
      <c r="M29" s="46" t="s">
        <v>76</v>
      </c>
      <c r="N29" s="36"/>
      <c r="O29" s="36"/>
      <c r="P29" s="36"/>
      <c r="Q29" s="36"/>
      <c r="R29" s="36"/>
      <c r="S29" s="36"/>
      <c r="T29" s="36"/>
      <c r="U29" s="46"/>
      <c r="V29" s="36"/>
      <c r="W29" s="36"/>
      <c r="X29" s="36"/>
      <c r="Y29" s="36"/>
      <c r="Z29" s="36"/>
      <c r="AA29" s="36"/>
      <c r="AB29" s="36"/>
      <c r="AC29" s="36"/>
      <c r="AD29" s="36"/>
      <c r="AE29" s="46" t="s">
        <v>76</v>
      </c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29"/>
      <c r="AS29" s="29"/>
      <c r="AT29" s="29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46" t="s">
        <v>73</v>
      </c>
      <c r="BN29" s="36"/>
      <c r="BO29" s="36"/>
      <c r="BP29" s="37"/>
    </row>
    <row r="30" spans="1:68">
      <c r="A30" s="54" t="str">
        <f>IF(ISNUMBER([1]!Tablo[[#This Row],[JOUR]]),DATE(YEAR([1]!Tablo[[#This Row],[JOUR]]),MONTH([1]!Tablo[[#This Row],[JOUR]])+1,0),A29)</f>
        <v/>
      </c>
      <c r="B30" s="71" t="str">
        <f>IF(ISNUMBER([1]!Tablo[[#This Row],[JOUR]]),INT(MOD(INT(([1]!Tablo[[#This Row],[JOUR]]-2)/7)+3/5,52+5/28))+1,B29)</f>
        <v>SEMAINE</v>
      </c>
      <c r="C30" s="57">
        <f>C28+1</f>
        <v>43116</v>
      </c>
      <c r="D30" s="57" t="s">
        <v>67</v>
      </c>
      <c r="E30" s="76">
        <v>5.5</v>
      </c>
      <c r="F30" s="46">
        <v>5.5</v>
      </c>
      <c r="G30" s="46">
        <v>5.5</v>
      </c>
      <c r="H30" s="36"/>
      <c r="I30" s="36"/>
      <c r="J30" s="46"/>
      <c r="K30" s="36"/>
      <c r="L30" s="46"/>
      <c r="M30" s="46">
        <v>5.5</v>
      </c>
      <c r="N30" s="36"/>
      <c r="O30" s="36"/>
      <c r="P30" s="36">
        <v>5.5</v>
      </c>
      <c r="Q30" s="36"/>
      <c r="R30" s="36"/>
      <c r="S30" s="36">
        <v>5.5</v>
      </c>
      <c r="T30" s="36">
        <v>5.5</v>
      </c>
      <c r="U30" s="46"/>
      <c r="V30" s="36"/>
      <c r="W30" s="36"/>
      <c r="X30" s="36">
        <v>5.5</v>
      </c>
      <c r="Y30" s="36">
        <v>6.75</v>
      </c>
      <c r="Z30" s="36"/>
      <c r="AA30" s="36"/>
      <c r="AB30" s="36">
        <v>5.5</v>
      </c>
      <c r="AC30" s="36"/>
      <c r="AD30" s="36"/>
      <c r="AE30" s="36">
        <v>5.5</v>
      </c>
      <c r="AF30" s="36"/>
      <c r="AG30" s="36"/>
      <c r="AH30" s="36">
        <v>5.5</v>
      </c>
      <c r="AI30" s="36">
        <v>5.5</v>
      </c>
      <c r="AJ30" s="36">
        <v>5.5</v>
      </c>
      <c r="AK30" s="36"/>
      <c r="AL30" s="36"/>
      <c r="AM30" s="36">
        <v>7.75</v>
      </c>
      <c r="AN30" s="36">
        <v>6.75</v>
      </c>
      <c r="AO30" s="36">
        <v>5.5</v>
      </c>
      <c r="AP30" s="36"/>
      <c r="AQ30" s="36"/>
      <c r="AR30" s="36"/>
      <c r="AS30" s="36">
        <v>6.75</v>
      </c>
      <c r="AT30" s="36"/>
      <c r="AU30" s="29">
        <v>7</v>
      </c>
      <c r="AV30" s="29">
        <v>7</v>
      </c>
      <c r="AW30" s="29"/>
      <c r="AX30" s="29"/>
      <c r="AY30" s="29"/>
      <c r="AZ30" s="29"/>
      <c r="BA30" s="36"/>
      <c r="BB30" s="29">
        <v>7</v>
      </c>
      <c r="BC30" s="29">
        <v>7</v>
      </c>
      <c r="BD30" s="29">
        <v>7</v>
      </c>
      <c r="BE30" s="29">
        <v>7</v>
      </c>
      <c r="BF30" s="29"/>
      <c r="BG30" s="36"/>
      <c r="BH30" s="36"/>
      <c r="BI30" s="36"/>
      <c r="BJ30" s="36">
        <v>8</v>
      </c>
      <c r="BK30" s="36"/>
      <c r="BL30" s="36"/>
      <c r="BM30" s="29" t="s">
        <v>73</v>
      </c>
      <c r="BN30" s="36">
        <v>7</v>
      </c>
      <c r="BO30" s="46" t="s">
        <v>75</v>
      </c>
      <c r="BP30" s="37"/>
    </row>
    <row r="31" spans="1:68">
      <c r="A31" s="54" t="str">
        <f>IF(ISNUMBER([1]!Tablo[[#This Row],[JOUR]]),DATE(YEAR([1]!Tablo[[#This Row],[JOUR]]),MONTH([1]!Tablo[[#This Row],[JOUR]])+1,0),A30)</f>
        <v/>
      </c>
      <c r="B31" s="71" t="str">
        <f>IF(ISNUMBER([1]!Tablo[[#This Row],[JOUR]]),INT(MOD(INT(([1]!Tablo[[#This Row],[JOUR]]-2)/7)+3/5,52+5/28))+1,B30)</f>
        <v>SEMAINE</v>
      </c>
      <c r="C31" s="56"/>
      <c r="D31" s="56" t="s">
        <v>69</v>
      </c>
      <c r="E31" s="75"/>
      <c r="F31" s="46"/>
      <c r="G31" s="46"/>
      <c r="H31" s="36"/>
      <c r="I31" s="36"/>
      <c r="J31" s="46"/>
      <c r="K31" s="36"/>
      <c r="L31" s="46"/>
      <c r="M31" s="46"/>
      <c r="N31" s="36"/>
      <c r="O31" s="36"/>
      <c r="P31" s="36"/>
      <c r="Q31" s="36"/>
      <c r="R31" s="36"/>
      <c r="S31" s="36"/>
      <c r="T31" s="36"/>
      <c r="U31" s="4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46" t="s">
        <v>73</v>
      </c>
      <c r="BN31" s="36"/>
      <c r="BO31" s="46" t="s">
        <v>76</v>
      </c>
      <c r="BP31" s="37"/>
    </row>
    <row r="32" spans="1:68">
      <c r="A32" s="54" t="str">
        <f>IF(ISNUMBER([1]!Tablo[[#This Row],[JOUR]]),DATE(YEAR([1]!Tablo[[#This Row],[JOUR]]),MONTH([1]!Tablo[[#This Row],[JOUR]])+1,0),A31)</f>
        <v/>
      </c>
      <c r="B32" s="71" t="str">
        <f>IF(ISNUMBER([1]!Tablo[[#This Row],[JOUR]]),INT(MOD(INT(([1]!Tablo[[#This Row],[JOUR]]-2)/7)+3/5,52+5/28))+1,B31)</f>
        <v>SEMAINE</v>
      </c>
      <c r="C32" s="57">
        <f>C30+1</f>
        <v>43117</v>
      </c>
      <c r="D32" s="57" t="s">
        <v>67</v>
      </c>
      <c r="E32" s="76">
        <v>5.75</v>
      </c>
      <c r="F32" s="46">
        <v>5.75</v>
      </c>
      <c r="G32" s="46">
        <v>5.75</v>
      </c>
      <c r="H32" s="36"/>
      <c r="I32" s="46"/>
      <c r="J32" s="46"/>
      <c r="K32" s="36"/>
      <c r="L32" s="46"/>
      <c r="M32" s="46">
        <v>5.75</v>
      </c>
      <c r="N32" s="36"/>
      <c r="O32" s="36"/>
      <c r="P32" s="36">
        <v>5.75</v>
      </c>
      <c r="Q32" s="36"/>
      <c r="R32" s="36"/>
      <c r="S32" s="36">
        <v>5.75</v>
      </c>
      <c r="T32" s="36">
        <v>5.75</v>
      </c>
      <c r="U32" s="46"/>
      <c r="V32" s="36"/>
      <c r="W32" s="36"/>
      <c r="X32" s="36">
        <v>5.75</v>
      </c>
      <c r="Y32" s="36">
        <v>6.75</v>
      </c>
      <c r="Z32" s="36"/>
      <c r="AA32" s="36"/>
      <c r="AB32" s="36">
        <v>5.75</v>
      </c>
      <c r="AC32" s="36"/>
      <c r="AD32" s="36"/>
      <c r="AE32" s="36">
        <v>5.75</v>
      </c>
      <c r="AF32" s="36"/>
      <c r="AG32" s="36"/>
      <c r="AH32" s="36">
        <v>5.75</v>
      </c>
      <c r="AI32" s="36">
        <v>5.75</v>
      </c>
      <c r="AJ32" s="36">
        <v>5.75</v>
      </c>
      <c r="AK32" s="36"/>
      <c r="AL32" s="36"/>
      <c r="AM32" s="36">
        <v>4.25</v>
      </c>
      <c r="AN32" s="36">
        <v>8</v>
      </c>
      <c r="AO32" s="36">
        <v>5.75</v>
      </c>
      <c r="AP32" s="46"/>
      <c r="AQ32" s="36"/>
      <c r="AR32" s="36"/>
      <c r="AS32" s="36">
        <v>8</v>
      </c>
      <c r="AT32" s="36"/>
      <c r="AU32" s="29">
        <v>7</v>
      </c>
      <c r="AV32" s="29">
        <v>7</v>
      </c>
      <c r="AW32" s="29"/>
      <c r="AX32" s="29"/>
      <c r="AY32" s="29"/>
      <c r="AZ32" s="29"/>
      <c r="BA32" s="36"/>
      <c r="BB32" s="29">
        <v>7</v>
      </c>
      <c r="BC32" s="29">
        <v>7</v>
      </c>
      <c r="BD32" s="29">
        <v>7</v>
      </c>
      <c r="BE32" s="29">
        <v>7</v>
      </c>
      <c r="BF32" s="29"/>
      <c r="BG32" s="36"/>
      <c r="BH32" s="36"/>
      <c r="BI32" s="36"/>
      <c r="BJ32" s="36">
        <v>8</v>
      </c>
      <c r="BK32" s="36"/>
      <c r="BL32" s="36"/>
      <c r="BM32" s="29" t="s">
        <v>112</v>
      </c>
      <c r="BN32" s="36">
        <v>7</v>
      </c>
      <c r="BO32" s="36">
        <v>5.75</v>
      </c>
      <c r="BP32" s="37"/>
    </row>
    <row r="33" spans="1:68">
      <c r="A33" s="54" t="str">
        <f>IF(ISNUMBER([1]!Tablo[[#This Row],[JOUR]]),DATE(YEAR([1]!Tablo[[#This Row],[JOUR]]),MONTH([1]!Tablo[[#This Row],[JOUR]])+1,0),A32)</f>
        <v/>
      </c>
      <c r="B33" s="71" t="str">
        <f>IF(ISNUMBER([1]!Tablo[[#This Row],[JOUR]]),INT(MOD(INT(([1]!Tablo[[#This Row],[JOUR]]-2)/7)+3/5,52+5/28))+1,B32)</f>
        <v>SEMAINE</v>
      </c>
      <c r="C33" s="56"/>
      <c r="D33" s="56" t="s">
        <v>69</v>
      </c>
      <c r="E33" s="75"/>
      <c r="F33" s="46"/>
      <c r="G33" s="46"/>
      <c r="H33" s="36"/>
      <c r="I33" s="36"/>
      <c r="J33" s="46"/>
      <c r="K33" s="36"/>
      <c r="L33" s="46"/>
      <c r="M33" s="46"/>
      <c r="N33" s="36"/>
      <c r="O33" s="36"/>
      <c r="P33" s="36"/>
      <c r="Q33" s="36"/>
      <c r="R33" s="36"/>
      <c r="S33" s="36"/>
      <c r="T33" s="36"/>
      <c r="U33" s="4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4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46" t="s">
        <v>112</v>
      </c>
      <c r="BN33" s="36"/>
      <c r="BO33" s="36"/>
      <c r="BP33" s="37"/>
    </row>
    <row r="34" spans="1:68">
      <c r="A34" s="54" t="str">
        <f>IF(ISNUMBER([1]!Tablo[[#This Row],[JOUR]]),DATE(YEAR([1]!Tablo[[#This Row],[JOUR]]),MONTH([1]!Tablo[[#This Row],[JOUR]])+1,0),A33)</f>
        <v/>
      </c>
      <c r="B34" s="71" t="str">
        <f>IF(ISNUMBER([1]!Tablo[[#This Row],[JOUR]]),INT(MOD(INT(([1]!Tablo[[#This Row],[JOUR]]-2)/7)+3/5,52+5/28))+1,B33)</f>
        <v>SEMAINE</v>
      </c>
      <c r="C34" s="57">
        <f>C32+1</f>
        <v>43118</v>
      </c>
      <c r="D34" s="57" t="s">
        <v>67</v>
      </c>
      <c r="E34" s="76">
        <v>4</v>
      </c>
      <c r="F34" s="46">
        <v>4</v>
      </c>
      <c r="G34" s="46">
        <v>4</v>
      </c>
      <c r="H34" s="36"/>
      <c r="I34" s="36"/>
      <c r="J34" s="46"/>
      <c r="K34" s="46"/>
      <c r="L34" s="46"/>
      <c r="M34" s="46">
        <v>4</v>
      </c>
      <c r="N34" s="36"/>
      <c r="O34" s="36"/>
      <c r="P34" s="36">
        <v>4</v>
      </c>
      <c r="Q34" s="36"/>
      <c r="R34" s="36"/>
      <c r="S34" s="36">
        <v>4</v>
      </c>
      <c r="T34" s="36">
        <v>4</v>
      </c>
      <c r="U34" s="46"/>
      <c r="V34" s="36"/>
      <c r="W34" s="36"/>
      <c r="X34" s="36">
        <v>4</v>
      </c>
      <c r="Y34" s="36">
        <v>5</v>
      </c>
      <c r="Z34" s="36"/>
      <c r="AA34" s="36"/>
      <c r="AB34" s="36">
        <v>4</v>
      </c>
      <c r="AC34" s="36"/>
      <c r="AD34" s="36"/>
      <c r="AE34" s="36">
        <v>4</v>
      </c>
      <c r="AF34" s="36"/>
      <c r="AG34" s="36"/>
      <c r="AH34" s="46" t="s">
        <v>70</v>
      </c>
      <c r="AI34" s="36">
        <v>4</v>
      </c>
      <c r="AJ34" s="46" t="s">
        <v>74</v>
      </c>
      <c r="AK34" s="36"/>
      <c r="AL34" s="36"/>
      <c r="AM34" s="36">
        <v>9.25</v>
      </c>
      <c r="AN34" s="36">
        <v>7</v>
      </c>
      <c r="AO34" s="36">
        <v>4</v>
      </c>
      <c r="AP34" s="36"/>
      <c r="AQ34" s="36"/>
      <c r="AR34" s="36"/>
      <c r="AS34" s="36">
        <v>5</v>
      </c>
      <c r="AT34" s="36"/>
      <c r="AU34" s="29">
        <v>7</v>
      </c>
      <c r="AV34" s="29">
        <v>7</v>
      </c>
      <c r="AW34" s="29"/>
      <c r="AX34" s="29"/>
      <c r="AY34" s="29"/>
      <c r="AZ34" s="29"/>
      <c r="BA34" s="36"/>
      <c r="BB34" s="29">
        <v>7</v>
      </c>
      <c r="BC34" s="29">
        <v>7</v>
      </c>
      <c r="BD34" s="29">
        <v>7</v>
      </c>
      <c r="BE34" s="29">
        <v>7</v>
      </c>
      <c r="BF34" s="29"/>
      <c r="BG34" s="36"/>
      <c r="BH34" s="36"/>
      <c r="BI34" s="36"/>
      <c r="BJ34" s="36">
        <v>8</v>
      </c>
      <c r="BK34" s="36"/>
      <c r="BL34" s="36"/>
      <c r="BM34" s="29" t="s">
        <v>112</v>
      </c>
      <c r="BN34" s="36">
        <v>7</v>
      </c>
      <c r="BO34" s="36">
        <v>4</v>
      </c>
      <c r="BP34" s="37"/>
    </row>
    <row r="35" spans="1:68">
      <c r="A35" s="54" t="str">
        <f>IF(ISNUMBER([1]!Tablo[[#This Row],[JOUR]]),DATE(YEAR([1]!Tablo[[#This Row],[JOUR]]),MONTH([1]!Tablo[[#This Row],[JOUR]])+1,0),A34)</f>
        <v/>
      </c>
      <c r="B35" s="71" t="str">
        <f>IF(ISNUMBER([1]!Tablo[[#This Row],[JOUR]]),INT(MOD(INT(([1]!Tablo[[#This Row],[JOUR]]-2)/7)+3/5,52+5/28))+1,B34)</f>
        <v>SEMAINE</v>
      </c>
      <c r="C35" s="56"/>
      <c r="D35" s="56" t="s">
        <v>69</v>
      </c>
      <c r="E35" s="75"/>
      <c r="F35" s="46"/>
      <c r="G35" s="46"/>
      <c r="H35" s="36"/>
      <c r="I35" s="36"/>
      <c r="J35" s="46"/>
      <c r="K35" s="36"/>
      <c r="L35" s="46"/>
      <c r="M35" s="46"/>
      <c r="N35" s="36"/>
      <c r="O35" s="36"/>
      <c r="P35" s="36"/>
      <c r="Q35" s="36"/>
      <c r="R35" s="36"/>
      <c r="S35" s="36"/>
      <c r="T35" s="36"/>
      <c r="U35" s="4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>
        <v>3.25</v>
      </c>
      <c r="AI35" s="36"/>
      <c r="AJ35" s="36">
        <v>0.25</v>
      </c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46" t="s">
        <v>112</v>
      </c>
      <c r="BN35" s="36"/>
      <c r="BO35" s="36"/>
      <c r="BP35" s="37"/>
    </row>
    <row r="36" spans="1:68">
      <c r="A36" s="54" t="str">
        <f>IF(ISNUMBER([1]!Tablo[[#This Row],[JOUR]]),DATE(YEAR([1]!Tablo[[#This Row],[JOUR]]),MONTH([1]!Tablo[[#This Row],[JOUR]])+1,0),A35)</f>
        <v/>
      </c>
      <c r="B36" s="71" t="str">
        <f>IF(ISNUMBER([1]!Tablo[[#This Row],[JOUR]]),INT(MOD(INT(([1]!Tablo[[#This Row],[JOUR]]-2)/7)+3/5,52+5/28))+1,B35)</f>
        <v>SEMAINE</v>
      </c>
      <c r="C36" s="57">
        <f>C34+1</f>
        <v>43119</v>
      </c>
      <c r="D36" s="57" t="s">
        <v>67</v>
      </c>
      <c r="E36" s="76">
        <v>4.58</v>
      </c>
      <c r="F36" s="46">
        <v>4.58</v>
      </c>
      <c r="G36" s="46">
        <v>4.58</v>
      </c>
      <c r="H36" s="36"/>
      <c r="I36" s="36"/>
      <c r="J36" s="46"/>
      <c r="K36" s="46"/>
      <c r="L36" s="46"/>
      <c r="M36" s="46">
        <v>4.58</v>
      </c>
      <c r="N36" s="36"/>
      <c r="O36" s="36"/>
      <c r="P36" s="46" t="s">
        <v>76</v>
      </c>
      <c r="Q36" s="36"/>
      <c r="R36" s="36"/>
      <c r="S36" s="36">
        <v>4.58</v>
      </c>
      <c r="T36" s="36">
        <v>4.58</v>
      </c>
      <c r="U36" s="46"/>
      <c r="V36" s="36"/>
      <c r="W36" s="36"/>
      <c r="X36" s="36">
        <v>4.58</v>
      </c>
      <c r="Y36" s="36">
        <v>5</v>
      </c>
      <c r="Z36" s="36"/>
      <c r="AA36" s="36"/>
      <c r="AB36" s="36">
        <v>4.58</v>
      </c>
      <c r="AC36" s="36"/>
      <c r="AD36" s="36"/>
      <c r="AE36" s="36">
        <v>4.58</v>
      </c>
      <c r="AF36" s="36"/>
      <c r="AG36" s="36"/>
      <c r="AH36" s="46" t="s">
        <v>70</v>
      </c>
      <c r="AI36" s="36">
        <v>4.58</v>
      </c>
      <c r="AJ36" s="36">
        <v>4.58</v>
      </c>
      <c r="AK36" s="36"/>
      <c r="AL36" s="36"/>
      <c r="AM36" s="36">
        <v>8.5</v>
      </c>
      <c r="AN36" s="36">
        <v>6.5</v>
      </c>
      <c r="AO36" s="36">
        <v>4.58</v>
      </c>
      <c r="AP36" s="36"/>
      <c r="AQ36" s="36"/>
      <c r="AR36" s="36"/>
      <c r="AS36" s="36">
        <v>5</v>
      </c>
      <c r="AT36" s="36"/>
      <c r="AU36" s="29">
        <v>7</v>
      </c>
      <c r="AV36" s="29">
        <v>7</v>
      </c>
      <c r="AW36" s="29"/>
      <c r="AX36" s="29"/>
      <c r="AY36" s="29"/>
      <c r="AZ36" s="29"/>
      <c r="BA36" s="36"/>
      <c r="BB36" s="29">
        <v>7</v>
      </c>
      <c r="BC36" s="29">
        <v>7</v>
      </c>
      <c r="BD36" s="29">
        <v>7</v>
      </c>
      <c r="BE36" s="29">
        <v>6.32</v>
      </c>
      <c r="BF36" s="29"/>
      <c r="BG36" s="36"/>
      <c r="BH36" s="36"/>
      <c r="BI36" s="36"/>
      <c r="BJ36" s="36">
        <v>7</v>
      </c>
      <c r="BK36" s="36"/>
      <c r="BL36" s="36"/>
      <c r="BM36" s="29" t="s">
        <v>112</v>
      </c>
      <c r="BN36" s="36">
        <v>7</v>
      </c>
      <c r="BO36" s="36">
        <v>4.58</v>
      </c>
      <c r="BP36" s="37"/>
    </row>
    <row r="37" spans="1:68">
      <c r="A37" s="54" t="str">
        <f>IF(ISNUMBER([1]!Tablo[[#This Row],[JOUR]]),DATE(YEAR([1]!Tablo[[#This Row],[JOUR]]),MONTH([1]!Tablo[[#This Row],[JOUR]])+1,0),A36)</f>
        <v/>
      </c>
      <c r="B37" s="71" t="str">
        <f>IF(ISNUMBER([1]!Tablo[[#This Row],[JOUR]]),INT(MOD(INT(([1]!Tablo[[#This Row],[JOUR]]-2)/7)+3/5,52+5/28))+1,B36)</f>
        <v>SEMAINE</v>
      </c>
      <c r="C37" s="56"/>
      <c r="D37" s="56" t="s">
        <v>69</v>
      </c>
      <c r="E37" s="75"/>
      <c r="F37" s="46"/>
      <c r="G37" s="46"/>
      <c r="H37" s="36"/>
      <c r="I37" s="36"/>
      <c r="J37" s="46"/>
      <c r="K37" s="36"/>
      <c r="L37" s="46"/>
      <c r="M37" s="46"/>
      <c r="N37" s="36"/>
      <c r="O37" s="36"/>
      <c r="P37" s="46" t="s">
        <v>76</v>
      </c>
      <c r="Q37" s="36"/>
      <c r="R37" s="36"/>
      <c r="S37" s="36"/>
      <c r="T37" s="36"/>
      <c r="U37" s="46"/>
      <c r="V37" s="36"/>
      <c r="W37" s="36"/>
      <c r="X37" s="36"/>
      <c r="Y37" s="46" t="s">
        <v>76</v>
      </c>
      <c r="Z37" s="36"/>
      <c r="AA37" s="36"/>
      <c r="AB37" s="36"/>
      <c r="AC37" s="36"/>
      <c r="AD37" s="36"/>
      <c r="AE37" s="36"/>
      <c r="AF37" s="36"/>
      <c r="AG37" s="36"/>
      <c r="AH37" s="36">
        <v>5.33</v>
      </c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46" t="s">
        <v>76</v>
      </c>
      <c r="AT37" s="36"/>
      <c r="AU37" s="36"/>
      <c r="AV37" s="36"/>
      <c r="AW37" s="36"/>
      <c r="AX37" s="36"/>
      <c r="AY37" s="36"/>
      <c r="AZ37" s="36"/>
      <c r="BA37" s="29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46" t="s">
        <v>112</v>
      </c>
      <c r="BN37" s="36"/>
      <c r="BO37" s="36"/>
      <c r="BP37" s="37"/>
    </row>
    <row r="38" spans="1:68">
      <c r="A38" s="54" t="str">
        <f>IF(ISNUMBER([1]!Tablo[[#This Row],[JOUR]]),DATE(YEAR([1]!Tablo[[#This Row],[JOUR]]),MONTH([1]!Tablo[[#This Row],[JOUR]])+1,0),A37)</f>
        <v/>
      </c>
      <c r="B38" s="71" t="str">
        <f>IF(ISNUMBER([1]!Tablo[[#This Row],[JOUR]]),INT(MOD(INT(([1]!Tablo[[#This Row],[JOUR]]-2)/7)+3/5,52+5/28))+1,B37)</f>
        <v>SEMAINE</v>
      </c>
      <c r="C38" s="57" t="s">
        <v>66</v>
      </c>
      <c r="D38" s="57"/>
      <c r="E38" s="29">
        <f t="array" ref="E38">SUM(IF(ISNUMBER(E28:E37),E28:E37,SUMIF(codes[code],E28:E37,codes[forfait])))+SUM(COUNTIF(JF,$C28:$C37))*JFHN</f>
        <v>25.33</v>
      </c>
      <c r="F38" s="29">
        <f t="array" ref="F38">SUM(IF(ISNUMBER(F28:F37),F28:F37,SUMIF(codes[code],F28:F37,codes[forfait])))+SUM(COUNTIF(JF,$C28:$C37))*JFHN</f>
        <v>25.33</v>
      </c>
      <c r="G38" s="29">
        <f t="array" ref="G38">SUM(IF(ISNUMBER(G28:G37),G28:G37,SUMIF(codes[code],G28:G37,codes[forfait])))+SUM(COUNTIF(JF,$C28:$C37))*JFHN</f>
        <v>24.33</v>
      </c>
      <c r="H38" s="29">
        <f t="array" ref="H38">SUM(IF(ISNUMBER(H28:H37),H28:H37,SUMIF(codes[code],H28:H37,codes[forfait])))+SUM(COUNTIF(JF,$C28:$C37))*JFHN</f>
        <v>0</v>
      </c>
      <c r="I38" s="29">
        <f t="array" ref="I38">SUM(IF(ISNUMBER(I28:I37),I28:I37,SUMIF(codes[code],I28:I37,codes[forfait])))+SUM(COUNTIF(JF,$C28:$C37))*JFHN</f>
        <v>0</v>
      </c>
      <c r="J38" s="29">
        <f t="array" ref="J38">SUM(IF(ISNUMBER(J28:J37),J28:J37,SUMIF(codes[code],J28:J37,codes[forfait])))+SUM(COUNTIF(JF,$C28:$C37))*JFHN</f>
        <v>0</v>
      </c>
      <c r="K38" s="29">
        <f t="array" ref="K38">SUM(IF(ISNUMBER(K28:K37),K28:K37,SUMIF(codes[code],K28:K37,codes[forfait])))+SUM(COUNTIF(JF,$C28:$C37))*JFHN</f>
        <v>0</v>
      </c>
      <c r="L38" s="29">
        <f t="array" ref="L38">SUM(IF(ISNUMBER(L28:L37),L28:L37,SUMIF(codes[code],L28:L37,codes[forfait])))+SUM(COUNTIF(JF,$C28:$C37))*JFHN</f>
        <v>0</v>
      </c>
      <c r="M38" s="29">
        <f t="array" ref="M38">SUM(IF(ISNUMBER(M28:M37),M28:M37,SUMIF(codes[code],M28:M37,codes[forfait])))+SUM(COUNTIF(JF,$C28:$C37))*JFHN</f>
        <v>19.829999999999998</v>
      </c>
      <c r="N38" s="29">
        <f t="array" ref="N38">SUM(IF(ISNUMBER(N28:N37),N28:N37,SUMIF(codes[code],N28:N37,codes[forfait])))+SUM(COUNTIF(JF,$C28:$C37))*JFHN</f>
        <v>0</v>
      </c>
      <c r="O38" s="29">
        <f t="array" ref="O38">SUM(IF(ISNUMBER(O28:O37),O28:O37,SUMIF(codes[code],O28:O37,codes[forfait])))+SUM(COUNTIF(JF,$C28:$C37))*JFHN</f>
        <v>0</v>
      </c>
      <c r="P38" s="29">
        <f t="array" ref="P38">SUM(IF(ISNUMBER(P28:P37),P28:P37,SUMIF(codes[code],P28:P37,codes[forfait])))+SUM(COUNTIF(JF,$C28:$C37))*JFHN</f>
        <v>19.75</v>
      </c>
      <c r="Q38" s="29">
        <f t="array" ref="Q38">SUM(IF(ISNUMBER(Q28:Q37),Q28:Q37,SUMIF(codes[code],Q28:Q37,codes[forfait])))+SUM(COUNTIF(JF,$C28:$C37))*JFHN</f>
        <v>0</v>
      </c>
      <c r="R38" s="29">
        <f t="array" ref="R38">SUM(IF(ISNUMBER(R28:R37),R28:R37,SUMIF(codes[code],R28:R37,codes[forfait])))+SUM(COUNTIF(JF,$C28:$C37))*JFHN</f>
        <v>0</v>
      </c>
      <c r="S38" s="29">
        <f t="array" ref="S38">SUM(IF(ISNUMBER(S28:S37),S28:S37,SUMIF(codes[code],S28:S37,codes[forfait])))+SUM(COUNTIF(JF,$C28:$C37))*JFHN</f>
        <v>24.33</v>
      </c>
      <c r="T38" s="29">
        <f t="array" ref="T38">SUM(IF(ISNUMBER(T28:T37),T28:T37,SUMIF(codes[code],T28:T37,codes[forfait])))+SUM(COUNTIF(JF,$C28:$C37))*JFHN</f>
        <v>25.33</v>
      </c>
      <c r="U38" s="29">
        <f t="array" ref="U38">SUM(IF(ISNUMBER(U28:U37),U28:U37,SUMIF(codes[code],U28:U37,codes[forfait])))+SUM(COUNTIF(JF,$C28:$C37))*JFHN</f>
        <v>0</v>
      </c>
      <c r="V38" s="29">
        <f t="array" ref="V38">SUM(IF(ISNUMBER(V28:V37),V28:V37,SUMIF(codes[code],V28:V37,codes[forfait])))+SUM(COUNTIF(JF,$C28:$C37))*JFHN</f>
        <v>0</v>
      </c>
      <c r="W38" s="29">
        <f t="array" ref="W38">SUM(IF(ISNUMBER(W28:W37),W28:W37,SUMIF(codes[code],W28:W37,codes[forfait])))+SUM(COUNTIF(JF,$C28:$C37))*JFHN</f>
        <v>0</v>
      </c>
      <c r="X38" s="29">
        <f t="array" ref="X38">SUM(IF(ISNUMBER(X28:X37),X28:X37,SUMIF(codes[code],X28:X37,codes[forfait])))+SUM(COUNTIF(JF,$C28:$C37))*JFHN</f>
        <v>25.33</v>
      </c>
      <c r="Y38" s="29">
        <f t="array" ref="Y38">SUM(IF(ISNUMBER(Y28:Y37),Y28:Y37,SUMIF(codes[code],Y28:Y37,codes[forfait])))+SUM(COUNTIF(JF,$C28:$C37))*JFHN</f>
        <v>30</v>
      </c>
      <c r="Z38" s="29">
        <f t="array" ref="Z38">SUM(IF(ISNUMBER(Z28:Z37),Z28:Z37,SUMIF(codes[code],Z28:Z37,codes[forfait])))+SUM(COUNTIF(JF,$C28:$C37))*JFHN</f>
        <v>0</v>
      </c>
      <c r="AA38" s="29">
        <f t="array" ref="AA38">SUM(IF(ISNUMBER(AA28:AA37),AA28:AA37,SUMIF(codes[code],AA28:AA37,codes[forfait])))+SUM(COUNTIF(JF,$C28:$C37))*JFHN</f>
        <v>0</v>
      </c>
      <c r="AB38" s="29">
        <f t="array" ref="AB38">SUM(IF(ISNUMBER(AB28:AB37),AB28:AB37,SUMIF(codes[code],AB28:AB37,codes[forfait])))+SUM(COUNTIF(JF,$C28:$C37))*JFHN</f>
        <v>25.33</v>
      </c>
      <c r="AC38" s="29">
        <f t="array" ref="AC38">SUM(IF(ISNUMBER(AC28:AC37),AC28:AC37,SUMIF(codes[code],AC28:AC37,codes[forfait])))+SUM(COUNTIF(JF,$C28:$C37))*JFHN</f>
        <v>0</v>
      </c>
      <c r="AD38" s="29">
        <f t="array" ref="AD38">SUM(IF(ISNUMBER(AD28:AD37),AD28:AD37,SUMIF(codes[code],AD28:AD37,codes[forfait])))+SUM(COUNTIF(JF,$C28:$C37))*JFHN</f>
        <v>0</v>
      </c>
      <c r="AE38" s="29">
        <f t="array" ref="AE38">SUM(IF(ISNUMBER(AE28:AE37),AE28:AE37,SUMIF(codes[code],AE28:AE37,codes[forfait])))+SUM(COUNTIF(JF,$C28:$C37))*JFHN</f>
        <v>21.33</v>
      </c>
      <c r="AF38" s="29">
        <f t="array" ref="AF38">SUM(IF(ISNUMBER(AF28:AF37),AF28:AF37,SUMIF(codes[code],AF28:AF37,codes[forfait])))+SUM(COUNTIF(JF,$C28:$C37))*JFHN</f>
        <v>0</v>
      </c>
      <c r="AG38" s="29">
        <f t="array" ref="AG38">SUM(IF(ISNUMBER(AG28:AG37),AG28:AG37,SUMIF(codes[code],AG28:AG37,codes[forfait])))+SUM(COUNTIF(JF,$C28:$C37))*JFHN</f>
        <v>0</v>
      </c>
      <c r="AH38" s="29">
        <f t="array" ref="AH38">SUM(IF(ISNUMBER(AH28:AH37),AH28:AH37,SUMIF(codes[code],AH28:AH37,codes[forfait])))+SUM(COUNTIF(JF,$C28:$C37))*JFHN</f>
        <v>24.33</v>
      </c>
      <c r="AI38" s="29">
        <f t="array" ref="AI38">SUM(IF(ISNUMBER(AI28:AI37),AI28:AI37,SUMIF(codes[code],AI28:AI37,codes[forfait])))+SUM(COUNTIF(JF,$C28:$C37))*JFHN</f>
        <v>25.33</v>
      </c>
      <c r="AJ38" s="29">
        <f t="array" ref="AJ38">SUM(IF(ISNUMBER(AJ28:AJ37),AJ28:AJ37,SUMIF(codes[code],AJ28:AJ37,codes[forfait])))+SUM(COUNTIF(JF,$C28:$C37))*JFHN</f>
        <v>25.83</v>
      </c>
      <c r="AK38" s="29">
        <f t="array" ref="AK38">SUM(IF(ISNUMBER(AK28:AK37),AK28:AK37,SUMIF(codes[code],AK28:AK37,codes[forfait])))+SUM(COUNTIF(JF,$C28:$C37))*JFHN</f>
        <v>0</v>
      </c>
      <c r="AL38" s="29">
        <f t="array" ref="AL38">SUM(IF(ISNUMBER(AL28:AL37),AL28:AL37,SUMIF(codes[code],AL28:AL37,codes[forfait])))+SUM(COUNTIF(JF,$C28:$C37))*JFHN</f>
        <v>0</v>
      </c>
      <c r="AM38" s="29">
        <f t="array" ref="AM38">SUM(IF(ISNUMBER(AM28:AM37),AM28:AM37,SUMIF(codes[code],AM28:AM37,codes[forfait])))+SUM(COUNTIF(JF,$C28:$C37))*JFHN</f>
        <v>37.75</v>
      </c>
      <c r="AN38" s="29">
        <f t="array" ref="AN38">SUM(IF(ISNUMBER(AN28:AN37),AN28:AN37,SUMIF(codes[code],AN28:AN37,codes[forfait])))+SUM(COUNTIF(JF,$C28:$C37))*JFHN</f>
        <v>35.5</v>
      </c>
      <c r="AO38" s="29">
        <f t="array" ref="AO38">SUM(IF(ISNUMBER(AO28:AO37),AO28:AO37,SUMIF(codes[code],AO28:AO37,codes[forfait])))+SUM(COUNTIF(JF,$C28:$C37))*JFHN</f>
        <v>25.33</v>
      </c>
      <c r="AP38" s="29">
        <f t="array" ref="AP38">SUM(IF(ISNUMBER(AP28:AP37),AP28:AP37,SUMIF(codes[code],AP28:AP37,codes[forfait])))+SUM(COUNTIF(JF,$C28:$C37))*JFHN</f>
        <v>0</v>
      </c>
      <c r="AQ38" s="29">
        <f t="array" ref="AQ38">SUM(IF(ISNUMBER(AQ28:AQ37),AQ28:AQ37,SUMIF(codes[code],AQ28:AQ37,codes[forfait])))+SUM(COUNTIF(JF,$C28:$C37))*JFHN</f>
        <v>0</v>
      </c>
      <c r="AR38" s="29">
        <f t="array" ref="AR38">SUM(IF(ISNUMBER(AR28:AR37),AR28:AR37,SUMIF(codes[code],AR28:AR37,codes[forfait])))+SUM(COUNTIF(JF,$C28:$C37))*JFHN</f>
        <v>0</v>
      </c>
      <c r="AS38" s="29">
        <f t="array" ref="AS38">SUM(IF(ISNUMBER(AS28:AS37),AS28:AS37,SUMIF(codes[code],AS28:AS37,codes[forfait])))+SUM(COUNTIF(JF,$C28:$C37))*JFHN</f>
        <v>31</v>
      </c>
      <c r="AT38" s="29"/>
      <c r="AU38" s="29">
        <f t="array" ref="AU38">SUM(IF(ISNUMBER(AU28:AU37),AU28:AU37,SUMIF(codes[code],AU28:AU37,codes[forfait])))+SUM(COUNTIF(JF,$C28:$C37))*JFHN</f>
        <v>35</v>
      </c>
      <c r="AV38" s="29">
        <f t="array" ref="AV38">SUM(IF(ISNUMBER(AV28:AV37),AV28:AV37,SUMIF(codes[code],AV28:AV37,codes[forfait])))+SUM(COUNTIF(JF,$C28:$C37))*JFHN</f>
        <v>35</v>
      </c>
      <c r="AW38" s="29">
        <f t="array" ref="AW38">SUM(IF(ISNUMBER(AW28:AW37),AW28:AW37,SUMIF(codes[code],AW28:AW37,codes[forfait])))+SUM(COUNTIF(JF,$C28:$C37))*JFHN</f>
        <v>0</v>
      </c>
      <c r="AX38" s="29">
        <f t="array" ref="AX38">SUM(IF(ISNUMBER(AX28:AX37),AX28:AX37,SUMIF(codes[code],AX28:AX37,codes[forfait])))+SUM(COUNTIF(JF,$C28:$C37))*JFHN</f>
        <v>0</v>
      </c>
      <c r="AY38" s="29">
        <f t="array" ref="AY38">SUM(IF(ISNUMBER(AY28:AY37),AY28:AY37,SUMIF(codes[code],AY28:AY37,codes[forfait])))+SUM(COUNTIF(JF,$C28:$C37))*JFHN</f>
        <v>0</v>
      </c>
      <c r="AZ38" s="29">
        <f t="array" ref="AZ38">SUM(IF(ISNUMBER(AZ28:AZ37),AZ28:AZ37,SUMIF(codes[code],AZ28:AZ37,codes[forfait])))+SUM(COUNTIF(JF,$C28:$C37))*JFHN</f>
        <v>0</v>
      </c>
      <c r="BA38" s="29">
        <f t="array" ref="BA38">SUM(IF(ISNUMBER(BA28:BA37),BA28:BA37,SUMIF(codes[code],BA28:BA37,codes[forfait])))+SUM(COUNTIF(JF,$C28:$C37))*JFHN</f>
        <v>0</v>
      </c>
      <c r="BB38" s="29">
        <f t="array" ref="BB38">SUM(IF(ISNUMBER(BB28:BB37),BB28:BB37,SUMIF(codes[code],BB28:BB37,codes[forfait])))+SUM(COUNTIF(JF,$C28:$C37))*JFHN</f>
        <v>35</v>
      </c>
      <c r="BC38" s="29">
        <f t="array" ref="BC38">SUM(IF(ISNUMBER(BC28:BC37),BC28:BC37,SUMIF(codes[code],BC28:BC37,codes[forfait])))+SUM(COUNTIF(JF,$C28:$C37))*JFHN</f>
        <v>35</v>
      </c>
      <c r="BD38" s="29">
        <f t="array" ref="BD38">SUM(IF(ISNUMBER(BD28:BD37),BD28:BD37,SUMIF(codes[code],BD28:BD37,codes[forfait])))+SUM(COUNTIF(JF,$C28:$C37))*JFHN</f>
        <v>35</v>
      </c>
      <c r="BE38" s="29">
        <f t="array" ref="BE38">SUM(IF(ISNUMBER(BE28:BE37),BE28:BE37,SUMIF(codes[code],BE28:BE37,codes[forfait])))+SUM(COUNTIF(JF,$C28:$C37))*JFHN</f>
        <v>34.32</v>
      </c>
      <c r="BF38" s="29">
        <v>35</v>
      </c>
      <c r="BG38" s="29">
        <f t="array" ref="BG38">SUM(IF(ISNUMBER(BG28:BG37),BG28:BG37,SUMIF(codes[code],BG28:BG37,codes[forfait])))+SUM(COUNTIF(JF,$C28:$C37))*JFHN</f>
        <v>0</v>
      </c>
      <c r="BH38" s="29">
        <f t="array" ref="BH38">SUM(IF(ISNUMBER(BH28:BH37),BH28:BH37,SUMIF(codes[code],BH28:BH37,codes[forfait])))+SUM(COUNTIF(JF,$C28:$C37))*JFHN</f>
        <v>0</v>
      </c>
      <c r="BI38" s="29">
        <f t="array" ref="BI38">SUM(IF(ISNUMBER(BI28:BI37),BI28:BI37,SUMIF(codes[code],BI28:BI37,codes[forfait])))+SUM(COUNTIF(JF,$C28:$C37))*JFHN</f>
        <v>0</v>
      </c>
      <c r="BJ38" s="29">
        <f t="array" ref="BJ38">SUM(IF(ISNUMBER(BJ28:BJ37),BJ28:BJ37,SUMIF(codes[code],BJ28:BJ37,codes[forfait])))+SUM(COUNTIF(JF,$C28:$C37))*JFHN</f>
        <v>39</v>
      </c>
      <c r="BK38" s="29">
        <f t="array" ref="BK38">SUM(IF(ISNUMBER(BK28:BK37),BK28:BK37,SUMIF(codes[code],BK28:BK37,codes[forfait])))+SUM(COUNTIF(JF,$C28:$C37))*JFHN</f>
        <v>0</v>
      </c>
      <c r="BL38" s="29">
        <f t="array" ref="BL38">SUM(IF(ISNUMBER(BL28:BL37),BL28:BL37,SUMIF(codes[code],BL28:BL37,codes[forfait])))+SUM(COUNTIF(JF,$C28:$C37))*JFHN</f>
        <v>0</v>
      </c>
      <c r="BM38" s="29">
        <f t="array" ref="BM38">SUM(IF(ISNUMBER(BM28:BM37),BM28:BM37,SUMIF(codes[code],BM28:BM37,codes[forfait])))+SUM(COUNTIF(JF,$C28:$C37))*JFHN</f>
        <v>0</v>
      </c>
      <c r="BN38" s="29">
        <f t="array" ref="BN38">SUM(IF(ISNUMBER(BN28:BN37),BN28:BN37,SUMIF(codes[code],BN28:BN37,codes[forfait])))+SUM(COUNTIF(JF,$C28:$C37))*JFHN</f>
        <v>35</v>
      </c>
      <c r="BO38" s="29">
        <f t="array" ref="BO38">SUM(IF(ISNUMBER(BO28:BO37),BO28:BO37,SUMIF(codes[code],BO28:BO37,codes[forfait])))+SUM(COUNTIF(JF,$C28:$C37))*JFHN</f>
        <v>23.33</v>
      </c>
      <c r="BP38" s="58">
        <f>SUM(F38:AR38)</f>
        <v>414.95999999999987</v>
      </c>
    </row>
    <row r="39" spans="1:68" ht="13.5" thickBot="1">
      <c r="A39" s="54" t="str">
        <f>IF(ISNUMBER([1]!Tablo[[#This Row],[JOUR]]),DATE(YEAR([1]!Tablo[[#This Row],[JOUR]]),MONTH([1]!Tablo[[#This Row],[JOUR]])+1,0),A38)</f>
        <v/>
      </c>
      <c r="B39" s="71" t="str">
        <f>IF(ISNUMBER([1]!Tablo[[#This Row],[JOUR]]),INT(MOD(INT(([1]!Tablo[[#This Row],[JOUR]]-2)/7)+3/5,52+5/28))+1,B38)</f>
        <v>SEMAINE</v>
      </c>
      <c r="C39" s="57" t="s">
        <v>71</v>
      </c>
      <c r="D39" s="57"/>
      <c r="E39" s="29">
        <f t="array" ref="E39">MIN(SUM(IF(ISNUMBER(E28:E37),E28:E37,SUMIF(codes[code],E28:E37,codes[calcul_HS])))+SUM(COUNTIF(JF,$C28:$C37))*JFHS,sem)</f>
        <v>25.33</v>
      </c>
      <c r="F39" s="29">
        <f t="array" ref="F39">MIN(SUM(IF(ISNUMBER(F28:F37),F28:F37,SUMIF(codes[code],F28:F37,codes[calcul_HS])))+SUM(COUNTIF(JF,$C28:$C37))*JFHS,sem)</f>
        <v>25.33</v>
      </c>
      <c r="G39" s="29">
        <f t="array" ref="G39">MIN(SUM(IF(ISNUMBER(G28:G37),G28:G37,SUMIF(codes[code],G28:G37,codes[calcul_HS])))+SUM(COUNTIF(JF,$C28:$C37))*JFHS,sem)</f>
        <v>24.33</v>
      </c>
      <c r="H39" s="29">
        <f t="array" ref="H39">MIN(SUM(IF(ISNUMBER(H28:H37),H28:H37,SUMIF(codes[code],H28:H37,codes[calcul_HS])))+SUM(COUNTIF(JF,$C28:$C37))*JFHS,sem)</f>
        <v>0</v>
      </c>
      <c r="I39" s="29">
        <f t="array" ref="I39">MIN(SUM(IF(ISNUMBER(I28:I37),I28:I37,SUMIF(codes[code],I28:I37,codes[calcul_HS])))+SUM(COUNTIF(JF,$C28:$C37))*JFHS,sem)</f>
        <v>0</v>
      </c>
      <c r="J39" s="29">
        <f t="array" ref="J39">MIN(SUM(IF(ISNUMBER(J28:J37),J28:J37,SUMIF(codes[code],J28:J37,codes[calcul_HS])))+SUM(COUNTIF(JF,$C28:$C37))*JFHS,sem)</f>
        <v>0</v>
      </c>
      <c r="K39" s="29">
        <f t="array" ref="K39">MIN(SUM(IF(ISNUMBER(K28:K37),K28:K37,SUMIF(codes[code],K28:K37,codes[calcul_HS])))+SUM(COUNTIF(JF,$C28:$C37))*JFHS,sem)</f>
        <v>0</v>
      </c>
      <c r="L39" s="29">
        <f t="array" ref="L39">MIN(SUM(IF(ISNUMBER(L28:L37),L28:L37,SUMIF(codes[code],L28:L37,codes[calcul_HS])))+SUM(COUNTIF(JF,$C28:$C37))*JFHS,sem)</f>
        <v>0</v>
      </c>
      <c r="M39" s="29">
        <f t="array" ref="M39">MIN(SUM(IF(ISNUMBER(M28:M37),M28:M37,SUMIF(codes[code],M28:M37,codes[calcul_HS])))+SUM(COUNTIF(JF,$C28:$C37))*JFHS,sem)</f>
        <v>19.829999999999998</v>
      </c>
      <c r="N39" s="29">
        <f t="array" ref="N39">MIN(SUM(IF(ISNUMBER(N28:N37),N28:N37,SUMIF(codes[code],N28:N37,codes[calcul_HS])))+SUM(COUNTIF(JF,$C28:$C37))*JFHS,sem)</f>
        <v>0</v>
      </c>
      <c r="O39" s="29">
        <f t="array" ref="O39">MIN(SUM(IF(ISNUMBER(O28:O37),O28:O37,SUMIF(codes[code],O28:O37,codes[calcul_HS])))+SUM(COUNTIF(JF,$C28:$C37))*JFHS,sem)</f>
        <v>0</v>
      </c>
      <c r="P39" s="29">
        <f t="array" ref="P39">MIN(SUM(IF(ISNUMBER(P28:P37),P28:P37,SUMIF(codes[code],P28:P37,codes[calcul_HS])))+SUM(COUNTIF(JF,$C28:$C37))*JFHS,sem)</f>
        <v>19.75</v>
      </c>
      <c r="Q39" s="29">
        <f t="array" ref="Q39">MIN(SUM(IF(ISNUMBER(Q28:Q37),Q28:Q37,SUMIF(codes[code],Q28:Q37,codes[calcul_HS])))+SUM(COUNTIF(JF,$C28:$C37))*JFHS,sem)</f>
        <v>0</v>
      </c>
      <c r="R39" s="29">
        <f t="array" ref="R39">MIN(SUM(IF(ISNUMBER(R28:R37),R28:R37,SUMIF(codes[code],R28:R37,codes[calcul_HS])))+SUM(COUNTIF(JF,$C28:$C37))*JFHS,sem)</f>
        <v>0</v>
      </c>
      <c r="S39" s="29">
        <f t="array" ref="S39">MIN(SUM(IF(ISNUMBER(S28:S37),S28:S37,SUMIF(codes[code],S28:S37,codes[calcul_HS])))+SUM(COUNTIF(JF,$C28:$C37))*JFHS,sem)</f>
        <v>24.33</v>
      </c>
      <c r="T39" s="29">
        <f t="array" ref="T39">MIN(SUM(IF(ISNUMBER(T28:T37),T28:T37,SUMIF(codes[code],T28:T37,codes[calcul_HS])))+SUM(COUNTIF(JF,$C28:$C37))*JFHS,sem)</f>
        <v>25.33</v>
      </c>
      <c r="U39" s="29">
        <f t="array" ref="U39">MIN(SUM(IF(ISNUMBER(U28:U37),U28:U37,SUMIF(codes[code],U28:U37,codes[calcul_HS])))+SUM(COUNTIF(JF,$C28:$C37))*JFHS,sem)</f>
        <v>0</v>
      </c>
      <c r="V39" s="29">
        <f t="array" ref="V39">MIN(SUM(IF(ISNUMBER(V28:V37),V28:V37,SUMIF(codes[code],V28:V37,codes[calcul_HS])))+SUM(COUNTIF(JF,$C28:$C37))*JFHS,sem)</f>
        <v>0</v>
      </c>
      <c r="W39" s="29">
        <f t="array" ref="W39">MIN(SUM(IF(ISNUMBER(W28:W37),W28:W37,SUMIF(codes[code],W28:W37,codes[calcul_HS])))+SUM(COUNTIF(JF,$C28:$C37))*JFHS,sem)</f>
        <v>0</v>
      </c>
      <c r="X39" s="29">
        <f t="array" ref="X39">MIN(SUM(IF(ISNUMBER(X28:X37),X28:X37,SUMIF(codes[code],X28:X37,codes[calcul_HS])))+SUM(COUNTIF(JF,$C28:$C37))*JFHS,sem)</f>
        <v>25.33</v>
      </c>
      <c r="Y39" s="29">
        <f t="array" ref="Y39">MIN(SUM(IF(ISNUMBER(Y28:Y37),Y28:Y37,SUMIF(codes[code],Y28:Y37,codes[calcul_HS])))+SUM(COUNTIF(JF,$C28:$C37))*JFHS,sem)</f>
        <v>30</v>
      </c>
      <c r="Z39" s="29">
        <f t="array" ref="Z39">MIN(SUM(IF(ISNUMBER(Z28:Z37),Z28:Z37,SUMIF(codes[code],Z28:Z37,codes[calcul_HS])))+SUM(COUNTIF(JF,$C28:$C37))*JFHS,sem)</f>
        <v>0</v>
      </c>
      <c r="AA39" s="29">
        <f t="array" ref="AA39">MIN(SUM(IF(ISNUMBER(AA28:AA37),AA28:AA37,SUMIF(codes[code],AA28:AA37,codes[calcul_HS])))+SUM(COUNTIF(JF,$C28:$C37))*JFHS,sem)</f>
        <v>0</v>
      </c>
      <c r="AB39" s="29">
        <f t="array" ref="AB39">MIN(SUM(IF(ISNUMBER(AB28:AB37),AB28:AB37,SUMIF(codes[code],AB28:AB37,codes[calcul_HS])))+SUM(COUNTIF(JF,$C28:$C37))*JFHS,sem)</f>
        <v>25.33</v>
      </c>
      <c r="AC39" s="29">
        <f t="array" ref="AC39">MIN(SUM(IF(ISNUMBER(AC28:AC37),AC28:AC37,SUMIF(codes[code],AC28:AC37,codes[calcul_HS])))+SUM(COUNTIF(JF,$C28:$C37))*JFHS,sem)</f>
        <v>0</v>
      </c>
      <c r="AD39" s="29">
        <f t="array" ref="AD39">MIN(SUM(IF(ISNUMBER(AD28:AD37),AD28:AD37,SUMIF(codes[code],AD28:AD37,codes[calcul_HS])))+SUM(COUNTIF(JF,$C28:$C37))*JFHS,sem)</f>
        <v>0</v>
      </c>
      <c r="AE39" s="29">
        <f t="array" ref="AE39">MIN(SUM(IF(ISNUMBER(AE28:AE37),AE28:AE37,SUMIF(codes[code],AE28:AE37,codes[calcul_HS])))+SUM(COUNTIF(JF,$C28:$C37))*JFHS,sem)</f>
        <v>21.33</v>
      </c>
      <c r="AF39" s="29">
        <f t="array" ref="AF39">MIN(SUM(IF(ISNUMBER(AF28:AF37),AF28:AF37,SUMIF(codes[code],AF28:AF37,codes[calcul_HS])))+SUM(COUNTIF(JF,$C28:$C37))*JFHS,sem)</f>
        <v>0</v>
      </c>
      <c r="AG39" s="29">
        <f t="array" ref="AG39">MIN(SUM(IF(ISNUMBER(AG28:AG37),AG28:AG37,SUMIF(codes[code],AG28:AG37,codes[calcul_HS])))+SUM(COUNTIF(JF,$C28:$C37))*JFHS,sem)</f>
        <v>0</v>
      </c>
      <c r="AH39" s="29">
        <f t="array" ref="AH39">MIN(SUM(IF(ISNUMBER(AH28:AH37),AH28:AH37,SUMIF(codes[code],AH28:AH37,codes[calcul_HS])))+SUM(COUNTIF(JF,$C28:$C37))*JFHS,sem)</f>
        <v>24.33</v>
      </c>
      <c r="AI39" s="29">
        <f t="array" ref="AI39">MIN(SUM(IF(ISNUMBER(AI28:AI37),AI28:AI37,SUMIF(codes[code],AI28:AI37,codes[calcul_HS])))+SUM(COUNTIF(JF,$C28:$C37))*JFHS,sem)</f>
        <v>25.33</v>
      </c>
      <c r="AJ39" s="29">
        <f t="array" ref="AJ39">MIN(SUM(IF(ISNUMBER(AJ28:AJ37),AJ28:AJ37,SUMIF(codes[code],AJ28:AJ37,codes[calcul_HS])))+SUM(COUNTIF(JF,$C28:$C37))*JFHS,sem)</f>
        <v>22.33</v>
      </c>
      <c r="AK39" s="29">
        <f t="array" ref="AK39">MIN(SUM(IF(ISNUMBER(AK28:AK37),AK28:AK37,SUMIF(codes[code],AK28:AK37,codes[calcul_HS])))+SUM(COUNTIF(JF,$C28:$C37))*JFHS,sem)</f>
        <v>0</v>
      </c>
      <c r="AL39" s="29">
        <f t="array" ref="AL39">MIN(SUM(IF(ISNUMBER(AL28:AL37),AL28:AL37,SUMIF(codes[code],AL28:AL37,codes[calcul_HS])))+SUM(COUNTIF(JF,$C28:$C37))*JFHS,sem)</f>
        <v>0</v>
      </c>
      <c r="AM39" s="29">
        <f t="array" ref="AM39">MIN(SUM(IF(ISNUMBER(AM28:AM37),AM28:AM37,SUMIF(codes[code],AM28:AM37,codes[calcul_HS])))+SUM(COUNTIF(JF,$C28:$C37))*JFHS,sem)</f>
        <v>35</v>
      </c>
      <c r="AN39" s="29">
        <f t="array" ref="AN39">MIN(SUM(IF(ISNUMBER(AN28:AN37),AN28:AN37,SUMIF(codes[code],AN28:AN37,codes[calcul_HS])))+SUM(COUNTIF(JF,$C28:$C37))*JFHS,sem)</f>
        <v>35</v>
      </c>
      <c r="AO39" s="29">
        <f t="array" ref="AO39">MIN(SUM(IF(ISNUMBER(AO28:AO37),AO28:AO37,SUMIF(codes[code],AO28:AO37,codes[calcul_HS])))+SUM(COUNTIF(JF,$C28:$C37))*JFHS,sem)</f>
        <v>25.33</v>
      </c>
      <c r="AP39" s="29">
        <f t="array" ref="AP39">MIN(SUM(IF(ISNUMBER(AP28:AP37),AP28:AP37,SUMIF(codes[code],AP28:AP37,codes[calcul_HS])))+SUM(COUNTIF(JF,$C28:$C37))*JFHS,sem)</f>
        <v>0</v>
      </c>
      <c r="AQ39" s="29">
        <f t="array" ref="AQ39">MIN(SUM(IF(ISNUMBER(AQ28:AQ37),AQ28:AQ37,SUMIF(codes[code],AQ28:AQ37,codes[calcul_HS])))+SUM(COUNTIF(JF,$C28:$C37))*JFHS,sem)</f>
        <v>0</v>
      </c>
      <c r="AR39" s="29">
        <f t="array" ref="AR39">MIN(SUM(IF(ISNUMBER(AR28:AR37),AR28:AR37,SUMIF(codes[code],AR28:AR37,codes[calcul_HS])))+SUM(COUNTIF(JF,$C28:$C37))*JFHS,sem)</f>
        <v>0</v>
      </c>
      <c r="AS39" s="29">
        <f t="array" ref="AS39">MIN(SUM(IF(ISNUMBER(AS28:AS37),AS28:AS37,SUMIF(codes[code],AS28:AS37,codes[calcul_HS])))+SUM(COUNTIF(JF,$C28:$C37))*JFHS,sem)</f>
        <v>31</v>
      </c>
      <c r="AT39" s="29"/>
      <c r="AU39" s="29">
        <f t="array" ref="AU39">MIN(SUM(IF(ISNUMBER(AU28:AU37),AU28:AU37,SUMIF(codes[code],AU28:AU37,codes[calcul_HS])))+SUM(COUNTIF(JF,$C28:$C37))*JFHS,sem)</f>
        <v>35</v>
      </c>
      <c r="AV39" s="29">
        <f t="array" ref="AV39">MIN(SUM(IF(ISNUMBER(AV28:AV37),AV28:AV37,SUMIF(codes[code],AV28:AV37,codes[calcul_HS])))+SUM(COUNTIF(JF,$C28:$C37))*JFHS,sem)</f>
        <v>35</v>
      </c>
      <c r="AW39" s="29">
        <f t="array" ref="AW39">MIN(SUM(IF(ISNUMBER(AW28:AW37),AW28:AW37,SUMIF(codes[code],AW28:AW37,codes[calcul_HS])))+SUM(COUNTIF(JF,$C28:$C37))*JFHS,sem)</f>
        <v>0</v>
      </c>
      <c r="AX39" s="29">
        <f t="array" ref="AX39">MIN(SUM(IF(ISNUMBER(AX28:AX37),AX28:AX37,SUMIF(codes[code],AX28:AX37,codes[calcul_HS])))+SUM(COUNTIF(JF,$C28:$C37))*JFHS,sem)</f>
        <v>0</v>
      </c>
      <c r="AY39" s="29">
        <f t="array" ref="AY39">MIN(SUM(IF(ISNUMBER(AY28:AY37),AY28:AY37,SUMIF(codes[code],AY28:AY37,codes[calcul_HS])))+SUM(COUNTIF(JF,$C28:$C37))*JFHS,sem)</f>
        <v>0</v>
      </c>
      <c r="AZ39" s="29">
        <f t="array" ref="AZ39">MIN(SUM(IF(ISNUMBER(AZ28:AZ37),AZ28:AZ37,SUMIF(codes[code],AZ28:AZ37,codes[calcul_HS])))+SUM(COUNTIF(JF,$C28:$C37))*JFHS,sem)</f>
        <v>0</v>
      </c>
      <c r="BA39" s="62">
        <f t="array" ref="BA39">MIN(SUM(IF(ISNUMBER(BA28:BA37),BA28:BA37,SUMIF(codes[code],BA28:BA37,codes[calcul_HS])))+SUM(COUNTIF(JF,$C28:$C37))*JFHS,sem)</f>
        <v>0</v>
      </c>
      <c r="BB39" s="29">
        <f t="array" ref="BB39">MIN(SUM(IF(ISNUMBER(BB28:BB37),BB28:BB37,SUMIF(codes[code],BB28:BB37,codes[calcul_HS])))+SUM(COUNTIF(JF,$C28:$C37))*JFHS,sem)</f>
        <v>35</v>
      </c>
      <c r="BC39" s="29">
        <f t="array" ref="BC39">MIN(SUM(IF(ISNUMBER(BC28:BC37),BC28:BC37,SUMIF(codes[code],BC28:BC37,codes[calcul_HS])))+SUM(COUNTIF(JF,$C28:$C37))*JFHS,sem)</f>
        <v>35</v>
      </c>
      <c r="BD39" s="29">
        <f t="array" ref="BD39">MIN(SUM(IF(ISNUMBER(BD28:BD37),BD28:BD37,SUMIF(codes[code],BD28:BD37,codes[calcul_HS])))+SUM(COUNTIF(JF,$C28:$C37))*JFHS,sem)</f>
        <v>35</v>
      </c>
      <c r="BE39" s="29">
        <f t="array" ref="BE39">MIN(SUM(IF(ISNUMBER(BE28:BE37),BE28:BE37,SUMIF(codes[code],BE28:BE37,codes[calcul_HS])))+SUM(COUNTIF(JF,$C28:$C37))*JFHS,sem)</f>
        <v>34.32</v>
      </c>
      <c r="BF39" s="29">
        <v>35</v>
      </c>
      <c r="BG39" s="29">
        <f t="array" ref="BG39">MIN(SUM(IF(ISNUMBER(BG28:BG37),BG28:BG37,SUMIF(codes[code],BG28:BG37,codes[calcul_HS])))+SUM(COUNTIF(JF,$C28:$C37))*JFHS,sem)</f>
        <v>0</v>
      </c>
      <c r="BH39" s="29">
        <f t="array" ref="BH39">MIN(SUM(IF(ISNUMBER(BH28:BH37),BH28:BH37,SUMIF(codes[code],BH28:BH37,codes[calcul_HS])))+SUM(COUNTIF(JF,$C28:$C37))*JFHS,sem)</f>
        <v>0</v>
      </c>
      <c r="BI39" s="29">
        <f t="array" ref="BI39">MIN(SUM(IF(ISNUMBER(BI28:BI37),BI28:BI37,SUMIF(codes[code],BI28:BI37,codes[calcul_HS])))+SUM(COUNTIF(JF,$C28:$C37))*JFHS,sem)</f>
        <v>0</v>
      </c>
      <c r="BJ39" s="29">
        <f t="array" ref="BJ39">MIN(SUM(IF(ISNUMBER(BJ28:BJ37),BJ28:BJ37,SUMIF(codes[code],BJ28:BJ37,codes[calcul_HS])))+SUM(COUNTIF(JF,$C28:$C37))*JFHS,sem)</f>
        <v>35</v>
      </c>
      <c r="BK39" s="29">
        <f t="array" ref="BK39">MIN(SUM(IF(ISNUMBER(BK28:BK37),BK28:BK37,SUMIF(codes[code],BK28:BK37,codes[calcul_HS])))+SUM(COUNTIF(JF,$C28:$C37))*JFHS,sem)</f>
        <v>0</v>
      </c>
      <c r="BL39" s="29">
        <f t="array" ref="BL39">MIN(SUM(IF(ISNUMBER(BL28:BL37),BL28:BL37,SUMIF(codes[code],BL28:BL37,codes[calcul_HS])))+SUM(COUNTIF(JF,$C28:$C37))*JFHS,sem)</f>
        <v>0</v>
      </c>
      <c r="BM39" s="29">
        <f t="array" ref="BM39">MIN(SUM(IF(ISNUMBER(BM28:BM37),BM28:BM37,SUMIF(codes[code],BM28:BM37,codes[calcul_HS])))+SUM(COUNTIF(JF,$C28:$C37))*JFHS,sem)</f>
        <v>0</v>
      </c>
      <c r="BN39" s="29">
        <f t="array" ref="BN39">MIN(SUM(IF(ISNUMBER(BN28:BN37),BN28:BN37,SUMIF(codes[code],BN28:BN37,codes[calcul_HS])))+SUM(COUNTIF(JF,$C28:$C37))*JFHS,sem)</f>
        <v>35</v>
      </c>
      <c r="BO39" s="29">
        <f t="array" ref="BO39">MIN(SUM(IF(ISNUMBER(BO28:BO37),BO28:BO37,SUMIF(codes[code],BO28:BO37,codes[calcul_HS])))+SUM(COUNTIF(JF,$C28:$C37))*JFHS,sem)</f>
        <v>23.33</v>
      </c>
      <c r="BP39" s="58">
        <f>SUM(F39:AR39)</f>
        <v>408.20999999999987</v>
      </c>
    </row>
    <row r="40" spans="1:68" ht="13.5" thickBot="1">
      <c r="A40" s="59" t="str">
        <f>IF(ISNUMBER([1]!Tablo[[#This Row],[JOUR]]),DATE(YEAR([1]!Tablo[[#This Row],[JOUR]]),MONTH([1]!Tablo[[#This Row],[JOUR]])+1,0),A39)</f>
        <v/>
      </c>
      <c r="B40" s="72" t="str">
        <f>IF(ISNUMBER([1]!Tablo[[#This Row],[JOUR]]),INT(MOD(INT(([1]!Tablo[[#This Row],[JOUR]]-2)/7)+3/5,52+5/28))+1,B39)</f>
        <v>SEMAINE</v>
      </c>
      <c r="C40" s="61" t="s">
        <v>72</v>
      </c>
      <c r="D40" s="61"/>
      <c r="E40" s="61">
        <f t="array" ref="E40">MAX(0,SUM(IF(ISNUMBER(E28:E37),E28:E37,SUMIF(codes[code],E28:E37,codes[calcul_HS])))+SUM(COUNTIF(JF,$C28:$C37))*JFHS-sem)</f>
        <v>0</v>
      </c>
      <c r="F40" s="62">
        <f t="array" ref="F40">MAX(0,SUM(IF(ISNUMBER(F28:F37),F28:F37,SUMIF(codes[code],F28:F37,codes[calcul_HS])))+SUM(COUNTIF(JF,$C28:$C37))*JFHS-sem)</f>
        <v>0</v>
      </c>
      <c r="G40" s="62">
        <f t="array" ref="G40">MAX(0,SUM(IF(ISNUMBER(G28:G37),G28:G37,SUMIF(codes[code],G28:G37,codes[calcul_HS])))+SUM(COUNTIF(JF,$C28:$C37))*JFHS-sem)</f>
        <v>0</v>
      </c>
      <c r="H40" s="62">
        <f t="array" ref="H40">MAX(0,SUM(IF(ISNUMBER(H28:H37),H28:H37,SUMIF(codes[code],H28:H37,codes[calcul_HS])))+SUM(COUNTIF(JF,$C28:$C37))*JFHS-sem)</f>
        <v>0</v>
      </c>
      <c r="I40" s="62">
        <f t="array" ref="I40">MAX(0,SUM(IF(ISNUMBER(I28:I37),I28:I37,SUMIF(codes[code],I28:I37,codes[calcul_HS])))+SUM(COUNTIF(JF,$C28:$C37))*JFHS-sem)</f>
        <v>0</v>
      </c>
      <c r="J40" s="62">
        <f t="array" ref="J40">MAX(0,SUM(IF(ISNUMBER(J28:J37),J28:J37,SUMIF(codes[code],J28:J37,codes[calcul_HS])))+SUM(COUNTIF(JF,$C28:$C37))*JFHS-sem)</f>
        <v>0</v>
      </c>
      <c r="K40" s="62">
        <f t="array" ref="K40">MAX(0,SUM(IF(ISNUMBER(K28:K37),K28:K37,SUMIF(codes[code],K28:K37,codes[calcul_HS])))+SUM(COUNTIF(JF,$C28:$C37))*JFHS-sem)</f>
        <v>0</v>
      </c>
      <c r="L40" s="62">
        <f t="array" ref="L40">MAX(0,SUM(IF(ISNUMBER(L28:L37),L28:L37,SUMIF(codes[code],L28:L37,codes[calcul_HS])))+SUM(COUNTIF(JF,$C28:$C37))*JFHS-sem)</f>
        <v>0</v>
      </c>
      <c r="M40" s="62">
        <f t="array" ref="M40">MAX(0,SUM(IF(ISNUMBER(M28:M37),M28:M37,SUMIF(codes[code],M28:M37,codes[calcul_HS])))+SUM(COUNTIF(JF,$C28:$C37))*JFHS-sem)</f>
        <v>0</v>
      </c>
      <c r="N40" s="62">
        <f t="array" ref="N40">MAX(0,SUM(IF(ISNUMBER(N28:N37),N28:N37,SUMIF(codes[code],N28:N37,codes[calcul_HS])))+SUM(COUNTIF(JF,$C28:$C37))*JFHS-sem)</f>
        <v>0</v>
      </c>
      <c r="O40" s="62">
        <f t="array" ref="O40">MAX(0,SUM(IF(ISNUMBER(O28:O37),O28:O37,SUMIF(codes[code],O28:O37,codes[calcul_HS])))+SUM(COUNTIF(JF,$C28:$C37))*JFHS-sem)</f>
        <v>0</v>
      </c>
      <c r="P40" s="62">
        <f t="array" ref="P40">MAX(0,SUM(IF(ISNUMBER(P28:P37),P28:P37,SUMIF(codes[code],P28:P37,codes[calcul_HS])))+SUM(COUNTIF(JF,$C28:$C37))*JFHS-sem)</f>
        <v>0</v>
      </c>
      <c r="Q40" s="62">
        <f t="array" ref="Q40">MAX(0,SUM(IF(ISNUMBER(Q28:Q37),Q28:Q37,SUMIF(codes[code],Q28:Q37,codes[calcul_HS])))+SUM(COUNTIF(JF,$C28:$C37))*JFHS-sem)</f>
        <v>0</v>
      </c>
      <c r="R40" s="62">
        <f t="array" ref="R40">MAX(0,SUM(IF(ISNUMBER(R28:R37),R28:R37,SUMIF(codes[code],R28:R37,codes[calcul_HS])))+SUM(COUNTIF(JF,$C28:$C37))*JFHS-sem)</f>
        <v>0</v>
      </c>
      <c r="S40" s="62">
        <f t="array" ref="S40">MAX(0,SUM(IF(ISNUMBER(S28:S37),S28:S37,SUMIF(codes[code],S28:S37,codes[calcul_HS])))+SUM(COUNTIF(JF,$C28:$C37))*JFHS-sem)</f>
        <v>0</v>
      </c>
      <c r="T40" s="62">
        <f t="array" ref="T40">MAX(0,SUM(IF(ISNUMBER(T28:T37),T28:T37,SUMIF(codes[code],T28:T37,codes[calcul_HS])))+SUM(COUNTIF(JF,$C28:$C37))*JFHS-sem)</f>
        <v>0</v>
      </c>
      <c r="U40" s="62">
        <f t="array" ref="U40">MAX(0,SUM(IF(ISNUMBER(U28:U37),U28:U37,SUMIF(codes[code],U28:U37,codes[calcul_HS])))+SUM(COUNTIF(JF,$C28:$C37))*JFHS-sem)</f>
        <v>0</v>
      </c>
      <c r="V40" s="62">
        <f t="array" ref="V40">MAX(0,SUM(IF(ISNUMBER(V28:V37),V28:V37,SUMIF(codes[code],V28:V37,codes[calcul_HS])))+SUM(COUNTIF(JF,$C28:$C37))*JFHS-sem)</f>
        <v>0</v>
      </c>
      <c r="W40" s="62">
        <f t="array" ref="W40">MAX(0,SUM(IF(ISNUMBER(W28:W37),W28:W37,SUMIF(codes[code],W28:W37,codes[calcul_HS])))+SUM(COUNTIF(JF,$C28:$C37))*JFHS-sem)</f>
        <v>0</v>
      </c>
      <c r="X40" s="62">
        <f t="array" ref="X40">MAX(0,SUM(IF(ISNUMBER(X28:X37),X28:X37,SUMIF(codes[code],X28:X37,codes[calcul_HS])))+SUM(COUNTIF(JF,$C28:$C37))*JFHS-sem)</f>
        <v>0</v>
      </c>
      <c r="Y40" s="62">
        <f t="array" ref="Y40">MAX(0,SUM(IF(ISNUMBER(Y28:Y37),Y28:Y37,SUMIF(codes[code],Y28:Y37,codes[calcul_HS])))+SUM(COUNTIF(JF,$C28:$C37))*JFHS-sem)</f>
        <v>0</v>
      </c>
      <c r="Z40" s="62">
        <f t="array" ref="Z40">MAX(0,SUM(IF(ISNUMBER(Z28:Z37),Z28:Z37,SUMIF(codes[code],Z28:Z37,codes[calcul_HS])))+SUM(COUNTIF(JF,$C28:$C37))*JFHS-sem)</f>
        <v>0</v>
      </c>
      <c r="AA40" s="62">
        <f t="array" ref="AA40">MAX(0,SUM(IF(ISNUMBER(AA28:AA37),AA28:AA37,SUMIF(codes[code],AA28:AA37,codes[calcul_HS])))+SUM(COUNTIF(JF,$C28:$C37))*JFHS-sem)</f>
        <v>0</v>
      </c>
      <c r="AB40" s="62">
        <f t="array" ref="AB40">MAX(0,SUM(IF(ISNUMBER(AB28:AB37),AB28:AB37,SUMIF(codes[code],AB28:AB37,codes[calcul_HS])))+SUM(COUNTIF(JF,$C28:$C37))*JFHS-sem)</f>
        <v>0</v>
      </c>
      <c r="AC40" s="62">
        <f t="array" ref="AC40">MAX(0,SUM(IF(ISNUMBER(AC28:AC37),AC28:AC37,SUMIF(codes[code],AC28:AC37,codes[calcul_HS])))+SUM(COUNTIF(JF,$C28:$C37))*JFHS-sem)</f>
        <v>0</v>
      </c>
      <c r="AD40" s="62">
        <f t="array" ref="AD40">MAX(0,SUM(IF(ISNUMBER(AD28:AD37),AD28:AD37,SUMIF(codes[code],AD28:AD37,codes[calcul_HS])))+SUM(COUNTIF(JF,$C28:$C37))*JFHS-sem)</f>
        <v>0</v>
      </c>
      <c r="AE40" s="62">
        <f t="array" ref="AE40">MAX(0,SUM(IF(ISNUMBER(AE28:AE37),AE28:AE37,SUMIF(codes[code],AE28:AE37,codes[calcul_HS])))+SUM(COUNTIF(JF,$C28:$C37))*JFHS-sem)</f>
        <v>0</v>
      </c>
      <c r="AF40" s="62">
        <f t="array" ref="AF40">MAX(0,SUM(IF(ISNUMBER(AF28:AF37),AF28:AF37,SUMIF(codes[code],AF28:AF37,codes[calcul_HS])))+SUM(COUNTIF(JF,$C28:$C37))*JFHS-sem)</f>
        <v>0</v>
      </c>
      <c r="AG40" s="62">
        <f t="array" ref="AG40">MAX(0,SUM(IF(ISNUMBER(AG28:AG37),AG28:AG37,SUMIF(codes[code],AG28:AG37,codes[calcul_HS])))+SUM(COUNTIF(JF,$C28:$C37))*JFHS-sem)</f>
        <v>0</v>
      </c>
      <c r="AH40" s="62">
        <f t="array" ref="AH40">MAX(0,SUM(IF(ISNUMBER(AH28:AH37),AH28:AH37,SUMIF(codes[code],AH28:AH37,codes[calcul_HS])))+SUM(COUNTIF(JF,$C28:$C37))*JFHS-sem)</f>
        <v>0</v>
      </c>
      <c r="AI40" s="62">
        <f t="array" ref="AI40">MAX(0,SUM(IF(ISNUMBER(AI28:AI37),AI28:AI37,SUMIF(codes[code],AI28:AI37,codes[calcul_HS])))+SUM(COUNTIF(JF,$C28:$C37))*JFHS-sem)</f>
        <v>0</v>
      </c>
      <c r="AJ40" s="62">
        <f t="array" ref="AJ40">MAX(0,SUM(IF(ISNUMBER(AJ28:AJ37),AJ28:AJ37,SUMIF(codes[code],AJ28:AJ37,codes[calcul_HS])))+SUM(COUNTIF(JF,$C28:$C37))*JFHS-sem)</f>
        <v>0</v>
      </c>
      <c r="AK40" s="62">
        <f t="array" ref="AK40">MAX(0,SUM(IF(ISNUMBER(AK28:AK37),AK28:AK37,SUMIF(codes[code],AK28:AK37,codes[calcul_HS])))+SUM(COUNTIF(JF,$C28:$C37))*JFHS-sem)</f>
        <v>0</v>
      </c>
      <c r="AL40" s="62">
        <f t="array" ref="AL40">MAX(0,SUM(IF(ISNUMBER(AL28:AL37),AL28:AL37,SUMIF(codes[code],AL28:AL37,codes[calcul_HS])))+SUM(COUNTIF(JF,$C28:$C37))*JFHS-sem)</f>
        <v>0</v>
      </c>
      <c r="AM40" s="62">
        <f t="array" ref="AM40">MAX(0,SUM(IF(ISNUMBER(AM28:AM37),AM28:AM37,SUMIF(codes[code],AM28:AM37,codes[calcul_HS])))+SUM(COUNTIF(JF,$C28:$C37))*JFHS-sem)</f>
        <v>2.75</v>
      </c>
      <c r="AN40" s="62">
        <f t="array" ref="AN40">MAX(0,SUM(IF(ISNUMBER(AN28:AN37),AN28:AN37,SUMIF(codes[code],AN28:AN37,codes[calcul_HS])))+SUM(COUNTIF(JF,$C28:$C37))*JFHS-sem)</f>
        <v>0.5</v>
      </c>
      <c r="AO40" s="62">
        <f t="array" ref="AO40">MAX(0,SUM(IF(ISNUMBER(AO28:AO37),AO28:AO37,SUMIF(codes[code],AO28:AO37,codes[calcul_HS])))+SUM(COUNTIF(JF,$C28:$C37))*JFHS-sem)</f>
        <v>0</v>
      </c>
      <c r="AP40" s="62">
        <f t="array" ref="AP40">MAX(0,SUM(IF(ISNUMBER(AP28:AP37),AP28:AP37,SUMIF(codes[code],AP28:AP37,codes[calcul_HS])))+SUM(COUNTIF(JF,$C28:$C37))*JFHS-sem)</f>
        <v>0</v>
      </c>
      <c r="AQ40" s="62">
        <f t="array" ref="AQ40">MAX(0,SUM(IF(ISNUMBER(AQ28:AQ37),AQ28:AQ37,SUMIF(codes[code],AQ28:AQ37,codes[calcul_HS])))+SUM(COUNTIF(JF,$C28:$C37))*JFHS-sem)</f>
        <v>0</v>
      </c>
      <c r="AR40" s="62">
        <f t="array" ref="AR40">MAX(0,SUM(IF(ISNUMBER(AR28:AR37),AR28:AR37,SUMIF(codes[code],AR28:AR37,codes[calcul_HS])))+SUM(COUNTIF(JF,$C28:$C37))*JFHS-sem)</f>
        <v>0</v>
      </c>
      <c r="AS40" s="62">
        <f t="array" ref="AS40">MAX(0,SUM(IF(ISNUMBER(AS28:AS37),AS28:AS37,SUMIF(codes[code],AS28:AS37,codes[calcul_HS])))+SUM(COUNTIF(JF,$C28:$C37))*JFHS-sem)</f>
        <v>0</v>
      </c>
      <c r="AT40" s="62"/>
      <c r="AU40" s="62">
        <f t="array" ref="AU40">MAX(0,SUM(IF(ISNUMBER(AU28:AU37),AU28:AU37,SUMIF(codes[code],AU28:AU37,codes[calcul_HS])))+SUM(COUNTIF(JF,$C28:$C37))*JFHS-sem)</f>
        <v>0</v>
      </c>
      <c r="AV40" s="62">
        <f t="array" ref="AV40">MAX(0,SUM(IF(ISNUMBER(AV28:AV37),AV28:AV37,SUMIF(codes[code],AV28:AV37,codes[calcul_HS])))+SUM(COUNTIF(JF,$C28:$C37))*JFHS-sem)</f>
        <v>0</v>
      </c>
      <c r="AW40" s="62">
        <f t="array" ref="AW40">MAX(0,SUM(IF(ISNUMBER(AW28:AW37),AW28:AW37,SUMIF(codes[code],AW28:AW37,codes[calcul_HS])))+SUM(COUNTIF(JF,$C28:$C37))*JFHS-sem)</f>
        <v>0</v>
      </c>
      <c r="AX40" s="62">
        <f t="array" ref="AX40">MAX(0,SUM(IF(ISNUMBER(AX28:AX37),AX28:AX37,SUMIF(codes[code],AX28:AX37,codes[calcul_HS])))+SUM(COUNTIF(JF,$C28:$C37))*JFHS-sem)</f>
        <v>0</v>
      </c>
      <c r="AY40" s="62">
        <f t="array" ref="AY40">MAX(0,SUM(IF(ISNUMBER(AY28:AY37),AY28:AY37,SUMIF(codes[code],AY28:AY37,codes[calcul_HS])))+SUM(COUNTIF(JF,$C28:$C37))*JFHS-sem)</f>
        <v>0</v>
      </c>
      <c r="AZ40" s="62">
        <f t="array" ref="AZ40">MAX(0,SUM(IF(ISNUMBER(AZ28:AZ37),AZ28:AZ37,SUMIF(codes[code],AZ28:AZ37,codes[calcul_HS])))+SUM(COUNTIF(JF,$C28:$C37))*JFHS-sem)</f>
        <v>0</v>
      </c>
      <c r="BA40" s="36">
        <f t="array" ref="BA40">MAX(0,SUM(IF(ISNUMBER(BA28:BA37),BA28:BA37,SUMIF(codes[code],BA28:BA37,codes[calcul_HS])))+SUM(COUNTIF(JF,$C28:$C37))*JFHS-sem)</f>
        <v>0</v>
      </c>
      <c r="BB40" s="62">
        <f t="array" ref="BB40">MAX(0,SUM(IF(ISNUMBER(BB28:BB37),BB28:BB37,SUMIF(codes[code],BB28:BB37,codes[calcul_HS])))+SUM(COUNTIF(JF,$C28:$C37))*JFHS-sem)</f>
        <v>0</v>
      </c>
      <c r="BC40" s="62">
        <f t="array" ref="BC40">MAX(0,SUM(IF(ISNUMBER(BC28:BC37),BC28:BC37,SUMIF(codes[code],BC28:BC37,codes[calcul_HS])))+SUM(COUNTIF(JF,$C28:$C37))*JFHS-sem)</f>
        <v>0</v>
      </c>
      <c r="BD40" s="62">
        <f t="array" ref="BD40">MAX(0,SUM(IF(ISNUMBER(BD28:BD37),BD28:BD37,SUMIF(codes[code],BD28:BD37,codes[calcul_HS])))+SUM(COUNTIF(JF,$C28:$C37))*JFHS-sem)</f>
        <v>0</v>
      </c>
      <c r="BE40" s="62">
        <f t="array" ref="BE40">MAX(0,SUM(IF(ISNUMBER(BE28:BE37),BE28:BE37,SUMIF(codes[code],BE28:BE37,codes[calcul_HS])))+SUM(COUNTIF(JF,$C28:$C37))*JFHS-sem)</f>
        <v>0</v>
      </c>
      <c r="BF40" s="62">
        <v>0</v>
      </c>
      <c r="BG40" s="62">
        <f t="array" ref="BG40">MAX(0,SUM(IF(ISNUMBER(BG28:BG37),BG28:BG37,SUMIF(codes[code],BG28:BG37,codes[calcul_HS])))+SUM(COUNTIF(JF,$C28:$C37))*JFHS-sem)</f>
        <v>0</v>
      </c>
      <c r="BH40" s="62">
        <f t="array" ref="BH40">MAX(0,SUM(IF(ISNUMBER(BH28:BH37),BH28:BH37,SUMIF(codes[code],BH28:BH37,codes[calcul_HS])))+SUM(COUNTIF(JF,$C28:$C37))*JFHS-sem)</f>
        <v>0</v>
      </c>
      <c r="BI40" s="62">
        <f t="array" ref="BI40">MAX(0,SUM(IF(ISNUMBER(BI28:BI37),BI28:BI37,SUMIF(codes[code],BI28:BI37,codes[calcul_HS])))+SUM(COUNTIF(JF,$C28:$C37))*JFHS-sem)</f>
        <v>0</v>
      </c>
      <c r="BJ40" s="62">
        <f t="array" ref="BJ40">MAX(0,SUM(IF(ISNUMBER(BJ28:BJ37),BJ28:BJ37,SUMIF(codes[code],BJ28:BJ37,codes[calcul_HS])))+SUM(COUNTIF(JF,$C28:$C37))*JFHS-sem)</f>
        <v>4</v>
      </c>
      <c r="BK40" s="62">
        <f t="array" ref="BK40">MAX(0,SUM(IF(ISNUMBER(BK28:BK37),BK28:BK37,SUMIF(codes[code],BK28:BK37,codes[calcul_HS])))+SUM(COUNTIF(JF,$C28:$C37))*JFHS-sem)</f>
        <v>0</v>
      </c>
      <c r="BL40" s="62">
        <f t="array" ref="BL40">MAX(0,SUM(IF(ISNUMBER(BL28:BL37),BL28:BL37,SUMIF(codes[code],BL28:BL37,codes[calcul_HS])))+SUM(COUNTIF(JF,$C28:$C37))*JFHS-sem)</f>
        <v>0</v>
      </c>
      <c r="BM40" s="62">
        <f t="array" ref="BM40">MAX(0,SUM(IF(ISNUMBER(BM28:BM37),BM28:BM37,SUMIF(codes[code],BM28:BM37,codes[calcul_HS])))+SUM(COUNTIF(JF,$C28:$C37))*JFHS-sem)</f>
        <v>0</v>
      </c>
      <c r="BN40" s="62">
        <f t="array" ref="BN40">MAX(0,SUM(IF(ISNUMBER(BN28:BN37),BN28:BN37,SUMIF(codes[code],BN28:BN37,codes[calcul_HS])))+SUM(COUNTIF(JF,$C28:$C37))*JFHS-sem)</f>
        <v>0</v>
      </c>
      <c r="BO40" s="62">
        <f t="array" ref="BO40">MAX(0,SUM(IF(ISNUMBER(BO28:BO37),BO28:BO37,SUMIF(codes[code],BO28:BO37,codes[calcul_HS])))+SUM(COUNTIF(JF,$C28:$C37))*JFHS-sem)</f>
        <v>0</v>
      </c>
      <c r="BP40" s="63">
        <f>SUM(F40:AR40)</f>
        <v>3.25</v>
      </c>
    </row>
    <row r="41" spans="1:68">
      <c r="A41" s="54" t="str">
        <f>IF(ISNUMBER([1]!Tablo[[#This Row],[JOUR]]),DATE(YEAR([1]!Tablo[[#This Row],[JOUR]]),MONTH([1]!Tablo[[#This Row],[JOUR]])+1,0),A40)</f>
        <v/>
      </c>
      <c r="B41" s="71" t="str">
        <f>IF(ISNUMBER([1]!Tablo[[#This Row],[JOUR]]),INT(MOD(INT(([1]!Tablo[[#This Row],[JOUR]]-2)/7)+3/5,52+5/28))+1,B40)</f>
        <v>SEMAINE</v>
      </c>
      <c r="C41" s="57">
        <f>C28+7</f>
        <v>43122</v>
      </c>
      <c r="D41" s="53" t="s">
        <v>67</v>
      </c>
      <c r="E41" s="76">
        <v>4.5</v>
      </c>
      <c r="F41" s="46">
        <v>4.5</v>
      </c>
      <c r="G41" s="76">
        <v>4.5</v>
      </c>
      <c r="H41" s="36"/>
      <c r="I41" s="36"/>
      <c r="J41" s="36"/>
      <c r="K41" s="36"/>
      <c r="L41" s="36"/>
      <c r="M41" s="36">
        <v>4.5</v>
      </c>
      <c r="N41" s="36"/>
      <c r="O41" s="36"/>
      <c r="P41" s="76">
        <v>4.5</v>
      </c>
      <c r="Q41" s="36"/>
      <c r="R41" s="36"/>
      <c r="S41" s="76">
        <v>4.5</v>
      </c>
      <c r="T41" s="76">
        <v>4.5</v>
      </c>
      <c r="U41" s="36"/>
      <c r="V41" s="36"/>
      <c r="W41" s="36"/>
      <c r="X41" s="76">
        <v>4.5</v>
      </c>
      <c r="Y41" s="36">
        <v>5.75</v>
      </c>
      <c r="Z41" s="36"/>
      <c r="AA41" s="36"/>
      <c r="AB41" s="36">
        <v>4.5</v>
      </c>
      <c r="AC41" s="36"/>
      <c r="AD41" s="36"/>
      <c r="AE41" s="76">
        <v>4.5</v>
      </c>
      <c r="AF41" s="36"/>
      <c r="AG41" s="36"/>
      <c r="AH41" s="76">
        <v>4.5</v>
      </c>
      <c r="AI41" s="76">
        <v>4.5</v>
      </c>
      <c r="AJ41" s="36">
        <v>5.25</v>
      </c>
      <c r="AK41" s="36"/>
      <c r="AL41" s="36"/>
      <c r="AM41" s="36">
        <v>8.75</v>
      </c>
      <c r="AN41" s="36">
        <v>5.75</v>
      </c>
      <c r="AO41" s="46" t="s">
        <v>70</v>
      </c>
      <c r="AP41" s="29"/>
      <c r="AQ41" s="36"/>
      <c r="AR41" s="36"/>
      <c r="AS41" s="36">
        <v>4.75</v>
      </c>
      <c r="AT41" s="36"/>
      <c r="AU41" s="36">
        <v>7</v>
      </c>
      <c r="AV41" s="36">
        <v>7</v>
      </c>
      <c r="AW41" s="36"/>
      <c r="AX41" s="36"/>
      <c r="AY41" s="36"/>
      <c r="AZ41" s="36"/>
      <c r="BA41" s="36"/>
      <c r="BB41" s="36">
        <v>7</v>
      </c>
      <c r="BC41" s="36">
        <v>7</v>
      </c>
      <c r="BD41" s="36">
        <v>7</v>
      </c>
      <c r="BE41" s="36">
        <v>7</v>
      </c>
      <c r="BF41" s="36"/>
      <c r="BG41" s="36"/>
      <c r="BH41" s="36"/>
      <c r="BI41" s="36"/>
      <c r="BJ41" s="36">
        <v>8</v>
      </c>
      <c r="BK41" s="36"/>
      <c r="BL41" s="46"/>
      <c r="BM41" s="29" t="s">
        <v>73</v>
      </c>
      <c r="BN41" s="46">
        <v>7</v>
      </c>
      <c r="BO41" s="76">
        <v>4.5</v>
      </c>
      <c r="BP41" s="37"/>
    </row>
    <row r="42" spans="1:68">
      <c r="A42" s="54" t="str">
        <f>IF(ISNUMBER([1]!Tablo[[#This Row],[JOUR]]),DATE(YEAR([1]!Tablo[[#This Row],[JOUR]]),MONTH([1]!Tablo[[#This Row],[JOUR]])+1,0),A41)</f>
        <v/>
      </c>
      <c r="B42" s="71" t="str">
        <f>IF(ISNUMBER([1]!Tablo[[#This Row],[JOUR]]),INT(MOD(INT(([1]!Tablo[[#This Row],[JOUR]]-2)/7)+3/5,52+5/28))+1,B41)</f>
        <v>SEMAINE</v>
      </c>
      <c r="C42" s="56"/>
      <c r="D42" s="56" t="s">
        <v>69</v>
      </c>
      <c r="E42" s="75"/>
      <c r="F42" s="46"/>
      <c r="G42" s="75"/>
      <c r="H42" s="36"/>
      <c r="I42" s="36"/>
      <c r="J42" s="36"/>
      <c r="K42" s="36"/>
      <c r="L42" s="36"/>
      <c r="M42" s="36"/>
      <c r="N42" s="36"/>
      <c r="O42" s="36"/>
      <c r="P42" s="75"/>
      <c r="Q42" s="36"/>
      <c r="R42" s="36"/>
      <c r="S42" s="75"/>
      <c r="T42" s="75"/>
      <c r="U42" s="36"/>
      <c r="V42" s="36"/>
      <c r="W42" s="36"/>
      <c r="X42" s="75"/>
      <c r="Y42" s="36"/>
      <c r="Z42" s="36"/>
      <c r="AA42" s="36"/>
      <c r="AB42" s="36"/>
      <c r="AC42" s="36"/>
      <c r="AD42" s="36"/>
      <c r="AE42" s="75"/>
      <c r="AF42" s="36"/>
      <c r="AG42" s="36"/>
      <c r="AH42" s="75"/>
      <c r="AI42" s="75"/>
      <c r="AJ42" s="36"/>
      <c r="AK42" s="36"/>
      <c r="AL42" s="36"/>
      <c r="AM42" s="36"/>
      <c r="AN42" s="36"/>
      <c r="AO42" s="36">
        <v>4.25</v>
      </c>
      <c r="AP42" s="29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46"/>
      <c r="BM42" s="46" t="s">
        <v>73</v>
      </c>
      <c r="BN42" s="46"/>
      <c r="BO42" s="75"/>
      <c r="BP42" s="37"/>
    </row>
    <row r="43" spans="1:68">
      <c r="A43" s="54" t="str">
        <f>IF(ISNUMBER([1]!Tablo[[#This Row],[JOUR]]),DATE(YEAR([1]!Tablo[[#This Row],[JOUR]]),MONTH([1]!Tablo[[#This Row],[JOUR]])+1,0),A42)</f>
        <v/>
      </c>
      <c r="B43" s="71" t="str">
        <f>IF(ISNUMBER([1]!Tablo[[#This Row],[JOUR]]),INT(MOD(INT(([1]!Tablo[[#This Row],[JOUR]]-2)/7)+3/5,52+5/28))+1,B42)</f>
        <v>SEMAINE</v>
      </c>
      <c r="C43" s="57">
        <f>C41+1</f>
        <v>43123</v>
      </c>
      <c r="D43" s="57" t="s">
        <v>67</v>
      </c>
      <c r="E43" s="76">
        <v>4.25</v>
      </c>
      <c r="F43" s="46" t="s">
        <v>74</v>
      </c>
      <c r="G43" s="76">
        <v>4.25</v>
      </c>
      <c r="H43" s="36"/>
      <c r="I43" s="36"/>
      <c r="J43" s="36"/>
      <c r="K43" s="36"/>
      <c r="L43" s="36"/>
      <c r="M43" s="36">
        <v>4.25</v>
      </c>
      <c r="N43" s="36"/>
      <c r="O43" s="36"/>
      <c r="P43" s="76">
        <v>4.25</v>
      </c>
      <c r="Q43" s="36"/>
      <c r="R43" s="36"/>
      <c r="S43" s="76">
        <v>4.25</v>
      </c>
      <c r="T43" s="76">
        <v>4.25</v>
      </c>
      <c r="U43" s="36"/>
      <c r="V43" s="36"/>
      <c r="W43" s="36"/>
      <c r="X43" s="76">
        <v>4.25</v>
      </c>
      <c r="Y43" s="36">
        <v>5</v>
      </c>
      <c r="Z43" s="36"/>
      <c r="AA43" s="36"/>
      <c r="AB43" s="46" t="s">
        <v>70</v>
      </c>
      <c r="AC43" s="36"/>
      <c r="AD43" s="36"/>
      <c r="AE43" s="76">
        <v>4.25</v>
      </c>
      <c r="AF43" s="36"/>
      <c r="AG43" s="36"/>
      <c r="AH43" s="76">
        <v>4.25</v>
      </c>
      <c r="AI43" s="76">
        <v>4.25</v>
      </c>
      <c r="AJ43" s="36">
        <v>4.25</v>
      </c>
      <c r="AK43" s="36"/>
      <c r="AL43" s="36"/>
      <c r="AM43" s="36">
        <v>9</v>
      </c>
      <c r="AN43" s="36">
        <v>6</v>
      </c>
      <c r="AO43" s="76">
        <v>4.25</v>
      </c>
      <c r="AP43" s="29"/>
      <c r="AQ43" s="36"/>
      <c r="AR43" s="36"/>
      <c r="AS43" s="36">
        <v>5</v>
      </c>
      <c r="AT43" s="36"/>
      <c r="AU43" s="36">
        <v>7</v>
      </c>
      <c r="AV43" s="36">
        <v>7</v>
      </c>
      <c r="AW43" s="36"/>
      <c r="AX43" s="36"/>
      <c r="AY43" s="36"/>
      <c r="AZ43" s="36"/>
      <c r="BA43" s="36"/>
      <c r="BB43" s="36">
        <v>7</v>
      </c>
      <c r="BC43" s="36">
        <v>7</v>
      </c>
      <c r="BD43" s="36">
        <v>7</v>
      </c>
      <c r="BE43" s="36">
        <v>7</v>
      </c>
      <c r="BF43" s="36"/>
      <c r="BG43" s="36"/>
      <c r="BH43" s="36"/>
      <c r="BI43" s="36"/>
      <c r="BJ43" s="36">
        <v>8</v>
      </c>
      <c r="BK43" s="46"/>
      <c r="BL43" s="46"/>
      <c r="BM43" s="29" t="s">
        <v>73</v>
      </c>
      <c r="BN43" s="46">
        <v>7</v>
      </c>
      <c r="BO43" s="76">
        <v>4.25</v>
      </c>
      <c r="BP43" s="37"/>
    </row>
    <row r="44" spans="1:68">
      <c r="A44" s="54" t="str">
        <f>IF(ISNUMBER([1]!Tablo[[#This Row],[JOUR]]),DATE(YEAR([1]!Tablo[[#This Row],[JOUR]]),MONTH([1]!Tablo[[#This Row],[JOUR]])+1,0),A43)</f>
        <v/>
      </c>
      <c r="B44" s="71" t="str">
        <f>IF(ISNUMBER([1]!Tablo[[#This Row],[JOUR]]),INT(MOD(INT(([1]!Tablo[[#This Row],[JOUR]]-2)/7)+3/5,52+5/28))+1,B43)</f>
        <v>SEMAINE</v>
      </c>
      <c r="C44" s="56"/>
      <c r="D44" s="56" t="s">
        <v>69</v>
      </c>
      <c r="E44" s="75"/>
      <c r="F44" s="46" t="s">
        <v>74</v>
      </c>
      <c r="G44" s="75"/>
      <c r="H44" s="36"/>
      <c r="I44" s="36"/>
      <c r="J44" s="36"/>
      <c r="K44" s="36"/>
      <c r="L44" s="36"/>
      <c r="M44" s="36"/>
      <c r="N44" s="46"/>
      <c r="O44" s="36"/>
      <c r="P44" s="75"/>
      <c r="Q44" s="36"/>
      <c r="R44" s="36"/>
      <c r="S44" s="75"/>
      <c r="T44" s="75"/>
      <c r="U44" s="36"/>
      <c r="V44" s="36"/>
      <c r="W44" s="36"/>
      <c r="X44" s="75"/>
      <c r="Y44" s="36"/>
      <c r="Z44" s="36"/>
      <c r="AA44" s="36"/>
      <c r="AB44" s="36">
        <v>3.92</v>
      </c>
      <c r="AC44" s="36"/>
      <c r="AD44" s="36"/>
      <c r="AE44" s="75"/>
      <c r="AF44" s="36"/>
      <c r="AG44" s="36"/>
      <c r="AH44" s="75"/>
      <c r="AI44" s="75"/>
      <c r="AJ44" s="36"/>
      <c r="AK44" s="36"/>
      <c r="AL44" s="36"/>
      <c r="AM44" s="36"/>
      <c r="AN44" s="36"/>
      <c r="AO44" s="75"/>
      <c r="AP44" s="29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46"/>
      <c r="BL44" s="46"/>
      <c r="BM44" s="46" t="s">
        <v>73</v>
      </c>
      <c r="BN44" s="46"/>
      <c r="BO44" s="75"/>
      <c r="BP44" s="37"/>
    </row>
    <row r="45" spans="1:68">
      <c r="A45" s="54" t="str">
        <f>IF(ISNUMBER([1]!Tablo[[#This Row],[JOUR]]),DATE(YEAR([1]!Tablo[[#This Row],[JOUR]]),MONTH([1]!Tablo[[#This Row],[JOUR]])+1,0),A44)</f>
        <v/>
      </c>
      <c r="B45" s="71" t="str">
        <f>IF(ISNUMBER([1]!Tablo[[#This Row],[JOUR]]),INT(MOD(INT(([1]!Tablo[[#This Row],[JOUR]]-2)/7)+3/5,52+5/28))+1,B44)</f>
        <v>SEMAINE</v>
      </c>
      <c r="C45" s="57">
        <f>C43+1</f>
        <v>43124</v>
      </c>
      <c r="D45" s="57" t="s">
        <v>67</v>
      </c>
      <c r="E45" s="76">
        <v>5.75</v>
      </c>
      <c r="F45" s="46">
        <v>5.75</v>
      </c>
      <c r="G45" s="76">
        <v>5.75</v>
      </c>
      <c r="H45" s="36"/>
      <c r="I45" s="36"/>
      <c r="J45" s="36"/>
      <c r="K45" s="36"/>
      <c r="L45" s="36"/>
      <c r="M45" s="46" t="s">
        <v>74</v>
      </c>
      <c r="N45" s="36"/>
      <c r="O45" s="36"/>
      <c r="P45" s="76">
        <v>5.75</v>
      </c>
      <c r="Q45" s="36"/>
      <c r="R45" s="36"/>
      <c r="S45" s="76">
        <v>5.75</v>
      </c>
      <c r="T45" s="76">
        <v>5.75</v>
      </c>
      <c r="U45" s="36"/>
      <c r="V45" s="36"/>
      <c r="W45" s="46"/>
      <c r="X45" s="76" t="s">
        <v>74</v>
      </c>
      <c r="Y45" s="46">
        <v>6</v>
      </c>
      <c r="Z45" s="46"/>
      <c r="AA45" s="46"/>
      <c r="AB45" s="46">
        <v>5.75</v>
      </c>
      <c r="AC45" s="46"/>
      <c r="AD45" s="46"/>
      <c r="AE45" s="76">
        <v>5.75</v>
      </c>
      <c r="AF45" s="46"/>
      <c r="AG45" s="46"/>
      <c r="AH45" s="76">
        <v>5.75</v>
      </c>
      <c r="AI45" s="76">
        <v>5.75</v>
      </c>
      <c r="AJ45" s="46">
        <v>6.75</v>
      </c>
      <c r="AK45" s="46"/>
      <c r="AL45" s="46"/>
      <c r="AM45" s="36">
        <v>3.75</v>
      </c>
      <c r="AN45" s="36">
        <v>6.25</v>
      </c>
      <c r="AO45" s="76">
        <v>5.75</v>
      </c>
      <c r="AP45" s="29"/>
      <c r="AQ45" s="36"/>
      <c r="AR45" s="36"/>
      <c r="AS45" s="36">
        <v>6.5</v>
      </c>
      <c r="AT45" s="36"/>
      <c r="AU45" s="36">
        <v>7</v>
      </c>
      <c r="AV45" s="36">
        <v>7</v>
      </c>
      <c r="AW45" s="36"/>
      <c r="AX45" s="36"/>
      <c r="AY45" s="36"/>
      <c r="AZ45" s="36"/>
      <c r="BA45" s="36"/>
      <c r="BB45" s="36">
        <v>7</v>
      </c>
      <c r="BC45" s="36">
        <v>7</v>
      </c>
      <c r="BD45" s="36">
        <v>7</v>
      </c>
      <c r="BE45" s="36">
        <v>7</v>
      </c>
      <c r="BF45" s="36"/>
      <c r="BG45" s="36"/>
      <c r="BH45" s="36"/>
      <c r="BI45" s="36"/>
      <c r="BJ45" s="36">
        <v>8</v>
      </c>
      <c r="BK45" s="46"/>
      <c r="BL45" s="46"/>
      <c r="BM45" s="29" t="s">
        <v>112</v>
      </c>
      <c r="BN45" s="46">
        <v>7</v>
      </c>
      <c r="BO45" s="76">
        <v>5.75</v>
      </c>
      <c r="BP45" s="37"/>
    </row>
    <row r="46" spans="1:68">
      <c r="A46" s="54" t="str">
        <f>IF(ISNUMBER([1]!Tablo[[#This Row],[JOUR]]),DATE(YEAR([1]!Tablo[[#This Row],[JOUR]]),MONTH([1]!Tablo[[#This Row],[JOUR]])+1,0),A45)</f>
        <v/>
      </c>
      <c r="B46" s="71" t="str">
        <f>IF(ISNUMBER([1]!Tablo[[#This Row],[JOUR]]),INT(MOD(INT(([1]!Tablo[[#This Row],[JOUR]]-2)/7)+3/5,52+5/28))+1,B45)</f>
        <v>SEMAINE</v>
      </c>
      <c r="C46" s="56"/>
      <c r="D46" s="56" t="s">
        <v>69</v>
      </c>
      <c r="E46" s="75"/>
      <c r="F46" s="46"/>
      <c r="G46" s="75"/>
      <c r="H46" s="36"/>
      <c r="I46" s="36"/>
      <c r="J46" s="36"/>
      <c r="K46" s="36"/>
      <c r="L46" s="36"/>
      <c r="M46" s="46" t="s">
        <v>74</v>
      </c>
      <c r="N46" s="46"/>
      <c r="O46" s="36"/>
      <c r="P46" s="75"/>
      <c r="Q46" s="36"/>
      <c r="R46" s="36"/>
      <c r="S46" s="75"/>
      <c r="T46" s="75"/>
      <c r="U46" s="36"/>
      <c r="V46" s="36"/>
      <c r="W46" s="46"/>
      <c r="X46" s="77" t="s">
        <v>74</v>
      </c>
      <c r="Y46" s="46"/>
      <c r="Z46" s="46"/>
      <c r="AA46" s="46"/>
      <c r="AB46" s="46"/>
      <c r="AC46" s="46"/>
      <c r="AD46" s="46"/>
      <c r="AE46" s="75"/>
      <c r="AF46" s="46"/>
      <c r="AG46" s="46"/>
      <c r="AH46" s="75"/>
      <c r="AI46" s="75"/>
      <c r="AJ46" s="46"/>
      <c r="AK46" s="46"/>
      <c r="AL46" s="46"/>
      <c r="AM46" s="36"/>
      <c r="AN46" s="36"/>
      <c r="AO46" s="75"/>
      <c r="AP46" s="29"/>
      <c r="AQ46" s="4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46"/>
      <c r="BL46" s="46"/>
      <c r="BM46" s="46" t="s">
        <v>112</v>
      </c>
      <c r="BN46" s="46"/>
      <c r="BO46" s="75"/>
      <c r="BP46" s="37"/>
    </row>
    <row r="47" spans="1:68">
      <c r="A47" s="54" t="str">
        <f>IF(ISNUMBER([1]!Tablo[[#This Row],[JOUR]]),DATE(YEAR([1]!Tablo[[#This Row],[JOUR]]),MONTH([1]!Tablo[[#This Row],[JOUR]])+1,0),A46)</f>
        <v/>
      </c>
      <c r="B47" s="71" t="str">
        <f>IF(ISNUMBER([1]!Tablo[[#This Row],[JOUR]]),INT(MOD(INT(([1]!Tablo[[#This Row],[JOUR]]-2)/7)+3/5,52+5/28))+1,B46)</f>
        <v>SEMAINE</v>
      </c>
      <c r="C47" s="57">
        <f>C45+1</f>
        <v>43125</v>
      </c>
      <c r="D47" s="57" t="s">
        <v>67</v>
      </c>
      <c r="E47" s="76">
        <v>5.25</v>
      </c>
      <c r="F47" s="46">
        <v>5.25</v>
      </c>
      <c r="G47" s="76">
        <v>5.25</v>
      </c>
      <c r="H47" s="36"/>
      <c r="I47" s="36"/>
      <c r="J47" s="36"/>
      <c r="K47" s="36"/>
      <c r="L47" s="36"/>
      <c r="M47" s="46" t="s">
        <v>74</v>
      </c>
      <c r="N47" s="46"/>
      <c r="O47" s="36"/>
      <c r="P47" s="76">
        <v>5.25</v>
      </c>
      <c r="Q47" s="36"/>
      <c r="R47" s="36"/>
      <c r="S47" s="76">
        <v>5.25</v>
      </c>
      <c r="T47" s="76">
        <v>5.25</v>
      </c>
      <c r="U47" s="36"/>
      <c r="V47" s="36"/>
      <c r="W47" s="46"/>
      <c r="X47" s="76">
        <v>5.25</v>
      </c>
      <c r="Y47" s="46">
        <v>4.75</v>
      </c>
      <c r="Z47" s="46"/>
      <c r="AA47" s="46"/>
      <c r="AB47" s="46">
        <v>5.25</v>
      </c>
      <c r="AC47" s="46"/>
      <c r="AD47" s="46"/>
      <c r="AE47" s="76">
        <v>5.25</v>
      </c>
      <c r="AF47" s="46"/>
      <c r="AG47" s="46"/>
      <c r="AH47" s="76">
        <v>5.25</v>
      </c>
      <c r="AI47" s="76">
        <v>5.25</v>
      </c>
      <c r="AJ47" s="46">
        <v>5</v>
      </c>
      <c r="AK47" s="46"/>
      <c r="AL47" s="46"/>
      <c r="AM47" s="36">
        <v>9.75</v>
      </c>
      <c r="AN47" s="36">
        <v>6</v>
      </c>
      <c r="AO47" s="76">
        <v>5.25</v>
      </c>
      <c r="AP47" s="29"/>
      <c r="AQ47" s="36"/>
      <c r="AR47" s="36"/>
      <c r="AS47" s="36">
        <v>5</v>
      </c>
      <c r="AT47" s="36"/>
      <c r="AU47" s="36">
        <v>7</v>
      </c>
      <c r="AV47" s="36">
        <v>7</v>
      </c>
      <c r="AW47" s="36"/>
      <c r="AX47" s="36"/>
      <c r="AY47" s="36"/>
      <c r="AZ47" s="36"/>
      <c r="BA47" s="36"/>
      <c r="BB47" s="46" t="s">
        <v>109</v>
      </c>
      <c r="BC47" s="36">
        <v>7</v>
      </c>
      <c r="BD47" s="36">
        <v>7</v>
      </c>
      <c r="BE47" s="36">
        <v>7</v>
      </c>
      <c r="BF47" s="36"/>
      <c r="BG47" s="36"/>
      <c r="BH47" s="36"/>
      <c r="BI47" s="36"/>
      <c r="BJ47" s="36">
        <v>8</v>
      </c>
      <c r="BK47" s="46"/>
      <c r="BL47" s="46"/>
      <c r="BM47" s="29" t="s">
        <v>112</v>
      </c>
      <c r="BN47" s="46">
        <v>7</v>
      </c>
      <c r="BO47" s="76">
        <v>5.25</v>
      </c>
      <c r="BP47" s="37"/>
    </row>
    <row r="48" spans="1:68">
      <c r="A48" s="54" t="str">
        <f>IF(ISNUMBER([1]!Tablo[[#This Row],[JOUR]]),DATE(YEAR([1]!Tablo[[#This Row],[JOUR]]),MONTH([1]!Tablo[[#This Row],[JOUR]])+1,0),A47)</f>
        <v/>
      </c>
      <c r="B48" s="71" t="str">
        <f>IF(ISNUMBER([1]!Tablo[[#This Row],[JOUR]]),INT(MOD(INT(([1]!Tablo[[#This Row],[JOUR]]-2)/7)+3/5,52+5/28))+1,B47)</f>
        <v>SEMAINE</v>
      </c>
      <c r="C48" s="56"/>
      <c r="D48" s="56" t="s">
        <v>69</v>
      </c>
      <c r="E48" s="75"/>
      <c r="F48" s="46"/>
      <c r="G48" s="75"/>
      <c r="H48" s="36"/>
      <c r="I48" s="36"/>
      <c r="J48" s="36"/>
      <c r="K48" s="36"/>
      <c r="L48" s="36"/>
      <c r="M48" s="46" t="s">
        <v>74</v>
      </c>
      <c r="N48" s="36"/>
      <c r="O48" s="36"/>
      <c r="P48" s="75"/>
      <c r="Q48" s="36"/>
      <c r="R48" s="36"/>
      <c r="S48" s="75"/>
      <c r="T48" s="75"/>
      <c r="U48" s="36"/>
      <c r="V48" s="36"/>
      <c r="W48" s="46"/>
      <c r="X48" s="75"/>
      <c r="Y48" s="46"/>
      <c r="Z48" s="46"/>
      <c r="AA48" s="46"/>
      <c r="AB48" s="46"/>
      <c r="AC48" s="46"/>
      <c r="AD48" s="46"/>
      <c r="AE48" s="75"/>
      <c r="AF48" s="46"/>
      <c r="AG48" s="46"/>
      <c r="AH48" s="75"/>
      <c r="AI48" s="75"/>
      <c r="AJ48" s="46"/>
      <c r="AK48" s="46"/>
      <c r="AL48" s="46"/>
      <c r="AM48" s="36"/>
      <c r="AN48" s="36"/>
      <c r="AO48" s="75"/>
      <c r="AP48" s="29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46" t="s">
        <v>109</v>
      </c>
      <c r="BC48" s="36"/>
      <c r="BD48" s="36"/>
      <c r="BE48" s="36"/>
      <c r="BF48" s="36"/>
      <c r="BG48" s="36"/>
      <c r="BH48" s="36"/>
      <c r="BI48" s="36"/>
      <c r="BJ48" s="36"/>
      <c r="BK48" s="46"/>
      <c r="BL48" s="46"/>
      <c r="BM48" s="46" t="s">
        <v>112</v>
      </c>
      <c r="BN48" s="46"/>
      <c r="BO48" s="75"/>
      <c r="BP48" s="37"/>
    </row>
    <row r="49" spans="1:68">
      <c r="A49" s="54" t="str">
        <f>IF(ISNUMBER([1]!Tablo[[#This Row],[JOUR]]),DATE(YEAR([1]!Tablo[[#This Row],[JOUR]]),MONTH([1]!Tablo[[#This Row],[JOUR]])+1,0),A48)</f>
        <v/>
      </c>
      <c r="B49" s="71" t="str">
        <f>IF(ISNUMBER([1]!Tablo[[#This Row],[JOUR]]),INT(MOD(INT(([1]!Tablo[[#This Row],[JOUR]]-2)/7)+3/5,52+5/28))+1,B48)</f>
        <v>SEMAINE</v>
      </c>
      <c r="C49" s="57">
        <f>C47+1</f>
        <v>43126</v>
      </c>
      <c r="D49" s="57" t="s">
        <v>67</v>
      </c>
      <c r="E49" s="76">
        <v>5.25</v>
      </c>
      <c r="F49" s="46">
        <v>5.25</v>
      </c>
      <c r="G49" s="76">
        <v>5.25</v>
      </c>
      <c r="H49" s="36"/>
      <c r="I49" s="46"/>
      <c r="J49" s="36"/>
      <c r="K49" s="36"/>
      <c r="L49" s="36"/>
      <c r="M49" s="46" t="s">
        <v>74</v>
      </c>
      <c r="N49" s="46"/>
      <c r="O49" s="36"/>
      <c r="P49" s="76">
        <v>5.25</v>
      </c>
      <c r="Q49" s="36"/>
      <c r="R49" s="36"/>
      <c r="S49" s="76">
        <v>5.25</v>
      </c>
      <c r="T49" s="76">
        <v>5.25</v>
      </c>
      <c r="U49" s="36"/>
      <c r="V49" s="36"/>
      <c r="W49" s="36"/>
      <c r="X49" s="76" t="s">
        <v>74</v>
      </c>
      <c r="Y49" s="36">
        <v>6</v>
      </c>
      <c r="Z49" s="36"/>
      <c r="AA49" s="36"/>
      <c r="AB49" s="36">
        <v>5.25</v>
      </c>
      <c r="AC49" s="36"/>
      <c r="AD49" s="36"/>
      <c r="AE49" s="76">
        <v>5.25</v>
      </c>
      <c r="AF49" s="36"/>
      <c r="AG49" s="36"/>
      <c r="AH49" s="76">
        <v>5.25</v>
      </c>
      <c r="AI49" s="76">
        <v>5.25</v>
      </c>
      <c r="AJ49" s="36">
        <v>5.25</v>
      </c>
      <c r="AK49" s="36"/>
      <c r="AL49" s="36"/>
      <c r="AM49" s="36">
        <v>9.25</v>
      </c>
      <c r="AN49" s="36">
        <v>6.25</v>
      </c>
      <c r="AO49" s="76">
        <v>5.25</v>
      </c>
      <c r="AP49" s="29"/>
      <c r="AQ49" s="36"/>
      <c r="AR49" s="36"/>
      <c r="AS49" s="36">
        <v>6</v>
      </c>
      <c r="AT49" s="36"/>
      <c r="AU49" s="36">
        <v>7</v>
      </c>
      <c r="AV49" s="36">
        <v>7</v>
      </c>
      <c r="AW49" s="36"/>
      <c r="AX49" s="36"/>
      <c r="AY49" s="36"/>
      <c r="AZ49" s="36"/>
      <c r="BA49" s="36"/>
      <c r="BB49" s="36">
        <v>7</v>
      </c>
      <c r="BC49" s="36">
        <v>7</v>
      </c>
      <c r="BD49" s="36">
        <v>7</v>
      </c>
      <c r="BE49" s="36">
        <v>3</v>
      </c>
      <c r="BF49" s="36"/>
      <c r="BG49" s="36"/>
      <c r="BH49" s="36"/>
      <c r="BI49" s="36"/>
      <c r="BJ49" s="36">
        <v>7</v>
      </c>
      <c r="BK49" s="46"/>
      <c r="BL49" s="46"/>
      <c r="BM49" s="29" t="s">
        <v>112</v>
      </c>
      <c r="BN49" s="46">
        <v>7</v>
      </c>
      <c r="BO49" s="76">
        <v>5.25</v>
      </c>
      <c r="BP49" s="37"/>
    </row>
    <row r="50" spans="1:68">
      <c r="A50" s="54" t="str">
        <f>IF(ISNUMBER([1]!Tablo[[#This Row],[JOUR]]),DATE(YEAR([1]!Tablo[[#This Row],[JOUR]]),MONTH([1]!Tablo[[#This Row],[JOUR]])+1,0),A49)</f>
        <v/>
      </c>
      <c r="B50" s="71" t="str">
        <f>IF(ISNUMBER([1]!Tablo[[#This Row],[JOUR]]),INT(MOD(INT(([1]!Tablo[[#This Row],[JOUR]]-2)/7)+3/5,52+5/28))+1,B49)</f>
        <v>SEMAINE</v>
      </c>
      <c r="C50" s="56"/>
      <c r="D50" s="56" t="s">
        <v>69</v>
      </c>
      <c r="E50" s="75"/>
      <c r="F50" s="46"/>
      <c r="G50" s="46"/>
      <c r="H50" s="36"/>
      <c r="I50" s="46"/>
      <c r="J50" s="36"/>
      <c r="K50" s="36"/>
      <c r="L50" s="36"/>
      <c r="M50" s="46" t="s">
        <v>74</v>
      </c>
      <c r="N50" s="36"/>
      <c r="O50" s="36"/>
      <c r="P50" s="46"/>
      <c r="Q50" s="36"/>
      <c r="R50" s="36"/>
      <c r="S50" s="46"/>
      <c r="T50" s="46"/>
      <c r="U50" s="36"/>
      <c r="V50" s="36"/>
      <c r="W50" s="36"/>
      <c r="X50" s="46" t="s">
        <v>74</v>
      </c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29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29"/>
      <c r="BB50" s="36"/>
      <c r="BC50" s="36"/>
      <c r="BD50" s="36"/>
      <c r="BE50" s="36"/>
      <c r="BF50" s="36"/>
      <c r="BG50" s="36"/>
      <c r="BH50" s="36"/>
      <c r="BI50" s="36"/>
      <c r="BJ50" s="36"/>
      <c r="BK50" s="46"/>
      <c r="BL50" s="46"/>
      <c r="BM50" s="46" t="s">
        <v>112</v>
      </c>
      <c r="BN50" s="46"/>
      <c r="BO50" s="46"/>
      <c r="BP50" s="37"/>
    </row>
    <row r="51" spans="1:68">
      <c r="A51" s="54" t="str">
        <f>IF(ISNUMBER([1]!Tablo[[#This Row],[JOUR]]),DATE(YEAR([1]!Tablo[[#This Row],[JOUR]]),MONTH([1]!Tablo[[#This Row],[JOUR]])+1,0),A50)</f>
        <v/>
      </c>
      <c r="B51" s="71" t="str">
        <f>IF(ISNUMBER([1]!Tablo[[#This Row],[JOUR]]),INT(MOD(INT(([1]!Tablo[[#This Row],[JOUR]]-2)/7)+3/5,52+5/28))+1,B50)</f>
        <v>SEMAINE</v>
      </c>
      <c r="C51" s="57" t="s">
        <v>66</v>
      </c>
      <c r="D51" s="57"/>
      <c r="E51" s="76">
        <f t="array" ref="E51">SUM(IF(ISNUMBER(E41:E50),E41:E50,SUMIF(codes[code],E41:E50,codes[forfait])))+SUM(COUNTIF(JF,$C41:$C50))*JFHN</f>
        <v>25</v>
      </c>
      <c r="F51" s="29">
        <f t="array" ref="F51">SUM(IF(ISNUMBER(F41:F50),F41:F50,SUMIF(codes[code],F41:F50,codes[forfait])))+SUM(COUNTIF(JF,$C41:$C50))*JFHN</f>
        <v>27.75</v>
      </c>
      <c r="G51" s="29">
        <f t="array" ref="G51">SUM(IF(ISNUMBER(G41:G50),G41:G50,SUMIF(codes[code],G41:G50,codes[forfait])))+SUM(COUNTIF(JF,$C41:$C50))*JFHN</f>
        <v>25</v>
      </c>
      <c r="H51" s="29">
        <f t="array" ref="H51">SUM(IF(ISNUMBER(H41:H50),H41:H50,SUMIF(codes[code],H41:H50,codes[forfait])))+SUM(COUNTIF(JF,$C41:$C50))*JFHN</f>
        <v>0</v>
      </c>
      <c r="I51" s="29">
        <f t="array" ref="I51">SUM(IF(ISNUMBER(I41:I50),I41:I50,SUMIF(codes[code],I41:I50,codes[forfait])))+SUM(COUNTIF(JF,$C41:$C50))*JFHN</f>
        <v>0</v>
      </c>
      <c r="J51" s="29">
        <f t="array" ref="J51">SUM(IF(ISNUMBER(J41:J50),J41:J50,SUMIF(codes[code],J41:J50,codes[forfait])))+SUM(COUNTIF(JF,$C41:$C50))*JFHN</f>
        <v>0</v>
      </c>
      <c r="K51" s="29">
        <f t="array" ref="K51">SUM(IF(ISNUMBER(K41:K50),K41:K50,SUMIF(codes[code],K41:K50,codes[forfait])))+SUM(COUNTIF(JF,$C41:$C50))*JFHN</f>
        <v>0</v>
      </c>
      <c r="L51" s="29">
        <f t="array" ref="L51">SUM(IF(ISNUMBER(L41:L50),L41:L50,SUMIF(codes[code],L41:L50,codes[forfait])))+SUM(COUNTIF(JF,$C41:$C50))*JFHN</f>
        <v>0</v>
      </c>
      <c r="M51" s="29">
        <f t="array" ref="M51">SUM(IF(ISNUMBER(M41:M50),M41:M50,SUMIF(codes[code],M41:M50,codes[forfait])))+SUM(COUNTIF(JF,$C41:$C50))*JFHN</f>
        <v>29.75</v>
      </c>
      <c r="N51" s="29">
        <f t="array" ref="N51">SUM(IF(ISNUMBER(N41:N50),N41:N50,SUMIF(codes[code],N41:N50,codes[forfait])))+SUM(COUNTIF(JF,$C41:$C50))*JFHN</f>
        <v>0</v>
      </c>
      <c r="O51" s="29">
        <f t="array" ref="O51">SUM(IF(ISNUMBER(O41:O50),O41:O50,SUMIF(codes[code],O41:O50,codes[forfait])))+SUM(COUNTIF(JF,$C41:$C50))*JFHN</f>
        <v>0</v>
      </c>
      <c r="P51" s="29">
        <f t="array" ref="P51">SUM(IF(ISNUMBER(P41:P50),P41:P50,SUMIF(codes[code],P41:P50,codes[forfait])))+SUM(COUNTIF(JF,$C41:$C50))*JFHN</f>
        <v>25</v>
      </c>
      <c r="Q51" s="29">
        <f t="array" ref="Q51">SUM(IF(ISNUMBER(Q41:Q50),Q41:Q50,SUMIF(codes[code],Q41:Q50,codes[forfait])))+SUM(COUNTIF(JF,$C41:$C50))*JFHN</f>
        <v>0</v>
      </c>
      <c r="R51" s="29">
        <f t="array" ref="R51">SUM(IF(ISNUMBER(R41:R50),R41:R50,SUMIF(codes[code],R41:R50,codes[forfait])))+SUM(COUNTIF(JF,$C41:$C50))*JFHN</f>
        <v>0</v>
      </c>
      <c r="S51" s="29">
        <f t="array" ref="S51">SUM(IF(ISNUMBER(S41:S50),S41:S50,SUMIF(codes[code],S41:S50,codes[forfait])))+SUM(COUNTIF(JF,$C41:$C50))*JFHN</f>
        <v>25</v>
      </c>
      <c r="T51" s="29">
        <f t="array" ref="T51">SUM(IF(ISNUMBER(T41:T50),T41:T50,SUMIF(codes[code],T41:T50,codes[forfait])))+SUM(COUNTIF(JF,$C41:$C50))*JFHN</f>
        <v>25</v>
      </c>
      <c r="U51" s="29">
        <f t="array" ref="U51">SUM(IF(ISNUMBER(U41:U50),U41:U50,SUMIF(codes[code],U41:U50,codes[forfait])))+SUM(COUNTIF(JF,$C41:$C50))*JFHN</f>
        <v>0</v>
      </c>
      <c r="V51" s="29">
        <f t="array" ref="V51">SUM(IF(ISNUMBER(V41:V50),V41:V50,SUMIF(codes[code],V41:V50,codes[forfait])))+SUM(COUNTIF(JF,$C41:$C50))*JFHN</f>
        <v>0</v>
      </c>
      <c r="W51" s="29">
        <f t="array" ref="W51">SUM(IF(ISNUMBER(W41:W50),W41:W50,SUMIF(codes[code],W41:W50,codes[forfait])))+SUM(COUNTIF(JF,$C41:$C50))*JFHN</f>
        <v>0</v>
      </c>
      <c r="X51" s="29">
        <f t="array" ref="X51">SUM(IF(ISNUMBER(X41:X50),X41:X50,SUMIF(codes[code],X41:X50,codes[forfait])))+SUM(COUNTIF(JF,$C41:$C50))*JFHN</f>
        <v>28</v>
      </c>
      <c r="Y51" s="29">
        <f t="array" ref="Y51">SUM(IF(ISNUMBER(Y41:Y50),Y41:Y50,SUMIF(codes[code],Y41:Y50,codes[forfait])))+SUM(COUNTIF(JF,$C41:$C50))*JFHN</f>
        <v>27.5</v>
      </c>
      <c r="Z51" s="29">
        <f t="array" ref="Z51">SUM(IF(ISNUMBER(Z41:Z50),Z41:Z50,SUMIF(codes[code],Z41:Z50,codes[forfait])))+SUM(COUNTIF(JF,$C41:$C50))*JFHN</f>
        <v>0</v>
      </c>
      <c r="AA51" s="29">
        <f t="array" ref="AA51">SUM(IF(ISNUMBER(AA41:AA50),AA41:AA50,SUMIF(codes[code],AA41:AA50,codes[forfait])))+SUM(COUNTIF(JF,$C41:$C50))*JFHN</f>
        <v>0</v>
      </c>
      <c r="AB51" s="29">
        <f t="array" ref="AB51">SUM(IF(ISNUMBER(AB41:AB50),AB41:AB50,SUMIF(codes[code],AB41:AB50,codes[forfait])))+SUM(COUNTIF(JF,$C41:$C50))*JFHN</f>
        <v>24.67</v>
      </c>
      <c r="AC51" s="29">
        <f t="array" ref="AC51">SUM(IF(ISNUMBER(AC41:AC50),AC41:AC50,SUMIF(codes[code],AC41:AC50,codes[forfait])))+SUM(COUNTIF(JF,$C41:$C50))*JFHN</f>
        <v>0</v>
      </c>
      <c r="AD51" s="29">
        <f t="array" ref="AD51">SUM(IF(ISNUMBER(AD41:AD50),AD41:AD50,SUMIF(codes[code],AD41:AD50,codes[forfait])))+SUM(COUNTIF(JF,$C41:$C50))*JFHN</f>
        <v>0</v>
      </c>
      <c r="AE51" s="29">
        <f t="array" ref="AE51">SUM(IF(ISNUMBER(AE41:AE50),AE41:AE50,SUMIF(codes[code],AE41:AE50,codes[forfait])))+SUM(COUNTIF(JF,$C41:$C50))*JFHN</f>
        <v>25</v>
      </c>
      <c r="AF51" s="29">
        <f t="array" ref="AF51">SUM(IF(ISNUMBER(AF41:AF50),AF41:AF50,SUMIF(codes[code],AF41:AF50,codes[forfait])))+SUM(COUNTIF(JF,$C41:$C50))*JFHN</f>
        <v>0</v>
      </c>
      <c r="AG51" s="29">
        <f t="array" ref="AG51">SUM(IF(ISNUMBER(AG41:AG50),AG41:AG50,SUMIF(codes[code],AG41:AG50,codes[forfait])))+SUM(COUNTIF(JF,$C41:$C50))*JFHN</f>
        <v>0</v>
      </c>
      <c r="AH51" s="29">
        <f t="array" ref="AH51">SUM(IF(ISNUMBER(AH41:AH50),AH41:AH50,SUMIF(codes[code],AH41:AH50,codes[forfait])))+SUM(COUNTIF(JF,$C41:$C50))*JFHN</f>
        <v>25</v>
      </c>
      <c r="AI51" s="29">
        <f t="array" ref="AI51">SUM(IF(ISNUMBER(AI41:AI50),AI41:AI50,SUMIF(codes[code],AI41:AI50,codes[forfait])))+SUM(COUNTIF(JF,$C41:$C50))*JFHN</f>
        <v>25</v>
      </c>
      <c r="AJ51" s="29">
        <f t="array" ref="AJ51">SUM(IF(ISNUMBER(AJ41:AJ50),AJ41:AJ50,SUMIF(codes[code],AJ41:AJ50,codes[forfait])))+SUM(COUNTIF(JF,$C41:$C50))*JFHN</f>
        <v>26.5</v>
      </c>
      <c r="AK51" s="29">
        <f t="array" ref="AK51">SUM(IF(ISNUMBER(AK41:AK50),AK41:AK50,SUMIF(codes[code],AK41:AK50,codes[forfait])))+SUM(COUNTIF(JF,$C41:$C50))*JFHN</f>
        <v>0</v>
      </c>
      <c r="AL51" s="29">
        <f t="array" ref="AL51">SUM(IF(ISNUMBER(AL41:AL50),AL41:AL50,SUMIF(codes[code],AL41:AL50,codes[forfait])))+SUM(COUNTIF(JF,$C41:$C50))*JFHN</f>
        <v>0</v>
      </c>
      <c r="AM51" s="29">
        <f t="array" ref="AM51">SUM(IF(ISNUMBER(AM41:AM50),AM41:AM50,SUMIF(codes[code],AM41:AM50,codes[forfait])))+SUM(COUNTIF(JF,$C41:$C50))*JFHN</f>
        <v>40.5</v>
      </c>
      <c r="AN51" s="29">
        <f t="array" ref="AN51">SUM(IF(ISNUMBER(AN41:AN50),AN41:AN50,SUMIF(codes[code],AN41:AN50,codes[forfait])))+SUM(COUNTIF(JF,$C41:$C50))*JFHN</f>
        <v>30.25</v>
      </c>
      <c r="AO51" s="29">
        <f t="array" ref="AO51">SUM(IF(ISNUMBER(AO41:AO50),AO41:AO50,SUMIF(codes[code],AO41:AO50,codes[forfait])))+SUM(COUNTIF(JF,$C41:$C50))*JFHN</f>
        <v>24.75</v>
      </c>
      <c r="AP51" s="29">
        <f t="array" ref="AP51">SUM(IF(ISNUMBER(AP41:AP50),AP41:AP50,SUMIF(codes[code],AP41:AP50,codes[forfait])))+SUM(COUNTIF(JF,$C41:$C50))*JFHN</f>
        <v>0</v>
      </c>
      <c r="AQ51" s="29">
        <f t="array" ref="AQ51">SUM(IF(ISNUMBER(AQ41:AQ50),AQ41:AQ50,SUMIF(codes[code],AQ41:AQ50,codes[forfait])))+SUM(COUNTIF(JF,$C41:$C50))*JFHN</f>
        <v>0</v>
      </c>
      <c r="AR51" s="29">
        <f t="array" ref="AR51">SUM(IF(ISNUMBER(AR41:AR50),AR41:AR50,SUMIF(codes[code],AR41:AR50,codes[forfait])))+SUM(COUNTIF(JF,$C41:$C50))*JFHN</f>
        <v>0</v>
      </c>
      <c r="AS51" s="29">
        <f t="array" ref="AS51">SUM(IF(ISNUMBER(AS41:AS50),AS41:AS50,SUMIF(codes[code],AS41:AS50,codes[forfait])))+SUM(COUNTIF(JF,$C41:$C50))*JFHN</f>
        <v>27.25</v>
      </c>
      <c r="AT51" s="29"/>
      <c r="AU51" s="29">
        <f t="array" ref="AU51">SUM(IF(ISNUMBER(AU41:AU50),AU41:AU50,SUMIF(codes[code],AU41:AU50,codes[forfait])))+SUM(COUNTIF(JF,$C41:$C50))*JFHN</f>
        <v>35</v>
      </c>
      <c r="AV51" s="29">
        <f t="array" ref="AV51">SUM(IF(ISNUMBER(AV41:AV50),AV41:AV50,SUMIF(codes[code],AV41:AV50,codes[forfait])))+SUM(COUNTIF(JF,$C41:$C50))*JFHN</f>
        <v>35</v>
      </c>
      <c r="AW51" s="29">
        <f t="array" ref="AW51">SUM(IF(ISNUMBER(AW41:AW50),AW41:AW50,SUMIF(codes[code],AW41:AW50,codes[forfait])))+SUM(COUNTIF(JF,$C41:$C50))*JFHN</f>
        <v>0</v>
      </c>
      <c r="AX51" s="29">
        <f t="array" ref="AX51">SUM(IF(ISNUMBER(AX41:AX50),AX41:AX50,SUMIF(codes[code],AX41:AX50,codes[forfait])))+SUM(COUNTIF(JF,$C41:$C50))*JFHN</f>
        <v>0</v>
      </c>
      <c r="AY51" s="29">
        <f t="array" ref="AY51">SUM(IF(ISNUMBER(AY41:AY50),AY41:AY50,SUMIF(codes[code],AY41:AY50,codes[forfait])))+SUM(COUNTIF(JF,$C41:$C50))*JFHN</f>
        <v>0</v>
      </c>
      <c r="AZ51" s="29">
        <f t="array" ref="AZ51">SUM(IF(ISNUMBER(AZ41:AZ50),AZ41:AZ50,SUMIF(codes[code],AZ41:AZ50,codes[forfait])))+SUM(COUNTIF(JF,$C41:$C50))*JFHN</f>
        <v>0</v>
      </c>
      <c r="BA51" s="29">
        <f t="array" ref="BA51">SUM(IF(ISNUMBER(BA41:BA50),BA41:BA50,SUMIF(codes[code],BA41:BA50,codes[forfait])))+SUM(COUNTIF(JF,$C41:$C50))*JFHN</f>
        <v>0</v>
      </c>
      <c r="BB51" s="29">
        <f t="array" ref="BB51">SUM(IF(ISNUMBER(BB41:BB50),BB41:BB50,SUMIF(codes[code],BB41:BB50,codes[forfait])))+SUM(COUNTIF(JF,$C41:$C50))*JFHN</f>
        <v>28</v>
      </c>
      <c r="BC51" s="29">
        <f t="array" ref="BC51">SUM(IF(ISNUMBER(BC41:BC50),BC41:BC50,SUMIF(codes[code],BC41:BC50,codes[forfait])))+SUM(COUNTIF(JF,$C41:$C50))*JFHN</f>
        <v>35</v>
      </c>
      <c r="BD51" s="29">
        <f t="array" ref="BD51">SUM(IF(ISNUMBER(BD41:BD50),BD41:BD50,SUMIF(codes[code],BD41:BD50,codes[forfait])))+SUM(COUNTIF(JF,$C41:$C50))*JFHN</f>
        <v>35</v>
      </c>
      <c r="BE51" s="29">
        <f t="array" ref="BE51">SUM(IF(ISNUMBER(BE41:BE50),BE41:BE50,SUMIF(codes[code],BE41:BE50,codes[forfait])))+SUM(COUNTIF(JF,$C41:$C50))*JFHN</f>
        <v>31</v>
      </c>
      <c r="BF51" s="29">
        <v>35</v>
      </c>
      <c r="BG51" s="29">
        <f t="array" ref="BG51">SUM(IF(ISNUMBER(BG41:BG50),BG41:BG50,SUMIF(codes[code],BG41:BG50,codes[forfait])))+SUM(COUNTIF(JF,$C41:$C50))*JFHN</f>
        <v>0</v>
      </c>
      <c r="BH51" s="29">
        <f t="array" ref="BH51">SUM(IF(ISNUMBER(BH41:BH50),BH41:BH50,SUMIF(codes[code],BH41:BH50,codes[forfait])))+SUM(COUNTIF(JF,$C41:$C50))*JFHN</f>
        <v>0</v>
      </c>
      <c r="BI51" s="29">
        <f t="array" ref="BI51">SUM(IF(ISNUMBER(BI41:BI50),BI41:BI50,SUMIF(codes[code],BI41:BI50,codes[forfait])))+SUM(COUNTIF(JF,$C41:$C50))*JFHN</f>
        <v>0</v>
      </c>
      <c r="BJ51" s="29">
        <f t="array" ref="BJ51">SUM(IF(ISNUMBER(BJ41:BJ50),BJ41:BJ50,SUMIF(codes[code],BJ41:BJ50,codes[forfait])))+SUM(COUNTIF(JF,$C41:$C50))*JFHN</f>
        <v>39</v>
      </c>
      <c r="BK51" s="29">
        <f t="array" ref="BK51">SUM(IF(ISNUMBER(BK41:BK50),BK41:BK50,SUMIF(codes[code],BK41:BK50,codes[forfait])))+SUM(COUNTIF(JF,$C41:$C50))*JFHN</f>
        <v>0</v>
      </c>
      <c r="BL51" s="29">
        <f t="array" ref="BL51">SUM(IF(ISNUMBER(BL41:BL50),BL41:BL50,SUMIF(codes[code],BL41:BL50,codes[forfait])))+SUM(COUNTIF(JF,$C41:$C50))*JFHN</f>
        <v>0</v>
      </c>
      <c r="BM51" s="29">
        <f t="array" ref="BM51">SUM(IF(ISNUMBER(BM41:BM50),BM41:BM50,SUMIF(codes[code],BM41:BM50,codes[forfait])))+SUM(COUNTIF(JF,$C41:$C50))*JFHN</f>
        <v>0</v>
      </c>
      <c r="BN51" s="29">
        <f t="array" ref="BN51">SUM(IF(ISNUMBER(BN41:BN50),BN41:BN50,SUMIF(codes[code],BN41:BN50,codes[forfait])))+SUM(COUNTIF(JF,$C41:$C50))*JFHN</f>
        <v>35</v>
      </c>
      <c r="BO51" s="29">
        <f t="array" ref="BO51">SUM(IF(ISNUMBER(BO41:BO50),BO41:BO50,SUMIF(codes[code],BO41:BO50,codes[forfait])))+SUM(COUNTIF(JF,$C41:$C50))*JFHN</f>
        <v>25</v>
      </c>
      <c r="BP51" s="58">
        <f>SUM(F51:AR51)</f>
        <v>434.67</v>
      </c>
    </row>
    <row r="52" spans="1:68" ht="13.5" thickBot="1">
      <c r="A52" s="54" t="str">
        <f>IF(ISNUMBER([1]!Tablo[[#This Row],[JOUR]]),DATE(YEAR([1]!Tablo[[#This Row],[JOUR]]),MONTH([1]!Tablo[[#This Row],[JOUR]])+1,0),A51)</f>
        <v/>
      </c>
      <c r="B52" s="71" t="str">
        <f>IF(ISNUMBER([1]!Tablo[[#This Row],[JOUR]]),INT(MOD(INT(([1]!Tablo[[#This Row],[JOUR]]-2)/7)+3/5,52+5/28))+1,B51)</f>
        <v>SEMAINE</v>
      </c>
      <c r="C52" s="57" t="s">
        <v>71</v>
      </c>
      <c r="D52" s="57"/>
      <c r="E52" s="29">
        <f t="array" ref="E52">MIN(SUM(IF(ISNUMBER(E41:E50),E41:E50,SUMIF(codes[code],E41:E50,codes[calcul_HS])))+SUM(COUNTIF(JF,$C41:$C50))*JFHS,sem)</f>
        <v>25</v>
      </c>
      <c r="F52" s="29">
        <f t="array" ref="F52">MIN(SUM(IF(ISNUMBER(F41:F50),F41:F50,SUMIF(codes[code],F41:F50,codes[calcul_HS])))+SUM(COUNTIF(JF,$C41:$C50))*JFHS,sem)</f>
        <v>20.75</v>
      </c>
      <c r="G52" s="29">
        <f t="array" ref="G52">MIN(SUM(IF(ISNUMBER(G41:G50),G41:G50,SUMIF(codes[code],G41:G50,codes[calcul_HS])))+SUM(COUNTIF(JF,$C41:$C50))*JFHS,sem)</f>
        <v>25</v>
      </c>
      <c r="H52" s="29">
        <f t="array" ref="H52">MIN(SUM(IF(ISNUMBER(H41:H50),H41:H50,SUMIF(codes[code],H41:H50,codes[calcul_HS])))+SUM(COUNTIF(JF,$C41:$C50))*JFHS,sem)</f>
        <v>0</v>
      </c>
      <c r="I52" s="29">
        <f t="array" ref="I52">MIN(SUM(IF(ISNUMBER(I41:I50),I41:I50,SUMIF(codes[code],I41:I50,codes[calcul_HS])))+SUM(COUNTIF(JF,$C41:$C50))*JFHS,sem)</f>
        <v>0</v>
      </c>
      <c r="J52" s="29">
        <f t="array" ref="J52">MIN(SUM(IF(ISNUMBER(J41:J50),J41:J50,SUMIF(codes[code],J41:J50,codes[calcul_HS])))+SUM(COUNTIF(JF,$C41:$C50))*JFHS,sem)</f>
        <v>0</v>
      </c>
      <c r="K52" s="29">
        <f t="array" ref="K52">MIN(SUM(IF(ISNUMBER(K41:K50),K41:K50,SUMIF(codes[code],K41:K50,codes[calcul_HS])))+SUM(COUNTIF(JF,$C41:$C50))*JFHS,sem)</f>
        <v>0</v>
      </c>
      <c r="L52" s="29">
        <f t="array" ref="L52">MIN(SUM(IF(ISNUMBER(L41:L50),L41:L50,SUMIF(codes[code],L41:L50,codes[calcul_HS])))+SUM(COUNTIF(JF,$C41:$C50))*JFHS,sem)</f>
        <v>0</v>
      </c>
      <c r="M52" s="29">
        <f t="array" ref="M52">MIN(SUM(IF(ISNUMBER(M41:M50),M41:M50,SUMIF(codes[code],M41:M50,codes[calcul_HS])))+SUM(COUNTIF(JF,$C41:$C50))*JFHS,sem)</f>
        <v>8.75</v>
      </c>
      <c r="N52" s="29">
        <f t="array" ref="N52">MIN(SUM(IF(ISNUMBER(N41:N50),N41:N50,SUMIF(codes[code],N41:N50,codes[calcul_HS])))+SUM(COUNTIF(JF,$C41:$C50))*JFHS,sem)</f>
        <v>0</v>
      </c>
      <c r="O52" s="29">
        <f t="array" ref="O52">MIN(SUM(IF(ISNUMBER(O41:O50),O41:O50,SUMIF(codes[code],O41:O50,codes[calcul_HS])))+SUM(COUNTIF(JF,$C41:$C50))*JFHS,sem)</f>
        <v>0</v>
      </c>
      <c r="P52" s="29">
        <f t="array" ref="P52">MIN(SUM(IF(ISNUMBER(P41:P50),P41:P50,SUMIF(codes[code],P41:P50,codes[calcul_HS])))+SUM(COUNTIF(JF,$C41:$C50))*JFHS,sem)</f>
        <v>25</v>
      </c>
      <c r="Q52" s="29">
        <f t="array" ref="Q52">MIN(SUM(IF(ISNUMBER(Q41:Q50),Q41:Q50,SUMIF(codes[code],Q41:Q50,codes[calcul_HS])))+SUM(COUNTIF(JF,$C41:$C50))*JFHS,sem)</f>
        <v>0</v>
      </c>
      <c r="R52" s="29">
        <f t="array" ref="R52">MIN(SUM(IF(ISNUMBER(R41:R50),R41:R50,SUMIF(codes[code],R41:R50,codes[calcul_HS])))+SUM(COUNTIF(JF,$C41:$C50))*JFHS,sem)</f>
        <v>0</v>
      </c>
      <c r="S52" s="29">
        <f t="array" ref="S52">MIN(SUM(IF(ISNUMBER(S41:S50),S41:S50,SUMIF(codes[code],S41:S50,codes[calcul_HS])))+SUM(COUNTIF(JF,$C41:$C50))*JFHS,sem)</f>
        <v>25</v>
      </c>
      <c r="T52" s="29">
        <f t="array" ref="T52">MIN(SUM(IF(ISNUMBER(T41:T50),T41:T50,SUMIF(codes[code],T41:T50,codes[calcul_HS])))+SUM(COUNTIF(JF,$C41:$C50))*JFHS,sem)</f>
        <v>25</v>
      </c>
      <c r="U52" s="29">
        <f t="array" ref="U52">MIN(SUM(IF(ISNUMBER(U41:U50),U41:U50,SUMIF(codes[code],U41:U50,codes[calcul_HS])))+SUM(COUNTIF(JF,$C41:$C50))*JFHS,sem)</f>
        <v>0</v>
      </c>
      <c r="V52" s="29">
        <f t="array" ref="V52">MIN(SUM(IF(ISNUMBER(V41:V50),V41:V50,SUMIF(codes[code],V41:V50,codes[calcul_HS])))+SUM(COUNTIF(JF,$C41:$C50))*JFHS,sem)</f>
        <v>0</v>
      </c>
      <c r="W52" s="29">
        <f t="array" ref="W52">MIN(SUM(IF(ISNUMBER(W41:W50),W41:W50,SUMIF(codes[code],W41:W50,codes[calcul_HS])))+SUM(COUNTIF(JF,$C41:$C50))*JFHS,sem)</f>
        <v>0</v>
      </c>
      <c r="X52" s="29">
        <f t="array" ref="X52">MIN(SUM(IF(ISNUMBER(X41:X50),X41:X50,SUMIF(codes[code],X41:X50,codes[calcul_HS])))+SUM(COUNTIF(JF,$C41:$C50))*JFHS,sem)</f>
        <v>14</v>
      </c>
      <c r="Y52" s="29">
        <f t="array" ref="Y52">MIN(SUM(IF(ISNUMBER(Y41:Y50),Y41:Y50,SUMIF(codes[code],Y41:Y50,codes[calcul_HS])))+SUM(COUNTIF(JF,$C41:$C50))*JFHS,sem)</f>
        <v>27.5</v>
      </c>
      <c r="Z52" s="29">
        <f t="array" ref="Z52">MIN(SUM(IF(ISNUMBER(Z41:Z50),Z41:Z50,SUMIF(codes[code],Z41:Z50,codes[calcul_HS])))+SUM(COUNTIF(JF,$C41:$C50))*JFHS,sem)</f>
        <v>0</v>
      </c>
      <c r="AA52" s="29">
        <f t="array" ref="AA52">MIN(SUM(IF(ISNUMBER(AA41:AA50),AA41:AA50,SUMIF(codes[code],AA41:AA50,codes[calcul_HS])))+SUM(COUNTIF(JF,$C41:$C50))*JFHS,sem)</f>
        <v>0</v>
      </c>
      <c r="AB52" s="29">
        <f t="array" ref="AB52">MIN(SUM(IF(ISNUMBER(AB41:AB50),AB41:AB50,SUMIF(codes[code],AB41:AB50,codes[calcul_HS])))+SUM(COUNTIF(JF,$C41:$C50))*JFHS,sem)</f>
        <v>24.67</v>
      </c>
      <c r="AC52" s="29">
        <f t="array" ref="AC52">MIN(SUM(IF(ISNUMBER(AC41:AC50),AC41:AC50,SUMIF(codes[code],AC41:AC50,codes[calcul_HS])))+SUM(COUNTIF(JF,$C41:$C50))*JFHS,sem)</f>
        <v>0</v>
      </c>
      <c r="AD52" s="29">
        <f t="array" ref="AD52">MIN(SUM(IF(ISNUMBER(AD41:AD50),AD41:AD50,SUMIF(codes[code],AD41:AD50,codes[calcul_HS])))+SUM(COUNTIF(JF,$C41:$C50))*JFHS,sem)</f>
        <v>0</v>
      </c>
      <c r="AE52" s="29">
        <f t="array" ref="AE52">MIN(SUM(IF(ISNUMBER(AE41:AE50),AE41:AE50,SUMIF(codes[code],AE41:AE50,codes[calcul_HS])))+SUM(COUNTIF(JF,$C41:$C50))*JFHS,sem)</f>
        <v>25</v>
      </c>
      <c r="AF52" s="29">
        <f t="array" ref="AF52">MIN(SUM(IF(ISNUMBER(AF41:AF50),AF41:AF50,SUMIF(codes[code],AF41:AF50,codes[calcul_HS])))+SUM(COUNTIF(JF,$C41:$C50))*JFHS,sem)</f>
        <v>0</v>
      </c>
      <c r="AG52" s="29">
        <f t="array" ref="AG52">MIN(SUM(IF(ISNUMBER(AG41:AG50),AG41:AG50,SUMIF(codes[code],AG41:AG50,codes[calcul_HS])))+SUM(COUNTIF(JF,$C41:$C50))*JFHS,sem)</f>
        <v>0</v>
      </c>
      <c r="AH52" s="29">
        <f t="array" ref="AH52">MIN(SUM(IF(ISNUMBER(AH41:AH50),AH41:AH50,SUMIF(codes[code],AH41:AH50,codes[calcul_HS])))+SUM(COUNTIF(JF,$C41:$C50))*JFHS,sem)</f>
        <v>25</v>
      </c>
      <c r="AI52" s="29">
        <f t="array" ref="AI52">MIN(SUM(IF(ISNUMBER(AI41:AI50),AI41:AI50,SUMIF(codes[code],AI41:AI50,codes[calcul_HS])))+SUM(COUNTIF(JF,$C41:$C50))*JFHS,sem)</f>
        <v>25</v>
      </c>
      <c r="AJ52" s="29">
        <f t="array" ref="AJ52">MIN(SUM(IF(ISNUMBER(AJ41:AJ50),AJ41:AJ50,SUMIF(codes[code],AJ41:AJ50,codes[calcul_HS])))+SUM(COUNTIF(JF,$C41:$C50))*JFHS,sem)</f>
        <v>26.5</v>
      </c>
      <c r="AK52" s="29">
        <f t="array" ref="AK52">MIN(SUM(IF(ISNUMBER(AK41:AK50),AK41:AK50,SUMIF(codes[code],AK41:AK50,codes[calcul_HS])))+SUM(COUNTIF(JF,$C41:$C50))*JFHS,sem)</f>
        <v>0</v>
      </c>
      <c r="AL52" s="29">
        <f t="array" ref="AL52">MIN(SUM(IF(ISNUMBER(AL41:AL50),AL41:AL50,SUMIF(codes[code],AL41:AL50,codes[calcul_HS])))+SUM(COUNTIF(JF,$C41:$C50))*JFHS,sem)</f>
        <v>0</v>
      </c>
      <c r="AM52" s="29">
        <f t="array" ref="AM52">MIN(SUM(IF(ISNUMBER(AM41:AM50),AM41:AM50,SUMIF(codes[code],AM41:AM50,codes[calcul_HS])))+SUM(COUNTIF(JF,$C41:$C50))*JFHS,sem)</f>
        <v>35</v>
      </c>
      <c r="AN52" s="29">
        <f t="array" ref="AN52">MIN(SUM(IF(ISNUMBER(AN41:AN50),AN41:AN50,SUMIF(codes[code],AN41:AN50,codes[calcul_HS])))+SUM(COUNTIF(JF,$C41:$C50))*JFHS,sem)</f>
        <v>30.25</v>
      </c>
      <c r="AO52" s="29">
        <f t="array" ref="AO52">MIN(SUM(IF(ISNUMBER(AO41:AO50),AO41:AO50,SUMIF(codes[code],AO41:AO50,codes[calcul_HS])))+SUM(COUNTIF(JF,$C41:$C50))*JFHS,sem)</f>
        <v>24.75</v>
      </c>
      <c r="AP52" s="29">
        <f t="array" ref="AP52">MIN(SUM(IF(ISNUMBER(AP41:AP50),AP41:AP50,SUMIF(codes[code],AP41:AP50,codes[calcul_HS])))+SUM(COUNTIF(JF,$C41:$C50))*JFHS,sem)</f>
        <v>0</v>
      </c>
      <c r="AQ52" s="29">
        <f t="array" ref="AQ52">MIN(SUM(IF(ISNUMBER(AQ41:AQ50),AQ41:AQ50,SUMIF(codes[code],AQ41:AQ50,codes[calcul_HS])))+SUM(COUNTIF(JF,$C41:$C50))*JFHS,sem)</f>
        <v>0</v>
      </c>
      <c r="AR52" s="29">
        <f t="array" ref="AR52">MIN(SUM(IF(ISNUMBER(AR41:AR50),AR41:AR50,SUMIF(codes[code],AR41:AR50,codes[calcul_HS])))+SUM(COUNTIF(JF,$C41:$C50))*JFHS,sem)</f>
        <v>0</v>
      </c>
      <c r="AS52" s="29">
        <f t="array" ref="AS52">MIN(SUM(IF(ISNUMBER(AS41:AS50),AS41:AS50,SUMIF(codes[code],AS41:AS50,codes[calcul_HS])))+SUM(COUNTIF(JF,$C41:$C50))*JFHS,sem)</f>
        <v>27.25</v>
      </c>
      <c r="AT52" s="29"/>
      <c r="AU52" s="29">
        <f t="array" ref="AU52">MIN(SUM(IF(ISNUMBER(AU41:AU50),AU41:AU50,SUMIF(codes[code],AU41:AU50,codes[calcul_HS])))+SUM(COUNTIF(JF,$C41:$C50))*JFHS,sem)</f>
        <v>35</v>
      </c>
      <c r="AV52" s="29">
        <f t="array" ref="AV52">MIN(SUM(IF(ISNUMBER(AV41:AV50),AV41:AV50,SUMIF(codes[code],AV41:AV50,codes[calcul_HS])))+SUM(COUNTIF(JF,$C41:$C50))*JFHS,sem)</f>
        <v>35</v>
      </c>
      <c r="AW52" s="29">
        <f t="array" ref="AW52">MIN(SUM(IF(ISNUMBER(AW41:AW50),AW41:AW50,SUMIF(codes[code],AW41:AW50,codes[calcul_HS])))+SUM(COUNTIF(JF,$C41:$C50))*JFHS,sem)</f>
        <v>0</v>
      </c>
      <c r="AX52" s="29">
        <f t="array" ref="AX52">MIN(SUM(IF(ISNUMBER(AX41:AX50),AX41:AX50,SUMIF(codes[code],AX41:AX50,codes[calcul_HS])))+SUM(COUNTIF(JF,$C41:$C50))*JFHS,sem)</f>
        <v>0</v>
      </c>
      <c r="AY52" s="29">
        <f t="array" ref="AY52">MIN(SUM(IF(ISNUMBER(AY41:AY50),AY41:AY50,SUMIF(codes[code],AY41:AY50,codes[calcul_HS])))+SUM(COUNTIF(JF,$C41:$C50))*JFHS,sem)</f>
        <v>0</v>
      </c>
      <c r="AZ52" s="29">
        <f t="array" ref="AZ52">MIN(SUM(IF(ISNUMBER(AZ41:AZ50),AZ41:AZ50,SUMIF(codes[code],AZ41:AZ50,codes[calcul_HS])))+SUM(COUNTIF(JF,$C41:$C50))*JFHS,sem)</f>
        <v>0</v>
      </c>
      <c r="BA52" s="62">
        <f t="array" ref="BA52">MIN(SUM(IF(ISNUMBER(BA41:BA50),BA41:BA50,SUMIF(codes[code],BA41:BA50,codes[calcul_HS])))+SUM(COUNTIF(JF,$C41:$C50))*JFHS,sem)</f>
        <v>0</v>
      </c>
      <c r="BB52" s="29">
        <f t="array" ref="BB52">MIN(SUM(IF(ISNUMBER(BB41:BB50),BB41:BB50,SUMIF(codes[code],BB41:BB50,codes[calcul_HS])))+SUM(COUNTIF(JF,$C41:$C50))*JFHS,sem)</f>
        <v>28</v>
      </c>
      <c r="BC52" s="29">
        <f t="array" ref="BC52">MIN(SUM(IF(ISNUMBER(BC41:BC50),BC41:BC50,SUMIF(codes[code],BC41:BC50,codes[calcul_HS])))+SUM(COUNTIF(JF,$C41:$C50))*JFHS,sem)</f>
        <v>35</v>
      </c>
      <c r="BD52" s="29">
        <f t="array" ref="BD52">MIN(SUM(IF(ISNUMBER(BD41:BD50),BD41:BD50,SUMIF(codes[code],BD41:BD50,codes[calcul_HS])))+SUM(COUNTIF(JF,$C41:$C50))*JFHS,sem)</f>
        <v>35</v>
      </c>
      <c r="BE52" s="29">
        <f t="array" ref="BE52">MIN(SUM(IF(ISNUMBER(BE41:BE50),BE41:BE50,SUMIF(codes[code],BE41:BE50,codes[calcul_HS])))+SUM(COUNTIF(JF,$C41:$C50))*JFHS,sem)</f>
        <v>31</v>
      </c>
      <c r="BF52" s="29">
        <v>35</v>
      </c>
      <c r="BG52" s="29">
        <f t="array" ref="BG52">MIN(SUM(IF(ISNUMBER(BG41:BG50),BG41:BG50,SUMIF(codes[code],BG41:BG50,codes[calcul_HS])))+SUM(COUNTIF(JF,$C41:$C50))*JFHS,sem)</f>
        <v>0</v>
      </c>
      <c r="BH52" s="29">
        <f t="array" ref="BH52">MIN(SUM(IF(ISNUMBER(BH41:BH50),BH41:BH50,SUMIF(codes[code],BH41:BH50,codes[calcul_HS])))+SUM(COUNTIF(JF,$C41:$C50))*JFHS,sem)</f>
        <v>0</v>
      </c>
      <c r="BI52" s="29">
        <f t="array" ref="BI52">MIN(SUM(IF(ISNUMBER(BI41:BI50),BI41:BI50,SUMIF(codes[code],BI41:BI50,codes[calcul_HS])))+SUM(COUNTIF(JF,$C41:$C50))*JFHS,sem)</f>
        <v>0</v>
      </c>
      <c r="BJ52" s="29">
        <f t="array" ref="BJ52">MIN(SUM(IF(ISNUMBER(BJ41:BJ50),BJ41:BJ50,SUMIF(codes[code],BJ41:BJ50,codes[calcul_HS])))+SUM(COUNTIF(JF,$C41:$C50))*JFHS,sem)</f>
        <v>35</v>
      </c>
      <c r="BK52" s="29">
        <f t="array" ref="BK52">MIN(SUM(IF(ISNUMBER(BK41:BK50),BK41:BK50,SUMIF(codes[code],BK41:BK50,codes[calcul_HS])))+SUM(COUNTIF(JF,$C41:$C50))*JFHS,sem)</f>
        <v>0</v>
      </c>
      <c r="BL52" s="29">
        <f t="array" ref="BL52">MIN(SUM(IF(ISNUMBER(BL41:BL50),BL41:BL50,SUMIF(codes[code],BL41:BL50,codes[calcul_HS])))+SUM(COUNTIF(JF,$C41:$C50))*JFHS,sem)</f>
        <v>0</v>
      </c>
      <c r="BM52" s="29">
        <f t="array" ref="BM52">MIN(SUM(IF(ISNUMBER(BM41:BM50),BM41:BM50,SUMIF(codes[code],BM41:BM50,codes[calcul_HS])))+SUM(COUNTIF(JF,$C41:$C50))*JFHS,sem)</f>
        <v>0</v>
      </c>
      <c r="BN52" s="29">
        <f t="array" ref="BN52">MIN(SUM(IF(ISNUMBER(BN41:BN50),BN41:BN50,SUMIF(codes[code],BN41:BN50,codes[calcul_HS])))+SUM(COUNTIF(JF,$C41:$C50))*JFHS,sem)</f>
        <v>35</v>
      </c>
      <c r="BO52" s="29">
        <f t="array" ref="BO52">MIN(SUM(IF(ISNUMBER(BO41:BO50),BO41:BO50,SUMIF(codes[code],BO41:BO50,codes[calcul_HS])))+SUM(COUNTIF(JF,$C41:$C50))*JFHS,sem)</f>
        <v>25</v>
      </c>
      <c r="BP52" s="58">
        <f>SUM(F52:AR52)</f>
        <v>387.17</v>
      </c>
    </row>
    <row r="53" spans="1:68" ht="13.5" thickBot="1">
      <c r="A53" s="59" t="str">
        <f>IF(ISNUMBER([1]!Tablo[[#This Row],[JOUR]]),DATE(YEAR([1]!Tablo[[#This Row],[JOUR]]),MONTH([1]!Tablo[[#This Row],[JOUR]])+1,0),A52)</f>
        <v/>
      </c>
      <c r="B53" s="72" t="str">
        <f>IF(ISNUMBER([1]!Tablo[[#This Row],[JOUR]]),INT(MOD(INT(([1]!Tablo[[#This Row],[JOUR]]-2)/7)+3/5,52+5/28))+1,B52)</f>
        <v>SEMAINE</v>
      </c>
      <c r="C53" s="61" t="s">
        <v>72</v>
      </c>
      <c r="D53" s="61"/>
      <c r="E53" s="61">
        <f t="array" ref="E53">MAX(0,SUM(IF(ISNUMBER(E41:E50),E41:E50,SUMIF(codes[code],E41:E50,codes[calcul_HS])))+SUM(COUNTIF(JF,$C41:$C50))*JFHS-sem)</f>
        <v>0</v>
      </c>
      <c r="F53" s="62">
        <f t="array" ref="F53">MAX(0,SUM(IF(ISNUMBER(F41:F50),F41:F50,SUMIF(codes[code],F41:F50,codes[calcul_HS])))+SUM(COUNTIF(JF,$C41:$C50))*JFHS-sem)</f>
        <v>0</v>
      </c>
      <c r="G53" s="62">
        <f t="array" ref="G53">MAX(0,SUM(IF(ISNUMBER(G41:G50),G41:G50,SUMIF(codes[code],G41:G50,codes[calcul_HS])))+SUM(COUNTIF(JF,$C41:$C50))*JFHS-sem)</f>
        <v>0</v>
      </c>
      <c r="H53" s="62">
        <f t="array" ref="H53">MAX(0,SUM(IF(ISNUMBER(H41:H50),H41:H50,SUMIF(codes[code],H41:H50,codes[calcul_HS])))+SUM(COUNTIF(JF,$C41:$C50))*JFHS-sem)</f>
        <v>0</v>
      </c>
      <c r="I53" s="62">
        <f t="array" ref="I53">MAX(0,SUM(IF(ISNUMBER(I41:I50),I41:I50,SUMIF(codes[code],I41:I50,codes[calcul_HS])))+SUM(COUNTIF(JF,$C41:$C50))*JFHS-sem)</f>
        <v>0</v>
      </c>
      <c r="J53" s="62">
        <f t="array" ref="J53">MAX(0,SUM(IF(ISNUMBER(J41:J50),J41:J50,SUMIF(codes[code],J41:J50,codes[calcul_HS])))+SUM(COUNTIF(JF,$C41:$C50))*JFHS-sem)</f>
        <v>0</v>
      </c>
      <c r="K53" s="62">
        <f t="array" ref="K53">MAX(0,SUM(IF(ISNUMBER(K41:K50),K41:K50,SUMIF(codes[code],K41:K50,codes[calcul_HS])))+SUM(COUNTIF(JF,$C41:$C50))*JFHS-sem)</f>
        <v>0</v>
      </c>
      <c r="L53" s="62">
        <f t="array" ref="L53">MAX(0,SUM(IF(ISNUMBER(L41:L50),L41:L50,SUMIF(codes[code],L41:L50,codes[calcul_HS])))+SUM(COUNTIF(JF,$C41:$C50))*JFHS-sem)</f>
        <v>0</v>
      </c>
      <c r="M53" s="62">
        <f t="array" ref="M53">MAX(0,SUM(IF(ISNUMBER(M41:M50),M41:M50,SUMIF(codes[code],M41:M50,codes[calcul_HS])))+SUM(COUNTIF(JF,$C41:$C50))*JFHS-sem)</f>
        <v>0</v>
      </c>
      <c r="N53" s="62">
        <f t="array" ref="N53">MAX(0,SUM(IF(ISNUMBER(N41:N50),N41:N50,SUMIF(codes[code],N41:N50,codes[calcul_HS])))+SUM(COUNTIF(JF,$C41:$C50))*JFHS-sem)</f>
        <v>0</v>
      </c>
      <c r="O53" s="62">
        <f t="array" ref="O53">MAX(0,SUM(IF(ISNUMBER(O41:O50),O41:O50,SUMIF(codes[code],O41:O50,codes[calcul_HS])))+SUM(COUNTIF(JF,$C41:$C50))*JFHS-sem)</f>
        <v>0</v>
      </c>
      <c r="P53" s="62">
        <f t="array" ref="P53">MAX(0,SUM(IF(ISNUMBER(P41:P50),P41:P50,SUMIF(codes[code],P41:P50,codes[calcul_HS])))+SUM(COUNTIF(JF,$C41:$C50))*JFHS-sem)</f>
        <v>0</v>
      </c>
      <c r="Q53" s="62">
        <f t="array" ref="Q53">MAX(0,SUM(IF(ISNUMBER(Q41:Q50),Q41:Q50,SUMIF(codes[code],Q41:Q50,codes[calcul_HS])))+SUM(COUNTIF(JF,$C41:$C50))*JFHS-sem)</f>
        <v>0</v>
      </c>
      <c r="R53" s="62">
        <f t="array" ref="R53">MAX(0,SUM(IF(ISNUMBER(R41:R50),R41:R50,SUMIF(codes[code],R41:R50,codes[calcul_HS])))+SUM(COUNTIF(JF,$C41:$C50))*JFHS-sem)</f>
        <v>0</v>
      </c>
      <c r="S53" s="62">
        <f t="array" ref="S53">MAX(0,SUM(IF(ISNUMBER(S41:S50),S41:S50,SUMIF(codes[code],S41:S50,codes[calcul_HS])))+SUM(COUNTIF(JF,$C41:$C50))*JFHS-sem)</f>
        <v>0</v>
      </c>
      <c r="T53" s="62">
        <f t="array" ref="T53">MAX(0,SUM(IF(ISNUMBER(T41:T50),T41:T50,SUMIF(codes[code],T41:T50,codes[calcul_HS])))+SUM(COUNTIF(JF,$C41:$C50))*JFHS-sem)</f>
        <v>0</v>
      </c>
      <c r="U53" s="62">
        <f t="array" ref="U53">MAX(0,SUM(IF(ISNUMBER(U41:U50),U41:U50,SUMIF(codes[code],U41:U50,codes[calcul_HS])))+SUM(COUNTIF(JF,$C41:$C50))*JFHS-sem)</f>
        <v>0</v>
      </c>
      <c r="V53" s="62">
        <f t="array" ref="V53">MAX(0,SUM(IF(ISNUMBER(V41:V50),V41:V50,SUMIF(codes[code],V41:V50,codes[calcul_HS])))+SUM(COUNTIF(JF,$C41:$C50))*JFHS-sem)</f>
        <v>0</v>
      </c>
      <c r="W53" s="62">
        <f t="array" ref="W53">MAX(0,SUM(IF(ISNUMBER(W41:W50),W41:W50,SUMIF(codes[code],W41:W50,codes[calcul_HS])))+SUM(COUNTIF(JF,$C41:$C50))*JFHS-sem)</f>
        <v>0</v>
      </c>
      <c r="X53" s="62">
        <f t="array" ref="X53">MAX(0,SUM(IF(ISNUMBER(X41:X50),X41:X50,SUMIF(codes[code],X41:X50,codes[calcul_HS])))+SUM(COUNTIF(JF,$C41:$C50))*JFHS-sem)</f>
        <v>0</v>
      </c>
      <c r="Y53" s="62">
        <f t="array" ref="Y53">MAX(0,SUM(IF(ISNUMBER(Y41:Y50),Y41:Y50,SUMIF(codes[code],Y41:Y50,codes[calcul_HS])))+SUM(COUNTIF(JF,$C41:$C50))*JFHS-sem)</f>
        <v>0</v>
      </c>
      <c r="Z53" s="62">
        <f t="array" ref="Z53">MAX(0,SUM(IF(ISNUMBER(Z41:Z50),Z41:Z50,SUMIF(codes[code],Z41:Z50,codes[calcul_HS])))+SUM(COUNTIF(JF,$C41:$C50))*JFHS-sem)</f>
        <v>0</v>
      </c>
      <c r="AA53" s="62">
        <f t="array" ref="AA53">MAX(0,SUM(IF(ISNUMBER(AA41:AA50),AA41:AA50,SUMIF(codes[code],AA41:AA50,codes[calcul_HS])))+SUM(COUNTIF(JF,$C41:$C50))*JFHS-sem)</f>
        <v>0</v>
      </c>
      <c r="AB53" s="62">
        <f t="array" ref="AB53">MAX(0,SUM(IF(ISNUMBER(AB41:AB50),AB41:AB50,SUMIF(codes[code],AB41:AB50,codes[calcul_HS])))+SUM(COUNTIF(JF,$C41:$C50))*JFHS-sem)</f>
        <v>0</v>
      </c>
      <c r="AC53" s="62">
        <f t="array" ref="AC53">MAX(0,SUM(IF(ISNUMBER(AC41:AC50),AC41:AC50,SUMIF(codes[code],AC41:AC50,codes[calcul_HS])))+SUM(COUNTIF(JF,$C41:$C50))*JFHS-sem)</f>
        <v>0</v>
      </c>
      <c r="AD53" s="62">
        <f t="array" ref="AD53">MAX(0,SUM(IF(ISNUMBER(AD41:AD50),AD41:AD50,SUMIF(codes[code],AD41:AD50,codes[calcul_HS])))+SUM(COUNTIF(JF,$C41:$C50))*JFHS-sem)</f>
        <v>0</v>
      </c>
      <c r="AE53" s="62">
        <f t="array" ref="AE53">MAX(0,SUM(IF(ISNUMBER(AE41:AE50),AE41:AE50,SUMIF(codes[code],AE41:AE50,codes[calcul_HS])))+SUM(COUNTIF(JF,$C41:$C50))*JFHS-sem)</f>
        <v>0</v>
      </c>
      <c r="AF53" s="62">
        <f t="array" ref="AF53">MAX(0,SUM(IF(ISNUMBER(AF41:AF50),AF41:AF50,SUMIF(codes[code],AF41:AF50,codes[calcul_HS])))+SUM(COUNTIF(JF,$C41:$C50))*JFHS-sem)</f>
        <v>0</v>
      </c>
      <c r="AG53" s="62">
        <f t="array" ref="AG53">MAX(0,SUM(IF(ISNUMBER(AG41:AG50),AG41:AG50,SUMIF(codes[code],AG41:AG50,codes[calcul_HS])))+SUM(COUNTIF(JF,$C41:$C50))*JFHS-sem)</f>
        <v>0</v>
      </c>
      <c r="AH53" s="62">
        <f t="array" ref="AH53">MAX(0,SUM(IF(ISNUMBER(AH41:AH50),AH41:AH50,SUMIF(codes[code],AH41:AH50,codes[calcul_HS])))+SUM(COUNTIF(JF,$C41:$C50))*JFHS-sem)</f>
        <v>0</v>
      </c>
      <c r="AI53" s="62">
        <f t="array" ref="AI53">MAX(0,SUM(IF(ISNUMBER(AI41:AI50),AI41:AI50,SUMIF(codes[code],AI41:AI50,codes[calcul_HS])))+SUM(COUNTIF(JF,$C41:$C50))*JFHS-sem)</f>
        <v>0</v>
      </c>
      <c r="AJ53" s="62">
        <f t="array" ref="AJ53">MAX(0,SUM(IF(ISNUMBER(AJ41:AJ50),AJ41:AJ50,SUMIF(codes[code],AJ41:AJ50,codes[calcul_HS])))+SUM(COUNTIF(JF,$C41:$C50))*JFHS-sem)</f>
        <v>0</v>
      </c>
      <c r="AK53" s="62">
        <f t="array" ref="AK53">MAX(0,SUM(IF(ISNUMBER(AK41:AK50),AK41:AK50,SUMIF(codes[code],AK41:AK50,codes[calcul_HS])))+SUM(COUNTIF(JF,$C41:$C50))*JFHS-sem)</f>
        <v>0</v>
      </c>
      <c r="AL53" s="62">
        <f t="array" ref="AL53">MAX(0,SUM(IF(ISNUMBER(AL41:AL50),AL41:AL50,SUMIF(codes[code],AL41:AL50,codes[calcul_HS])))+SUM(COUNTIF(JF,$C41:$C50))*JFHS-sem)</f>
        <v>0</v>
      </c>
      <c r="AM53" s="62">
        <f t="array" ref="AM53">MAX(0,SUM(IF(ISNUMBER(AM41:AM50),AM41:AM50,SUMIF(codes[code],AM41:AM50,codes[calcul_HS])))+SUM(COUNTIF(JF,$C41:$C50))*JFHS-sem)</f>
        <v>5.5</v>
      </c>
      <c r="AN53" s="62">
        <f t="array" ref="AN53">MAX(0,SUM(IF(ISNUMBER(AN41:AN50),AN41:AN50,SUMIF(codes[code],AN41:AN50,codes[calcul_HS])))+SUM(COUNTIF(JF,$C41:$C50))*JFHS-sem)</f>
        <v>0</v>
      </c>
      <c r="AO53" s="62">
        <f t="array" ref="AO53">MAX(0,SUM(IF(ISNUMBER(AO41:AO50),AO41:AO50,SUMIF(codes[code],AO41:AO50,codes[calcul_HS])))+SUM(COUNTIF(JF,$C41:$C50))*JFHS-sem)</f>
        <v>0</v>
      </c>
      <c r="AP53" s="62">
        <f t="array" ref="AP53">MAX(0,SUM(IF(ISNUMBER(AP41:AP50),AP41:AP50,SUMIF(codes[code],AP41:AP50,codes[calcul_HS])))+SUM(COUNTIF(JF,$C41:$C50))*JFHS-sem)</f>
        <v>0</v>
      </c>
      <c r="AQ53" s="62">
        <f t="array" ref="AQ53">MAX(0,SUM(IF(ISNUMBER(AQ41:AQ50),AQ41:AQ50,SUMIF(codes[code],AQ41:AQ50,codes[calcul_HS])))+SUM(COUNTIF(JF,$C41:$C50))*JFHS-sem)</f>
        <v>0</v>
      </c>
      <c r="AR53" s="62">
        <f t="array" ref="AR53">MAX(0,SUM(IF(ISNUMBER(AR41:AR50),AR41:AR50,SUMIF(codes[code],AR41:AR50,codes[calcul_HS])))+SUM(COUNTIF(JF,$C41:$C50))*JFHS-sem)</f>
        <v>0</v>
      </c>
      <c r="AS53" s="62">
        <f t="array" ref="AS53">MAX(0,SUM(IF(ISNUMBER(AS41:AS50),AS41:AS50,SUMIF(codes[code],AS41:AS50,codes[calcul_HS])))+SUM(COUNTIF(JF,$C41:$C50))*JFHS-sem)</f>
        <v>0</v>
      </c>
      <c r="AT53" s="62"/>
      <c r="AU53" s="62">
        <f t="array" ref="AU53">MAX(0,SUM(IF(ISNUMBER(AU41:AU50),AU41:AU50,SUMIF(codes[code],AU41:AU50,codes[calcul_HS])))+SUM(COUNTIF(JF,$C41:$C50))*JFHS-sem)</f>
        <v>0</v>
      </c>
      <c r="AV53" s="62">
        <f t="array" ref="AV53">MAX(0,SUM(IF(ISNUMBER(AV41:AV50),AV41:AV50,SUMIF(codes[code],AV41:AV50,codes[calcul_HS])))+SUM(COUNTIF(JF,$C41:$C50))*JFHS-sem)</f>
        <v>0</v>
      </c>
      <c r="AW53" s="62">
        <f t="array" ref="AW53">MAX(0,SUM(IF(ISNUMBER(AW41:AW50),AW41:AW50,SUMIF(codes[code],AW41:AW50,codes[calcul_HS])))+SUM(COUNTIF(JF,$C41:$C50))*JFHS-sem)</f>
        <v>0</v>
      </c>
      <c r="AX53" s="62">
        <f t="array" ref="AX53">MAX(0,SUM(IF(ISNUMBER(AX41:AX50),AX41:AX50,SUMIF(codes[code],AX41:AX50,codes[calcul_HS])))+SUM(COUNTIF(JF,$C41:$C50))*JFHS-sem)</f>
        <v>0</v>
      </c>
      <c r="AY53" s="62">
        <f t="array" ref="AY53">MAX(0,SUM(IF(ISNUMBER(AY41:AY50),AY41:AY50,SUMIF(codes[code],AY41:AY50,codes[calcul_HS])))+SUM(COUNTIF(JF,$C41:$C50))*JFHS-sem)</f>
        <v>0</v>
      </c>
      <c r="AZ53" s="62">
        <f t="array" ref="AZ53">MAX(0,SUM(IF(ISNUMBER(AZ41:AZ50),AZ41:AZ50,SUMIF(codes[code],AZ41:AZ50,codes[calcul_HS])))+SUM(COUNTIF(JF,$C41:$C50))*JFHS-sem)</f>
        <v>0</v>
      </c>
      <c r="BA53" s="36">
        <f t="array" ref="BA53">MAX(0,SUM(IF(ISNUMBER(BA41:BA50),BA41:BA50,SUMIF(codes[code],BA41:BA50,codes[calcul_HS])))+SUM(COUNTIF(JF,$C41:$C50))*JFHS-sem)</f>
        <v>0</v>
      </c>
      <c r="BB53" s="62">
        <f t="array" ref="BB53">MAX(0,SUM(IF(ISNUMBER(BB41:BB50),BB41:BB50,SUMIF(codes[code],BB41:BB50,codes[calcul_HS])))+SUM(COUNTIF(JF,$C41:$C50))*JFHS-sem)</f>
        <v>0</v>
      </c>
      <c r="BC53" s="62">
        <f t="array" ref="BC53">MAX(0,SUM(IF(ISNUMBER(BC41:BC50),BC41:BC50,SUMIF(codes[code],BC41:BC50,codes[calcul_HS])))+SUM(COUNTIF(JF,$C41:$C50))*JFHS-sem)</f>
        <v>0</v>
      </c>
      <c r="BD53" s="62">
        <f t="array" ref="BD53">MAX(0,SUM(IF(ISNUMBER(BD41:BD50),BD41:BD50,SUMIF(codes[code],BD41:BD50,codes[calcul_HS])))+SUM(COUNTIF(JF,$C41:$C50))*JFHS-sem)</f>
        <v>0</v>
      </c>
      <c r="BE53" s="62">
        <f t="array" ref="BE53">MAX(0,SUM(IF(ISNUMBER(BE41:BE50),BE41:BE50,SUMIF(codes[code],BE41:BE50,codes[calcul_HS])))+SUM(COUNTIF(JF,$C41:$C50))*JFHS-sem)</f>
        <v>0</v>
      </c>
      <c r="BF53" s="62">
        <v>0</v>
      </c>
      <c r="BG53" s="62">
        <f t="array" ref="BG53">MAX(0,SUM(IF(ISNUMBER(BG41:BG50),BG41:BG50,SUMIF(codes[code],BG41:BG50,codes[calcul_HS])))+SUM(COUNTIF(JF,$C41:$C50))*JFHS-sem)</f>
        <v>0</v>
      </c>
      <c r="BH53" s="62">
        <f t="array" ref="BH53">MAX(0,SUM(IF(ISNUMBER(BH41:BH50),BH41:BH50,SUMIF(codes[code],BH41:BH50,codes[calcul_HS])))+SUM(COUNTIF(JF,$C41:$C50))*JFHS-sem)</f>
        <v>0</v>
      </c>
      <c r="BI53" s="62">
        <f t="array" ref="BI53">MAX(0,SUM(IF(ISNUMBER(BI41:BI50),BI41:BI50,SUMIF(codes[code],BI41:BI50,codes[calcul_HS])))+SUM(COUNTIF(JF,$C41:$C50))*JFHS-sem)</f>
        <v>0</v>
      </c>
      <c r="BJ53" s="62">
        <f t="array" ref="BJ53">MAX(0,SUM(IF(ISNUMBER(BJ41:BJ50),BJ41:BJ50,SUMIF(codes[code],BJ41:BJ50,codes[calcul_HS])))+SUM(COUNTIF(JF,$C41:$C50))*JFHS-sem)</f>
        <v>4</v>
      </c>
      <c r="BK53" s="62">
        <f t="array" ref="BK53">MAX(0,SUM(IF(ISNUMBER(BK41:BK50),BK41:BK50,SUMIF(codes[code],BK41:BK50,codes[calcul_HS])))+SUM(COUNTIF(JF,$C41:$C50))*JFHS-sem)</f>
        <v>0</v>
      </c>
      <c r="BL53" s="62">
        <f t="array" ref="BL53">MAX(0,SUM(IF(ISNUMBER(BL41:BL50),BL41:BL50,SUMIF(codes[code],BL41:BL50,codes[calcul_HS])))+SUM(COUNTIF(JF,$C41:$C50))*JFHS-sem)</f>
        <v>0</v>
      </c>
      <c r="BM53" s="62">
        <f t="array" ref="BM53">MAX(0,SUM(IF(ISNUMBER(BM41:BM50),BM41:BM50,SUMIF(codes[code],BM41:BM50,codes[calcul_HS])))+SUM(COUNTIF(JF,$C41:$C50))*JFHS-sem)</f>
        <v>0</v>
      </c>
      <c r="BN53" s="62">
        <f t="array" ref="BN53">MAX(0,SUM(IF(ISNUMBER(BN41:BN50),BN41:BN50,SUMIF(codes[code],BN41:BN50,codes[calcul_HS])))+SUM(COUNTIF(JF,$C41:$C50))*JFHS-sem)</f>
        <v>0</v>
      </c>
      <c r="BO53" s="62">
        <f t="array" ref="BO53">MAX(0,SUM(IF(ISNUMBER(BO41:BO50),BO41:BO50,SUMIF(codes[code],BO41:BO50,codes[calcul_HS])))+SUM(COUNTIF(JF,$C41:$C50))*JFHS-sem)</f>
        <v>0</v>
      </c>
      <c r="BP53" s="63">
        <f>SUM(F53:AR53)</f>
        <v>5.5</v>
      </c>
    </row>
    <row r="54" spans="1:68">
      <c r="A54" s="54" t="str">
        <f>IF(ISNUMBER([1]!Tablo[[#This Row],[JOUR]]),DATE(YEAR([1]!Tablo[[#This Row],[JOUR]]),MONTH([1]!Tablo[[#This Row],[JOUR]])+1,0),A53)</f>
        <v/>
      </c>
      <c r="B54" s="71" t="str">
        <f>IF(ISNUMBER([1]!Tablo[[#This Row],[JOUR]]),INT(MOD(INT(([1]!Tablo[[#This Row],[JOUR]]-2)/7)+3/5,52+5/28))+1,B53)</f>
        <v>SEMAINE</v>
      </c>
      <c r="C54" s="57">
        <f>C41+7</f>
        <v>43129</v>
      </c>
      <c r="D54" s="53" t="s">
        <v>67</v>
      </c>
      <c r="E54" s="76">
        <v>5.42</v>
      </c>
      <c r="F54" s="46">
        <v>5.42</v>
      </c>
      <c r="G54" s="46">
        <v>5.42</v>
      </c>
      <c r="H54" s="46">
        <v>5.42</v>
      </c>
      <c r="I54" s="46">
        <v>5.42</v>
      </c>
      <c r="J54" s="46">
        <v>5.42</v>
      </c>
      <c r="K54" s="46">
        <v>5.42</v>
      </c>
      <c r="L54" s="46">
        <v>5.42</v>
      </c>
      <c r="M54" s="46">
        <v>5.42</v>
      </c>
      <c r="N54" s="46">
        <v>5.42</v>
      </c>
      <c r="O54" s="46">
        <v>5.42</v>
      </c>
      <c r="P54" s="46">
        <v>5.42</v>
      </c>
      <c r="Q54" s="46">
        <v>5.42</v>
      </c>
      <c r="R54" s="46">
        <v>5.42</v>
      </c>
      <c r="S54" s="46">
        <v>5.42</v>
      </c>
      <c r="T54" s="46">
        <v>5.42</v>
      </c>
      <c r="U54" s="46">
        <v>5.42</v>
      </c>
      <c r="V54" s="46">
        <v>5.42</v>
      </c>
      <c r="W54" s="46">
        <v>5.42</v>
      </c>
      <c r="X54" s="46">
        <v>5.42</v>
      </c>
      <c r="Y54" s="46">
        <v>7</v>
      </c>
      <c r="Z54" s="46">
        <v>5.42</v>
      </c>
      <c r="AA54" s="46"/>
      <c r="AB54" s="46">
        <v>5.42</v>
      </c>
      <c r="AC54" s="46">
        <v>5.42</v>
      </c>
      <c r="AD54" s="46">
        <v>5.42</v>
      </c>
      <c r="AE54" s="46">
        <v>5.42</v>
      </c>
      <c r="AF54" s="46">
        <v>5.42</v>
      </c>
      <c r="AG54" s="46">
        <v>5.42</v>
      </c>
      <c r="AH54" s="46">
        <v>5.42</v>
      </c>
      <c r="AI54" s="46">
        <v>5.42</v>
      </c>
      <c r="AJ54" s="46">
        <v>5.42</v>
      </c>
      <c r="AK54" s="36"/>
      <c r="AL54" s="36"/>
      <c r="AM54" s="36">
        <v>8.75</v>
      </c>
      <c r="AN54" s="46" t="s">
        <v>109</v>
      </c>
      <c r="AO54" s="36">
        <v>7.5</v>
      </c>
      <c r="AP54" s="36"/>
      <c r="AQ54" s="36"/>
      <c r="AR54" s="46"/>
      <c r="AS54" s="46">
        <v>6</v>
      </c>
      <c r="AT54" s="46"/>
      <c r="AU54" s="36">
        <v>8</v>
      </c>
      <c r="AV54" s="36">
        <v>8</v>
      </c>
      <c r="AW54" s="36"/>
      <c r="AX54" s="36"/>
      <c r="AY54" s="36"/>
      <c r="AZ54" s="36"/>
      <c r="BA54" s="36"/>
      <c r="BB54" s="36">
        <v>8</v>
      </c>
      <c r="BC54" s="36">
        <v>8</v>
      </c>
      <c r="BD54" s="36">
        <v>8</v>
      </c>
      <c r="BE54" s="36">
        <v>8</v>
      </c>
      <c r="BF54" s="36"/>
      <c r="BG54" s="36"/>
      <c r="BH54" s="36"/>
      <c r="BI54" s="36"/>
      <c r="BJ54" s="36">
        <v>8</v>
      </c>
      <c r="BK54" s="46"/>
      <c r="BL54" s="36"/>
      <c r="BM54" s="29" t="s">
        <v>73</v>
      </c>
      <c r="BN54" s="36">
        <v>7</v>
      </c>
      <c r="BO54" s="36">
        <v>5.42</v>
      </c>
      <c r="BP54" s="37"/>
    </row>
    <row r="55" spans="1:68">
      <c r="A55" s="54" t="str">
        <f>IF(ISNUMBER([1]!Tablo[[#This Row],[JOUR]]),DATE(YEAR([1]!Tablo[[#This Row],[JOUR]]),MONTH([1]!Tablo[[#This Row],[JOUR]])+1,0),A54)</f>
        <v/>
      </c>
      <c r="B55" s="71" t="str">
        <f>IF(ISNUMBER([1]!Tablo[[#This Row],[JOUR]]),INT(MOD(INT(([1]!Tablo[[#This Row],[JOUR]]-2)/7)+3/5,52+5/28))+1,B54)</f>
        <v>SEMAINE</v>
      </c>
      <c r="C55" s="56"/>
      <c r="D55" s="56" t="s">
        <v>69</v>
      </c>
      <c r="E55" s="75"/>
      <c r="F55" s="46"/>
      <c r="G55" s="46"/>
      <c r="H55" s="36"/>
      <c r="I55" s="4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46" t="s">
        <v>109</v>
      </c>
      <c r="AO55" s="36"/>
      <c r="AP55" s="36"/>
      <c r="AQ55" s="36"/>
      <c r="AR55" s="46"/>
      <c r="AS55" s="46" t="s">
        <v>76</v>
      </c>
      <c r="AT55" s="4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46"/>
      <c r="BL55" s="36"/>
      <c r="BM55" s="46" t="s">
        <v>73</v>
      </c>
      <c r="BN55" s="36"/>
      <c r="BO55" s="36"/>
      <c r="BP55" s="37"/>
    </row>
    <row r="56" spans="1:68">
      <c r="A56" s="54" t="str">
        <f>IF(ISNUMBER([1]!Tablo[[#This Row],[JOUR]]),DATE(YEAR([1]!Tablo[[#This Row],[JOUR]]),MONTH([1]!Tablo[[#This Row],[JOUR]])+1,0),A55)</f>
        <v/>
      </c>
      <c r="B56" s="71" t="str">
        <f>IF(ISNUMBER([1]!Tablo[[#This Row],[JOUR]]),INT(MOD(INT(([1]!Tablo[[#This Row],[JOUR]]-2)/7)+3/5,52+5/28))+1,B55)</f>
        <v>SEMAINE</v>
      </c>
      <c r="C56" s="57">
        <f>C54+1</f>
        <v>43130</v>
      </c>
      <c r="D56" s="57" t="s">
        <v>67</v>
      </c>
      <c r="E56" s="76">
        <v>4.5</v>
      </c>
      <c r="F56" s="76">
        <v>4.5</v>
      </c>
      <c r="G56" s="76">
        <v>4.5</v>
      </c>
      <c r="H56" s="76">
        <v>4.5</v>
      </c>
      <c r="I56" s="76">
        <v>4.5</v>
      </c>
      <c r="J56" s="76">
        <v>4.5</v>
      </c>
      <c r="K56" s="76">
        <v>4.5</v>
      </c>
      <c r="L56" s="76">
        <v>4.5</v>
      </c>
      <c r="M56" s="76">
        <v>4.5</v>
      </c>
      <c r="N56" s="76">
        <v>4.5</v>
      </c>
      <c r="O56" s="76">
        <v>4.5</v>
      </c>
      <c r="P56" s="76">
        <v>4.5</v>
      </c>
      <c r="Q56" s="76">
        <v>4.5</v>
      </c>
      <c r="R56" s="76">
        <v>4.5</v>
      </c>
      <c r="S56" s="76">
        <v>4.5</v>
      </c>
      <c r="T56" s="76">
        <v>4.5</v>
      </c>
      <c r="U56" s="76">
        <v>4.5</v>
      </c>
      <c r="V56" s="76">
        <v>4.5</v>
      </c>
      <c r="W56" s="76">
        <v>4.5</v>
      </c>
      <c r="X56" s="76">
        <v>4.5</v>
      </c>
      <c r="Y56" s="76">
        <v>3.75</v>
      </c>
      <c r="Z56" s="76">
        <v>4.5</v>
      </c>
      <c r="AA56" s="76"/>
      <c r="AB56" s="76">
        <v>4.5</v>
      </c>
      <c r="AC56" s="76">
        <v>4.5</v>
      </c>
      <c r="AD56" s="76">
        <v>4.5</v>
      </c>
      <c r="AE56" s="76">
        <v>4.5</v>
      </c>
      <c r="AF56" s="76">
        <v>4.5</v>
      </c>
      <c r="AG56" s="76">
        <v>4.5</v>
      </c>
      <c r="AH56" s="76">
        <v>4.5</v>
      </c>
      <c r="AI56" s="76">
        <v>4.5</v>
      </c>
      <c r="AJ56" s="76">
        <v>4.5</v>
      </c>
      <c r="AK56" s="36"/>
      <c r="AL56" s="36"/>
      <c r="AM56" s="36">
        <v>7.25</v>
      </c>
      <c r="AN56" s="36">
        <v>4.25</v>
      </c>
      <c r="AO56" s="36">
        <v>3.75</v>
      </c>
      <c r="AP56" s="36"/>
      <c r="AQ56" s="36"/>
      <c r="AR56" s="46"/>
      <c r="AS56" s="46">
        <v>3.75</v>
      </c>
      <c r="AT56" s="46"/>
      <c r="AU56" s="36">
        <v>7</v>
      </c>
      <c r="AV56" s="36">
        <v>7</v>
      </c>
      <c r="AW56" s="36"/>
      <c r="AX56" s="36"/>
      <c r="AY56" s="36"/>
      <c r="AZ56" s="36"/>
      <c r="BA56" s="36"/>
      <c r="BB56" s="36">
        <v>7</v>
      </c>
      <c r="BC56" s="36">
        <v>7</v>
      </c>
      <c r="BD56" s="36">
        <v>7</v>
      </c>
      <c r="BE56" s="36">
        <v>7</v>
      </c>
      <c r="BF56" s="36"/>
      <c r="BG56" s="36"/>
      <c r="BH56" s="36"/>
      <c r="BI56" s="36"/>
      <c r="BJ56" s="36">
        <v>8</v>
      </c>
      <c r="BK56" s="46"/>
      <c r="BL56" s="36"/>
      <c r="BM56" s="29" t="s">
        <v>73</v>
      </c>
      <c r="BN56" s="36">
        <v>7</v>
      </c>
      <c r="BO56" s="36"/>
      <c r="BP56" s="37"/>
    </row>
    <row r="57" spans="1:68">
      <c r="A57" s="54" t="str">
        <f>IF(ISNUMBER([1]!Tablo[[#This Row],[JOUR]]),DATE(YEAR([1]!Tablo[[#This Row],[JOUR]]),MONTH([1]!Tablo[[#This Row],[JOUR]])+1,0),A56)</f>
        <v/>
      </c>
      <c r="B57" s="71" t="str">
        <f>IF(ISNUMBER([1]!Tablo[[#This Row],[JOUR]]),INT(MOD(INT(([1]!Tablo[[#This Row],[JOUR]]-2)/7)+3/5,52+5/28))+1,B56)</f>
        <v>SEMAINE</v>
      </c>
      <c r="C57" s="56"/>
      <c r="D57" s="56" t="s">
        <v>69</v>
      </c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7" t="s">
        <v>111</v>
      </c>
      <c r="Z57" s="75"/>
      <c r="AA57" s="75"/>
      <c r="AB57" s="75"/>
      <c r="AC57" s="75"/>
      <c r="AD57" s="75"/>
      <c r="AE57" s="75"/>
      <c r="AF57" s="75"/>
      <c r="AG57" s="75"/>
      <c r="AH57" s="75"/>
      <c r="AI57" s="75"/>
      <c r="AJ57" s="75"/>
      <c r="AK57" s="36"/>
      <c r="AL57" s="36"/>
      <c r="AM57" s="36"/>
      <c r="AN57" s="46" t="s">
        <v>111</v>
      </c>
      <c r="AO57" s="46" t="s">
        <v>78</v>
      </c>
      <c r="AP57" s="36"/>
      <c r="AQ57" s="46"/>
      <c r="AR57" s="46"/>
      <c r="AS57" s="46" t="s">
        <v>111</v>
      </c>
      <c r="AT57" s="4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46"/>
      <c r="BL57" s="36"/>
      <c r="BM57" s="46" t="s">
        <v>73</v>
      </c>
      <c r="BN57" s="36"/>
      <c r="BO57" s="36"/>
      <c r="BP57" s="37"/>
    </row>
    <row r="58" spans="1:68">
      <c r="A58" s="54" t="str">
        <f>IF(ISNUMBER([1]!Tablo[[#This Row],[JOUR]]),DATE(YEAR([1]!Tablo[[#This Row],[JOUR]]),MONTH([1]!Tablo[[#This Row],[JOUR]])+1,0),A57)</f>
        <v/>
      </c>
      <c r="B58" s="71" t="str">
        <f>IF(ISNUMBER([1]!Tablo[[#This Row],[JOUR]]),INT(MOD(INT(([1]!Tablo[[#This Row],[JOUR]]-2)/7)+3/5,52+5/28))+1,B57)</f>
        <v>SEMAINE</v>
      </c>
      <c r="C58" s="57">
        <f>C56+1</f>
        <v>43131</v>
      </c>
      <c r="D58" s="57" t="s">
        <v>67</v>
      </c>
      <c r="E58" s="76">
        <v>4.33</v>
      </c>
      <c r="F58" s="76">
        <v>4.33</v>
      </c>
      <c r="G58" s="76">
        <v>4.33</v>
      </c>
      <c r="H58" s="76">
        <v>4.33</v>
      </c>
      <c r="I58" s="76">
        <v>4.33</v>
      </c>
      <c r="J58" s="76">
        <v>4.33</v>
      </c>
      <c r="K58" s="76">
        <v>4.33</v>
      </c>
      <c r="L58" s="76">
        <v>4.33</v>
      </c>
      <c r="M58" s="76">
        <v>4.33</v>
      </c>
      <c r="N58" s="76">
        <v>4.33</v>
      </c>
      <c r="O58" s="76">
        <v>4.33</v>
      </c>
      <c r="P58" s="76">
        <v>4.33</v>
      </c>
      <c r="Q58" s="76">
        <v>4.33</v>
      </c>
      <c r="R58" s="76">
        <v>4.33</v>
      </c>
      <c r="S58" s="76">
        <v>4.33</v>
      </c>
      <c r="T58" s="76">
        <v>4.33</v>
      </c>
      <c r="U58" s="76">
        <v>4.33</v>
      </c>
      <c r="V58" s="76">
        <v>4.33</v>
      </c>
      <c r="W58" s="76">
        <v>4.33</v>
      </c>
      <c r="X58" s="76">
        <v>4.33</v>
      </c>
      <c r="Y58" s="76">
        <v>7.5</v>
      </c>
      <c r="Z58" s="76">
        <v>4.33</v>
      </c>
      <c r="AA58" s="76"/>
      <c r="AB58" s="76">
        <v>4.33</v>
      </c>
      <c r="AC58" s="76">
        <v>4.33</v>
      </c>
      <c r="AD58" s="76">
        <v>4.33</v>
      </c>
      <c r="AE58" s="76">
        <v>4.33</v>
      </c>
      <c r="AF58" s="76">
        <v>4.33</v>
      </c>
      <c r="AG58" s="76">
        <v>4.33</v>
      </c>
      <c r="AH58" s="76">
        <v>4.33</v>
      </c>
      <c r="AI58" s="76">
        <v>4.33</v>
      </c>
      <c r="AJ58" s="76">
        <v>4.33</v>
      </c>
      <c r="AK58" s="36"/>
      <c r="AL58" s="36"/>
      <c r="AM58" s="36">
        <v>4.5</v>
      </c>
      <c r="AN58" s="36">
        <v>7</v>
      </c>
      <c r="AO58" s="46" t="s">
        <v>74</v>
      </c>
      <c r="AP58" s="36"/>
      <c r="AQ58" s="46"/>
      <c r="AR58" s="46"/>
      <c r="AS58" s="46">
        <v>7.5</v>
      </c>
      <c r="AT58" s="46"/>
      <c r="AU58" s="36">
        <v>7</v>
      </c>
      <c r="AV58" s="36">
        <v>7</v>
      </c>
      <c r="AW58" s="36"/>
      <c r="AX58" s="36"/>
      <c r="AY58" s="36"/>
      <c r="AZ58" s="36"/>
      <c r="BA58" s="36"/>
      <c r="BB58" s="36">
        <v>7</v>
      </c>
      <c r="BC58" s="36">
        <v>7</v>
      </c>
      <c r="BD58" s="36">
        <v>7</v>
      </c>
      <c r="BE58" s="36">
        <v>7</v>
      </c>
      <c r="BF58" s="36"/>
      <c r="BG58" s="36"/>
      <c r="BH58" s="36"/>
      <c r="BI58" s="36"/>
      <c r="BJ58" s="46" t="s">
        <v>113</v>
      </c>
      <c r="BK58" s="46"/>
      <c r="BL58" s="36"/>
      <c r="BM58" s="29" t="s">
        <v>112</v>
      </c>
      <c r="BN58" s="36">
        <v>7</v>
      </c>
      <c r="BO58" s="36"/>
      <c r="BP58" s="37"/>
    </row>
    <row r="59" spans="1:68">
      <c r="A59" s="54" t="str">
        <f>IF(ISNUMBER([1]!Tablo[[#This Row],[JOUR]]),DATE(YEAR([1]!Tablo[[#This Row],[JOUR]]),MONTH([1]!Tablo[[#This Row],[JOUR]])+1,0),A58)</f>
        <v/>
      </c>
      <c r="B59" s="71" t="str">
        <f>IF(ISNUMBER([1]!Tablo[[#This Row],[JOUR]]),INT(MOD(INT(([1]!Tablo[[#This Row],[JOUR]]-2)/7)+3/5,52+5/28))+1,B58)</f>
        <v>SEMAINE</v>
      </c>
      <c r="C59" s="56"/>
      <c r="D59" s="56" t="s">
        <v>69</v>
      </c>
      <c r="E59" s="75"/>
      <c r="F59" s="46"/>
      <c r="G59" s="46"/>
      <c r="H59" s="36"/>
      <c r="I59" s="36"/>
      <c r="J59" s="36"/>
      <c r="K59" s="4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46" t="s">
        <v>74</v>
      </c>
      <c r="AP59" s="36"/>
      <c r="AQ59" s="46"/>
      <c r="AR59" s="46"/>
      <c r="AS59" s="46"/>
      <c r="AT59" s="4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46" t="s">
        <v>113</v>
      </c>
      <c r="BK59" s="46"/>
      <c r="BL59" s="36"/>
      <c r="BM59" s="46" t="s">
        <v>112</v>
      </c>
      <c r="BN59" s="36"/>
      <c r="BO59" s="36"/>
      <c r="BP59" s="37"/>
    </row>
    <row r="60" spans="1:68">
      <c r="A60" s="54" t="str">
        <f>IF(ISNUMBER([1]!Tablo[[#This Row],[JOUR]]),DATE(YEAR([1]!Tablo[[#This Row],[JOUR]]),MONTH([1]!Tablo[[#This Row],[JOUR]])+1,0),A59)</f>
        <v/>
      </c>
      <c r="B60" s="71" t="str">
        <f>IF(ISNUMBER([1]!Tablo[[#This Row],[JOUR]]),INT(MOD(INT(([1]!Tablo[[#This Row],[JOUR]]-2)/7)+3/5,52+5/28))+1,B59)</f>
        <v>SEMAINE</v>
      </c>
      <c r="C60" s="57">
        <f>C58+1</f>
        <v>43132</v>
      </c>
      <c r="D60" s="57" t="s">
        <v>67</v>
      </c>
      <c r="E60" s="76"/>
      <c r="F60" s="46"/>
      <c r="G60" s="46"/>
      <c r="H60" s="36"/>
      <c r="I60" s="36"/>
      <c r="J60" s="36"/>
      <c r="K60" s="4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46"/>
      <c r="AR60" s="46"/>
      <c r="AS60" s="46"/>
      <c r="AT60" s="4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46"/>
      <c r="BL60" s="36"/>
      <c r="BM60" s="29" t="s">
        <v>112</v>
      </c>
      <c r="BN60" s="36"/>
      <c r="BO60" s="36"/>
      <c r="BP60" s="37"/>
    </row>
    <row r="61" spans="1:68">
      <c r="A61" s="54" t="str">
        <f>IF(ISNUMBER([1]!Tablo[[#This Row],[JOUR]]),DATE(YEAR([1]!Tablo[[#This Row],[JOUR]]),MONTH([1]!Tablo[[#This Row],[JOUR]])+1,0),A60)</f>
        <v/>
      </c>
      <c r="B61" s="71" t="str">
        <f>IF(ISNUMBER([1]!Tablo[[#This Row],[JOUR]]),INT(MOD(INT(([1]!Tablo[[#This Row],[JOUR]]-2)/7)+3/5,52+5/28))+1,B60)</f>
        <v>SEMAINE</v>
      </c>
      <c r="C61" s="56"/>
      <c r="D61" s="56" t="s">
        <v>69</v>
      </c>
      <c r="E61" s="75"/>
      <c r="F61" s="46"/>
      <c r="G61" s="46"/>
      <c r="H61" s="36"/>
      <c r="I61" s="36"/>
      <c r="J61" s="36"/>
      <c r="K61" s="4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46"/>
      <c r="AR61" s="46"/>
      <c r="AS61" s="46"/>
      <c r="AT61" s="4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46"/>
      <c r="BL61" s="36"/>
      <c r="BM61" s="46" t="s">
        <v>112</v>
      </c>
      <c r="BN61" s="36"/>
      <c r="BO61" s="36"/>
      <c r="BP61" s="37"/>
    </row>
    <row r="62" spans="1:68">
      <c r="A62" s="54" t="str">
        <f>IF(ISNUMBER([1]!Tablo[[#This Row],[JOUR]]),DATE(YEAR([1]!Tablo[[#This Row],[JOUR]]),MONTH([1]!Tablo[[#This Row],[JOUR]])+1,0),A61)</f>
        <v/>
      </c>
      <c r="B62" s="71" t="str">
        <f>IF(ISNUMBER([1]!Tablo[[#This Row],[JOUR]]),INT(MOD(INT(([1]!Tablo[[#This Row],[JOUR]]-2)/7)+3/5,52+5/28))+1,B61)</f>
        <v>SEMAINE</v>
      </c>
      <c r="C62" s="57">
        <f>C60+1</f>
        <v>43133</v>
      </c>
      <c r="D62" s="57" t="s">
        <v>67</v>
      </c>
      <c r="E62" s="76"/>
      <c r="F62" s="46"/>
      <c r="G62" s="4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46"/>
      <c r="AR62" s="46"/>
      <c r="AS62" s="46"/>
      <c r="AT62" s="4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46"/>
      <c r="BL62" s="36"/>
      <c r="BM62" s="29" t="s">
        <v>112</v>
      </c>
      <c r="BN62" s="36"/>
      <c r="BO62" s="36"/>
      <c r="BP62" s="37"/>
    </row>
    <row r="63" spans="1:68">
      <c r="A63" s="54" t="str">
        <f>IF(ISNUMBER([1]!Tablo[[#This Row],[JOUR]]),DATE(YEAR([1]!Tablo[[#This Row],[JOUR]]),MONTH([1]!Tablo[[#This Row],[JOUR]])+1,0),A62)</f>
        <v/>
      </c>
      <c r="B63" s="71" t="str">
        <f>IF(ISNUMBER([1]!Tablo[[#This Row],[JOUR]]),INT(MOD(INT(([1]!Tablo[[#This Row],[JOUR]]-2)/7)+3/5,52+5/28))+1,B62)</f>
        <v>SEMAINE</v>
      </c>
      <c r="C63" s="56"/>
      <c r="D63" s="56" t="s">
        <v>69</v>
      </c>
      <c r="E63" s="75"/>
      <c r="F63" s="46"/>
      <c r="G63" s="4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46"/>
      <c r="AR63" s="46"/>
      <c r="AS63" s="46"/>
      <c r="AT63" s="46"/>
      <c r="AU63" s="36"/>
      <c r="AV63" s="36"/>
      <c r="AW63" s="36"/>
      <c r="AX63" s="36"/>
      <c r="AY63" s="36"/>
      <c r="AZ63" s="36"/>
      <c r="BA63" s="29"/>
      <c r="BB63" s="36"/>
      <c r="BC63" s="36"/>
      <c r="BD63" s="36"/>
      <c r="BE63" s="36"/>
      <c r="BF63" s="36"/>
      <c r="BG63" s="36"/>
      <c r="BH63" s="36"/>
      <c r="BI63" s="36"/>
      <c r="BJ63" s="36"/>
      <c r="BK63" s="46"/>
      <c r="BL63" s="36"/>
      <c r="BM63" s="46" t="s">
        <v>112</v>
      </c>
      <c r="BN63" s="36"/>
      <c r="BO63" s="36"/>
      <c r="BP63" s="37"/>
    </row>
    <row r="64" spans="1:68">
      <c r="A64" s="54" t="str">
        <f>IF(ISNUMBER([1]!Tablo[[#This Row],[JOUR]]),DATE(YEAR([1]!Tablo[[#This Row],[JOUR]]),MONTH([1]!Tablo[[#This Row],[JOUR]])+1,0),A63)</f>
        <v/>
      </c>
      <c r="B64" s="71" t="str">
        <f>IF(ISNUMBER([1]!Tablo[[#This Row],[JOUR]]),INT(MOD(INT(([1]!Tablo[[#This Row],[JOUR]]-2)/7)+3/5,52+5/28))+1,B63)</f>
        <v>SEMAINE</v>
      </c>
      <c r="C64" s="57" t="s">
        <v>66</v>
      </c>
      <c r="D64" s="57"/>
      <c r="E64" s="76">
        <f t="array" ref="E64">SUM(IF(ISNUMBER(E54:E63),E54:E63,SUMIF(codes[code],E54:E63,codes[forfait])))+SUM(COUNTIF(JF,$C54:$C63))*JFHN</f>
        <v>14.25</v>
      </c>
      <c r="F64" s="29">
        <f t="array" ref="F64">SUM(IF(ISNUMBER(F54:F63),F54:F63,SUMIF(codes[code],F54:F63,codes[forfait])))+SUM(COUNTIF(JF,$C54:$C63))*JFHN</f>
        <v>14.25</v>
      </c>
      <c r="G64" s="29">
        <f t="array" ref="G64">SUM(IF(ISNUMBER(G54:G63),G54:G63,SUMIF(codes[code],G54:G63,codes[forfait])))+SUM(COUNTIF(JF,$C54:$C63))*JFHN</f>
        <v>14.25</v>
      </c>
      <c r="H64" s="29">
        <f t="array" ref="H64">SUM(IF(ISNUMBER(H54:H63),H54:H63,SUMIF(codes[code],H54:H63,codes[forfait])))+SUM(COUNTIF(JF,$C54:$C63))*JFHN</f>
        <v>14.25</v>
      </c>
      <c r="I64" s="29">
        <f t="array" ref="I64">SUM(IF(ISNUMBER(I54:I63),I54:I63,SUMIF(codes[code],I54:I63,codes[forfait])))+SUM(COUNTIF(JF,$C54:$C63))*JFHN</f>
        <v>14.25</v>
      </c>
      <c r="J64" s="29">
        <f t="array" ref="J64">SUM(IF(ISNUMBER(J54:J63),J54:J63,SUMIF(codes[code],J54:J63,codes[forfait])))+SUM(COUNTIF(JF,$C54:$C63))*JFHN</f>
        <v>14.25</v>
      </c>
      <c r="K64" s="29">
        <f t="array" ref="K64">SUM(IF(ISNUMBER(K54:K63),K54:K63,SUMIF(codes[code],K54:K63,codes[forfait])))+SUM(COUNTIF(JF,$C54:$C63))*JFHN</f>
        <v>14.25</v>
      </c>
      <c r="L64" s="29">
        <f t="array" ref="L64">SUM(IF(ISNUMBER(L54:L63),L54:L63,SUMIF(codes[code],L54:L63,codes[forfait])))+SUM(COUNTIF(JF,$C54:$C63))*JFHN</f>
        <v>14.25</v>
      </c>
      <c r="M64" s="29">
        <f t="array" ref="M64">SUM(IF(ISNUMBER(M54:M63),M54:M63,SUMIF(codes[code],M54:M63,codes[forfait])))+SUM(COUNTIF(JF,$C54:$C63))*JFHN</f>
        <v>14.25</v>
      </c>
      <c r="N64" s="29">
        <f t="array" ref="N64">SUM(IF(ISNUMBER(N54:N63),N54:N63,SUMIF(codes[code],N54:N63,codes[forfait])))+SUM(COUNTIF(JF,$C54:$C63))*JFHN</f>
        <v>14.25</v>
      </c>
      <c r="O64" s="29">
        <f t="array" ref="O64">SUM(IF(ISNUMBER(O54:O63),O54:O63,SUMIF(codes[code],O54:O63,codes[forfait])))+SUM(COUNTIF(JF,$C54:$C63))*JFHN</f>
        <v>14.25</v>
      </c>
      <c r="P64" s="29">
        <f t="array" ref="P64">SUM(IF(ISNUMBER(P54:P63),P54:P63,SUMIF(codes[code],P54:P63,codes[forfait])))+SUM(COUNTIF(JF,$C54:$C63))*JFHN</f>
        <v>14.25</v>
      </c>
      <c r="Q64" s="29">
        <f t="array" ref="Q64">SUM(IF(ISNUMBER(Q54:Q63),Q54:Q63,SUMIF(codes[code],Q54:Q63,codes[forfait])))+SUM(COUNTIF(JF,$C54:$C63))*JFHN</f>
        <v>14.25</v>
      </c>
      <c r="R64" s="29">
        <f t="array" ref="R64">SUM(IF(ISNUMBER(R54:R63),R54:R63,SUMIF(codes[code],R54:R63,codes[forfait])))+SUM(COUNTIF(JF,$C54:$C63))*JFHN</f>
        <v>14.25</v>
      </c>
      <c r="S64" s="29">
        <f t="array" ref="S64">SUM(IF(ISNUMBER(S54:S63),S54:S63,SUMIF(codes[code],S54:S63,codes[forfait])))+SUM(COUNTIF(JF,$C54:$C63))*JFHN</f>
        <v>14.25</v>
      </c>
      <c r="T64" s="29">
        <f t="array" ref="T64">SUM(IF(ISNUMBER(T54:T63),T54:T63,SUMIF(codes[code],T54:T63,codes[forfait])))+SUM(COUNTIF(JF,$C54:$C63))*JFHN</f>
        <v>14.25</v>
      </c>
      <c r="U64" s="29">
        <f t="array" ref="U64">SUM(IF(ISNUMBER(U54:U63),U54:U63,SUMIF(codes[code],U54:U63,codes[forfait])))+SUM(COUNTIF(JF,$C54:$C63))*JFHN</f>
        <v>14.25</v>
      </c>
      <c r="V64" s="29">
        <f t="array" ref="V64">SUM(IF(ISNUMBER(V54:V63),V54:V63,SUMIF(codes[code],V54:V63,codes[forfait])))+SUM(COUNTIF(JF,$C54:$C63))*JFHN</f>
        <v>14.25</v>
      </c>
      <c r="W64" s="29">
        <f t="array" ref="W64">SUM(IF(ISNUMBER(W54:W63),W54:W63,SUMIF(codes[code],W54:W63,codes[forfait])))+SUM(COUNTIF(JF,$C54:$C63))*JFHN</f>
        <v>14.25</v>
      </c>
      <c r="X64" s="29">
        <f t="array" ref="X64">SUM(IF(ISNUMBER(X54:X63),X54:X63,SUMIF(codes[code],X54:X63,codes[forfait])))+SUM(COUNTIF(JF,$C54:$C63))*JFHN</f>
        <v>14.25</v>
      </c>
      <c r="Y64" s="29">
        <f t="array" ref="Y64">SUM(IF(ISNUMBER(Y54:Y63),Y54:Y63,SUMIF(codes[code],Y54:Y63,codes[forfait])))+SUM(COUNTIF(JF,$C54:$C63))*JFHN</f>
        <v>21.75</v>
      </c>
      <c r="Z64" s="29">
        <f t="array" ref="Z64">SUM(IF(ISNUMBER(Z54:Z63),Z54:Z63,SUMIF(codes[code],Z54:Z63,codes[forfait])))+SUM(COUNTIF(JF,$C54:$C63))*JFHN</f>
        <v>14.25</v>
      </c>
      <c r="AA64" s="29">
        <f t="array" ref="AA64">SUM(IF(ISNUMBER(AA54:AA63),AA54:AA63,SUMIF(codes[code],AA54:AA63,codes[forfait])))+SUM(COUNTIF(JF,$C54:$C63))*JFHN</f>
        <v>0</v>
      </c>
      <c r="AB64" s="29">
        <f t="array" ref="AB64">SUM(IF(ISNUMBER(AB54:AB63),AB54:AB63,SUMIF(codes[code],AB54:AB63,codes[forfait])))+SUM(COUNTIF(JF,$C54:$C63))*JFHN</f>
        <v>14.25</v>
      </c>
      <c r="AC64" s="29">
        <f t="array" ref="AC64">SUM(IF(ISNUMBER(AC54:AC63),AC54:AC63,SUMIF(codes[code],AC54:AC63,codes[forfait])))+SUM(COUNTIF(JF,$C54:$C63))*JFHN</f>
        <v>14.25</v>
      </c>
      <c r="AD64" s="29">
        <f t="array" ref="AD64">SUM(IF(ISNUMBER(AD54:AD63),AD54:AD63,SUMIF(codes[code],AD54:AD63,codes[forfait])))+SUM(COUNTIF(JF,$C54:$C63))*JFHN</f>
        <v>14.25</v>
      </c>
      <c r="AE64" s="29">
        <f t="array" ref="AE64">SUM(IF(ISNUMBER(AE54:AE63),AE54:AE63,SUMIF(codes[code],AE54:AE63,codes[forfait])))+SUM(COUNTIF(JF,$C54:$C63))*JFHN</f>
        <v>14.25</v>
      </c>
      <c r="AF64" s="29">
        <f t="array" ref="AF64">SUM(IF(ISNUMBER(AF54:AF63),AF54:AF63,SUMIF(codes[code],AF54:AF63,codes[forfait])))+SUM(COUNTIF(JF,$C54:$C63))*JFHN</f>
        <v>14.25</v>
      </c>
      <c r="AG64" s="29">
        <f t="array" ref="AG64">SUM(IF(ISNUMBER(AG54:AG63),AG54:AG63,SUMIF(codes[code],AG54:AG63,codes[forfait])))+SUM(COUNTIF(JF,$C54:$C63))*JFHN</f>
        <v>14.25</v>
      </c>
      <c r="AH64" s="29">
        <f t="array" ref="AH64">SUM(IF(ISNUMBER(AH54:AH63),AH54:AH63,SUMIF(codes[code],AH54:AH63,codes[forfait])))+SUM(COUNTIF(JF,$C54:$C63))*JFHN</f>
        <v>14.25</v>
      </c>
      <c r="AI64" s="29">
        <f t="array" ref="AI64">SUM(IF(ISNUMBER(AI54:AI63),AI54:AI63,SUMIF(codes[code],AI54:AI63,codes[forfait])))+SUM(COUNTIF(JF,$C54:$C63))*JFHN</f>
        <v>14.25</v>
      </c>
      <c r="AJ64" s="29">
        <f t="array" ref="AJ64">SUM(IF(ISNUMBER(AJ54:AJ63),AJ54:AJ63,SUMIF(codes[code],AJ54:AJ63,codes[forfait])))+SUM(COUNTIF(JF,$C54:$C63))*JFHN</f>
        <v>14.25</v>
      </c>
      <c r="AK64" s="29">
        <f t="array" ref="AK64">SUM(IF(ISNUMBER(AK54:AK63),AK54:AK63,SUMIF(codes[code],AK54:AK63,codes[forfait])))+SUM(COUNTIF(JF,$C54:$C63))*JFHN</f>
        <v>0</v>
      </c>
      <c r="AL64" s="29">
        <f t="array" ref="AL64">SUM(IF(ISNUMBER(AL54:AL63),AL54:AL63,SUMIF(codes[code],AL54:AL63,codes[forfait])))+SUM(COUNTIF(JF,$C54:$C63))*JFHN</f>
        <v>0</v>
      </c>
      <c r="AM64" s="29">
        <f t="array" ref="AM64">SUM(IF(ISNUMBER(AM54:AM63),AM54:AM63,SUMIF(codes[code],AM54:AM63,codes[forfait])))+SUM(COUNTIF(JF,$C54:$C63))*JFHN</f>
        <v>20.5</v>
      </c>
      <c r="AN64" s="29">
        <f t="array" ref="AN64">SUM(IF(ISNUMBER(AN54:AN63),AN54:AN63,SUMIF(codes[code],AN54:AN63,codes[forfait])))+SUM(COUNTIF(JF,$C54:$C63))*JFHN</f>
        <v>14.75</v>
      </c>
      <c r="AO64" s="29">
        <f t="array" ref="AO64">SUM(IF(ISNUMBER(AO54:AO63),AO54:AO63,SUMIF(codes[code],AO54:AO63,codes[forfait])))+SUM(COUNTIF(JF,$C54:$C63))*JFHN</f>
        <v>21.75</v>
      </c>
      <c r="AP64" s="29">
        <f t="array" ref="AP64">SUM(IF(ISNUMBER(AP54:AP63),AP54:AP63,SUMIF(codes[code],AP54:AP63,codes[forfait])))+SUM(COUNTIF(JF,$C54:$C63))*JFHN</f>
        <v>0</v>
      </c>
      <c r="AQ64" s="29">
        <f t="array" ref="AQ64">SUM(IF(ISNUMBER(AQ54:AQ63),AQ54:AQ63,SUMIF(codes[code],AQ54:AQ63,codes[forfait])))+SUM(COUNTIF(JF,$C54:$C63))*JFHN</f>
        <v>0</v>
      </c>
      <c r="AR64" s="29">
        <f t="array" ref="AR64">SUM(IF(ISNUMBER(AR54:AR63),AR54:AR63,SUMIF(codes[code],AR54:AR63,codes[forfait])))+SUM(COUNTIF(JF,$C54:$C63))*JFHN</f>
        <v>0</v>
      </c>
      <c r="AS64" s="29">
        <f t="array" ref="AS64">SUM(IF(ISNUMBER(AS54:AS63),AS54:AS63,SUMIF(codes[code],AS54:AS63,codes[forfait])))+SUM(COUNTIF(JF,$C54:$C63))*JFHN</f>
        <v>20.75</v>
      </c>
      <c r="AT64" s="29"/>
      <c r="AU64" s="29">
        <f t="array" ref="AU64">SUM(IF(ISNUMBER(AU54:AU63),AU54:AU63,SUMIF(codes[code],AU54:AU63,codes[forfait])))+SUM(COUNTIF(JF,$C54:$C63))*JFHN</f>
        <v>22</v>
      </c>
      <c r="AV64" s="29">
        <f t="array" ref="AV64">SUM(IF(ISNUMBER(AV54:AV63),AV54:AV63,SUMIF(codes[code],AV54:AV63,codes[forfait])))+SUM(COUNTIF(JF,$C54:$C63))*JFHN</f>
        <v>22</v>
      </c>
      <c r="AW64" s="29">
        <f t="array" ref="AW64">SUM(IF(ISNUMBER(AW54:AW63),AW54:AW63,SUMIF(codes[code],AW54:AW63,codes[forfait])))+SUM(COUNTIF(JF,$C54:$C63))*JFHN</f>
        <v>0</v>
      </c>
      <c r="AX64" s="29">
        <f t="array" ref="AX64">SUM(IF(ISNUMBER(AX54:AX63),AX54:AX63,SUMIF(codes[code],AX54:AX63,codes[forfait])))+SUM(COUNTIF(JF,$C54:$C63))*JFHN</f>
        <v>0</v>
      </c>
      <c r="AY64" s="29">
        <f t="array" ref="AY64">SUM(IF(ISNUMBER(AY54:AY63),AY54:AY63,SUMIF(codes[code],AY54:AY63,codes[forfait])))+SUM(COUNTIF(JF,$C54:$C63))*JFHN</f>
        <v>0</v>
      </c>
      <c r="AZ64" s="29">
        <f t="array" ref="AZ64">SUM(IF(ISNUMBER(AZ54:AZ63),AZ54:AZ63,SUMIF(codes[code],AZ54:AZ63,codes[forfait])))+SUM(COUNTIF(JF,$C54:$C63))*JFHN</f>
        <v>0</v>
      </c>
      <c r="BA64" s="29">
        <f t="array" ref="BA64">SUM(IF(ISNUMBER(BA54:BA63),BA54:BA63,SUMIF(codes[code],BA54:BA63,codes[forfait])))+SUM(COUNTIF(JF,$C54:$C63))*JFHN</f>
        <v>0</v>
      </c>
      <c r="BB64" s="29">
        <f t="array" ref="BB64">SUM(IF(ISNUMBER(BB54:BB63),BB54:BB63,SUMIF(codes[code],BB54:BB63,codes[forfait])))+SUM(COUNTIF(JF,$C54:$C63))*JFHN</f>
        <v>22</v>
      </c>
      <c r="BC64" s="29">
        <f t="array" ref="BC64">SUM(IF(ISNUMBER(BC54:BC63),BC54:BC63,SUMIF(codes[code],BC54:BC63,codes[forfait])))+SUM(COUNTIF(JF,$C54:$C63))*JFHN</f>
        <v>22</v>
      </c>
      <c r="BD64" s="29">
        <f t="array" ref="BD64">SUM(IF(ISNUMBER(BD54:BD63),BD54:BD63,SUMIF(codes[code],BD54:BD63,codes[forfait])))+SUM(COUNTIF(JF,$C54:$C63))*JFHN</f>
        <v>22</v>
      </c>
      <c r="BE64" s="29">
        <f t="array" ref="BE64">SUM(IF(ISNUMBER(BE54:BE63),BE54:BE63,SUMIF(codes[code],BE54:BE63,codes[forfait])))+SUM(COUNTIF(JF,$C54:$C63))*JFHN</f>
        <v>22</v>
      </c>
      <c r="BF64" s="29">
        <v>35</v>
      </c>
      <c r="BG64" s="29">
        <f t="array" ref="BG64">SUM(IF(ISNUMBER(BG54:BG63),BG54:BG63,SUMIF(codes[code],BG54:BG63,codes[forfait])))+SUM(COUNTIF(JF,$C54:$C63))*JFHN</f>
        <v>0</v>
      </c>
      <c r="BH64" s="29">
        <f t="array" ref="BH64">SUM(IF(ISNUMBER(BH54:BH63),BH54:BH63,SUMIF(codes[code],BH54:BH63,codes[forfait])))+SUM(COUNTIF(JF,$C54:$C63))*JFHN</f>
        <v>0</v>
      </c>
      <c r="BI64" s="29">
        <f t="array" ref="BI64">SUM(IF(ISNUMBER(BI54:BI63),BI54:BI63,SUMIF(codes[code],BI54:BI63,codes[forfait])))+SUM(COUNTIF(JF,$C54:$C63))*JFHN</f>
        <v>0</v>
      </c>
      <c r="BJ64" s="29">
        <f t="array" ref="BJ64">SUM(IF(ISNUMBER(BJ54:BJ63),BJ54:BJ63,SUMIF(codes[code],BJ54:BJ63,codes[forfait])))+SUM(COUNTIF(JF,$C54:$C63))*JFHN</f>
        <v>23</v>
      </c>
      <c r="BK64" s="29">
        <f t="array" ref="BK64">SUM(IF(ISNUMBER(BK54:BK63),BK54:BK63,SUMIF(codes[code],BK54:BK63,codes[forfait])))+SUM(COUNTIF(JF,$C54:$C63))*JFHN</f>
        <v>0</v>
      </c>
      <c r="BL64" s="29">
        <f t="array" ref="BL64">SUM(IF(ISNUMBER(BL54:BL63),BL54:BL63,SUMIF(codes[code],BL54:BL63,codes[forfait])))+SUM(COUNTIF(JF,$C54:$C63))*JFHN</f>
        <v>0</v>
      </c>
      <c r="BM64" s="29">
        <f t="array" ref="BM64">SUM(IF(ISNUMBER(BM54:BM63),BM54:BM63,SUMIF(codes[code],BM54:BM63,codes[forfait])))+SUM(COUNTIF(JF,$C54:$C63))*JFHN</f>
        <v>0</v>
      </c>
      <c r="BN64" s="29">
        <f t="array" ref="BN64">SUM(IF(ISNUMBER(BN54:BN63),BN54:BN63,SUMIF(codes[code],BN54:BN63,codes[forfait])))+SUM(COUNTIF(JF,$C54:$C63))*JFHN</f>
        <v>21</v>
      </c>
      <c r="BO64" s="29">
        <f t="array" ref="BO64">SUM(IF(ISNUMBER(BO54:BO63),BO54:BO63,SUMIF(codes[code],BO54:BO63,codes[forfait])))+SUM(COUNTIF(JF,$C54:$C63))*JFHN</f>
        <v>5.42</v>
      </c>
      <c r="BP64" s="58">
        <f>SUM(F64:AR64)</f>
        <v>492</v>
      </c>
    </row>
    <row r="65" spans="1:68" ht="13.5" thickBot="1">
      <c r="A65" s="54" t="str">
        <f>IF(ISNUMBER([1]!Tablo[[#This Row],[JOUR]]),DATE(YEAR([1]!Tablo[[#This Row],[JOUR]]),MONTH([1]!Tablo[[#This Row],[JOUR]])+1,0),A64)</f>
        <v/>
      </c>
      <c r="B65" s="71" t="str">
        <f>IF(ISNUMBER([1]!Tablo[[#This Row],[JOUR]]),INT(MOD(INT(([1]!Tablo[[#This Row],[JOUR]]-2)/7)+3/5,52+5/28))+1,B64)</f>
        <v>SEMAINE</v>
      </c>
      <c r="C65" s="57" t="s">
        <v>71</v>
      </c>
      <c r="D65" s="57"/>
      <c r="E65" s="57">
        <f t="array" ref="E65">MIN(SUM(IF(ISNUMBER(E54:E63),E54:E63,SUMIF(codes[code],E54:E63,codes[calcul_HS])))+SUM(COUNTIF(JF,$C54:$C63))*JFHS,sem)</f>
        <v>14.25</v>
      </c>
      <c r="F65" s="29">
        <f t="array" ref="F65">MIN(SUM(IF(ISNUMBER(F54:F63),F54:F63,SUMIF(codes[code],F54:F63,codes[calcul_HS])))+SUM(COUNTIF(JF,$C54:$C63))*JFHS,sem)</f>
        <v>14.25</v>
      </c>
      <c r="G65" s="29">
        <f t="array" ref="G65">MIN(SUM(IF(ISNUMBER(G54:G63),G54:G63,SUMIF(codes[code],G54:G63,codes[calcul_HS])))+SUM(COUNTIF(JF,$C54:$C63))*JFHS,sem)</f>
        <v>14.25</v>
      </c>
      <c r="H65" s="29">
        <f t="array" ref="H65">MIN(SUM(IF(ISNUMBER(H54:H63),H54:H63,SUMIF(codes[code],H54:H63,codes[calcul_HS])))+SUM(COUNTIF(JF,$C54:$C63))*JFHS,sem)</f>
        <v>14.25</v>
      </c>
      <c r="I65" s="29">
        <f t="array" ref="I65">MIN(SUM(IF(ISNUMBER(I54:I63),I54:I63,SUMIF(codes[code],I54:I63,codes[calcul_HS])))+SUM(COUNTIF(JF,$C54:$C63))*JFHS,sem)</f>
        <v>14.25</v>
      </c>
      <c r="J65" s="29">
        <f t="array" ref="J65">MIN(SUM(IF(ISNUMBER(J54:J63),J54:J63,SUMIF(codes[code],J54:J63,codes[calcul_HS])))+SUM(COUNTIF(JF,$C54:$C63))*JFHS,sem)</f>
        <v>14.25</v>
      </c>
      <c r="K65" s="29">
        <f t="array" ref="K65">MIN(SUM(IF(ISNUMBER(K54:K63),K54:K63,SUMIF(codes[code],K54:K63,codes[calcul_HS])))+SUM(COUNTIF(JF,$C54:$C63))*JFHS,sem)</f>
        <v>14.25</v>
      </c>
      <c r="L65" s="29">
        <f t="array" ref="L65">MIN(SUM(IF(ISNUMBER(L54:L63),L54:L63,SUMIF(codes[code],L54:L63,codes[calcul_HS])))+SUM(COUNTIF(JF,$C54:$C63))*JFHS,sem)</f>
        <v>14.25</v>
      </c>
      <c r="M65" s="29">
        <f t="array" ref="M65">MIN(SUM(IF(ISNUMBER(M54:M63),M54:M63,SUMIF(codes[code],M54:M63,codes[calcul_HS])))+SUM(COUNTIF(JF,$C54:$C63))*JFHS,sem)</f>
        <v>14.25</v>
      </c>
      <c r="N65" s="29">
        <f t="array" ref="N65">MIN(SUM(IF(ISNUMBER(N54:N63),N54:N63,SUMIF(codes[code],N54:N63,codes[calcul_HS])))+SUM(COUNTIF(JF,$C54:$C63))*JFHS,sem)</f>
        <v>14.25</v>
      </c>
      <c r="O65" s="29">
        <f t="array" ref="O65">MIN(SUM(IF(ISNUMBER(O54:O63),O54:O63,SUMIF(codes[code],O54:O63,codes[calcul_HS])))+SUM(COUNTIF(JF,$C54:$C63))*JFHS,sem)</f>
        <v>14.25</v>
      </c>
      <c r="P65" s="29">
        <f t="array" ref="P65">MIN(SUM(IF(ISNUMBER(P54:P63),P54:P63,SUMIF(codes[code],P54:P63,codes[calcul_HS])))+SUM(COUNTIF(JF,$C54:$C63))*JFHS,sem)</f>
        <v>14.25</v>
      </c>
      <c r="Q65" s="29">
        <f t="array" ref="Q65">MIN(SUM(IF(ISNUMBER(Q54:Q63),Q54:Q63,SUMIF(codes[code],Q54:Q63,codes[calcul_HS])))+SUM(COUNTIF(JF,$C54:$C63))*JFHS,sem)</f>
        <v>14.25</v>
      </c>
      <c r="R65" s="29">
        <f t="array" ref="R65">MIN(SUM(IF(ISNUMBER(R54:R63),R54:R63,SUMIF(codes[code],R54:R63,codes[calcul_HS])))+SUM(COUNTIF(JF,$C54:$C63))*JFHS,sem)</f>
        <v>14.25</v>
      </c>
      <c r="S65" s="29">
        <f t="array" ref="S65">MIN(SUM(IF(ISNUMBER(S54:S63),S54:S63,SUMIF(codes[code],S54:S63,codes[calcul_HS])))+SUM(COUNTIF(JF,$C54:$C63))*JFHS,sem)</f>
        <v>14.25</v>
      </c>
      <c r="T65" s="29">
        <f t="array" ref="T65">MIN(SUM(IF(ISNUMBER(T54:T63),T54:T63,SUMIF(codes[code],T54:T63,codes[calcul_HS])))+SUM(COUNTIF(JF,$C54:$C63))*JFHS,sem)</f>
        <v>14.25</v>
      </c>
      <c r="U65" s="29">
        <f t="array" ref="U65">MIN(SUM(IF(ISNUMBER(U54:U63),U54:U63,SUMIF(codes[code],U54:U63,codes[calcul_HS])))+SUM(COUNTIF(JF,$C54:$C63))*JFHS,sem)</f>
        <v>14.25</v>
      </c>
      <c r="V65" s="29">
        <f t="array" ref="V65">MIN(SUM(IF(ISNUMBER(V54:V63),V54:V63,SUMIF(codes[code],V54:V63,codes[calcul_HS])))+SUM(COUNTIF(JF,$C54:$C63))*JFHS,sem)</f>
        <v>14.25</v>
      </c>
      <c r="W65" s="29">
        <f t="array" ref="W65">MIN(SUM(IF(ISNUMBER(W54:W63),W54:W63,SUMIF(codes[code],W54:W63,codes[calcul_HS])))+SUM(COUNTIF(JF,$C54:$C63))*JFHS,sem)</f>
        <v>14.25</v>
      </c>
      <c r="X65" s="29">
        <f t="array" ref="X65">MIN(SUM(IF(ISNUMBER(X54:X63),X54:X63,SUMIF(codes[code],X54:X63,codes[calcul_HS])))+SUM(COUNTIF(JF,$C54:$C63))*JFHS,sem)</f>
        <v>14.25</v>
      </c>
      <c r="Y65" s="29">
        <f t="array" ref="Y65">MIN(SUM(IF(ISNUMBER(Y54:Y63),Y54:Y63,SUMIF(codes[code],Y54:Y63,codes[calcul_HS])))+SUM(COUNTIF(JF,$C54:$C63))*JFHS,sem)</f>
        <v>18.25</v>
      </c>
      <c r="Z65" s="29">
        <f t="array" ref="Z65">MIN(SUM(IF(ISNUMBER(Z54:Z63),Z54:Z63,SUMIF(codes[code],Z54:Z63,codes[calcul_HS])))+SUM(COUNTIF(JF,$C54:$C63))*JFHS,sem)</f>
        <v>14.25</v>
      </c>
      <c r="AA65" s="29">
        <f t="array" ref="AA65">MIN(SUM(IF(ISNUMBER(AA54:AA63),AA54:AA63,SUMIF(codes[code],AA54:AA63,codes[calcul_HS])))+SUM(COUNTIF(JF,$C54:$C63))*JFHS,sem)</f>
        <v>0</v>
      </c>
      <c r="AB65" s="29">
        <f t="array" ref="AB65">MIN(SUM(IF(ISNUMBER(AB54:AB63),AB54:AB63,SUMIF(codes[code],AB54:AB63,codes[calcul_HS])))+SUM(COUNTIF(JF,$C54:$C63))*JFHS,sem)</f>
        <v>14.25</v>
      </c>
      <c r="AC65" s="29">
        <f t="array" ref="AC65">MIN(SUM(IF(ISNUMBER(AC54:AC63),AC54:AC63,SUMIF(codes[code],AC54:AC63,codes[calcul_HS])))+SUM(COUNTIF(JF,$C54:$C63))*JFHS,sem)</f>
        <v>14.25</v>
      </c>
      <c r="AD65" s="29">
        <f t="array" ref="AD65">MIN(SUM(IF(ISNUMBER(AD54:AD63),AD54:AD63,SUMIF(codes[code],AD54:AD63,codes[calcul_HS])))+SUM(COUNTIF(JF,$C54:$C63))*JFHS,sem)</f>
        <v>14.25</v>
      </c>
      <c r="AE65" s="29">
        <f t="array" ref="AE65">MIN(SUM(IF(ISNUMBER(AE54:AE63),AE54:AE63,SUMIF(codes[code],AE54:AE63,codes[calcul_HS])))+SUM(COUNTIF(JF,$C54:$C63))*JFHS,sem)</f>
        <v>14.25</v>
      </c>
      <c r="AF65" s="29">
        <f t="array" ref="AF65">MIN(SUM(IF(ISNUMBER(AF54:AF63),AF54:AF63,SUMIF(codes[code],AF54:AF63,codes[calcul_HS])))+SUM(COUNTIF(JF,$C54:$C63))*JFHS,sem)</f>
        <v>14.25</v>
      </c>
      <c r="AG65" s="29">
        <f t="array" ref="AG65">MIN(SUM(IF(ISNUMBER(AG54:AG63),AG54:AG63,SUMIF(codes[code],AG54:AG63,codes[calcul_HS])))+SUM(COUNTIF(JF,$C54:$C63))*JFHS,sem)</f>
        <v>14.25</v>
      </c>
      <c r="AH65" s="29">
        <f t="array" ref="AH65">MIN(SUM(IF(ISNUMBER(AH54:AH63),AH54:AH63,SUMIF(codes[code],AH54:AH63,codes[calcul_HS])))+SUM(COUNTIF(JF,$C54:$C63))*JFHS,sem)</f>
        <v>14.25</v>
      </c>
      <c r="AI65" s="29">
        <f t="array" ref="AI65">MIN(SUM(IF(ISNUMBER(AI54:AI63),AI54:AI63,SUMIF(codes[code],AI54:AI63,codes[calcul_HS])))+SUM(COUNTIF(JF,$C54:$C63))*JFHS,sem)</f>
        <v>14.25</v>
      </c>
      <c r="AJ65" s="29">
        <f t="array" ref="AJ65">MIN(SUM(IF(ISNUMBER(AJ54:AJ63),AJ54:AJ63,SUMIF(codes[code],AJ54:AJ63,codes[calcul_HS])))+SUM(COUNTIF(JF,$C54:$C63))*JFHS,sem)</f>
        <v>14.25</v>
      </c>
      <c r="AK65" s="29">
        <f t="array" ref="AK65">MIN(SUM(IF(ISNUMBER(AK54:AK63),AK54:AK63,SUMIF(codes[code],AK54:AK63,codes[calcul_HS])))+SUM(COUNTIF(JF,$C54:$C63))*JFHS,sem)</f>
        <v>0</v>
      </c>
      <c r="AL65" s="29">
        <f t="array" ref="AL65">MIN(SUM(IF(ISNUMBER(AL54:AL63),AL54:AL63,SUMIF(codes[code],AL54:AL63,codes[calcul_HS])))+SUM(COUNTIF(JF,$C54:$C63))*JFHS,sem)</f>
        <v>0</v>
      </c>
      <c r="AM65" s="29">
        <f t="array" ref="AM65">MIN(SUM(IF(ISNUMBER(AM54:AM63),AM54:AM63,SUMIF(codes[code],AM54:AM63,codes[calcul_HS])))+SUM(COUNTIF(JF,$C54:$C63))*JFHS,sem)</f>
        <v>20.5</v>
      </c>
      <c r="AN65" s="29">
        <f t="array" ref="AN65">MIN(SUM(IF(ISNUMBER(AN54:AN63),AN54:AN63,SUMIF(codes[code],AN54:AN63,codes[calcul_HS])))+SUM(COUNTIF(JF,$C54:$C63))*JFHS,sem)</f>
        <v>11.25</v>
      </c>
      <c r="AO65" s="29">
        <f t="array" ref="AO65">MIN(SUM(IF(ISNUMBER(AO54:AO63),AO54:AO63,SUMIF(codes[code],AO54:AO63,codes[calcul_HS])))+SUM(COUNTIF(JF,$C54:$C63))*JFHS,sem)</f>
        <v>11.25</v>
      </c>
      <c r="AP65" s="29">
        <f t="array" ref="AP65">MIN(SUM(IF(ISNUMBER(AP54:AP63),AP54:AP63,SUMIF(codes[code],AP54:AP63,codes[calcul_HS])))+SUM(COUNTIF(JF,$C54:$C63))*JFHS,sem)</f>
        <v>0</v>
      </c>
      <c r="AQ65" s="29">
        <f t="array" ref="AQ65">MIN(SUM(IF(ISNUMBER(AQ54:AQ63),AQ54:AQ63,SUMIF(codes[code],AQ54:AQ63,codes[calcul_HS])))+SUM(COUNTIF(JF,$C54:$C63))*JFHS,sem)</f>
        <v>0</v>
      </c>
      <c r="AR65" s="29">
        <f t="array" ref="AR65">MIN(SUM(IF(ISNUMBER(AR54:AR63),AR54:AR63,SUMIF(codes[code],AR54:AR63,codes[calcul_HS])))+SUM(COUNTIF(JF,$C54:$C63))*JFHS,sem)</f>
        <v>0</v>
      </c>
      <c r="AS65" s="29">
        <f t="array" ref="AS65">MIN(SUM(IF(ISNUMBER(AS54:AS63),AS54:AS63,SUMIF(codes[code],AS54:AS63,codes[calcul_HS])))+SUM(COUNTIF(JF,$C54:$C63))*JFHS,sem)</f>
        <v>17.25</v>
      </c>
      <c r="AT65" s="29"/>
      <c r="AU65" s="29">
        <f t="array" ref="AU65">MIN(SUM(IF(ISNUMBER(AU54:AU63),AU54:AU63,SUMIF(codes[code],AU54:AU63,codes[calcul_HS])))+SUM(COUNTIF(JF,$C54:$C63))*JFHS,sem)</f>
        <v>22</v>
      </c>
      <c r="AV65" s="29">
        <f t="array" ref="AV65">MIN(SUM(IF(ISNUMBER(AV54:AV63),AV54:AV63,SUMIF(codes[code],AV54:AV63,codes[calcul_HS])))+SUM(COUNTIF(JF,$C54:$C63))*JFHS,sem)</f>
        <v>22</v>
      </c>
      <c r="AW65" s="29">
        <f t="array" ref="AW65">MIN(SUM(IF(ISNUMBER(AW54:AW63),AW54:AW63,SUMIF(codes[code],AW54:AW63,codes[calcul_HS])))+SUM(COUNTIF(JF,$C54:$C63))*JFHS,sem)</f>
        <v>0</v>
      </c>
      <c r="AX65" s="29">
        <f t="array" ref="AX65">MIN(SUM(IF(ISNUMBER(AX54:AX63),AX54:AX63,SUMIF(codes[code],AX54:AX63,codes[calcul_HS])))+SUM(COUNTIF(JF,$C54:$C63))*JFHS,sem)</f>
        <v>0</v>
      </c>
      <c r="AY65" s="29">
        <f t="array" ref="AY65">MIN(SUM(IF(ISNUMBER(AY54:AY63),AY54:AY63,SUMIF(codes[code],AY54:AY63,codes[calcul_HS])))+SUM(COUNTIF(JF,$C54:$C63))*JFHS,sem)</f>
        <v>0</v>
      </c>
      <c r="AZ65" s="29">
        <f t="array" ref="AZ65">MIN(SUM(IF(ISNUMBER(AZ54:AZ63),AZ54:AZ63,SUMIF(codes[code],AZ54:AZ63,codes[calcul_HS])))+SUM(COUNTIF(JF,$C54:$C63))*JFHS,sem)</f>
        <v>0</v>
      </c>
      <c r="BA65" s="62">
        <f t="array" ref="BA65">MIN(SUM(IF(ISNUMBER(BA54:BA63),BA54:BA63,SUMIF(codes[code],BA54:BA63,codes[calcul_HS])))+SUM(COUNTIF(JF,$C54:$C63))*JFHS,sem)</f>
        <v>0</v>
      </c>
      <c r="BB65" s="29">
        <f t="array" ref="BB65">MIN(SUM(IF(ISNUMBER(BB54:BB63),BB54:BB63,SUMIF(codes[code],BB54:BB63,codes[calcul_HS])))+SUM(COUNTIF(JF,$C54:$C63))*JFHS,sem)</f>
        <v>22</v>
      </c>
      <c r="BC65" s="29">
        <f t="array" ref="BC65">MIN(SUM(IF(ISNUMBER(BC54:BC63),BC54:BC63,SUMIF(codes[code],BC54:BC63,codes[calcul_HS])))+SUM(COUNTIF(JF,$C54:$C63))*JFHS,sem)</f>
        <v>22</v>
      </c>
      <c r="BD65" s="29">
        <f t="array" ref="BD65">MIN(SUM(IF(ISNUMBER(BD54:BD63),BD54:BD63,SUMIF(codes[code],BD54:BD63,codes[calcul_HS])))+SUM(COUNTIF(JF,$C54:$C63))*JFHS,sem)</f>
        <v>22</v>
      </c>
      <c r="BE65" s="29">
        <f t="array" ref="BE65">MIN(SUM(IF(ISNUMBER(BE54:BE63),BE54:BE63,SUMIF(codes[code],BE54:BE63,codes[calcul_HS])))+SUM(COUNTIF(JF,$C54:$C63))*JFHS,sem)</f>
        <v>22</v>
      </c>
      <c r="BF65" s="29">
        <v>35</v>
      </c>
      <c r="BG65" s="29">
        <f t="array" ref="BG65">MIN(SUM(IF(ISNUMBER(BG54:BG63),BG54:BG63,SUMIF(codes[code],BG54:BG63,codes[calcul_HS])))+SUM(COUNTIF(JF,$C54:$C63))*JFHS,sem)</f>
        <v>0</v>
      </c>
      <c r="BH65" s="29">
        <f t="array" ref="BH65">MIN(SUM(IF(ISNUMBER(BH54:BH63),BH54:BH63,SUMIF(codes[code],BH54:BH63,codes[calcul_HS])))+SUM(COUNTIF(JF,$C54:$C63))*JFHS,sem)</f>
        <v>0</v>
      </c>
      <c r="BI65" s="29">
        <f t="array" ref="BI65">MIN(SUM(IF(ISNUMBER(BI54:BI63),BI54:BI63,SUMIF(codes[code],BI54:BI63,codes[calcul_HS])))+SUM(COUNTIF(JF,$C54:$C63))*JFHS,sem)</f>
        <v>0</v>
      </c>
      <c r="BJ65" s="29">
        <f t="array" ref="BJ65">MIN(SUM(IF(ISNUMBER(BJ54:BJ63),BJ54:BJ63,SUMIF(codes[code],BJ54:BJ63,codes[calcul_HS])))+SUM(COUNTIF(JF,$C54:$C63))*JFHS,sem)</f>
        <v>16</v>
      </c>
      <c r="BK65" s="29">
        <f t="array" ref="BK65">MIN(SUM(IF(ISNUMBER(BK54:BK63),BK54:BK63,SUMIF(codes[code],BK54:BK63,codes[calcul_HS])))+SUM(COUNTIF(JF,$C54:$C63))*JFHS,sem)</f>
        <v>0</v>
      </c>
      <c r="BL65" s="29">
        <f t="array" ref="BL65">MIN(SUM(IF(ISNUMBER(BL54:BL63),BL54:BL63,SUMIF(codes[code],BL54:BL63,codes[calcul_HS])))+SUM(COUNTIF(JF,$C54:$C63))*JFHS,sem)</f>
        <v>0</v>
      </c>
      <c r="BM65" s="29">
        <f t="array" ref="BM65">MIN(SUM(IF(ISNUMBER(BM54:BM63),BM54:BM63,SUMIF(codes[code],BM54:BM63,codes[calcul_HS])))+SUM(COUNTIF(JF,$C54:$C63))*JFHS,sem)</f>
        <v>0</v>
      </c>
      <c r="BN65" s="29">
        <f t="array" ref="BN65">MIN(SUM(IF(ISNUMBER(BN54:BN63),BN54:BN63,SUMIF(codes[code],BN54:BN63,codes[calcul_HS])))+SUM(COUNTIF(JF,$C54:$C63))*JFHS,sem)</f>
        <v>21</v>
      </c>
      <c r="BO65" s="29">
        <f t="array" ref="BO65">MIN(SUM(IF(ISNUMBER(BO54:BO63),BO54:BO63,SUMIF(codes[code],BO54:BO63,codes[calcul_HS])))+SUM(COUNTIF(JF,$C54:$C63))*JFHS,sem)</f>
        <v>5.42</v>
      </c>
      <c r="BP65" s="58">
        <f>SUM(F65:AR65)</f>
        <v>474.5</v>
      </c>
    </row>
    <row r="66" spans="1:68" ht="13.5" thickBot="1">
      <c r="A66" s="59" t="str">
        <f>IF(ISNUMBER([1]!Tablo[[#This Row],[JOUR]]),DATE(YEAR([1]!Tablo[[#This Row],[JOUR]]),MONTH([1]!Tablo[[#This Row],[JOUR]])+1,0),A65)</f>
        <v/>
      </c>
      <c r="B66" s="72" t="str">
        <f>IF(ISNUMBER([1]!Tablo[[#This Row],[JOUR]]),INT(MOD(INT(([1]!Tablo[[#This Row],[JOUR]]-2)/7)+3/5,52+5/28))+1,B65)</f>
        <v>SEMAINE</v>
      </c>
      <c r="C66" s="61" t="s">
        <v>72</v>
      </c>
      <c r="D66" s="61"/>
      <c r="E66" s="61">
        <f t="array" ref="E66">MAX(0,SUM(IF(ISNUMBER(E54:E63),E54:E63,SUMIF(codes[code],E54:E63,codes[calcul_HS])))+SUM(COUNTIF(JF,$C54:$C63))*JFHS-sem)</f>
        <v>0</v>
      </c>
      <c r="F66" s="62">
        <f t="array" ref="F66">MAX(0,SUM(IF(ISNUMBER(F54:F63),F54:F63,SUMIF(codes[code],F54:F63,codes[calcul_HS])))+SUM(COUNTIF(JF,$C54:$C63))*JFHS-sem)</f>
        <v>0</v>
      </c>
      <c r="G66" s="62">
        <f t="array" ref="G66">MAX(0,SUM(IF(ISNUMBER(G54:G63),G54:G63,SUMIF(codes[code],G54:G63,codes[calcul_HS])))+SUM(COUNTIF(JF,$C54:$C63))*JFHS-sem)</f>
        <v>0</v>
      </c>
      <c r="H66" s="62">
        <f t="array" ref="H66">MAX(0,SUM(IF(ISNUMBER(H54:H63),H54:H63,SUMIF(codes[code],H54:H63,codes[calcul_HS])))+SUM(COUNTIF(JF,$C54:$C63))*JFHS-sem)</f>
        <v>0</v>
      </c>
      <c r="I66" s="62">
        <f t="array" ref="I66">MAX(0,SUM(IF(ISNUMBER(I54:I63),I54:I63,SUMIF(codes[code],I54:I63,codes[calcul_HS])))+SUM(COUNTIF(JF,$C54:$C63))*JFHS-sem)</f>
        <v>0</v>
      </c>
      <c r="J66" s="62">
        <f t="array" ref="J66">MAX(0,SUM(IF(ISNUMBER(J54:J63),J54:J63,SUMIF(codes[code],J54:J63,codes[calcul_HS])))+SUM(COUNTIF(JF,$C54:$C63))*JFHS-sem)</f>
        <v>0</v>
      </c>
      <c r="K66" s="62">
        <f t="array" ref="K66">MAX(0,SUM(IF(ISNUMBER(K54:K63),K54:K63,SUMIF(codes[code],K54:K63,codes[calcul_HS])))+SUM(COUNTIF(JF,$C54:$C63))*JFHS-sem)</f>
        <v>0</v>
      </c>
      <c r="L66" s="62">
        <f t="array" ref="L66">MAX(0,SUM(IF(ISNUMBER(L54:L63),L54:L63,SUMIF(codes[code],L54:L63,codes[calcul_HS])))+SUM(COUNTIF(JF,$C54:$C63))*JFHS-sem)</f>
        <v>0</v>
      </c>
      <c r="M66" s="62">
        <f t="array" ref="M66">MAX(0,SUM(IF(ISNUMBER(M54:M63),M54:M63,SUMIF(codes[code],M54:M63,codes[calcul_HS])))+SUM(COUNTIF(JF,$C54:$C63))*JFHS-sem)</f>
        <v>0</v>
      </c>
      <c r="N66" s="62">
        <f t="array" ref="N66">MAX(0,SUM(IF(ISNUMBER(N54:N63),N54:N63,SUMIF(codes[code],N54:N63,codes[calcul_HS])))+SUM(COUNTIF(JF,$C54:$C63))*JFHS-sem)</f>
        <v>0</v>
      </c>
      <c r="O66" s="62">
        <f t="array" ref="O66">MAX(0,SUM(IF(ISNUMBER(O54:O63),O54:O63,SUMIF(codes[code],O54:O63,codes[calcul_HS])))+SUM(COUNTIF(JF,$C54:$C63))*JFHS-sem)</f>
        <v>0</v>
      </c>
      <c r="P66" s="62">
        <f t="array" ref="P66">MAX(0,SUM(IF(ISNUMBER(P54:P63),P54:P63,SUMIF(codes[code],P54:P63,codes[calcul_HS])))+SUM(COUNTIF(JF,$C54:$C63))*JFHS-sem)</f>
        <v>0</v>
      </c>
      <c r="Q66" s="62">
        <f t="array" ref="Q66">MAX(0,SUM(IF(ISNUMBER(Q54:Q63),Q54:Q63,SUMIF(codes[code],Q54:Q63,codes[calcul_HS])))+SUM(COUNTIF(JF,$C54:$C63))*JFHS-sem)</f>
        <v>0</v>
      </c>
      <c r="R66" s="62">
        <f t="array" ref="R66">MAX(0,SUM(IF(ISNUMBER(R54:R63),R54:R63,SUMIF(codes[code],R54:R63,codes[calcul_HS])))+SUM(COUNTIF(JF,$C54:$C63))*JFHS-sem)</f>
        <v>0</v>
      </c>
      <c r="S66" s="62">
        <f t="array" ref="S66">MAX(0,SUM(IF(ISNUMBER(S54:S63),S54:S63,SUMIF(codes[code],S54:S63,codes[calcul_HS])))+SUM(COUNTIF(JF,$C54:$C63))*JFHS-sem)</f>
        <v>0</v>
      </c>
      <c r="T66" s="62">
        <f t="array" ref="T66">MAX(0,SUM(IF(ISNUMBER(T54:T63),T54:T63,SUMIF(codes[code],T54:T63,codes[calcul_HS])))+SUM(COUNTIF(JF,$C54:$C63))*JFHS-sem)</f>
        <v>0</v>
      </c>
      <c r="U66" s="62">
        <f t="array" ref="U66">MAX(0,SUM(IF(ISNUMBER(U54:U63),U54:U63,SUMIF(codes[code],U54:U63,codes[calcul_HS])))+SUM(COUNTIF(JF,$C54:$C63))*JFHS-sem)</f>
        <v>0</v>
      </c>
      <c r="V66" s="62">
        <f t="array" ref="V66">MAX(0,SUM(IF(ISNUMBER(V54:V63),V54:V63,SUMIF(codes[code],V54:V63,codes[calcul_HS])))+SUM(COUNTIF(JF,$C54:$C63))*JFHS-sem)</f>
        <v>0</v>
      </c>
      <c r="W66" s="62">
        <f t="array" ref="W66">MAX(0,SUM(IF(ISNUMBER(W54:W63),W54:W63,SUMIF(codes[code],W54:W63,codes[calcul_HS])))+SUM(COUNTIF(JF,$C54:$C63))*JFHS-sem)</f>
        <v>0</v>
      </c>
      <c r="X66" s="62">
        <f t="array" ref="X66">MAX(0,SUM(IF(ISNUMBER(X54:X63),X54:X63,SUMIF(codes[code],X54:X63,codes[calcul_HS])))+SUM(COUNTIF(JF,$C54:$C63))*JFHS-sem)</f>
        <v>0</v>
      </c>
      <c r="Y66" s="62">
        <f t="array" ref="Y66">MAX(0,SUM(IF(ISNUMBER(Y54:Y63),Y54:Y63,SUMIF(codes[code],Y54:Y63,codes[calcul_HS])))+SUM(COUNTIF(JF,$C54:$C63))*JFHS-sem)</f>
        <v>0</v>
      </c>
      <c r="Z66" s="62">
        <f t="array" ref="Z66">MAX(0,SUM(IF(ISNUMBER(Z54:Z63),Z54:Z63,SUMIF(codes[code],Z54:Z63,codes[calcul_HS])))+SUM(COUNTIF(JF,$C54:$C63))*JFHS-sem)</f>
        <v>0</v>
      </c>
      <c r="AA66" s="62">
        <f t="array" ref="AA66">MAX(0,SUM(IF(ISNUMBER(AA54:AA63),AA54:AA63,SUMIF(codes[code],AA54:AA63,codes[calcul_HS])))+SUM(COUNTIF(JF,$C54:$C63))*JFHS-sem)</f>
        <v>0</v>
      </c>
      <c r="AB66" s="62">
        <f t="array" ref="AB66">MAX(0,SUM(IF(ISNUMBER(AB54:AB63),AB54:AB63,SUMIF(codes[code],AB54:AB63,codes[calcul_HS])))+SUM(COUNTIF(JF,$C54:$C63))*JFHS-sem)</f>
        <v>0</v>
      </c>
      <c r="AC66" s="62">
        <f t="array" ref="AC66">MAX(0,SUM(IF(ISNUMBER(AC54:AC63),AC54:AC63,SUMIF(codes[code],AC54:AC63,codes[calcul_HS])))+SUM(COUNTIF(JF,$C54:$C63))*JFHS-sem)</f>
        <v>0</v>
      </c>
      <c r="AD66" s="62">
        <f t="array" ref="AD66">MAX(0,SUM(IF(ISNUMBER(AD54:AD63),AD54:AD63,SUMIF(codes[code],AD54:AD63,codes[calcul_HS])))+SUM(COUNTIF(JF,$C54:$C63))*JFHS-sem)</f>
        <v>0</v>
      </c>
      <c r="AE66" s="62">
        <f t="array" ref="AE66">MAX(0,SUM(IF(ISNUMBER(AE54:AE63),AE54:AE63,SUMIF(codes[code],AE54:AE63,codes[calcul_HS])))+SUM(COUNTIF(JF,$C54:$C63))*JFHS-sem)</f>
        <v>0</v>
      </c>
      <c r="AF66" s="62">
        <f t="array" ref="AF66">MAX(0,SUM(IF(ISNUMBER(AF54:AF63),AF54:AF63,SUMIF(codes[code],AF54:AF63,codes[calcul_HS])))+SUM(COUNTIF(JF,$C54:$C63))*JFHS-sem)</f>
        <v>0</v>
      </c>
      <c r="AG66" s="62">
        <f t="array" ref="AG66">MAX(0,SUM(IF(ISNUMBER(AG54:AG63),AG54:AG63,SUMIF(codes[code],AG54:AG63,codes[calcul_HS])))+SUM(COUNTIF(JF,$C54:$C63))*JFHS-sem)</f>
        <v>0</v>
      </c>
      <c r="AH66" s="62">
        <f t="array" ref="AH66">MAX(0,SUM(IF(ISNUMBER(AH54:AH63),AH54:AH63,SUMIF(codes[code],AH54:AH63,codes[calcul_HS])))+SUM(COUNTIF(JF,$C54:$C63))*JFHS-sem)</f>
        <v>0</v>
      </c>
      <c r="AI66" s="62">
        <f t="array" ref="AI66">MAX(0,SUM(IF(ISNUMBER(AI54:AI63),AI54:AI63,SUMIF(codes[code],AI54:AI63,codes[calcul_HS])))+SUM(COUNTIF(JF,$C54:$C63))*JFHS-sem)</f>
        <v>0</v>
      </c>
      <c r="AJ66" s="62">
        <f t="array" ref="AJ66">MAX(0,SUM(IF(ISNUMBER(AJ54:AJ63),AJ54:AJ63,SUMIF(codes[code],AJ54:AJ63,codes[calcul_HS])))+SUM(COUNTIF(JF,$C54:$C63))*JFHS-sem)</f>
        <v>0</v>
      </c>
      <c r="AK66" s="62">
        <f t="array" ref="AK66">MAX(0,SUM(IF(ISNUMBER(AK54:AK63),AK54:AK63,SUMIF(codes[code],AK54:AK63,codes[calcul_HS])))+SUM(COUNTIF(JF,$C54:$C63))*JFHS-sem)</f>
        <v>0</v>
      </c>
      <c r="AL66" s="62">
        <f t="array" ref="AL66">MAX(0,SUM(IF(ISNUMBER(AL54:AL63),AL54:AL63,SUMIF(codes[code],AL54:AL63,codes[calcul_HS])))+SUM(COUNTIF(JF,$C54:$C63))*JFHS-sem)</f>
        <v>0</v>
      </c>
      <c r="AM66" s="62">
        <f t="array" ref="AM66">MAX(0,SUM(IF(ISNUMBER(AM54:AM63),AM54:AM63,SUMIF(codes[code],AM54:AM63,codes[calcul_HS])))+SUM(COUNTIF(JF,$C54:$C63))*JFHS-sem)</f>
        <v>0</v>
      </c>
      <c r="AN66" s="62">
        <f t="array" ref="AN66">MAX(0,SUM(IF(ISNUMBER(AN54:AN63),AN54:AN63,SUMIF(codes[code],AN54:AN63,codes[calcul_HS])))+SUM(COUNTIF(JF,$C54:$C63))*JFHS-sem)</f>
        <v>0</v>
      </c>
      <c r="AO66" s="62">
        <f t="array" ref="AO66">MAX(0,SUM(IF(ISNUMBER(AO54:AO63),AO54:AO63,SUMIF(codes[code],AO54:AO63,codes[calcul_HS])))+SUM(COUNTIF(JF,$C54:$C63))*JFHS-sem)</f>
        <v>0</v>
      </c>
      <c r="AP66" s="62">
        <f t="array" ref="AP66">MAX(0,SUM(IF(ISNUMBER(AP54:AP63),AP54:AP63,SUMIF(codes[code],AP54:AP63,codes[calcul_HS])))+SUM(COUNTIF(JF,$C54:$C63))*JFHS-sem)</f>
        <v>0</v>
      </c>
      <c r="AQ66" s="62">
        <f t="array" ref="AQ66">MAX(0,SUM(IF(ISNUMBER(AQ54:AQ63),AQ54:AQ63,SUMIF(codes[code],AQ54:AQ63,codes[calcul_HS])))+SUM(COUNTIF(JF,$C54:$C63))*JFHS-sem)</f>
        <v>0</v>
      </c>
      <c r="AR66" s="62">
        <f t="array" ref="AR66">MAX(0,SUM(IF(ISNUMBER(AR54:AR63),AR54:AR63,SUMIF(codes[code],AR54:AR63,codes[calcul_HS])))+SUM(COUNTIF(JF,$C54:$C63))*JFHS-sem)</f>
        <v>0</v>
      </c>
      <c r="AS66" s="62">
        <f t="array" ref="AS66">MAX(0,SUM(IF(ISNUMBER(AS54:AS63),AS54:AS63,SUMIF(codes[code],AS54:AS63,codes[calcul_HS])))+SUM(COUNTIF(JF,$C54:$C63))*JFHS-sem)</f>
        <v>0</v>
      </c>
      <c r="AT66" s="62"/>
      <c r="AU66" s="62">
        <f t="array" ref="AU66">MAX(0,SUM(IF(ISNUMBER(AU54:AU63),AU54:AU63,SUMIF(codes[code],AU54:AU63,codes[calcul_HS])))+SUM(COUNTIF(JF,$C54:$C63))*JFHS-sem)</f>
        <v>0</v>
      </c>
      <c r="AV66" s="62">
        <f t="array" ref="AV66">MAX(0,SUM(IF(ISNUMBER(AV54:AV63),AV54:AV63,SUMIF(codes[code],AV54:AV63,codes[calcul_HS])))+SUM(COUNTIF(JF,$C54:$C63))*JFHS-sem)</f>
        <v>0</v>
      </c>
      <c r="AW66" s="62">
        <f t="array" ref="AW66">MAX(0,SUM(IF(ISNUMBER(AW54:AW63),AW54:AW63,SUMIF(codes[code],AW54:AW63,codes[calcul_HS])))+SUM(COUNTIF(JF,$C54:$C63))*JFHS-sem)</f>
        <v>0</v>
      </c>
      <c r="AX66" s="62">
        <f t="array" ref="AX66">MAX(0,SUM(IF(ISNUMBER(AX54:AX63),AX54:AX63,SUMIF(codes[code],AX54:AX63,codes[calcul_HS])))+SUM(COUNTIF(JF,$C54:$C63))*JFHS-sem)</f>
        <v>0</v>
      </c>
      <c r="AY66" s="62">
        <f t="array" ref="AY66">MAX(0,SUM(IF(ISNUMBER(AY54:AY63),AY54:AY63,SUMIF(codes[code],AY54:AY63,codes[calcul_HS])))+SUM(COUNTIF(JF,$C54:$C63))*JFHS-sem)</f>
        <v>0</v>
      </c>
      <c r="AZ66" s="62">
        <f t="array" ref="AZ66">MAX(0,SUM(IF(ISNUMBER(AZ54:AZ63),AZ54:AZ63,SUMIF(codes[code],AZ54:AZ63,codes[calcul_HS])))+SUM(COUNTIF(JF,$C54:$C63))*JFHS-sem)</f>
        <v>0</v>
      </c>
      <c r="BA66" s="36">
        <f t="array" ref="BA66">MAX(0,SUM(IF(ISNUMBER(BA54:BA63),BA54:BA63,SUMIF(codes[code],BA54:BA63,codes[calcul_HS])))+SUM(COUNTIF(JF,$C54:$C63))*JFHS-sem)</f>
        <v>0</v>
      </c>
      <c r="BB66" s="62">
        <f t="array" ref="BB66">MAX(0,SUM(IF(ISNUMBER(BB54:BB63),BB54:BB63,SUMIF(codes[code],BB54:BB63,codes[calcul_HS])))+SUM(COUNTIF(JF,$C54:$C63))*JFHS-sem)</f>
        <v>0</v>
      </c>
      <c r="BC66" s="62">
        <f t="array" ref="BC66">MAX(0,SUM(IF(ISNUMBER(BC54:BC63),BC54:BC63,SUMIF(codes[code],BC54:BC63,codes[calcul_HS])))+SUM(COUNTIF(JF,$C54:$C63))*JFHS-sem)</f>
        <v>0</v>
      </c>
      <c r="BD66" s="62">
        <f t="array" ref="BD66">MAX(0,SUM(IF(ISNUMBER(BD54:BD63),BD54:BD63,SUMIF(codes[code],BD54:BD63,codes[calcul_HS])))+SUM(COUNTIF(JF,$C54:$C63))*JFHS-sem)</f>
        <v>0</v>
      </c>
      <c r="BE66" s="62">
        <f t="array" ref="BE66">MAX(0,SUM(IF(ISNUMBER(BE54:BE63),BE54:BE63,SUMIF(codes[code],BE54:BE63,codes[calcul_HS])))+SUM(COUNTIF(JF,$C54:$C63))*JFHS-sem)</f>
        <v>0</v>
      </c>
      <c r="BF66" s="62">
        <v>0</v>
      </c>
      <c r="BG66" s="62">
        <f t="array" ref="BG66">MAX(0,SUM(IF(ISNUMBER(BG54:BG63),BG54:BG63,SUMIF(codes[code],BG54:BG63,codes[calcul_HS])))+SUM(COUNTIF(JF,$C54:$C63))*JFHS-sem)</f>
        <v>0</v>
      </c>
      <c r="BH66" s="62">
        <f t="array" ref="BH66">MAX(0,SUM(IF(ISNUMBER(BH54:BH63),BH54:BH63,SUMIF(codes[code],BH54:BH63,codes[calcul_HS])))+SUM(COUNTIF(JF,$C54:$C63))*JFHS-sem)</f>
        <v>0</v>
      </c>
      <c r="BI66" s="62">
        <f t="array" ref="BI66">MAX(0,SUM(IF(ISNUMBER(BI54:BI63),BI54:BI63,SUMIF(codes[code],BI54:BI63,codes[calcul_HS])))+SUM(COUNTIF(JF,$C54:$C63))*JFHS-sem)</f>
        <v>0</v>
      </c>
      <c r="BJ66" s="62">
        <f t="array" ref="BJ66">MAX(0,SUM(IF(ISNUMBER(BJ54:BJ63),BJ54:BJ63,SUMIF(codes[code],BJ54:BJ63,codes[calcul_HS])))+SUM(COUNTIF(JF,$C54:$C63))*JFHS-sem)</f>
        <v>0</v>
      </c>
      <c r="BK66" s="62">
        <f t="array" ref="BK66">MAX(0,SUM(IF(ISNUMBER(BK54:BK63),BK54:BK63,SUMIF(codes[code],BK54:BK63,codes[calcul_HS])))+SUM(COUNTIF(JF,$C54:$C63))*JFHS-sem)</f>
        <v>0</v>
      </c>
      <c r="BL66" s="62">
        <f t="array" ref="BL66">MAX(0,SUM(IF(ISNUMBER(BL54:BL63),BL54:BL63,SUMIF(codes[code],BL54:BL63,codes[calcul_HS])))+SUM(COUNTIF(JF,$C54:$C63))*JFHS-sem)</f>
        <v>0</v>
      </c>
      <c r="BM66" s="62">
        <f t="array" ref="BM66">MAX(0,SUM(IF(ISNUMBER(BM54:BM63),BM54:BM63,SUMIF(codes[code],BM54:BM63,codes[calcul_HS])))+SUM(COUNTIF(JF,$C54:$C63))*JFHS-sem)</f>
        <v>0</v>
      </c>
      <c r="BN66" s="62">
        <f t="array" ref="BN66">MAX(0,SUM(IF(ISNUMBER(BN54:BN63),BN54:BN63,SUMIF(codes[code],BN54:BN63,codes[calcul_HS])))+SUM(COUNTIF(JF,$C54:$C63))*JFHS-sem)</f>
        <v>0</v>
      </c>
      <c r="BO66" s="62">
        <f t="array" ref="BO66">MAX(0,SUM(IF(ISNUMBER(BO54:BO63),BO54:BO63,SUMIF(codes[code],BO54:BO63,codes[calcul_HS])))+SUM(COUNTIF(JF,$C54:$C63))*JFHS-sem)</f>
        <v>0</v>
      </c>
      <c r="BP66" s="63">
        <f>SUM(F66:AR66)</f>
        <v>0</v>
      </c>
    </row>
  </sheetData>
  <sheetProtection sheet="1" objects="1" scenarios="1" formatColumns="0" formatRows="0"/>
  <conditionalFormatting sqref="AI67:BP1048576 E52 AI1:AZ66 F1:AH1048576 H54:AJ54 BB1:BP66">
    <cfRule type="cellIs" dxfId="166" priority="425" operator="equal">
      <formula>"abs"</formula>
    </cfRule>
    <cfRule type="cellIs" dxfId="165" priority="426" operator="equal">
      <formula>"mal"</formula>
    </cfRule>
    <cfRule type="cellIs" dxfId="164" priority="427" operator="equal">
      <formula>"ret"</formula>
    </cfRule>
    <cfRule type="cellIs" dxfId="163" priority="428" operator="equal">
      <formula>"con"</formula>
    </cfRule>
  </conditionalFormatting>
  <conditionalFormatting sqref="C28:E37 C41:E50 C54:E63 BJ33:BK33 BJ2:BO32 BN1:BN32 C1:AZ1 W28:AL33 BB1:BO1 BH1:BI66 AT1:AT66 T1:T66 BP1:BP66 AO1:AO66 AB2:AG66 BF1:BF66 M1:M66 C67:AH1048576 AU67:BP1048576 BA34:BA66 C2:AA27 BM1:BM66 E52 AC1:AH66 AI1:AL1048576 AM2:AT1048576 AU2:AZ66 BB2:BI66 BD1:BD66 F28:AA66 H54:AJ54 F56:AJ58 BJ34:BO66">
    <cfRule type="expression" dxfId="162" priority="424">
      <formula>COUNTIF(JF,$C1)</formula>
    </cfRule>
  </conditionalFormatting>
  <conditionalFormatting sqref="F29:G37 J31:J37 U29:U37 L31:M37">
    <cfRule type="expression" dxfId="161" priority="214">
      <formula>COUNTIF(JF,$C29)</formula>
    </cfRule>
  </conditionalFormatting>
  <conditionalFormatting sqref="C38:E40 C51:E53 C64:E66">
    <cfRule type="expression" dxfId="160" priority="203">
      <formula>COUNTIF(JF,$C38)</formula>
    </cfRule>
  </conditionalFormatting>
  <conditionalFormatting sqref="AI67:XFD1048576 AI1:AZ66 A1:AH1048576 H54:AJ54 F56:AJ58 BB1:XFD66">
    <cfRule type="cellIs" dxfId="159" priority="159" operator="equal">
      <formula>"ASTREINTE"</formula>
    </cfRule>
    <cfRule type="cellIs" dxfId="158" priority="163" operator="equal">
      <formula>"RP"</formula>
    </cfRule>
  </conditionalFormatting>
  <conditionalFormatting sqref="BL33:BO33">
    <cfRule type="expression" dxfId="157" priority="439">
      <formula>COUNTIF(JF,$C36)</formula>
    </cfRule>
  </conditionalFormatting>
  <conditionalFormatting sqref="BA1:BA11 BA32:BA66 BA15:BA30">
    <cfRule type="cellIs" dxfId="156" priority="60" operator="equal">
      <formula>"abs"</formula>
    </cfRule>
    <cfRule type="cellIs" dxfId="155" priority="61" operator="equal">
      <formula>"mal"</formula>
    </cfRule>
    <cfRule type="cellIs" dxfId="154" priority="62" operator="equal">
      <formula>"ret"</formula>
    </cfRule>
    <cfRule type="cellIs" dxfId="153" priority="63" operator="equal">
      <formula>"con"</formula>
    </cfRule>
  </conditionalFormatting>
  <conditionalFormatting sqref="BA32 BA1:BA11 BA15:BA30">
    <cfRule type="expression" dxfId="152" priority="59">
      <formula>COUNTIF(JF,$C1)</formula>
    </cfRule>
  </conditionalFormatting>
  <conditionalFormatting sqref="BA1:BA11 BA32:BA66 BA15:BA30">
    <cfRule type="cellIs" dxfId="151" priority="57" operator="equal">
      <formula>"ASTREINTE"</formula>
    </cfRule>
    <cfRule type="cellIs" dxfId="150" priority="58" operator="equal">
      <formula>"RP"</formula>
    </cfRule>
  </conditionalFormatting>
  <conditionalFormatting sqref="BA6 BA19 BA32 BA45 BA58">
    <cfRule type="expression" dxfId="149" priority="56">
      <formula>COUNTIF(JF,#REF!)</formula>
    </cfRule>
  </conditionalFormatting>
  <conditionalFormatting sqref="BA1">
    <cfRule type="expression" dxfId="148" priority="55">
      <formula>COUNTIF(JF,$C1)</formula>
    </cfRule>
  </conditionalFormatting>
  <conditionalFormatting sqref="BA3">
    <cfRule type="expression" dxfId="147" priority="54">
      <formula>COUNTIF(JF,$C3)</formula>
    </cfRule>
  </conditionalFormatting>
  <conditionalFormatting sqref="BA33">
    <cfRule type="expression" dxfId="146" priority="64">
      <formula>COUNTIF(JF,$C31)</formula>
    </cfRule>
  </conditionalFormatting>
  <conditionalFormatting sqref="E2">
    <cfRule type="cellIs" dxfId="145" priority="26" operator="equal">
      <formula>"abs"</formula>
    </cfRule>
    <cfRule type="cellIs" dxfId="144" priority="27" operator="equal">
      <formula>"mal"</formula>
    </cfRule>
    <cfRule type="cellIs" dxfId="143" priority="28" operator="equal">
      <formula>"ret"</formula>
    </cfRule>
    <cfRule type="cellIs" dxfId="142" priority="29" operator="equal">
      <formula>"con"</formula>
    </cfRule>
  </conditionalFormatting>
  <conditionalFormatting sqref="E12:E14">
    <cfRule type="cellIs" dxfId="141" priority="22" operator="equal">
      <formula>"abs"</formula>
    </cfRule>
    <cfRule type="cellIs" dxfId="140" priority="23" operator="equal">
      <formula>"mal"</formula>
    </cfRule>
    <cfRule type="cellIs" dxfId="139" priority="24" operator="equal">
      <formula>"ret"</formula>
    </cfRule>
    <cfRule type="cellIs" dxfId="138" priority="25" operator="equal">
      <formula>"con"</formula>
    </cfRule>
  </conditionalFormatting>
  <conditionalFormatting sqref="BA12:BA14">
    <cfRule type="cellIs" dxfId="137" priority="18" operator="equal">
      <formula>"abs"</formula>
    </cfRule>
    <cfRule type="cellIs" dxfId="136" priority="19" operator="equal">
      <formula>"mal"</formula>
    </cfRule>
    <cfRule type="cellIs" dxfId="135" priority="20" operator="equal">
      <formula>"ret"</formula>
    </cfRule>
    <cfRule type="cellIs" dxfId="134" priority="21" operator="equal">
      <formula>"con"</formula>
    </cfRule>
  </conditionalFormatting>
  <conditionalFormatting sqref="BA12:BA14">
    <cfRule type="expression" dxfId="133" priority="17">
      <formula>COUNTIF(JF,$C12)</formula>
    </cfRule>
  </conditionalFormatting>
  <conditionalFormatting sqref="BA12:BA14">
    <cfRule type="cellIs" dxfId="132" priority="15" operator="equal">
      <formula>"ASTREINTE"</formula>
    </cfRule>
    <cfRule type="cellIs" dxfId="131" priority="16" operator="equal">
      <formula>"RP"</formula>
    </cfRule>
  </conditionalFormatting>
  <conditionalFormatting sqref="E25:E26">
    <cfRule type="cellIs" dxfId="130" priority="11" operator="equal">
      <formula>"abs"</formula>
    </cfRule>
    <cfRule type="cellIs" dxfId="129" priority="12" operator="equal">
      <formula>"mal"</formula>
    </cfRule>
    <cfRule type="cellIs" dxfId="128" priority="13" operator="equal">
      <formula>"ret"</formula>
    </cfRule>
    <cfRule type="cellIs" dxfId="127" priority="14" operator="equal">
      <formula>"con"</formula>
    </cfRule>
  </conditionalFormatting>
  <conditionalFormatting sqref="E38">
    <cfRule type="expression" dxfId="126" priority="10">
      <formula>COUNTIF(JF,$C38)</formula>
    </cfRule>
  </conditionalFormatting>
  <conditionalFormatting sqref="E38">
    <cfRule type="cellIs" dxfId="125" priority="6" operator="equal">
      <formula>"abs"</formula>
    </cfRule>
    <cfRule type="cellIs" dxfId="124" priority="7" operator="equal">
      <formula>"mal"</formula>
    </cfRule>
    <cfRule type="cellIs" dxfId="123" priority="8" operator="equal">
      <formula>"ret"</formula>
    </cfRule>
    <cfRule type="cellIs" dxfId="122" priority="9" operator="equal">
      <formula>"con"</formula>
    </cfRule>
  </conditionalFormatting>
  <conditionalFormatting sqref="E39">
    <cfRule type="expression" dxfId="121" priority="5">
      <formula>COUNTIF(JF,$C39)</formula>
    </cfRule>
  </conditionalFormatting>
  <conditionalFormatting sqref="E39">
    <cfRule type="cellIs" dxfId="120" priority="1" operator="equal">
      <formula>"abs"</formula>
    </cfRule>
    <cfRule type="cellIs" dxfId="119" priority="2" operator="equal">
      <formula>"mal"</formula>
    </cfRule>
    <cfRule type="cellIs" dxfId="118" priority="3" operator="equal">
      <formula>"ret"</formula>
    </cfRule>
    <cfRule type="cellIs" dxfId="117" priority="4" operator="equal">
      <formula>"con"</formula>
    </cfRule>
  </conditionalFormatting>
  <pageMargins left="0.70866141732283472" right="0.70866141732283472" top="0.74803149606299213" bottom="0.74803149606299213" header="0.31496062992125984" footer="0.31496062992125984"/>
  <pageSetup paperSize="9" scale="59" fitToWidth="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596"/>
  <sheetViews>
    <sheetView topLeftCell="A545" workbookViewId="0">
      <selection activeCell="E522" sqref="E522"/>
    </sheetView>
  </sheetViews>
  <sheetFormatPr baseColWidth="10" defaultColWidth="6.85546875" defaultRowHeight="12.75"/>
  <cols>
    <col min="1" max="1" width="11.85546875" style="47" customWidth="1"/>
    <col min="2" max="2" width="14.28515625" style="47" customWidth="1"/>
    <col min="3" max="3" width="33.28515625" style="48" customWidth="1"/>
    <col min="4" max="4" width="7" style="48" customWidth="1"/>
    <col min="5" max="6" width="10.7109375" style="49" customWidth="1"/>
    <col min="7" max="7" width="12" style="47" customWidth="1"/>
    <col min="8" max="16384" width="6.85546875" style="47"/>
  </cols>
  <sheetData>
    <row r="1" spans="1:7" ht="13.5" thickBot="1">
      <c r="A1" s="47" t="s">
        <v>79</v>
      </c>
      <c r="B1" s="47" t="s">
        <v>1</v>
      </c>
      <c r="C1" s="48" t="s">
        <v>2</v>
      </c>
      <c r="D1" s="48" t="s">
        <v>3</v>
      </c>
      <c r="E1" s="49" t="s">
        <v>80</v>
      </c>
      <c r="F1" s="49" t="s">
        <v>81</v>
      </c>
      <c r="G1" s="50" t="s">
        <v>66</v>
      </c>
    </row>
    <row r="2" spans="1:7" ht="13.5" hidden="1" thickBot="1">
      <c r="A2" s="51">
        <f>IF(ISNUMBER(Tablo45[[#This Row],[JOUR]]),DATE(YEAR(Tablo45[[#This Row],[JOUR]]),MONTH(Tablo45[[#This Row],[JOUR]])+1,0),A1)</f>
        <v>42766</v>
      </c>
      <c r="B2" s="52">
        <f>IF(ISNUMBER(Tablo45[[#This Row],[JOUR]]),INT(MOD(INT((Tablo45[[#This Row],[JOUR]]-2)/7)+3/5,52+5/28))+1,B1)</f>
        <v>1</v>
      </c>
      <c r="C2" s="53">
        <v>42737</v>
      </c>
      <c r="D2" s="53" t="s">
        <v>67</v>
      </c>
      <c r="E2" s="28"/>
      <c r="F2" s="28"/>
      <c r="G2" s="25"/>
    </row>
    <row r="3" spans="1:7" ht="13.5" hidden="1" thickBot="1">
      <c r="A3" s="54">
        <f>IF(ISNUMBER(Tablo45[[#This Row],[JOUR]]),DATE(YEAR(Tablo45[[#This Row],[JOUR]]),MONTH(Tablo45[[#This Row],[JOUR]])+1,0),A2)</f>
        <v>42766</v>
      </c>
      <c r="B3" s="55">
        <f>IF(ISNUMBER(Tablo45[[#This Row],[JOUR]]),INT(MOD(INT((Tablo45[[#This Row],[JOUR]]-2)/7)+3/5,52+5/28))+1,B2)</f>
        <v>1</v>
      </c>
      <c r="C3" s="56"/>
      <c r="D3" s="56" t="s">
        <v>69</v>
      </c>
      <c r="E3" s="36"/>
      <c r="F3" s="36"/>
      <c r="G3" s="37"/>
    </row>
    <row r="4" spans="1:7" ht="13.5" hidden="1" thickBot="1">
      <c r="A4" s="54">
        <f>IF(ISNUMBER(Tablo45[[#This Row],[JOUR]]),DATE(YEAR(Tablo45[[#This Row],[JOUR]]),MONTH(Tablo45[[#This Row],[JOUR]])+1,0),A3)</f>
        <v>42766</v>
      </c>
      <c r="B4" s="55">
        <f>IF(ISNUMBER(Tablo45[[#This Row],[JOUR]]),INT(MOD(INT((Tablo45[[#This Row],[JOUR]]-2)/7)+3/5,52+5/28))+1,B3)</f>
        <v>1</v>
      </c>
      <c r="C4" s="53">
        <v>42738</v>
      </c>
      <c r="D4" s="53" t="s">
        <v>67</v>
      </c>
      <c r="E4" s="28"/>
      <c r="F4" s="28"/>
      <c r="G4" s="25"/>
    </row>
    <row r="5" spans="1:7" ht="13.5" hidden="1" thickBot="1">
      <c r="A5" s="54">
        <f>IF(ISNUMBER(Tablo45[[#This Row],[JOUR]]),DATE(YEAR(Tablo45[[#This Row],[JOUR]]),MONTH(Tablo45[[#This Row],[JOUR]])+1,0),A4)</f>
        <v>42766</v>
      </c>
      <c r="B5" s="55">
        <f>IF(ISNUMBER(Tablo45[[#This Row],[JOUR]]),INT(MOD(INT((Tablo45[[#This Row],[JOUR]]-2)/7)+3/5,52+5/28))+1,B4)</f>
        <v>1</v>
      </c>
      <c r="C5" s="56"/>
      <c r="D5" s="56" t="s">
        <v>69</v>
      </c>
      <c r="E5" s="36"/>
      <c r="F5" s="36"/>
      <c r="G5" s="37"/>
    </row>
    <row r="6" spans="1:7" ht="13.5" hidden="1" thickBot="1">
      <c r="A6" s="54">
        <f>IF(ISNUMBER(Tablo45[[#This Row],[JOUR]]),DATE(YEAR(Tablo45[[#This Row],[JOUR]]),MONTH(Tablo45[[#This Row],[JOUR]])+1,0),A5)</f>
        <v>42766</v>
      </c>
      <c r="B6" s="55">
        <f>IF(ISNUMBER(Tablo45[[#This Row],[JOUR]]),INT(MOD(INT((Tablo45[[#This Row],[JOUR]]-2)/7)+3/5,52+5/28))+1,B5)</f>
        <v>1</v>
      </c>
      <c r="C6" s="53">
        <v>42739</v>
      </c>
      <c r="D6" s="53" t="s">
        <v>67</v>
      </c>
      <c r="E6" s="28"/>
      <c r="F6" s="28"/>
      <c r="G6" s="25"/>
    </row>
    <row r="7" spans="1:7" ht="13.5" hidden="1" thickBot="1">
      <c r="A7" s="54">
        <f>IF(ISNUMBER(Tablo45[[#This Row],[JOUR]]),DATE(YEAR(Tablo45[[#This Row],[JOUR]]),MONTH(Tablo45[[#This Row],[JOUR]])+1,0),A6)</f>
        <v>42766</v>
      </c>
      <c r="B7" s="55">
        <f>IF(ISNUMBER(Tablo45[[#This Row],[JOUR]]),INT(MOD(INT((Tablo45[[#This Row],[JOUR]]-2)/7)+3/5,52+5/28))+1,B6)</f>
        <v>1</v>
      </c>
      <c r="C7" s="56"/>
      <c r="D7" s="56" t="s">
        <v>69</v>
      </c>
      <c r="E7" s="36">
        <v>3</v>
      </c>
      <c r="F7" s="36"/>
      <c r="G7" s="37"/>
    </row>
    <row r="8" spans="1:7" ht="13.5" hidden="1" thickBot="1">
      <c r="A8" s="54">
        <f>IF(ISNUMBER(Tablo45[[#This Row],[JOUR]]),DATE(YEAR(Tablo45[[#This Row],[JOUR]]),MONTH(Tablo45[[#This Row],[JOUR]])+1,0),A7)</f>
        <v>42766</v>
      </c>
      <c r="B8" s="55">
        <f>IF(ISNUMBER(Tablo45[[#This Row],[JOUR]]),INT(MOD(INT((Tablo45[[#This Row],[JOUR]]-2)/7)+3/5,52+5/28))+1,B7)</f>
        <v>1</v>
      </c>
      <c r="C8" s="53">
        <v>42740</v>
      </c>
      <c r="D8" s="53" t="s">
        <v>67</v>
      </c>
      <c r="E8" s="28"/>
      <c r="F8" s="28"/>
      <c r="G8" s="25"/>
    </row>
    <row r="9" spans="1:7" ht="13.5" hidden="1" thickBot="1">
      <c r="A9" s="54">
        <f>IF(ISNUMBER(Tablo45[[#This Row],[JOUR]]),DATE(YEAR(Tablo45[[#This Row],[JOUR]]),MONTH(Tablo45[[#This Row],[JOUR]])+1,0),A8)</f>
        <v>42766</v>
      </c>
      <c r="B9" s="55">
        <f>IF(ISNUMBER(Tablo45[[#This Row],[JOUR]]),INT(MOD(INT((Tablo45[[#This Row],[JOUR]]-2)/7)+3/5,52+5/28))+1,B8)</f>
        <v>1</v>
      </c>
      <c r="C9" s="56"/>
      <c r="D9" s="56" t="s">
        <v>69</v>
      </c>
      <c r="E9" s="36">
        <v>3</v>
      </c>
      <c r="F9" s="36"/>
      <c r="G9" s="37"/>
    </row>
    <row r="10" spans="1:7" ht="13.5" hidden="1" thickBot="1">
      <c r="A10" s="54">
        <f>IF(ISNUMBER(Tablo45[[#This Row],[JOUR]]),DATE(YEAR(Tablo45[[#This Row],[JOUR]]),MONTH(Tablo45[[#This Row],[JOUR]])+1,0),A9)</f>
        <v>42766</v>
      </c>
      <c r="B10" s="55">
        <f>IF(ISNUMBER(Tablo45[[#This Row],[JOUR]]),INT(MOD(INT((Tablo45[[#This Row],[JOUR]]-2)/7)+3/5,52+5/28))+1,B9)</f>
        <v>1</v>
      </c>
      <c r="C10" s="53">
        <v>42741</v>
      </c>
      <c r="D10" s="53" t="s">
        <v>67</v>
      </c>
      <c r="E10" s="28">
        <v>3</v>
      </c>
      <c r="F10" s="28"/>
      <c r="G10" s="25"/>
    </row>
    <row r="11" spans="1:7" ht="13.5" hidden="1" thickBot="1">
      <c r="A11" s="54">
        <f>IF(ISNUMBER(Tablo45[[#This Row],[JOUR]]),DATE(YEAR(Tablo45[[#This Row],[JOUR]]),MONTH(Tablo45[[#This Row],[JOUR]])+1,0),A10)</f>
        <v>42766</v>
      </c>
      <c r="B11" s="55">
        <f>IF(ISNUMBER(Tablo45[[#This Row],[JOUR]]),INT(MOD(INT((Tablo45[[#This Row],[JOUR]]-2)/7)+3/5,52+5/28))+1,B10)</f>
        <v>1</v>
      </c>
      <c r="C11" s="56"/>
      <c r="D11" s="56" t="s">
        <v>69</v>
      </c>
      <c r="E11" s="36">
        <v>2</v>
      </c>
      <c r="F11" s="36"/>
      <c r="G11" s="37"/>
    </row>
    <row r="12" spans="1:7" ht="13.5" hidden="1" thickBot="1">
      <c r="A12" s="64">
        <f>IF(ISNUMBER(Tablo45[[#This Row],[JOUR]]),DATE(YEAR(Tablo45[[#This Row],[JOUR]]),MONTH(Tablo45[[#This Row],[JOUR]])+1,0),A11)</f>
        <v>42766</v>
      </c>
      <c r="B12" s="65">
        <f>IF(ISNUMBER(Tablo45[[#This Row],[JOUR]]),INT(MOD(INT((Tablo45[[#This Row],[JOUR]]-2)/7)+3/5,52+5/28))+1,B11)</f>
        <v>1</v>
      </c>
      <c r="C12" s="53">
        <v>42742</v>
      </c>
      <c r="D12" s="53" t="s">
        <v>67</v>
      </c>
      <c r="E12" s="28"/>
      <c r="F12" s="28"/>
      <c r="G12" s="25"/>
    </row>
    <row r="13" spans="1:7" ht="13.5" hidden="1" thickBot="1">
      <c r="A13" s="64">
        <f>IF(ISNUMBER(Tablo45[[#This Row],[JOUR]]),DATE(YEAR(Tablo45[[#This Row],[JOUR]]),MONTH(Tablo45[[#This Row],[JOUR]])+1,0),A11)</f>
        <v>42766</v>
      </c>
      <c r="B13" s="65">
        <f>IF(ISNUMBER(Tablo45[[#This Row],[JOUR]]),INT(MOD(INT((Tablo45[[#This Row],[JOUR]]-2)/7)+3/5,52+5/28))+1,B11)</f>
        <v>1</v>
      </c>
      <c r="C13" s="56"/>
      <c r="D13" s="56" t="s">
        <v>69</v>
      </c>
      <c r="E13" s="36"/>
      <c r="F13" s="36"/>
      <c r="G13" s="37"/>
    </row>
    <row r="14" spans="1:7" ht="13.5" hidden="1" thickBot="1">
      <c r="A14" s="64">
        <f>IF(ISNUMBER(Tablo45[[#This Row],[JOUR]]),DATE(YEAR(Tablo45[[#This Row],[JOUR]]),MONTH(Tablo45[[#This Row],[JOUR]])+1,0),A11)</f>
        <v>42766</v>
      </c>
      <c r="B14" s="65">
        <f>IF(ISNUMBER(Tablo45[[#This Row],[JOUR]]),INT(MOD(INT((Tablo45[[#This Row],[JOUR]]-2)/7)+3/5,52+5/28))+1,B11)</f>
        <v>1</v>
      </c>
      <c r="C14" s="53">
        <v>42743</v>
      </c>
      <c r="D14" s="53" t="s">
        <v>67</v>
      </c>
      <c r="E14" s="28"/>
      <c r="F14" s="28"/>
      <c r="G14" s="25"/>
    </row>
    <row r="15" spans="1:7" ht="13.5" hidden="1" thickBot="1">
      <c r="A15" s="64">
        <f>IF(ISNUMBER(Tablo45[[#This Row],[JOUR]]),DATE(YEAR(Tablo45[[#This Row],[JOUR]]),MONTH(Tablo45[[#This Row],[JOUR]])+1,0),A11)</f>
        <v>42766</v>
      </c>
      <c r="B15" s="65">
        <f>IF(ISNUMBER(Tablo45[[#This Row],[JOUR]]),INT(MOD(INT((Tablo45[[#This Row],[JOUR]]-2)/7)+3/5,52+5/28))+1,B11)</f>
        <v>1</v>
      </c>
      <c r="C15" s="56"/>
      <c r="D15" s="56" t="s">
        <v>69</v>
      </c>
      <c r="E15" s="36"/>
      <c r="F15" s="36"/>
      <c r="G15" s="37"/>
    </row>
    <row r="16" spans="1:7" ht="13.5" hidden="1" thickBot="1">
      <c r="A16" s="54">
        <f>IF(ISNUMBER(Tablo45[[#This Row],[JOUR]]),DATE(YEAR(Tablo45[[#This Row],[JOUR]]),MONTH(Tablo45[[#This Row],[JOUR]])+1,0),A11)</f>
        <v>42766</v>
      </c>
      <c r="B16" s="55">
        <f>IF(ISNUMBER(Tablo45[[#This Row],[JOUR]]),INT(MOD(INT((Tablo45[[#This Row],[JOUR]]-2)/7)+3/5,52+5/28))+1,B11)</f>
        <v>1</v>
      </c>
      <c r="C16" s="57" t="s">
        <v>66</v>
      </c>
      <c r="D16" s="57"/>
      <c r="E16" s="29" t="e">
        <f t="array" ref="E16">SUM(IF(ISNUMBER(E2:E11),E2:E11,SUMIF([2]!codes[code],E2:E11,[2]!codes[forfait])))+SUM(COUNTIF(JF,$C2:$C11))*JFHN</f>
        <v>#REF!</v>
      </c>
      <c r="F16" s="29" t="e">
        <f t="array" ref="F16">SUM(IF(ISNUMBER(F2:F11),F2:F11,SUMIF([2]!codes[code],F2:F11,[2]!codes[forfait])))+SUM(COUNTIF(JF,$C2:$C11))*JFHN</f>
        <v>#REF!</v>
      </c>
      <c r="G16" s="58" t="e">
        <f>SUM(Tablo45[[#This Row],[Barry]:[Syham]])</f>
        <v>#REF!</v>
      </c>
    </row>
    <row r="17" spans="1:7" ht="13.5" hidden="1" thickBot="1">
      <c r="A17" s="54">
        <f>IF(ISNUMBER(Tablo45[[#This Row],[JOUR]]),DATE(YEAR(Tablo45[[#This Row],[JOUR]]),MONTH(Tablo45[[#This Row],[JOUR]])+1,0),A16)</f>
        <v>42766</v>
      </c>
      <c r="B17" s="55">
        <f>IF(ISNUMBER(Tablo45[[#This Row],[JOUR]]),INT(MOD(INT((Tablo45[[#This Row],[JOUR]]-2)/7)+3/5,52+5/28))+1,B16)</f>
        <v>1</v>
      </c>
      <c r="C17" s="57" t="s">
        <v>71</v>
      </c>
      <c r="D17" s="57"/>
      <c r="E17" s="29" t="e">
        <f t="array" ref="E17">MIN(SUM(IF(ISNUMBER(E2:E11),E2:E11,SUMIF([2]!codes[code],E2:E11,[2]!codes[calcul_HS])))+SUM(COUNTIF(JF,$C2:$C11))*JFHS,sem)</f>
        <v>#REF!</v>
      </c>
      <c r="F17" s="29" t="e">
        <f t="array" ref="F17">MIN(SUM(IF(ISNUMBER(F2:F11),F2:F11,SUMIF([2]!codes[code],F2:F11,[2]!codes[calcul_HS])))+SUM(COUNTIF(JF,$C2:$C11))*JFHS,sem)</f>
        <v>#REF!</v>
      </c>
      <c r="G17" s="58" t="e">
        <f>SUM(Tablo45[[#This Row],[Barry]:[Syham]])</f>
        <v>#REF!</v>
      </c>
    </row>
    <row r="18" spans="1:7" ht="13.5" hidden="1" thickBot="1">
      <c r="A18" s="59">
        <f>IF(ISNUMBER(Tablo45[[#This Row],[JOUR]]),DATE(YEAR(Tablo45[[#This Row],[JOUR]]),MONTH(Tablo45[[#This Row],[JOUR]])+1,0),A17)</f>
        <v>42766</v>
      </c>
      <c r="B18" s="60">
        <f>IF(ISNUMBER(Tablo45[[#This Row],[JOUR]]),INT(MOD(INT((Tablo45[[#This Row],[JOUR]]-2)/7)+3/5,52+5/28))+1,B17)</f>
        <v>1</v>
      </c>
      <c r="C18" s="61" t="s">
        <v>72</v>
      </c>
      <c r="D18" s="61"/>
      <c r="E18" s="62" t="e">
        <f t="array" ref="E18">MAX(0,SUM(IF(ISNUMBER(E2:E11),E2:E11,SUMIF([2]!codes[code],E2:E11,[2]!codes[calcul_HS])))+SUM(COUNTIF(JF,$C2:$C11))*JFHS-sem)</f>
        <v>#REF!</v>
      </c>
      <c r="F18" s="62" t="e">
        <f t="array" ref="F18">MAX(0,SUM(IF(ISNUMBER(F2:F11),F2:F11,SUMIF([2]!codes[code],F2:F11,[2]!codes[calcul_HS])))+SUM(COUNTIF(JF,$C2:$C11))*JFHS-sem)</f>
        <v>#REF!</v>
      </c>
      <c r="G18" s="58" t="e">
        <f>SUM(Tablo45[[#This Row],[Barry]:[Syham]])</f>
        <v>#REF!</v>
      </c>
    </row>
    <row r="19" spans="1:7" ht="13.5" hidden="1" thickBot="1">
      <c r="A19" s="51">
        <f>IF(ISNUMBER(Tablo45[[#This Row],[JOUR]]),DATE(YEAR(Tablo45[[#This Row],[JOUR]]),MONTH(Tablo45[[#This Row],[JOUR]])+1,0),A18)</f>
        <v>42766</v>
      </c>
      <c r="B19" s="52">
        <f>IF(ISNUMBER(Tablo45[[#This Row],[JOUR]]),INT(MOD(INT((Tablo45[[#This Row],[JOUR]]-2)/7)+3/5,52+5/28))+1,B18)</f>
        <v>2</v>
      </c>
      <c r="C19" s="53">
        <v>42744</v>
      </c>
      <c r="D19" s="53" t="s">
        <v>67</v>
      </c>
      <c r="E19" s="28"/>
      <c r="F19" s="28"/>
      <c r="G19" s="25"/>
    </row>
    <row r="20" spans="1:7" ht="13.5" hidden="1" thickBot="1">
      <c r="A20" s="54">
        <f>IF(ISNUMBER(Tablo45[[#This Row],[JOUR]]),DATE(YEAR(Tablo45[[#This Row],[JOUR]]),MONTH(Tablo45[[#This Row],[JOUR]])+1,0),A19)</f>
        <v>42766</v>
      </c>
      <c r="B20" s="55">
        <f>IF(ISNUMBER(Tablo45[[#This Row],[JOUR]]),INT(MOD(INT((Tablo45[[#This Row],[JOUR]]-2)/7)+3/5,52+5/28))+1,B19)</f>
        <v>2</v>
      </c>
      <c r="C20" s="56"/>
      <c r="D20" s="56" t="s">
        <v>69</v>
      </c>
      <c r="E20" s="36"/>
      <c r="F20" s="36"/>
      <c r="G20" s="37"/>
    </row>
    <row r="21" spans="1:7" ht="13.5" hidden="1" thickBot="1">
      <c r="A21" s="54">
        <f>IF(ISNUMBER(Tablo45[[#This Row],[JOUR]]),DATE(YEAR(Tablo45[[#This Row],[JOUR]]),MONTH(Tablo45[[#This Row],[JOUR]])+1,0),A20)</f>
        <v>42766</v>
      </c>
      <c r="B21" s="55">
        <f>IF(ISNUMBER(Tablo45[[#This Row],[JOUR]]),INT(MOD(INT((Tablo45[[#This Row],[JOUR]]-2)/7)+3/5,52+5/28))+1,B20)</f>
        <v>2</v>
      </c>
      <c r="C21" s="53">
        <v>42745</v>
      </c>
      <c r="D21" s="53" t="s">
        <v>67</v>
      </c>
      <c r="E21" s="28"/>
      <c r="F21" s="28"/>
      <c r="G21" s="25"/>
    </row>
    <row r="22" spans="1:7" ht="13.5" hidden="1" thickBot="1">
      <c r="A22" s="54">
        <f>IF(ISNUMBER(Tablo45[[#This Row],[JOUR]]),DATE(YEAR(Tablo45[[#This Row],[JOUR]]),MONTH(Tablo45[[#This Row],[JOUR]])+1,0),A21)</f>
        <v>42766</v>
      </c>
      <c r="B22" s="55">
        <f>IF(ISNUMBER(Tablo45[[#This Row],[JOUR]]),INT(MOD(INT((Tablo45[[#This Row],[JOUR]]-2)/7)+3/5,52+5/28))+1,B21)</f>
        <v>2</v>
      </c>
      <c r="C22" s="56"/>
      <c r="D22" s="56" t="s">
        <v>69</v>
      </c>
      <c r="E22" s="36"/>
      <c r="F22" s="36"/>
      <c r="G22" s="37"/>
    </row>
    <row r="23" spans="1:7" ht="13.5" hidden="1" thickBot="1">
      <c r="A23" s="54">
        <f>IF(ISNUMBER(Tablo45[[#This Row],[JOUR]]),DATE(YEAR(Tablo45[[#This Row],[JOUR]]),MONTH(Tablo45[[#This Row],[JOUR]])+1,0),A22)</f>
        <v>42766</v>
      </c>
      <c r="B23" s="55">
        <f>IF(ISNUMBER(Tablo45[[#This Row],[JOUR]]),INT(MOD(INT((Tablo45[[#This Row],[JOUR]]-2)/7)+3/5,52+5/28))+1,B22)</f>
        <v>2</v>
      </c>
      <c r="C23" s="53">
        <v>42746</v>
      </c>
      <c r="D23" s="53" t="s">
        <v>67</v>
      </c>
      <c r="E23" s="28"/>
      <c r="F23" s="28"/>
      <c r="G23" s="25"/>
    </row>
    <row r="24" spans="1:7" ht="13.5" hidden="1" thickBot="1">
      <c r="A24" s="54">
        <f>IF(ISNUMBER(Tablo45[[#This Row],[JOUR]]),DATE(YEAR(Tablo45[[#This Row],[JOUR]]),MONTH(Tablo45[[#This Row],[JOUR]])+1,0),A23)</f>
        <v>42766</v>
      </c>
      <c r="B24" s="55">
        <f>IF(ISNUMBER(Tablo45[[#This Row],[JOUR]]),INT(MOD(INT((Tablo45[[#This Row],[JOUR]]-2)/7)+3/5,52+5/28))+1,B23)</f>
        <v>2</v>
      </c>
      <c r="C24" s="56"/>
      <c r="D24" s="56" t="s">
        <v>69</v>
      </c>
      <c r="E24" s="36">
        <v>3</v>
      </c>
      <c r="F24" s="36"/>
      <c r="G24" s="37"/>
    </row>
    <row r="25" spans="1:7" ht="13.5" hidden="1" thickBot="1">
      <c r="A25" s="54">
        <f>IF(ISNUMBER(Tablo45[[#This Row],[JOUR]]),DATE(YEAR(Tablo45[[#This Row],[JOUR]]),MONTH(Tablo45[[#This Row],[JOUR]])+1,0),A24)</f>
        <v>42766</v>
      </c>
      <c r="B25" s="55">
        <f>IF(ISNUMBER(Tablo45[[#This Row],[JOUR]]),INT(MOD(INT((Tablo45[[#This Row],[JOUR]]-2)/7)+3/5,52+5/28))+1,B24)</f>
        <v>2</v>
      </c>
      <c r="C25" s="53">
        <v>42747</v>
      </c>
      <c r="D25" s="53" t="s">
        <v>67</v>
      </c>
      <c r="E25" s="28"/>
      <c r="F25" s="28"/>
      <c r="G25" s="25"/>
    </row>
    <row r="26" spans="1:7" ht="13.5" hidden="1" thickBot="1">
      <c r="A26" s="54">
        <f>IF(ISNUMBER(Tablo45[[#This Row],[JOUR]]),DATE(YEAR(Tablo45[[#This Row],[JOUR]]),MONTH(Tablo45[[#This Row],[JOUR]])+1,0),A25)</f>
        <v>42766</v>
      </c>
      <c r="B26" s="55">
        <f>IF(ISNUMBER(Tablo45[[#This Row],[JOUR]]),INT(MOD(INT((Tablo45[[#This Row],[JOUR]]-2)/7)+3/5,52+5/28))+1,B25)</f>
        <v>2</v>
      </c>
      <c r="C26" s="56"/>
      <c r="D26" s="56" t="s">
        <v>69</v>
      </c>
      <c r="E26" s="36">
        <v>3</v>
      </c>
      <c r="F26" s="36"/>
      <c r="G26" s="37"/>
    </row>
    <row r="27" spans="1:7" ht="13.5" hidden="1" thickBot="1">
      <c r="A27" s="54">
        <f>IF(ISNUMBER(Tablo45[[#This Row],[JOUR]]),DATE(YEAR(Tablo45[[#This Row],[JOUR]]),MONTH(Tablo45[[#This Row],[JOUR]])+1,0),A26)</f>
        <v>42766</v>
      </c>
      <c r="B27" s="55">
        <f>IF(ISNUMBER(Tablo45[[#This Row],[JOUR]]),INT(MOD(INT((Tablo45[[#This Row],[JOUR]]-2)/7)+3/5,52+5/28))+1,B26)</f>
        <v>2</v>
      </c>
      <c r="C27" s="53">
        <v>42748</v>
      </c>
      <c r="D27" s="53" t="s">
        <v>67</v>
      </c>
      <c r="E27" s="28">
        <v>3</v>
      </c>
      <c r="F27" s="28"/>
      <c r="G27" s="25"/>
    </row>
    <row r="28" spans="1:7" ht="13.5" hidden="1" thickBot="1">
      <c r="A28" s="54">
        <f>IF(ISNUMBER(Tablo45[[#This Row],[JOUR]]),DATE(YEAR(Tablo45[[#This Row],[JOUR]]),MONTH(Tablo45[[#This Row],[JOUR]])+1,0),A27)</f>
        <v>42766</v>
      </c>
      <c r="B28" s="55">
        <f>IF(ISNUMBER(Tablo45[[#This Row],[JOUR]]),INT(MOD(INT((Tablo45[[#This Row],[JOUR]]-2)/7)+3/5,52+5/28))+1,B27)</f>
        <v>2</v>
      </c>
      <c r="C28" s="56"/>
      <c r="D28" s="56" t="s">
        <v>69</v>
      </c>
      <c r="E28" s="36">
        <v>3</v>
      </c>
      <c r="F28" s="36"/>
      <c r="G28" s="37"/>
    </row>
    <row r="29" spans="1:7" ht="13.5" hidden="1" thickBot="1">
      <c r="A29" s="64">
        <f>IF(ISNUMBER(Tablo45[[#This Row],[JOUR]]),DATE(YEAR(Tablo45[[#This Row],[JOUR]]),MONTH(Tablo45[[#This Row],[JOUR]])+1,0),A28)</f>
        <v>42766</v>
      </c>
      <c r="B29" s="65">
        <f>IF(ISNUMBER(Tablo45[[#This Row],[JOUR]]),INT(MOD(INT((Tablo45[[#This Row],[JOUR]]-2)/7)+3/5,52+5/28))+1,B28)</f>
        <v>2</v>
      </c>
      <c r="C29" s="53">
        <v>42749</v>
      </c>
      <c r="D29" s="53" t="s">
        <v>67</v>
      </c>
      <c r="E29" s="28"/>
      <c r="F29" s="28"/>
      <c r="G29" s="25"/>
    </row>
    <row r="30" spans="1:7" ht="13.5" hidden="1" thickBot="1">
      <c r="A30" s="64">
        <f>IF(ISNUMBER(Tablo45[[#This Row],[JOUR]]),DATE(YEAR(Tablo45[[#This Row],[JOUR]]),MONTH(Tablo45[[#This Row],[JOUR]])+1,0),A28)</f>
        <v>42766</v>
      </c>
      <c r="B30" s="65">
        <f>IF(ISNUMBER(Tablo45[[#This Row],[JOUR]]),INT(MOD(INT((Tablo45[[#This Row],[JOUR]]-2)/7)+3/5,52+5/28))+1,B28)</f>
        <v>2</v>
      </c>
      <c r="C30" s="56"/>
      <c r="D30" s="56" t="s">
        <v>69</v>
      </c>
      <c r="E30" s="36"/>
      <c r="F30" s="36"/>
      <c r="G30" s="37"/>
    </row>
    <row r="31" spans="1:7" ht="13.5" hidden="1" thickBot="1">
      <c r="A31" s="64">
        <f>IF(ISNUMBER(Tablo45[[#This Row],[JOUR]]),DATE(YEAR(Tablo45[[#This Row],[JOUR]]),MONTH(Tablo45[[#This Row],[JOUR]])+1,0),A28)</f>
        <v>42766</v>
      </c>
      <c r="B31" s="65">
        <f>IF(ISNUMBER(Tablo45[[#This Row],[JOUR]]),INT(MOD(INT((Tablo45[[#This Row],[JOUR]]-2)/7)+3/5,52+5/28))+1,B28)</f>
        <v>2</v>
      </c>
      <c r="C31" s="53">
        <v>42750</v>
      </c>
      <c r="D31" s="53" t="s">
        <v>67</v>
      </c>
      <c r="E31" s="28"/>
      <c r="F31" s="28"/>
      <c r="G31" s="25"/>
    </row>
    <row r="32" spans="1:7" ht="13.5" hidden="1" thickBot="1">
      <c r="A32" s="64">
        <f>IF(ISNUMBER(Tablo45[[#This Row],[JOUR]]),DATE(YEAR(Tablo45[[#This Row],[JOUR]]),MONTH(Tablo45[[#This Row],[JOUR]])+1,0),A28)</f>
        <v>42766</v>
      </c>
      <c r="B32" s="65">
        <f>IF(ISNUMBER(Tablo45[[#This Row],[JOUR]]),INT(MOD(INT((Tablo45[[#This Row],[JOUR]]-2)/7)+3/5,52+5/28))+1,B28)</f>
        <v>2</v>
      </c>
      <c r="C32" s="56"/>
      <c r="D32" s="56" t="s">
        <v>69</v>
      </c>
      <c r="E32" s="36"/>
      <c r="F32" s="36"/>
      <c r="G32" s="37"/>
    </row>
    <row r="33" spans="1:7" ht="13.5" hidden="1" thickBot="1">
      <c r="A33" s="54">
        <f>IF(ISNUMBER(Tablo45[[#This Row],[JOUR]]),DATE(YEAR(Tablo45[[#This Row],[JOUR]]),MONTH(Tablo45[[#This Row],[JOUR]])+1,0),A28)</f>
        <v>42766</v>
      </c>
      <c r="B33" s="55">
        <f>IF(ISNUMBER(Tablo45[[#This Row],[JOUR]]),INT(MOD(INT((Tablo45[[#This Row],[JOUR]]-2)/7)+3/5,52+5/28))+1,B28)</f>
        <v>2</v>
      </c>
      <c r="C33" s="57" t="s">
        <v>66</v>
      </c>
      <c r="D33" s="57"/>
      <c r="E33" s="29" t="e">
        <f t="array" ref="E33">SUM(IF(ISNUMBER(E19:E28),E19:E28,SUMIF([2]!codes[code],E19:E28,[2]!codes[forfait])))+SUM(COUNTIF(JF,$C19:$C28))*JFHN</f>
        <v>#REF!</v>
      </c>
      <c r="F33" s="29" t="e">
        <f t="array" ref="F33">SUM(IF(ISNUMBER(F19:F28),F19:F28,SUMIF([2]!codes[code],F19:F28,[2]!codes[forfait])))+SUM(COUNTIF(JF,$C19:$C28))*JFHN</f>
        <v>#REF!</v>
      </c>
      <c r="G33" s="58" t="e">
        <f>SUM(Tablo45[[#This Row],[Barry]:[Syham]])</f>
        <v>#REF!</v>
      </c>
    </row>
    <row r="34" spans="1:7" ht="13.5" hidden="1" thickBot="1">
      <c r="A34" s="54">
        <f>IF(ISNUMBER(Tablo45[[#This Row],[JOUR]]),DATE(YEAR(Tablo45[[#This Row],[JOUR]]),MONTH(Tablo45[[#This Row],[JOUR]])+1,0),A33)</f>
        <v>42766</v>
      </c>
      <c r="B34" s="55">
        <f>IF(ISNUMBER(Tablo45[[#This Row],[JOUR]]),INT(MOD(INT((Tablo45[[#This Row],[JOUR]]-2)/7)+3/5,52+5/28))+1,B33)</f>
        <v>2</v>
      </c>
      <c r="C34" s="57" t="s">
        <v>71</v>
      </c>
      <c r="D34" s="57"/>
      <c r="E34" s="29" t="e">
        <f t="array" ref="E34">MIN(SUM(IF(ISNUMBER(E19:E28),E19:E28,SUMIF([2]!codes[code],E19:E28,[2]!codes[calcul_HS])))+SUM(COUNTIF(JF,$C19:$C28))*JFHS,sem)</f>
        <v>#REF!</v>
      </c>
      <c r="F34" s="29" t="e">
        <f t="array" ref="F34">MIN(SUM(IF(ISNUMBER(F19:F28),F19:F28,SUMIF([2]!codes[code],F19:F28,[2]!codes[calcul_HS])))+SUM(COUNTIF(JF,$C19:$C28))*JFHS,sem)</f>
        <v>#REF!</v>
      </c>
      <c r="G34" s="58" t="e">
        <f>SUM(Tablo45[[#This Row],[Barry]:[Syham]])</f>
        <v>#REF!</v>
      </c>
    </row>
    <row r="35" spans="1:7" ht="13.5" hidden="1" thickBot="1">
      <c r="A35" s="59">
        <f>IF(ISNUMBER(Tablo45[[#This Row],[JOUR]]),DATE(YEAR(Tablo45[[#This Row],[JOUR]]),MONTH(Tablo45[[#This Row],[JOUR]])+1,0),A34)</f>
        <v>42766</v>
      </c>
      <c r="B35" s="60">
        <f>IF(ISNUMBER(Tablo45[[#This Row],[JOUR]]),INT(MOD(INT((Tablo45[[#This Row],[JOUR]]-2)/7)+3/5,52+5/28))+1,B34)</f>
        <v>2</v>
      </c>
      <c r="C35" s="61" t="s">
        <v>72</v>
      </c>
      <c r="D35" s="61"/>
      <c r="E35" s="62" t="e">
        <f t="array" ref="E35">MAX(0,SUM(IF(ISNUMBER(E19:E28),E19:E28,SUMIF([2]!codes[code],E19:E28,[2]!codes[calcul_HS])))+SUM(COUNTIF(JF,$C19:$C28))*JFHS-sem)</f>
        <v>#REF!</v>
      </c>
      <c r="F35" s="62" t="e">
        <f t="array" ref="F35">MAX(0,SUM(IF(ISNUMBER(F19:F28),F19:F28,SUMIF([2]!codes[code],F19:F28,[2]!codes[calcul_HS])))+SUM(COUNTIF(JF,$C19:$C28))*JFHS-sem)</f>
        <v>#REF!</v>
      </c>
      <c r="G35" s="58" t="e">
        <f>SUM(Tablo45[[#This Row],[Barry]:[Syham]])</f>
        <v>#REF!</v>
      </c>
    </row>
    <row r="36" spans="1:7" ht="13.5" hidden="1" thickBot="1">
      <c r="A36" s="51">
        <f>IF(ISNUMBER(Tablo45[[#This Row],[JOUR]]),DATE(YEAR(Tablo45[[#This Row],[JOUR]]),MONTH(Tablo45[[#This Row],[JOUR]])+1,0),A35)</f>
        <v>42766</v>
      </c>
      <c r="B36" s="52">
        <f>IF(ISNUMBER(Tablo45[[#This Row],[JOUR]]),INT(MOD(INT((Tablo45[[#This Row],[JOUR]]-2)/7)+3/5,52+5/28))+1,B35)</f>
        <v>3</v>
      </c>
      <c r="C36" s="53">
        <v>42751</v>
      </c>
      <c r="D36" s="53" t="s">
        <v>67</v>
      </c>
      <c r="E36" s="28"/>
      <c r="F36" s="28"/>
      <c r="G36" s="25"/>
    </row>
    <row r="37" spans="1:7" ht="13.5" hidden="1" thickBot="1">
      <c r="A37" s="54">
        <f>IF(ISNUMBER(Tablo45[[#This Row],[JOUR]]),DATE(YEAR(Tablo45[[#This Row],[JOUR]]),MONTH(Tablo45[[#This Row],[JOUR]])+1,0),A36)</f>
        <v>42766</v>
      </c>
      <c r="B37" s="55">
        <f>IF(ISNUMBER(Tablo45[[#This Row],[JOUR]]),INT(MOD(INT((Tablo45[[#This Row],[JOUR]]-2)/7)+3/5,52+5/28))+1,B36)</f>
        <v>3</v>
      </c>
      <c r="C37" s="56"/>
      <c r="D37" s="56" t="s">
        <v>69</v>
      </c>
      <c r="E37" s="36"/>
      <c r="F37" s="36"/>
      <c r="G37" s="37"/>
    </row>
    <row r="38" spans="1:7" ht="13.5" hidden="1" thickBot="1">
      <c r="A38" s="54">
        <f>IF(ISNUMBER(Tablo45[[#This Row],[JOUR]]),DATE(YEAR(Tablo45[[#This Row],[JOUR]]),MONTH(Tablo45[[#This Row],[JOUR]])+1,0),A37)</f>
        <v>42766</v>
      </c>
      <c r="B38" s="55">
        <f>IF(ISNUMBER(Tablo45[[#This Row],[JOUR]]),INT(MOD(INT((Tablo45[[#This Row],[JOUR]]-2)/7)+3/5,52+5/28))+1,B37)</f>
        <v>3</v>
      </c>
      <c r="C38" s="53">
        <v>42752</v>
      </c>
      <c r="D38" s="53" t="s">
        <v>67</v>
      </c>
      <c r="E38" s="28"/>
      <c r="F38" s="28"/>
      <c r="G38" s="25"/>
    </row>
    <row r="39" spans="1:7" ht="13.5" hidden="1" thickBot="1">
      <c r="A39" s="54">
        <f>IF(ISNUMBER(Tablo45[[#This Row],[JOUR]]),DATE(YEAR(Tablo45[[#This Row],[JOUR]]),MONTH(Tablo45[[#This Row],[JOUR]])+1,0),A38)</f>
        <v>42766</v>
      </c>
      <c r="B39" s="55">
        <f>IF(ISNUMBER(Tablo45[[#This Row],[JOUR]]),INT(MOD(INT((Tablo45[[#This Row],[JOUR]]-2)/7)+3/5,52+5/28))+1,B38)</f>
        <v>3</v>
      </c>
      <c r="C39" s="56"/>
      <c r="D39" s="56" t="s">
        <v>69</v>
      </c>
      <c r="E39" s="36"/>
      <c r="F39" s="36"/>
      <c r="G39" s="37"/>
    </row>
    <row r="40" spans="1:7" ht="13.5" hidden="1" thickBot="1">
      <c r="A40" s="54">
        <f>IF(ISNUMBER(Tablo45[[#This Row],[JOUR]]),DATE(YEAR(Tablo45[[#This Row],[JOUR]]),MONTH(Tablo45[[#This Row],[JOUR]])+1,0),A39)</f>
        <v>42766</v>
      </c>
      <c r="B40" s="55">
        <f>IF(ISNUMBER(Tablo45[[#This Row],[JOUR]]),INT(MOD(INT((Tablo45[[#This Row],[JOUR]]-2)/7)+3/5,52+5/28))+1,B39)</f>
        <v>3</v>
      </c>
      <c r="C40" s="53">
        <v>42753</v>
      </c>
      <c r="D40" s="53" t="s">
        <v>67</v>
      </c>
      <c r="E40" s="28"/>
      <c r="F40" s="28"/>
      <c r="G40" s="25"/>
    </row>
    <row r="41" spans="1:7" ht="13.5" hidden="1" thickBot="1">
      <c r="A41" s="54">
        <f>IF(ISNUMBER(Tablo45[[#This Row],[JOUR]]),DATE(YEAR(Tablo45[[#This Row],[JOUR]]),MONTH(Tablo45[[#This Row],[JOUR]])+1,0),A40)</f>
        <v>42766</v>
      </c>
      <c r="B41" s="55">
        <f>IF(ISNUMBER(Tablo45[[#This Row],[JOUR]]),INT(MOD(INT((Tablo45[[#This Row],[JOUR]]-2)/7)+3/5,52+5/28))+1,B40)</f>
        <v>3</v>
      </c>
      <c r="C41" s="56"/>
      <c r="D41" s="56" t="s">
        <v>69</v>
      </c>
      <c r="E41" s="36"/>
      <c r="F41" s="36"/>
      <c r="G41" s="37"/>
    </row>
    <row r="42" spans="1:7" ht="13.5" hidden="1" thickBot="1">
      <c r="A42" s="54">
        <f>IF(ISNUMBER(Tablo45[[#This Row],[JOUR]]),DATE(YEAR(Tablo45[[#This Row],[JOUR]]),MONTH(Tablo45[[#This Row],[JOUR]])+1,0),A41)</f>
        <v>42766</v>
      </c>
      <c r="B42" s="55">
        <f>IF(ISNUMBER(Tablo45[[#This Row],[JOUR]]),INT(MOD(INT((Tablo45[[#This Row],[JOUR]]-2)/7)+3/5,52+5/28))+1,B41)</f>
        <v>3</v>
      </c>
      <c r="C42" s="53">
        <v>42754</v>
      </c>
      <c r="D42" s="53" t="s">
        <v>67</v>
      </c>
      <c r="E42" s="28">
        <v>3</v>
      </c>
      <c r="F42" s="28"/>
      <c r="G42" s="25"/>
    </row>
    <row r="43" spans="1:7" ht="13.5" hidden="1" thickBot="1">
      <c r="A43" s="54">
        <f>IF(ISNUMBER(Tablo45[[#This Row],[JOUR]]),DATE(YEAR(Tablo45[[#This Row],[JOUR]]),MONTH(Tablo45[[#This Row],[JOUR]])+1,0),A42)</f>
        <v>42766</v>
      </c>
      <c r="B43" s="55">
        <f>IF(ISNUMBER(Tablo45[[#This Row],[JOUR]]),INT(MOD(INT((Tablo45[[#This Row],[JOUR]]-2)/7)+3/5,52+5/28))+1,B42)</f>
        <v>3</v>
      </c>
      <c r="C43" s="56"/>
      <c r="D43" s="56" t="s">
        <v>69</v>
      </c>
      <c r="E43" s="36">
        <v>3</v>
      </c>
      <c r="F43" s="36"/>
      <c r="G43" s="37"/>
    </row>
    <row r="44" spans="1:7" ht="13.5" hidden="1" thickBot="1">
      <c r="A44" s="54">
        <f>IF(ISNUMBER(Tablo45[[#This Row],[JOUR]]),DATE(YEAR(Tablo45[[#This Row],[JOUR]]),MONTH(Tablo45[[#This Row],[JOUR]])+1,0),A43)</f>
        <v>42766</v>
      </c>
      <c r="B44" s="55">
        <f>IF(ISNUMBER(Tablo45[[#This Row],[JOUR]]),INT(MOD(INT((Tablo45[[#This Row],[JOUR]]-2)/7)+3/5,52+5/28))+1,B43)</f>
        <v>3</v>
      </c>
      <c r="C44" s="53">
        <v>42755</v>
      </c>
      <c r="D44" s="53" t="s">
        <v>67</v>
      </c>
      <c r="E44" s="28">
        <v>3</v>
      </c>
      <c r="F44" s="28"/>
      <c r="G44" s="25"/>
    </row>
    <row r="45" spans="1:7" ht="13.5" hidden="1" thickBot="1">
      <c r="A45" s="54">
        <f>IF(ISNUMBER(Tablo45[[#This Row],[JOUR]]),DATE(YEAR(Tablo45[[#This Row],[JOUR]]),MONTH(Tablo45[[#This Row],[JOUR]])+1,0),A44)</f>
        <v>42766</v>
      </c>
      <c r="B45" s="55">
        <f>IF(ISNUMBER(Tablo45[[#This Row],[JOUR]]),INT(MOD(INT((Tablo45[[#This Row],[JOUR]]-2)/7)+3/5,52+5/28))+1,B44)</f>
        <v>3</v>
      </c>
      <c r="C45" s="56"/>
      <c r="D45" s="56" t="s">
        <v>69</v>
      </c>
      <c r="E45" s="36">
        <v>2</v>
      </c>
      <c r="F45" s="36"/>
      <c r="G45" s="37"/>
    </row>
    <row r="46" spans="1:7" ht="13.5" hidden="1" thickBot="1">
      <c r="A46" s="64">
        <f>IF(ISNUMBER(Tablo45[[#This Row],[JOUR]]),DATE(YEAR(Tablo45[[#This Row],[JOUR]]),MONTH(Tablo45[[#This Row],[JOUR]])+1,0),A45)</f>
        <v>42766</v>
      </c>
      <c r="B46" s="65">
        <f>IF(ISNUMBER(Tablo45[[#This Row],[JOUR]]),INT(MOD(INT((Tablo45[[#This Row],[JOUR]]-2)/7)+3/5,52+5/28))+1,B45)</f>
        <v>3</v>
      </c>
      <c r="C46" s="53">
        <v>42756</v>
      </c>
      <c r="D46" s="53" t="s">
        <v>67</v>
      </c>
      <c r="E46" s="28"/>
      <c r="F46" s="28"/>
      <c r="G46" s="25"/>
    </row>
    <row r="47" spans="1:7" ht="13.5" hidden="1" thickBot="1">
      <c r="A47" s="64">
        <f>IF(ISNUMBER(Tablo45[[#This Row],[JOUR]]),DATE(YEAR(Tablo45[[#This Row],[JOUR]]),MONTH(Tablo45[[#This Row],[JOUR]])+1,0),A45)</f>
        <v>42766</v>
      </c>
      <c r="B47" s="65">
        <f>IF(ISNUMBER(Tablo45[[#This Row],[JOUR]]),INT(MOD(INT((Tablo45[[#This Row],[JOUR]]-2)/7)+3/5,52+5/28))+1,B45)</f>
        <v>3</v>
      </c>
      <c r="C47" s="56"/>
      <c r="D47" s="56" t="s">
        <v>69</v>
      </c>
      <c r="E47" s="36"/>
      <c r="F47" s="36"/>
      <c r="G47" s="37"/>
    </row>
    <row r="48" spans="1:7" ht="13.5" hidden="1" thickBot="1">
      <c r="A48" s="64">
        <f>IF(ISNUMBER(Tablo45[[#This Row],[JOUR]]),DATE(YEAR(Tablo45[[#This Row],[JOUR]]),MONTH(Tablo45[[#This Row],[JOUR]])+1,0),A45)</f>
        <v>42766</v>
      </c>
      <c r="B48" s="65">
        <f>IF(ISNUMBER(Tablo45[[#This Row],[JOUR]]),INT(MOD(INT((Tablo45[[#This Row],[JOUR]]-2)/7)+3/5,52+5/28))+1,B45)</f>
        <v>3</v>
      </c>
      <c r="C48" s="53">
        <v>42757</v>
      </c>
      <c r="D48" s="53" t="s">
        <v>67</v>
      </c>
      <c r="E48" s="28"/>
      <c r="F48" s="28"/>
      <c r="G48" s="25"/>
    </row>
    <row r="49" spans="1:7" ht="13.5" hidden="1" thickBot="1">
      <c r="A49" s="64">
        <f>IF(ISNUMBER(Tablo45[[#This Row],[JOUR]]),DATE(YEAR(Tablo45[[#This Row],[JOUR]]),MONTH(Tablo45[[#This Row],[JOUR]])+1,0),A45)</f>
        <v>42766</v>
      </c>
      <c r="B49" s="65">
        <f>IF(ISNUMBER(Tablo45[[#This Row],[JOUR]]),INT(MOD(INT((Tablo45[[#This Row],[JOUR]]-2)/7)+3/5,52+5/28))+1,B45)</f>
        <v>3</v>
      </c>
      <c r="C49" s="56"/>
      <c r="D49" s="56" t="s">
        <v>69</v>
      </c>
      <c r="E49" s="36"/>
      <c r="F49" s="36"/>
      <c r="G49" s="37"/>
    </row>
    <row r="50" spans="1:7" ht="13.5" hidden="1" thickBot="1">
      <c r="A50" s="54">
        <f>IF(ISNUMBER(Tablo45[[#This Row],[JOUR]]),DATE(YEAR(Tablo45[[#This Row],[JOUR]]),MONTH(Tablo45[[#This Row],[JOUR]])+1,0),A45)</f>
        <v>42766</v>
      </c>
      <c r="B50" s="55">
        <f>IF(ISNUMBER(Tablo45[[#This Row],[JOUR]]),INT(MOD(INT((Tablo45[[#This Row],[JOUR]]-2)/7)+3/5,52+5/28))+1,B45)</f>
        <v>3</v>
      </c>
      <c r="C50" s="57" t="s">
        <v>66</v>
      </c>
      <c r="D50" s="57"/>
      <c r="E50" s="29" t="e">
        <f t="array" ref="E50">SUM(IF(ISNUMBER(E36:E45),E36:E45,SUMIF([2]!codes[code],E36:E45,[2]!codes[forfait])))+SUM(COUNTIF(JF,$C36:$C45))*JFHN</f>
        <v>#REF!</v>
      </c>
      <c r="F50" s="29" t="e">
        <f t="array" ref="F50">SUM(IF(ISNUMBER(F36:F45),F36:F45,SUMIF([2]!codes[code],F36:F45,[2]!codes[forfait])))+SUM(COUNTIF(JF,$C36:$C45))*JFHN</f>
        <v>#REF!</v>
      </c>
      <c r="G50" s="58" t="e">
        <f>SUM(Tablo45[[#This Row],[Barry]:[Syham]])</f>
        <v>#REF!</v>
      </c>
    </row>
    <row r="51" spans="1:7" ht="13.5" hidden="1" thickBot="1">
      <c r="A51" s="54">
        <f>IF(ISNUMBER(Tablo45[[#This Row],[JOUR]]),DATE(YEAR(Tablo45[[#This Row],[JOUR]]),MONTH(Tablo45[[#This Row],[JOUR]])+1,0),A50)</f>
        <v>42766</v>
      </c>
      <c r="B51" s="55">
        <f>IF(ISNUMBER(Tablo45[[#This Row],[JOUR]]),INT(MOD(INT((Tablo45[[#This Row],[JOUR]]-2)/7)+3/5,52+5/28))+1,B50)</f>
        <v>3</v>
      </c>
      <c r="C51" s="57" t="s">
        <v>71</v>
      </c>
      <c r="D51" s="57"/>
      <c r="E51" s="29" t="e">
        <f t="array" ref="E51">MIN(SUM(IF(ISNUMBER(E36:E45),E36:E45,SUMIF([2]!codes[code],E36:E45,[2]!codes[calcul_HS])))+SUM(COUNTIF(JF,$C36:$C45))*JFHS,sem)</f>
        <v>#REF!</v>
      </c>
      <c r="F51" s="29" t="e">
        <f t="array" ref="F51">MIN(SUM(IF(ISNUMBER(F36:F45),F36:F45,SUMIF([2]!codes[code],F36:F45,[2]!codes[calcul_HS])))+SUM(COUNTIF(JF,$C36:$C45))*JFHS,sem)</f>
        <v>#REF!</v>
      </c>
      <c r="G51" s="58" t="e">
        <f>SUM(Tablo45[[#This Row],[Barry]:[Syham]])</f>
        <v>#REF!</v>
      </c>
    </row>
    <row r="52" spans="1:7" ht="13.5" hidden="1" thickBot="1">
      <c r="A52" s="59">
        <f>IF(ISNUMBER(Tablo45[[#This Row],[JOUR]]),DATE(YEAR(Tablo45[[#This Row],[JOUR]]),MONTH(Tablo45[[#This Row],[JOUR]])+1,0),A51)</f>
        <v>42766</v>
      </c>
      <c r="B52" s="60">
        <f>IF(ISNUMBER(Tablo45[[#This Row],[JOUR]]),INT(MOD(INT((Tablo45[[#This Row],[JOUR]]-2)/7)+3/5,52+5/28))+1,B51)</f>
        <v>3</v>
      </c>
      <c r="C52" s="61" t="s">
        <v>72</v>
      </c>
      <c r="D52" s="61"/>
      <c r="E52" s="62" t="e">
        <f t="array" ref="E52">MAX(0,SUM(IF(ISNUMBER(E36:E45),E36:E45,SUMIF([2]!codes[code],E36:E45,[2]!codes[calcul_HS])))+SUM(COUNTIF(JF,$C36:$C45))*JFHS-sem)</f>
        <v>#REF!</v>
      </c>
      <c r="F52" s="62" t="e">
        <f t="array" ref="F52">MAX(0,SUM(IF(ISNUMBER(F36:F45),F36:F45,SUMIF([2]!codes[code],F36:F45,[2]!codes[calcul_HS])))+SUM(COUNTIF(JF,$C36:$C45))*JFHS-sem)</f>
        <v>#REF!</v>
      </c>
      <c r="G52" s="58" t="e">
        <f>SUM(Tablo45[[#This Row],[Barry]:[Syham]])</f>
        <v>#REF!</v>
      </c>
    </row>
    <row r="53" spans="1:7" ht="13.5" hidden="1" thickBot="1">
      <c r="A53" s="51">
        <f>IF(ISNUMBER(Tablo45[[#This Row],[JOUR]]),DATE(YEAR(Tablo45[[#This Row],[JOUR]]),MONTH(Tablo45[[#This Row],[JOUR]])+1,0),A52)</f>
        <v>42766</v>
      </c>
      <c r="B53" s="52">
        <f>IF(ISNUMBER(Tablo45[[#This Row],[JOUR]]),INT(MOD(INT((Tablo45[[#This Row],[JOUR]]-2)/7)+3/5,52+5/28))+1,B52)</f>
        <v>4</v>
      </c>
      <c r="C53" s="53">
        <v>42758</v>
      </c>
      <c r="D53" s="53" t="s">
        <v>67</v>
      </c>
      <c r="E53" s="28"/>
      <c r="F53" s="28"/>
      <c r="G53" s="25"/>
    </row>
    <row r="54" spans="1:7" ht="13.5" hidden="1" thickBot="1">
      <c r="A54" s="54">
        <f>IF(ISNUMBER(Tablo45[[#This Row],[JOUR]]),DATE(YEAR(Tablo45[[#This Row],[JOUR]]),MONTH(Tablo45[[#This Row],[JOUR]])+1,0),A53)</f>
        <v>42766</v>
      </c>
      <c r="B54" s="55">
        <f>IF(ISNUMBER(Tablo45[[#This Row],[JOUR]]),INT(MOD(INT((Tablo45[[#This Row],[JOUR]]-2)/7)+3/5,52+5/28))+1,B53)</f>
        <v>4</v>
      </c>
      <c r="C54" s="56"/>
      <c r="D54" s="56" t="s">
        <v>69</v>
      </c>
      <c r="E54" s="36"/>
      <c r="F54" s="36"/>
      <c r="G54" s="37"/>
    </row>
    <row r="55" spans="1:7" ht="13.5" hidden="1" thickBot="1">
      <c r="A55" s="54">
        <f>IF(ISNUMBER(Tablo45[[#This Row],[JOUR]]),DATE(YEAR(Tablo45[[#This Row],[JOUR]]),MONTH(Tablo45[[#This Row],[JOUR]])+1,0),A54)</f>
        <v>42766</v>
      </c>
      <c r="B55" s="55">
        <f>IF(ISNUMBER(Tablo45[[#This Row],[JOUR]]),INT(MOD(INT((Tablo45[[#This Row],[JOUR]]-2)/7)+3/5,52+5/28))+1,B54)</f>
        <v>4</v>
      </c>
      <c r="C55" s="53">
        <v>42759</v>
      </c>
      <c r="D55" s="53" t="s">
        <v>67</v>
      </c>
      <c r="E55" s="28"/>
      <c r="F55" s="28"/>
      <c r="G55" s="25"/>
    </row>
    <row r="56" spans="1:7" ht="13.5" hidden="1" thickBot="1">
      <c r="A56" s="54">
        <f>IF(ISNUMBER(Tablo45[[#This Row],[JOUR]]),DATE(YEAR(Tablo45[[#This Row],[JOUR]]),MONTH(Tablo45[[#This Row],[JOUR]])+1,0),A55)</f>
        <v>42766</v>
      </c>
      <c r="B56" s="55">
        <f>IF(ISNUMBER(Tablo45[[#This Row],[JOUR]]),INT(MOD(INT((Tablo45[[#This Row],[JOUR]]-2)/7)+3/5,52+5/28))+1,B55)</f>
        <v>4</v>
      </c>
      <c r="C56" s="56"/>
      <c r="D56" s="56" t="s">
        <v>69</v>
      </c>
      <c r="E56" s="36"/>
      <c r="F56" s="36"/>
      <c r="G56" s="37"/>
    </row>
    <row r="57" spans="1:7" ht="13.5" hidden="1" thickBot="1">
      <c r="A57" s="54">
        <f>IF(ISNUMBER(Tablo45[[#This Row],[JOUR]]),DATE(YEAR(Tablo45[[#This Row],[JOUR]]),MONTH(Tablo45[[#This Row],[JOUR]])+1,0),A56)</f>
        <v>42766</v>
      </c>
      <c r="B57" s="55">
        <f>IF(ISNUMBER(Tablo45[[#This Row],[JOUR]]),INT(MOD(INT((Tablo45[[#This Row],[JOUR]]-2)/7)+3/5,52+5/28))+1,B56)</f>
        <v>4</v>
      </c>
      <c r="C57" s="53">
        <v>42760</v>
      </c>
      <c r="D57" s="53" t="s">
        <v>67</v>
      </c>
      <c r="E57" s="28"/>
      <c r="F57" s="28"/>
      <c r="G57" s="25"/>
    </row>
    <row r="58" spans="1:7" ht="13.5" hidden="1" thickBot="1">
      <c r="A58" s="54">
        <f>IF(ISNUMBER(Tablo45[[#This Row],[JOUR]]),DATE(YEAR(Tablo45[[#This Row],[JOUR]]),MONTH(Tablo45[[#This Row],[JOUR]])+1,0),A57)</f>
        <v>42766</v>
      </c>
      <c r="B58" s="55">
        <f>IF(ISNUMBER(Tablo45[[#This Row],[JOUR]]),INT(MOD(INT((Tablo45[[#This Row],[JOUR]]-2)/7)+3/5,52+5/28))+1,B57)</f>
        <v>4</v>
      </c>
      <c r="C58" s="56"/>
      <c r="D58" s="56" t="s">
        <v>69</v>
      </c>
      <c r="E58" s="36"/>
      <c r="F58" s="36"/>
      <c r="G58" s="37"/>
    </row>
    <row r="59" spans="1:7" ht="13.5" hidden="1" thickBot="1">
      <c r="A59" s="54">
        <f>IF(ISNUMBER(Tablo45[[#This Row],[JOUR]]),DATE(YEAR(Tablo45[[#This Row],[JOUR]]),MONTH(Tablo45[[#This Row],[JOUR]])+1,0),A58)</f>
        <v>42766</v>
      </c>
      <c r="B59" s="55">
        <f>IF(ISNUMBER(Tablo45[[#This Row],[JOUR]]),INT(MOD(INT((Tablo45[[#This Row],[JOUR]]-2)/7)+3/5,52+5/28))+1,B58)</f>
        <v>4</v>
      </c>
      <c r="C59" s="53">
        <v>42761</v>
      </c>
      <c r="D59" s="53" t="s">
        <v>67</v>
      </c>
      <c r="E59" s="28">
        <v>3</v>
      </c>
      <c r="F59" s="28"/>
      <c r="G59" s="25"/>
    </row>
    <row r="60" spans="1:7" ht="13.5" hidden="1" thickBot="1">
      <c r="A60" s="54">
        <f>IF(ISNUMBER(Tablo45[[#This Row],[JOUR]]),DATE(YEAR(Tablo45[[#This Row],[JOUR]]),MONTH(Tablo45[[#This Row],[JOUR]])+1,0),A59)</f>
        <v>42766</v>
      </c>
      <c r="B60" s="55">
        <f>IF(ISNUMBER(Tablo45[[#This Row],[JOUR]]),INT(MOD(INT((Tablo45[[#This Row],[JOUR]]-2)/7)+3/5,52+5/28))+1,B59)</f>
        <v>4</v>
      </c>
      <c r="C60" s="56"/>
      <c r="D60" s="56" t="s">
        <v>69</v>
      </c>
      <c r="E60" s="36">
        <v>4</v>
      </c>
      <c r="F60" s="36"/>
      <c r="G60" s="37"/>
    </row>
    <row r="61" spans="1:7" ht="13.5" hidden="1" thickBot="1">
      <c r="A61" s="54">
        <f>IF(ISNUMBER(Tablo45[[#This Row],[JOUR]]),DATE(YEAR(Tablo45[[#This Row],[JOUR]]),MONTH(Tablo45[[#This Row],[JOUR]])+1,0),A60)</f>
        <v>42766</v>
      </c>
      <c r="B61" s="55">
        <f>IF(ISNUMBER(Tablo45[[#This Row],[JOUR]]),INT(MOD(INT((Tablo45[[#This Row],[JOUR]]-2)/7)+3/5,52+5/28))+1,B60)</f>
        <v>4</v>
      </c>
      <c r="C61" s="53">
        <v>42762</v>
      </c>
      <c r="D61" s="53" t="s">
        <v>67</v>
      </c>
      <c r="E61" s="28">
        <v>3</v>
      </c>
      <c r="F61" s="28"/>
      <c r="G61" s="25"/>
    </row>
    <row r="62" spans="1:7" ht="13.5" hidden="1" thickBot="1">
      <c r="A62" s="54">
        <f>IF(ISNUMBER(Tablo45[[#This Row],[JOUR]]),DATE(YEAR(Tablo45[[#This Row],[JOUR]]),MONTH(Tablo45[[#This Row],[JOUR]])+1,0),A61)</f>
        <v>42766</v>
      </c>
      <c r="B62" s="55">
        <f>IF(ISNUMBER(Tablo45[[#This Row],[JOUR]]),INT(MOD(INT((Tablo45[[#This Row],[JOUR]]-2)/7)+3/5,52+5/28))+1,B61)</f>
        <v>4</v>
      </c>
      <c r="C62" s="56"/>
      <c r="D62" s="56" t="s">
        <v>69</v>
      </c>
      <c r="E62" s="36">
        <v>4</v>
      </c>
      <c r="F62" s="36"/>
      <c r="G62" s="37"/>
    </row>
    <row r="63" spans="1:7" ht="13.5" hidden="1" thickBot="1">
      <c r="A63" s="64">
        <f>IF(ISNUMBER(Tablo45[[#This Row],[JOUR]]),DATE(YEAR(Tablo45[[#This Row],[JOUR]]),MONTH(Tablo45[[#This Row],[JOUR]])+1,0),A62)</f>
        <v>42766</v>
      </c>
      <c r="B63" s="65">
        <f>IF(ISNUMBER(Tablo45[[#This Row],[JOUR]]),INT(MOD(INT((Tablo45[[#This Row],[JOUR]]-2)/7)+3/5,52+5/28))+1,B62)</f>
        <v>4</v>
      </c>
      <c r="C63" s="53">
        <v>42763</v>
      </c>
      <c r="D63" s="53" t="s">
        <v>67</v>
      </c>
      <c r="E63" s="28"/>
      <c r="F63" s="28"/>
      <c r="G63" s="25"/>
    </row>
    <row r="64" spans="1:7" ht="13.5" hidden="1" thickBot="1">
      <c r="A64" s="64">
        <f>IF(ISNUMBER(Tablo45[[#This Row],[JOUR]]),DATE(YEAR(Tablo45[[#This Row],[JOUR]]),MONTH(Tablo45[[#This Row],[JOUR]])+1,0),A62)</f>
        <v>42766</v>
      </c>
      <c r="B64" s="65">
        <f>IF(ISNUMBER(Tablo45[[#This Row],[JOUR]]),INT(MOD(INT((Tablo45[[#This Row],[JOUR]]-2)/7)+3/5,52+5/28))+1,B62)</f>
        <v>4</v>
      </c>
      <c r="C64" s="56"/>
      <c r="D64" s="56" t="s">
        <v>69</v>
      </c>
      <c r="E64" s="36"/>
      <c r="F64" s="36"/>
      <c r="G64" s="37"/>
    </row>
    <row r="65" spans="1:7" ht="13.5" hidden="1" thickBot="1">
      <c r="A65" s="64">
        <f>IF(ISNUMBER(Tablo45[[#This Row],[JOUR]]),DATE(YEAR(Tablo45[[#This Row],[JOUR]]),MONTH(Tablo45[[#This Row],[JOUR]])+1,0),A62)</f>
        <v>42766</v>
      </c>
      <c r="B65" s="65">
        <f>IF(ISNUMBER(Tablo45[[#This Row],[JOUR]]),INT(MOD(INT((Tablo45[[#This Row],[JOUR]]-2)/7)+3/5,52+5/28))+1,B62)</f>
        <v>4</v>
      </c>
      <c r="C65" s="53">
        <v>42764</v>
      </c>
      <c r="D65" s="53" t="s">
        <v>67</v>
      </c>
      <c r="E65" s="28"/>
      <c r="F65" s="28"/>
      <c r="G65" s="25"/>
    </row>
    <row r="66" spans="1:7" ht="13.5" hidden="1" thickBot="1">
      <c r="A66" s="64">
        <f>IF(ISNUMBER(Tablo45[[#This Row],[JOUR]]),DATE(YEAR(Tablo45[[#This Row],[JOUR]]),MONTH(Tablo45[[#This Row],[JOUR]])+1,0),A62)</f>
        <v>42766</v>
      </c>
      <c r="B66" s="65">
        <f>IF(ISNUMBER(Tablo45[[#This Row],[JOUR]]),INT(MOD(INT((Tablo45[[#This Row],[JOUR]]-2)/7)+3/5,52+5/28))+1,B62)</f>
        <v>4</v>
      </c>
      <c r="C66" s="56"/>
      <c r="D66" s="56" t="s">
        <v>69</v>
      </c>
      <c r="E66" s="36"/>
      <c r="F66" s="36"/>
      <c r="G66" s="37"/>
    </row>
    <row r="67" spans="1:7" ht="13.5" hidden="1" thickBot="1">
      <c r="A67" s="54">
        <f>IF(ISNUMBER(Tablo45[[#This Row],[JOUR]]),DATE(YEAR(Tablo45[[#This Row],[JOUR]]),MONTH(Tablo45[[#This Row],[JOUR]])+1,0),A62)</f>
        <v>42766</v>
      </c>
      <c r="B67" s="55">
        <f>IF(ISNUMBER(Tablo45[[#This Row],[JOUR]]),INT(MOD(INT((Tablo45[[#This Row],[JOUR]]-2)/7)+3/5,52+5/28))+1,B62)</f>
        <v>4</v>
      </c>
      <c r="C67" s="57" t="s">
        <v>66</v>
      </c>
      <c r="D67" s="57"/>
      <c r="E67" s="29" t="e">
        <f t="array" ref="E67">SUM(IF(ISNUMBER(E53:E62),E53:E62,SUMIF([2]!codes[code],E53:E62,[2]!codes[forfait])))+SUM(COUNTIF(JF,$C53:$C62))*JFHN</f>
        <v>#REF!</v>
      </c>
      <c r="F67" s="29" t="e">
        <f t="array" ref="F67">SUM(IF(ISNUMBER(F53:F62),F53:F62,SUMIF([2]!codes[code],F53:F62,[2]!codes[forfait])))+SUM(COUNTIF(JF,$C53:$C62))*JFHN</f>
        <v>#REF!</v>
      </c>
      <c r="G67" s="58" t="e">
        <f>SUM(Tablo45[[#This Row],[Barry]:[Syham]])</f>
        <v>#REF!</v>
      </c>
    </row>
    <row r="68" spans="1:7" ht="13.5" hidden="1" thickBot="1">
      <c r="A68" s="54">
        <f>IF(ISNUMBER(Tablo45[[#This Row],[JOUR]]),DATE(YEAR(Tablo45[[#This Row],[JOUR]]),MONTH(Tablo45[[#This Row],[JOUR]])+1,0),A67)</f>
        <v>42766</v>
      </c>
      <c r="B68" s="55">
        <f>IF(ISNUMBER(Tablo45[[#This Row],[JOUR]]),INT(MOD(INT((Tablo45[[#This Row],[JOUR]]-2)/7)+3/5,52+5/28))+1,B67)</f>
        <v>4</v>
      </c>
      <c r="C68" s="57" t="s">
        <v>71</v>
      </c>
      <c r="D68" s="57"/>
      <c r="E68" s="29" t="e">
        <f t="array" ref="E68">MIN(SUM(IF(ISNUMBER(E53:E62),E53:E62,SUMIF([2]!codes[code],E53:E62,[2]!codes[calcul_HS])))+SUM(COUNTIF(JF,$C53:$C62))*JFHS,sem)</f>
        <v>#REF!</v>
      </c>
      <c r="F68" s="29" t="e">
        <f t="array" ref="F68">MIN(SUM(IF(ISNUMBER(F53:F62),F53:F62,SUMIF([2]!codes[code],F53:F62,[2]!codes[calcul_HS])))+SUM(COUNTIF(JF,$C53:$C62))*JFHS,sem)</f>
        <v>#REF!</v>
      </c>
      <c r="G68" s="58" t="e">
        <f>SUM(Tablo45[[#This Row],[Barry]:[Syham]])</f>
        <v>#REF!</v>
      </c>
    </row>
    <row r="69" spans="1:7" ht="13.5" hidden="1" thickBot="1">
      <c r="A69" s="59">
        <f>IF(ISNUMBER(Tablo45[[#This Row],[JOUR]]),DATE(YEAR(Tablo45[[#This Row],[JOUR]]),MONTH(Tablo45[[#This Row],[JOUR]])+1,0),A68)</f>
        <v>42766</v>
      </c>
      <c r="B69" s="60">
        <f>IF(ISNUMBER(Tablo45[[#This Row],[JOUR]]),INT(MOD(INT((Tablo45[[#This Row],[JOUR]]-2)/7)+3/5,52+5/28))+1,B68)</f>
        <v>4</v>
      </c>
      <c r="C69" s="61" t="s">
        <v>72</v>
      </c>
      <c r="D69" s="61"/>
      <c r="E69" s="62" t="e">
        <f t="array" ref="E69">MAX(0,SUM(IF(ISNUMBER(E53:E62),E53:E62,SUMIF([2]!codes[code],E53:E62,[2]!codes[calcul_HS])))+SUM(COUNTIF(JF,$C53:$C62))*JFHS-sem)</f>
        <v>#REF!</v>
      </c>
      <c r="F69" s="62" t="e">
        <f t="array" ref="F69">MAX(0,SUM(IF(ISNUMBER(F53:F62),F53:F62,SUMIF([2]!codes[code],F53:F62,[2]!codes[calcul_HS])))+SUM(COUNTIF(JF,$C53:$C62))*JFHS-sem)</f>
        <v>#REF!</v>
      </c>
      <c r="G69" s="58" t="e">
        <f>SUM(Tablo45[[#This Row],[Barry]:[Syham]])</f>
        <v>#REF!</v>
      </c>
    </row>
    <row r="70" spans="1:7" hidden="1">
      <c r="A70" s="51">
        <f>IF(ISNUMBER(Tablo45[[#This Row],[JOUR]]),DATE(YEAR(Tablo45[[#This Row],[JOUR]]),MONTH(Tablo45[[#This Row],[JOUR]])+1,0),A69)</f>
        <v>42766</v>
      </c>
      <c r="B70" s="52">
        <f>IF(ISNUMBER(Tablo45[[#This Row],[JOUR]]),INT(MOD(INT((Tablo45[[#This Row],[JOUR]]-2)/7)+3/5,52+5/28))+1,B69)</f>
        <v>5</v>
      </c>
      <c r="C70" s="53">
        <v>42765</v>
      </c>
      <c r="D70" s="53" t="s">
        <v>67</v>
      </c>
      <c r="E70" s="28"/>
      <c r="F70" s="28"/>
      <c r="G70" s="25"/>
    </row>
    <row r="71" spans="1:7" hidden="1">
      <c r="A71" s="54">
        <f>IF(ISNUMBER(Tablo45[[#This Row],[JOUR]]),DATE(YEAR(Tablo45[[#This Row],[JOUR]]),MONTH(Tablo45[[#This Row],[JOUR]])+1,0),A70)</f>
        <v>42766</v>
      </c>
      <c r="B71" s="55">
        <f>IF(ISNUMBER(Tablo45[[#This Row],[JOUR]]),INT(MOD(INT((Tablo45[[#This Row],[JOUR]]-2)/7)+3/5,52+5/28))+1,B70)</f>
        <v>5</v>
      </c>
      <c r="C71" s="56"/>
      <c r="D71" s="56" t="s">
        <v>69</v>
      </c>
      <c r="E71" s="36"/>
      <c r="F71" s="36"/>
      <c r="G71" s="37"/>
    </row>
    <row r="72" spans="1:7" hidden="1">
      <c r="A72" s="54">
        <f>IF(ISNUMBER(Tablo45[[#This Row],[JOUR]]),DATE(YEAR(Tablo45[[#This Row],[JOUR]]),MONTH(Tablo45[[#This Row],[JOUR]])+1,0),A71)</f>
        <v>42766</v>
      </c>
      <c r="B72" s="55">
        <f>IF(ISNUMBER(Tablo45[[#This Row],[JOUR]]),INT(MOD(INT((Tablo45[[#This Row],[JOUR]]-2)/7)+3/5,52+5/28))+1,B71)</f>
        <v>5</v>
      </c>
      <c r="C72" s="57">
        <v>42766</v>
      </c>
      <c r="D72" s="57" t="s">
        <v>67</v>
      </c>
      <c r="E72" s="29"/>
      <c r="F72" s="29"/>
      <c r="G72" s="26"/>
    </row>
    <row r="73" spans="1:7" hidden="1">
      <c r="A73" s="54">
        <f>IF(ISNUMBER(Tablo45[[#This Row],[JOUR]]),DATE(YEAR(Tablo45[[#This Row],[JOUR]]),MONTH(Tablo45[[#This Row],[JOUR]])+1,0),A72)</f>
        <v>42766</v>
      </c>
      <c r="B73" s="55">
        <f>IF(ISNUMBER(Tablo45[[#This Row],[JOUR]]),INT(MOD(INT((Tablo45[[#This Row],[JOUR]]-2)/7)+3/5,52+5/28))+1,B72)</f>
        <v>5</v>
      </c>
      <c r="C73" s="56"/>
      <c r="D73" s="56" t="s">
        <v>69</v>
      </c>
      <c r="E73" s="36">
        <v>3</v>
      </c>
      <c r="F73" s="36"/>
      <c r="G73" s="37"/>
    </row>
    <row r="74" spans="1:7" hidden="1">
      <c r="A74" s="54">
        <f>IF(ISNUMBER(Tablo45[[#This Row],[JOUR]]),DATE(YEAR(Tablo45[[#This Row],[JOUR]]),MONTH(Tablo45[[#This Row],[JOUR]])+1,0),A73)</f>
        <v>42794</v>
      </c>
      <c r="B74" s="55">
        <f>IF(ISNUMBER(Tablo45[[#This Row],[JOUR]]),INT(MOD(INT((Tablo45[[#This Row],[JOUR]]-2)/7)+3/5,52+5/28))+1,B73)</f>
        <v>5</v>
      </c>
      <c r="C74" s="57">
        <v>42767</v>
      </c>
      <c r="D74" s="57" t="s">
        <v>67</v>
      </c>
      <c r="E74" s="29"/>
      <c r="F74" s="29"/>
      <c r="G74" s="26"/>
    </row>
    <row r="75" spans="1:7" hidden="1">
      <c r="A75" s="54">
        <f>IF(ISNUMBER(Tablo45[[#This Row],[JOUR]]),DATE(YEAR(Tablo45[[#This Row],[JOUR]]),MONTH(Tablo45[[#This Row],[JOUR]])+1,0),A74)</f>
        <v>42794</v>
      </c>
      <c r="B75" s="55">
        <f>IF(ISNUMBER(Tablo45[[#This Row],[JOUR]]),INT(MOD(INT((Tablo45[[#This Row],[JOUR]]-2)/7)+3/5,52+5/28))+1,B74)</f>
        <v>5</v>
      </c>
      <c r="C75" s="56"/>
      <c r="D75" s="56" t="s">
        <v>69</v>
      </c>
      <c r="E75" s="36"/>
      <c r="F75" s="36"/>
      <c r="G75" s="37"/>
    </row>
    <row r="76" spans="1:7" hidden="1">
      <c r="A76" s="54">
        <f>IF(ISNUMBER(Tablo45[[#This Row],[JOUR]]),DATE(YEAR(Tablo45[[#This Row],[JOUR]]),MONTH(Tablo45[[#This Row],[JOUR]])+1,0),A75)</f>
        <v>42794</v>
      </c>
      <c r="B76" s="55">
        <f>IF(ISNUMBER(Tablo45[[#This Row],[JOUR]]),INT(MOD(INT((Tablo45[[#This Row],[JOUR]]-2)/7)+3/5,52+5/28))+1,B75)</f>
        <v>5</v>
      </c>
      <c r="C76" s="57">
        <v>42768</v>
      </c>
      <c r="D76" s="57" t="s">
        <v>67</v>
      </c>
      <c r="E76" s="29">
        <v>3</v>
      </c>
      <c r="F76" s="29"/>
      <c r="G76" s="26"/>
    </row>
    <row r="77" spans="1:7" hidden="1">
      <c r="A77" s="54">
        <f>IF(ISNUMBER(Tablo45[[#This Row],[JOUR]]),DATE(YEAR(Tablo45[[#This Row],[JOUR]]),MONTH(Tablo45[[#This Row],[JOUR]])+1,0),A76)</f>
        <v>42794</v>
      </c>
      <c r="B77" s="55">
        <f>IF(ISNUMBER(Tablo45[[#This Row],[JOUR]]),INT(MOD(INT((Tablo45[[#This Row],[JOUR]]-2)/7)+3/5,52+5/28))+1,B76)</f>
        <v>5</v>
      </c>
      <c r="C77" s="56"/>
      <c r="D77" s="56" t="s">
        <v>69</v>
      </c>
      <c r="E77" s="36">
        <v>4</v>
      </c>
      <c r="F77" s="36"/>
      <c r="G77" s="37"/>
    </row>
    <row r="78" spans="1:7" hidden="1">
      <c r="A78" s="54">
        <f>IF(ISNUMBER(Tablo45[[#This Row],[JOUR]]),DATE(YEAR(Tablo45[[#This Row],[JOUR]]),MONTH(Tablo45[[#This Row],[JOUR]])+1,0),A77)</f>
        <v>42794</v>
      </c>
      <c r="B78" s="55">
        <f>IF(ISNUMBER(Tablo45[[#This Row],[JOUR]]),INT(MOD(INT((Tablo45[[#This Row],[JOUR]]-2)/7)+3/5,52+5/28))+1,B77)</f>
        <v>5</v>
      </c>
      <c r="C78" s="57">
        <v>42769</v>
      </c>
      <c r="D78" s="57" t="s">
        <v>67</v>
      </c>
      <c r="E78" s="29">
        <v>3</v>
      </c>
      <c r="F78" s="29">
        <v>3</v>
      </c>
      <c r="G78" s="26"/>
    </row>
    <row r="79" spans="1:7" hidden="1">
      <c r="A79" s="54">
        <f>IF(ISNUMBER(Tablo45[[#This Row],[JOUR]]),DATE(YEAR(Tablo45[[#This Row],[JOUR]]),MONTH(Tablo45[[#This Row],[JOUR]])+1,0),A78)</f>
        <v>42794</v>
      </c>
      <c r="B79" s="55">
        <f>IF(ISNUMBER(Tablo45[[#This Row],[JOUR]]),INT(MOD(INT((Tablo45[[#This Row],[JOUR]]-2)/7)+3/5,52+5/28))+1,B78)</f>
        <v>5</v>
      </c>
      <c r="C79" s="56"/>
      <c r="D79" s="56" t="s">
        <v>69</v>
      </c>
      <c r="E79" s="36">
        <v>8.5</v>
      </c>
      <c r="F79" s="36">
        <v>6</v>
      </c>
      <c r="G79" s="37"/>
    </row>
    <row r="80" spans="1:7" hidden="1">
      <c r="A80" s="64">
        <f>IF(ISNUMBER(Tablo45[[#This Row],[JOUR]]),DATE(YEAR(Tablo45[[#This Row],[JOUR]]),MONTH(Tablo45[[#This Row],[JOUR]])+1,0),A79)</f>
        <v>42794</v>
      </c>
      <c r="B80" s="65">
        <f>IF(ISNUMBER(Tablo45[[#This Row],[JOUR]]),INT(MOD(INT((Tablo45[[#This Row],[JOUR]]-2)/7)+3/5,52+5/28))+1,B79)</f>
        <v>5</v>
      </c>
      <c r="C80" s="57">
        <v>42770</v>
      </c>
      <c r="D80" s="57" t="s">
        <v>67</v>
      </c>
      <c r="E80" s="29">
        <v>3</v>
      </c>
      <c r="F80" s="29">
        <v>3.5</v>
      </c>
      <c r="G80" s="26"/>
    </row>
    <row r="81" spans="1:7" hidden="1">
      <c r="A81" s="64">
        <f>IF(ISNUMBER(Tablo45[[#This Row],[JOUR]]),DATE(YEAR(Tablo45[[#This Row],[JOUR]]),MONTH(Tablo45[[#This Row],[JOUR]])+1,0),A79)</f>
        <v>42794</v>
      </c>
      <c r="B81" s="65">
        <f>IF(ISNUMBER(Tablo45[[#This Row],[JOUR]]),INT(MOD(INT((Tablo45[[#This Row],[JOUR]]-2)/7)+3/5,52+5/28))+1,B79)</f>
        <v>5</v>
      </c>
      <c r="C81" s="56"/>
      <c r="D81" s="56" t="s">
        <v>69</v>
      </c>
      <c r="E81" s="36">
        <v>6.25</v>
      </c>
      <c r="F81" s="36">
        <v>5.5</v>
      </c>
      <c r="G81" s="37"/>
    </row>
    <row r="82" spans="1:7" hidden="1">
      <c r="A82" s="64">
        <f>IF(ISNUMBER(Tablo45[[#This Row],[JOUR]]),DATE(YEAR(Tablo45[[#This Row],[JOUR]]),MONTH(Tablo45[[#This Row],[JOUR]])+1,0),A79)</f>
        <v>42794</v>
      </c>
      <c r="B82" s="65">
        <f>IF(ISNUMBER(Tablo45[[#This Row],[JOUR]]),INT(MOD(INT((Tablo45[[#This Row],[JOUR]]-2)/7)+3/5,52+5/28))+1,B79)</f>
        <v>5</v>
      </c>
      <c r="C82" s="57">
        <v>42771</v>
      </c>
      <c r="D82" s="57" t="s">
        <v>67</v>
      </c>
      <c r="E82" s="29">
        <v>4</v>
      </c>
      <c r="F82" s="29"/>
      <c r="G82" s="26"/>
    </row>
    <row r="83" spans="1:7" hidden="1">
      <c r="A83" s="64">
        <f>IF(ISNUMBER(Tablo45[[#This Row],[JOUR]]),DATE(YEAR(Tablo45[[#This Row],[JOUR]]),MONTH(Tablo45[[#This Row],[JOUR]])+1,0),A79)</f>
        <v>42794</v>
      </c>
      <c r="B83" s="65">
        <f>IF(ISNUMBER(Tablo45[[#This Row],[JOUR]]),INT(MOD(INT((Tablo45[[#This Row],[JOUR]]-2)/7)+3/5,52+5/28))+1,B79)</f>
        <v>5</v>
      </c>
      <c r="C83" s="56"/>
      <c r="D83" s="56" t="s">
        <v>69</v>
      </c>
      <c r="E83" s="36"/>
      <c r="F83" s="36"/>
      <c r="G83" s="37"/>
    </row>
    <row r="84" spans="1:7" hidden="1">
      <c r="A84" s="54">
        <f>IF(ISNUMBER(Tablo45[[#This Row],[JOUR]]),DATE(YEAR(Tablo45[[#This Row],[JOUR]]),MONTH(Tablo45[[#This Row],[JOUR]])+1,0),A79)</f>
        <v>42794</v>
      </c>
      <c r="B84" s="55">
        <f>IF(ISNUMBER(Tablo45[[#This Row],[JOUR]]),INT(MOD(INT((Tablo45[[#This Row],[JOUR]]-2)/7)+3/5,52+5/28))+1,B79)</f>
        <v>5</v>
      </c>
      <c r="C84" s="57" t="s">
        <v>66</v>
      </c>
      <c r="D84" s="57"/>
      <c r="E84" s="29" t="e">
        <f t="array" ref="E84">SUM(IF(ISNUMBER(E70:E83),E70:E83,SUMIF([2]!codes[code],E70:E83,[2]!codes[forfait])))+SUM(COUNTIF(JF,$C70:$C83))*JFHN</f>
        <v>#REF!</v>
      </c>
      <c r="F84" s="29" t="e">
        <f t="array" ref="F84">SUM(IF(ISNUMBER(F70:F83),F70:F83,SUMIF([2]!codes[code],F70:F83,[2]!codes[forfait])))+SUM(COUNTIF(JF,$C70:$C83))*JFHN</f>
        <v>#REF!</v>
      </c>
      <c r="G84" s="58" t="e">
        <f>SUM(Tablo45[[#This Row],[Barry]:[Syham]])</f>
        <v>#REF!</v>
      </c>
    </row>
    <row r="85" spans="1:7" hidden="1">
      <c r="A85" s="54">
        <f>IF(ISNUMBER(Tablo45[[#This Row],[JOUR]]),DATE(YEAR(Tablo45[[#This Row],[JOUR]]),MONTH(Tablo45[[#This Row],[JOUR]])+1,0),A84)</f>
        <v>42794</v>
      </c>
      <c r="B85" s="55">
        <f>IF(ISNUMBER(Tablo45[[#This Row],[JOUR]]),INT(MOD(INT((Tablo45[[#This Row],[JOUR]]-2)/7)+3/5,52+5/28))+1,B84)</f>
        <v>5</v>
      </c>
      <c r="C85" s="57" t="s">
        <v>71</v>
      </c>
      <c r="D85" s="57"/>
      <c r="E85" s="29" t="e">
        <f t="array" ref="E85">MIN(SUM(IF(ISNUMBER(E70:E83),E70:E83,SUMIF([2]!codes[code],E70:E83,[2]!codes[calcul_HS])))+SUM(COUNTIF(JF,$C70:$C83))*JFHS,sem)</f>
        <v>#REF!</v>
      </c>
      <c r="F85" s="29" t="e">
        <f t="array" ref="F85">MIN(SUM(IF(ISNUMBER(F70:F83),F70:F83,SUMIF([2]!codes[code],F70:F83,[2]!codes[calcul_HS])))+SUM(COUNTIF(JF,$C70:$C83))*JFHS,sem)</f>
        <v>#REF!</v>
      </c>
      <c r="G85" s="58" t="e">
        <f>SUM(Tablo45[[#This Row],[Barry]:[Syham]])</f>
        <v>#REF!</v>
      </c>
    </row>
    <row r="86" spans="1:7" ht="13.5" hidden="1" thickBot="1">
      <c r="A86" s="59">
        <f>IF(ISNUMBER(Tablo45[[#This Row],[JOUR]]),DATE(YEAR(Tablo45[[#This Row],[JOUR]]),MONTH(Tablo45[[#This Row],[JOUR]])+1,0),A85)</f>
        <v>42794</v>
      </c>
      <c r="B86" s="60">
        <f>IF(ISNUMBER(Tablo45[[#This Row],[JOUR]]),INT(MOD(INT((Tablo45[[#This Row],[JOUR]]-2)/7)+3/5,52+5/28))+1,B85)</f>
        <v>5</v>
      </c>
      <c r="C86" s="61" t="s">
        <v>72</v>
      </c>
      <c r="D86" s="61"/>
      <c r="E86" s="62" t="e">
        <f t="array" ref="E86">MAX(0,SUM(IF(ISNUMBER(E70:E83),E70:E83,SUMIF([2]!codes[code],E70:E83,[2]!codes[calcul_HS])))+SUM(COUNTIF(JF,$C70:$C83))*JFHS-sem)</f>
        <v>#REF!</v>
      </c>
      <c r="F86" s="62" t="e">
        <f t="array" ref="F86">MAX(0,SUM(IF(ISNUMBER(F70:F83),F70:F83,SUMIF([2]!codes[code],F70:F83,[2]!codes[calcul_HS])))+SUM(COUNTIF(JF,$C70:$C83))*JFHS-sem)</f>
        <v>#REF!</v>
      </c>
      <c r="G86" s="63" t="e">
        <f>SUM(Tablo45[[#This Row],[Barry]:[Syham]])</f>
        <v>#REF!</v>
      </c>
    </row>
    <row r="87" spans="1:7" hidden="1">
      <c r="A87" s="51">
        <f>IF(ISNUMBER(Tablo45[[#This Row],[JOUR]]),DATE(YEAR(Tablo45[[#This Row],[JOUR]]),MONTH(Tablo45[[#This Row],[JOUR]])+1,0),A86)</f>
        <v>42794</v>
      </c>
      <c r="B87" s="52">
        <f>IF(ISNUMBER(Tablo45[[#This Row],[JOUR]]),INT(MOD(INT((Tablo45[[#This Row],[JOUR]]-2)/7)+3/5,52+5/28))+1,B86)</f>
        <v>6</v>
      </c>
      <c r="C87" s="53">
        <v>42772</v>
      </c>
      <c r="D87" s="53" t="s">
        <v>67</v>
      </c>
      <c r="E87" s="28"/>
      <c r="F87" s="28"/>
      <c r="G87" s="25"/>
    </row>
    <row r="88" spans="1:7" hidden="1">
      <c r="A88" s="54">
        <f>IF(ISNUMBER(Tablo45[[#This Row],[JOUR]]),DATE(YEAR(Tablo45[[#This Row],[JOUR]]),MONTH(Tablo45[[#This Row],[JOUR]])+1,0),A87)</f>
        <v>42794</v>
      </c>
      <c r="B88" s="55">
        <f>IF(ISNUMBER(Tablo45[[#This Row],[JOUR]]),INT(MOD(INT((Tablo45[[#This Row],[JOUR]]-2)/7)+3/5,52+5/28))+1,B87)</f>
        <v>6</v>
      </c>
      <c r="C88" s="56"/>
      <c r="D88" s="56" t="s">
        <v>69</v>
      </c>
      <c r="E88" s="36"/>
      <c r="F88" s="36"/>
      <c r="G88" s="37"/>
    </row>
    <row r="89" spans="1:7" hidden="1">
      <c r="A89" s="54">
        <f>IF(ISNUMBER(Tablo45[[#This Row],[JOUR]]),DATE(YEAR(Tablo45[[#This Row],[JOUR]]),MONTH(Tablo45[[#This Row],[JOUR]])+1,0),A88)</f>
        <v>42794</v>
      </c>
      <c r="B89" s="55">
        <f>IF(ISNUMBER(Tablo45[[#This Row],[JOUR]]),INT(MOD(INT((Tablo45[[#This Row],[JOUR]]-2)/7)+3/5,52+5/28))+1,B88)</f>
        <v>6</v>
      </c>
      <c r="C89" s="57">
        <v>42773</v>
      </c>
      <c r="D89" s="57" t="s">
        <v>67</v>
      </c>
      <c r="E89" s="29"/>
      <c r="F89" s="29" t="s">
        <v>73</v>
      </c>
      <c r="G89" s="26"/>
    </row>
    <row r="90" spans="1:7" hidden="1">
      <c r="A90" s="54">
        <f>IF(ISNUMBER(Tablo45[[#This Row],[JOUR]]),DATE(YEAR(Tablo45[[#This Row],[JOUR]]),MONTH(Tablo45[[#This Row],[JOUR]])+1,0),A89)</f>
        <v>42794</v>
      </c>
      <c r="B90" s="55">
        <f>IF(ISNUMBER(Tablo45[[#This Row],[JOUR]]),INT(MOD(INT((Tablo45[[#This Row],[JOUR]]-2)/7)+3/5,52+5/28))+1,B89)</f>
        <v>6</v>
      </c>
      <c r="C90" s="56"/>
      <c r="D90" s="56" t="s">
        <v>69</v>
      </c>
      <c r="E90" s="36"/>
      <c r="F90" s="46" t="s">
        <v>73</v>
      </c>
      <c r="G90" s="37"/>
    </row>
    <row r="91" spans="1:7" hidden="1">
      <c r="A91" s="54">
        <f>IF(ISNUMBER(Tablo45[[#This Row],[JOUR]]),DATE(YEAR(Tablo45[[#This Row],[JOUR]]),MONTH(Tablo45[[#This Row],[JOUR]])+1,0),A90)</f>
        <v>42794</v>
      </c>
      <c r="B91" s="55">
        <f>IF(ISNUMBER(Tablo45[[#This Row],[JOUR]]),INT(MOD(INT((Tablo45[[#This Row],[JOUR]]-2)/7)+3/5,52+5/28))+1,B90)</f>
        <v>6</v>
      </c>
      <c r="C91" s="57">
        <v>42774</v>
      </c>
      <c r="D91" s="57" t="s">
        <v>67</v>
      </c>
      <c r="E91" s="29"/>
      <c r="F91" s="29" t="s">
        <v>73</v>
      </c>
      <c r="G91" s="26"/>
    </row>
    <row r="92" spans="1:7" hidden="1">
      <c r="A92" s="54">
        <f>IF(ISNUMBER(Tablo45[[#This Row],[JOUR]]),DATE(YEAR(Tablo45[[#This Row],[JOUR]]),MONTH(Tablo45[[#This Row],[JOUR]])+1,0),A91)</f>
        <v>42794</v>
      </c>
      <c r="B92" s="55">
        <f>IF(ISNUMBER(Tablo45[[#This Row],[JOUR]]),INT(MOD(INT((Tablo45[[#This Row],[JOUR]]-2)/7)+3/5,52+5/28))+1,B91)</f>
        <v>6</v>
      </c>
      <c r="C92" s="56"/>
      <c r="D92" s="56" t="s">
        <v>69</v>
      </c>
      <c r="E92" s="36"/>
      <c r="F92" s="46" t="s">
        <v>73</v>
      </c>
      <c r="G92" s="37"/>
    </row>
    <row r="93" spans="1:7" hidden="1">
      <c r="A93" s="54">
        <f>IF(ISNUMBER(Tablo45[[#This Row],[JOUR]]),DATE(YEAR(Tablo45[[#This Row],[JOUR]]),MONTH(Tablo45[[#This Row],[JOUR]])+1,0),A92)</f>
        <v>42794</v>
      </c>
      <c r="B93" s="55">
        <f>IF(ISNUMBER(Tablo45[[#This Row],[JOUR]]),INT(MOD(INT((Tablo45[[#This Row],[JOUR]]-2)/7)+3/5,52+5/28))+1,B92)</f>
        <v>6</v>
      </c>
      <c r="C93" s="57">
        <v>42775</v>
      </c>
      <c r="D93" s="57" t="s">
        <v>67</v>
      </c>
      <c r="E93" s="29">
        <v>7</v>
      </c>
      <c r="F93" s="29" t="s">
        <v>73</v>
      </c>
      <c r="G93" s="26"/>
    </row>
    <row r="94" spans="1:7" hidden="1">
      <c r="A94" s="54">
        <f>IF(ISNUMBER(Tablo45[[#This Row],[JOUR]]),DATE(YEAR(Tablo45[[#This Row],[JOUR]]),MONTH(Tablo45[[#This Row],[JOUR]])+1,0),A93)</f>
        <v>42794</v>
      </c>
      <c r="B94" s="55">
        <f>IF(ISNUMBER(Tablo45[[#This Row],[JOUR]]),INT(MOD(INT((Tablo45[[#This Row],[JOUR]]-2)/7)+3/5,52+5/28))+1,B93)</f>
        <v>6</v>
      </c>
      <c r="C94" s="56"/>
      <c r="D94" s="56" t="s">
        <v>69</v>
      </c>
      <c r="E94" s="36"/>
      <c r="F94" s="46" t="s">
        <v>73</v>
      </c>
      <c r="G94" s="37"/>
    </row>
    <row r="95" spans="1:7" hidden="1">
      <c r="A95" s="54">
        <f>IF(ISNUMBER(Tablo45[[#This Row],[JOUR]]),DATE(YEAR(Tablo45[[#This Row],[JOUR]]),MONTH(Tablo45[[#This Row],[JOUR]])+1,0),A94)</f>
        <v>42794</v>
      </c>
      <c r="B95" s="55">
        <f>IF(ISNUMBER(Tablo45[[#This Row],[JOUR]]),INT(MOD(INT((Tablo45[[#This Row],[JOUR]]-2)/7)+3/5,52+5/28))+1,B94)</f>
        <v>6</v>
      </c>
      <c r="C95" s="57">
        <v>42776</v>
      </c>
      <c r="D95" s="57" t="s">
        <v>67</v>
      </c>
      <c r="E95" s="29">
        <v>7</v>
      </c>
      <c r="F95" s="29" t="s">
        <v>73</v>
      </c>
      <c r="G95" s="26"/>
    </row>
    <row r="96" spans="1:7" hidden="1">
      <c r="A96" s="54">
        <f>IF(ISNUMBER(Tablo45[[#This Row],[JOUR]]),DATE(YEAR(Tablo45[[#This Row],[JOUR]]),MONTH(Tablo45[[#This Row],[JOUR]])+1,0),A95)</f>
        <v>42794</v>
      </c>
      <c r="B96" s="55">
        <f>IF(ISNUMBER(Tablo45[[#This Row],[JOUR]]),INT(MOD(INT((Tablo45[[#This Row],[JOUR]]-2)/7)+3/5,52+5/28))+1,B95)</f>
        <v>6</v>
      </c>
      <c r="C96" s="56"/>
      <c r="D96" s="56" t="s">
        <v>69</v>
      </c>
      <c r="E96" s="36"/>
      <c r="F96" s="46" t="s">
        <v>73</v>
      </c>
      <c r="G96" s="37"/>
    </row>
    <row r="97" spans="1:7" hidden="1">
      <c r="A97" s="64">
        <f>IF(ISNUMBER(Tablo45[[#This Row],[JOUR]]),DATE(YEAR(Tablo45[[#This Row],[JOUR]]),MONTH(Tablo45[[#This Row],[JOUR]])+1,0),A96)</f>
        <v>42794</v>
      </c>
      <c r="B97" s="65">
        <f>IF(ISNUMBER(Tablo45[[#This Row],[JOUR]]),INT(MOD(INT((Tablo45[[#This Row],[JOUR]]-2)/7)+3/5,52+5/28))+1,B96)</f>
        <v>6</v>
      </c>
      <c r="C97" s="57">
        <v>42777</v>
      </c>
      <c r="D97" s="57" t="s">
        <v>67</v>
      </c>
      <c r="E97" s="29">
        <v>10</v>
      </c>
      <c r="F97" s="29" t="s">
        <v>73</v>
      </c>
      <c r="G97" s="26"/>
    </row>
    <row r="98" spans="1:7" hidden="1">
      <c r="A98" s="64">
        <f>IF(ISNUMBER(Tablo45[[#This Row],[JOUR]]),DATE(YEAR(Tablo45[[#This Row],[JOUR]]),MONTH(Tablo45[[#This Row],[JOUR]])+1,0),A96)</f>
        <v>42794</v>
      </c>
      <c r="B98" s="65">
        <f>IF(ISNUMBER(Tablo45[[#This Row],[JOUR]]),INT(MOD(INT((Tablo45[[#This Row],[JOUR]]-2)/7)+3/5,52+5/28))+1,B96)</f>
        <v>6</v>
      </c>
      <c r="C98" s="56"/>
      <c r="D98" s="56" t="s">
        <v>69</v>
      </c>
      <c r="E98" s="36"/>
      <c r="F98" s="46" t="s">
        <v>73</v>
      </c>
      <c r="G98" s="37"/>
    </row>
    <row r="99" spans="1:7" hidden="1">
      <c r="A99" s="64">
        <f>IF(ISNUMBER(Tablo45[[#This Row],[JOUR]]),DATE(YEAR(Tablo45[[#This Row],[JOUR]]),MONTH(Tablo45[[#This Row],[JOUR]])+1,0),A96)</f>
        <v>42794</v>
      </c>
      <c r="B99" s="65">
        <f>IF(ISNUMBER(Tablo45[[#This Row],[JOUR]]),INT(MOD(INT((Tablo45[[#This Row],[JOUR]]-2)/7)+3/5,52+5/28))+1,B96)</f>
        <v>6</v>
      </c>
      <c r="C99" s="57">
        <v>42778</v>
      </c>
      <c r="D99" s="57" t="s">
        <v>67</v>
      </c>
      <c r="E99" s="29">
        <v>5.5</v>
      </c>
      <c r="F99" s="29"/>
      <c r="G99" s="26"/>
    </row>
    <row r="100" spans="1:7" hidden="1">
      <c r="A100" s="64">
        <f>IF(ISNUMBER(Tablo45[[#This Row],[JOUR]]),DATE(YEAR(Tablo45[[#This Row],[JOUR]]),MONTH(Tablo45[[#This Row],[JOUR]])+1,0),A96)</f>
        <v>42794</v>
      </c>
      <c r="B100" s="65">
        <f>IF(ISNUMBER(Tablo45[[#This Row],[JOUR]]),INT(MOD(INT((Tablo45[[#This Row],[JOUR]]-2)/7)+3/5,52+5/28))+1,B96)</f>
        <v>6</v>
      </c>
      <c r="C100" s="56"/>
      <c r="D100" s="56" t="s">
        <v>69</v>
      </c>
      <c r="E100" s="36"/>
      <c r="F100" s="36"/>
      <c r="G100" s="37"/>
    </row>
    <row r="101" spans="1:7" hidden="1">
      <c r="A101" s="54">
        <f>IF(ISNUMBER(Tablo45[[#This Row],[JOUR]]),DATE(YEAR(Tablo45[[#This Row],[JOUR]]),MONTH(Tablo45[[#This Row],[JOUR]])+1,0),A96)</f>
        <v>42794</v>
      </c>
      <c r="B101" s="55">
        <f>IF(ISNUMBER(Tablo45[[#This Row],[JOUR]]),INT(MOD(INT((Tablo45[[#This Row],[JOUR]]-2)/7)+3/5,52+5/28))+1,B96)</f>
        <v>6</v>
      </c>
      <c r="C101" s="57" t="s">
        <v>66</v>
      </c>
      <c r="D101" s="57"/>
      <c r="E101" s="29" t="e">
        <f t="array" ref="E101">SUM(IF(ISNUMBER(E87:E100),E87:E100,SUMIF([2]!codes[code],E87:E100,[2]!codes[forfait])))+SUM(COUNTIF(JF,$C87:$C100))*JFHN</f>
        <v>#REF!</v>
      </c>
      <c r="F101" s="29" t="e">
        <f t="array" ref="F101">SUM(IF(ISNUMBER(F87:F100),F87:F100,SUMIF([2]!codes[code],F87:F100,[2]!codes[forfait])))+SUM(COUNTIF(JF,$C87:$C100))*JFHN</f>
        <v>#REF!</v>
      </c>
      <c r="G101" s="58" t="e">
        <f>SUM(Tablo45[[#This Row],[Barry]:[Syham]])</f>
        <v>#REF!</v>
      </c>
    </row>
    <row r="102" spans="1:7" hidden="1">
      <c r="A102" s="54">
        <f>IF(ISNUMBER(Tablo45[[#This Row],[JOUR]]),DATE(YEAR(Tablo45[[#This Row],[JOUR]]),MONTH(Tablo45[[#This Row],[JOUR]])+1,0),A101)</f>
        <v>42794</v>
      </c>
      <c r="B102" s="55">
        <f>IF(ISNUMBER(Tablo45[[#This Row],[JOUR]]),INT(MOD(INT((Tablo45[[#This Row],[JOUR]]-2)/7)+3/5,52+5/28))+1,B101)</f>
        <v>6</v>
      </c>
      <c r="C102" s="57" t="s">
        <v>71</v>
      </c>
      <c r="D102" s="57"/>
      <c r="E102" s="29" t="e">
        <f t="array" ref="E102">MIN(SUM(IF(ISNUMBER(E87:E100),E87:E100,SUMIF([2]!codes[code],E87:E100,[2]!codes[calcul_HS])))+SUM(COUNTIF(JF,$C87:$C100))*JFHS,sem)</f>
        <v>#REF!</v>
      </c>
      <c r="F102" s="29" t="e">
        <f t="array" ref="F102">MIN(SUM(IF(ISNUMBER(F87:F100),F87:F100,SUMIF([2]!codes[code],F87:F100,[2]!codes[calcul_HS])))+SUM(COUNTIF(JF,$C87:$C100))*JFHS,sem)</f>
        <v>#REF!</v>
      </c>
      <c r="G102" s="58" t="e">
        <f>SUM(Tablo45[[#This Row],[Barry]:[Syham]])</f>
        <v>#REF!</v>
      </c>
    </row>
    <row r="103" spans="1:7" ht="13.5" hidden="1" thickBot="1">
      <c r="A103" s="59">
        <f>IF(ISNUMBER(Tablo45[[#This Row],[JOUR]]),DATE(YEAR(Tablo45[[#This Row],[JOUR]]),MONTH(Tablo45[[#This Row],[JOUR]])+1,0),A102)</f>
        <v>42794</v>
      </c>
      <c r="B103" s="60">
        <f>IF(ISNUMBER(Tablo45[[#This Row],[JOUR]]),INT(MOD(INT((Tablo45[[#This Row],[JOUR]]-2)/7)+3/5,52+5/28))+1,B102)</f>
        <v>6</v>
      </c>
      <c r="C103" s="61" t="s">
        <v>72</v>
      </c>
      <c r="D103" s="61"/>
      <c r="E103" s="62" t="e">
        <f t="array" ref="E103">MAX(0,SUM(IF(ISNUMBER(E87:E100),E87:E100,SUMIF([2]!codes[code],E87:E100,[2]!codes[calcul_HS])))+SUM(COUNTIF(JF,$C87:$C100))*JFHS-sem)</f>
        <v>#REF!</v>
      </c>
      <c r="F103" s="62" t="e">
        <f t="array" ref="F103">MAX(0,SUM(IF(ISNUMBER(F87:F100),F87:F100,SUMIF([2]!codes[code],F87:F100,[2]!codes[calcul_HS])))+SUM(COUNTIF(JF,$C87:$C100))*JFHS-sem)</f>
        <v>#REF!</v>
      </c>
      <c r="G103" s="63" t="e">
        <f>SUM(Tablo45[[#This Row],[Barry]:[Syham]])</f>
        <v>#REF!</v>
      </c>
    </row>
    <row r="104" spans="1:7" hidden="1">
      <c r="A104" s="51">
        <f>IF(ISNUMBER(Tablo45[[#This Row],[JOUR]]),DATE(YEAR(Tablo45[[#This Row],[JOUR]]),MONTH(Tablo45[[#This Row],[JOUR]])+1,0),A103)</f>
        <v>42794</v>
      </c>
      <c r="B104" s="52">
        <f>IF(ISNUMBER(Tablo45[[#This Row],[JOUR]]),INT(MOD(INT((Tablo45[[#This Row],[JOUR]]-2)/7)+3/5,52+5/28))+1,B103)</f>
        <v>7</v>
      </c>
      <c r="C104" s="53">
        <v>42779</v>
      </c>
      <c r="D104" s="53" t="s">
        <v>67</v>
      </c>
      <c r="E104" s="28"/>
      <c r="F104" s="28"/>
      <c r="G104" s="25"/>
    </row>
    <row r="105" spans="1:7" hidden="1">
      <c r="A105" s="54">
        <f>IF(ISNUMBER(Tablo45[[#This Row],[JOUR]]),DATE(YEAR(Tablo45[[#This Row],[JOUR]]),MONTH(Tablo45[[#This Row],[JOUR]])+1,0),A104)</f>
        <v>42794</v>
      </c>
      <c r="B105" s="55">
        <f>IF(ISNUMBER(Tablo45[[#This Row],[JOUR]]),INT(MOD(INT((Tablo45[[#This Row],[JOUR]]-2)/7)+3/5,52+5/28))+1,B104)</f>
        <v>7</v>
      </c>
      <c r="C105" s="56"/>
      <c r="D105" s="56" t="s">
        <v>69</v>
      </c>
      <c r="E105" s="36"/>
      <c r="F105" s="36"/>
      <c r="G105" s="37"/>
    </row>
    <row r="106" spans="1:7" hidden="1">
      <c r="A106" s="54">
        <f>IF(ISNUMBER(Tablo45[[#This Row],[JOUR]]),DATE(YEAR(Tablo45[[#This Row],[JOUR]]),MONTH(Tablo45[[#This Row],[JOUR]])+1,0),A105)</f>
        <v>42794</v>
      </c>
      <c r="B106" s="55">
        <f>IF(ISNUMBER(Tablo45[[#This Row],[JOUR]]),INT(MOD(INT((Tablo45[[#This Row],[JOUR]]-2)/7)+3/5,52+5/28))+1,B105)</f>
        <v>7</v>
      </c>
      <c r="C106" s="57">
        <v>42780</v>
      </c>
      <c r="D106" s="57" t="s">
        <v>67</v>
      </c>
      <c r="E106" s="29"/>
      <c r="F106" s="29">
        <v>7</v>
      </c>
      <c r="G106" s="26"/>
    </row>
    <row r="107" spans="1:7" hidden="1">
      <c r="A107" s="54">
        <f>IF(ISNUMBER(Tablo45[[#This Row],[JOUR]]),DATE(YEAR(Tablo45[[#This Row],[JOUR]]),MONTH(Tablo45[[#This Row],[JOUR]])+1,0),A106)</f>
        <v>42794</v>
      </c>
      <c r="B107" s="55">
        <f>IF(ISNUMBER(Tablo45[[#This Row],[JOUR]]),INT(MOD(INT((Tablo45[[#This Row],[JOUR]]-2)/7)+3/5,52+5/28))+1,B106)</f>
        <v>7</v>
      </c>
      <c r="C107" s="56"/>
      <c r="D107" s="56" t="s">
        <v>69</v>
      </c>
      <c r="E107" s="36"/>
      <c r="F107" s="36"/>
      <c r="G107" s="37"/>
    </row>
    <row r="108" spans="1:7" hidden="1">
      <c r="A108" s="54">
        <f>IF(ISNUMBER(Tablo45[[#This Row],[JOUR]]),DATE(YEAR(Tablo45[[#This Row],[JOUR]]),MONTH(Tablo45[[#This Row],[JOUR]])+1,0),A107)</f>
        <v>42794</v>
      </c>
      <c r="B108" s="55">
        <f>IF(ISNUMBER(Tablo45[[#This Row],[JOUR]]),INT(MOD(INT((Tablo45[[#This Row],[JOUR]]-2)/7)+3/5,52+5/28))+1,B107)</f>
        <v>7</v>
      </c>
      <c r="C108" s="57">
        <v>42781</v>
      </c>
      <c r="D108" s="57" t="s">
        <v>67</v>
      </c>
      <c r="E108" s="29"/>
      <c r="F108" s="29">
        <v>7</v>
      </c>
      <c r="G108" s="26"/>
    </row>
    <row r="109" spans="1:7" hidden="1">
      <c r="A109" s="54">
        <f>IF(ISNUMBER(Tablo45[[#This Row],[JOUR]]),DATE(YEAR(Tablo45[[#This Row],[JOUR]]),MONTH(Tablo45[[#This Row],[JOUR]])+1,0),A108)</f>
        <v>42794</v>
      </c>
      <c r="B109" s="55">
        <f>IF(ISNUMBER(Tablo45[[#This Row],[JOUR]]),INT(MOD(INT((Tablo45[[#This Row],[JOUR]]-2)/7)+3/5,52+5/28))+1,B108)</f>
        <v>7</v>
      </c>
      <c r="C109" s="56"/>
      <c r="D109" s="56" t="s">
        <v>69</v>
      </c>
      <c r="E109" s="36"/>
      <c r="F109" s="36"/>
      <c r="G109" s="37"/>
    </row>
    <row r="110" spans="1:7" hidden="1">
      <c r="A110" s="54">
        <f>IF(ISNUMBER(Tablo45[[#This Row],[JOUR]]),DATE(YEAR(Tablo45[[#This Row],[JOUR]]),MONTH(Tablo45[[#This Row],[JOUR]])+1,0),A109)</f>
        <v>42794</v>
      </c>
      <c r="B110" s="55">
        <f>IF(ISNUMBER(Tablo45[[#This Row],[JOUR]]),INT(MOD(INT((Tablo45[[#This Row],[JOUR]]-2)/7)+3/5,52+5/28))+1,B109)</f>
        <v>7</v>
      </c>
      <c r="C110" s="57">
        <v>42782</v>
      </c>
      <c r="D110" s="57" t="s">
        <v>67</v>
      </c>
      <c r="E110" s="29">
        <v>7</v>
      </c>
      <c r="F110" s="29">
        <v>3.5</v>
      </c>
      <c r="G110" s="26"/>
    </row>
    <row r="111" spans="1:7" hidden="1">
      <c r="A111" s="54">
        <f>IF(ISNUMBER(Tablo45[[#This Row],[JOUR]]),DATE(YEAR(Tablo45[[#This Row],[JOUR]]),MONTH(Tablo45[[#This Row],[JOUR]])+1,0),A110)</f>
        <v>42794</v>
      </c>
      <c r="B111" s="55">
        <f>IF(ISNUMBER(Tablo45[[#This Row],[JOUR]]),INT(MOD(INT((Tablo45[[#This Row],[JOUR]]-2)/7)+3/5,52+5/28))+1,B110)</f>
        <v>7</v>
      </c>
      <c r="C111" s="56"/>
      <c r="D111" s="56" t="s">
        <v>69</v>
      </c>
      <c r="E111" s="36"/>
      <c r="F111" s="36"/>
      <c r="G111" s="37"/>
    </row>
    <row r="112" spans="1:7" hidden="1">
      <c r="A112" s="54">
        <f>IF(ISNUMBER(Tablo45[[#This Row],[JOUR]]),DATE(YEAR(Tablo45[[#This Row],[JOUR]]),MONTH(Tablo45[[#This Row],[JOUR]])+1,0),A111)</f>
        <v>42794</v>
      </c>
      <c r="B112" s="55">
        <f>IF(ISNUMBER(Tablo45[[#This Row],[JOUR]]),INT(MOD(INT((Tablo45[[#This Row],[JOUR]]-2)/7)+3/5,52+5/28))+1,B111)</f>
        <v>7</v>
      </c>
      <c r="C112" s="57">
        <v>42783</v>
      </c>
      <c r="D112" s="57" t="s">
        <v>67</v>
      </c>
      <c r="E112" s="29">
        <v>12</v>
      </c>
      <c r="F112" s="29">
        <v>9</v>
      </c>
      <c r="G112" s="26"/>
    </row>
    <row r="113" spans="1:7" hidden="1">
      <c r="A113" s="54">
        <f>IF(ISNUMBER(Tablo45[[#This Row],[JOUR]]),DATE(YEAR(Tablo45[[#This Row],[JOUR]]),MONTH(Tablo45[[#This Row],[JOUR]])+1,0),A112)</f>
        <v>42794</v>
      </c>
      <c r="B113" s="55">
        <f>IF(ISNUMBER(Tablo45[[#This Row],[JOUR]]),INT(MOD(INT((Tablo45[[#This Row],[JOUR]]-2)/7)+3/5,52+5/28))+1,B112)</f>
        <v>7</v>
      </c>
      <c r="C113" s="56"/>
      <c r="D113" s="56" t="s">
        <v>69</v>
      </c>
      <c r="E113" s="36"/>
      <c r="F113" s="36"/>
      <c r="G113" s="37"/>
    </row>
    <row r="114" spans="1:7" hidden="1">
      <c r="A114" s="64">
        <f>IF(ISNUMBER(Tablo45[[#This Row],[JOUR]]),DATE(YEAR(Tablo45[[#This Row],[JOUR]]),MONTH(Tablo45[[#This Row],[JOUR]])+1,0),A113)</f>
        <v>42794</v>
      </c>
      <c r="B114" s="65">
        <f>IF(ISNUMBER(Tablo45[[#This Row],[JOUR]]),INT(MOD(INT((Tablo45[[#This Row],[JOUR]]-2)/7)+3/5,52+5/28))+1,B113)</f>
        <v>7</v>
      </c>
      <c r="C114" s="57">
        <v>42784</v>
      </c>
      <c r="D114" s="57" t="s">
        <v>67</v>
      </c>
      <c r="E114" s="29">
        <v>12.75</v>
      </c>
      <c r="F114" s="29">
        <v>9</v>
      </c>
      <c r="G114" s="26"/>
    </row>
    <row r="115" spans="1:7" hidden="1">
      <c r="A115" s="64">
        <f>IF(ISNUMBER(Tablo45[[#This Row],[JOUR]]),DATE(YEAR(Tablo45[[#This Row],[JOUR]]),MONTH(Tablo45[[#This Row],[JOUR]])+1,0),A113)</f>
        <v>42794</v>
      </c>
      <c r="B115" s="65">
        <f>IF(ISNUMBER(Tablo45[[#This Row],[JOUR]]),INT(MOD(INT((Tablo45[[#This Row],[JOUR]]-2)/7)+3/5,52+5/28))+1,B113)</f>
        <v>7</v>
      </c>
      <c r="C115" s="56"/>
      <c r="D115" s="56" t="s">
        <v>69</v>
      </c>
      <c r="E115" s="36"/>
      <c r="F115" s="36"/>
      <c r="G115" s="37"/>
    </row>
    <row r="116" spans="1:7" hidden="1">
      <c r="A116" s="64">
        <f>IF(ISNUMBER(Tablo45[[#This Row],[JOUR]]),DATE(YEAR(Tablo45[[#This Row],[JOUR]]),MONTH(Tablo45[[#This Row],[JOUR]])+1,0),A113)</f>
        <v>42794</v>
      </c>
      <c r="B116" s="65">
        <f>IF(ISNUMBER(Tablo45[[#This Row],[JOUR]]),INT(MOD(INT((Tablo45[[#This Row],[JOUR]]-2)/7)+3/5,52+5/28))+1,B113)</f>
        <v>7</v>
      </c>
      <c r="C116" s="57">
        <v>42785</v>
      </c>
      <c r="D116" s="57" t="s">
        <v>67</v>
      </c>
      <c r="E116" s="29">
        <v>6</v>
      </c>
      <c r="F116" s="29"/>
      <c r="G116" s="26"/>
    </row>
    <row r="117" spans="1:7" hidden="1">
      <c r="A117" s="64">
        <f>IF(ISNUMBER(Tablo45[[#This Row],[JOUR]]),DATE(YEAR(Tablo45[[#This Row],[JOUR]]),MONTH(Tablo45[[#This Row],[JOUR]])+1,0),A113)</f>
        <v>42794</v>
      </c>
      <c r="B117" s="65">
        <f>IF(ISNUMBER(Tablo45[[#This Row],[JOUR]]),INT(MOD(INT((Tablo45[[#This Row],[JOUR]]-2)/7)+3/5,52+5/28))+1,B113)</f>
        <v>7</v>
      </c>
      <c r="C117" s="56"/>
      <c r="D117" s="56" t="s">
        <v>69</v>
      </c>
      <c r="E117" s="36"/>
      <c r="F117" s="36"/>
      <c r="G117" s="37"/>
    </row>
    <row r="118" spans="1:7" hidden="1">
      <c r="A118" s="54">
        <f>IF(ISNUMBER(Tablo45[[#This Row],[JOUR]]),DATE(YEAR(Tablo45[[#This Row],[JOUR]]),MONTH(Tablo45[[#This Row],[JOUR]])+1,0),A113)</f>
        <v>42794</v>
      </c>
      <c r="B118" s="55">
        <f>IF(ISNUMBER(Tablo45[[#This Row],[JOUR]]),INT(MOD(INT((Tablo45[[#This Row],[JOUR]]-2)/7)+3/5,52+5/28))+1,B113)</f>
        <v>7</v>
      </c>
      <c r="C118" s="57" t="s">
        <v>66</v>
      </c>
      <c r="D118" s="57"/>
      <c r="E118" s="29" t="e">
        <f t="array" ref="E118">SUM(IF(ISNUMBER(E104:E117),E104:E117,SUMIF([2]!codes[code],E104:E117,[2]!codes[forfait])))+SUM(COUNTIF(JF,$C104:$C117))*JFHN</f>
        <v>#REF!</v>
      </c>
      <c r="F118" s="29" t="e">
        <f t="array" ref="F118">SUM(IF(ISNUMBER(F104:F117),F104:F117,SUMIF([2]!codes[code],F104:F117,[2]!codes[forfait])))+SUM(COUNTIF(JF,$C104:$C117))*JFHN</f>
        <v>#REF!</v>
      </c>
      <c r="G118" s="58" t="e">
        <f>SUM(Tablo45[[#This Row],[Barry]:[Syham]])</f>
        <v>#REF!</v>
      </c>
    </row>
    <row r="119" spans="1:7" hidden="1">
      <c r="A119" s="54">
        <f>IF(ISNUMBER(Tablo45[[#This Row],[JOUR]]),DATE(YEAR(Tablo45[[#This Row],[JOUR]]),MONTH(Tablo45[[#This Row],[JOUR]])+1,0),A118)</f>
        <v>42794</v>
      </c>
      <c r="B119" s="55">
        <f>IF(ISNUMBER(Tablo45[[#This Row],[JOUR]]),INT(MOD(INT((Tablo45[[#This Row],[JOUR]]-2)/7)+3/5,52+5/28))+1,B118)</f>
        <v>7</v>
      </c>
      <c r="C119" s="57" t="s">
        <v>71</v>
      </c>
      <c r="D119" s="57"/>
      <c r="E119" s="29" t="e">
        <f t="array" ref="E119">MIN(SUM(IF(ISNUMBER(E104:E117),E104:E117,SUMIF([2]!codes[code],E104:E117,[2]!codes[calcul_HS])))+SUM(COUNTIF(JF,$C104:$C117))*JFHS,sem)</f>
        <v>#REF!</v>
      </c>
      <c r="F119" s="29" t="e">
        <f t="array" ref="F119">MIN(SUM(IF(ISNUMBER(F104:F117),F104:F117,SUMIF([2]!codes[code],F104:F117,[2]!codes[calcul_HS])))+SUM(COUNTIF(JF,$C104:$C117))*JFHS,sem)</f>
        <v>#REF!</v>
      </c>
      <c r="G119" s="58" t="e">
        <f>SUM(Tablo45[[#This Row],[Barry]:[Syham]])</f>
        <v>#REF!</v>
      </c>
    </row>
    <row r="120" spans="1:7" ht="13.5" hidden="1" thickBot="1">
      <c r="A120" s="59">
        <f>IF(ISNUMBER(Tablo45[[#This Row],[JOUR]]),DATE(YEAR(Tablo45[[#This Row],[JOUR]]),MONTH(Tablo45[[#This Row],[JOUR]])+1,0),A119)</f>
        <v>42794</v>
      </c>
      <c r="B120" s="60">
        <f>IF(ISNUMBER(Tablo45[[#This Row],[JOUR]]),INT(MOD(INT((Tablo45[[#This Row],[JOUR]]-2)/7)+3/5,52+5/28))+1,B119)</f>
        <v>7</v>
      </c>
      <c r="C120" s="61" t="s">
        <v>72</v>
      </c>
      <c r="D120" s="61"/>
      <c r="E120" s="62" t="e">
        <f t="array" ref="E120">MAX(0,SUM(IF(ISNUMBER(E104:E117),E104:E117,SUMIF([2]!codes[code],E104:E117,[2]!codes[calcul_HS])))+SUM(COUNTIF(JF,$C104:$C117))*JFHS-sem)</f>
        <v>#REF!</v>
      </c>
      <c r="F120" s="62" t="e">
        <f t="array" ref="F120">MAX(0,SUM(IF(ISNUMBER(F104:F117),F104:F117,SUMIF([2]!codes[code],F104:F117,[2]!codes[calcul_HS])))+SUM(COUNTIF(JF,$C104:$C117))*JFHS-sem)</f>
        <v>#REF!</v>
      </c>
      <c r="G120" s="63" t="e">
        <f>SUM(Tablo45[[#This Row],[Barry]:[Syham]])</f>
        <v>#REF!</v>
      </c>
    </row>
    <row r="121" spans="1:7" hidden="1">
      <c r="A121" s="51">
        <f>IF(ISNUMBER(Tablo45[[#This Row],[JOUR]]),DATE(YEAR(Tablo45[[#This Row],[JOUR]]),MONTH(Tablo45[[#This Row],[JOUR]])+1,0),A120)</f>
        <v>42794</v>
      </c>
      <c r="B121" s="52">
        <f>IF(ISNUMBER(Tablo45[[#This Row],[JOUR]]),INT(MOD(INT((Tablo45[[#This Row],[JOUR]]-2)/7)+3/5,52+5/28))+1,B120)</f>
        <v>8</v>
      </c>
      <c r="C121" s="53">
        <v>42786</v>
      </c>
      <c r="D121" s="53" t="s">
        <v>67</v>
      </c>
      <c r="E121" s="28"/>
      <c r="F121" s="28"/>
      <c r="G121" s="25"/>
    </row>
    <row r="122" spans="1:7" hidden="1">
      <c r="A122" s="54">
        <f>IF(ISNUMBER(Tablo45[[#This Row],[JOUR]]),DATE(YEAR(Tablo45[[#This Row],[JOUR]]),MONTH(Tablo45[[#This Row],[JOUR]])+1,0),A121)</f>
        <v>42794</v>
      </c>
      <c r="B122" s="55">
        <f>IF(ISNUMBER(Tablo45[[#This Row],[JOUR]]),INT(MOD(INT((Tablo45[[#This Row],[JOUR]]-2)/7)+3/5,52+5/28))+1,B121)</f>
        <v>8</v>
      </c>
      <c r="C122" s="56"/>
      <c r="D122" s="56" t="s">
        <v>69</v>
      </c>
      <c r="E122" s="36"/>
      <c r="F122" s="36"/>
      <c r="G122" s="37"/>
    </row>
    <row r="123" spans="1:7" hidden="1">
      <c r="A123" s="54">
        <f>IF(ISNUMBER(Tablo45[[#This Row],[JOUR]]),DATE(YEAR(Tablo45[[#This Row],[JOUR]]),MONTH(Tablo45[[#This Row],[JOUR]])+1,0),A122)</f>
        <v>42794</v>
      </c>
      <c r="B123" s="55">
        <f>IF(ISNUMBER(Tablo45[[#This Row],[JOUR]]),INT(MOD(INT((Tablo45[[#This Row],[JOUR]]-2)/7)+3/5,52+5/28))+1,B122)</f>
        <v>8</v>
      </c>
      <c r="C123" s="57">
        <v>42787</v>
      </c>
      <c r="D123" s="57" t="s">
        <v>67</v>
      </c>
      <c r="E123" s="29"/>
      <c r="F123" s="29">
        <v>7</v>
      </c>
      <c r="G123" s="26"/>
    </row>
    <row r="124" spans="1:7" hidden="1">
      <c r="A124" s="54">
        <f>IF(ISNUMBER(Tablo45[[#This Row],[JOUR]]),DATE(YEAR(Tablo45[[#This Row],[JOUR]]),MONTH(Tablo45[[#This Row],[JOUR]])+1,0),A123)</f>
        <v>42794</v>
      </c>
      <c r="B124" s="55">
        <f>IF(ISNUMBER(Tablo45[[#This Row],[JOUR]]),INT(MOD(INT((Tablo45[[#This Row],[JOUR]]-2)/7)+3/5,52+5/28))+1,B123)</f>
        <v>8</v>
      </c>
      <c r="C124" s="56"/>
      <c r="D124" s="56" t="s">
        <v>69</v>
      </c>
      <c r="E124" s="36"/>
      <c r="F124" s="36"/>
      <c r="G124" s="37"/>
    </row>
    <row r="125" spans="1:7" hidden="1">
      <c r="A125" s="54">
        <f>IF(ISNUMBER(Tablo45[[#This Row],[JOUR]]),DATE(YEAR(Tablo45[[#This Row],[JOUR]]),MONTH(Tablo45[[#This Row],[JOUR]])+1,0),A124)</f>
        <v>42794</v>
      </c>
      <c r="B125" s="55">
        <f>IF(ISNUMBER(Tablo45[[#This Row],[JOUR]]),INT(MOD(INT((Tablo45[[#This Row],[JOUR]]-2)/7)+3/5,52+5/28))+1,B124)</f>
        <v>8</v>
      </c>
      <c r="C125" s="57">
        <v>42788</v>
      </c>
      <c r="D125" s="57" t="s">
        <v>67</v>
      </c>
      <c r="E125" s="29"/>
      <c r="F125" s="29">
        <v>7</v>
      </c>
      <c r="G125" s="26"/>
    </row>
    <row r="126" spans="1:7" hidden="1">
      <c r="A126" s="54">
        <f>IF(ISNUMBER(Tablo45[[#This Row],[JOUR]]),DATE(YEAR(Tablo45[[#This Row],[JOUR]]),MONTH(Tablo45[[#This Row],[JOUR]])+1,0),A125)</f>
        <v>42794</v>
      </c>
      <c r="B126" s="55">
        <f>IF(ISNUMBER(Tablo45[[#This Row],[JOUR]]),INT(MOD(INT((Tablo45[[#This Row],[JOUR]]-2)/7)+3/5,52+5/28))+1,B125)</f>
        <v>8</v>
      </c>
      <c r="C126" s="56"/>
      <c r="D126" s="56" t="s">
        <v>69</v>
      </c>
      <c r="E126" s="36"/>
      <c r="F126" s="36"/>
      <c r="G126" s="37"/>
    </row>
    <row r="127" spans="1:7" hidden="1">
      <c r="A127" s="54">
        <f>IF(ISNUMBER(Tablo45[[#This Row],[JOUR]]),DATE(YEAR(Tablo45[[#This Row],[JOUR]]),MONTH(Tablo45[[#This Row],[JOUR]])+1,0),A126)</f>
        <v>42794</v>
      </c>
      <c r="B127" s="55">
        <f>IF(ISNUMBER(Tablo45[[#This Row],[JOUR]]),INT(MOD(INT((Tablo45[[#This Row],[JOUR]]-2)/7)+3/5,52+5/28))+1,B126)</f>
        <v>8</v>
      </c>
      <c r="C127" s="57">
        <v>42789</v>
      </c>
      <c r="D127" s="57" t="s">
        <v>67</v>
      </c>
      <c r="E127" s="29">
        <v>5</v>
      </c>
      <c r="F127" s="29">
        <v>3.5</v>
      </c>
      <c r="G127" s="26"/>
    </row>
    <row r="128" spans="1:7" hidden="1">
      <c r="A128" s="54">
        <f>IF(ISNUMBER(Tablo45[[#This Row],[JOUR]]),DATE(YEAR(Tablo45[[#This Row],[JOUR]]),MONTH(Tablo45[[#This Row],[JOUR]])+1,0),A127)</f>
        <v>42794</v>
      </c>
      <c r="B128" s="55">
        <f>IF(ISNUMBER(Tablo45[[#This Row],[JOUR]]),INT(MOD(INT((Tablo45[[#This Row],[JOUR]]-2)/7)+3/5,52+5/28))+1,B127)</f>
        <v>8</v>
      </c>
      <c r="C128" s="56"/>
      <c r="D128" s="56" t="s">
        <v>69</v>
      </c>
      <c r="E128" s="36"/>
      <c r="F128" s="36"/>
      <c r="G128" s="37"/>
    </row>
    <row r="129" spans="1:7" hidden="1">
      <c r="A129" s="54">
        <f>IF(ISNUMBER(Tablo45[[#This Row],[JOUR]]),DATE(YEAR(Tablo45[[#This Row],[JOUR]]),MONTH(Tablo45[[#This Row],[JOUR]])+1,0),A128)</f>
        <v>42794</v>
      </c>
      <c r="B129" s="55">
        <f>IF(ISNUMBER(Tablo45[[#This Row],[JOUR]]),INT(MOD(INT((Tablo45[[#This Row],[JOUR]]-2)/7)+3/5,52+5/28))+1,B128)</f>
        <v>8</v>
      </c>
      <c r="C129" s="57">
        <v>42790</v>
      </c>
      <c r="D129" s="57" t="s">
        <v>67</v>
      </c>
      <c r="E129" s="29">
        <v>9</v>
      </c>
      <c r="F129" s="29">
        <v>8.5</v>
      </c>
      <c r="G129" s="26"/>
    </row>
    <row r="130" spans="1:7" hidden="1">
      <c r="A130" s="54">
        <f>IF(ISNUMBER(Tablo45[[#This Row],[JOUR]]),DATE(YEAR(Tablo45[[#This Row],[JOUR]]),MONTH(Tablo45[[#This Row],[JOUR]])+1,0),A129)</f>
        <v>42794</v>
      </c>
      <c r="B130" s="55">
        <f>IF(ISNUMBER(Tablo45[[#This Row],[JOUR]]),INT(MOD(INT((Tablo45[[#This Row],[JOUR]]-2)/7)+3/5,52+5/28))+1,B129)</f>
        <v>8</v>
      </c>
      <c r="C130" s="56"/>
      <c r="D130" s="56" t="s">
        <v>69</v>
      </c>
      <c r="E130" s="36"/>
      <c r="F130" s="36"/>
      <c r="G130" s="37"/>
    </row>
    <row r="131" spans="1:7" hidden="1">
      <c r="A131" s="64">
        <f>IF(ISNUMBER(Tablo45[[#This Row],[JOUR]]),DATE(YEAR(Tablo45[[#This Row],[JOUR]]),MONTH(Tablo45[[#This Row],[JOUR]])+1,0),A130)</f>
        <v>42794</v>
      </c>
      <c r="B131" s="65">
        <f>IF(ISNUMBER(Tablo45[[#This Row],[JOUR]]),INT(MOD(INT((Tablo45[[#This Row],[JOUR]]-2)/7)+3/5,52+5/28))+1,B130)</f>
        <v>8</v>
      </c>
      <c r="C131" s="57">
        <v>42791</v>
      </c>
      <c r="D131" s="57" t="s">
        <v>67</v>
      </c>
      <c r="E131" s="29">
        <v>11.5</v>
      </c>
      <c r="F131" s="29">
        <v>9</v>
      </c>
      <c r="G131" s="26"/>
    </row>
    <row r="132" spans="1:7" hidden="1">
      <c r="A132" s="64">
        <f>IF(ISNUMBER(Tablo45[[#This Row],[JOUR]]),DATE(YEAR(Tablo45[[#This Row],[JOUR]]),MONTH(Tablo45[[#This Row],[JOUR]])+1,0),A130)</f>
        <v>42794</v>
      </c>
      <c r="B132" s="65">
        <f>IF(ISNUMBER(Tablo45[[#This Row],[JOUR]]),INT(MOD(INT((Tablo45[[#This Row],[JOUR]]-2)/7)+3/5,52+5/28))+1,B130)</f>
        <v>8</v>
      </c>
      <c r="C132" s="56"/>
      <c r="D132" s="56" t="s">
        <v>69</v>
      </c>
      <c r="E132" s="36"/>
      <c r="F132" s="36"/>
      <c r="G132" s="37"/>
    </row>
    <row r="133" spans="1:7" hidden="1">
      <c r="A133" s="64">
        <f>IF(ISNUMBER(Tablo45[[#This Row],[JOUR]]),DATE(YEAR(Tablo45[[#This Row],[JOUR]]),MONTH(Tablo45[[#This Row],[JOUR]])+1,0),A130)</f>
        <v>42794</v>
      </c>
      <c r="B133" s="65">
        <f>IF(ISNUMBER(Tablo45[[#This Row],[JOUR]]),INT(MOD(INT((Tablo45[[#This Row],[JOUR]]-2)/7)+3/5,52+5/28))+1,B130)</f>
        <v>8</v>
      </c>
      <c r="C133" s="57">
        <v>42792</v>
      </c>
      <c r="D133" s="57" t="s">
        <v>67</v>
      </c>
      <c r="E133" s="29">
        <v>5.5</v>
      </c>
      <c r="F133" s="29"/>
      <c r="G133" s="26"/>
    </row>
    <row r="134" spans="1:7" hidden="1">
      <c r="A134" s="64">
        <f>IF(ISNUMBER(Tablo45[[#This Row],[JOUR]]),DATE(YEAR(Tablo45[[#This Row],[JOUR]]),MONTH(Tablo45[[#This Row],[JOUR]])+1,0),A130)</f>
        <v>42794</v>
      </c>
      <c r="B134" s="65">
        <f>IF(ISNUMBER(Tablo45[[#This Row],[JOUR]]),INT(MOD(INT((Tablo45[[#This Row],[JOUR]]-2)/7)+3/5,52+5/28))+1,B130)</f>
        <v>8</v>
      </c>
      <c r="C134" s="56"/>
      <c r="D134" s="56" t="s">
        <v>69</v>
      </c>
      <c r="E134" s="36">
        <v>1.5</v>
      </c>
      <c r="F134" s="36"/>
      <c r="G134" s="37"/>
    </row>
    <row r="135" spans="1:7" hidden="1">
      <c r="A135" s="54">
        <f>IF(ISNUMBER(Tablo45[[#This Row],[JOUR]]),DATE(YEAR(Tablo45[[#This Row],[JOUR]]),MONTH(Tablo45[[#This Row],[JOUR]])+1,0),A130)</f>
        <v>42794</v>
      </c>
      <c r="B135" s="55">
        <f>IF(ISNUMBER(Tablo45[[#This Row],[JOUR]]),INT(MOD(INT((Tablo45[[#This Row],[JOUR]]-2)/7)+3/5,52+5/28))+1,B130)</f>
        <v>8</v>
      </c>
      <c r="C135" s="57" t="s">
        <v>66</v>
      </c>
      <c r="D135" s="57"/>
      <c r="E135" s="29" t="e">
        <f t="array" ref="E135">SUM(IF(ISNUMBER(E121:E134),E121:E134,SUMIF([2]!codes[code],E121:E134,[2]!codes[forfait])))+SUM(COUNTIF(JF,$C121:$C134))*JFHN</f>
        <v>#REF!</v>
      </c>
      <c r="F135" s="29" t="e">
        <f t="array" ref="F135">SUM(IF(ISNUMBER(F121:F134),F121:F134,SUMIF([2]!codes[code],F121:F134,[2]!codes[forfait])))+SUM(COUNTIF(JF,$C121:$C134))*JFHN</f>
        <v>#REF!</v>
      </c>
      <c r="G135" s="58" t="e">
        <f>SUM(Tablo45[[#This Row],[Barry]:[Syham]])</f>
        <v>#REF!</v>
      </c>
    </row>
    <row r="136" spans="1:7" hidden="1">
      <c r="A136" s="54">
        <f>IF(ISNUMBER(Tablo45[[#This Row],[JOUR]]),DATE(YEAR(Tablo45[[#This Row],[JOUR]]),MONTH(Tablo45[[#This Row],[JOUR]])+1,0),A135)</f>
        <v>42794</v>
      </c>
      <c r="B136" s="55">
        <f>IF(ISNUMBER(Tablo45[[#This Row],[JOUR]]),INT(MOD(INT((Tablo45[[#This Row],[JOUR]]-2)/7)+3/5,52+5/28))+1,B135)</f>
        <v>8</v>
      </c>
      <c r="C136" s="57" t="s">
        <v>71</v>
      </c>
      <c r="D136" s="57"/>
      <c r="E136" s="29" t="e">
        <f t="array" ref="E136">MIN(SUM(IF(ISNUMBER(E121:E134),E121:E134,SUMIF([2]!codes[code],E121:E134,[2]!codes[calcul_HS])))+SUM(COUNTIF(JF,$C121:$C134))*JFHS,sem)</f>
        <v>#REF!</v>
      </c>
      <c r="F136" s="29" t="e">
        <f t="array" ref="F136">MIN(SUM(IF(ISNUMBER(F121:F134),F121:F134,SUMIF([2]!codes[code],F121:F134,[2]!codes[calcul_HS])))+SUM(COUNTIF(JF,$C121:$C134))*JFHS,sem)</f>
        <v>#REF!</v>
      </c>
      <c r="G136" s="58" t="e">
        <f>SUM(Tablo45[[#This Row],[Barry]:[Syham]])</f>
        <v>#REF!</v>
      </c>
    </row>
    <row r="137" spans="1:7" ht="13.5" hidden="1" thickBot="1">
      <c r="A137" s="59">
        <f>IF(ISNUMBER(Tablo45[[#This Row],[JOUR]]),DATE(YEAR(Tablo45[[#This Row],[JOUR]]),MONTH(Tablo45[[#This Row],[JOUR]])+1,0),A136)</f>
        <v>42794</v>
      </c>
      <c r="B137" s="60">
        <f>IF(ISNUMBER(Tablo45[[#This Row],[JOUR]]),INT(MOD(INT((Tablo45[[#This Row],[JOUR]]-2)/7)+3/5,52+5/28))+1,B136)</f>
        <v>8</v>
      </c>
      <c r="C137" s="61" t="s">
        <v>72</v>
      </c>
      <c r="D137" s="61"/>
      <c r="E137" s="62" t="e">
        <f t="array" ref="E137">MAX(0,SUM(IF(ISNUMBER(E121:E134),E121:E134,SUMIF([2]!codes[code],E121:E134,[2]!codes[calcul_HS])))+SUM(COUNTIF(JF,$C121:$C134))*JFHS-sem)</f>
        <v>#REF!</v>
      </c>
      <c r="F137" s="62" t="e">
        <f t="array" ref="F137">MAX(0,SUM(IF(ISNUMBER(F121:F134),F121:F134,SUMIF([2]!codes[code],F121:F134,[2]!codes[calcul_HS])))+SUM(COUNTIF(JF,$C121:$C134))*JFHS-sem)</f>
        <v>#REF!</v>
      </c>
      <c r="G137" s="63" t="e">
        <f>SUM(Tablo45[[#This Row],[Barry]:[Syham]])</f>
        <v>#REF!</v>
      </c>
    </row>
    <row r="138" spans="1:7" hidden="1">
      <c r="A138" s="51">
        <f>IF(ISNUMBER(Tablo45[[#This Row],[JOUR]]),DATE(YEAR(Tablo45[[#This Row],[JOUR]]),MONTH(Tablo45[[#This Row],[JOUR]])+1,0),A137)</f>
        <v>42794</v>
      </c>
      <c r="B138" s="52">
        <f>IF(ISNUMBER(Tablo45[[#This Row],[JOUR]]),INT(MOD(INT((Tablo45[[#This Row],[JOUR]]-2)/7)+3/5,52+5/28))+1,B137)</f>
        <v>9</v>
      </c>
      <c r="C138" s="53">
        <v>42793</v>
      </c>
      <c r="D138" s="53" t="s">
        <v>67</v>
      </c>
      <c r="E138" s="28"/>
      <c r="F138" s="28"/>
      <c r="G138" s="25"/>
    </row>
    <row r="139" spans="1:7" hidden="1">
      <c r="A139" s="54">
        <f>IF(ISNUMBER(Tablo45[[#This Row],[JOUR]]),DATE(YEAR(Tablo45[[#This Row],[JOUR]]),MONTH(Tablo45[[#This Row],[JOUR]])+1,0),A138)</f>
        <v>42794</v>
      </c>
      <c r="B139" s="55">
        <f>IF(ISNUMBER(Tablo45[[#This Row],[JOUR]]),INT(MOD(INT((Tablo45[[#This Row],[JOUR]]-2)/7)+3/5,52+5/28))+1,B138)</f>
        <v>9</v>
      </c>
      <c r="C139" s="56"/>
      <c r="D139" s="56" t="s">
        <v>69</v>
      </c>
      <c r="E139" s="36"/>
      <c r="F139" s="36"/>
      <c r="G139" s="37"/>
    </row>
    <row r="140" spans="1:7" hidden="1">
      <c r="A140" s="54">
        <f>IF(ISNUMBER(Tablo45[[#This Row],[JOUR]]),DATE(YEAR(Tablo45[[#This Row],[JOUR]]),MONTH(Tablo45[[#This Row],[JOUR]])+1,0),A139)</f>
        <v>42794</v>
      </c>
      <c r="B140" s="55">
        <f>IF(ISNUMBER(Tablo45[[#This Row],[JOUR]]),INT(MOD(INT((Tablo45[[#This Row],[JOUR]]-2)/7)+3/5,52+5/28))+1,B139)</f>
        <v>9</v>
      </c>
      <c r="C140" s="57">
        <v>42794</v>
      </c>
      <c r="D140" s="57" t="s">
        <v>67</v>
      </c>
      <c r="E140" s="29"/>
      <c r="F140" s="29">
        <v>7</v>
      </c>
      <c r="G140" s="26"/>
    </row>
    <row r="141" spans="1:7" hidden="1">
      <c r="A141" s="54">
        <f>IF(ISNUMBER(Tablo45[[#This Row],[JOUR]]),DATE(YEAR(Tablo45[[#This Row],[JOUR]]),MONTH(Tablo45[[#This Row],[JOUR]])+1,0),A140)</f>
        <v>42794</v>
      </c>
      <c r="B141" s="55">
        <f>IF(ISNUMBER(Tablo45[[#This Row],[JOUR]]),INT(MOD(INT((Tablo45[[#This Row],[JOUR]]-2)/7)+3/5,52+5/28))+1,B140)</f>
        <v>9</v>
      </c>
      <c r="C141" s="56"/>
      <c r="D141" s="56" t="s">
        <v>69</v>
      </c>
      <c r="E141" s="36"/>
      <c r="F141" s="36"/>
      <c r="G141" s="37"/>
    </row>
    <row r="142" spans="1:7" hidden="1">
      <c r="A142" s="54">
        <f>IF(ISNUMBER(Tablo45[[#This Row],[JOUR]]),DATE(YEAR(Tablo45[[#This Row],[JOUR]]),MONTH(Tablo45[[#This Row],[JOUR]])+1,0),A141)</f>
        <v>42825</v>
      </c>
      <c r="B142" s="55">
        <f>IF(ISNUMBER(Tablo45[[#This Row],[JOUR]]),INT(MOD(INT((Tablo45[[#This Row],[JOUR]]-2)/7)+3/5,52+5/28))+1,B141)</f>
        <v>9</v>
      </c>
      <c r="C142" s="57">
        <v>42795</v>
      </c>
      <c r="D142" s="57" t="s">
        <v>67</v>
      </c>
      <c r="E142" s="29"/>
      <c r="F142" s="29">
        <v>7</v>
      </c>
      <c r="G142" s="26"/>
    </row>
    <row r="143" spans="1:7" hidden="1">
      <c r="A143" s="54">
        <f>IF(ISNUMBER(Tablo45[[#This Row],[JOUR]]),DATE(YEAR(Tablo45[[#This Row],[JOUR]]),MONTH(Tablo45[[#This Row],[JOUR]])+1,0),A142)</f>
        <v>42825</v>
      </c>
      <c r="B143" s="55">
        <f>IF(ISNUMBER(Tablo45[[#This Row],[JOUR]]),INT(MOD(INT((Tablo45[[#This Row],[JOUR]]-2)/7)+3/5,52+5/28))+1,B142)</f>
        <v>9</v>
      </c>
      <c r="C143" s="56"/>
      <c r="D143" s="56" t="s">
        <v>69</v>
      </c>
      <c r="E143" s="36"/>
      <c r="F143" s="36"/>
      <c r="G143" s="37"/>
    </row>
    <row r="144" spans="1:7" hidden="1">
      <c r="A144" s="54">
        <f>IF(ISNUMBER(Tablo45[[#This Row],[JOUR]]),DATE(YEAR(Tablo45[[#This Row],[JOUR]]),MONTH(Tablo45[[#This Row],[JOUR]])+1,0),A143)</f>
        <v>42825</v>
      </c>
      <c r="B144" s="55">
        <f>IF(ISNUMBER(Tablo45[[#This Row],[JOUR]]),INT(MOD(INT((Tablo45[[#This Row],[JOUR]]-2)/7)+3/5,52+5/28))+1,B143)</f>
        <v>9</v>
      </c>
      <c r="C144" s="57">
        <v>42796</v>
      </c>
      <c r="D144" s="57" t="s">
        <v>67</v>
      </c>
      <c r="E144" s="29">
        <v>6.5</v>
      </c>
      <c r="F144" s="29">
        <v>3.5</v>
      </c>
      <c r="G144" s="26"/>
    </row>
    <row r="145" spans="1:7" hidden="1">
      <c r="A145" s="54">
        <f>IF(ISNUMBER(Tablo45[[#This Row],[JOUR]]),DATE(YEAR(Tablo45[[#This Row],[JOUR]]),MONTH(Tablo45[[#This Row],[JOUR]])+1,0),A144)</f>
        <v>42825</v>
      </c>
      <c r="B145" s="55">
        <f>IF(ISNUMBER(Tablo45[[#This Row],[JOUR]]),INT(MOD(INT((Tablo45[[#This Row],[JOUR]]-2)/7)+3/5,52+5/28))+1,B144)</f>
        <v>9</v>
      </c>
      <c r="C145" s="56"/>
      <c r="D145" s="56" t="s">
        <v>69</v>
      </c>
      <c r="E145" s="36"/>
      <c r="F145" s="36"/>
      <c r="G145" s="37"/>
    </row>
    <row r="146" spans="1:7" hidden="1">
      <c r="A146" s="54">
        <f>IF(ISNUMBER(Tablo45[[#This Row],[JOUR]]),DATE(YEAR(Tablo45[[#This Row],[JOUR]]),MONTH(Tablo45[[#This Row],[JOUR]])+1,0),A145)</f>
        <v>42825</v>
      </c>
      <c r="B146" s="55">
        <f>IF(ISNUMBER(Tablo45[[#This Row],[JOUR]]),INT(MOD(INT((Tablo45[[#This Row],[JOUR]]-2)/7)+3/5,52+5/28))+1,B145)</f>
        <v>9</v>
      </c>
      <c r="C146" s="57">
        <v>42797</v>
      </c>
      <c r="D146" s="57" t="s">
        <v>67</v>
      </c>
      <c r="E146" s="29">
        <v>7</v>
      </c>
      <c r="F146" s="29">
        <v>9</v>
      </c>
      <c r="G146" s="26"/>
    </row>
    <row r="147" spans="1:7" hidden="1">
      <c r="A147" s="54">
        <f>IF(ISNUMBER(Tablo45[[#This Row],[JOUR]]),DATE(YEAR(Tablo45[[#This Row],[JOUR]]),MONTH(Tablo45[[#This Row],[JOUR]])+1,0),A146)</f>
        <v>42825</v>
      </c>
      <c r="B147" s="55">
        <f>IF(ISNUMBER(Tablo45[[#This Row],[JOUR]]),INT(MOD(INT((Tablo45[[#This Row],[JOUR]]-2)/7)+3/5,52+5/28))+1,B146)</f>
        <v>9</v>
      </c>
      <c r="C147" s="56"/>
      <c r="D147" s="56" t="s">
        <v>69</v>
      </c>
      <c r="E147" s="36"/>
      <c r="F147" s="36"/>
      <c r="G147" s="37"/>
    </row>
    <row r="148" spans="1:7" hidden="1">
      <c r="A148" s="64">
        <f>IF(ISNUMBER(Tablo45[[#This Row],[JOUR]]),DATE(YEAR(Tablo45[[#This Row],[JOUR]]),MONTH(Tablo45[[#This Row],[JOUR]])+1,0),A147)</f>
        <v>42825</v>
      </c>
      <c r="B148" s="65">
        <f>IF(ISNUMBER(Tablo45[[#This Row],[JOUR]]),INT(MOD(INT((Tablo45[[#This Row],[JOUR]]-2)/7)+3/5,52+5/28))+1,B147)</f>
        <v>9</v>
      </c>
      <c r="C148" s="57">
        <v>42798</v>
      </c>
      <c r="D148" s="57" t="s">
        <v>67</v>
      </c>
      <c r="E148" s="29">
        <v>11.5</v>
      </c>
      <c r="F148" s="29">
        <v>9</v>
      </c>
      <c r="G148" s="26"/>
    </row>
    <row r="149" spans="1:7" hidden="1">
      <c r="A149" s="64">
        <f>IF(ISNUMBER(Tablo45[[#This Row],[JOUR]]),DATE(YEAR(Tablo45[[#This Row],[JOUR]]),MONTH(Tablo45[[#This Row],[JOUR]])+1,0),A147)</f>
        <v>42825</v>
      </c>
      <c r="B149" s="65">
        <f>IF(ISNUMBER(Tablo45[[#This Row],[JOUR]]),INT(MOD(INT((Tablo45[[#This Row],[JOUR]]-2)/7)+3/5,52+5/28))+1,B147)</f>
        <v>9</v>
      </c>
      <c r="C149" s="56"/>
      <c r="D149" s="56" t="s">
        <v>69</v>
      </c>
      <c r="E149" s="36"/>
      <c r="F149" s="36"/>
      <c r="G149" s="37"/>
    </row>
    <row r="150" spans="1:7" hidden="1">
      <c r="A150" s="64">
        <f>IF(ISNUMBER(Tablo45[[#This Row],[JOUR]]),DATE(YEAR(Tablo45[[#This Row],[JOUR]]),MONTH(Tablo45[[#This Row],[JOUR]])+1,0),A147)</f>
        <v>42825</v>
      </c>
      <c r="B150" s="65">
        <f>IF(ISNUMBER(Tablo45[[#This Row],[JOUR]]),INT(MOD(INT((Tablo45[[#This Row],[JOUR]]-2)/7)+3/5,52+5/28))+1,B147)</f>
        <v>9</v>
      </c>
      <c r="C150" s="57">
        <v>42799</v>
      </c>
      <c r="D150" s="57" t="s">
        <v>67</v>
      </c>
      <c r="E150" s="29">
        <v>6</v>
      </c>
      <c r="F150" s="29"/>
      <c r="G150" s="26"/>
    </row>
    <row r="151" spans="1:7" hidden="1">
      <c r="A151" s="64">
        <f>IF(ISNUMBER(Tablo45[[#This Row],[JOUR]]),DATE(YEAR(Tablo45[[#This Row],[JOUR]]),MONTH(Tablo45[[#This Row],[JOUR]])+1,0),A147)</f>
        <v>42825</v>
      </c>
      <c r="B151" s="65">
        <f>IF(ISNUMBER(Tablo45[[#This Row],[JOUR]]),INT(MOD(INT((Tablo45[[#This Row],[JOUR]]-2)/7)+3/5,52+5/28))+1,B147)</f>
        <v>9</v>
      </c>
      <c r="C151" s="56"/>
      <c r="D151" s="56" t="s">
        <v>69</v>
      </c>
      <c r="E151" s="36">
        <v>1</v>
      </c>
      <c r="F151" s="36"/>
      <c r="G151" s="37"/>
    </row>
    <row r="152" spans="1:7" hidden="1">
      <c r="A152" s="54">
        <f>IF(ISNUMBER(Tablo45[[#This Row],[JOUR]]),DATE(YEAR(Tablo45[[#This Row],[JOUR]]),MONTH(Tablo45[[#This Row],[JOUR]])+1,0),A147)</f>
        <v>42825</v>
      </c>
      <c r="B152" s="55">
        <f>IF(ISNUMBER(Tablo45[[#This Row],[JOUR]]),INT(MOD(INT((Tablo45[[#This Row],[JOUR]]-2)/7)+3/5,52+5/28))+1,B147)</f>
        <v>9</v>
      </c>
      <c r="C152" s="57" t="s">
        <v>66</v>
      </c>
      <c r="D152" s="57"/>
      <c r="E152" s="29" t="e">
        <f t="array" ref="E152">SUM(IF(ISNUMBER(E138:E151),E138:E151,SUMIF([2]!codes[code],E138:E151,[2]!codes[forfait])))+SUM(COUNTIF(JF,$C138:$C151))*JFHN</f>
        <v>#REF!</v>
      </c>
      <c r="F152" s="29" t="e">
        <f t="array" ref="F152">SUM(IF(ISNUMBER(F138:F151),F138:F151,SUMIF([2]!codes[code],F138:F151,[2]!codes[forfait])))+SUM(COUNTIF(JF,$C138:$C151))*JFHN</f>
        <v>#REF!</v>
      </c>
      <c r="G152" s="58" t="e">
        <f>SUM(Tablo45[[#This Row],[Barry]:[Syham]])</f>
        <v>#REF!</v>
      </c>
    </row>
    <row r="153" spans="1:7" hidden="1">
      <c r="A153" s="54">
        <f>IF(ISNUMBER(Tablo45[[#This Row],[JOUR]]),DATE(YEAR(Tablo45[[#This Row],[JOUR]]),MONTH(Tablo45[[#This Row],[JOUR]])+1,0),A152)</f>
        <v>42825</v>
      </c>
      <c r="B153" s="55">
        <f>IF(ISNUMBER(Tablo45[[#This Row],[JOUR]]),INT(MOD(INT((Tablo45[[#This Row],[JOUR]]-2)/7)+3/5,52+5/28))+1,B152)</f>
        <v>9</v>
      </c>
      <c r="C153" s="57" t="s">
        <v>71</v>
      </c>
      <c r="D153" s="57"/>
      <c r="E153" s="29" t="e">
        <f t="array" ref="E153">MIN(SUM(IF(ISNUMBER(E138:E151),E138:E151,SUMIF([2]!codes[code],E138:E151,[2]!codes[calcul_HS])))+SUM(COUNTIF(JF,$C138:$C151))*JFHS,sem)</f>
        <v>#REF!</v>
      </c>
      <c r="F153" s="29" t="e">
        <f t="array" ref="F153">MIN(SUM(IF(ISNUMBER(F138:F151),F138:F151,SUMIF([2]!codes[code],F138:F151,[2]!codes[calcul_HS])))+SUM(COUNTIF(JF,$C138:$C151))*JFHS,sem)</f>
        <v>#REF!</v>
      </c>
      <c r="G153" s="58" t="e">
        <f>SUM(Tablo45[[#This Row],[Barry]:[Syham]])</f>
        <v>#REF!</v>
      </c>
    </row>
    <row r="154" spans="1:7" ht="13.5" hidden="1" thickBot="1">
      <c r="A154" s="59">
        <f>IF(ISNUMBER(Tablo45[[#This Row],[JOUR]]),DATE(YEAR(Tablo45[[#This Row],[JOUR]]),MONTH(Tablo45[[#This Row],[JOUR]])+1,0),A153)</f>
        <v>42825</v>
      </c>
      <c r="B154" s="60">
        <f>IF(ISNUMBER(Tablo45[[#This Row],[JOUR]]),INT(MOD(INT((Tablo45[[#This Row],[JOUR]]-2)/7)+3/5,52+5/28))+1,B153)</f>
        <v>9</v>
      </c>
      <c r="C154" s="61" t="s">
        <v>72</v>
      </c>
      <c r="D154" s="61"/>
      <c r="E154" s="62" t="e">
        <f t="array" ref="E154">MAX(0,SUM(IF(ISNUMBER(E138:E151),E138:E151,SUMIF([2]!codes[code],E138:E151,[2]!codes[calcul_HS])))+SUM(COUNTIF(JF,$C138:$C151))*JFHS-sem)</f>
        <v>#REF!</v>
      </c>
      <c r="F154" s="62" t="e">
        <f t="array" ref="F154">MAX(0,SUM(IF(ISNUMBER(F138:F151),F138:F151,SUMIF([2]!codes[code],F138:F151,[2]!codes[calcul_HS])))+SUM(COUNTIF(JF,$C138:$C151))*JFHS-sem)</f>
        <v>#REF!</v>
      </c>
      <c r="G154" s="63" t="e">
        <f>SUM(Tablo45[[#This Row],[Barry]:[Syham]])</f>
        <v>#REF!</v>
      </c>
    </row>
    <row r="155" spans="1:7" hidden="1">
      <c r="A155" s="51">
        <f>IF(ISNUMBER(Tablo45[[#This Row],[JOUR]]),DATE(YEAR(Tablo45[[#This Row],[JOUR]]),MONTH(Tablo45[[#This Row],[JOUR]])+1,0),A154)</f>
        <v>42825</v>
      </c>
      <c r="B155" s="52">
        <f>IF(ISNUMBER(Tablo45[[#This Row],[JOUR]]),INT(MOD(INT((Tablo45[[#This Row],[JOUR]]-2)/7)+3/5,52+5/28))+1,B154)</f>
        <v>10</v>
      </c>
      <c r="C155" s="53">
        <v>42800</v>
      </c>
      <c r="D155" s="53" t="s">
        <v>67</v>
      </c>
      <c r="E155" s="28"/>
      <c r="F155" s="28"/>
      <c r="G155" s="25"/>
    </row>
    <row r="156" spans="1:7" ht="13.5" hidden="1" thickBot="1">
      <c r="A156" s="54">
        <f>IF(ISNUMBER(Tablo45[[#This Row],[JOUR]]),DATE(YEAR(Tablo45[[#This Row],[JOUR]]),MONTH(Tablo45[[#This Row],[JOUR]])+1,0),A155)</f>
        <v>42825</v>
      </c>
      <c r="B156" s="55">
        <f>IF(ISNUMBER(Tablo45[[#This Row],[JOUR]]),INT(MOD(INT((Tablo45[[#This Row],[JOUR]]-2)/7)+3/5,52+5/28))+1,B155)</f>
        <v>10</v>
      </c>
      <c r="C156" s="56"/>
      <c r="D156" s="56" t="s">
        <v>69</v>
      </c>
      <c r="E156" s="36"/>
      <c r="F156" s="36"/>
      <c r="G156" s="37"/>
    </row>
    <row r="157" spans="1:7" hidden="1">
      <c r="A157" s="54">
        <f>IF(ISNUMBER(Tablo45[[#This Row],[JOUR]]),DATE(YEAR(Tablo45[[#This Row],[JOUR]]),MONTH(Tablo45[[#This Row],[JOUR]])+1,0),A156)</f>
        <v>42825</v>
      </c>
      <c r="B157" s="55">
        <f>IF(ISNUMBER(Tablo45[[#This Row],[JOUR]]),INT(MOD(INT((Tablo45[[#This Row],[JOUR]]-2)/7)+3/5,52+5/28))+1,B156)</f>
        <v>10</v>
      </c>
      <c r="C157" s="57">
        <v>42801</v>
      </c>
      <c r="D157" s="57" t="s">
        <v>67</v>
      </c>
      <c r="E157" s="28"/>
      <c r="F157" s="28">
        <v>7</v>
      </c>
      <c r="G157" s="25"/>
    </row>
    <row r="158" spans="1:7" ht="13.5" hidden="1" thickBot="1">
      <c r="A158" s="54">
        <f>IF(ISNUMBER(Tablo45[[#This Row],[JOUR]]),DATE(YEAR(Tablo45[[#This Row],[JOUR]]),MONTH(Tablo45[[#This Row],[JOUR]])+1,0),A157)</f>
        <v>42825</v>
      </c>
      <c r="B158" s="55">
        <f>IF(ISNUMBER(Tablo45[[#This Row],[JOUR]]),INT(MOD(INT((Tablo45[[#This Row],[JOUR]]-2)/7)+3/5,52+5/28))+1,B157)</f>
        <v>10</v>
      </c>
      <c r="C158" s="56"/>
      <c r="D158" s="56" t="s">
        <v>69</v>
      </c>
      <c r="E158" s="36"/>
      <c r="F158" s="36"/>
      <c r="G158" s="37"/>
    </row>
    <row r="159" spans="1:7" hidden="1">
      <c r="A159" s="54">
        <f>IF(ISNUMBER(Tablo45[[#This Row],[JOUR]]),DATE(YEAR(Tablo45[[#This Row],[JOUR]]),MONTH(Tablo45[[#This Row],[JOUR]])+1,0),A158)</f>
        <v>42825</v>
      </c>
      <c r="B159" s="55">
        <f>IF(ISNUMBER(Tablo45[[#This Row],[JOUR]]),INT(MOD(INT((Tablo45[[#This Row],[JOUR]]-2)/7)+3/5,52+5/28))+1,B158)</f>
        <v>10</v>
      </c>
      <c r="C159" s="57">
        <v>42802</v>
      </c>
      <c r="D159" s="57" t="s">
        <v>67</v>
      </c>
      <c r="E159" s="28"/>
      <c r="F159" s="28">
        <v>7</v>
      </c>
      <c r="G159" s="25"/>
    </row>
    <row r="160" spans="1:7" ht="13.5" hidden="1" thickBot="1">
      <c r="A160" s="54">
        <f>IF(ISNUMBER(Tablo45[[#This Row],[JOUR]]),DATE(YEAR(Tablo45[[#This Row],[JOUR]]),MONTH(Tablo45[[#This Row],[JOUR]])+1,0),A159)</f>
        <v>42825</v>
      </c>
      <c r="B160" s="55">
        <f>IF(ISNUMBER(Tablo45[[#This Row],[JOUR]]),INT(MOD(INT((Tablo45[[#This Row],[JOUR]]-2)/7)+3/5,52+5/28))+1,B159)</f>
        <v>10</v>
      </c>
      <c r="C160" s="56"/>
      <c r="D160" s="56" t="s">
        <v>69</v>
      </c>
      <c r="E160" s="36"/>
      <c r="F160" s="36"/>
      <c r="G160" s="37"/>
    </row>
    <row r="161" spans="1:7" hidden="1">
      <c r="A161" s="54">
        <f>IF(ISNUMBER(Tablo45[[#This Row],[JOUR]]),DATE(YEAR(Tablo45[[#This Row],[JOUR]]),MONTH(Tablo45[[#This Row],[JOUR]])+1,0),A160)</f>
        <v>42825</v>
      </c>
      <c r="B161" s="55">
        <f>IF(ISNUMBER(Tablo45[[#This Row],[JOUR]]),INT(MOD(INT((Tablo45[[#This Row],[JOUR]]-2)/7)+3/5,52+5/28))+1,B160)</f>
        <v>10</v>
      </c>
      <c r="C161" s="57">
        <v>42803</v>
      </c>
      <c r="D161" s="57" t="s">
        <v>67</v>
      </c>
      <c r="E161" s="28"/>
      <c r="F161" s="28">
        <v>3.5</v>
      </c>
      <c r="G161" s="25"/>
    </row>
    <row r="162" spans="1:7" ht="13.5" hidden="1" thickBot="1">
      <c r="A162" s="54">
        <f>IF(ISNUMBER(Tablo45[[#This Row],[JOUR]]),DATE(YEAR(Tablo45[[#This Row],[JOUR]]),MONTH(Tablo45[[#This Row],[JOUR]])+1,0),A161)</f>
        <v>42825</v>
      </c>
      <c r="B162" s="55">
        <f>IF(ISNUMBER(Tablo45[[#This Row],[JOUR]]),INT(MOD(INT((Tablo45[[#This Row],[JOUR]]-2)/7)+3/5,52+5/28))+1,B161)</f>
        <v>10</v>
      </c>
      <c r="C162" s="56"/>
      <c r="D162" s="56" t="s">
        <v>69</v>
      </c>
      <c r="E162" s="36"/>
      <c r="F162" s="36"/>
      <c r="G162" s="37"/>
    </row>
    <row r="163" spans="1:7" hidden="1">
      <c r="A163" s="54">
        <f>IF(ISNUMBER(Tablo45[[#This Row],[JOUR]]),DATE(YEAR(Tablo45[[#This Row],[JOUR]]),MONTH(Tablo45[[#This Row],[JOUR]])+1,0),A162)</f>
        <v>42825</v>
      </c>
      <c r="B163" s="55">
        <f>IF(ISNUMBER(Tablo45[[#This Row],[JOUR]]),INT(MOD(INT((Tablo45[[#This Row],[JOUR]]-2)/7)+3/5,52+5/28))+1,B162)</f>
        <v>10</v>
      </c>
      <c r="C163" s="57">
        <v>42804</v>
      </c>
      <c r="D163" s="57" t="s">
        <v>67</v>
      </c>
      <c r="E163" s="28">
        <v>9.5</v>
      </c>
      <c r="F163" s="28">
        <v>9</v>
      </c>
      <c r="G163" s="25"/>
    </row>
    <row r="164" spans="1:7" ht="13.5" hidden="1" thickBot="1">
      <c r="A164" s="54">
        <f>IF(ISNUMBER(Tablo45[[#This Row],[JOUR]]),DATE(YEAR(Tablo45[[#This Row],[JOUR]]),MONTH(Tablo45[[#This Row],[JOUR]])+1,0),A163)</f>
        <v>42825</v>
      </c>
      <c r="B164" s="55">
        <f>IF(ISNUMBER(Tablo45[[#This Row],[JOUR]]),INT(MOD(INT((Tablo45[[#This Row],[JOUR]]-2)/7)+3/5,52+5/28))+1,B163)</f>
        <v>10</v>
      </c>
      <c r="C164" s="56"/>
      <c r="D164" s="56" t="s">
        <v>69</v>
      </c>
      <c r="E164" s="36"/>
      <c r="F164" s="36"/>
      <c r="G164" s="37"/>
    </row>
    <row r="165" spans="1:7" hidden="1">
      <c r="A165" s="64">
        <f>IF(ISNUMBER(Tablo45[[#This Row],[JOUR]]),DATE(YEAR(Tablo45[[#This Row],[JOUR]]),MONTH(Tablo45[[#This Row],[JOUR]])+1,0),A164)</f>
        <v>42825</v>
      </c>
      <c r="B165" s="65">
        <f>IF(ISNUMBER(Tablo45[[#This Row],[JOUR]]),INT(MOD(INT((Tablo45[[#This Row],[JOUR]]-2)/7)+3/5,52+5/28))+1,B164)</f>
        <v>10</v>
      </c>
      <c r="C165" s="57">
        <v>42805</v>
      </c>
      <c r="D165" s="57" t="s">
        <v>67</v>
      </c>
      <c r="E165" s="28">
        <v>11.5</v>
      </c>
      <c r="F165" s="28">
        <v>8.5</v>
      </c>
      <c r="G165" s="25"/>
    </row>
    <row r="166" spans="1:7" ht="13.5" hidden="1" thickBot="1">
      <c r="A166" s="64">
        <f>IF(ISNUMBER(Tablo45[[#This Row],[JOUR]]),DATE(YEAR(Tablo45[[#This Row],[JOUR]]),MONTH(Tablo45[[#This Row],[JOUR]])+1,0),A164)</f>
        <v>42825</v>
      </c>
      <c r="B166" s="65">
        <f>IF(ISNUMBER(Tablo45[[#This Row],[JOUR]]),INT(MOD(INT((Tablo45[[#This Row],[JOUR]]-2)/7)+3/5,52+5/28))+1,B164)</f>
        <v>10</v>
      </c>
      <c r="C166" s="56"/>
      <c r="D166" s="56" t="s">
        <v>69</v>
      </c>
      <c r="E166" s="36"/>
      <c r="F166" s="36"/>
      <c r="G166" s="37"/>
    </row>
    <row r="167" spans="1:7" hidden="1">
      <c r="A167" s="64">
        <f>IF(ISNUMBER(Tablo45[[#This Row],[JOUR]]),DATE(YEAR(Tablo45[[#This Row],[JOUR]]),MONTH(Tablo45[[#This Row],[JOUR]])+1,0),A164)</f>
        <v>42825</v>
      </c>
      <c r="B167" s="65">
        <f>IF(ISNUMBER(Tablo45[[#This Row],[JOUR]]),INT(MOD(INT((Tablo45[[#This Row],[JOUR]]-2)/7)+3/5,52+5/28))+1,B164)</f>
        <v>10</v>
      </c>
      <c r="C167" s="57">
        <v>42806</v>
      </c>
      <c r="D167" s="57" t="s">
        <v>67</v>
      </c>
      <c r="E167" s="28">
        <v>3.5</v>
      </c>
      <c r="F167" s="28"/>
      <c r="G167" s="25"/>
    </row>
    <row r="168" spans="1:7" hidden="1">
      <c r="A168" s="64">
        <f>IF(ISNUMBER(Tablo45[[#This Row],[JOUR]]),DATE(YEAR(Tablo45[[#This Row],[JOUR]]),MONTH(Tablo45[[#This Row],[JOUR]])+1,0),A164)</f>
        <v>42825</v>
      </c>
      <c r="B168" s="65">
        <f>IF(ISNUMBER(Tablo45[[#This Row],[JOUR]]),INT(MOD(INT((Tablo45[[#This Row],[JOUR]]-2)/7)+3/5,52+5/28))+1,B164)</f>
        <v>10</v>
      </c>
      <c r="C168" s="56"/>
      <c r="D168" s="56" t="s">
        <v>69</v>
      </c>
      <c r="E168" s="36"/>
      <c r="F168" s="36"/>
      <c r="G168" s="37"/>
    </row>
    <row r="169" spans="1:7" hidden="1">
      <c r="A169" s="54">
        <f>IF(ISNUMBER(Tablo45[[#This Row],[JOUR]]),DATE(YEAR(Tablo45[[#This Row],[JOUR]]),MONTH(Tablo45[[#This Row],[JOUR]])+1,0),A164)</f>
        <v>42825</v>
      </c>
      <c r="B169" s="55">
        <f>IF(ISNUMBER(Tablo45[[#This Row],[JOUR]]),INT(MOD(INT((Tablo45[[#This Row],[JOUR]]-2)/7)+3/5,52+5/28))+1,B164)</f>
        <v>10</v>
      </c>
      <c r="C169" s="57" t="s">
        <v>66</v>
      </c>
      <c r="D169" s="57"/>
      <c r="E169" s="29" t="e">
        <f t="array" ref="E169">SUM(IF(ISNUMBER(E155:E168),E155:E168,SUMIF([2]!codes[code],E155:E168,[2]!codes[forfait])))+SUM(COUNTIF(JF,$C155:$C168))*JFHN</f>
        <v>#REF!</v>
      </c>
      <c r="F169" s="29" t="e">
        <f t="array" ref="F169">SUM(IF(ISNUMBER(F155:F168),F155:F168,SUMIF([2]!codes[code],F155:F168,[2]!codes[forfait])))+SUM(COUNTIF(JF,$C155:$C168))*JFHN</f>
        <v>#REF!</v>
      </c>
      <c r="G169" s="58" t="e">
        <f>SUM(Tablo45[[#This Row],[Barry]:[Syham]])</f>
        <v>#REF!</v>
      </c>
    </row>
    <row r="170" spans="1:7" hidden="1">
      <c r="A170" s="54">
        <f>IF(ISNUMBER(Tablo45[[#This Row],[JOUR]]),DATE(YEAR(Tablo45[[#This Row],[JOUR]]),MONTH(Tablo45[[#This Row],[JOUR]])+1,0),A169)</f>
        <v>42825</v>
      </c>
      <c r="B170" s="55">
        <f>IF(ISNUMBER(Tablo45[[#This Row],[JOUR]]),INT(MOD(INT((Tablo45[[#This Row],[JOUR]]-2)/7)+3/5,52+5/28))+1,B169)</f>
        <v>10</v>
      </c>
      <c r="C170" s="57" t="s">
        <v>71</v>
      </c>
      <c r="D170" s="57"/>
      <c r="E170" s="29" t="e">
        <f t="array" ref="E170">MIN(SUM(IF(ISNUMBER(E155:E168),E155:E168,SUMIF([2]!codes[code],E155:E168,[2]!codes[calcul_HS])))+SUM(COUNTIF(JF,$C155:$C168))*JFHS,sem)</f>
        <v>#REF!</v>
      </c>
      <c r="F170" s="29" t="e">
        <f t="array" ref="F170">MIN(SUM(IF(ISNUMBER(F155:F168),F155:F168,SUMIF([2]!codes[code],F155:F168,[2]!codes[calcul_HS])))+SUM(COUNTIF(JF,$C155:$C168))*JFHS,sem)</f>
        <v>#REF!</v>
      </c>
      <c r="G170" s="58" t="e">
        <f>SUM(Tablo45[[#This Row],[Barry]:[Syham]])</f>
        <v>#REF!</v>
      </c>
    </row>
    <row r="171" spans="1:7" ht="13.5" hidden="1" thickBot="1">
      <c r="A171" s="59">
        <f>IF(ISNUMBER(Tablo45[[#This Row],[JOUR]]),DATE(YEAR(Tablo45[[#This Row],[JOUR]]),MONTH(Tablo45[[#This Row],[JOUR]])+1,0),A170)</f>
        <v>42825</v>
      </c>
      <c r="B171" s="60">
        <f>IF(ISNUMBER(Tablo45[[#This Row],[JOUR]]),INT(MOD(INT((Tablo45[[#This Row],[JOUR]]-2)/7)+3/5,52+5/28))+1,B170)</f>
        <v>10</v>
      </c>
      <c r="C171" s="61" t="s">
        <v>72</v>
      </c>
      <c r="D171" s="61"/>
      <c r="E171" s="62" t="e">
        <f t="array" ref="E171">MAX(0,SUM(IF(ISNUMBER(E155:E168),E155:E168,SUMIF([2]!codes[code],E155:E168,[2]!codes[calcul_HS])))+SUM(COUNTIF(JF,$C155:$C168))*JFHS-sem)</f>
        <v>#REF!</v>
      </c>
      <c r="F171" s="62" t="e">
        <f t="array" ref="F171">MAX(0,SUM(IF(ISNUMBER(F155:F168),F155:F168,SUMIF([2]!codes[code],F155:F168,[2]!codes[calcul_HS])))+SUM(COUNTIF(JF,$C155:$C168))*JFHS-sem)</f>
        <v>#REF!</v>
      </c>
      <c r="G171" s="63" t="e">
        <f>SUM(Tablo45[[#This Row],[Barry]:[Syham]])</f>
        <v>#REF!</v>
      </c>
    </row>
    <row r="172" spans="1:7" hidden="1">
      <c r="A172" s="51">
        <f>IF(ISNUMBER(Tablo45[[#This Row],[JOUR]]),DATE(YEAR(Tablo45[[#This Row],[JOUR]]),MONTH(Tablo45[[#This Row],[JOUR]])+1,0),A171)</f>
        <v>42825</v>
      </c>
      <c r="B172" s="52">
        <f>IF(ISNUMBER(Tablo45[[#This Row],[JOUR]]),INT(MOD(INT((Tablo45[[#This Row],[JOUR]]-2)/7)+3/5,52+5/28))+1,B171)</f>
        <v>11</v>
      </c>
      <c r="C172" s="53">
        <v>42807</v>
      </c>
      <c r="D172" s="53" t="s">
        <v>67</v>
      </c>
      <c r="E172" s="28"/>
      <c r="F172" s="28"/>
      <c r="G172" s="25"/>
    </row>
    <row r="173" spans="1:7" ht="13.5" hidden="1" thickBot="1">
      <c r="A173" s="54">
        <f>IF(ISNUMBER(Tablo45[[#This Row],[JOUR]]),DATE(YEAR(Tablo45[[#This Row],[JOUR]]),MONTH(Tablo45[[#This Row],[JOUR]])+1,0),A172)</f>
        <v>42825</v>
      </c>
      <c r="B173" s="55">
        <f>IF(ISNUMBER(Tablo45[[#This Row],[JOUR]]),INT(MOD(INT((Tablo45[[#This Row],[JOUR]]-2)/7)+3/5,52+5/28))+1,B172)</f>
        <v>11</v>
      </c>
      <c r="C173" s="56"/>
      <c r="D173" s="56" t="s">
        <v>69</v>
      </c>
      <c r="E173" s="36"/>
      <c r="F173" s="36"/>
      <c r="G173" s="37"/>
    </row>
    <row r="174" spans="1:7" hidden="1">
      <c r="A174" s="54">
        <f>IF(ISNUMBER(Tablo45[[#This Row],[JOUR]]),DATE(YEAR(Tablo45[[#This Row],[JOUR]]),MONTH(Tablo45[[#This Row],[JOUR]])+1,0),A173)</f>
        <v>42825</v>
      </c>
      <c r="B174" s="55">
        <f>IF(ISNUMBER(Tablo45[[#This Row],[JOUR]]),INT(MOD(INT((Tablo45[[#This Row],[JOUR]]-2)/7)+3/5,52+5/28))+1,B173)</f>
        <v>11</v>
      </c>
      <c r="C174" s="57">
        <v>42808</v>
      </c>
      <c r="D174" s="57" t="s">
        <v>67</v>
      </c>
      <c r="E174" s="28"/>
      <c r="F174" s="28">
        <v>7</v>
      </c>
      <c r="G174" s="25"/>
    </row>
    <row r="175" spans="1:7" ht="13.5" hidden="1" thickBot="1">
      <c r="A175" s="54">
        <f>IF(ISNUMBER(Tablo45[[#This Row],[JOUR]]),DATE(YEAR(Tablo45[[#This Row],[JOUR]]),MONTH(Tablo45[[#This Row],[JOUR]])+1,0),A174)</f>
        <v>42825</v>
      </c>
      <c r="B175" s="55">
        <f>IF(ISNUMBER(Tablo45[[#This Row],[JOUR]]),INT(MOD(INT((Tablo45[[#This Row],[JOUR]]-2)/7)+3/5,52+5/28))+1,B174)</f>
        <v>11</v>
      </c>
      <c r="C175" s="56"/>
      <c r="D175" s="56" t="s">
        <v>69</v>
      </c>
      <c r="E175" s="36"/>
      <c r="F175" s="36"/>
      <c r="G175" s="37"/>
    </row>
    <row r="176" spans="1:7" hidden="1">
      <c r="A176" s="54">
        <f>IF(ISNUMBER(Tablo45[[#This Row],[JOUR]]),DATE(YEAR(Tablo45[[#This Row],[JOUR]]),MONTH(Tablo45[[#This Row],[JOUR]])+1,0),A175)</f>
        <v>42825</v>
      </c>
      <c r="B176" s="55">
        <f>IF(ISNUMBER(Tablo45[[#This Row],[JOUR]]),INT(MOD(INT((Tablo45[[#This Row],[JOUR]]-2)/7)+3/5,52+5/28))+1,B175)</f>
        <v>11</v>
      </c>
      <c r="C176" s="57">
        <v>42809</v>
      </c>
      <c r="D176" s="57" t="s">
        <v>67</v>
      </c>
      <c r="E176" s="28"/>
      <c r="F176" s="28">
        <v>7</v>
      </c>
      <c r="G176" s="25"/>
    </row>
    <row r="177" spans="1:7" ht="13.5" hidden="1" thickBot="1">
      <c r="A177" s="54">
        <f>IF(ISNUMBER(Tablo45[[#This Row],[JOUR]]),DATE(YEAR(Tablo45[[#This Row],[JOUR]]),MONTH(Tablo45[[#This Row],[JOUR]])+1,0),A176)</f>
        <v>42825</v>
      </c>
      <c r="B177" s="55">
        <f>IF(ISNUMBER(Tablo45[[#This Row],[JOUR]]),INT(MOD(INT((Tablo45[[#This Row],[JOUR]]-2)/7)+3/5,52+5/28))+1,B176)</f>
        <v>11</v>
      </c>
      <c r="C177" s="56"/>
      <c r="D177" s="56" t="s">
        <v>69</v>
      </c>
      <c r="E177" s="36"/>
      <c r="F177" s="36"/>
      <c r="G177" s="37"/>
    </row>
    <row r="178" spans="1:7" hidden="1">
      <c r="A178" s="54">
        <f>IF(ISNUMBER(Tablo45[[#This Row],[JOUR]]),DATE(YEAR(Tablo45[[#This Row],[JOUR]]),MONTH(Tablo45[[#This Row],[JOUR]])+1,0),A177)</f>
        <v>42825</v>
      </c>
      <c r="B178" s="55">
        <f>IF(ISNUMBER(Tablo45[[#This Row],[JOUR]]),INT(MOD(INT((Tablo45[[#This Row],[JOUR]]-2)/7)+3/5,52+5/28))+1,B177)</f>
        <v>11</v>
      </c>
      <c r="C178" s="57">
        <v>42810</v>
      </c>
      <c r="D178" s="57" t="s">
        <v>67</v>
      </c>
      <c r="E178" s="28">
        <v>7</v>
      </c>
      <c r="F178" s="28">
        <v>3.5</v>
      </c>
      <c r="G178" s="25"/>
    </row>
    <row r="179" spans="1:7" ht="13.5" hidden="1" thickBot="1">
      <c r="A179" s="54">
        <f>IF(ISNUMBER(Tablo45[[#This Row],[JOUR]]),DATE(YEAR(Tablo45[[#This Row],[JOUR]]),MONTH(Tablo45[[#This Row],[JOUR]])+1,0),A178)</f>
        <v>42825</v>
      </c>
      <c r="B179" s="55">
        <f>IF(ISNUMBER(Tablo45[[#This Row],[JOUR]]),INT(MOD(INT((Tablo45[[#This Row],[JOUR]]-2)/7)+3/5,52+5/28))+1,B178)</f>
        <v>11</v>
      </c>
      <c r="C179" s="56"/>
      <c r="D179" s="56" t="s">
        <v>69</v>
      </c>
      <c r="E179" s="36"/>
      <c r="F179" s="36"/>
      <c r="G179" s="37"/>
    </row>
    <row r="180" spans="1:7" hidden="1">
      <c r="A180" s="54">
        <f>IF(ISNUMBER(Tablo45[[#This Row],[JOUR]]),DATE(YEAR(Tablo45[[#This Row],[JOUR]]),MONTH(Tablo45[[#This Row],[JOUR]])+1,0),A179)</f>
        <v>42825</v>
      </c>
      <c r="B180" s="55">
        <f>IF(ISNUMBER(Tablo45[[#This Row],[JOUR]]),INT(MOD(INT((Tablo45[[#This Row],[JOUR]]-2)/7)+3/5,52+5/28))+1,B179)</f>
        <v>11</v>
      </c>
      <c r="C180" s="57">
        <v>42811</v>
      </c>
      <c r="D180" s="57" t="s">
        <v>67</v>
      </c>
      <c r="E180" s="28">
        <v>10</v>
      </c>
      <c r="F180" s="28">
        <v>9</v>
      </c>
      <c r="G180" s="25"/>
    </row>
    <row r="181" spans="1:7" ht="13.5" hidden="1" thickBot="1">
      <c r="A181" s="54">
        <f>IF(ISNUMBER(Tablo45[[#This Row],[JOUR]]),DATE(YEAR(Tablo45[[#This Row],[JOUR]]),MONTH(Tablo45[[#This Row],[JOUR]])+1,0),A180)</f>
        <v>42825</v>
      </c>
      <c r="B181" s="55">
        <f>IF(ISNUMBER(Tablo45[[#This Row],[JOUR]]),INT(MOD(INT((Tablo45[[#This Row],[JOUR]]-2)/7)+3/5,52+5/28))+1,B180)</f>
        <v>11</v>
      </c>
      <c r="C181" s="56"/>
      <c r="D181" s="56" t="s">
        <v>69</v>
      </c>
      <c r="E181" s="36"/>
      <c r="F181" s="36"/>
      <c r="G181" s="37"/>
    </row>
    <row r="182" spans="1:7" hidden="1">
      <c r="A182" s="64">
        <f>IF(ISNUMBER(Tablo45[[#This Row],[JOUR]]),DATE(YEAR(Tablo45[[#This Row],[JOUR]]),MONTH(Tablo45[[#This Row],[JOUR]])+1,0),A181)</f>
        <v>42825</v>
      </c>
      <c r="B182" s="65">
        <f>IF(ISNUMBER(Tablo45[[#This Row],[JOUR]]),INT(MOD(INT((Tablo45[[#This Row],[JOUR]]-2)/7)+3/5,52+5/28))+1,B181)</f>
        <v>11</v>
      </c>
      <c r="C182" s="57">
        <v>42812</v>
      </c>
      <c r="D182" s="57" t="s">
        <v>67</v>
      </c>
      <c r="E182" s="28">
        <v>11.25</v>
      </c>
      <c r="F182" s="28">
        <v>10</v>
      </c>
      <c r="G182" s="25"/>
    </row>
    <row r="183" spans="1:7" ht="13.5" hidden="1" thickBot="1">
      <c r="A183" s="64">
        <f>IF(ISNUMBER(Tablo45[[#This Row],[JOUR]]),DATE(YEAR(Tablo45[[#This Row],[JOUR]]),MONTH(Tablo45[[#This Row],[JOUR]])+1,0),A181)</f>
        <v>42825</v>
      </c>
      <c r="B183" s="65">
        <f>IF(ISNUMBER(Tablo45[[#This Row],[JOUR]]),INT(MOD(INT((Tablo45[[#This Row],[JOUR]]-2)/7)+3/5,52+5/28))+1,B181)</f>
        <v>11</v>
      </c>
      <c r="C183" s="56"/>
      <c r="D183" s="56" t="s">
        <v>69</v>
      </c>
      <c r="E183" s="36"/>
      <c r="F183" s="36"/>
      <c r="G183" s="37"/>
    </row>
    <row r="184" spans="1:7" hidden="1">
      <c r="A184" s="64">
        <f>IF(ISNUMBER(Tablo45[[#This Row],[JOUR]]),DATE(YEAR(Tablo45[[#This Row],[JOUR]]),MONTH(Tablo45[[#This Row],[JOUR]])+1,0),A181)</f>
        <v>42825</v>
      </c>
      <c r="B184" s="65">
        <f>IF(ISNUMBER(Tablo45[[#This Row],[JOUR]]),INT(MOD(INT((Tablo45[[#This Row],[JOUR]]-2)/7)+3/5,52+5/28))+1,B181)</f>
        <v>11</v>
      </c>
      <c r="C184" s="57">
        <v>42813</v>
      </c>
      <c r="D184" s="57" t="s">
        <v>67</v>
      </c>
      <c r="E184" s="28">
        <v>4</v>
      </c>
      <c r="F184" s="28"/>
      <c r="G184" s="25"/>
    </row>
    <row r="185" spans="1:7" hidden="1">
      <c r="A185" s="64">
        <f>IF(ISNUMBER(Tablo45[[#This Row],[JOUR]]),DATE(YEAR(Tablo45[[#This Row],[JOUR]]),MONTH(Tablo45[[#This Row],[JOUR]])+1,0),A181)</f>
        <v>42825</v>
      </c>
      <c r="B185" s="65">
        <f>IF(ISNUMBER(Tablo45[[#This Row],[JOUR]]),INT(MOD(INT((Tablo45[[#This Row],[JOUR]]-2)/7)+3/5,52+5/28))+1,B181)</f>
        <v>11</v>
      </c>
      <c r="C185" s="56"/>
      <c r="D185" s="56" t="s">
        <v>69</v>
      </c>
      <c r="E185" s="36"/>
      <c r="F185" s="36"/>
      <c r="G185" s="37"/>
    </row>
    <row r="186" spans="1:7" hidden="1">
      <c r="A186" s="54">
        <f>IF(ISNUMBER(Tablo45[[#This Row],[JOUR]]),DATE(YEAR(Tablo45[[#This Row],[JOUR]]),MONTH(Tablo45[[#This Row],[JOUR]])+1,0),A181)</f>
        <v>42825</v>
      </c>
      <c r="B186" s="55">
        <f>IF(ISNUMBER(Tablo45[[#This Row],[JOUR]]),INT(MOD(INT((Tablo45[[#This Row],[JOUR]]-2)/7)+3/5,52+5/28))+1,B181)</f>
        <v>11</v>
      </c>
      <c r="C186" s="57" t="s">
        <v>66</v>
      </c>
      <c r="D186" s="57"/>
      <c r="E186" s="29">
        <f t="array" ref="E186">SUM(IF(ISNUMBER(E172:E181),E172:E181,SUMIF(codes[code],E172:E181,codes[forfait])))+SUM(COUNTIF(JF,$C172:$C181))*JFHN</f>
        <v>17</v>
      </c>
      <c r="F186" s="29">
        <f t="array" ref="F186">SUM(IF(ISNUMBER(F172:F181),F172:F181,SUMIF(codes[code],F172:F181,codes[forfait])))+SUM(COUNTIF(JF,$C172:$C181))*JFHN</f>
        <v>26.5</v>
      </c>
      <c r="G186" s="58" t="e">
        <f>SUM(#REF!)</f>
        <v>#REF!</v>
      </c>
    </row>
    <row r="187" spans="1:7" hidden="1">
      <c r="A187" s="54">
        <f>IF(ISNUMBER(Tablo45[[#This Row],[JOUR]]),DATE(YEAR(Tablo45[[#This Row],[JOUR]]),MONTH(Tablo45[[#This Row],[JOUR]])+1,0),A186)</f>
        <v>42825</v>
      </c>
      <c r="B187" s="55">
        <f>IF(ISNUMBER(Tablo45[[#This Row],[JOUR]]),INT(MOD(INT((Tablo45[[#This Row],[JOUR]]-2)/7)+3/5,52+5/28))+1,B186)</f>
        <v>11</v>
      </c>
      <c r="C187" s="57" t="s">
        <v>71</v>
      </c>
      <c r="D187" s="57"/>
      <c r="E187" s="29" t="e">
        <f t="array" ref="E187">MIN(SUM(IF(ISNUMBER(E172:E185),E172:E185,SUMIF([2]!codes[code],E172:E185,[2]!codes[calcul_HS])))+SUM(COUNTIF(JF,$C172:$C185))*JFHS,sem)</f>
        <v>#REF!</v>
      </c>
      <c r="F187" s="29" t="e">
        <f t="array" ref="F187">MIN(SUM(IF(ISNUMBER(F172:F185),F172:F185,SUMIF([2]!codes[code],F172:F185,[2]!codes[calcul_HS])))+SUM(COUNTIF(JF,$C172:$C185))*JFHS,sem)</f>
        <v>#REF!</v>
      </c>
      <c r="G187" s="58" t="e">
        <f>SUM(Tablo45[[#This Row],[Barry]:[Syham]])</f>
        <v>#REF!</v>
      </c>
    </row>
    <row r="188" spans="1:7" ht="13.5" hidden="1" thickBot="1">
      <c r="A188" s="59">
        <f>IF(ISNUMBER(Tablo45[[#This Row],[JOUR]]),DATE(YEAR(Tablo45[[#This Row],[JOUR]]),MONTH(Tablo45[[#This Row],[JOUR]])+1,0),A187)</f>
        <v>42825</v>
      </c>
      <c r="B188" s="60">
        <f>IF(ISNUMBER(Tablo45[[#This Row],[JOUR]]),INT(MOD(INT((Tablo45[[#This Row],[JOUR]]-2)/7)+3/5,52+5/28))+1,B187)</f>
        <v>11</v>
      </c>
      <c r="C188" s="61" t="s">
        <v>72</v>
      </c>
      <c r="D188" s="61"/>
      <c r="E188" s="62" t="e">
        <f t="array" ref="E188">MAX(0,SUM(IF(ISNUMBER(E172:E185),E172:E185,SUMIF([2]!codes[code],E172:E185,[2]!codes[calcul_HS])))+SUM(COUNTIF(JF,$C172:$C185))*JFHS-sem)</f>
        <v>#REF!</v>
      </c>
      <c r="F188" s="62" t="e">
        <f t="array" ref="F188">MAX(0,SUM(IF(ISNUMBER(F172:F185),F172:F185,SUMIF([2]!codes[code],F172:F185,[2]!codes[calcul_HS])))+SUM(COUNTIF(JF,$C172:$C185))*JFHS-sem)</f>
        <v>#REF!</v>
      </c>
      <c r="G188" s="63" t="e">
        <f>SUM(Tablo45[[#This Row],[Barry]:[Syham]])</f>
        <v>#REF!</v>
      </c>
    </row>
    <row r="189" spans="1:7" hidden="1">
      <c r="A189" s="51">
        <f>IF(ISNUMBER(Tablo45[[#This Row],[JOUR]]),DATE(YEAR(Tablo45[[#This Row],[JOUR]]),MONTH(Tablo45[[#This Row],[JOUR]])+1,0),A188)</f>
        <v>42825</v>
      </c>
      <c r="B189" s="52">
        <f>IF(ISNUMBER(Tablo45[[#This Row],[JOUR]]),INT(MOD(INT((Tablo45[[#This Row],[JOUR]]-2)/7)+3/5,52+5/28))+1,B188)</f>
        <v>12</v>
      </c>
      <c r="C189" s="53">
        <v>42814</v>
      </c>
      <c r="D189" s="53" t="s">
        <v>67</v>
      </c>
      <c r="E189" s="28"/>
      <c r="F189" s="28"/>
      <c r="G189" s="25"/>
    </row>
    <row r="190" spans="1:7" ht="13.5" hidden="1" thickBot="1">
      <c r="A190" s="54">
        <f>IF(ISNUMBER(Tablo45[[#This Row],[JOUR]]),DATE(YEAR(Tablo45[[#This Row],[JOUR]]),MONTH(Tablo45[[#This Row],[JOUR]])+1,0),A189)</f>
        <v>42825</v>
      </c>
      <c r="B190" s="55">
        <f>IF(ISNUMBER(Tablo45[[#This Row],[JOUR]]),INT(MOD(INT((Tablo45[[#This Row],[JOUR]]-2)/7)+3/5,52+5/28))+1,B189)</f>
        <v>12</v>
      </c>
      <c r="C190" s="56"/>
      <c r="D190" s="56" t="s">
        <v>69</v>
      </c>
      <c r="E190" s="36"/>
      <c r="F190" s="36"/>
      <c r="G190" s="37"/>
    </row>
    <row r="191" spans="1:7" hidden="1">
      <c r="A191" s="54">
        <f>IF(ISNUMBER(Tablo45[[#This Row],[JOUR]]),DATE(YEAR(Tablo45[[#This Row],[JOUR]]),MONTH(Tablo45[[#This Row],[JOUR]])+1,0),A190)</f>
        <v>42825</v>
      </c>
      <c r="B191" s="55">
        <f>IF(ISNUMBER(Tablo45[[#This Row],[JOUR]]),INT(MOD(INT((Tablo45[[#This Row],[JOUR]]-2)/7)+3/5,52+5/28))+1,B190)</f>
        <v>12</v>
      </c>
      <c r="C191" s="57">
        <v>42815</v>
      </c>
      <c r="D191" s="57" t="s">
        <v>67</v>
      </c>
      <c r="E191" s="28"/>
      <c r="F191" s="28">
        <v>7</v>
      </c>
      <c r="G191" s="25"/>
    </row>
    <row r="192" spans="1:7" ht="13.5" hidden="1" thickBot="1">
      <c r="A192" s="54">
        <f>IF(ISNUMBER(Tablo45[[#This Row],[JOUR]]),DATE(YEAR(Tablo45[[#This Row],[JOUR]]),MONTH(Tablo45[[#This Row],[JOUR]])+1,0),A191)</f>
        <v>42825</v>
      </c>
      <c r="B192" s="55">
        <f>IF(ISNUMBER(Tablo45[[#This Row],[JOUR]]),INT(MOD(INT((Tablo45[[#This Row],[JOUR]]-2)/7)+3/5,52+5/28))+1,B191)</f>
        <v>12</v>
      </c>
      <c r="C192" s="56"/>
      <c r="D192" s="56" t="s">
        <v>69</v>
      </c>
      <c r="E192" s="36"/>
      <c r="F192" s="36"/>
      <c r="G192" s="37"/>
    </row>
    <row r="193" spans="1:7" hidden="1">
      <c r="A193" s="54">
        <f>IF(ISNUMBER(Tablo45[[#This Row],[JOUR]]),DATE(YEAR(Tablo45[[#This Row],[JOUR]]),MONTH(Tablo45[[#This Row],[JOUR]])+1,0),A192)</f>
        <v>42825</v>
      </c>
      <c r="B193" s="55">
        <f>IF(ISNUMBER(Tablo45[[#This Row],[JOUR]]),INT(MOD(INT((Tablo45[[#This Row],[JOUR]]-2)/7)+3/5,52+5/28))+1,B192)</f>
        <v>12</v>
      </c>
      <c r="C193" s="57">
        <v>42816</v>
      </c>
      <c r="D193" s="57" t="s">
        <v>67</v>
      </c>
      <c r="E193" s="28"/>
      <c r="F193" s="28">
        <v>7</v>
      </c>
      <c r="G193" s="25"/>
    </row>
    <row r="194" spans="1:7" ht="13.5" hidden="1" thickBot="1">
      <c r="A194" s="54">
        <f>IF(ISNUMBER(Tablo45[[#This Row],[JOUR]]),DATE(YEAR(Tablo45[[#This Row],[JOUR]]),MONTH(Tablo45[[#This Row],[JOUR]])+1,0),A193)</f>
        <v>42825</v>
      </c>
      <c r="B194" s="55">
        <f>IF(ISNUMBER(Tablo45[[#This Row],[JOUR]]),INT(MOD(INT((Tablo45[[#This Row],[JOUR]]-2)/7)+3/5,52+5/28))+1,B193)</f>
        <v>12</v>
      </c>
      <c r="C194" s="56"/>
      <c r="D194" s="56" t="s">
        <v>69</v>
      </c>
      <c r="E194" s="36"/>
      <c r="F194" s="36"/>
      <c r="G194" s="37"/>
    </row>
    <row r="195" spans="1:7" hidden="1">
      <c r="A195" s="54">
        <f>IF(ISNUMBER(Tablo45[[#This Row],[JOUR]]),DATE(YEAR(Tablo45[[#This Row],[JOUR]]),MONTH(Tablo45[[#This Row],[JOUR]])+1,0),A194)</f>
        <v>42825</v>
      </c>
      <c r="B195" s="55">
        <f>IF(ISNUMBER(Tablo45[[#This Row],[JOUR]]),INT(MOD(INT((Tablo45[[#This Row],[JOUR]]-2)/7)+3/5,52+5/28))+1,B194)</f>
        <v>12</v>
      </c>
      <c r="C195" s="57">
        <v>42817</v>
      </c>
      <c r="D195" s="57" t="s">
        <v>67</v>
      </c>
      <c r="E195" s="28">
        <v>7</v>
      </c>
      <c r="F195" s="28">
        <v>3.5</v>
      </c>
      <c r="G195" s="25"/>
    </row>
    <row r="196" spans="1:7" ht="13.5" hidden="1" thickBot="1">
      <c r="A196" s="54">
        <f>IF(ISNUMBER(Tablo45[[#This Row],[JOUR]]),DATE(YEAR(Tablo45[[#This Row],[JOUR]]),MONTH(Tablo45[[#This Row],[JOUR]])+1,0),A195)</f>
        <v>42825</v>
      </c>
      <c r="B196" s="55">
        <f>IF(ISNUMBER(Tablo45[[#This Row],[JOUR]]),INT(MOD(INT((Tablo45[[#This Row],[JOUR]]-2)/7)+3/5,52+5/28))+1,B195)</f>
        <v>12</v>
      </c>
      <c r="C196" s="56"/>
      <c r="D196" s="56" t="s">
        <v>69</v>
      </c>
      <c r="E196" s="36"/>
      <c r="F196" s="36"/>
      <c r="G196" s="37"/>
    </row>
    <row r="197" spans="1:7" hidden="1">
      <c r="A197" s="54">
        <f>IF(ISNUMBER(Tablo45[[#This Row],[JOUR]]),DATE(YEAR(Tablo45[[#This Row],[JOUR]]),MONTH(Tablo45[[#This Row],[JOUR]])+1,0),A196)</f>
        <v>42825</v>
      </c>
      <c r="B197" s="55">
        <f>IF(ISNUMBER(Tablo45[[#This Row],[JOUR]]),INT(MOD(INT((Tablo45[[#This Row],[JOUR]]-2)/7)+3/5,52+5/28))+1,B196)</f>
        <v>12</v>
      </c>
      <c r="C197" s="57">
        <v>42818</v>
      </c>
      <c r="D197" s="57" t="s">
        <v>67</v>
      </c>
      <c r="E197" s="28">
        <v>9</v>
      </c>
      <c r="F197" s="28">
        <v>9</v>
      </c>
      <c r="G197" s="25"/>
    </row>
    <row r="198" spans="1:7" ht="13.5" hidden="1" thickBot="1">
      <c r="A198" s="54">
        <f>IF(ISNUMBER(Tablo45[[#This Row],[JOUR]]),DATE(YEAR(Tablo45[[#This Row],[JOUR]]),MONTH(Tablo45[[#This Row],[JOUR]])+1,0),A197)</f>
        <v>42825</v>
      </c>
      <c r="B198" s="55">
        <f>IF(ISNUMBER(Tablo45[[#This Row],[JOUR]]),INT(MOD(INT((Tablo45[[#This Row],[JOUR]]-2)/7)+3/5,52+5/28))+1,B197)</f>
        <v>12</v>
      </c>
      <c r="C198" s="56"/>
      <c r="D198" s="56" t="s">
        <v>69</v>
      </c>
      <c r="E198" s="36"/>
      <c r="F198" s="36"/>
      <c r="G198" s="37"/>
    </row>
    <row r="199" spans="1:7" hidden="1">
      <c r="A199" s="64">
        <f>IF(ISNUMBER(Tablo45[[#This Row],[JOUR]]),DATE(YEAR(Tablo45[[#This Row],[JOUR]]),MONTH(Tablo45[[#This Row],[JOUR]])+1,0),A198)</f>
        <v>42825</v>
      </c>
      <c r="B199" s="65">
        <f>IF(ISNUMBER(Tablo45[[#This Row],[JOUR]]),INT(MOD(INT((Tablo45[[#This Row],[JOUR]]-2)/7)+3/5,52+5/28))+1,B198)</f>
        <v>12</v>
      </c>
      <c r="C199" s="57">
        <v>42819</v>
      </c>
      <c r="D199" s="57" t="s">
        <v>67</v>
      </c>
      <c r="E199" s="28">
        <v>5</v>
      </c>
      <c r="F199" s="28">
        <v>8.5</v>
      </c>
      <c r="G199" s="25"/>
    </row>
    <row r="200" spans="1:7" ht="13.5" hidden="1" thickBot="1">
      <c r="A200" s="64">
        <f>IF(ISNUMBER(Tablo45[[#This Row],[JOUR]]),DATE(YEAR(Tablo45[[#This Row],[JOUR]]),MONTH(Tablo45[[#This Row],[JOUR]])+1,0),A198)</f>
        <v>42825</v>
      </c>
      <c r="B200" s="65">
        <f>IF(ISNUMBER(Tablo45[[#This Row],[JOUR]]),INT(MOD(INT((Tablo45[[#This Row],[JOUR]]-2)/7)+3/5,52+5/28))+1,B198)</f>
        <v>12</v>
      </c>
      <c r="C200" s="56"/>
      <c r="D200" s="56" t="s">
        <v>69</v>
      </c>
      <c r="E200" s="36"/>
      <c r="F200" s="36"/>
      <c r="G200" s="37"/>
    </row>
    <row r="201" spans="1:7" hidden="1">
      <c r="A201" s="64">
        <f>IF(ISNUMBER(Tablo45[[#This Row],[JOUR]]),DATE(YEAR(Tablo45[[#This Row],[JOUR]]),MONTH(Tablo45[[#This Row],[JOUR]])+1,0),A198)</f>
        <v>42825</v>
      </c>
      <c r="B201" s="65">
        <f>IF(ISNUMBER(Tablo45[[#This Row],[JOUR]]),INT(MOD(INT((Tablo45[[#This Row],[JOUR]]-2)/7)+3/5,52+5/28))+1,B198)</f>
        <v>12</v>
      </c>
      <c r="C201" s="57">
        <v>42820</v>
      </c>
      <c r="D201" s="57" t="s">
        <v>67</v>
      </c>
      <c r="E201" s="28">
        <v>4</v>
      </c>
      <c r="F201" s="28"/>
      <c r="G201" s="25"/>
    </row>
    <row r="202" spans="1:7" hidden="1">
      <c r="A202" s="64">
        <f>IF(ISNUMBER(Tablo45[[#This Row],[JOUR]]),DATE(YEAR(Tablo45[[#This Row],[JOUR]]),MONTH(Tablo45[[#This Row],[JOUR]])+1,0),A198)</f>
        <v>42825</v>
      </c>
      <c r="B202" s="65">
        <f>IF(ISNUMBER(Tablo45[[#This Row],[JOUR]]),INT(MOD(INT((Tablo45[[#This Row],[JOUR]]-2)/7)+3/5,52+5/28))+1,B198)</f>
        <v>12</v>
      </c>
      <c r="C202" s="56"/>
      <c r="D202" s="56" t="s">
        <v>69</v>
      </c>
      <c r="E202" s="36"/>
      <c r="F202" s="36"/>
      <c r="G202" s="37"/>
    </row>
    <row r="203" spans="1:7" hidden="1">
      <c r="A203" s="54">
        <f>IF(ISNUMBER(Tablo45[[#This Row],[JOUR]]),DATE(YEAR(Tablo45[[#This Row],[JOUR]]),MONTH(Tablo45[[#This Row],[JOUR]])+1,0),A198)</f>
        <v>42825</v>
      </c>
      <c r="B203" s="55">
        <f>IF(ISNUMBER(Tablo45[[#This Row],[JOUR]]),INT(MOD(INT((Tablo45[[#This Row],[JOUR]]-2)/7)+3/5,52+5/28))+1,B198)</f>
        <v>12</v>
      </c>
      <c r="C203" s="57" t="s">
        <v>66</v>
      </c>
      <c r="D203" s="57"/>
      <c r="E203" s="29" t="e">
        <f t="array" ref="E203">SUM(IF(ISNUMBER(E189:E202),E189:E202,SUMIF([2]!codes[code],E189:E202,[2]!codes[forfait])))+SUM(COUNTIF(JF,$C189:$C202))*JFHN</f>
        <v>#REF!</v>
      </c>
      <c r="F203" s="29" t="e">
        <f t="array" ref="F203">SUM(IF(ISNUMBER(F189:F202),F189:F202,SUMIF([2]!codes[code],F189:F202,[2]!codes[forfait])))+SUM(COUNTIF(JF,$C189:$C202))*JFHN</f>
        <v>#REF!</v>
      </c>
      <c r="G203" s="58" t="e">
        <f>SUM(Tablo45[[#This Row],[Barry]:[Syham]])</f>
        <v>#REF!</v>
      </c>
    </row>
    <row r="204" spans="1:7" hidden="1">
      <c r="A204" s="54">
        <f>IF(ISNUMBER(Tablo45[[#This Row],[JOUR]]),DATE(YEAR(Tablo45[[#This Row],[JOUR]]),MONTH(Tablo45[[#This Row],[JOUR]])+1,0),A203)</f>
        <v>42825</v>
      </c>
      <c r="B204" s="55">
        <f>IF(ISNUMBER(Tablo45[[#This Row],[JOUR]]),INT(MOD(INT((Tablo45[[#This Row],[JOUR]]-2)/7)+3/5,52+5/28))+1,B203)</f>
        <v>12</v>
      </c>
      <c r="C204" s="57" t="s">
        <v>71</v>
      </c>
      <c r="D204" s="57"/>
      <c r="E204" s="29" t="e">
        <f t="array" ref="E204">MIN(SUM(IF(ISNUMBER(E189:E202),E189:E202,SUMIF([2]!codes[code],E189:E202,[2]!codes[calcul_HS])))+SUM(COUNTIF(JF,$C189:$C202))*JFHS,sem)</f>
        <v>#REF!</v>
      </c>
      <c r="F204" s="29" t="e">
        <f t="array" ref="F204">MIN(SUM(IF(ISNUMBER(F189:F202),F189:F202,SUMIF([2]!codes[code],F189:F202,[2]!codes[calcul_HS])))+SUM(COUNTIF(JF,$C189:$C202))*JFHS,sem)</f>
        <v>#REF!</v>
      </c>
      <c r="G204" s="58" t="e">
        <f>SUM(Tablo45[[#This Row],[Barry]:[Syham]])</f>
        <v>#REF!</v>
      </c>
    </row>
    <row r="205" spans="1:7" ht="13.5" hidden="1" thickBot="1">
      <c r="A205" s="59">
        <f>IF(ISNUMBER(Tablo45[[#This Row],[JOUR]]),DATE(YEAR(Tablo45[[#This Row],[JOUR]]),MONTH(Tablo45[[#This Row],[JOUR]])+1,0),A204)</f>
        <v>42825</v>
      </c>
      <c r="B205" s="60">
        <f>IF(ISNUMBER(Tablo45[[#This Row],[JOUR]]),INT(MOD(INT((Tablo45[[#This Row],[JOUR]]-2)/7)+3/5,52+5/28))+1,B204)</f>
        <v>12</v>
      </c>
      <c r="C205" s="61" t="s">
        <v>72</v>
      </c>
      <c r="D205" s="61"/>
      <c r="E205" s="62" t="e">
        <f t="array" ref="E205">MAX(0,SUM(IF(ISNUMBER(E189:E202),E189:E202,SUMIF([2]!codes[code],E189:E202,[2]!codes[calcul_HS])))+SUM(COUNTIF(JF,$C189:$C202))*JFHS-sem)</f>
        <v>#REF!</v>
      </c>
      <c r="F205" s="62" t="e">
        <f t="array" ref="F205">MAX(0,SUM(IF(ISNUMBER(F189:F202),F189:F202,SUMIF([2]!codes[code],F189:F202,[2]!codes[calcul_HS])))+SUM(COUNTIF(JF,$C189:$C202))*JFHS-sem)</f>
        <v>#REF!</v>
      </c>
      <c r="G205" s="63" t="e">
        <f>SUM(Tablo45[[#This Row],[Barry]:[Syham]])</f>
        <v>#REF!</v>
      </c>
    </row>
    <row r="206" spans="1:7" ht="13.5" hidden="1" thickBot="1">
      <c r="A206" s="51">
        <f>IF(ISNUMBER(Tablo45[[#This Row],[JOUR]]),DATE(YEAR(Tablo45[[#This Row],[JOUR]]),MONTH(Tablo45[[#This Row],[JOUR]])+1,0),A205)</f>
        <v>42825</v>
      </c>
      <c r="B206" s="52">
        <f>IF(ISNUMBER(Tablo45[[#This Row],[JOUR]]),INT(MOD(INT((Tablo45[[#This Row],[JOUR]]-2)/7)+3/5,52+5/28))+1,B205)</f>
        <v>13</v>
      </c>
      <c r="C206" s="53">
        <v>42821</v>
      </c>
      <c r="D206" s="53" t="s">
        <v>67</v>
      </c>
      <c r="E206" s="28"/>
      <c r="F206" s="28" t="s">
        <v>74</v>
      </c>
      <c r="G206" s="25"/>
    </row>
    <row r="207" spans="1:7" ht="13.5" hidden="1" thickBot="1">
      <c r="A207" s="54">
        <f>IF(ISNUMBER(Tablo45[[#This Row],[JOUR]]),DATE(YEAR(Tablo45[[#This Row],[JOUR]]),MONTH(Tablo45[[#This Row],[JOUR]])+1,0),A206)</f>
        <v>42825</v>
      </c>
      <c r="B207" s="55">
        <f>IF(ISNUMBER(Tablo45[[#This Row],[JOUR]]),INT(MOD(INT((Tablo45[[#This Row],[JOUR]]-2)/7)+3/5,52+5/28))+1,B206)</f>
        <v>13</v>
      </c>
      <c r="C207" s="56"/>
      <c r="D207" s="56" t="s">
        <v>69</v>
      </c>
      <c r="E207" s="36"/>
      <c r="F207" s="28" t="s">
        <v>74</v>
      </c>
      <c r="G207" s="37"/>
    </row>
    <row r="208" spans="1:7" ht="13.5" hidden="1" thickBot="1">
      <c r="A208" s="54">
        <f>IF(ISNUMBER(Tablo45[[#This Row],[JOUR]]),DATE(YEAR(Tablo45[[#This Row],[JOUR]]),MONTH(Tablo45[[#This Row],[JOUR]])+1,0),A207)</f>
        <v>42825</v>
      </c>
      <c r="B208" s="55">
        <f>IF(ISNUMBER(Tablo45[[#This Row],[JOUR]]),INT(MOD(INT((Tablo45[[#This Row],[JOUR]]-2)/7)+3/5,52+5/28))+1,B207)</f>
        <v>13</v>
      </c>
      <c r="C208" s="57">
        <v>42822</v>
      </c>
      <c r="D208" s="57" t="s">
        <v>67</v>
      </c>
      <c r="E208" s="28"/>
      <c r="F208" s="28" t="s">
        <v>74</v>
      </c>
      <c r="G208" s="25"/>
    </row>
    <row r="209" spans="1:7" ht="13.5" hidden="1" thickBot="1">
      <c r="A209" s="54">
        <f>IF(ISNUMBER(Tablo45[[#This Row],[JOUR]]),DATE(YEAR(Tablo45[[#This Row],[JOUR]]),MONTH(Tablo45[[#This Row],[JOUR]])+1,0),A208)</f>
        <v>42825</v>
      </c>
      <c r="B209" s="55">
        <f>IF(ISNUMBER(Tablo45[[#This Row],[JOUR]]),INT(MOD(INT((Tablo45[[#This Row],[JOUR]]-2)/7)+3/5,52+5/28))+1,B208)</f>
        <v>13</v>
      </c>
      <c r="C209" s="56"/>
      <c r="D209" s="56" t="s">
        <v>69</v>
      </c>
      <c r="E209" s="36"/>
      <c r="F209" s="28" t="s">
        <v>74</v>
      </c>
      <c r="G209" s="37"/>
    </row>
    <row r="210" spans="1:7" ht="13.5" hidden="1" thickBot="1">
      <c r="A210" s="54">
        <f>IF(ISNUMBER(Tablo45[[#This Row],[JOUR]]),DATE(YEAR(Tablo45[[#This Row],[JOUR]]),MONTH(Tablo45[[#This Row],[JOUR]])+1,0),A209)</f>
        <v>42825</v>
      </c>
      <c r="B210" s="55">
        <f>IF(ISNUMBER(Tablo45[[#This Row],[JOUR]]),INT(MOD(INT((Tablo45[[#This Row],[JOUR]]-2)/7)+3/5,52+5/28))+1,B209)</f>
        <v>13</v>
      </c>
      <c r="C210" s="57">
        <v>42823</v>
      </c>
      <c r="D210" s="57" t="s">
        <v>67</v>
      </c>
      <c r="E210" s="28"/>
      <c r="F210" s="28" t="s">
        <v>74</v>
      </c>
      <c r="G210" s="25"/>
    </row>
    <row r="211" spans="1:7" ht="13.5" hidden="1" thickBot="1">
      <c r="A211" s="54">
        <f>IF(ISNUMBER(Tablo45[[#This Row],[JOUR]]),DATE(YEAR(Tablo45[[#This Row],[JOUR]]),MONTH(Tablo45[[#This Row],[JOUR]])+1,0),A210)</f>
        <v>42825</v>
      </c>
      <c r="B211" s="55">
        <f>IF(ISNUMBER(Tablo45[[#This Row],[JOUR]]),INT(MOD(INT((Tablo45[[#This Row],[JOUR]]-2)/7)+3/5,52+5/28))+1,B210)</f>
        <v>13</v>
      </c>
      <c r="C211" s="56"/>
      <c r="D211" s="56" t="s">
        <v>69</v>
      </c>
      <c r="E211" s="36"/>
      <c r="F211" s="28" t="s">
        <v>74</v>
      </c>
      <c r="G211" s="37"/>
    </row>
    <row r="212" spans="1:7" ht="13.5" hidden="1" thickBot="1">
      <c r="A212" s="54">
        <f>IF(ISNUMBER(Tablo45[[#This Row],[JOUR]]),DATE(YEAR(Tablo45[[#This Row],[JOUR]]),MONTH(Tablo45[[#This Row],[JOUR]])+1,0),A211)</f>
        <v>42825</v>
      </c>
      <c r="B212" s="55">
        <f>IF(ISNUMBER(Tablo45[[#This Row],[JOUR]]),INT(MOD(INT((Tablo45[[#This Row],[JOUR]]-2)/7)+3/5,52+5/28))+1,B211)</f>
        <v>13</v>
      </c>
      <c r="C212" s="57">
        <v>42824</v>
      </c>
      <c r="D212" s="57" t="s">
        <v>67</v>
      </c>
      <c r="E212" s="28">
        <v>7</v>
      </c>
      <c r="F212" s="28" t="s">
        <v>74</v>
      </c>
      <c r="G212" s="25"/>
    </row>
    <row r="213" spans="1:7" ht="13.5" hidden="1" thickBot="1">
      <c r="A213" s="54">
        <f>IF(ISNUMBER(Tablo45[[#This Row],[JOUR]]),DATE(YEAR(Tablo45[[#This Row],[JOUR]]),MONTH(Tablo45[[#This Row],[JOUR]])+1,0),A212)</f>
        <v>42825</v>
      </c>
      <c r="B213" s="55">
        <f>IF(ISNUMBER(Tablo45[[#This Row],[JOUR]]),INT(MOD(INT((Tablo45[[#This Row],[JOUR]]-2)/7)+3/5,52+5/28))+1,B212)</f>
        <v>13</v>
      </c>
      <c r="C213" s="56"/>
      <c r="D213" s="56" t="s">
        <v>69</v>
      </c>
      <c r="E213" s="36"/>
      <c r="F213" s="28" t="s">
        <v>74</v>
      </c>
      <c r="G213" s="37"/>
    </row>
    <row r="214" spans="1:7" ht="13.5" hidden="1" thickBot="1">
      <c r="A214" s="54">
        <f>IF(ISNUMBER(Tablo45[[#This Row],[JOUR]]),DATE(YEAR(Tablo45[[#This Row],[JOUR]]),MONTH(Tablo45[[#This Row],[JOUR]])+1,0),A213)</f>
        <v>42825</v>
      </c>
      <c r="B214" s="55">
        <f>IF(ISNUMBER(Tablo45[[#This Row],[JOUR]]),INT(MOD(INT((Tablo45[[#This Row],[JOUR]]-2)/7)+3/5,52+5/28))+1,B213)</f>
        <v>13</v>
      </c>
      <c r="C214" s="57">
        <v>42825</v>
      </c>
      <c r="D214" s="57" t="s">
        <v>67</v>
      </c>
      <c r="E214" s="28">
        <v>11</v>
      </c>
      <c r="F214" s="28" t="s">
        <v>74</v>
      </c>
      <c r="G214" s="25"/>
    </row>
    <row r="215" spans="1:7" ht="13.5" hidden="1" thickBot="1">
      <c r="A215" s="54">
        <f>IF(ISNUMBER(Tablo45[[#This Row],[JOUR]]),DATE(YEAR(Tablo45[[#This Row],[JOUR]]),MONTH(Tablo45[[#This Row],[JOUR]])+1,0),A214)</f>
        <v>42825</v>
      </c>
      <c r="B215" s="55">
        <f>IF(ISNUMBER(Tablo45[[#This Row],[JOUR]]),INT(MOD(INT((Tablo45[[#This Row],[JOUR]]-2)/7)+3/5,52+5/28))+1,B214)</f>
        <v>13</v>
      </c>
      <c r="C215" s="56"/>
      <c r="D215" s="56" t="s">
        <v>69</v>
      </c>
      <c r="E215" s="36"/>
      <c r="F215" s="28" t="s">
        <v>74</v>
      </c>
      <c r="G215" s="37"/>
    </row>
    <row r="216" spans="1:7" ht="13.5" hidden="1" thickBot="1">
      <c r="A216" s="64">
        <f>IF(ISNUMBER(Tablo45[[#This Row],[JOUR]]),DATE(YEAR(Tablo45[[#This Row],[JOUR]]),MONTH(Tablo45[[#This Row],[JOUR]])+1,0),A215)</f>
        <v>42855</v>
      </c>
      <c r="B216" s="65">
        <f>IF(ISNUMBER(Tablo45[[#This Row],[JOUR]]),INT(MOD(INT((Tablo45[[#This Row],[JOUR]]-2)/7)+3/5,52+5/28))+1,B215)</f>
        <v>13</v>
      </c>
      <c r="C216" s="57">
        <v>42826</v>
      </c>
      <c r="D216" s="57" t="s">
        <v>67</v>
      </c>
      <c r="E216" s="28">
        <v>11.25</v>
      </c>
      <c r="F216" s="28" t="s">
        <v>74</v>
      </c>
      <c r="G216" s="25"/>
    </row>
    <row r="217" spans="1:7" ht="13.5" hidden="1" thickBot="1">
      <c r="A217" s="64">
        <f>IF(ISNUMBER(Tablo45[[#This Row],[JOUR]]),DATE(YEAR(Tablo45[[#This Row],[JOUR]]),MONTH(Tablo45[[#This Row],[JOUR]])+1,0),A215)</f>
        <v>42825</v>
      </c>
      <c r="B217" s="65">
        <f>IF(ISNUMBER(Tablo45[[#This Row],[JOUR]]),INT(MOD(INT((Tablo45[[#This Row],[JOUR]]-2)/7)+3/5,52+5/28))+1,B215)</f>
        <v>13</v>
      </c>
      <c r="C217" s="56"/>
      <c r="D217" s="56" t="s">
        <v>69</v>
      </c>
      <c r="E217" s="36"/>
      <c r="F217" s="28" t="s">
        <v>74</v>
      </c>
      <c r="G217" s="37"/>
    </row>
    <row r="218" spans="1:7" hidden="1">
      <c r="A218" s="64">
        <f>IF(ISNUMBER(Tablo45[[#This Row],[JOUR]]),DATE(YEAR(Tablo45[[#This Row],[JOUR]]),MONTH(Tablo45[[#This Row],[JOUR]])+1,0),A215)</f>
        <v>42855</v>
      </c>
      <c r="B218" s="65">
        <f>IF(ISNUMBER(Tablo45[[#This Row],[JOUR]]),INT(MOD(INT((Tablo45[[#This Row],[JOUR]]-2)/7)+3/5,52+5/28))+1,B215)</f>
        <v>13</v>
      </c>
      <c r="C218" s="57">
        <v>42827</v>
      </c>
      <c r="D218" s="57" t="s">
        <v>67</v>
      </c>
      <c r="E218" s="28">
        <v>4</v>
      </c>
      <c r="F218" s="28"/>
      <c r="G218" s="25"/>
    </row>
    <row r="219" spans="1:7" hidden="1">
      <c r="A219" s="64">
        <f>IF(ISNUMBER(Tablo45[[#This Row],[JOUR]]),DATE(YEAR(Tablo45[[#This Row],[JOUR]]),MONTH(Tablo45[[#This Row],[JOUR]])+1,0),A215)</f>
        <v>42825</v>
      </c>
      <c r="B219" s="65">
        <f>IF(ISNUMBER(Tablo45[[#This Row],[JOUR]]),INT(MOD(INT((Tablo45[[#This Row],[JOUR]]-2)/7)+3/5,52+5/28))+1,B215)</f>
        <v>13</v>
      </c>
      <c r="C219" s="56"/>
      <c r="D219" s="56" t="s">
        <v>69</v>
      </c>
      <c r="E219" s="36"/>
      <c r="F219" s="36"/>
      <c r="G219" s="37"/>
    </row>
    <row r="220" spans="1:7" hidden="1">
      <c r="A220" s="54">
        <f>IF(ISNUMBER(Tablo45[[#This Row],[JOUR]]),DATE(YEAR(Tablo45[[#This Row],[JOUR]]),MONTH(Tablo45[[#This Row],[JOUR]])+1,0),A215)</f>
        <v>42825</v>
      </c>
      <c r="B220" s="55">
        <f>IF(ISNUMBER(Tablo45[[#This Row],[JOUR]]),INT(MOD(INT((Tablo45[[#This Row],[JOUR]]-2)/7)+3/5,52+5/28))+1,B215)</f>
        <v>13</v>
      </c>
      <c r="C220" s="57" t="s">
        <v>66</v>
      </c>
      <c r="D220" s="57"/>
      <c r="E220" s="29" t="e">
        <f t="array" ref="E220">SUM(IF(ISNUMBER(E206:E219),E206:E219,SUMIF([2]!codes[code],E206:E219,[2]!codes[forfait])))+SUM(COUNTIF(JF,$C206:$C219))*JFHN</f>
        <v>#REF!</v>
      </c>
      <c r="F220" s="29" t="e">
        <f t="array" ref="F220">SUM(IF(ISNUMBER(F206:F219),F206:F219,SUMIF([2]!codes[code],F206:F219,[2]!codes[forfait])))+SUM(COUNTIF(JF,$C206:$C219))*JFHN</f>
        <v>#REF!</v>
      </c>
      <c r="G220" s="58" t="e">
        <f>SUM(Tablo45[[#This Row],[Barry]:[Syham]])</f>
        <v>#REF!</v>
      </c>
    </row>
    <row r="221" spans="1:7" hidden="1">
      <c r="A221" s="54">
        <f>IF(ISNUMBER(Tablo45[[#This Row],[JOUR]]),DATE(YEAR(Tablo45[[#This Row],[JOUR]]),MONTH(Tablo45[[#This Row],[JOUR]])+1,0),A220)</f>
        <v>42825</v>
      </c>
      <c r="B221" s="55">
        <f>IF(ISNUMBER(Tablo45[[#This Row],[JOUR]]),INT(MOD(INT((Tablo45[[#This Row],[JOUR]]-2)/7)+3/5,52+5/28))+1,B220)</f>
        <v>13</v>
      </c>
      <c r="C221" s="57" t="s">
        <v>71</v>
      </c>
      <c r="D221" s="57"/>
      <c r="E221" s="29" t="e">
        <f t="array" ref="E221">MIN(SUM(IF(ISNUMBER(E206:E219),E206:E219,SUMIF([2]!codes[code],E206:E219,[2]!codes[calcul_HS])))+SUM(COUNTIF(JF,$C206:$C219))*JFHS,sem)</f>
        <v>#REF!</v>
      </c>
      <c r="F221" s="29" t="e">
        <f t="array" ref="F221">MIN(SUM(IF(ISNUMBER(F206:F219),F206:F219,SUMIF([2]!codes[code],F206:F219,[2]!codes[calcul_HS])))+SUM(COUNTIF(JF,$C206:$C219))*JFHS,sem)</f>
        <v>#REF!</v>
      </c>
      <c r="G221" s="58" t="e">
        <f>SUM(Tablo45[[#This Row],[Barry]:[Syham]])</f>
        <v>#REF!</v>
      </c>
    </row>
    <row r="222" spans="1:7" ht="13.5" hidden="1" thickBot="1">
      <c r="A222" s="59">
        <f>IF(ISNUMBER(Tablo45[[#This Row],[JOUR]]),DATE(YEAR(Tablo45[[#This Row],[JOUR]]),MONTH(Tablo45[[#This Row],[JOUR]])+1,0),A221)</f>
        <v>42825</v>
      </c>
      <c r="B222" s="60">
        <f>IF(ISNUMBER(Tablo45[[#This Row],[JOUR]]),INT(MOD(INT((Tablo45[[#This Row],[JOUR]]-2)/7)+3/5,52+5/28))+1,B221)</f>
        <v>13</v>
      </c>
      <c r="C222" s="61" t="s">
        <v>72</v>
      </c>
      <c r="D222" s="61"/>
      <c r="E222" s="62" t="e">
        <f t="array" ref="E222">MAX(0,SUM(IF(ISNUMBER(E206:E219),E206:E219,SUMIF([2]!codes[code],E206:E219,[2]!codes[calcul_HS])))+SUM(COUNTIF(JF,$C206:$C219))*JFHS-sem)</f>
        <v>#REF!</v>
      </c>
      <c r="F222" s="62" t="e">
        <f t="array" ref="F222">MAX(0,SUM(IF(ISNUMBER(F206:F219),F206:F219,SUMIF([2]!codes[code],F206:F219,[2]!codes[calcul_HS])))+SUM(COUNTIF(JF,$C206:$C219))*JFHS-sem)</f>
        <v>#REF!</v>
      </c>
      <c r="G222" s="63" t="e">
        <f>SUM(Tablo45[[#This Row],[Barry]:[Syham]])</f>
        <v>#REF!</v>
      </c>
    </row>
    <row r="223" spans="1:7">
      <c r="A223" s="51">
        <f>IF(ISNUMBER(Tablo45[[#This Row],[JOUR]]),DATE(YEAR(Tablo45[[#This Row],[JOUR]]),MONTH(Tablo45[[#This Row],[JOUR]])+1,0),A222)</f>
        <v>42855</v>
      </c>
      <c r="B223" s="52">
        <f>IF(ISNUMBER(Tablo45[[#This Row],[JOUR]]),INT(MOD(INT((Tablo45[[#This Row],[JOUR]]-2)/7)+3/5,52+5/28))+1,B222)</f>
        <v>14</v>
      </c>
      <c r="C223" s="53">
        <v>42828</v>
      </c>
      <c r="D223" s="53" t="s">
        <v>67</v>
      </c>
      <c r="E223" s="28"/>
      <c r="F223" s="28"/>
      <c r="G223" s="25"/>
    </row>
    <row r="224" spans="1:7" ht="13.5" thickBot="1">
      <c r="A224" s="54">
        <f>IF(ISNUMBER(Tablo45[[#This Row],[JOUR]]),DATE(YEAR(Tablo45[[#This Row],[JOUR]]),MONTH(Tablo45[[#This Row],[JOUR]])+1,0),A223)</f>
        <v>42855</v>
      </c>
      <c r="B224" s="55">
        <f>IF(ISNUMBER(Tablo45[[#This Row],[JOUR]]),INT(MOD(INT((Tablo45[[#This Row],[JOUR]]-2)/7)+3/5,52+5/28))+1,B223)</f>
        <v>14</v>
      </c>
      <c r="C224" s="56"/>
      <c r="D224" s="56" t="s">
        <v>69</v>
      </c>
      <c r="E224" s="36"/>
      <c r="F224" s="36"/>
      <c r="G224" s="37"/>
    </row>
    <row r="225" spans="1:7">
      <c r="A225" s="54">
        <f>IF(ISNUMBER(Tablo45[[#This Row],[JOUR]]),DATE(YEAR(Tablo45[[#This Row],[JOUR]]),MONTH(Tablo45[[#This Row],[JOUR]])+1,0),A224)</f>
        <v>42855</v>
      </c>
      <c r="B225" s="55">
        <f>IF(ISNUMBER(Tablo45[[#This Row],[JOUR]]),INT(MOD(INT((Tablo45[[#This Row],[JOUR]]-2)/7)+3/5,52+5/28))+1,B224)</f>
        <v>14</v>
      </c>
      <c r="C225" s="57">
        <v>42829</v>
      </c>
      <c r="D225" s="57" t="s">
        <v>67</v>
      </c>
      <c r="E225" s="28"/>
      <c r="F225" s="28">
        <v>7</v>
      </c>
      <c r="G225" s="25"/>
    </row>
    <row r="226" spans="1:7" ht="13.5" thickBot="1">
      <c r="A226" s="54">
        <f>IF(ISNUMBER(Tablo45[[#This Row],[JOUR]]),DATE(YEAR(Tablo45[[#This Row],[JOUR]]),MONTH(Tablo45[[#This Row],[JOUR]])+1,0),A225)</f>
        <v>42855</v>
      </c>
      <c r="B226" s="55">
        <f>IF(ISNUMBER(Tablo45[[#This Row],[JOUR]]),INT(MOD(INT((Tablo45[[#This Row],[JOUR]]-2)/7)+3/5,52+5/28))+1,B225)</f>
        <v>14</v>
      </c>
      <c r="C226" s="56"/>
      <c r="D226" s="56" t="s">
        <v>69</v>
      </c>
      <c r="E226" s="36"/>
      <c r="F226" s="36"/>
      <c r="G226" s="37"/>
    </row>
    <row r="227" spans="1:7">
      <c r="A227" s="54">
        <f>IF(ISNUMBER(Tablo45[[#This Row],[JOUR]]),DATE(YEAR(Tablo45[[#This Row],[JOUR]]),MONTH(Tablo45[[#This Row],[JOUR]])+1,0),A226)</f>
        <v>42855</v>
      </c>
      <c r="B227" s="55">
        <f>IF(ISNUMBER(Tablo45[[#This Row],[JOUR]]),INT(MOD(INT((Tablo45[[#This Row],[JOUR]]-2)/7)+3/5,52+5/28))+1,B226)</f>
        <v>14</v>
      </c>
      <c r="C227" s="57">
        <v>42830</v>
      </c>
      <c r="D227" s="57" t="s">
        <v>67</v>
      </c>
      <c r="E227" s="28"/>
      <c r="F227" s="28">
        <v>7</v>
      </c>
      <c r="G227" s="25"/>
    </row>
    <row r="228" spans="1:7" ht="13.5" thickBot="1">
      <c r="A228" s="54">
        <f>IF(ISNUMBER(Tablo45[[#This Row],[JOUR]]),DATE(YEAR(Tablo45[[#This Row],[JOUR]]),MONTH(Tablo45[[#This Row],[JOUR]])+1,0),A227)</f>
        <v>42855</v>
      </c>
      <c r="B228" s="55">
        <f>IF(ISNUMBER(Tablo45[[#This Row],[JOUR]]),INT(MOD(INT((Tablo45[[#This Row],[JOUR]]-2)/7)+3/5,52+5/28))+1,B227)</f>
        <v>14</v>
      </c>
      <c r="C228" s="56"/>
      <c r="D228" s="56" t="s">
        <v>69</v>
      </c>
      <c r="E228" s="36"/>
      <c r="F228" s="36"/>
      <c r="G228" s="37"/>
    </row>
    <row r="229" spans="1:7">
      <c r="A229" s="54">
        <f>IF(ISNUMBER(Tablo45[[#This Row],[JOUR]]),DATE(YEAR(Tablo45[[#This Row],[JOUR]]),MONTH(Tablo45[[#This Row],[JOUR]])+1,0),A228)</f>
        <v>42855</v>
      </c>
      <c r="B229" s="55">
        <f>IF(ISNUMBER(Tablo45[[#This Row],[JOUR]]),INT(MOD(INT((Tablo45[[#This Row],[JOUR]]-2)/7)+3/5,52+5/28))+1,B228)</f>
        <v>14</v>
      </c>
      <c r="C229" s="57">
        <v>42831</v>
      </c>
      <c r="D229" s="57" t="s">
        <v>67</v>
      </c>
      <c r="E229" s="28"/>
      <c r="F229" s="28">
        <v>3.5</v>
      </c>
      <c r="G229" s="25"/>
    </row>
    <row r="230" spans="1:7" ht="13.5" thickBot="1">
      <c r="A230" s="54">
        <f>IF(ISNUMBER(Tablo45[[#This Row],[JOUR]]),DATE(YEAR(Tablo45[[#This Row],[JOUR]]),MONTH(Tablo45[[#This Row],[JOUR]])+1,0),A229)</f>
        <v>42855</v>
      </c>
      <c r="B230" s="55">
        <f>IF(ISNUMBER(Tablo45[[#This Row],[JOUR]]),INT(MOD(INT((Tablo45[[#This Row],[JOUR]]-2)/7)+3/5,52+5/28))+1,B229)</f>
        <v>14</v>
      </c>
      <c r="C230" s="56"/>
      <c r="D230" s="56" t="s">
        <v>69</v>
      </c>
      <c r="E230" s="36"/>
      <c r="F230" s="36"/>
      <c r="G230" s="37"/>
    </row>
    <row r="231" spans="1:7">
      <c r="A231" s="54">
        <f>IF(ISNUMBER(Tablo45[[#This Row],[JOUR]]),DATE(YEAR(Tablo45[[#This Row],[JOUR]]),MONTH(Tablo45[[#This Row],[JOUR]])+1,0),A230)</f>
        <v>42855</v>
      </c>
      <c r="B231" s="55">
        <f>IF(ISNUMBER(Tablo45[[#This Row],[JOUR]]),INT(MOD(INT((Tablo45[[#This Row],[JOUR]]-2)/7)+3/5,52+5/28))+1,B230)</f>
        <v>14</v>
      </c>
      <c r="C231" s="57">
        <v>42832</v>
      </c>
      <c r="D231" s="57" t="s">
        <v>67</v>
      </c>
      <c r="E231" s="28">
        <v>11</v>
      </c>
      <c r="F231" s="28">
        <v>10</v>
      </c>
      <c r="G231" s="25"/>
    </row>
    <row r="232" spans="1:7" ht="13.5" thickBot="1">
      <c r="A232" s="54">
        <f>IF(ISNUMBER(Tablo45[[#This Row],[JOUR]]),DATE(YEAR(Tablo45[[#This Row],[JOUR]]),MONTH(Tablo45[[#This Row],[JOUR]])+1,0),A231)</f>
        <v>42855</v>
      </c>
      <c r="B232" s="55">
        <f>IF(ISNUMBER(Tablo45[[#This Row],[JOUR]]),INT(MOD(INT((Tablo45[[#This Row],[JOUR]]-2)/7)+3/5,52+5/28))+1,B231)</f>
        <v>14</v>
      </c>
      <c r="C232" s="56"/>
      <c r="D232" s="56" t="s">
        <v>69</v>
      </c>
      <c r="E232" s="36"/>
      <c r="F232" s="36"/>
      <c r="G232" s="37"/>
    </row>
    <row r="233" spans="1:7">
      <c r="A233" s="64">
        <f>IF(ISNUMBER(Tablo45[[#This Row],[JOUR]]),DATE(YEAR(Tablo45[[#This Row],[JOUR]]),MONTH(Tablo45[[#This Row],[JOUR]])+1,0),A232)</f>
        <v>42855</v>
      </c>
      <c r="B233" s="65">
        <f>IF(ISNUMBER(Tablo45[[#This Row],[JOUR]]),INT(MOD(INT((Tablo45[[#This Row],[JOUR]]-2)/7)+3/5,52+5/28))+1,B232)</f>
        <v>14</v>
      </c>
      <c r="C233" s="57">
        <v>42833</v>
      </c>
      <c r="D233" s="57" t="s">
        <v>67</v>
      </c>
      <c r="E233" s="28">
        <v>9.5</v>
      </c>
      <c r="F233" s="28">
        <v>9</v>
      </c>
      <c r="G233" s="25"/>
    </row>
    <row r="234" spans="1:7" ht="13.5" thickBot="1">
      <c r="A234" s="64">
        <f>IF(ISNUMBER(Tablo45[[#This Row],[JOUR]]),DATE(YEAR(Tablo45[[#This Row],[JOUR]]),MONTH(Tablo45[[#This Row],[JOUR]])+1,0),A232)</f>
        <v>42855</v>
      </c>
      <c r="B234" s="65">
        <f>IF(ISNUMBER(Tablo45[[#This Row],[JOUR]]),INT(MOD(INT((Tablo45[[#This Row],[JOUR]]-2)/7)+3/5,52+5/28))+1,B232)</f>
        <v>14</v>
      </c>
      <c r="C234" s="56"/>
      <c r="D234" s="56" t="s">
        <v>69</v>
      </c>
      <c r="E234" s="36"/>
      <c r="F234" s="36"/>
      <c r="G234" s="37"/>
    </row>
    <row r="235" spans="1:7">
      <c r="A235" s="64">
        <f>IF(ISNUMBER(Tablo45[[#This Row],[JOUR]]),DATE(YEAR(Tablo45[[#This Row],[JOUR]]),MONTH(Tablo45[[#This Row],[JOUR]])+1,0),A232)</f>
        <v>42855</v>
      </c>
      <c r="B235" s="65">
        <f>IF(ISNUMBER(Tablo45[[#This Row],[JOUR]]),INT(MOD(INT((Tablo45[[#This Row],[JOUR]]-2)/7)+3/5,52+5/28))+1,B232)</f>
        <v>14</v>
      </c>
      <c r="C235" s="57">
        <v>42834</v>
      </c>
      <c r="D235" s="57" t="s">
        <v>67</v>
      </c>
      <c r="E235" s="28">
        <v>5</v>
      </c>
      <c r="F235" s="28"/>
      <c r="G235" s="25"/>
    </row>
    <row r="236" spans="1:7">
      <c r="A236" s="64">
        <f>IF(ISNUMBER(Tablo45[[#This Row],[JOUR]]),DATE(YEAR(Tablo45[[#This Row],[JOUR]]),MONTH(Tablo45[[#This Row],[JOUR]])+1,0),A232)</f>
        <v>42855</v>
      </c>
      <c r="B236" s="65">
        <f>IF(ISNUMBER(Tablo45[[#This Row],[JOUR]]),INT(MOD(INT((Tablo45[[#This Row],[JOUR]]-2)/7)+3/5,52+5/28))+1,B232)</f>
        <v>14</v>
      </c>
      <c r="C236" s="56"/>
      <c r="D236" s="56" t="s">
        <v>69</v>
      </c>
      <c r="E236" s="36"/>
      <c r="F236" s="36"/>
      <c r="G236" s="37"/>
    </row>
    <row r="237" spans="1:7">
      <c r="A237" s="54">
        <f>IF(ISNUMBER(Tablo45[[#This Row],[JOUR]]),DATE(YEAR(Tablo45[[#This Row],[JOUR]]),MONTH(Tablo45[[#This Row],[JOUR]])+1,0),A232)</f>
        <v>42855</v>
      </c>
      <c r="B237" s="55">
        <f>IF(ISNUMBER(Tablo45[[#This Row],[JOUR]]),INT(MOD(INT((Tablo45[[#This Row],[JOUR]]-2)/7)+3/5,52+5/28))+1,B232)</f>
        <v>14</v>
      </c>
      <c r="C237" s="57" t="s">
        <v>66</v>
      </c>
      <c r="D237" s="57"/>
      <c r="E237" s="29" t="e">
        <f t="array" ref="E237">SUM(IF(ISNUMBER(E223:E236),E223:E236,SUMIF([2]!codes[code],E223:E236,[2]!codes[forfait])))+SUM(COUNTIF(JF,$C223:$C236))*JFHN</f>
        <v>#REF!</v>
      </c>
      <c r="F237" s="29" t="e">
        <f t="array" ref="F237">SUM(IF(ISNUMBER(F223:F236),F223:F236,SUMIF([2]!codes[code],F223:F236,[2]!codes[forfait])))+SUM(COUNTIF(JF,$C223:$C236))*JFHN</f>
        <v>#REF!</v>
      </c>
      <c r="G237" s="58" t="e">
        <f>SUM(Tablo45[[#This Row],[Barry]:[Syham]])</f>
        <v>#REF!</v>
      </c>
    </row>
    <row r="238" spans="1:7">
      <c r="A238" s="54">
        <f>IF(ISNUMBER(Tablo45[[#This Row],[JOUR]]),DATE(YEAR(Tablo45[[#This Row],[JOUR]]),MONTH(Tablo45[[#This Row],[JOUR]])+1,0),A237)</f>
        <v>42855</v>
      </c>
      <c r="B238" s="55">
        <f>IF(ISNUMBER(Tablo45[[#This Row],[JOUR]]),INT(MOD(INT((Tablo45[[#This Row],[JOUR]]-2)/7)+3/5,52+5/28))+1,B237)</f>
        <v>14</v>
      </c>
      <c r="C238" s="57" t="s">
        <v>71</v>
      </c>
      <c r="D238" s="57"/>
      <c r="E238" s="29" t="e">
        <f t="array" ref="E238">MIN(SUM(IF(ISNUMBER(E223:E236),E223:E236,SUMIF([2]!codes[code],E223:E236,[2]!codes[calcul_HS])))+SUM(COUNTIF(JF,$C223:$C236))*JFHS,sem)</f>
        <v>#REF!</v>
      </c>
      <c r="F238" s="29" t="e">
        <f t="array" ref="F238">MIN(SUM(IF(ISNUMBER(F223:F236),F223:F236,SUMIF([2]!codes[code],F223:F236,[2]!codes[calcul_HS])))+SUM(COUNTIF(JF,$C223:$C236))*JFHS,sem)</f>
        <v>#REF!</v>
      </c>
      <c r="G238" s="58" t="e">
        <f>SUM(Tablo45[[#This Row],[Barry]:[Syham]])</f>
        <v>#REF!</v>
      </c>
    </row>
    <row r="239" spans="1:7" ht="13.5" thickBot="1">
      <c r="A239" s="59">
        <f>IF(ISNUMBER(Tablo45[[#This Row],[JOUR]]),DATE(YEAR(Tablo45[[#This Row],[JOUR]]),MONTH(Tablo45[[#This Row],[JOUR]])+1,0),A238)</f>
        <v>42855</v>
      </c>
      <c r="B239" s="60">
        <f>IF(ISNUMBER(Tablo45[[#This Row],[JOUR]]),INT(MOD(INT((Tablo45[[#This Row],[JOUR]]-2)/7)+3/5,52+5/28))+1,B238)</f>
        <v>14</v>
      </c>
      <c r="C239" s="61" t="s">
        <v>72</v>
      </c>
      <c r="D239" s="61"/>
      <c r="E239" s="62" t="e">
        <f t="array" ref="E239">MAX(0,SUM(IF(ISNUMBER(E223:E236),E223:E236,SUMIF([2]!codes[code],E223:E236,[2]!codes[calcul_HS])))+SUM(COUNTIF(JF,$C223:$C236))*JFHS-sem)</f>
        <v>#REF!</v>
      </c>
      <c r="F239" s="62" t="e">
        <f t="array" ref="F239">MAX(0,SUM(IF(ISNUMBER(F223:F236),F223:F236,SUMIF([2]!codes[code],F223:F236,[2]!codes[calcul_HS])))+SUM(COUNTIF(JF,$C223:$C236))*JFHS-sem)</f>
        <v>#REF!</v>
      </c>
      <c r="G239" s="63" t="e">
        <f>SUM(Tablo45[[#This Row],[Barry]:[Syham]])</f>
        <v>#REF!</v>
      </c>
    </row>
    <row r="240" spans="1:7">
      <c r="A240" s="51">
        <f>IF(ISNUMBER(Tablo45[[#This Row],[JOUR]]),DATE(YEAR(Tablo45[[#This Row],[JOUR]]),MONTH(Tablo45[[#This Row],[JOUR]])+1,0),A239)</f>
        <v>42855</v>
      </c>
      <c r="B240" s="52">
        <f>IF(ISNUMBER(Tablo45[[#This Row],[JOUR]]),INT(MOD(INT((Tablo45[[#This Row],[JOUR]]-2)/7)+3/5,52+5/28))+1,B239)</f>
        <v>15</v>
      </c>
      <c r="C240" s="53">
        <v>42835</v>
      </c>
      <c r="D240" s="53" t="s">
        <v>67</v>
      </c>
      <c r="E240" s="28"/>
      <c r="F240" s="28">
        <v>7</v>
      </c>
      <c r="G240" s="25"/>
    </row>
    <row r="241" spans="1:7">
      <c r="A241" s="54">
        <f>IF(ISNUMBER(Tablo45[[#This Row],[JOUR]]),DATE(YEAR(Tablo45[[#This Row],[JOUR]]),MONTH(Tablo45[[#This Row],[JOUR]])+1,0),A240)</f>
        <v>42855</v>
      </c>
      <c r="B241" s="55">
        <f>IF(ISNUMBER(Tablo45[[#This Row],[JOUR]]),INT(MOD(INT((Tablo45[[#This Row],[JOUR]]-2)/7)+3/5,52+5/28))+1,B240)</f>
        <v>15</v>
      </c>
      <c r="C241" s="56"/>
      <c r="D241" s="56" t="s">
        <v>69</v>
      </c>
      <c r="E241" s="36"/>
      <c r="F241" s="36"/>
      <c r="G241" s="37"/>
    </row>
    <row r="242" spans="1:7">
      <c r="A242" s="54">
        <f>IF(ISNUMBER(Tablo45[[#This Row],[JOUR]]),DATE(YEAR(Tablo45[[#This Row],[JOUR]]),MONTH(Tablo45[[#This Row],[JOUR]])+1,0),A241)</f>
        <v>42855</v>
      </c>
      <c r="B242" s="55">
        <f>IF(ISNUMBER(Tablo45[[#This Row],[JOUR]]),INT(MOD(INT((Tablo45[[#This Row],[JOUR]]-2)/7)+3/5,52+5/28))+1,B241)</f>
        <v>15</v>
      </c>
      <c r="C242" s="57">
        <v>42836</v>
      </c>
      <c r="D242" s="57" t="s">
        <v>67</v>
      </c>
      <c r="E242" s="29"/>
      <c r="F242" s="29"/>
      <c r="G242" s="26"/>
    </row>
    <row r="243" spans="1:7">
      <c r="A243" s="54">
        <f>IF(ISNUMBER(Tablo45[[#This Row],[JOUR]]),DATE(YEAR(Tablo45[[#This Row],[JOUR]]),MONTH(Tablo45[[#This Row],[JOUR]])+1,0),A242)</f>
        <v>42855</v>
      </c>
      <c r="B243" s="55">
        <f>IF(ISNUMBER(Tablo45[[#This Row],[JOUR]]),INT(MOD(INT((Tablo45[[#This Row],[JOUR]]-2)/7)+3/5,52+5/28))+1,B242)</f>
        <v>15</v>
      </c>
      <c r="C243" s="56"/>
      <c r="D243" s="56" t="s">
        <v>69</v>
      </c>
      <c r="E243" s="36"/>
      <c r="F243" s="36"/>
      <c r="G243" s="37"/>
    </row>
    <row r="244" spans="1:7">
      <c r="A244" s="54">
        <f>IF(ISNUMBER(Tablo45[[#This Row],[JOUR]]),DATE(YEAR(Tablo45[[#This Row],[JOUR]]),MONTH(Tablo45[[#This Row],[JOUR]])+1,0),A243)</f>
        <v>42855</v>
      </c>
      <c r="B244" s="55">
        <f>IF(ISNUMBER(Tablo45[[#This Row],[JOUR]]),INT(MOD(INT((Tablo45[[#This Row],[JOUR]]-2)/7)+3/5,52+5/28))+1,B243)</f>
        <v>15</v>
      </c>
      <c r="C244" s="57">
        <v>42837</v>
      </c>
      <c r="D244" s="57" t="s">
        <v>67</v>
      </c>
      <c r="E244" s="29"/>
      <c r="F244" s="29">
        <v>7</v>
      </c>
      <c r="G244" s="26"/>
    </row>
    <row r="245" spans="1:7">
      <c r="A245" s="54">
        <f>IF(ISNUMBER(Tablo45[[#This Row],[JOUR]]),DATE(YEAR(Tablo45[[#This Row],[JOUR]]),MONTH(Tablo45[[#This Row],[JOUR]])+1,0),A244)</f>
        <v>42855</v>
      </c>
      <c r="B245" s="55">
        <f>IF(ISNUMBER(Tablo45[[#This Row],[JOUR]]),INT(MOD(INT((Tablo45[[#This Row],[JOUR]]-2)/7)+3/5,52+5/28))+1,B244)</f>
        <v>15</v>
      </c>
      <c r="C245" s="56"/>
      <c r="D245" s="56" t="s">
        <v>69</v>
      </c>
      <c r="E245" s="36"/>
      <c r="F245" s="36"/>
      <c r="G245" s="37"/>
    </row>
    <row r="246" spans="1:7">
      <c r="A246" s="54">
        <f>IF(ISNUMBER(Tablo45[[#This Row],[JOUR]]),DATE(YEAR(Tablo45[[#This Row],[JOUR]]),MONTH(Tablo45[[#This Row],[JOUR]])+1,0),A245)</f>
        <v>42855</v>
      </c>
      <c r="B246" s="55">
        <f>IF(ISNUMBER(Tablo45[[#This Row],[JOUR]]),INT(MOD(INT((Tablo45[[#This Row],[JOUR]]-2)/7)+3/5,52+5/28))+1,B245)</f>
        <v>15</v>
      </c>
      <c r="C246" s="57">
        <v>42838</v>
      </c>
      <c r="D246" s="57" t="s">
        <v>67</v>
      </c>
      <c r="E246" s="29">
        <v>7</v>
      </c>
      <c r="F246" s="29">
        <v>3.5</v>
      </c>
      <c r="G246" s="26"/>
    </row>
    <row r="247" spans="1:7">
      <c r="A247" s="54">
        <f>IF(ISNUMBER(Tablo45[[#This Row],[JOUR]]),DATE(YEAR(Tablo45[[#This Row],[JOUR]]),MONTH(Tablo45[[#This Row],[JOUR]])+1,0),A246)</f>
        <v>42855</v>
      </c>
      <c r="B247" s="55">
        <f>IF(ISNUMBER(Tablo45[[#This Row],[JOUR]]),INT(MOD(INT((Tablo45[[#This Row],[JOUR]]-2)/7)+3/5,52+5/28))+1,B246)</f>
        <v>15</v>
      </c>
      <c r="C247" s="56"/>
      <c r="D247" s="56" t="s">
        <v>69</v>
      </c>
      <c r="E247" s="36"/>
      <c r="F247" s="36"/>
      <c r="G247" s="37"/>
    </row>
    <row r="248" spans="1:7">
      <c r="A248" s="54">
        <f>IF(ISNUMBER(Tablo45[[#This Row],[JOUR]]),DATE(YEAR(Tablo45[[#This Row],[JOUR]]),MONTH(Tablo45[[#This Row],[JOUR]])+1,0),A247)</f>
        <v>42855</v>
      </c>
      <c r="B248" s="55">
        <f>IF(ISNUMBER(Tablo45[[#This Row],[JOUR]]),INT(MOD(INT((Tablo45[[#This Row],[JOUR]]-2)/7)+3/5,52+5/28))+1,B247)</f>
        <v>15</v>
      </c>
      <c r="C248" s="57">
        <v>42839</v>
      </c>
      <c r="D248" s="57" t="s">
        <v>67</v>
      </c>
      <c r="E248" s="29">
        <v>10</v>
      </c>
      <c r="F248" s="29">
        <v>9</v>
      </c>
      <c r="G248" s="26"/>
    </row>
    <row r="249" spans="1:7">
      <c r="A249" s="54">
        <f>IF(ISNUMBER(Tablo45[[#This Row],[JOUR]]),DATE(YEAR(Tablo45[[#This Row],[JOUR]]),MONTH(Tablo45[[#This Row],[JOUR]])+1,0),A248)</f>
        <v>42855</v>
      </c>
      <c r="B249" s="55">
        <f>IF(ISNUMBER(Tablo45[[#This Row],[JOUR]]),INT(MOD(INT((Tablo45[[#This Row],[JOUR]]-2)/7)+3/5,52+5/28))+1,B248)</f>
        <v>15</v>
      </c>
      <c r="C249" s="56"/>
      <c r="D249" s="56" t="s">
        <v>69</v>
      </c>
      <c r="E249" s="36"/>
      <c r="F249" s="36"/>
      <c r="G249" s="37"/>
    </row>
    <row r="250" spans="1:7">
      <c r="A250" s="64">
        <f>IF(ISNUMBER(Tablo45[[#This Row],[JOUR]]),DATE(YEAR(Tablo45[[#This Row],[JOUR]]),MONTH(Tablo45[[#This Row],[JOUR]])+1,0),A249)</f>
        <v>42855</v>
      </c>
      <c r="B250" s="65">
        <f>IF(ISNUMBER(Tablo45[[#This Row],[JOUR]]),INT(MOD(INT((Tablo45[[#This Row],[JOUR]]-2)/7)+3/5,52+5/28))+1,B249)</f>
        <v>15</v>
      </c>
      <c r="C250" s="57">
        <v>42840</v>
      </c>
      <c r="D250" s="57" t="s">
        <v>67</v>
      </c>
      <c r="E250" s="29">
        <v>10</v>
      </c>
      <c r="F250" s="29">
        <v>10</v>
      </c>
      <c r="G250" s="26"/>
    </row>
    <row r="251" spans="1:7">
      <c r="A251" s="64">
        <f>IF(ISNUMBER(Tablo45[[#This Row],[JOUR]]),DATE(YEAR(Tablo45[[#This Row],[JOUR]]),MONTH(Tablo45[[#This Row],[JOUR]])+1,0),A249)</f>
        <v>42855</v>
      </c>
      <c r="B251" s="65">
        <f>IF(ISNUMBER(Tablo45[[#This Row],[JOUR]]),INT(MOD(INT((Tablo45[[#This Row],[JOUR]]-2)/7)+3/5,52+5/28))+1,B249)</f>
        <v>15</v>
      </c>
      <c r="C251" s="56"/>
      <c r="D251" s="56" t="s">
        <v>69</v>
      </c>
      <c r="E251" s="36"/>
      <c r="F251" s="36"/>
      <c r="G251" s="37"/>
    </row>
    <row r="252" spans="1:7">
      <c r="A252" s="64">
        <f>IF(ISNUMBER(Tablo45[[#This Row],[JOUR]]),DATE(YEAR(Tablo45[[#This Row],[JOUR]]),MONTH(Tablo45[[#This Row],[JOUR]])+1,0),A249)</f>
        <v>42855</v>
      </c>
      <c r="B252" s="65">
        <f>IF(ISNUMBER(Tablo45[[#This Row],[JOUR]]),INT(MOD(INT((Tablo45[[#This Row],[JOUR]]-2)/7)+3/5,52+5/28))+1,B249)</f>
        <v>15</v>
      </c>
      <c r="C252" s="57">
        <v>42841</v>
      </c>
      <c r="D252" s="57" t="s">
        <v>67</v>
      </c>
      <c r="E252" s="29">
        <v>5</v>
      </c>
      <c r="F252" s="29"/>
      <c r="G252" s="26"/>
    </row>
    <row r="253" spans="1:7">
      <c r="A253" s="64">
        <f>IF(ISNUMBER(Tablo45[[#This Row],[JOUR]]),DATE(YEAR(Tablo45[[#This Row],[JOUR]]),MONTH(Tablo45[[#This Row],[JOUR]])+1,0),A249)</f>
        <v>42855</v>
      </c>
      <c r="B253" s="65">
        <f>IF(ISNUMBER(Tablo45[[#This Row],[JOUR]]),INT(MOD(INT((Tablo45[[#This Row],[JOUR]]-2)/7)+3/5,52+5/28))+1,B249)</f>
        <v>15</v>
      </c>
      <c r="C253" s="56"/>
      <c r="D253" s="56" t="s">
        <v>69</v>
      </c>
      <c r="E253" s="36"/>
      <c r="F253" s="36"/>
      <c r="G253" s="37"/>
    </row>
    <row r="254" spans="1:7">
      <c r="A254" s="54">
        <f>IF(ISNUMBER(Tablo45[[#This Row],[JOUR]]),DATE(YEAR(Tablo45[[#This Row],[JOUR]]),MONTH(Tablo45[[#This Row],[JOUR]])+1,0),A249)</f>
        <v>42855</v>
      </c>
      <c r="B254" s="55">
        <f>IF(ISNUMBER(Tablo45[[#This Row],[JOUR]]),INT(MOD(INT((Tablo45[[#This Row],[JOUR]]-2)/7)+3/5,52+5/28))+1,B249)</f>
        <v>15</v>
      </c>
      <c r="C254" s="57" t="s">
        <v>66</v>
      </c>
      <c r="D254" s="57"/>
      <c r="E254" s="29" t="e">
        <f t="array" ref="E254">SUM(IF(ISNUMBER(E240:E253),E240:E253,SUMIF([2]!codes[code],E240:E253,[2]!codes[forfait])))+SUM(COUNTIF(JF,$C240:$C253))*JFHN</f>
        <v>#REF!</v>
      </c>
      <c r="F254" s="29" t="e">
        <f t="array" ref="F254">SUM(IF(ISNUMBER(F240:F253),F240:F253,SUMIF([2]!codes[code],F240:F253,[2]!codes[forfait])))+SUM(COUNTIF(JF,$C240:$C253))*JFHN</f>
        <v>#REF!</v>
      </c>
      <c r="G254" s="58" t="e">
        <f>SUM(Tablo45[[#This Row],[Barry]:[Syham]])</f>
        <v>#REF!</v>
      </c>
    </row>
    <row r="255" spans="1:7">
      <c r="A255" s="54">
        <f>IF(ISNUMBER(Tablo45[[#This Row],[JOUR]]),DATE(YEAR(Tablo45[[#This Row],[JOUR]]),MONTH(Tablo45[[#This Row],[JOUR]])+1,0),A254)</f>
        <v>42855</v>
      </c>
      <c r="B255" s="55">
        <f>IF(ISNUMBER(Tablo45[[#This Row],[JOUR]]),INT(MOD(INT((Tablo45[[#This Row],[JOUR]]-2)/7)+3/5,52+5/28))+1,B254)</f>
        <v>15</v>
      </c>
      <c r="C255" s="57" t="s">
        <v>71</v>
      </c>
      <c r="D255" s="57"/>
      <c r="E255" s="29" t="e">
        <f t="array" ref="E255">MIN(SUM(IF(ISNUMBER(E240:E253),E240:E253,SUMIF([2]!codes[code],E240:E253,[2]!codes[calcul_HS])))+SUM(COUNTIF(JF,$C240:$C253))*JFHS,sem)</f>
        <v>#REF!</v>
      </c>
      <c r="F255" s="29" t="e">
        <f t="array" ref="F255">MIN(SUM(IF(ISNUMBER(F240:F253),F240:F253,SUMIF([2]!codes[code],F240:F253,[2]!codes[calcul_HS])))+SUM(COUNTIF(JF,$C240:$C253))*JFHS,sem)</f>
        <v>#REF!</v>
      </c>
      <c r="G255" s="58" t="e">
        <f>SUM(Tablo45[[#This Row],[Barry]:[Syham]])</f>
        <v>#REF!</v>
      </c>
    </row>
    <row r="256" spans="1:7" ht="13.5" thickBot="1">
      <c r="A256" s="59">
        <f>IF(ISNUMBER(Tablo45[[#This Row],[JOUR]]),DATE(YEAR(Tablo45[[#This Row],[JOUR]]),MONTH(Tablo45[[#This Row],[JOUR]])+1,0),A255)</f>
        <v>42855</v>
      </c>
      <c r="B256" s="60">
        <f>IF(ISNUMBER(Tablo45[[#This Row],[JOUR]]),INT(MOD(INT((Tablo45[[#This Row],[JOUR]]-2)/7)+3/5,52+5/28))+1,B255)</f>
        <v>15</v>
      </c>
      <c r="C256" s="61" t="s">
        <v>72</v>
      </c>
      <c r="D256" s="61"/>
      <c r="E256" s="62" t="e">
        <f t="array" ref="E256">MAX(0,SUM(IF(ISNUMBER(E240:E253),E240:E253,SUMIF([2]!codes[code],E240:E253,[2]!codes[calcul_HS])))+SUM(COUNTIF(JF,$C240:$C253))*JFHS-sem)</f>
        <v>#REF!</v>
      </c>
      <c r="F256" s="62" t="e">
        <f t="array" ref="F256">MAX(0,SUM(IF(ISNUMBER(F240:F253),F240:F253,SUMIF([2]!codes[code],F240:F253,[2]!codes[calcul_HS])))+SUM(COUNTIF(JF,$C240:$C253))*JFHS-sem)</f>
        <v>#REF!</v>
      </c>
      <c r="G256" s="63" t="e">
        <f>SUM(Tablo45[[#This Row],[Barry]:[Syham]])</f>
        <v>#REF!</v>
      </c>
    </row>
    <row r="257" spans="1:7">
      <c r="A257" s="51">
        <f>IF(ISNUMBER(Tablo45[[#This Row],[JOUR]]),DATE(YEAR(Tablo45[[#This Row],[JOUR]]),MONTH(Tablo45[[#This Row],[JOUR]])+1,0),A256)</f>
        <v>42855</v>
      </c>
      <c r="B257" s="52">
        <f>IF(ISNUMBER(Tablo45[[#This Row],[JOUR]]),INT(MOD(INT((Tablo45[[#This Row],[JOUR]]-2)/7)+3/5,52+5/28))+1,B256)</f>
        <v>16</v>
      </c>
      <c r="C257" s="53">
        <v>42842</v>
      </c>
      <c r="D257" s="53" t="s">
        <v>67</v>
      </c>
      <c r="E257" s="28"/>
      <c r="F257" s="28"/>
      <c r="G257" s="25"/>
    </row>
    <row r="258" spans="1:7">
      <c r="A258" s="54">
        <f>IF(ISNUMBER(Tablo45[[#This Row],[JOUR]]),DATE(YEAR(Tablo45[[#This Row],[JOUR]]),MONTH(Tablo45[[#This Row],[JOUR]])+1,0),A257)</f>
        <v>42855</v>
      </c>
      <c r="B258" s="55">
        <f>IF(ISNUMBER(Tablo45[[#This Row],[JOUR]]),INT(MOD(INT((Tablo45[[#This Row],[JOUR]]-2)/7)+3/5,52+5/28))+1,B257)</f>
        <v>16</v>
      </c>
      <c r="C258" s="56"/>
      <c r="D258" s="56" t="s">
        <v>69</v>
      </c>
      <c r="E258" s="36"/>
      <c r="F258" s="36"/>
      <c r="G258" s="37"/>
    </row>
    <row r="259" spans="1:7">
      <c r="A259" s="54">
        <f>IF(ISNUMBER(Tablo45[[#This Row],[JOUR]]),DATE(YEAR(Tablo45[[#This Row],[JOUR]]),MONTH(Tablo45[[#This Row],[JOUR]])+1,0),A258)</f>
        <v>42855</v>
      </c>
      <c r="B259" s="55">
        <f>IF(ISNUMBER(Tablo45[[#This Row],[JOUR]]),INT(MOD(INT((Tablo45[[#This Row],[JOUR]]-2)/7)+3/5,52+5/28))+1,B258)</f>
        <v>16</v>
      </c>
      <c r="C259" s="57">
        <v>42843</v>
      </c>
      <c r="D259" s="57" t="s">
        <v>67</v>
      </c>
      <c r="E259" s="29"/>
      <c r="F259" s="29"/>
      <c r="G259" s="26"/>
    </row>
    <row r="260" spans="1:7">
      <c r="A260" s="54">
        <f>IF(ISNUMBER(Tablo45[[#This Row],[JOUR]]),DATE(YEAR(Tablo45[[#This Row],[JOUR]]),MONTH(Tablo45[[#This Row],[JOUR]])+1,0),A259)</f>
        <v>42855</v>
      </c>
      <c r="B260" s="55">
        <f>IF(ISNUMBER(Tablo45[[#This Row],[JOUR]]),INT(MOD(INT((Tablo45[[#This Row],[JOUR]]-2)/7)+3/5,52+5/28))+1,B259)</f>
        <v>16</v>
      </c>
      <c r="C260" s="56"/>
      <c r="D260" s="56" t="s">
        <v>69</v>
      </c>
      <c r="E260" s="36"/>
      <c r="F260" s="36"/>
      <c r="G260" s="37"/>
    </row>
    <row r="261" spans="1:7">
      <c r="A261" s="54">
        <f>IF(ISNUMBER(Tablo45[[#This Row],[JOUR]]),DATE(YEAR(Tablo45[[#This Row],[JOUR]]),MONTH(Tablo45[[#This Row],[JOUR]])+1,0),A260)</f>
        <v>42855</v>
      </c>
      <c r="B261" s="55">
        <f>IF(ISNUMBER(Tablo45[[#This Row],[JOUR]]),INT(MOD(INT((Tablo45[[#This Row],[JOUR]]-2)/7)+3/5,52+5/28))+1,B260)</f>
        <v>16</v>
      </c>
      <c r="C261" s="57">
        <v>42844</v>
      </c>
      <c r="D261" s="57" t="s">
        <v>67</v>
      </c>
      <c r="E261" s="29"/>
      <c r="F261" s="29">
        <v>7</v>
      </c>
      <c r="G261" s="26"/>
    </row>
    <row r="262" spans="1:7">
      <c r="A262" s="54">
        <f>IF(ISNUMBER(Tablo45[[#This Row],[JOUR]]),DATE(YEAR(Tablo45[[#This Row],[JOUR]]),MONTH(Tablo45[[#This Row],[JOUR]])+1,0),A261)</f>
        <v>42855</v>
      </c>
      <c r="B262" s="55">
        <f>IF(ISNUMBER(Tablo45[[#This Row],[JOUR]]),INT(MOD(INT((Tablo45[[#This Row],[JOUR]]-2)/7)+3/5,52+5/28))+1,B261)</f>
        <v>16</v>
      </c>
      <c r="C262" s="56"/>
      <c r="D262" s="56" t="s">
        <v>69</v>
      </c>
      <c r="E262" s="36"/>
      <c r="F262" s="36"/>
      <c r="G262" s="37"/>
    </row>
    <row r="263" spans="1:7">
      <c r="A263" s="54">
        <f>IF(ISNUMBER(Tablo45[[#This Row],[JOUR]]),DATE(YEAR(Tablo45[[#This Row],[JOUR]]),MONTH(Tablo45[[#This Row],[JOUR]])+1,0),A262)</f>
        <v>42855</v>
      </c>
      <c r="B263" s="55">
        <f>IF(ISNUMBER(Tablo45[[#This Row],[JOUR]]),INT(MOD(INT((Tablo45[[#This Row],[JOUR]]-2)/7)+3/5,52+5/28))+1,B262)</f>
        <v>16</v>
      </c>
      <c r="C263" s="57">
        <v>42845</v>
      </c>
      <c r="D263" s="57" t="s">
        <v>67</v>
      </c>
      <c r="E263" s="29"/>
      <c r="F263" s="29">
        <v>3.5</v>
      </c>
      <c r="G263" s="26"/>
    </row>
    <row r="264" spans="1:7">
      <c r="A264" s="54">
        <f>IF(ISNUMBER(Tablo45[[#This Row],[JOUR]]),DATE(YEAR(Tablo45[[#This Row],[JOUR]]),MONTH(Tablo45[[#This Row],[JOUR]])+1,0),A263)</f>
        <v>42855</v>
      </c>
      <c r="B264" s="55">
        <f>IF(ISNUMBER(Tablo45[[#This Row],[JOUR]]),INT(MOD(INT((Tablo45[[#This Row],[JOUR]]-2)/7)+3/5,52+5/28))+1,B263)</f>
        <v>16</v>
      </c>
      <c r="C264" s="56"/>
      <c r="D264" s="56" t="s">
        <v>69</v>
      </c>
      <c r="E264" s="36"/>
      <c r="F264" s="36"/>
      <c r="G264" s="37"/>
    </row>
    <row r="265" spans="1:7">
      <c r="A265" s="54">
        <f>IF(ISNUMBER(Tablo45[[#This Row],[JOUR]]),DATE(YEAR(Tablo45[[#This Row],[JOUR]]),MONTH(Tablo45[[#This Row],[JOUR]])+1,0),A264)</f>
        <v>42855</v>
      </c>
      <c r="B265" s="55">
        <f>IF(ISNUMBER(Tablo45[[#This Row],[JOUR]]),INT(MOD(INT((Tablo45[[#This Row],[JOUR]]-2)/7)+3/5,52+5/28))+1,B264)</f>
        <v>16</v>
      </c>
      <c r="C265" s="57">
        <v>42846</v>
      </c>
      <c r="D265" s="57" t="s">
        <v>67</v>
      </c>
      <c r="E265" s="29">
        <v>10</v>
      </c>
      <c r="F265" s="29">
        <v>9</v>
      </c>
      <c r="G265" s="26"/>
    </row>
    <row r="266" spans="1:7">
      <c r="A266" s="54">
        <f>IF(ISNUMBER(Tablo45[[#This Row],[JOUR]]),DATE(YEAR(Tablo45[[#This Row],[JOUR]]),MONTH(Tablo45[[#This Row],[JOUR]])+1,0),A265)</f>
        <v>42855</v>
      </c>
      <c r="B266" s="55">
        <f>IF(ISNUMBER(Tablo45[[#This Row],[JOUR]]),INT(MOD(INT((Tablo45[[#This Row],[JOUR]]-2)/7)+3/5,52+5/28))+1,B265)</f>
        <v>16</v>
      </c>
      <c r="C266" s="56"/>
      <c r="D266" s="56" t="s">
        <v>69</v>
      </c>
      <c r="E266" s="36"/>
      <c r="F266" s="36"/>
      <c r="G266" s="37"/>
    </row>
    <row r="267" spans="1:7">
      <c r="A267" s="64">
        <f>IF(ISNUMBER(Tablo45[[#This Row],[JOUR]]),DATE(YEAR(Tablo45[[#This Row],[JOUR]]),MONTH(Tablo45[[#This Row],[JOUR]])+1,0),A266)</f>
        <v>42855</v>
      </c>
      <c r="B267" s="65">
        <f>IF(ISNUMBER(Tablo45[[#This Row],[JOUR]]),INT(MOD(INT((Tablo45[[#This Row],[JOUR]]-2)/7)+3/5,52+5/28))+1,B266)</f>
        <v>16</v>
      </c>
      <c r="C267" s="57">
        <v>42847</v>
      </c>
      <c r="D267" s="57" t="s">
        <v>67</v>
      </c>
      <c r="E267" s="29">
        <v>10</v>
      </c>
      <c r="F267" s="29">
        <v>10</v>
      </c>
      <c r="G267" s="26"/>
    </row>
    <row r="268" spans="1:7">
      <c r="A268" s="64">
        <f>IF(ISNUMBER(Tablo45[[#This Row],[JOUR]]),DATE(YEAR(Tablo45[[#This Row],[JOUR]]),MONTH(Tablo45[[#This Row],[JOUR]])+1,0),A266)</f>
        <v>42855</v>
      </c>
      <c r="B268" s="65">
        <f>IF(ISNUMBER(Tablo45[[#This Row],[JOUR]]),INT(MOD(INT((Tablo45[[#This Row],[JOUR]]-2)/7)+3/5,52+5/28))+1,B266)</f>
        <v>16</v>
      </c>
      <c r="C268" s="56"/>
      <c r="D268" s="56" t="s">
        <v>69</v>
      </c>
      <c r="E268" s="36"/>
      <c r="F268" s="36"/>
      <c r="G268" s="37"/>
    </row>
    <row r="269" spans="1:7">
      <c r="A269" s="64">
        <f>IF(ISNUMBER(Tablo45[[#This Row],[JOUR]]),DATE(YEAR(Tablo45[[#This Row],[JOUR]]),MONTH(Tablo45[[#This Row],[JOUR]])+1,0),A266)</f>
        <v>42855</v>
      </c>
      <c r="B269" s="65">
        <f>IF(ISNUMBER(Tablo45[[#This Row],[JOUR]]),INT(MOD(INT((Tablo45[[#This Row],[JOUR]]-2)/7)+3/5,52+5/28))+1,B266)</f>
        <v>16</v>
      </c>
      <c r="C269" s="57">
        <v>42848</v>
      </c>
      <c r="D269" s="57" t="s">
        <v>67</v>
      </c>
      <c r="E269" s="29"/>
      <c r="F269" s="29"/>
      <c r="G269" s="26"/>
    </row>
    <row r="270" spans="1:7">
      <c r="A270" s="64">
        <f>IF(ISNUMBER(Tablo45[[#This Row],[JOUR]]),DATE(YEAR(Tablo45[[#This Row],[JOUR]]),MONTH(Tablo45[[#This Row],[JOUR]])+1,0),A266)</f>
        <v>42855</v>
      </c>
      <c r="B270" s="65">
        <f>IF(ISNUMBER(Tablo45[[#This Row],[JOUR]]),INT(MOD(INT((Tablo45[[#This Row],[JOUR]]-2)/7)+3/5,52+5/28))+1,B266)</f>
        <v>16</v>
      </c>
      <c r="C270" s="56"/>
      <c r="D270" s="56" t="s">
        <v>69</v>
      </c>
      <c r="E270" s="36"/>
      <c r="F270" s="36"/>
      <c r="G270" s="37"/>
    </row>
    <row r="271" spans="1:7">
      <c r="A271" s="54">
        <f>IF(ISNUMBER(Tablo45[[#This Row],[JOUR]]),DATE(YEAR(Tablo45[[#This Row],[JOUR]]),MONTH(Tablo45[[#This Row],[JOUR]])+1,0),A266)</f>
        <v>42855</v>
      </c>
      <c r="B271" s="55">
        <f>IF(ISNUMBER(Tablo45[[#This Row],[JOUR]]),INT(MOD(INT((Tablo45[[#This Row],[JOUR]]-2)/7)+3/5,52+5/28))+1,B266)</f>
        <v>16</v>
      </c>
      <c r="C271" s="57" t="s">
        <v>66</v>
      </c>
      <c r="D271" s="57"/>
      <c r="E271" s="29" t="e">
        <f t="array" ref="E271">SUM(IF(ISNUMBER(E257:E270),E257:E270,SUMIF([2]!codes[code],E257:E270,[2]!codes[forfait])))+SUM(COUNTIF(JF,$C257:$C270))*JFHN</f>
        <v>#REF!</v>
      </c>
      <c r="F271" s="29" t="e">
        <f t="array" ref="F271">SUM(IF(ISNUMBER(F257:F270),F257:F270,SUMIF([2]!codes[code],F257:F270,[2]!codes[forfait])))+SUM(COUNTIF(JF,$C257:$C270))*JFHN</f>
        <v>#REF!</v>
      </c>
      <c r="G271" s="58" t="e">
        <f>SUM(Tablo45[[#This Row],[Barry]:[Syham]])</f>
        <v>#REF!</v>
      </c>
    </row>
    <row r="272" spans="1:7">
      <c r="A272" s="54">
        <f>IF(ISNUMBER(Tablo45[[#This Row],[JOUR]]),DATE(YEAR(Tablo45[[#This Row],[JOUR]]),MONTH(Tablo45[[#This Row],[JOUR]])+1,0),A271)</f>
        <v>42855</v>
      </c>
      <c r="B272" s="55">
        <f>IF(ISNUMBER(Tablo45[[#This Row],[JOUR]]),INT(MOD(INT((Tablo45[[#This Row],[JOUR]]-2)/7)+3/5,52+5/28))+1,B271)</f>
        <v>16</v>
      </c>
      <c r="C272" s="57" t="s">
        <v>71</v>
      </c>
      <c r="D272" s="57"/>
      <c r="E272" s="29" t="e">
        <f t="array" ref="E272">MIN(SUM(IF(ISNUMBER(E257:E270),E257:E270,SUMIF([2]!codes[code],E257:E270,[2]!codes[calcul_HS])))+SUM(COUNTIF(JF,$C257:$C270))*JFHS,sem)</f>
        <v>#REF!</v>
      </c>
      <c r="F272" s="29" t="e">
        <f t="array" ref="F272">MIN(SUM(IF(ISNUMBER(F257:F270),F257:F270,SUMIF([2]!codes[code],F257:F270,[2]!codes[calcul_HS])))+SUM(COUNTIF(JF,$C257:$C270))*JFHS,sem)</f>
        <v>#REF!</v>
      </c>
      <c r="G272" s="58" t="e">
        <f>SUM(Tablo45[[#This Row],[Barry]:[Syham]])</f>
        <v>#REF!</v>
      </c>
    </row>
    <row r="273" spans="1:7" ht="13.5" thickBot="1">
      <c r="A273" s="59">
        <f>IF(ISNUMBER(Tablo45[[#This Row],[JOUR]]),DATE(YEAR(Tablo45[[#This Row],[JOUR]]),MONTH(Tablo45[[#This Row],[JOUR]])+1,0),A272)</f>
        <v>42855</v>
      </c>
      <c r="B273" s="60">
        <f>IF(ISNUMBER(Tablo45[[#This Row],[JOUR]]),INT(MOD(INT((Tablo45[[#This Row],[JOUR]]-2)/7)+3/5,52+5/28))+1,B272)</f>
        <v>16</v>
      </c>
      <c r="C273" s="61" t="s">
        <v>72</v>
      </c>
      <c r="D273" s="61"/>
      <c r="E273" s="62" t="e">
        <f t="array" ref="E273">MAX(0,SUM(IF(ISNUMBER(E257:E270),E257:E270,SUMIF([2]!codes[code],E257:E270,[2]!codes[calcul_HS])))+SUM(COUNTIF(JF,$C257:$C270))*JFHS-sem)</f>
        <v>#REF!</v>
      </c>
      <c r="F273" s="62" t="e">
        <f t="array" ref="F273">MAX(0,SUM(IF(ISNUMBER(F257:F270),F257:F270,SUMIF([2]!codes[code],F257:F270,[2]!codes[calcul_HS])))+SUM(COUNTIF(JF,$C257:$C270))*JFHS-sem)</f>
        <v>#REF!</v>
      </c>
      <c r="G273" s="63" t="e">
        <f>SUM(Tablo45[[#This Row],[Barry]:[Syham]])</f>
        <v>#REF!</v>
      </c>
    </row>
    <row r="274" spans="1:7">
      <c r="A274" s="51">
        <f>IF(ISNUMBER(Tablo45[[#This Row],[JOUR]]),DATE(YEAR(Tablo45[[#This Row],[JOUR]]),MONTH(Tablo45[[#This Row],[JOUR]])+1,0),A273)</f>
        <v>42855</v>
      </c>
      <c r="B274" s="52">
        <f>IF(ISNUMBER(Tablo45[[#This Row],[JOUR]]),INT(MOD(INT((Tablo45[[#This Row],[JOUR]]-2)/7)+3/5,52+5/28))+1,B273)</f>
        <v>17</v>
      </c>
      <c r="C274" s="53">
        <v>42849</v>
      </c>
      <c r="D274" s="53" t="s">
        <v>67</v>
      </c>
      <c r="E274" s="28"/>
      <c r="F274" s="28"/>
      <c r="G274" s="25"/>
    </row>
    <row r="275" spans="1:7">
      <c r="A275" s="54">
        <f>IF(ISNUMBER(Tablo45[[#This Row],[JOUR]]),DATE(YEAR(Tablo45[[#This Row],[JOUR]]),MONTH(Tablo45[[#This Row],[JOUR]])+1,0),A274)</f>
        <v>42855</v>
      </c>
      <c r="B275" s="55">
        <f>IF(ISNUMBER(Tablo45[[#This Row],[JOUR]]),INT(MOD(INT((Tablo45[[#This Row],[JOUR]]-2)/7)+3/5,52+5/28))+1,B274)</f>
        <v>17</v>
      </c>
      <c r="C275" s="56"/>
      <c r="D275" s="56" t="s">
        <v>69</v>
      </c>
      <c r="E275" s="36"/>
      <c r="F275" s="36"/>
      <c r="G275" s="37"/>
    </row>
    <row r="276" spans="1:7">
      <c r="A276" s="54">
        <f>IF(ISNUMBER(Tablo45[[#This Row],[JOUR]]),DATE(YEAR(Tablo45[[#This Row],[JOUR]]),MONTH(Tablo45[[#This Row],[JOUR]])+1,0),A275)</f>
        <v>42855</v>
      </c>
      <c r="B276" s="55">
        <f>IF(ISNUMBER(Tablo45[[#This Row],[JOUR]]),INT(MOD(INT((Tablo45[[#This Row],[JOUR]]-2)/7)+3/5,52+5/28))+1,B275)</f>
        <v>17</v>
      </c>
      <c r="C276" s="57">
        <v>42850</v>
      </c>
      <c r="D276" s="57" t="s">
        <v>67</v>
      </c>
      <c r="E276" s="29"/>
      <c r="F276" s="29">
        <v>7</v>
      </c>
      <c r="G276" s="26"/>
    </row>
    <row r="277" spans="1:7">
      <c r="A277" s="54">
        <f>IF(ISNUMBER(Tablo45[[#This Row],[JOUR]]),DATE(YEAR(Tablo45[[#This Row],[JOUR]]),MONTH(Tablo45[[#This Row],[JOUR]])+1,0),A276)</f>
        <v>42855</v>
      </c>
      <c r="B277" s="55">
        <f>IF(ISNUMBER(Tablo45[[#This Row],[JOUR]]),INT(MOD(INT((Tablo45[[#This Row],[JOUR]]-2)/7)+3/5,52+5/28))+1,B276)</f>
        <v>17</v>
      </c>
      <c r="C277" s="56"/>
      <c r="D277" s="56" t="s">
        <v>69</v>
      </c>
      <c r="E277" s="36"/>
      <c r="F277" s="36"/>
      <c r="G277" s="37"/>
    </row>
    <row r="278" spans="1:7">
      <c r="A278" s="54">
        <f>IF(ISNUMBER(Tablo45[[#This Row],[JOUR]]),DATE(YEAR(Tablo45[[#This Row],[JOUR]]),MONTH(Tablo45[[#This Row],[JOUR]])+1,0),A277)</f>
        <v>42855</v>
      </c>
      <c r="B278" s="55">
        <f>IF(ISNUMBER(Tablo45[[#This Row],[JOUR]]),INT(MOD(INT((Tablo45[[#This Row],[JOUR]]-2)/7)+3/5,52+5/28))+1,B277)</f>
        <v>17</v>
      </c>
      <c r="C278" s="57">
        <v>42851</v>
      </c>
      <c r="D278" s="57" t="s">
        <v>67</v>
      </c>
      <c r="E278" s="29"/>
      <c r="F278" s="29">
        <v>7</v>
      </c>
      <c r="G278" s="26"/>
    </row>
    <row r="279" spans="1:7">
      <c r="A279" s="54">
        <f>IF(ISNUMBER(Tablo45[[#This Row],[JOUR]]),DATE(YEAR(Tablo45[[#This Row],[JOUR]]),MONTH(Tablo45[[#This Row],[JOUR]])+1,0),A278)</f>
        <v>42855</v>
      </c>
      <c r="B279" s="55">
        <f>IF(ISNUMBER(Tablo45[[#This Row],[JOUR]]),INT(MOD(INT((Tablo45[[#This Row],[JOUR]]-2)/7)+3/5,52+5/28))+1,B278)</f>
        <v>17</v>
      </c>
      <c r="C279" s="56"/>
      <c r="D279" s="56" t="s">
        <v>69</v>
      </c>
      <c r="E279" s="36"/>
      <c r="F279" s="36"/>
      <c r="G279" s="37"/>
    </row>
    <row r="280" spans="1:7">
      <c r="A280" s="54">
        <f>IF(ISNUMBER(Tablo45[[#This Row],[JOUR]]),DATE(YEAR(Tablo45[[#This Row],[JOUR]]),MONTH(Tablo45[[#This Row],[JOUR]])+1,0),A279)</f>
        <v>42855</v>
      </c>
      <c r="B280" s="55">
        <f>IF(ISNUMBER(Tablo45[[#This Row],[JOUR]]),INT(MOD(INT((Tablo45[[#This Row],[JOUR]]-2)/7)+3/5,52+5/28))+1,B279)</f>
        <v>17</v>
      </c>
      <c r="C280" s="57">
        <v>42852</v>
      </c>
      <c r="D280" s="57" t="s">
        <v>67</v>
      </c>
      <c r="E280" s="29"/>
      <c r="F280" s="29">
        <v>3.5</v>
      </c>
      <c r="G280" s="26"/>
    </row>
    <row r="281" spans="1:7">
      <c r="A281" s="54">
        <f>IF(ISNUMBER(Tablo45[[#This Row],[JOUR]]),DATE(YEAR(Tablo45[[#This Row],[JOUR]]),MONTH(Tablo45[[#This Row],[JOUR]])+1,0),A280)</f>
        <v>42855</v>
      </c>
      <c r="B281" s="55">
        <f>IF(ISNUMBER(Tablo45[[#This Row],[JOUR]]),INT(MOD(INT((Tablo45[[#This Row],[JOUR]]-2)/7)+3/5,52+5/28))+1,B280)</f>
        <v>17</v>
      </c>
      <c r="C281" s="56"/>
      <c r="D281" s="56" t="s">
        <v>69</v>
      </c>
      <c r="E281" s="36"/>
      <c r="F281" s="36"/>
      <c r="G281" s="37"/>
    </row>
    <row r="282" spans="1:7">
      <c r="A282" s="54">
        <f>IF(ISNUMBER(Tablo45[[#This Row],[JOUR]]),DATE(YEAR(Tablo45[[#This Row],[JOUR]]),MONTH(Tablo45[[#This Row],[JOUR]])+1,0),A281)</f>
        <v>42855</v>
      </c>
      <c r="B282" s="55">
        <f>IF(ISNUMBER(Tablo45[[#This Row],[JOUR]]),INT(MOD(INT((Tablo45[[#This Row],[JOUR]]-2)/7)+3/5,52+5/28))+1,B281)</f>
        <v>17</v>
      </c>
      <c r="C282" s="57">
        <v>42853</v>
      </c>
      <c r="D282" s="57" t="s">
        <v>67</v>
      </c>
      <c r="E282" s="29"/>
      <c r="F282" s="29">
        <v>9</v>
      </c>
      <c r="G282" s="26"/>
    </row>
    <row r="283" spans="1:7">
      <c r="A283" s="54">
        <f>IF(ISNUMBER(Tablo45[[#This Row],[JOUR]]),DATE(YEAR(Tablo45[[#This Row],[JOUR]]),MONTH(Tablo45[[#This Row],[JOUR]])+1,0),A282)</f>
        <v>42855</v>
      </c>
      <c r="B283" s="55">
        <f>IF(ISNUMBER(Tablo45[[#This Row],[JOUR]]),INT(MOD(INT((Tablo45[[#This Row],[JOUR]]-2)/7)+3/5,52+5/28))+1,B282)</f>
        <v>17</v>
      </c>
      <c r="C283" s="56"/>
      <c r="D283" s="56" t="s">
        <v>69</v>
      </c>
      <c r="E283" s="36"/>
      <c r="F283" s="36"/>
      <c r="G283" s="37"/>
    </row>
    <row r="284" spans="1:7">
      <c r="A284" s="64">
        <f>IF(ISNUMBER(Tablo45[[#This Row],[JOUR]]),DATE(YEAR(Tablo45[[#This Row],[JOUR]]),MONTH(Tablo45[[#This Row],[JOUR]])+1,0),A283)</f>
        <v>42855</v>
      </c>
      <c r="B284" s="65">
        <f>IF(ISNUMBER(Tablo45[[#This Row],[JOUR]]),INT(MOD(INT((Tablo45[[#This Row],[JOUR]]-2)/7)+3/5,52+5/28))+1,B283)</f>
        <v>17</v>
      </c>
      <c r="C284" s="57">
        <v>42854</v>
      </c>
      <c r="D284" s="57" t="s">
        <v>67</v>
      </c>
      <c r="E284" s="29"/>
      <c r="F284" s="29"/>
      <c r="G284" s="26"/>
    </row>
    <row r="285" spans="1:7">
      <c r="A285" s="64">
        <f>IF(ISNUMBER(Tablo45[[#This Row],[JOUR]]),DATE(YEAR(Tablo45[[#This Row],[JOUR]]),MONTH(Tablo45[[#This Row],[JOUR]])+1,0),A283)</f>
        <v>42855</v>
      </c>
      <c r="B285" s="65">
        <f>IF(ISNUMBER(Tablo45[[#This Row],[JOUR]]),INT(MOD(INT((Tablo45[[#This Row],[JOUR]]-2)/7)+3/5,52+5/28))+1,B283)</f>
        <v>17</v>
      </c>
      <c r="C285" s="56"/>
      <c r="D285" s="56" t="s">
        <v>69</v>
      </c>
      <c r="E285" s="36"/>
      <c r="F285" s="36"/>
      <c r="G285" s="37"/>
    </row>
    <row r="286" spans="1:7">
      <c r="A286" s="64">
        <f>IF(ISNUMBER(Tablo45[[#This Row],[JOUR]]),DATE(YEAR(Tablo45[[#This Row],[JOUR]]),MONTH(Tablo45[[#This Row],[JOUR]])+1,0),A283)</f>
        <v>42855</v>
      </c>
      <c r="B286" s="65">
        <f>IF(ISNUMBER(Tablo45[[#This Row],[JOUR]]),INT(MOD(INT((Tablo45[[#This Row],[JOUR]]-2)/7)+3/5,52+5/28))+1,B283)</f>
        <v>17</v>
      </c>
      <c r="C286" s="57">
        <v>42855</v>
      </c>
      <c r="D286" s="57" t="s">
        <v>67</v>
      </c>
      <c r="E286" s="29"/>
      <c r="F286" s="29"/>
      <c r="G286" s="26"/>
    </row>
    <row r="287" spans="1:7">
      <c r="A287" s="64">
        <f>IF(ISNUMBER(Tablo45[[#This Row],[JOUR]]),DATE(YEAR(Tablo45[[#This Row],[JOUR]]),MONTH(Tablo45[[#This Row],[JOUR]])+1,0),A283)</f>
        <v>42855</v>
      </c>
      <c r="B287" s="65">
        <f>IF(ISNUMBER(Tablo45[[#This Row],[JOUR]]),INT(MOD(INT((Tablo45[[#This Row],[JOUR]]-2)/7)+3/5,52+5/28))+1,B283)</f>
        <v>17</v>
      </c>
      <c r="C287" s="56"/>
      <c r="D287" s="56" t="s">
        <v>69</v>
      </c>
      <c r="E287" s="36"/>
      <c r="F287" s="36"/>
      <c r="G287" s="37"/>
    </row>
    <row r="288" spans="1:7">
      <c r="A288" s="54">
        <f>IF(ISNUMBER(Tablo45[[#This Row],[JOUR]]),DATE(YEAR(Tablo45[[#This Row],[JOUR]]),MONTH(Tablo45[[#This Row],[JOUR]])+1,0),A283)</f>
        <v>42855</v>
      </c>
      <c r="B288" s="55">
        <f>IF(ISNUMBER(Tablo45[[#This Row],[JOUR]]),INT(MOD(INT((Tablo45[[#This Row],[JOUR]]-2)/7)+3/5,52+5/28))+1,B283)</f>
        <v>17</v>
      </c>
      <c r="C288" s="57" t="s">
        <v>66</v>
      </c>
      <c r="D288" s="57"/>
      <c r="E288" s="29" t="e">
        <f t="array" ref="E288">SUM(IF(ISNUMBER(E274:E287),E274:E287,SUMIF([2]!codes[code],E274:E287,[2]!codes[forfait])))+SUM(COUNTIF(JF,$C274:$C287))*JFHN</f>
        <v>#REF!</v>
      </c>
      <c r="F288" s="29" t="e">
        <f t="array" ref="F288">SUM(IF(ISNUMBER(F274:F287),F274:F287,SUMIF([2]!codes[code],F274:F287,[2]!codes[forfait])))+SUM(COUNTIF(JF,$C274:$C287))*JFHN</f>
        <v>#REF!</v>
      </c>
      <c r="G288" s="58" t="e">
        <f>SUM(Tablo45[[#This Row],[Barry]:[Syham]])</f>
        <v>#REF!</v>
      </c>
    </row>
    <row r="289" spans="1:7">
      <c r="A289" s="54">
        <f>IF(ISNUMBER(Tablo45[[#This Row],[JOUR]]),DATE(YEAR(Tablo45[[#This Row],[JOUR]]),MONTH(Tablo45[[#This Row],[JOUR]])+1,0),A288)</f>
        <v>42855</v>
      </c>
      <c r="B289" s="55">
        <f>IF(ISNUMBER(Tablo45[[#This Row],[JOUR]]),INT(MOD(INT((Tablo45[[#This Row],[JOUR]]-2)/7)+3/5,52+5/28))+1,B288)</f>
        <v>17</v>
      </c>
      <c r="C289" s="57" t="s">
        <v>71</v>
      </c>
      <c r="D289" s="57"/>
      <c r="E289" s="29" t="e">
        <f t="array" ref="E289">MIN(SUM(IF(ISNUMBER(E274:E287),E274:E287,SUMIF([2]!codes[code],E274:E287,[2]!codes[calcul_HS])))+SUM(COUNTIF(JF,$C274:$C287))*JFHS,sem)</f>
        <v>#REF!</v>
      </c>
      <c r="F289" s="29" t="e">
        <f t="array" ref="F289">MIN(SUM(IF(ISNUMBER(F274:F287),F274:F287,SUMIF([2]!codes[code],F274:F287,[2]!codes[calcul_HS])))+SUM(COUNTIF(JF,$C274:$C287))*JFHS,sem)</f>
        <v>#REF!</v>
      </c>
      <c r="G289" s="58" t="e">
        <f>SUM(Tablo45[[#This Row],[Barry]:[Syham]])</f>
        <v>#REF!</v>
      </c>
    </row>
    <row r="290" spans="1:7" ht="13.5" thickBot="1">
      <c r="A290" s="59">
        <f>IF(ISNUMBER(Tablo45[[#This Row],[JOUR]]),DATE(YEAR(Tablo45[[#This Row],[JOUR]]),MONTH(Tablo45[[#This Row],[JOUR]])+1,0),A289)</f>
        <v>42855</v>
      </c>
      <c r="B290" s="60">
        <f>IF(ISNUMBER(Tablo45[[#This Row],[JOUR]]),INT(MOD(INT((Tablo45[[#This Row],[JOUR]]-2)/7)+3/5,52+5/28))+1,B289)</f>
        <v>17</v>
      </c>
      <c r="C290" s="61" t="s">
        <v>72</v>
      </c>
      <c r="D290" s="61"/>
      <c r="E290" s="62" t="e">
        <f t="array" ref="E290">MAX(0,SUM(IF(ISNUMBER(E274:E287),E274:E287,SUMIF([2]!codes[code],E274:E287,[2]!codes[calcul_HS])))+SUM(COUNTIF(JF,$C274:$C287))*JFHS-sem)</f>
        <v>#REF!</v>
      </c>
      <c r="F290" s="62" t="e">
        <f t="array" ref="F290">MAX(0,SUM(IF(ISNUMBER(F274:F287),F274:F287,SUMIF([2]!codes[code],F274:F287,[2]!codes[calcul_HS])))+SUM(COUNTIF(JF,$C274:$C287))*JFHS-sem)</f>
        <v>#REF!</v>
      </c>
      <c r="G290" s="63" t="e">
        <f>SUM(Tablo45[[#This Row],[Barry]:[Syham]])</f>
        <v>#REF!</v>
      </c>
    </row>
    <row r="291" spans="1:7">
      <c r="A291" s="51">
        <f>IF(ISNUMBER(Tablo45[[#This Row],[JOUR]]),DATE(YEAR(Tablo45[[#This Row],[JOUR]]),MONTH(Tablo45[[#This Row],[JOUR]])+1,0),A290)</f>
        <v>42886</v>
      </c>
      <c r="B291" s="52">
        <f>IF(ISNUMBER(Tablo45[[#This Row],[JOUR]]),INT(MOD(INT((Tablo45[[#This Row],[JOUR]]-2)/7)+3/5,52+5/28))+1,B290)</f>
        <v>18</v>
      </c>
      <c r="C291" s="53">
        <v>42856</v>
      </c>
      <c r="D291" s="53" t="s">
        <v>67</v>
      </c>
      <c r="E291" s="28"/>
      <c r="F291" s="28"/>
      <c r="G291" s="25"/>
    </row>
    <row r="292" spans="1:7">
      <c r="A292" s="54">
        <f>IF(ISNUMBER(Tablo45[[#This Row],[JOUR]]),DATE(YEAR(Tablo45[[#This Row],[JOUR]]),MONTH(Tablo45[[#This Row],[JOUR]])+1,0),A291)</f>
        <v>42886</v>
      </c>
      <c r="B292" s="55">
        <f>IF(ISNUMBER(Tablo45[[#This Row],[JOUR]]),INT(MOD(INT((Tablo45[[#This Row],[JOUR]]-2)/7)+3/5,52+5/28))+1,B291)</f>
        <v>18</v>
      </c>
      <c r="C292" s="56"/>
      <c r="D292" s="56" t="s">
        <v>69</v>
      </c>
      <c r="E292" s="36"/>
      <c r="F292" s="36"/>
      <c r="G292" s="37"/>
    </row>
    <row r="293" spans="1:7">
      <c r="A293" s="54">
        <f>IF(ISNUMBER(Tablo45[[#This Row],[JOUR]]),DATE(YEAR(Tablo45[[#This Row],[JOUR]]),MONTH(Tablo45[[#This Row],[JOUR]])+1,0),A292)</f>
        <v>42886</v>
      </c>
      <c r="B293" s="55">
        <f>IF(ISNUMBER(Tablo45[[#This Row],[JOUR]]),INT(MOD(INT((Tablo45[[#This Row],[JOUR]]-2)/7)+3/5,52+5/28))+1,B292)</f>
        <v>18</v>
      </c>
      <c r="C293" s="57">
        <v>42857</v>
      </c>
      <c r="D293" s="57" t="s">
        <v>67</v>
      </c>
      <c r="E293" s="29"/>
      <c r="F293" s="29"/>
      <c r="G293" s="26"/>
    </row>
    <row r="294" spans="1:7">
      <c r="A294" s="54">
        <f>IF(ISNUMBER(Tablo45[[#This Row],[JOUR]]),DATE(YEAR(Tablo45[[#This Row],[JOUR]]),MONTH(Tablo45[[#This Row],[JOUR]])+1,0),A293)</f>
        <v>42886</v>
      </c>
      <c r="B294" s="55">
        <f>IF(ISNUMBER(Tablo45[[#This Row],[JOUR]]),INT(MOD(INT((Tablo45[[#This Row],[JOUR]]-2)/7)+3/5,52+5/28))+1,B293)</f>
        <v>18</v>
      </c>
      <c r="C294" s="56"/>
      <c r="D294" s="56" t="s">
        <v>69</v>
      </c>
      <c r="E294" s="36"/>
      <c r="F294" s="36"/>
      <c r="G294" s="37"/>
    </row>
    <row r="295" spans="1:7">
      <c r="A295" s="54">
        <f>IF(ISNUMBER(Tablo45[[#This Row],[JOUR]]),DATE(YEAR(Tablo45[[#This Row],[JOUR]]),MONTH(Tablo45[[#This Row],[JOUR]])+1,0),A294)</f>
        <v>42886</v>
      </c>
      <c r="B295" s="55">
        <f>IF(ISNUMBER(Tablo45[[#This Row],[JOUR]]),INT(MOD(INT((Tablo45[[#This Row],[JOUR]]-2)/7)+3/5,52+5/28))+1,B294)</f>
        <v>18</v>
      </c>
      <c r="C295" s="57">
        <v>42858</v>
      </c>
      <c r="D295" s="57" t="s">
        <v>67</v>
      </c>
      <c r="E295" s="29"/>
      <c r="F295" s="29">
        <v>7</v>
      </c>
      <c r="G295" s="26"/>
    </row>
    <row r="296" spans="1:7">
      <c r="A296" s="54">
        <f>IF(ISNUMBER(Tablo45[[#This Row],[JOUR]]),DATE(YEAR(Tablo45[[#This Row],[JOUR]]),MONTH(Tablo45[[#This Row],[JOUR]])+1,0),A295)</f>
        <v>42886</v>
      </c>
      <c r="B296" s="55">
        <f>IF(ISNUMBER(Tablo45[[#This Row],[JOUR]]),INT(MOD(INT((Tablo45[[#This Row],[JOUR]]-2)/7)+3/5,52+5/28))+1,B295)</f>
        <v>18</v>
      </c>
      <c r="C296" s="56"/>
      <c r="D296" s="56" t="s">
        <v>69</v>
      </c>
      <c r="E296" s="36"/>
      <c r="F296" s="36"/>
      <c r="G296" s="37"/>
    </row>
    <row r="297" spans="1:7">
      <c r="A297" s="54">
        <f>IF(ISNUMBER(Tablo45[[#This Row],[JOUR]]),DATE(YEAR(Tablo45[[#This Row],[JOUR]]),MONTH(Tablo45[[#This Row],[JOUR]])+1,0),A296)</f>
        <v>42886</v>
      </c>
      <c r="B297" s="55">
        <f>IF(ISNUMBER(Tablo45[[#This Row],[JOUR]]),INT(MOD(INT((Tablo45[[#This Row],[JOUR]]-2)/7)+3/5,52+5/28))+1,B296)</f>
        <v>18</v>
      </c>
      <c r="C297" s="57">
        <v>42859</v>
      </c>
      <c r="D297" s="57" t="s">
        <v>67</v>
      </c>
      <c r="E297" s="29">
        <v>7</v>
      </c>
      <c r="F297" s="29">
        <v>3.5</v>
      </c>
      <c r="G297" s="26"/>
    </row>
    <row r="298" spans="1:7">
      <c r="A298" s="54">
        <f>IF(ISNUMBER(Tablo45[[#This Row],[JOUR]]),DATE(YEAR(Tablo45[[#This Row],[JOUR]]),MONTH(Tablo45[[#This Row],[JOUR]])+1,0),A297)</f>
        <v>42886</v>
      </c>
      <c r="B298" s="55">
        <f>IF(ISNUMBER(Tablo45[[#This Row],[JOUR]]),INT(MOD(INT((Tablo45[[#This Row],[JOUR]]-2)/7)+3/5,52+5/28))+1,B297)</f>
        <v>18</v>
      </c>
      <c r="C298" s="56"/>
      <c r="D298" s="56" t="s">
        <v>69</v>
      </c>
      <c r="E298" s="36"/>
      <c r="F298" s="36"/>
      <c r="G298" s="37"/>
    </row>
    <row r="299" spans="1:7">
      <c r="A299" s="54">
        <f>IF(ISNUMBER(Tablo45[[#This Row],[JOUR]]),DATE(YEAR(Tablo45[[#This Row],[JOUR]]),MONTH(Tablo45[[#This Row],[JOUR]])+1,0),A298)</f>
        <v>42886</v>
      </c>
      <c r="B299" s="55">
        <f>IF(ISNUMBER(Tablo45[[#This Row],[JOUR]]),INT(MOD(INT((Tablo45[[#This Row],[JOUR]]-2)/7)+3/5,52+5/28))+1,B298)</f>
        <v>18</v>
      </c>
      <c r="C299" s="57">
        <v>42860</v>
      </c>
      <c r="D299" s="57" t="s">
        <v>67</v>
      </c>
      <c r="E299" s="29">
        <v>10</v>
      </c>
      <c r="F299" s="29">
        <v>9</v>
      </c>
      <c r="G299" s="26"/>
    </row>
    <row r="300" spans="1:7">
      <c r="A300" s="54">
        <f>IF(ISNUMBER(Tablo45[[#This Row],[JOUR]]),DATE(YEAR(Tablo45[[#This Row],[JOUR]]),MONTH(Tablo45[[#This Row],[JOUR]])+1,0),A299)</f>
        <v>42886</v>
      </c>
      <c r="B300" s="55">
        <f>IF(ISNUMBER(Tablo45[[#This Row],[JOUR]]),INT(MOD(INT((Tablo45[[#This Row],[JOUR]]-2)/7)+3/5,52+5/28))+1,B299)</f>
        <v>18</v>
      </c>
      <c r="C300" s="56"/>
      <c r="D300" s="56" t="s">
        <v>69</v>
      </c>
      <c r="E300" s="36"/>
      <c r="F300" s="36"/>
      <c r="G300" s="37"/>
    </row>
    <row r="301" spans="1:7">
      <c r="A301" s="64">
        <f>IF(ISNUMBER(Tablo45[[#This Row],[JOUR]]),DATE(YEAR(Tablo45[[#This Row],[JOUR]]),MONTH(Tablo45[[#This Row],[JOUR]])+1,0),A300)</f>
        <v>42886</v>
      </c>
      <c r="B301" s="65">
        <f>IF(ISNUMBER(Tablo45[[#This Row],[JOUR]]),INT(MOD(INT((Tablo45[[#This Row],[JOUR]]-2)/7)+3/5,52+5/28))+1,B300)</f>
        <v>18</v>
      </c>
      <c r="C301" s="57">
        <v>42861</v>
      </c>
      <c r="D301" s="57" t="s">
        <v>67</v>
      </c>
      <c r="E301" s="29">
        <v>10</v>
      </c>
      <c r="F301" s="29">
        <v>8.5</v>
      </c>
      <c r="G301" s="26"/>
    </row>
    <row r="302" spans="1:7">
      <c r="A302" s="64">
        <f>IF(ISNUMBER(Tablo45[[#This Row],[JOUR]]),DATE(YEAR(Tablo45[[#This Row],[JOUR]]),MONTH(Tablo45[[#This Row],[JOUR]])+1,0),A300)</f>
        <v>42886</v>
      </c>
      <c r="B302" s="65">
        <f>IF(ISNUMBER(Tablo45[[#This Row],[JOUR]]),INT(MOD(INT((Tablo45[[#This Row],[JOUR]]-2)/7)+3/5,52+5/28))+1,B300)</f>
        <v>18</v>
      </c>
      <c r="C302" s="56"/>
      <c r="D302" s="56" t="s">
        <v>69</v>
      </c>
      <c r="E302" s="36"/>
      <c r="F302" s="36"/>
      <c r="G302" s="37"/>
    </row>
    <row r="303" spans="1:7">
      <c r="A303" s="64">
        <f>IF(ISNUMBER(Tablo45[[#This Row],[JOUR]]),DATE(YEAR(Tablo45[[#This Row],[JOUR]]),MONTH(Tablo45[[#This Row],[JOUR]])+1,0),A300)</f>
        <v>42886</v>
      </c>
      <c r="B303" s="65">
        <f>IF(ISNUMBER(Tablo45[[#This Row],[JOUR]]),INT(MOD(INT((Tablo45[[#This Row],[JOUR]]-2)/7)+3/5,52+5/28))+1,B300)</f>
        <v>18</v>
      </c>
      <c r="C303" s="57">
        <v>42862</v>
      </c>
      <c r="D303" s="57" t="s">
        <v>67</v>
      </c>
      <c r="E303" s="29"/>
      <c r="F303" s="29"/>
      <c r="G303" s="26"/>
    </row>
    <row r="304" spans="1:7">
      <c r="A304" s="64">
        <f>IF(ISNUMBER(Tablo45[[#This Row],[JOUR]]),DATE(YEAR(Tablo45[[#This Row],[JOUR]]),MONTH(Tablo45[[#This Row],[JOUR]])+1,0),A300)</f>
        <v>42886</v>
      </c>
      <c r="B304" s="65">
        <f>IF(ISNUMBER(Tablo45[[#This Row],[JOUR]]),INT(MOD(INT((Tablo45[[#This Row],[JOUR]]-2)/7)+3/5,52+5/28))+1,B300)</f>
        <v>18</v>
      </c>
      <c r="C304" s="56"/>
      <c r="D304" s="56" t="s">
        <v>69</v>
      </c>
      <c r="E304" s="36"/>
      <c r="F304" s="36"/>
      <c r="G304" s="37"/>
    </row>
    <row r="305" spans="1:7">
      <c r="A305" s="54">
        <f>IF(ISNUMBER(Tablo45[[#This Row],[JOUR]]),DATE(YEAR(Tablo45[[#This Row],[JOUR]]),MONTH(Tablo45[[#This Row],[JOUR]])+1,0),A300)</f>
        <v>42886</v>
      </c>
      <c r="B305" s="55">
        <f>IF(ISNUMBER(Tablo45[[#This Row],[JOUR]]),INT(MOD(INT((Tablo45[[#This Row],[JOUR]]-2)/7)+3/5,52+5/28))+1,B300)</f>
        <v>18</v>
      </c>
      <c r="C305" s="57" t="s">
        <v>66</v>
      </c>
      <c r="D305" s="57"/>
      <c r="E305" s="29" t="e">
        <f t="array" ref="E305">SUM(IF(ISNUMBER(E291:E304),E291:E304,SUMIF([2]!codes[code],E291:E304,[2]!codes[forfait])))+SUM(COUNTIF(JF,$C291:$C304))*JFHN</f>
        <v>#REF!</v>
      </c>
      <c r="F305" s="29" t="e">
        <f t="array" ref="F305">SUM(IF(ISNUMBER(F291:F304),F291:F304,SUMIF([2]!codes[code],F291:F304,[2]!codes[forfait])))+SUM(COUNTIF(JF,$C291:$C304))*JFHN</f>
        <v>#REF!</v>
      </c>
      <c r="G305" s="58" t="e">
        <f>SUM(Tablo45[[#This Row],[Barry]:[Syham]])</f>
        <v>#REF!</v>
      </c>
    </row>
    <row r="306" spans="1:7">
      <c r="A306" s="54">
        <f>IF(ISNUMBER(Tablo45[[#This Row],[JOUR]]),DATE(YEAR(Tablo45[[#This Row],[JOUR]]),MONTH(Tablo45[[#This Row],[JOUR]])+1,0),A305)</f>
        <v>42886</v>
      </c>
      <c r="B306" s="55">
        <f>IF(ISNUMBER(Tablo45[[#This Row],[JOUR]]),INT(MOD(INT((Tablo45[[#This Row],[JOUR]]-2)/7)+3/5,52+5/28))+1,B305)</f>
        <v>18</v>
      </c>
      <c r="C306" s="57" t="s">
        <v>71</v>
      </c>
      <c r="D306" s="57"/>
      <c r="E306" s="29" t="e">
        <f t="array" ref="E306">MIN(SUM(IF(ISNUMBER(E291:E304),E291:E304,SUMIF([2]!codes[code],E291:E304,[2]!codes[calcul_HS])))+SUM(COUNTIF(JF,$C291:$C304))*JFHS,sem)</f>
        <v>#REF!</v>
      </c>
      <c r="F306" s="29" t="e">
        <f t="array" ref="F306">MIN(SUM(IF(ISNUMBER(F291:F304),F291:F304,SUMIF([2]!codes[code],F291:F304,[2]!codes[calcul_HS])))+SUM(COUNTIF(JF,$C291:$C304))*JFHS,sem)</f>
        <v>#REF!</v>
      </c>
      <c r="G306" s="58" t="e">
        <f>SUM(Tablo45[[#This Row],[Barry]:[Syham]])</f>
        <v>#REF!</v>
      </c>
    </row>
    <row r="307" spans="1:7" ht="13.5" thickBot="1">
      <c r="A307" s="59">
        <f>IF(ISNUMBER(Tablo45[[#This Row],[JOUR]]),DATE(YEAR(Tablo45[[#This Row],[JOUR]]),MONTH(Tablo45[[#This Row],[JOUR]])+1,0),A306)</f>
        <v>42886</v>
      </c>
      <c r="B307" s="60">
        <f>IF(ISNUMBER(Tablo45[[#This Row],[JOUR]]),INT(MOD(INT((Tablo45[[#This Row],[JOUR]]-2)/7)+3/5,52+5/28))+1,B306)</f>
        <v>18</v>
      </c>
      <c r="C307" s="61" t="s">
        <v>72</v>
      </c>
      <c r="D307" s="61"/>
      <c r="E307" s="62" t="e">
        <f t="array" ref="E307">MAX(0,SUM(IF(ISNUMBER(E291:E304),E291:E304,SUMIF([2]!codes[code],E291:E304,[2]!codes[calcul_HS])))+SUM(COUNTIF(JF,$C291:$C304))*JFHS-sem)</f>
        <v>#REF!</v>
      </c>
      <c r="F307" s="62" t="e">
        <f t="array" ref="F307">MAX(0,SUM(IF(ISNUMBER(F291:F304),F291:F304,SUMIF([2]!codes[code],F291:F304,[2]!codes[calcul_HS])))+SUM(COUNTIF(JF,$C291:$C304))*JFHS-sem)</f>
        <v>#REF!</v>
      </c>
      <c r="G307" s="63" t="e">
        <f>SUM(Tablo45[[#This Row],[Barry]:[Syham]])</f>
        <v>#REF!</v>
      </c>
    </row>
    <row r="308" spans="1:7">
      <c r="A308" s="51">
        <f>IF(ISNUMBER(Tablo45[[#This Row],[JOUR]]),DATE(YEAR(Tablo45[[#This Row],[JOUR]]),MONTH(Tablo45[[#This Row],[JOUR]])+1,0),A307)</f>
        <v>42886</v>
      </c>
      <c r="B308" s="52">
        <f>IF(ISNUMBER(Tablo45[[#This Row],[JOUR]]),INT(MOD(INT((Tablo45[[#This Row],[JOUR]]-2)/7)+3/5,52+5/28))+1,B307)</f>
        <v>19</v>
      </c>
      <c r="C308" s="53">
        <v>42863</v>
      </c>
      <c r="D308" s="53" t="s">
        <v>67</v>
      </c>
      <c r="E308" s="28"/>
      <c r="F308" s="28"/>
      <c r="G308" s="25"/>
    </row>
    <row r="309" spans="1:7">
      <c r="A309" s="54">
        <f>IF(ISNUMBER(Tablo45[[#This Row],[JOUR]]),DATE(YEAR(Tablo45[[#This Row],[JOUR]]),MONTH(Tablo45[[#This Row],[JOUR]])+1,0),A308)</f>
        <v>42886</v>
      </c>
      <c r="B309" s="55">
        <f>IF(ISNUMBER(Tablo45[[#This Row],[JOUR]]),INT(MOD(INT((Tablo45[[#This Row],[JOUR]]-2)/7)+3/5,52+5/28))+1,B308)</f>
        <v>19</v>
      </c>
      <c r="C309" s="56"/>
      <c r="D309" s="56" t="s">
        <v>69</v>
      </c>
      <c r="E309" s="36"/>
      <c r="F309" s="36"/>
      <c r="G309" s="37"/>
    </row>
    <row r="310" spans="1:7">
      <c r="A310" s="54">
        <f>IF(ISNUMBER(Tablo45[[#This Row],[JOUR]]),DATE(YEAR(Tablo45[[#This Row],[JOUR]]),MONTH(Tablo45[[#This Row],[JOUR]])+1,0),A309)</f>
        <v>42886</v>
      </c>
      <c r="B310" s="55">
        <f>IF(ISNUMBER(Tablo45[[#This Row],[JOUR]]),INT(MOD(INT((Tablo45[[#This Row],[JOUR]]-2)/7)+3/5,52+5/28))+1,B309)</f>
        <v>19</v>
      </c>
      <c r="C310" s="57">
        <v>42864</v>
      </c>
      <c r="D310" s="57" t="s">
        <v>67</v>
      </c>
      <c r="E310" s="29"/>
      <c r="F310" s="29"/>
      <c r="G310" s="26"/>
    </row>
    <row r="311" spans="1:7">
      <c r="A311" s="54">
        <f>IF(ISNUMBER(Tablo45[[#This Row],[JOUR]]),DATE(YEAR(Tablo45[[#This Row],[JOUR]]),MONTH(Tablo45[[#This Row],[JOUR]])+1,0),A310)</f>
        <v>42886</v>
      </c>
      <c r="B311" s="55">
        <f>IF(ISNUMBER(Tablo45[[#This Row],[JOUR]]),INT(MOD(INT((Tablo45[[#This Row],[JOUR]]-2)/7)+3/5,52+5/28))+1,B310)</f>
        <v>19</v>
      </c>
      <c r="C311" s="56"/>
      <c r="D311" s="56" t="s">
        <v>69</v>
      </c>
      <c r="E311" s="36"/>
      <c r="F311" s="36"/>
      <c r="G311" s="37"/>
    </row>
    <row r="312" spans="1:7">
      <c r="A312" s="54">
        <f>IF(ISNUMBER(Tablo45[[#This Row],[JOUR]]),DATE(YEAR(Tablo45[[#This Row],[JOUR]]),MONTH(Tablo45[[#This Row],[JOUR]])+1,0),A311)</f>
        <v>42886</v>
      </c>
      <c r="B312" s="55">
        <f>IF(ISNUMBER(Tablo45[[#This Row],[JOUR]]),INT(MOD(INT((Tablo45[[#This Row],[JOUR]]-2)/7)+3/5,52+5/28))+1,B311)</f>
        <v>19</v>
      </c>
      <c r="C312" s="57">
        <v>42865</v>
      </c>
      <c r="D312" s="57" t="s">
        <v>67</v>
      </c>
      <c r="E312" s="29"/>
      <c r="F312" s="29">
        <v>7</v>
      </c>
      <c r="G312" s="26"/>
    </row>
    <row r="313" spans="1:7">
      <c r="A313" s="54">
        <f>IF(ISNUMBER(Tablo45[[#This Row],[JOUR]]),DATE(YEAR(Tablo45[[#This Row],[JOUR]]),MONTH(Tablo45[[#This Row],[JOUR]])+1,0),A312)</f>
        <v>42886</v>
      </c>
      <c r="B313" s="55">
        <f>IF(ISNUMBER(Tablo45[[#This Row],[JOUR]]),INT(MOD(INT((Tablo45[[#This Row],[JOUR]]-2)/7)+3/5,52+5/28))+1,B312)</f>
        <v>19</v>
      </c>
      <c r="C313" s="56"/>
      <c r="D313" s="56" t="s">
        <v>69</v>
      </c>
      <c r="E313" s="36"/>
      <c r="F313" s="36"/>
      <c r="G313" s="37"/>
    </row>
    <row r="314" spans="1:7">
      <c r="A314" s="54">
        <f>IF(ISNUMBER(Tablo45[[#This Row],[JOUR]]),DATE(YEAR(Tablo45[[#This Row],[JOUR]]),MONTH(Tablo45[[#This Row],[JOUR]])+1,0),A313)</f>
        <v>42886</v>
      </c>
      <c r="B314" s="55">
        <f>IF(ISNUMBER(Tablo45[[#This Row],[JOUR]]),INT(MOD(INT((Tablo45[[#This Row],[JOUR]]-2)/7)+3/5,52+5/28))+1,B313)</f>
        <v>19</v>
      </c>
      <c r="C314" s="57">
        <v>42866</v>
      </c>
      <c r="D314" s="57" t="s">
        <v>67</v>
      </c>
      <c r="E314" s="29">
        <v>7</v>
      </c>
      <c r="F314" s="29">
        <v>3.5</v>
      </c>
      <c r="G314" s="26"/>
    </row>
    <row r="315" spans="1:7">
      <c r="A315" s="54">
        <f>IF(ISNUMBER(Tablo45[[#This Row],[JOUR]]),DATE(YEAR(Tablo45[[#This Row],[JOUR]]),MONTH(Tablo45[[#This Row],[JOUR]])+1,0),A314)</f>
        <v>42886</v>
      </c>
      <c r="B315" s="55">
        <f>IF(ISNUMBER(Tablo45[[#This Row],[JOUR]]),INT(MOD(INT((Tablo45[[#This Row],[JOUR]]-2)/7)+3/5,52+5/28))+1,B314)</f>
        <v>19</v>
      </c>
      <c r="C315" s="56"/>
      <c r="D315" s="56" t="s">
        <v>69</v>
      </c>
      <c r="E315" s="36"/>
      <c r="F315" s="36"/>
      <c r="G315" s="37"/>
    </row>
    <row r="316" spans="1:7">
      <c r="A316" s="54">
        <f>IF(ISNUMBER(Tablo45[[#This Row],[JOUR]]),DATE(YEAR(Tablo45[[#This Row],[JOUR]]),MONTH(Tablo45[[#This Row],[JOUR]])+1,0),A315)</f>
        <v>42886</v>
      </c>
      <c r="B316" s="55">
        <f>IF(ISNUMBER(Tablo45[[#This Row],[JOUR]]),INT(MOD(INT((Tablo45[[#This Row],[JOUR]]-2)/7)+3/5,52+5/28))+1,B315)</f>
        <v>19</v>
      </c>
      <c r="C316" s="57">
        <v>42867</v>
      </c>
      <c r="D316" s="57" t="s">
        <v>67</v>
      </c>
      <c r="E316" s="29">
        <v>10</v>
      </c>
      <c r="F316" s="29">
        <v>10</v>
      </c>
      <c r="G316" s="26"/>
    </row>
    <row r="317" spans="1:7">
      <c r="A317" s="54">
        <f>IF(ISNUMBER(Tablo45[[#This Row],[JOUR]]),DATE(YEAR(Tablo45[[#This Row],[JOUR]]),MONTH(Tablo45[[#This Row],[JOUR]])+1,0),A316)</f>
        <v>42886</v>
      </c>
      <c r="B317" s="55">
        <f>IF(ISNUMBER(Tablo45[[#This Row],[JOUR]]),INT(MOD(INT((Tablo45[[#This Row],[JOUR]]-2)/7)+3/5,52+5/28))+1,B316)</f>
        <v>19</v>
      </c>
      <c r="C317" s="56"/>
      <c r="D317" s="56" t="s">
        <v>69</v>
      </c>
      <c r="E317" s="36"/>
      <c r="F317" s="36"/>
      <c r="G317" s="37"/>
    </row>
    <row r="318" spans="1:7">
      <c r="A318" s="64">
        <f>IF(ISNUMBER(Tablo45[[#This Row],[JOUR]]),DATE(YEAR(Tablo45[[#This Row],[JOUR]]),MONTH(Tablo45[[#This Row],[JOUR]])+1,0),A317)</f>
        <v>42886</v>
      </c>
      <c r="B318" s="65">
        <f>IF(ISNUMBER(Tablo45[[#This Row],[JOUR]]),INT(MOD(INT((Tablo45[[#This Row],[JOUR]]-2)/7)+3/5,52+5/28))+1,B317)</f>
        <v>19</v>
      </c>
      <c r="C318" s="57">
        <v>42868</v>
      </c>
      <c r="D318" s="57" t="s">
        <v>67</v>
      </c>
      <c r="E318" s="29">
        <v>10</v>
      </c>
      <c r="F318" s="29">
        <v>10</v>
      </c>
      <c r="G318" s="26"/>
    </row>
    <row r="319" spans="1:7">
      <c r="A319" s="64">
        <f>IF(ISNUMBER(Tablo45[[#This Row],[JOUR]]),DATE(YEAR(Tablo45[[#This Row],[JOUR]]),MONTH(Tablo45[[#This Row],[JOUR]])+1,0),A317)</f>
        <v>42886</v>
      </c>
      <c r="B319" s="65">
        <f>IF(ISNUMBER(Tablo45[[#This Row],[JOUR]]),INT(MOD(INT((Tablo45[[#This Row],[JOUR]]-2)/7)+3/5,52+5/28))+1,B317)</f>
        <v>19</v>
      </c>
      <c r="C319" s="56"/>
      <c r="D319" s="56" t="s">
        <v>69</v>
      </c>
      <c r="E319" s="36"/>
      <c r="F319" s="36"/>
      <c r="G319" s="37"/>
    </row>
    <row r="320" spans="1:7">
      <c r="A320" s="64">
        <f>IF(ISNUMBER(Tablo45[[#This Row],[JOUR]]),DATE(YEAR(Tablo45[[#This Row],[JOUR]]),MONTH(Tablo45[[#This Row],[JOUR]])+1,0),A317)</f>
        <v>42886</v>
      </c>
      <c r="B320" s="65">
        <f>IF(ISNUMBER(Tablo45[[#This Row],[JOUR]]),INT(MOD(INT((Tablo45[[#This Row],[JOUR]]-2)/7)+3/5,52+5/28))+1,B317)</f>
        <v>19</v>
      </c>
      <c r="C320" s="57">
        <v>42869</v>
      </c>
      <c r="D320" s="57" t="s">
        <v>67</v>
      </c>
      <c r="E320" s="29">
        <v>5</v>
      </c>
      <c r="F320" s="29"/>
      <c r="G320" s="26"/>
    </row>
    <row r="321" spans="1:7">
      <c r="A321" s="64">
        <f>IF(ISNUMBER(Tablo45[[#This Row],[JOUR]]),DATE(YEAR(Tablo45[[#This Row],[JOUR]]),MONTH(Tablo45[[#This Row],[JOUR]])+1,0),A317)</f>
        <v>42886</v>
      </c>
      <c r="B321" s="65">
        <f>IF(ISNUMBER(Tablo45[[#This Row],[JOUR]]),INT(MOD(INT((Tablo45[[#This Row],[JOUR]]-2)/7)+3/5,52+5/28))+1,B317)</f>
        <v>19</v>
      </c>
      <c r="C321" s="56"/>
      <c r="D321" s="56" t="s">
        <v>69</v>
      </c>
      <c r="E321" s="36"/>
      <c r="F321" s="36"/>
      <c r="G321" s="37"/>
    </row>
    <row r="322" spans="1:7">
      <c r="A322" s="54">
        <f>IF(ISNUMBER(Tablo45[[#This Row],[JOUR]]),DATE(YEAR(Tablo45[[#This Row],[JOUR]]),MONTH(Tablo45[[#This Row],[JOUR]])+1,0),A317)</f>
        <v>42886</v>
      </c>
      <c r="B322" s="55">
        <f>IF(ISNUMBER(Tablo45[[#This Row],[JOUR]]),INT(MOD(INT((Tablo45[[#This Row],[JOUR]]-2)/7)+3/5,52+5/28))+1,B317)</f>
        <v>19</v>
      </c>
      <c r="C322" s="57" t="s">
        <v>66</v>
      </c>
      <c r="D322" s="57"/>
      <c r="E322" s="29" t="e">
        <f t="array" ref="E322">SUM(IF(ISNUMBER(E308:E321),E308:E321,SUMIF([2]!codes[code],E308:E321,[2]!codes[forfait])))+SUM(COUNTIF(JF,$C308:$C321))*JFHN</f>
        <v>#REF!</v>
      </c>
      <c r="F322" s="29" t="e">
        <f t="array" ref="F322">SUM(IF(ISNUMBER(F308:F321),F308:F321,SUMIF([2]!codes[code],F308:F321,[2]!codes[forfait])))+SUM(COUNTIF(JF,$C308:$C321))*JFHN</f>
        <v>#REF!</v>
      </c>
      <c r="G322" s="58" t="e">
        <f>SUM(Tablo45[[#This Row],[Barry]:[Syham]])</f>
        <v>#REF!</v>
      </c>
    </row>
    <row r="323" spans="1:7">
      <c r="A323" s="54">
        <f>IF(ISNUMBER(Tablo45[[#This Row],[JOUR]]),DATE(YEAR(Tablo45[[#This Row],[JOUR]]),MONTH(Tablo45[[#This Row],[JOUR]])+1,0),A322)</f>
        <v>42886</v>
      </c>
      <c r="B323" s="55">
        <f>IF(ISNUMBER(Tablo45[[#This Row],[JOUR]]),INT(MOD(INT((Tablo45[[#This Row],[JOUR]]-2)/7)+3/5,52+5/28))+1,B322)</f>
        <v>19</v>
      </c>
      <c r="C323" s="57" t="s">
        <v>71</v>
      </c>
      <c r="D323" s="57"/>
      <c r="E323" s="29" t="e">
        <f t="array" ref="E323">MIN(SUM(IF(ISNUMBER(E308:E321),E308:E321,SUMIF([2]!codes[code],E308:E321,[2]!codes[calcul_HS])))+SUM(COUNTIF(JF,$C308:$C321))*JFHS,sem)</f>
        <v>#REF!</v>
      </c>
      <c r="F323" s="29" t="e">
        <f t="array" ref="F323">MIN(SUM(IF(ISNUMBER(F308:F321),F308:F321,SUMIF([2]!codes[code],F308:F321,[2]!codes[calcul_HS])))+SUM(COUNTIF(JF,$C308:$C321))*JFHS,sem)</f>
        <v>#REF!</v>
      </c>
      <c r="G323" s="58" t="e">
        <f>SUM(Tablo45[[#This Row],[Barry]:[Syham]])</f>
        <v>#REF!</v>
      </c>
    </row>
    <row r="324" spans="1:7" ht="13.5" thickBot="1">
      <c r="A324" s="59">
        <f>IF(ISNUMBER(Tablo45[[#This Row],[JOUR]]),DATE(YEAR(Tablo45[[#This Row],[JOUR]]),MONTH(Tablo45[[#This Row],[JOUR]])+1,0),A323)</f>
        <v>42886</v>
      </c>
      <c r="B324" s="60">
        <f>IF(ISNUMBER(Tablo45[[#This Row],[JOUR]]),INT(MOD(INT((Tablo45[[#This Row],[JOUR]]-2)/7)+3/5,52+5/28))+1,B323)</f>
        <v>19</v>
      </c>
      <c r="C324" s="61" t="s">
        <v>72</v>
      </c>
      <c r="D324" s="61"/>
      <c r="E324" s="62" t="e">
        <f t="array" ref="E324">MAX(0,SUM(IF(ISNUMBER(E308:E321),E308:E321,SUMIF([2]!codes[code],E308:E321,[2]!codes[calcul_HS])))+SUM(COUNTIF(JF,$C308:$C321))*JFHS-sem)</f>
        <v>#REF!</v>
      </c>
      <c r="F324" s="62" t="e">
        <f t="array" ref="F324">MAX(0,SUM(IF(ISNUMBER(F308:F321),F308:F321,SUMIF([2]!codes[code],F308:F321,[2]!codes[calcul_HS])))+SUM(COUNTIF(JF,$C308:$C321))*JFHS-sem)</f>
        <v>#REF!</v>
      </c>
      <c r="G324" s="63" t="e">
        <f>SUM(Tablo45[[#This Row],[Barry]:[Syham]])</f>
        <v>#REF!</v>
      </c>
    </row>
    <row r="325" spans="1:7">
      <c r="A325" s="51">
        <f>IF(ISNUMBER(Tablo45[[#This Row],[JOUR]]),DATE(YEAR(Tablo45[[#This Row],[JOUR]]),MONTH(Tablo45[[#This Row],[JOUR]])+1,0),A324)</f>
        <v>42886</v>
      </c>
      <c r="B325" s="52">
        <f>IF(ISNUMBER(Tablo45[[#This Row],[JOUR]]),INT(MOD(INT((Tablo45[[#This Row],[JOUR]]-2)/7)+3/5,52+5/28))+1,B324)</f>
        <v>20</v>
      </c>
      <c r="C325" s="53">
        <v>42870</v>
      </c>
      <c r="D325" s="53" t="s">
        <v>67</v>
      </c>
      <c r="E325" s="28"/>
      <c r="F325" s="28">
        <v>7</v>
      </c>
      <c r="G325" s="25"/>
    </row>
    <row r="326" spans="1:7">
      <c r="A326" s="54">
        <f>IF(ISNUMBER(Tablo45[[#This Row],[JOUR]]),DATE(YEAR(Tablo45[[#This Row],[JOUR]]),MONTH(Tablo45[[#This Row],[JOUR]])+1,0),A325)</f>
        <v>42886</v>
      </c>
      <c r="B326" s="55">
        <f>IF(ISNUMBER(Tablo45[[#This Row],[JOUR]]),INT(MOD(INT((Tablo45[[#This Row],[JOUR]]-2)/7)+3/5,52+5/28))+1,B325)</f>
        <v>20</v>
      </c>
      <c r="C326" s="56"/>
      <c r="D326" s="56" t="s">
        <v>69</v>
      </c>
      <c r="E326" s="36"/>
      <c r="F326" s="36"/>
      <c r="G326" s="37"/>
    </row>
    <row r="327" spans="1:7">
      <c r="A327" s="54">
        <f>IF(ISNUMBER(Tablo45[[#This Row],[JOUR]]),DATE(YEAR(Tablo45[[#This Row],[JOUR]]),MONTH(Tablo45[[#This Row],[JOUR]])+1,0),A326)</f>
        <v>42886</v>
      </c>
      <c r="B327" s="55">
        <f>IF(ISNUMBER(Tablo45[[#This Row],[JOUR]]),INT(MOD(INT((Tablo45[[#This Row],[JOUR]]-2)/7)+3/5,52+5/28))+1,B326)</f>
        <v>20</v>
      </c>
      <c r="C327" s="57">
        <v>42871</v>
      </c>
      <c r="D327" s="57" t="s">
        <v>67</v>
      </c>
      <c r="E327" s="29"/>
      <c r="F327" s="29"/>
      <c r="G327" s="26"/>
    </row>
    <row r="328" spans="1:7">
      <c r="A328" s="54">
        <f>IF(ISNUMBER(Tablo45[[#This Row],[JOUR]]),DATE(YEAR(Tablo45[[#This Row],[JOUR]]),MONTH(Tablo45[[#This Row],[JOUR]])+1,0),A327)</f>
        <v>42886</v>
      </c>
      <c r="B328" s="55">
        <f>IF(ISNUMBER(Tablo45[[#This Row],[JOUR]]),INT(MOD(INT((Tablo45[[#This Row],[JOUR]]-2)/7)+3/5,52+5/28))+1,B327)</f>
        <v>20</v>
      </c>
      <c r="C328" s="56"/>
      <c r="D328" s="56" t="s">
        <v>69</v>
      </c>
      <c r="E328" s="36"/>
      <c r="F328" s="36"/>
      <c r="G328" s="37"/>
    </row>
    <row r="329" spans="1:7">
      <c r="A329" s="54">
        <f>IF(ISNUMBER(Tablo45[[#This Row],[JOUR]]),DATE(YEAR(Tablo45[[#This Row],[JOUR]]),MONTH(Tablo45[[#This Row],[JOUR]])+1,0),A328)</f>
        <v>42886</v>
      </c>
      <c r="B329" s="55">
        <f>IF(ISNUMBER(Tablo45[[#This Row],[JOUR]]),INT(MOD(INT((Tablo45[[#This Row],[JOUR]]-2)/7)+3/5,52+5/28))+1,B328)</f>
        <v>20</v>
      </c>
      <c r="C329" s="57">
        <v>42872</v>
      </c>
      <c r="D329" s="57" t="s">
        <v>67</v>
      </c>
      <c r="E329" s="29"/>
      <c r="F329" s="29">
        <v>7</v>
      </c>
      <c r="G329" s="26"/>
    </row>
    <row r="330" spans="1:7">
      <c r="A330" s="54">
        <f>IF(ISNUMBER(Tablo45[[#This Row],[JOUR]]),DATE(YEAR(Tablo45[[#This Row],[JOUR]]),MONTH(Tablo45[[#This Row],[JOUR]])+1,0),A329)</f>
        <v>42886</v>
      </c>
      <c r="B330" s="55">
        <f>IF(ISNUMBER(Tablo45[[#This Row],[JOUR]]),INT(MOD(INT((Tablo45[[#This Row],[JOUR]]-2)/7)+3/5,52+5/28))+1,B329)</f>
        <v>20</v>
      </c>
      <c r="C330" s="56"/>
      <c r="D330" s="56" t="s">
        <v>69</v>
      </c>
      <c r="E330" s="36"/>
      <c r="F330" s="36"/>
      <c r="G330" s="37"/>
    </row>
    <row r="331" spans="1:7">
      <c r="A331" s="54">
        <f>IF(ISNUMBER(Tablo45[[#This Row],[JOUR]]),DATE(YEAR(Tablo45[[#This Row],[JOUR]]),MONTH(Tablo45[[#This Row],[JOUR]])+1,0),A330)</f>
        <v>42886</v>
      </c>
      <c r="B331" s="55">
        <f>IF(ISNUMBER(Tablo45[[#This Row],[JOUR]]),INT(MOD(INT((Tablo45[[#This Row],[JOUR]]-2)/7)+3/5,52+5/28))+1,B330)</f>
        <v>20</v>
      </c>
      <c r="C331" s="57">
        <v>42873</v>
      </c>
      <c r="D331" s="57" t="s">
        <v>67</v>
      </c>
      <c r="E331" s="29"/>
      <c r="F331" s="29">
        <v>3.5</v>
      </c>
      <c r="G331" s="26"/>
    </row>
    <row r="332" spans="1:7">
      <c r="A332" s="54">
        <f>IF(ISNUMBER(Tablo45[[#This Row],[JOUR]]),DATE(YEAR(Tablo45[[#This Row],[JOUR]]),MONTH(Tablo45[[#This Row],[JOUR]])+1,0),A331)</f>
        <v>42886</v>
      </c>
      <c r="B332" s="55">
        <f>IF(ISNUMBER(Tablo45[[#This Row],[JOUR]]),INT(MOD(INT((Tablo45[[#This Row],[JOUR]]-2)/7)+3/5,52+5/28))+1,B331)</f>
        <v>20</v>
      </c>
      <c r="C332" s="56"/>
      <c r="D332" s="56" t="s">
        <v>69</v>
      </c>
      <c r="E332" s="36"/>
      <c r="F332" s="36"/>
      <c r="G332" s="37"/>
    </row>
    <row r="333" spans="1:7">
      <c r="A333" s="54">
        <f>IF(ISNUMBER(Tablo45[[#This Row],[JOUR]]),DATE(YEAR(Tablo45[[#This Row],[JOUR]]),MONTH(Tablo45[[#This Row],[JOUR]])+1,0),A332)</f>
        <v>42886</v>
      </c>
      <c r="B333" s="55">
        <f>IF(ISNUMBER(Tablo45[[#This Row],[JOUR]]),INT(MOD(INT((Tablo45[[#This Row],[JOUR]]-2)/7)+3/5,52+5/28))+1,B332)</f>
        <v>20</v>
      </c>
      <c r="C333" s="57">
        <v>42874</v>
      </c>
      <c r="D333" s="57" t="s">
        <v>67</v>
      </c>
      <c r="E333" s="29">
        <v>10</v>
      </c>
      <c r="F333" s="29">
        <v>10.5</v>
      </c>
      <c r="G333" s="26"/>
    </row>
    <row r="334" spans="1:7">
      <c r="A334" s="54">
        <f>IF(ISNUMBER(Tablo45[[#This Row],[JOUR]]),DATE(YEAR(Tablo45[[#This Row],[JOUR]]),MONTH(Tablo45[[#This Row],[JOUR]])+1,0),A333)</f>
        <v>42886</v>
      </c>
      <c r="B334" s="55">
        <f>IF(ISNUMBER(Tablo45[[#This Row],[JOUR]]),INT(MOD(INT((Tablo45[[#This Row],[JOUR]]-2)/7)+3/5,52+5/28))+1,B333)</f>
        <v>20</v>
      </c>
      <c r="C334" s="56"/>
      <c r="D334" s="56" t="s">
        <v>69</v>
      </c>
      <c r="E334" s="36"/>
      <c r="F334" s="36"/>
      <c r="G334" s="37"/>
    </row>
    <row r="335" spans="1:7">
      <c r="A335" s="64">
        <f>IF(ISNUMBER(Tablo45[[#This Row],[JOUR]]),DATE(YEAR(Tablo45[[#This Row],[JOUR]]),MONTH(Tablo45[[#This Row],[JOUR]])+1,0),A334)</f>
        <v>42886</v>
      </c>
      <c r="B335" s="65">
        <f>IF(ISNUMBER(Tablo45[[#This Row],[JOUR]]),INT(MOD(INT((Tablo45[[#This Row],[JOUR]]-2)/7)+3/5,52+5/28))+1,B334)</f>
        <v>20</v>
      </c>
      <c r="C335" s="57">
        <v>42875</v>
      </c>
      <c r="D335" s="57" t="s">
        <v>67</v>
      </c>
      <c r="E335" s="29">
        <v>10</v>
      </c>
      <c r="F335" s="29">
        <v>12</v>
      </c>
      <c r="G335" s="26"/>
    </row>
    <row r="336" spans="1:7">
      <c r="A336" s="64">
        <f>IF(ISNUMBER(Tablo45[[#This Row],[JOUR]]),DATE(YEAR(Tablo45[[#This Row],[JOUR]]),MONTH(Tablo45[[#This Row],[JOUR]])+1,0),A334)</f>
        <v>42886</v>
      </c>
      <c r="B336" s="65">
        <f>IF(ISNUMBER(Tablo45[[#This Row],[JOUR]]),INT(MOD(INT((Tablo45[[#This Row],[JOUR]]-2)/7)+3/5,52+5/28))+1,B334)</f>
        <v>20</v>
      </c>
      <c r="C336" s="56"/>
      <c r="D336" s="56" t="s">
        <v>69</v>
      </c>
      <c r="E336" s="36"/>
      <c r="F336" s="36"/>
      <c r="G336" s="37"/>
    </row>
    <row r="337" spans="1:7">
      <c r="A337" s="64">
        <f>IF(ISNUMBER(Tablo45[[#This Row],[JOUR]]),DATE(YEAR(Tablo45[[#This Row],[JOUR]]),MONTH(Tablo45[[#This Row],[JOUR]])+1,0),A334)</f>
        <v>42886</v>
      </c>
      <c r="B337" s="65">
        <f>IF(ISNUMBER(Tablo45[[#This Row],[JOUR]]),INT(MOD(INT((Tablo45[[#This Row],[JOUR]]-2)/7)+3/5,52+5/28))+1,B334)</f>
        <v>20</v>
      </c>
      <c r="C337" s="57">
        <v>42876</v>
      </c>
      <c r="D337" s="57" t="s">
        <v>67</v>
      </c>
      <c r="E337" s="29"/>
      <c r="F337" s="29"/>
      <c r="G337" s="26"/>
    </row>
    <row r="338" spans="1:7">
      <c r="A338" s="64">
        <f>IF(ISNUMBER(Tablo45[[#This Row],[JOUR]]),DATE(YEAR(Tablo45[[#This Row],[JOUR]]),MONTH(Tablo45[[#This Row],[JOUR]])+1,0),A334)</f>
        <v>42886</v>
      </c>
      <c r="B338" s="65">
        <f>IF(ISNUMBER(Tablo45[[#This Row],[JOUR]]),INT(MOD(INT((Tablo45[[#This Row],[JOUR]]-2)/7)+3/5,52+5/28))+1,B334)</f>
        <v>20</v>
      </c>
      <c r="C338" s="56"/>
      <c r="D338" s="56" t="s">
        <v>69</v>
      </c>
      <c r="E338" s="36"/>
      <c r="F338" s="36"/>
      <c r="G338" s="37"/>
    </row>
    <row r="339" spans="1:7">
      <c r="A339" s="54">
        <f>IF(ISNUMBER(Tablo45[[#This Row],[JOUR]]),DATE(YEAR(Tablo45[[#This Row],[JOUR]]),MONTH(Tablo45[[#This Row],[JOUR]])+1,0),A334)</f>
        <v>42886</v>
      </c>
      <c r="B339" s="55">
        <f>IF(ISNUMBER(Tablo45[[#This Row],[JOUR]]),INT(MOD(INT((Tablo45[[#This Row],[JOUR]]-2)/7)+3/5,52+5/28))+1,B334)</f>
        <v>20</v>
      </c>
      <c r="C339" s="57" t="s">
        <v>66</v>
      </c>
      <c r="D339" s="57"/>
      <c r="E339" s="29" t="e">
        <f t="array" ref="E339">SUM(IF(ISNUMBER(E325:E338),E325:E338,SUMIF([2]!codes[code],E325:E338,[2]!codes[forfait])))+SUM(COUNTIF(JF,$C325:$C338))*JFHN</f>
        <v>#REF!</v>
      </c>
      <c r="F339" s="29" t="e">
        <f t="array" ref="F339">SUM(IF(ISNUMBER(F325:F338),F325:F338,SUMIF([2]!codes[code],F325:F338,[2]!codes[forfait])))+SUM(COUNTIF(JF,$C325:$C338))*JFHN</f>
        <v>#REF!</v>
      </c>
      <c r="G339" s="58" t="e">
        <f>SUM(Tablo45[[#This Row],[Barry]:[Syham]])</f>
        <v>#REF!</v>
      </c>
    </row>
    <row r="340" spans="1:7">
      <c r="A340" s="54">
        <f>IF(ISNUMBER(Tablo45[[#This Row],[JOUR]]),DATE(YEAR(Tablo45[[#This Row],[JOUR]]),MONTH(Tablo45[[#This Row],[JOUR]])+1,0),A339)</f>
        <v>42886</v>
      </c>
      <c r="B340" s="55">
        <f>IF(ISNUMBER(Tablo45[[#This Row],[JOUR]]),INT(MOD(INT((Tablo45[[#This Row],[JOUR]]-2)/7)+3/5,52+5/28))+1,B339)</f>
        <v>20</v>
      </c>
      <c r="C340" s="57" t="s">
        <v>71</v>
      </c>
      <c r="D340" s="57"/>
      <c r="E340" s="29" t="e">
        <f t="array" ref="E340">MIN(SUM(IF(ISNUMBER(E325:E338),E325:E338,SUMIF([2]!codes[code],E325:E338,[2]!codes[calcul_HS])))+SUM(COUNTIF(JF,$C325:$C338))*JFHS,sem)</f>
        <v>#REF!</v>
      </c>
      <c r="F340" s="29" t="e">
        <f t="array" ref="F340">MIN(SUM(IF(ISNUMBER(F325:F338),F325:F338,SUMIF([2]!codes[code],F325:F338,[2]!codes[calcul_HS])))+SUM(COUNTIF(JF,$C325:$C338))*JFHS,sem)</f>
        <v>#REF!</v>
      </c>
      <c r="G340" s="58" t="e">
        <f>SUM(Tablo45[[#This Row],[Barry]:[Syham]])</f>
        <v>#REF!</v>
      </c>
    </row>
    <row r="341" spans="1:7" ht="13.5" thickBot="1">
      <c r="A341" s="59">
        <f>IF(ISNUMBER(Tablo45[[#This Row],[JOUR]]),DATE(YEAR(Tablo45[[#This Row],[JOUR]]),MONTH(Tablo45[[#This Row],[JOUR]])+1,0),A340)</f>
        <v>42886</v>
      </c>
      <c r="B341" s="60">
        <f>IF(ISNUMBER(Tablo45[[#This Row],[JOUR]]),INT(MOD(INT((Tablo45[[#This Row],[JOUR]]-2)/7)+3/5,52+5/28))+1,B340)</f>
        <v>20</v>
      </c>
      <c r="C341" s="61" t="s">
        <v>72</v>
      </c>
      <c r="D341" s="61"/>
      <c r="E341" s="62" t="e">
        <f t="array" ref="E341">MAX(0,SUM(IF(ISNUMBER(E325:E338),E325:E338,SUMIF([2]!codes[code],E325:E338,[2]!codes[calcul_HS])))+SUM(COUNTIF(JF,$C325:$C338))*JFHS-sem)</f>
        <v>#REF!</v>
      </c>
      <c r="F341" s="62" t="e">
        <f t="array" ref="F341">MAX(0,SUM(IF(ISNUMBER(F325:F338),F325:F338,SUMIF([2]!codes[code],F325:F338,[2]!codes[calcul_HS])))+SUM(COUNTIF(JF,$C325:$C338))*JFHS-sem)</f>
        <v>#REF!</v>
      </c>
      <c r="G341" s="63" t="e">
        <f>SUM(Tablo45[[#This Row],[Barry]:[Syham]])</f>
        <v>#REF!</v>
      </c>
    </row>
    <row r="342" spans="1:7">
      <c r="A342" s="51">
        <f>IF(ISNUMBER(Tablo45[[#This Row],[JOUR]]),DATE(YEAR(Tablo45[[#This Row],[JOUR]]),MONTH(Tablo45[[#This Row],[JOUR]])+1,0),A341)</f>
        <v>42886</v>
      </c>
      <c r="B342" s="52">
        <f>IF(ISNUMBER(Tablo45[[#This Row],[JOUR]]),INT(MOD(INT((Tablo45[[#This Row],[JOUR]]-2)/7)+3/5,52+5/28))+1,B341)</f>
        <v>21</v>
      </c>
      <c r="C342" s="53">
        <v>42877</v>
      </c>
      <c r="D342" s="53" t="s">
        <v>67</v>
      </c>
      <c r="E342" s="28"/>
      <c r="F342" s="28"/>
      <c r="G342" s="25"/>
    </row>
    <row r="343" spans="1:7">
      <c r="A343" s="54">
        <f>IF(ISNUMBER(Tablo45[[#This Row],[JOUR]]),DATE(YEAR(Tablo45[[#This Row],[JOUR]]),MONTH(Tablo45[[#This Row],[JOUR]])+1,0),A342)</f>
        <v>42886</v>
      </c>
      <c r="B343" s="55">
        <f>IF(ISNUMBER(Tablo45[[#This Row],[JOUR]]),INT(MOD(INT((Tablo45[[#This Row],[JOUR]]-2)/7)+3/5,52+5/28))+1,B342)</f>
        <v>21</v>
      </c>
      <c r="C343" s="56"/>
      <c r="D343" s="56" t="s">
        <v>69</v>
      </c>
      <c r="E343" s="36"/>
      <c r="F343" s="36"/>
      <c r="G343" s="37"/>
    </row>
    <row r="344" spans="1:7">
      <c r="A344" s="54">
        <f>IF(ISNUMBER(Tablo45[[#This Row],[JOUR]]),DATE(YEAR(Tablo45[[#This Row],[JOUR]]),MONTH(Tablo45[[#This Row],[JOUR]])+1,0),A343)</f>
        <v>42886</v>
      </c>
      <c r="B344" s="55">
        <f>IF(ISNUMBER(Tablo45[[#This Row],[JOUR]]),INT(MOD(INT((Tablo45[[#This Row],[JOUR]]-2)/7)+3/5,52+5/28))+1,B343)</f>
        <v>21</v>
      </c>
      <c r="C344" s="57">
        <v>42878</v>
      </c>
      <c r="D344" s="57" t="s">
        <v>67</v>
      </c>
      <c r="E344" s="69"/>
      <c r="F344" s="29">
        <v>7</v>
      </c>
      <c r="G344" s="26"/>
    </row>
    <row r="345" spans="1:7">
      <c r="A345" s="54">
        <f>IF(ISNUMBER(Tablo45[[#This Row],[JOUR]]),DATE(YEAR(Tablo45[[#This Row],[JOUR]]),MONTH(Tablo45[[#This Row],[JOUR]])+1,0),A344)</f>
        <v>42886</v>
      </c>
      <c r="B345" s="55">
        <f>IF(ISNUMBER(Tablo45[[#This Row],[JOUR]]),INT(MOD(INT((Tablo45[[#This Row],[JOUR]]-2)/7)+3/5,52+5/28))+1,B344)</f>
        <v>21</v>
      </c>
      <c r="C345" s="56"/>
      <c r="D345" s="56" t="s">
        <v>69</v>
      </c>
      <c r="E345" s="69"/>
      <c r="F345" s="36"/>
      <c r="G345" s="37"/>
    </row>
    <row r="346" spans="1:7">
      <c r="A346" s="54">
        <f>IF(ISNUMBER(Tablo45[[#This Row],[JOUR]]),DATE(YEAR(Tablo45[[#This Row],[JOUR]]),MONTH(Tablo45[[#This Row],[JOUR]])+1,0),A345)</f>
        <v>42886</v>
      </c>
      <c r="B346" s="55">
        <f>IF(ISNUMBER(Tablo45[[#This Row],[JOUR]]),INT(MOD(INT((Tablo45[[#This Row],[JOUR]]-2)/7)+3/5,52+5/28))+1,B345)</f>
        <v>21</v>
      </c>
      <c r="C346" s="57">
        <v>42879</v>
      </c>
      <c r="D346" s="57" t="s">
        <v>67</v>
      </c>
      <c r="E346" s="69"/>
      <c r="F346" s="29">
        <v>7</v>
      </c>
      <c r="G346" s="26"/>
    </row>
    <row r="347" spans="1:7">
      <c r="A347" s="54">
        <f>IF(ISNUMBER(Tablo45[[#This Row],[JOUR]]),DATE(YEAR(Tablo45[[#This Row],[JOUR]]),MONTH(Tablo45[[#This Row],[JOUR]])+1,0),A346)</f>
        <v>42886</v>
      </c>
      <c r="B347" s="55">
        <f>IF(ISNUMBER(Tablo45[[#This Row],[JOUR]]),INT(MOD(INT((Tablo45[[#This Row],[JOUR]]-2)/7)+3/5,52+5/28))+1,B346)</f>
        <v>21</v>
      </c>
      <c r="C347" s="56"/>
      <c r="D347" s="56" t="s">
        <v>69</v>
      </c>
      <c r="E347" s="69"/>
      <c r="F347" s="36"/>
      <c r="G347" s="37"/>
    </row>
    <row r="348" spans="1:7">
      <c r="A348" s="54">
        <f>IF(ISNUMBER(Tablo45[[#This Row],[JOUR]]),DATE(YEAR(Tablo45[[#This Row],[JOUR]]),MONTH(Tablo45[[#This Row],[JOUR]])+1,0),A347)</f>
        <v>42886</v>
      </c>
      <c r="B348" s="55">
        <f>IF(ISNUMBER(Tablo45[[#This Row],[JOUR]]),INT(MOD(INT((Tablo45[[#This Row],[JOUR]]-2)/7)+3/5,52+5/28))+1,B347)</f>
        <v>21</v>
      </c>
      <c r="C348" s="57">
        <v>42880</v>
      </c>
      <c r="D348" s="57" t="s">
        <v>67</v>
      </c>
      <c r="E348" s="29"/>
      <c r="F348" s="29"/>
      <c r="G348" s="26"/>
    </row>
    <row r="349" spans="1:7">
      <c r="A349" s="54">
        <f>IF(ISNUMBER(Tablo45[[#This Row],[JOUR]]),DATE(YEAR(Tablo45[[#This Row],[JOUR]]),MONTH(Tablo45[[#This Row],[JOUR]])+1,0),A348)</f>
        <v>42886</v>
      </c>
      <c r="B349" s="55">
        <f>IF(ISNUMBER(Tablo45[[#This Row],[JOUR]]),INT(MOD(INT((Tablo45[[#This Row],[JOUR]]-2)/7)+3/5,52+5/28))+1,B348)</f>
        <v>21</v>
      </c>
      <c r="C349" s="56"/>
      <c r="D349" s="56" t="s">
        <v>69</v>
      </c>
      <c r="E349" s="69"/>
      <c r="F349" s="36"/>
      <c r="G349" s="37"/>
    </row>
    <row r="350" spans="1:7">
      <c r="A350" s="54">
        <f>IF(ISNUMBER(Tablo45[[#This Row],[JOUR]]),DATE(YEAR(Tablo45[[#This Row],[JOUR]]),MONTH(Tablo45[[#This Row],[JOUR]])+1,0),A349)</f>
        <v>42886</v>
      </c>
      <c r="B350" s="55">
        <f>IF(ISNUMBER(Tablo45[[#This Row],[JOUR]]),INT(MOD(INT((Tablo45[[#This Row],[JOUR]]-2)/7)+3/5,52+5/28))+1,B349)</f>
        <v>21</v>
      </c>
      <c r="C350" s="57">
        <v>42881</v>
      </c>
      <c r="D350" s="57" t="s">
        <v>67</v>
      </c>
      <c r="E350" s="69">
        <v>10</v>
      </c>
      <c r="F350" s="29">
        <v>6</v>
      </c>
      <c r="G350" s="26"/>
    </row>
    <row r="351" spans="1:7">
      <c r="A351" s="54">
        <f>IF(ISNUMBER(Tablo45[[#This Row],[JOUR]]),DATE(YEAR(Tablo45[[#This Row],[JOUR]]),MONTH(Tablo45[[#This Row],[JOUR]])+1,0),A350)</f>
        <v>42886</v>
      </c>
      <c r="B351" s="55">
        <f>IF(ISNUMBER(Tablo45[[#This Row],[JOUR]]),INT(MOD(INT((Tablo45[[#This Row],[JOUR]]-2)/7)+3/5,52+5/28))+1,B350)</f>
        <v>21</v>
      </c>
      <c r="C351" s="56"/>
      <c r="D351" s="56" t="s">
        <v>69</v>
      </c>
      <c r="E351" s="69"/>
      <c r="F351" s="36"/>
      <c r="G351" s="37"/>
    </row>
    <row r="352" spans="1:7">
      <c r="A352" s="64">
        <f>IF(ISNUMBER(Tablo45[[#This Row],[JOUR]]),DATE(YEAR(Tablo45[[#This Row],[JOUR]]),MONTH(Tablo45[[#This Row],[JOUR]])+1,0),A351)</f>
        <v>42886</v>
      </c>
      <c r="B352" s="65">
        <f>IF(ISNUMBER(Tablo45[[#This Row],[JOUR]]),INT(MOD(INT((Tablo45[[#This Row],[JOUR]]-2)/7)+3/5,52+5/28))+1,B351)</f>
        <v>21</v>
      </c>
      <c r="C352" s="57">
        <v>42882</v>
      </c>
      <c r="D352" s="57" t="s">
        <v>67</v>
      </c>
      <c r="E352" s="69">
        <v>10</v>
      </c>
      <c r="F352" s="29">
        <v>10</v>
      </c>
      <c r="G352" s="26"/>
    </row>
    <row r="353" spans="1:7">
      <c r="A353" s="64">
        <f>IF(ISNUMBER(Tablo45[[#This Row],[JOUR]]),DATE(YEAR(Tablo45[[#This Row],[JOUR]]),MONTH(Tablo45[[#This Row],[JOUR]])+1,0),A351)</f>
        <v>42886</v>
      </c>
      <c r="B353" s="65">
        <f>IF(ISNUMBER(Tablo45[[#This Row],[JOUR]]),INT(MOD(INT((Tablo45[[#This Row],[JOUR]]-2)/7)+3/5,52+5/28))+1,B351)</f>
        <v>21</v>
      </c>
      <c r="C353" s="56"/>
      <c r="D353" s="56" t="s">
        <v>69</v>
      </c>
      <c r="E353" s="36"/>
      <c r="F353" s="36"/>
      <c r="G353" s="37"/>
    </row>
    <row r="354" spans="1:7">
      <c r="A354" s="64">
        <f>IF(ISNUMBER(Tablo45[[#This Row],[JOUR]]),DATE(YEAR(Tablo45[[#This Row],[JOUR]]),MONTH(Tablo45[[#This Row],[JOUR]])+1,0),A351)</f>
        <v>42886</v>
      </c>
      <c r="B354" s="65">
        <f>IF(ISNUMBER(Tablo45[[#This Row],[JOUR]]),INT(MOD(INT((Tablo45[[#This Row],[JOUR]]-2)/7)+3/5,52+5/28))+1,B351)</f>
        <v>21</v>
      </c>
      <c r="C354" s="57">
        <v>42883</v>
      </c>
      <c r="D354" s="57" t="s">
        <v>67</v>
      </c>
      <c r="E354" s="29"/>
      <c r="F354" s="29"/>
      <c r="G354" s="26"/>
    </row>
    <row r="355" spans="1:7">
      <c r="A355" s="64">
        <f>IF(ISNUMBER(Tablo45[[#This Row],[JOUR]]),DATE(YEAR(Tablo45[[#This Row],[JOUR]]),MONTH(Tablo45[[#This Row],[JOUR]])+1,0),A351)</f>
        <v>42886</v>
      </c>
      <c r="B355" s="65">
        <f>IF(ISNUMBER(Tablo45[[#This Row],[JOUR]]),INT(MOD(INT((Tablo45[[#This Row],[JOUR]]-2)/7)+3/5,52+5/28))+1,B351)</f>
        <v>21</v>
      </c>
      <c r="C355" s="56"/>
      <c r="D355" s="56" t="s">
        <v>69</v>
      </c>
      <c r="E355" s="36"/>
      <c r="F355" s="36"/>
      <c r="G355" s="37"/>
    </row>
    <row r="356" spans="1:7">
      <c r="A356" s="54">
        <f>IF(ISNUMBER(Tablo45[[#This Row],[JOUR]]),DATE(YEAR(Tablo45[[#This Row],[JOUR]]),MONTH(Tablo45[[#This Row],[JOUR]])+1,0),A351)</f>
        <v>42886</v>
      </c>
      <c r="B356" s="55">
        <f>IF(ISNUMBER(Tablo45[[#This Row],[JOUR]]),INT(MOD(INT((Tablo45[[#This Row],[JOUR]]-2)/7)+3/5,52+5/28))+1,B351)</f>
        <v>21</v>
      </c>
      <c r="C356" s="57" t="s">
        <v>66</v>
      </c>
      <c r="D356" s="57"/>
      <c r="E356" s="29" t="e">
        <f t="array" ref="E356">SUM(IF(ISNUMBER(E342:E355),E342:E355,SUMIF([2]!codes[code],E342:E355,[2]!codes[forfait])))+SUM(COUNTIF(JF,$C342:$C355))*JFHN</f>
        <v>#REF!</v>
      </c>
      <c r="F356" s="29" t="e">
        <f t="array" ref="F356">SUM(IF(ISNUMBER(F342:F355),F342:F355,SUMIF([2]!codes[code],F342:F355,[2]!codes[forfait])))+SUM(COUNTIF(JF,$C342:$C355))*JFHN</f>
        <v>#REF!</v>
      </c>
      <c r="G356" s="58" t="e">
        <f>SUM(Tablo45[[#This Row],[Barry]:[Syham]])</f>
        <v>#REF!</v>
      </c>
    </row>
    <row r="357" spans="1:7">
      <c r="A357" s="54">
        <f>IF(ISNUMBER(Tablo45[[#This Row],[JOUR]]),DATE(YEAR(Tablo45[[#This Row],[JOUR]]),MONTH(Tablo45[[#This Row],[JOUR]])+1,0),A356)</f>
        <v>42886</v>
      </c>
      <c r="B357" s="55">
        <f>IF(ISNUMBER(Tablo45[[#This Row],[JOUR]]),INT(MOD(INT((Tablo45[[#This Row],[JOUR]]-2)/7)+3/5,52+5/28))+1,B356)</f>
        <v>21</v>
      </c>
      <c r="C357" s="57" t="s">
        <v>71</v>
      </c>
      <c r="D357" s="57"/>
      <c r="E357" s="29" t="e">
        <f t="array" ref="E357">MIN(SUM(IF(ISNUMBER(E342:E355),E342:E355,SUMIF([2]!codes[code],E342:E355,[2]!codes[calcul_HS])))+SUM(COUNTIF(JF,$C342:$C355))*JFHS,sem)</f>
        <v>#REF!</v>
      </c>
      <c r="F357" s="29" t="e">
        <f t="array" ref="F357">MIN(SUM(IF(ISNUMBER(F342:F355),F342:F355,SUMIF([2]!codes[code],F342:F355,[2]!codes[calcul_HS])))+SUM(COUNTIF(JF,$C342:$C355))*JFHS,sem)</f>
        <v>#REF!</v>
      </c>
      <c r="G357" s="58" t="e">
        <f>SUM(Tablo45[[#This Row],[Barry]:[Syham]])</f>
        <v>#REF!</v>
      </c>
    </row>
    <row r="358" spans="1:7" ht="13.5" thickBot="1">
      <c r="A358" s="59">
        <f>IF(ISNUMBER(Tablo45[[#This Row],[JOUR]]),DATE(YEAR(Tablo45[[#This Row],[JOUR]]),MONTH(Tablo45[[#This Row],[JOUR]])+1,0),A357)</f>
        <v>42886</v>
      </c>
      <c r="B358" s="60">
        <f>IF(ISNUMBER(Tablo45[[#This Row],[JOUR]]),INT(MOD(INT((Tablo45[[#This Row],[JOUR]]-2)/7)+3/5,52+5/28))+1,B357)</f>
        <v>21</v>
      </c>
      <c r="C358" s="61" t="s">
        <v>72</v>
      </c>
      <c r="D358" s="61"/>
      <c r="E358" s="62" t="e">
        <f t="array" ref="E358">MAX(0,SUM(IF(ISNUMBER(E342:E355),E342:E355,SUMIF([2]!codes[code],E342:E355,[2]!codes[calcul_HS])))+SUM(COUNTIF(JF,$C342:$C355))*JFHS-sem)</f>
        <v>#REF!</v>
      </c>
      <c r="F358" s="62" t="e">
        <f t="array" ref="F358">MAX(0,SUM(IF(ISNUMBER(F342:F355),F342:F355,SUMIF([2]!codes[code],F342:F355,[2]!codes[calcul_HS])))+SUM(COUNTIF(JF,$C342:$C355))*JFHS-sem)</f>
        <v>#REF!</v>
      </c>
      <c r="G358" s="63" t="e">
        <f>SUM(Tablo45[[#This Row],[Barry]:[Syham]])</f>
        <v>#REF!</v>
      </c>
    </row>
    <row r="359" spans="1:7">
      <c r="A359" s="51">
        <f>IF(ISNUMBER(Tablo45[[#This Row],[JOUR]]),DATE(YEAR(Tablo45[[#This Row],[JOUR]]),MONTH(Tablo45[[#This Row],[JOUR]])+1,0),A358)</f>
        <v>42886</v>
      </c>
      <c r="B359" s="52">
        <f>IF(ISNUMBER(Tablo45[[#This Row],[JOUR]]),INT(MOD(INT((Tablo45[[#This Row],[JOUR]]-2)/7)+3/5,52+5/28))+1,B358)</f>
        <v>22</v>
      </c>
      <c r="C359" s="53">
        <v>42884</v>
      </c>
      <c r="D359" s="53" t="s">
        <v>67</v>
      </c>
      <c r="E359" s="28"/>
      <c r="F359" s="28"/>
      <c r="G359" s="25"/>
    </row>
    <row r="360" spans="1:7">
      <c r="A360" s="54">
        <f>IF(ISNUMBER(Tablo45[[#This Row],[JOUR]]),DATE(YEAR(Tablo45[[#This Row],[JOUR]]),MONTH(Tablo45[[#This Row],[JOUR]])+1,0),A359)</f>
        <v>42886</v>
      </c>
      <c r="B360" s="55">
        <f>IF(ISNUMBER(Tablo45[[#This Row],[JOUR]]),INT(MOD(INT((Tablo45[[#This Row],[JOUR]]-2)/7)+3/5,52+5/28))+1,B359)</f>
        <v>22</v>
      </c>
      <c r="C360" s="56"/>
      <c r="D360" s="56" t="s">
        <v>69</v>
      </c>
      <c r="E360" s="36"/>
      <c r="F360" s="36"/>
      <c r="G360" s="37"/>
    </row>
    <row r="361" spans="1:7">
      <c r="A361" s="54">
        <f>IF(ISNUMBER(Tablo45[[#This Row],[JOUR]]),DATE(YEAR(Tablo45[[#This Row],[JOUR]]),MONTH(Tablo45[[#This Row],[JOUR]])+1,0),A360)</f>
        <v>42886</v>
      </c>
      <c r="B361" s="55">
        <f>IF(ISNUMBER(Tablo45[[#This Row],[JOUR]]),INT(MOD(INT((Tablo45[[#This Row],[JOUR]]-2)/7)+3/5,52+5/28))+1,B360)</f>
        <v>22</v>
      </c>
      <c r="C361" s="57">
        <v>42885</v>
      </c>
      <c r="D361" s="57" t="s">
        <v>67</v>
      </c>
      <c r="E361" s="29"/>
      <c r="F361" s="29">
        <v>7</v>
      </c>
      <c r="G361" s="26"/>
    </row>
    <row r="362" spans="1:7">
      <c r="A362" s="54">
        <f>IF(ISNUMBER(Tablo45[[#This Row],[JOUR]]),DATE(YEAR(Tablo45[[#This Row],[JOUR]]),MONTH(Tablo45[[#This Row],[JOUR]])+1,0),A361)</f>
        <v>42886</v>
      </c>
      <c r="B362" s="55">
        <f>IF(ISNUMBER(Tablo45[[#This Row],[JOUR]]),INT(MOD(INT((Tablo45[[#This Row],[JOUR]]-2)/7)+3/5,52+5/28))+1,B361)</f>
        <v>22</v>
      </c>
      <c r="C362" s="56"/>
      <c r="D362" s="56" t="s">
        <v>69</v>
      </c>
      <c r="E362" s="36"/>
      <c r="F362" s="36"/>
      <c r="G362" s="37"/>
    </row>
    <row r="363" spans="1:7">
      <c r="A363" s="54">
        <f>IF(ISNUMBER(Tablo45[[#This Row],[JOUR]]),DATE(YEAR(Tablo45[[#This Row],[JOUR]]),MONTH(Tablo45[[#This Row],[JOUR]])+1,0),A362)</f>
        <v>42886</v>
      </c>
      <c r="B363" s="55">
        <f>IF(ISNUMBER(Tablo45[[#This Row],[JOUR]]),INT(MOD(INT((Tablo45[[#This Row],[JOUR]]-2)/7)+3/5,52+5/28))+1,B362)</f>
        <v>22</v>
      </c>
      <c r="C363" s="57">
        <v>42886</v>
      </c>
      <c r="D363" s="57" t="s">
        <v>67</v>
      </c>
      <c r="E363" s="29"/>
      <c r="F363" s="29">
        <v>7</v>
      </c>
      <c r="G363" s="26"/>
    </row>
    <row r="364" spans="1:7">
      <c r="A364" s="54">
        <f>IF(ISNUMBER(Tablo45[[#This Row],[JOUR]]),DATE(YEAR(Tablo45[[#This Row],[JOUR]]),MONTH(Tablo45[[#This Row],[JOUR]])+1,0),A363)</f>
        <v>42886</v>
      </c>
      <c r="B364" s="55">
        <f>IF(ISNUMBER(Tablo45[[#This Row],[JOUR]]),INT(MOD(INT((Tablo45[[#This Row],[JOUR]]-2)/7)+3/5,52+5/28))+1,B363)</f>
        <v>22</v>
      </c>
      <c r="C364" s="56"/>
      <c r="D364" s="56" t="s">
        <v>69</v>
      </c>
      <c r="E364" s="36"/>
      <c r="F364" s="36"/>
      <c r="G364" s="37"/>
    </row>
    <row r="365" spans="1:7">
      <c r="A365" s="54">
        <f>IF(ISNUMBER(Tablo45[[#This Row],[JOUR]]),DATE(YEAR(Tablo45[[#This Row],[JOUR]]),MONTH(Tablo45[[#This Row],[JOUR]])+1,0),A364)</f>
        <v>42916</v>
      </c>
      <c r="B365" s="55">
        <f>IF(ISNUMBER(Tablo45[[#This Row],[JOUR]]),INT(MOD(INT((Tablo45[[#This Row],[JOUR]]-2)/7)+3/5,52+5/28))+1,B364)</f>
        <v>22</v>
      </c>
      <c r="C365" s="57">
        <v>42887</v>
      </c>
      <c r="D365" s="57" t="s">
        <v>67</v>
      </c>
      <c r="E365" s="29"/>
      <c r="F365" s="29"/>
      <c r="G365" s="26"/>
    </row>
    <row r="366" spans="1:7">
      <c r="A366" s="54">
        <f>IF(ISNUMBER(Tablo45[[#This Row],[JOUR]]),DATE(YEAR(Tablo45[[#This Row],[JOUR]]),MONTH(Tablo45[[#This Row],[JOUR]])+1,0),A365)</f>
        <v>42916</v>
      </c>
      <c r="B366" s="55">
        <f>IF(ISNUMBER(Tablo45[[#This Row],[JOUR]]),INT(MOD(INT((Tablo45[[#This Row],[JOUR]]-2)/7)+3/5,52+5/28))+1,B365)</f>
        <v>22</v>
      </c>
      <c r="C366" s="56"/>
      <c r="D366" s="56" t="s">
        <v>69</v>
      </c>
      <c r="E366" s="36"/>
      <c r="F366" s="36"/>
      <c r="G366" s="37"/>
    </row>
    <row r="367" spans="1:7">
      <c r="A367" s="54">
        <f>IF(ISNUMBER(Tablo45[[#This Row],[JOUR]]),DATE(YEAR(Tablo45[[#This Row],[JOUR]]),MONTH(Tablo45[[#This Row],[JOUR]])+1,0),A366)</f>
        <v>42916</v>
      </c>
      <c r="B367" s="55">
        <f>IF(ISNUMBER(Tablo45[[#This Row],[JOUR]]),INT(MOD(INT((Tablo45[[#This Row],[JOUR]]-2)/7)+3/5,52+5/28))+1,B366)</f>
        <v>22</v>
      </c>
      <c r="C367" s="57">
        <v>42888</v>
      </c>
      <c r="D367" s="57" t="s">
        <v>67</v>
      </c>
      <c r="E367" s="29"/>
      <c r="F367" s="29"/>
      <c r="G367" s="26"/>
    </row>
    <row r="368" spans="1:7">
      <c r="A368" s="54">
        <f>IF(ISNUMBER(Tablo45[[#This Row],[JOUR]]),DATE(YEAR(Tablo45[[#This Row],[JOUR]]),MONTH(Tablo45[[#This Row],[JOUR]])+1,0),A367)</f>
        <v>42916</v>
      </c>
      <c r="B368" s="55">
        <f>IF(ISNUMBER(Tablo45[[#This Row],[JOUR]]),INT(MOD(INT((Tablo45[[#This Row],[JOUR]]-2)/7)+3/5,52+5/28))+1,B367)</f>
        <v>22</v>
      </c>
      <c r="C368" s="56"/>
      <c r="D368" s="56" t="s">
        <v>69</v>
      </c>
      <c r="E368" s="36"/>
      <c r="F368" s="36"/>
      <c r="G368" s="37"/>
    </row>
    <row r="369" spans="1:7">
      <c r="A369" s="64">
        <f>IF(ISNUMBER(Tablo45[[#This Row],[JOUR]]),DATE(YEAR(Tablo45[[#This Row],[JOUR]]),MONTH(Tablo45[[#This Row],[JOUR]])+1,0),A368)</f>
        <v>42916</v>
      </c>
      <c r="B369" s="65">
        <f>IF(ISNUMBER(Tablo45[[#This Row],[JOUR]]),INT(MOD(INT((Tablo45[[#This Row],[JOUR]]-2)/7)+3/5,52+5/28))+1,B368)</f>
        <v>22</v>
      </c>
      <c r="C369" s="57">
        <v>42889</v>
      </c>
      <c r="D369" s="57" t="s">
        <v>67</v>
      </c>
      <c r="E369" s="29"/>
      <c r="F369" s="29"/>
      <c r="G369" s="26"/>
    </row>
    <row r="370" spans="1:7">
      <c r="A370" s="64">
        <f>IF(ISNUMBER(Tablo45[[#This Row],[JOUR]]),DATE(YEAR(Tablo45[[#This Row],[JOUR]]),MONTH(Tablo45[[#This Row],[JOUR]])+1,0),A368)</f>
        <v>42916</v>
      </c>
      <c r="B370" s="65">
        <f>IF(ISNUMBER(Tablo45[[#This Row],[JOUR]]),INT(MOD(INT((Tablo45[[#This Row],[JOUR]]-2)/7)+3/5,52+5/28))+1,B368)</f>
        <v>22</v>
      </c>
      <c r="C370" s="56"/>
      <c r="D370" s="56" t="s">
        <v>69</v>
      </c>
      <c r="E370" s="36"/>
      <c r="F370" s="36"/>
      <c r="G370" s="37"/>
    </row>
    <row r="371" spans="1:7">
      <c r="A371" s="64">
        <f>IF(ISNUMBER(Tablo45[[#This Row],[JOUR]]),DATE(YEAR(Tablo45[[#This Row],[JOUR]]),MONTH(Tablo45[[#This Row],[JOUR]])+1,0),A368)</f>
        <v>42916</v>
      </c>
      <c r="B371" s="65">
        <f>IF(ISNUMBER(Tablo45[[#This Row],[JOUR]]),INT(MOD(INT((Tablo45[[#This Row],[JOUR]]-2)/7)+3/5,52+5/28))+1,B368)</f>
        <v>22</v>
      </c>
      <c r="C371" s="57">
        <v>42890</v>
      </c>
      <c r="D371" s="57" t="s">
        <v>67</v>
      </c>
      <c r="E371" s="29"/>
      <c r="F371" s="29"/>
      <c r="G371" s="26"/>
    </row>
    <row r="372" spans="1:7">
      <c r="A372" s="64">
        <f>IF(ISNUMBER(Tablo45[[#This Row],[JOUR]]),DATE(YEAR(Tablo45[[#This Row],[JOUR]]),MONTH(Tablo45[[#This Row],[JOUR]])+1,0),A368)</f>
        <v>42916</v>
      </c>
      <c r="B372" s="65">
        <f>IF(ISNUMBER(Tablo45[[#This Row],[JOUR]]),INT(MOD(INT((Tablo45[[#This Row],[JOUR]]-2)/7)+3/5,52+5/28))+1,B368)</f>
        <v>22</v>
      </c>
      <c r="C372" s="56"/>
      <c r="D372" s="56" t="s">
        <v>69</v>
      </c>
      <c r="E372" s="36"/>
      <c r="F372" s="36"/>
      <c r="G372" s="37"/>
    </row>
    <row r="373" spans="1:7">
      <c r="A373" s="54">
        <f>IF(ISNUMBER(Tablo45[[#This Row],[JOUR]]),DATE(YEAR(Tablo45[[#This Row],[JOUR]]),MONTH(Tablo45[[#This Row],[JOUR]])+1,0),A368)</f>
        <v>42916</v>
      </c>
      <c r="B373" s="55">
        <f>IF(ISNUMBER(Tablo45[[#This Row],[JOUR]]),INT(MOD(INT((Tablo45[[#This Row],[JOUR]]-2)/7)+3/5,52+5/28))+1,B368)</f>
        <v>22</v>
      </c>
      <c r="C373" s="57" t="s">
        <v>66</v>
      </c>
      <c r="D373" s="57"/>
      <c r="E373" s="29" t="e">
        <f t="array" ref="E373">SUM(IF(ISNUMBER(E359:E372),E359:E372,SUMIF([2]!codes[code],E359:E372,[2]!codes[forfait])))+SUM(COUNTIF(JF,$C359:$C372))*JFHN</f>
        <v>#REF!</v>
      </c>
      <c r="F373" s="29" t="e">
        <f t="array" ref="F373">SUM(IF(ISNUMBER(F359:F372),F359:F372,SUMIF([2]!codes[code],F359:F372,[2]!codes[forfait])))+SUM(COUNTIF(JF,$C359:$C372))*JFHN</f>
        <v>#REF!</v>
      </c>
      <c r="G373" s="58" t="e">
        <f>SUM(Tablo45[[#This Row],[Barry]:[Syham]])</f>
        <v>#REF!</v>
      </c>
    </row>
    <row r="374" spans="1:7">
      <c r="A374" s="54">
        <f>IF(ISNUMBER(Tablo45[[#This Row],[JOUR]]),DATE(YEAR(Tablo45[[#This Row],[JOUR]]),MONTH(Tablo45[[#This Row],[JOUR]])+1,0),A373)</f>
        <v>42916</v>
      </c>
      <c r="B374" s="55">
        <f>IF(ISNUMBER(Tablo45[[#This Row],[JOUR]]),INT(MOD(INT((Tablo45[[#This Row],[JOUR]]-2)/7)+3/5,52+5/28))+1,B373)</f>
        <v>22</v>
      </c>
      <c r="C374" s="57" t="s">
        <v>71</v>
      </c>
      <c r="D374" s="57"/>
      <c r="E374" s="29" t="e">
        <f t="array" ref="E374">MIN(SUM(IF(ISNUMBER(E359:E372),E359:E372,SUMIF([2]!codes[code],E359:E372,[2]!codes[calcul_HS])))+SUM(COUNTIF(JF,$C359:$C372))*JFHS,sem)</f>
        <v>#REF!</v>
      </c>
      <c r="F374" s="29" t="e">
        <f t="array" ref="F374">MIN(SUM(IF(ISNUMBER(F359:F372),F359:F372,SUMIF([2]!codes[code],F359:F372,[2]!codes[calcul_HS])))+SUM(COUNTIF(JF,$C359:$C372))*JFHS,sem)</f>
        <v>#REF!</v>
      </c>
      <c r="G374" s="58" t="e">
        <f>SUM(Tablo45[[#This Row],[Barry]:[Syham]])</f>
        <v>#REF!</v>
      </c>
    </row>
    <row r="375" spans="1:7" ht="13.5" thickBot="1">
      <c r="A375" s="59">
        <f>IF(ISNUMBER(Tablo45[[#This Row],[JOUR]]),DATE(YEAR(Tablo45[[#This Row],[JOUR]]),MONTH(Tablo45[[#This Row],[JOUR]])+1,0),A374)</f>
        <v>42916</v>
      </c>
      <c r="B375" s="60">
        <f>IF(ISNUMBER(Tablo45[[#This Row],[JOUR]]),INT(MOD(INT((Tablo45[[#This Row],[JOUR]]-2)/7)+3/5,52+5/28))+1,B374)</f>
        <v>22</v>
      </c>
      <c r="C375" s="61" t="s">
        <v>72</v>
      </c>
      <c r="D375" s="61"/>
      <c r="E375" s="62" t="e">
        <f t="array" ref="E375">MAX(0,SUM(IF(ISNUMBER(E359:E372),E359:E372,SUMIF([2]!codes[code],E359:E372,[2]!codes[calcul_HS])))+SUM(COUNTIF(JF,$C359:$C372))*JFHS-sem)</f>
        <v>#REF!</v>
      </c>
      <c r="F375" s="62" t="e">
        <f t="array" ref="F375">MAX(0,SUM(IF(ISNUMBER(F359:F372),F359:F372,SUMIF([2]!codes[code],F359:F372,[2]!codes[calcul_HS])))+SUM(COUNTIF(JF,$C359:$C372))*JFHS-sem)</f>
        <v>#REF!</v>
      </c>
      <c r="G375" s="63" t="e">
        <f>SUM(Tablo45[[#This Row],[Barry]:[Syham]])</f>
        <v>#REF!</v>
      </c>
    </row>
    <row r="376" spans="1:7">
      <c r="A376" s="51">
        <f>IF(ISNUMBER(Tablo45[[#This Row],[JOUR]]),DATE(YEAR(Tablo45[[#This Row],[JOUR]]),MONTH(Tablo45[[#This Row],[JOUR]])+1,0),A375)</f>
        <v>42916</v>
      </c>
      <c r="B376" s="52">
        <f>IF(ISNUMBER(Tablo45[[#This Row],[JOUR]]),INT(MOD(INT((Tablo45[[#This Row],[JOUR]]-2)/7)+3/5,52+5/28))+1,B375)</f>
        <v>23</v>
      </c>
      <c r="C376" s="53">
        <v>42891</v>
      </c>
      <c r="D376" s="53" t="s">
        <v>67</v>
      </c>
      <c r="E376" s="28"/>
      <c r="F376" s="28"/>
      <c r="G376" s="25"/>
    </row>
    <row r="377" spans="1:7">
      <c r="A377" s="54">
        <f>IF(ISNUMBER(Tablo45[[#This Row],[JOUR]]),DATE(YEAR(Tablo45[[#This Row],[JOUR]]),MONTH(Tablo45[[#This Row],[JOUR]])+1,0),A376)</f>
        <v>42916</v>
      </c>
      <c r="B377" s="55">
        <f>IF(ISNUMBER(Tablo45[[#This Row],[JOUR]]),INT(MOD(INT((Tablo45[[#This Row],[JOUR]]-2)/7)+3/5,52+5/28))+1,B376)</f>
        <v>23</v>
      </c>
      <c r="C377" s="56"/>
      <c r="D377" s="56" t="s">
        <v>69</v>
      </c>
      <c r="E377" s="36"/>
      <c r="F377" s="36"/>
      <c r="G377" s="37"/>
    </row>
    <row r="378" spans="1:7">
      <c r="A378" s="54">
        <f>IF(ISNUMBER(Tablo45[[#This Row],[JOUR]]),DATE(YEAR(Tablo45[[#This Row],[JOUR]]),MONTH(Tablo45[[#This Row],[JOUR]])+1,0),A377)</f>
        <v>42916</v>
      </c>
      <c r="B378" s="55">
        <f>IF(ISNUMBER(Tablo45[[#This Row],[JOUR]]),INT(MOD(INT((Tablo45[[#This Row],[JOUR]]-2)/7)+3/5,52+5/28))+1,B377)</f>
        <v>23</v>
      </c>
      <c r="C378" s="57">
        <v>42892</v>
      </c>
      <c r="D378" s="57" t="s">
        <v>67</v>
      </c>
      <c r="E378" s="29"/>
      <c r="F378" s="29"/>
      <c r="G378" s="26"/>
    </row>
    <row r="379" spans="1:7">
      <c r="A379" s="54">
        <f>IF(ISNUMBER(Tablo45[[#This Row],[JOUR]]),DATE(YEAR(Tablo45[[#This Row],[JOUR]]),MONTH(Tablo45[[#This Row],[JOUR]])+1,0),A378)</f>
        <v>42916</v>
      </c>
      <c r="B379" s="55">
        <f>IF(ISNUMBER(Tablo45[[#This Row],[JOUR]]),INT(MOD(INT((Tablo45[[#This Row],[JOUR]]-2)/7)+3/5,52+5/28))+1,B378)</f>
        <v>23</v>
      </c>
      <c r="C379" s="56"/>
      <c r="D379" s="56" t="s">
        <v>69</v>
      </c>
      <c r="E379" s="36"/>
      <c r="F379" s="36"/>
      <c r="G379" s="37"/>
    </row>
    <row r="380" spans="1:7">
      <c r="A380" s="54">
        <f>IF(ISNUMBER(Tablo45[[#This Row],[JOUR]]),DATE(YEAR(Tablo45[[#This Row],[JOUR]]),MONTH(Tablo45[[#This Row],[JOUR]])+1,0),A379)</f>
        <v>42916</v>
      </c>
      <c r="B380" s="55">
        <f>IF(ISNUMBER(Tablo45[[#This Row],[JOUR]]),INT(MOD(INT((Tablo45[[#This Row],[JOUR]]-2)/7)+3/5,52+5/28))+1,B379)</f>
        <v>23</v>
      </c>
      <c r="C380" s="57">
        <v>42893</v>
      </c>
      <c r="D380" s="57" t="s">
        <v>67</v>
      </c>
      <c r="E380" s="29"/>
      <c r="F380" s="29"/>
      <c r="G380" s="26"/>
    </row>
    <row r="381" spans="1:7">
      <c r="A381" s="54">
        <f>IF(ISNUMBER(Tablo45[[#This Row],[JOUR]]),DATE(YEAR(Tablo45[[#This Row],[JOUR]]),MONTH(Tablo45[[#This Row],[JOUR]])+1,0),A380)</f>
        <v>42916</v>
      </c>
      <c r="B381" s="55">
        <f>IF(ISNUMBER(Tablo45[[#This Row],[JOUR]]),INT(MOD(INT((Tablo45[[#This Row],[JOUR]]-2)/7)+3/5,52+5/28))+1,B380)</f>
        <v>23</v>
      </c>
      <c r="C381" s="56"/>
      <c r="D381" s="56" t="s">
        <v>69</v>
      </c>
      <c r="E381" s="36"/>
      <c r="F381" s="36"/>
      <c r="G381" s="37"/>
    </row>
    <row r="382" spans="1:7">
      <c r="A382" s="54">
        <f>IF(ISNUMBER(Tablo45[[#This Row],[JOUR]]),DATE(YEAR(Tablo45[[#This Row],[JOUR]]),MONTH(Tablo45[[#This Row],[JOUR]])+1,0),A381)</f>
        <v>42916</v>
      </c>
      <c r="B382" s="55">
        <f>IF(ISNUMBER(Tablo45[[#This Row],[JOUR]]),INT(MOD(INT((Tablo45[[#This Row],[JOUR]]-2)/7)+3/5,52+5/28))+1,B381)</f>
        <v>23</v>
      </c>
      <c r="C382" s="57">
        <v>42894</v>
      </c>
      <c r="D382" s="57" t="s">
        <v>67</v>
      </c>
      <c r="E382" s="29"/>
      <c r="F382" s="29"/>
      <c r="G382" s="26"/>
    </row>
    <row r="383" spans="1:7">
      <c r="A383" s="54">
        <f>IF(ISNUMBER(Tablo45[[#This Row],[JOUR]]),DATE(YEAR(Tablo45[[#This Row],[JOUR]]),MONTH(Tablo45[[#This Row],[JOUR]])+1,0),A382)</f>
        <v>42916</v>
      </c>
      <c r="B383" s="55">
        <f>IF(ISNUMBER(Tablo45[[#This Row],[JOUR]]),INT(MOD(INT((Tablo45[[#This Row],[JOUR]]-2)/7)+3/5,52+5/28))+1,B382)</f>
        <v>23</v>
      </c>
      <c r="C383" s="56"/>
      <c r="D383" s="56" t="s">
        <v>69</v>
      </c>
      <c r="E383" s="36"/>
      <c r="F383" s="36"/>
      <c r="G383" s="37"/>
    </row>
    <row r="384" spans="1:7">
      <c r="A384" s="54">
        <f>IF(ISNUMBER(Tablo45[[#This Row],[JOUR]]),DATE(YEAR(Tablo45[[#This Row],[JOUR]]),MONTH(Tablo45[[#This Row],[JOUR]])+1,0),A383)</f>
        <v>42916</v>
      </c>
      <c r="B384" s="55">
        <f>IF(ISNUMBER(Tablo45[[#This Row],[JOUR]]),INT(MOD(INT((Tablo45[[#This Row],[JOUR]]-2)/7)+3/5,52+5/28))+1,B383)</f>
        <v>23</v>
      </c>
      <c r="C384" s="57">
        <v>42895</v>
      </c>
      <c r="D384" s="57" t="s">
        <v>67</v>
      </c>
      <c r="E384" s="29"/>
      <c r="F384" s="29"/>
      <c r="G384" s="26"/>
    </row>
    <row r="385" spans="1:7">
      <c r="A385" s="54">
        <f>IF(ISNUMBER(Tablo45[[#This Row],[JOUR]]),DATE(YEAR(Tablo45[[#This Row],[JOUR]]),MONTH(Tablo45[[#This Row],[JOUR]])+1,0),A384)</f>
        <v>42916</v>
      </c>
      <c r="B385" s="55">
        <f>IF(ISNUMBER(Tablo45[[#This Row],[JOUR]]),INT(MOD(INT((Tablo45[[#This Row],[JOUR]]-2)/7)+3/5,52+5/28))+1,B384)</f>
        <v>23</v>
      </c>
      <c r="C385" s="56"/>
      <c r="D385" s="56" t="s">
        <v>69</v>
      </c>
      <c r="E385" s="36"/>
      <c r="F385" s="36"/>
      <c r="G385" s="37"/>
    </row>
    <row r="386" spans="1:7">
      <c r="A386" s="64">
        <f>IF(ISNUMBER(Tablo45[[#This Row],[JOUR]]),DATE(YEAR(Tablo45[[#This Row],[JOUR]]),MONTH(Tablo45[[#This Row],[JOUR]])+1,0),A385)</f>
        <v>42916</v>
      </c>
      <c r="B386" s="65">
        <f>IF(ISNUMBER(Tablo45[[#This Row],[JOUR]]),INT(MOD(INT((Tablo45[[#This Row],[JOUR]]-2)/7)+3/5,52+5/28))+1,B385)</f>
        <v>23</v>
      </c>
      <c r="C386" s="57">
        <v>42896</v>
      </c>
      <c r="D386" s="57" t="s">
        <v>67</v>
      </c>
      <c r="E386" s="29"/>
      <c r="F386" s="29"/>
      <c r="G386" s="26"/>
    </row>
    <row r="387" spans="1:7">
      <c r="A387" s="64">
        <f>IF(ISNUMBER(Tablo45[[#This Row],[JOUR]]),DATE(YEAR(Tablo45[[#This Row],[JOUR]]),MONTH(Tablo45[[#This Row],[JOUR]])+1,0),A385)</f>
        <v>42916</v>
      </c>
      <c r="B387" s="65">
        <f>IF(ISNUMBER(Tablo45[[#This Row],[JOUR]]),INT(MOD(INT((Tablo45[[#This Row],[JOUR]]-2)/7)+3/5,52+5/28))+1,B385)</f>
        <v>23</v>
      </c>
      <c r="C387" s="56"/>
      <c r="D387" s="56" t="s">
        <v>69</v>
      </c>
      <c r="E387" s="36"/>
      <c r="F387" s="36"/>
      <c r="G387" s="37"/>
    </row>
    <row r="388" spans="1:7">
      <c r="A388" s="64">
        <f>IF(ISNUMBER(Tablo45[[#This Row],[JOUR]]),DATE(YEAR(Tablo45[[#This Row],[JOUR]]),MONTH(Tablo45[[#This Row],[JOUR]])+1,0),A385)</f>
        <v>42916</v>
      </c>
      <c r="B388" s="65">
        <f>IF(ISNUMBER(Tablo45[[#This Row],[JOUR]]),INT(MOD(INT((Tablo45[[#This Row],[JOUR]]-2)/7)+3/5,52+5/28))+1,B385)</f>
        <v>23</v>
      </c>
      <c r="C388" s="57">
        <v>42897</v>
      </c>
      <c r="D388" s="57" t="s">
        <v>67</v>
      </c>
      <c r="E388" s="29"/>
      <c r="F388" s="29"/>
      <c r="G388" s="26"/>
    </row>
    <row r="389" spans="1:7">
      <c r="A389" s="64">
        <f>IF(ISNUMBER(Tablo45[[#This Row],[JOUR]]),DATE(YEAR(Tablo45[[#This Row],[JOUR]]),MONTH(Tablo45[[#This Row],[JOUR]])+1,0),A385)</f>
        <v>42916</v>
      </c>
      <c r="B389" s="65">
        <f>IF(ISNUMBER(Tablo45[[#This Row],[JOUR]]),INT(MOD(INT((Tablo45[[#This Row],[JOUR]]-2)/7)+3/5,52+5/28))+1,B385)</f>
        <v>23</v>
      </c>
      <c r="C389" s="56"/>
      <c r="D389" s="56" t="s">
        <v>69</v>
      </c>
      <c r="E389" s="36"/>
      <c r="F389" s="36"/>
      <c r="G389" s="37"/>
    </row>
    <row r="390" spans="1:7">
      <c r="A390" s="54">
        <f>IF(ISNUMBER(Tablo45[[#This Row],[JOUR]]),DATE(YEAR(Tablo45[[#This Row],[JOUR]]),MONTH(Tablo45[[#This Row],[JOUR]])+1,0),A385)</f>
        <v>42916</v>
      </c>
      <c r="B390" s="55">
        <f>IF(ISNUMBER(Tablo45[[#This Row],[JOUR]]),INT(MOD(INT((Tablo45[[#This Row],[JOUR]]-2)/7)+3/5,52+5/28))+1,B385)</f>
        <v>23</v>
      </c>
      <c r="C390" s="57" t="s">
        <v>66</v>
      </c>
      <c r="D390" s="57"/>
      <c r="E390" s="29" t="e">
        <f t="array" ref="E390">SUM(IF(ISNUMBER(E376:E389),E376:E389,SUMIF([2]!codes[code],E376:E389,[2]!codes[forfait])))+SUM(COUNTIF(JF,$C376:$C389))*JFHN</f>
        <v>#REF!</v>
      </c>
      <c r="F390" s="29" t="e">
        <f t="array" ref="F390">SUM(IF(ISNUMBER(F376:F389),F376:F389,SUMIF([2]!codes[code],F376:F389,[2]!codes[forfait])))+SUM(COUNTIF(JF,$C376:$C389))*JFHN</f>
        <v>#REF!</v>
      </c>
      <c r="G390" s="58" t="e">
        <f>SUM(Tablo45[[#This Row],[Barry]:[Syham]])</f>
        <v>#REF!</v>
      </c>
    </row>
    <row r="391" spans="1:7">
      <c r="A391" s="54">
        <f>IF(ISNUMBER(Tablo45[[#This Row],[JOUR]]),DATE(YEAR(Tablo45[[#This Row],[JOUR]]),MONTH(Tablo45[[#This Row],[JOUR]])+1,0),A390)</f>
        <v>42916</v>
      </c>
      <c r="B391" s="55">
        <f>IF(ISNUMBER(Tablo45[[#This Row],[JOUR]]),INT(MOD(INT((Tablo45[[#This Row],[JOUR]]-2)/7)+3/5,52+5/28))+1,B390)</f>
        <v>23</v>
      </c>
      <c r="C391" s="57" t="s">
        <v>71</v>
      </c>
      <c r="D391" s="57"/>
      <c r="E391" s="29" t="e">
        <f t="array" ref="E391">MIN(SUM(IF(ISNUMBER(E376:E389),E376:E389,SUMIF([2]!codes[code],E376:E389,[2]!codes[calcul_HS])))+SUM(COUNTIF(JF,$C376:$C389))*JFHS,sem)</f>
        <v>#REF!</v>
      </c>
      <c r="F391" s="29" t="e">
        <f t="array" ref="F391">MIN(SUM(IF(ISNUMBER(F376:F389),F376:F389,SUMIF([2]!codes[code],F376:F389,[2]!codes[calcul_HS])))+SUM(COUNTIF(JF,$C376:$C389))*JFHS,sem)</f>
        <v>#REF!</v>
      </c>
      <c r="G391" s="58" t="e">
        <f>SUM(Tablo45[[#This Row],[Barry]:[Syham]])</f>
        <v>#REF!</v>
      </c>
    </row>
    <row r="392" spans="1:7" ht="13.5" thickBot="1">
      <c r="A392" s="59">
        <f>IF(ISNUMBER(Tablo45[[#This Row],[JOUR]]),DATE(YEAR(Tablo45[[#This Row],[JOUR]]),MONTH(Tablo45[[#This Row],[JOUR]])+1,0),A391)</f>
        <v>42916</v>
      </c>
      <c r="B392" s="60">
        <f>IF(ISNUMBER(Tablo45[[#This Row],[JOUR]]),INT(MOD(INT((Tablo45[[#This Row],[JOUR]]-2)/7)+3/5,52+5/28))+1,B391)</f>
        <v>23</v>
      </c>
      <c r="C392" s="61" t="s">
        <v>72</v>
      </c>
      <c r="D392" s="61"/>
      <c r="E392" s="62" t="e">
        <f t="array" ref="E392">MAX(0,SUM(IF(ISNUMBER(E376:E389),E376:E389,SUMIF([2]!codes[code],E376:E389,[2]!codes[calcul_HS])))+SUM(COUNTIF(JF,$C376:$C389))*JFHS-sem)</f>
        <v>#REF!</v>
      </c>
      <c r="F392" s="62" t="e">
        <f t="array" ref="F392">MAX(0,SUM(IF(ISNUMBER(F376:F389),F376:F389,SUMIF([2]!codes[code],F376:F389,[2]!codes[calcul_HS])))+SUM(COUNTIF(JF,$C376:$C389))*JFHS-sem)</f>
        <v>#REF!</v>
      </c>
      <c r="G392" s="63" t="e">
        <f>SUM(Tablo45[[#This Row],[Barry]:[Syham]])</f>
        <v>#REF!</v>
      </c>
    </row>
    <row r="393" spans="1:7">
      <c r="A393" s="51">
        <f>IF(ISNUMBER(Tablo45[[#This Row],[JOUR]]),DATE(YEAR(Tablo45[[#This Row],[JOUR]]),MONTH(Tablo45[[#This Row],[JOUR]])+1,0),A392)</f>
        <v>42916</v>
      </c>
      <c r="B393" s="52">
        <f>IF(ISNUMBER(Tablo45[[#This Row],[JOUR]]),INT(MOD(INT((Tablo45[[#This Row],[JOUR]]-2)/7)+3/5,52+5/28))+1,B392)</f>
        <v>24</v>
      </c>
      <c r="C393" s="53">
        <v>42898</v>
      </c>
      <c r="D393" s="53" t="s">
        <v>67</v>
      </c>
      <c r="E393" s="28"/>
      <c r="F393" s="28"/>
      <c r="G393" s="25"/>
    </row>
    <row r="394" spans="1:7">
      <c r="A394" s="54">
        <f>IF(ISNUMBER(Tablo45[[#This Row],[JOUR]]),DATE(YEAR(Tablo45[[#This Row],[JOUR]]),MONTH(Tablo45[[#This Row],[JOUR]])+1,0),A393)</f>
        <v>42916</v>
      </c>
      <c r="B394" s="55">
        <f>IF(ISNUMBER(Tablo45[[#This Row],[JOUR]]),INT(MOD(INT((Tablo45[[#This Row],[JOUR]]-2)/7)+3/5,52+5/28))+1,B393)</f>
        <v>24</v>
      </c>
      <c r="C394" s="56"/>
      <c r="D394" s="56" t="s">
        <v>69</v>
      </c>
      <c r="E394" s="36"/>
      <c r="F394" s="36"/>
      <c r="G394" s="37"/>
    </row>
    <row r="395" spans="1:7">
      <c r="A395" s="54">
        <f>IF(ISNUMBER(Tablo45[[#This Row],[JOUR]]),DATE(YEAR(Tablo45[[#This Row],[JOUR]]),MONTH(Tablo45[[#This Row],[JOUR]])+1,0),A394)</f>
        <v>42916</v>
      </c>
      <c r="B395" s="55">
        <f>IF(ISNUMBER(Tablo45[[#This Row],[JOUR]]),INT(MOD(INT((Tablo45[[#This Row],[JOUR]]-2)/7)+3/5,52+5/28))+1,B394)</f>
        <v>24</v>
      </c>
      <c r="C395" s="57">
        <v>42899</v>
      </c>
      <c r="D395" s="57" t="s">
        <v>67</v>
      </c>
      <c r="E395" s="29"/>
      <c r="F395" s="29"/>
      <c r="G395" s="26"/>
    </row>
    <row r="396" spans="1:7">
      <c r="A396" s="54">
        <f>IF(ISNUMBER(Tablo45[[#This Row],[JOUR]]),DATE(YEAR(Tablo45[[#This Row],[JOUR]]),MONTH(Tablo45[[#This Row],[JOUR]])+1,0),A395)</f>
        <v>42916</v>
      </c>
      <c r="B396" s="55">
        <f>IF(ISNUMBER(Tablo45[[#This Row],[JOUR]]),INT(MOD(INT((Tablo45[[#This Row],[JOUR]]-2)/7)+3/5,52+5/28))+1,B395)</f>
        <v>24</v>
      </c>
      <c r="C396" s="56"/>
      <c r="D396" s="56" t="s">
        <v>69</v>
      </c>
      <c r="E396" s="36"/>
      <c r="F396" s="36"/>
      <c r="G396" s="37"/>
    </row>
    <row r="397" spans="1:7">
      <c r="A397" s="54">
        <f>IF(ISNUMBER(Tablo45[[#This Row],[JOUR]]),DATE(YEAR(Tablo45[[#This Row],[JOUR]]),MONTH(Tablo45[[#This Row],[JOUR]])+1,0),A396)</f>
        <v>42916</v>
      </c>
      <c r="B397" s="55">
        <f>IF(ISNUMBER(Tablo45[[#This Row],[JOUR]]),INT(MOD(INT((Tablo45[[#This Row],[JOUR]]-2)/7)+3/5,52+5/28))+1,B396)</f>
        <v>24</v>
      </c>
      <c r="C397" s="57">
        <v>42900</v>
      </c>
      <c r="D397" s="57" t="s">
        <v>67</v>
      </c>
      <c r="E397" s="29"/>
      <c r="F397" s="29"/>
      <c r="G397" s="26"/>
    </row>
    <row r="398" spans="1:7">
      <c r="A398" s="54">
        <f>IF(ISNUMBER(Tablo45[[#This Row],[JOUR]]),DATE(YEAR(Tablo45[[#This Row],[JOUR]]),MONTH(Tablo45[[#This Row],[JOUR]])+1,0),A397)</f>
        <v>42916</v>
      </c>
      <c r="B398" s="55">
        <f>IF(ISNUMBER(Tablo45[[#This Row],[JOUR]]),INT(MOD(INT((Tablo45[[#This Row],[JOUR]]-2)/7)+3/5,52+5/28))+1,B397)</f>
        <v>24</v>
      </c>
      <c r="C398" s="56"/>
      <c r="D398" s="56" t="s">
        <v>69</v>
      </c>
      <c r="E398" s="36"/>
      <c r="F398" s="36"/>
      <c r="G398" s="37"/>
    </row>
    <row r="399" spans="1:7">
      <c r="A399" s="54">
        <f>IF(ISNUMBER(Tablo45[[#This Row],[JOUR]]),DATE(YEAR(Tablo45[[#This Row],[JOUR]]),MONTH(Tablo45[[#This Row],[JOUR]])+1,0),A398)</f>
        <v>42916</v>
      </c>
      <c r="B399" s="55">
        <f>IF(ISNUMBER(Tablo45[[#This Row],[JOUR]]),INT(MOD(INT((Tablo45[[#This Row],[JOUR]]-2)/7)+3/5,52+5/28))+1,B398)</f>
        <v>24</v>
      </c>
      <c r="C399" s="57">
        <v>42901</v>
      </c>
      <c r="D399" s="57" t="s">
        <v>67</v>
      </c>
      <c r="E399" s="29"/>
      <c r="F399" s="29"/>
      <c r="G399" s="26"/>
    </row>
    <row r="400" spans="1:7">
      <c r="A400" s="54">
        <f>IF(ISNUMBER(Tablo45[[#This Row],[JOUR]]),DATE(YEAR(Tablo45[[#This Row],[JOUR]]),MONTH(Tablo45[[#This Row],[JOUR]])+1,0),A399)</f>
        <v>42916</v>
      </c>
      <c r="B400" s="55">
        <f>IF(ISNUMBER(Tablo45[[#This Row],[JOUR]]),INT(MOD(INT((Tablo45[[#This Row],[JOUR]]-2)/7)+3/5,52+5/28))+1,B399)</f>
        <v>24</v>
      </c>
      <c r="C400" s="56"/>
      <c r="D400" s="56" t="s">
        <v>69</v>
      </c>
      <c r="E400" s="36"/>
      <c r="F400" s="36"/>
      <c r="G400" s="37"/>
    </row>
    <row r="401" spans="1:7">
      <c r="A401" s="54">
        <f>IF(ISNUMBER(Tablo45[[#This Row],[JOUR]]),DATE(YEAR(Tablo45[[#This Row],[JOUR]]),MONTH(Tablo45[[#This Row],[JOUR]])+1,0),A400)</f>
        <v>42916</v>
      </c>
      <c r="B401" s="55">
        <f>IF(ISNUMBER(Tablo45[[#This Row],[JOUR]]),INT(MOD(INT((Tablo45[[#This Row],[JOUR]]-2)/7)+3/5,52+5/28))+1,B400)</f>
        <v>24</v>
      </c>
      <c r="C401" s="57">
        <v>42902</v>
      </c>
      <c r="D401" s="57" t="s">
        <v>67</v>
      </c>
      <c r="E401" s="29"/>
      <c r="F401" s="29"/>
      <c r="G401" s="26"/>
    </row>
    <row r="402" spans="1:7">
      <c r="A402" s="54">
        <f>IF(ISNUMBER(Tablo45[[#This Row],[JOUR]]),DATE(YEAR(Tablo45[[#This Row],[JOUR]]),MONTH(Tablo45[[#This Row],[JOUR]])+1,0),A401)</f>
        <v>42916</v>
      </c>
      <c r="B402" s="55">
        <f>IF(ISNUMBER(Tablo45[[#This Row],[JOUR]]),INT(MOD(INT((Tablo45[[#This Row],[JOUR]]-2)/7)+3/5,52+5/28))+1,B401)</f>
        <v>24</v>
      </c>
      <c r="C402" s="56"/>
      <c r="D402" s="56" t="s">
        <v>69</v>
      </c>
      <c r="E402" s="36"/>
      <c r="F402" s="36"/>
      <c r="G402" s="37"/>
    </row>
    <row r="403" spans="1:7">
      <c r="A403" s="64">
        <f>IF(ISNUMBER(Tablo45[[#This Row],[JOUR]]),DATE(YEAR(Tablo45[[#This Row],[JOUR]]),MONTH(Tablo45[[#This Row],[JOUR]])+1,0),A402)</f>
        <v>42916</v>
      </c>
      <c r="B403" s="65">
        <f>IF(ISNUMBER(Tablo45[[#This Row],[JOUR]]),INT(MOD(INT((Tablo45[[#This Row],[JOUR]]-2)/7)+3/5,52+5/28))+1,B402)</f>
        <v>24</v>
      </c>
      <c r="C403" s="57">
        <v>42903</v>
      </c>
      <c r="D403" s="57" t="s">
        <v>67</v>
      </c>
      <c r="E403" s="29"/>
      <c r="F403" s="29"/>
      <c r="G403" s="26"/>
    </row>
    <row r="404" spans="1:7">
      <c r="A404" s="64">
        <f>IF(ISNUMBER(Tablo45[[#This Row],[JOUR]]),DATE(YEAR(Tablo45[[#This Row],[JOUR]]),MONTH(Tablo45[[#This Row],[JOUR]])+1,0),A402)</f>
        <v>42916</v>
      </c>
      <c r="B404" s="65">
        <f>IF(ISNUMBER(Tablo45[[#This Row],[JOUR]]),INT(MOD(INT((Tablo45[[#This Row],[JOUR]]-2)/7)+3/5,52+5/28))+1,B402)</f>
        <v>24</v>
      </c>
      <c r="C404" s="56"/>
      <c r="D404" s="56" t="s">
        <v>69</v>
      </c>
      <c r="E404" s="36"/>
      <c r="F404" s="36"/>
      <c r="G404" s="37"/>
    </row>
    <row r="405" spans="1:7">
      <c r="A405" s="64">
        <f>IF(ISNUMBER(Tablo45[[#This Row],[JOUR]]),DATE(YEAR(Tablo45[[#This Row],[JOUR]]),MONTH(Tablo45[[#This Row],[JOUR]])+1,0),A402)</f>
        <v>42916</v>
      </c>
      <c r="B405" s="65">
        <f>IF(ISNUMBER(Tablo45[[#This Row],[JOUR]]),INT(MOD(INT((Tablo45[[#This Row],[JOUR]]-2)/7)+3/5,52+5/28))+1,B402)</f>
        <v>24</v>
      </c>
      <c r="C405" s="57">
        <v>42904</v>
      </c>
      <c r="D405" s="57" t="s">
        <v>67</v>
      </c>
      <c r="E405" s="29"/>
      <c r="F405" s="29"/>
      <c r="G405" s="26"/>
    </row>
    <row r="406" spans="1:7">
      <c r="A406" s="64">
        <f>IF(ISNUMBER(Tablo45[[#This Row],[JOUR]]),DATE(YEAR(Tablo45[[#This Row],[JOUR]]),MONTH(Tablo45[[#This Row],[JOUR]])+1,0),A402)</f>
        <v>42916</v>
      </c>
      <c r="B406" s="65">
        <f>IF(ISNUMBER(Tablo45[[#This Row],[JOUR]]),INT(MOD(INT((Tablo45[[#This Row],[JOUR]]-2)/7)+3/5,52+5/28))+1,B402)</f>
        <v>24</v>
      </c>
      <c r="C406" s="56"/>
      <c r="D406" s="56" t="s">
        <v>69</v>
      </c>
      <c r="E406" s="36"/>
      <c r="F406" s="36"/>
      <c r="G406" s="37"/>
    </row>
    <row r="407" spans="1:7">
      <c r="A407" s="54">
        <f>IF(ISNUMBER(Tablo45[[#This Row],[JOUR]]),DATE(YEAR(Tablo45[[#This Row],[JOUR]]),MONTH(Tablo45[[#This Row],[JOUR]])+1,0),A402)</f>
        <v>42916</v>
      </c>
      <c r="B407" s="55">
        <f>IF(ISNUMBER(Tablo45[[#This Row],[JOUR]]),INT(MOD(INT((Tablo45[[#This Row],[JOUR]]-2)/7)+3/5,52+5/28))+1,B402)</f>
        <v>24</v>
      </c>
      <c r="C407" s="57" t="s">
        <v>66</v>
      </c>
      <c r="D407" s="57"/>
      <c r="E407" s="29" t="e">
        <f t="array" ref="E407">SUM(IF(ISNUMBER(E393:E406),E393:E406,SUMIF([2]!codes[code],E393:E406,[2]!codes[forfait])))+SUM(COUNTIF(JF,$C393:$C406))*JFHN</f>
        <v>#REF!</v>
      </c>
      <c r="F407" s="29" t="e">
        <f t="array" ref="F407">SUM(IF(ISNUMBER(F393:F406),F393:F406,SUMIF([2]!codes[code],F393:F406,[2]!codes[forfait])))+SUM(COUNTIF(JF,$C393:$C406))*JFHN</f>
        <v>#REF!</v>
      </c>
      <c r="G407" s="58" t="e">
        <f>SUM(Tablo45[[#This Row],[Barry]:[Syham]])</f>
        <v>#REF!</v>
      </c>
    </row>
    <row r="408" spans="1:7">
      <c r="A408" s="54">
        <f>IF(ISNUMBER(Tablo45[[#This Row],[JOUR]]),DATE(YEAR(Tablo45[[#This Row],[JOUR]]),MONTH(Tablo45[[#This Row],[JOUR]])+1,0),A407)</f>
        <v>42916</v>
      </c>
      <c r="B408" s="55">
        <f>IF(ISNUMBER(Tablo45[[#This Row],[JOUR]]),INT(MOD(INT((Tablo45[[#This Row],[JOUR]]-2)/7)+3/5,52+5/28))+1,B407)</f>
        <v>24</v>
      </c>
      <c r="C408" s="57" t="s">
        <v>71</v>
      </c>
      <c r="D408" s="57"/>
      <c r="E408" s="29" t="e">
        <f t="array" ref="E408">MIN(SUM(IF(ISNUMBER(E393:E406),E393:E406,SUMIF([2]!codes[code],E393:E406,[2]!codes[calcul_HS])))+SUM(COUNTIF(JF,$C393:$C406))*JFHS,sem)</f>
        <v>#REF!</v>
      </c>
      <c r="F408" s="29" t="e">
        <f t="array" ref="F408">MIN(SUM(IF(ISNUMBER(F393:F406),F393:F406,SUMIF([2]!codes[code],F393:F406,[2]!codes[calcul_HS])))+SUM(COUNTIF(JF,$C393:$C406))*JFHS,sem)</f>
        <v>#REF!</v>
      </c>
      <c r="G408" s="58" t="e">
        <f>SUM(Tablo45[[#This Row],[Barry]:[Syham]])</f>
        <v>#REF!</v>
      </c>
    </row>
    <row r="409" spans="1:7" ht="13.5" thickBot="1">
      <c r="A409" s="59">
        <f>IF(ISNUMBER(Tablo45[[#This Row],[JOUR]]),DATE(YEAR(Tablo45[[#This Row],[JOUR]]),MONTH(Tablo45[[#This Row],[JOUR]])+1,0),A408)</f>
        <v>42916</v>
      </c>
      <c r="B409" s="60">
        <f>IF(ISNUMBER(Tablo45[[#This Row],[JOUR]]),INT(MOD(INT((Tablo45[[#This Row],[JOUR]]-2)/7)+3/5,52+5/28))+1,B408)</f>
        <v>24</v>
      </c>
      <c r="C409" s="61" t="s">
        <v>72</v>
      </c>
      <c r="D409" s="61"/>
      <c r="E409" s="62" t="e">
        <f t="array" ref="E409">MAX(0,SUM(IF(ISNUMBER(E393:E406),E393:E406,SUMIF([2]!codes[code],E393:E406,[2]!codes[calcul_HS])))+SUM(COUNTIF(JF,$C393:$C406))*JFHS-sem)</f>
        <v>#REF!</v>
      </c>
      <c r="F409" s="62" t="e">
        <f t="array" ref="F409">MAX(0,SUM(IF(ISNUMBER(F393:F406),F393:F406,SUMIF([2]!codes[code],F393:F406,[2]!codes[calcul_HS])))+SUM(COUNTIF(JF,$C393:$C406))*JFHS-sem)</f>
        <v>#REF!</v>
      </c>
      <c r="G409" s="63" t="e">
        <f>SUM(Tablo45[[#This Row],[Barry]:[Syham]])</f>
        <v>#REF!</v>
      </c>
    </row>
    <row r="410" spans="1:7">
      <c r="A410" s="51">
        <f>IF(ISNUMBER(Tablo45[[#This Row],[JOUR]]),DATE(YEAR(Tablo45[[#This Row],[JOUR]]),MONTH(Tablo45[[#This Row],[JOUR]])+1,0),A409)</f>
        <v>42916</v>
      </c>
      <c r="B410" s="52">
        <f>IF(ISNUMBER(Tablo45[[#This Row],[JOUR]]),INT(MOD(INT((Tablo45[[#This Row],[JOUR]]-2)/7)+3/5,52+5/28))+1,B409)</f>
        <v>25</v>
      </c>
      <c r="C410" s="53">
        <v>42905</v>
      </c>
      <c r="D410" s="53" t="s">
        <v>67</v>
      </c>
      <c r="E410" s="28"/>
      <c r="F410" s="28"/>
      <c r="G410" s="25"/>
    </row>
    <row r="411" spans="1:7">
      <c r="A411" s="54">
        <f>IF(ISNUMBER(Tablo45[[#This Row],[JOUR]]),DATE(YEAR(Tablo45[[#This Row],[JOUR]]),MONTH(Tablo45[[#This Row],[JOUR]])+1,0),A410)</f>
        <v>42916</v>
      </c>
      <c r="B411" s="55">
        <f>IF(ISNUMBER(Tablo45[[#This Row],[JOUR]]),INT(MOD(INT((Tablo45[[#This Row],[JOUR]]-2)/7)+3/5,52+5/28))+1,B410)</f>
        <v>25</v>
      </c>
      <c r="C411" s="56"/>
      <c r="D411" s="56" t="s">
        <v>69</v>
      </c>
      <c r="E411" s="36"/>
      <c r="F411" s="36"/>
      <c r="G411" s="37"/>
    </row>
    <row r="412" spans="1:7">
      <c r="A412" s="54">
        <f>IF(ISNUMBER(Tablo45[[#This Row],[JOUR]]),DATE(YEAR(Tablo45[[#This Row],[JOUR]]),MONTH(Tablo45[[#This Row],[JOUR]])+1,0),A411)</f>
        <v>42916</v>
      </c>
      <c r="B412" s="55">
        <f>IF(ISNUMBER(Tablo45[[#This Row],[JOUR]]),INT(MOD(INT((Tablo45[[#This Row],[JOUR]]-2)/7)+3/5,52+5/28))+1,B411)</f>
        <v>25</v>
      </c>
      <c r="C412" s="57">
        <v>42906</v>
      </c>
      <c r="D412" s="57" t="s">
        <v>67</v>
      </c>
      <c r="E412" s="29"/>
      <c r="F412" s="29"/>
      <c r="G412" s="26"/>
    </row>
    <row r="413" spans="1:7">
      <c r="A413" s="54">
        <f>IF(ISNUMBER(Tablo45[[#This Row],[JOUR]]),DATE(YEAR(Tablo45[[#This Row],[JOUR]]),MONTH(Tablo45[[#This Row],[JOUR]])+1,0),A412)</f>
        <v>42916</v>
      </c>
      <c r="B413" s="55">
        <f>IF(ISNUMBER(Tablo45[[#This Row],[JOUR]]),INT(MOD(INT((Tablo45[[#This Row],[JOUR]]-2)/7)+3/5,52+5/28))+1,B412)</f>
        <v>25</v>
      </c>
      <c r="C413" s="56"/>
      <c r="D413" s="56" t="s">
        <v>69</v>
      </c>
      <c r="E413" s="36"/>
      <c r="F413" s="36"/>
      <c r="G413" s="37"/>
    </row>
    <row r="414" spans="1:7">
      <c r="A414" s="54">
        <f>IF(ISNUMBER(Tablo45[[#This Row],[JOUR]]),DATE(YEAR(Tablo45[[#This Row],[JOUR]]),MONTH(Tablo45[[#This Row],[JOUR]])+1,0),A413)</f>
        <v>42916</v>
      </c>
      <c r="B414" s="55">
        <f>IF(ISNUMBER(Tablo45[[#This Row],[JOUR]]),INT(MOD(INT((Tablo45[[#This Row],[JOUR]]-2)/7)+3/5,52+5/28))+1,B413)</f>
        <v>25</v>
      </c>
      <c r="C414" s="57">
        <v>42907</v>
      </c>
      <c r="D414" s="57" t="s">
        <v>67</v>
      </c>
      <c r="E414" s="29"/>
      <c r="F414" s="29"/>
      <c r="G414" s="26"/>
    </row>
    <row r="415" spans="1:7">
      <c r="A415" s="54">
        <f>IF(ISNUMBER(Tablo45[[#This Row],[JOUR]]),DATE(YEAR(Tablo45[[#This Row],[JOUR]]),MONTH(Tablo45[[#This Row],[JOUR]])+1,0),A414)</f>
        <v>42916</v>
      </c>
      <c r="B415" s="55">
        <f>IF(ISNUMBER(Tablo45[[#This Row],[JOUR]]),INT(MOD(INT((Tablo45[[#This Row],[JOUR]]-2)/7)+3/5,52+5/28))+1,B414)</f>
        <v>25</v>
      </c>
      <c r="C415" s="56"/>
      <c r="D415" s="56" t="s">
        <v>69</v>
      </c>
      <c r="E415" s="36"/>
      <c r="F415" s="36"/>
      <c r="G415" s="37"/>
    </row>
    <row r="416" spans="1:7">
      <c r="A416" s="54">
        <f>IF(ISNUMBER(Tablo45[[#This Row],[JOUR]]),DATE(YEAR(Tablo45[[#This Row],[JOUR]]),MONTH(Tablo45[[#This Row],[JOUR]])+1,0),A415)</f>
        <v>42916</v>
      </c>
      <c r="B416" s="55">
        <f>IF(ISNUMBER(Tablo45[[#This Row],[JOUR]]),INT(MOD(INT((Tablo45[[#This Row],[JOUR]]-2)/7)+3/5,52+5/28))+1,B415)</f>
        <v>25</v>
      </c>
      <c r="C416" s="57">
        <v>42908</v>
      </c>
      <c r="D416" s="57" t="s">
        <v>67</v>
      </c>
      <c r="E416" s="29"/>
      <c r="F416" s="29"/>
      <c r="G416" s="26"/>
    </row>
    <row r="417" spans="1:7">
      <c r="A417" s="54">
        <f>IF(ISNUMBER(Tablo45[[#This Row],[JOUR]]),DATE(YEAR(Tablo45[[#This Row],[JOUR]]),MONTH(Tablo45[[#This Row],[JOUR]])+1,0),A416)</f>
        <v>42916</v>
      </c>
      <c r="B417" s="55">
        <f>IF(ISNUMBER(Tablo45[[#This Row],[JOUR]]),INT(MOD(INT((Tablo45[[#This Row],[JOUR]]-2)/7)+3/5,52+5/28))+1,B416)</f>
        <v>25</v>
      </c>
      <c r="C417" s="56"/>
      <c r="D417" s="56" t="s">
        <v>69</v>
      </c>
      <c r="E417" s="36"/>
      <c r="F417" s="36"/>
      <c r="G417" s="37"/>
    </row>
    <row r="418" spans="1:7">
      <c r="A418" s="54">
        <f>IF(ISNUMBER(Tablo45[[#This Row],[JOUR]]),DATE(YEAR(Tablo45[[#This Row],[JOUR]]),MONTH(Tablo45[[#This Row],[JOUR]])+1,0),A417)</f>
        <v>42916</v>
      </c>
      <c r="B418" s="55">
        <f>IF(ISNUMBER(Tablo45[[#This Row],[JOUR]]),INT(MOD(INT((Tablo45[[#This Row],[JOUR]]-2)/7)+3/5,52+5/28))+1,B417)</f>
        <v>25</v>
      </c>
      <c r="C418" s="57">
        <v>42909</v>
      </c>
      <c r="D418" s="57" t="s">
        <v>67</v>
      </c>
      <c r="E418" s="29"/>
      <c r="F418" s="29"/>
      <c r="G418" s="26"/>
    </row>
    <row r="419" spans="1:7">
      <c r="A419" s="54">
        <f>IF(ISNUMBER(Tablo45[[#This Row],[JOUR]]),DATE(YEAR(Tablo45[[#This Row],[JOUR]]),MONTH(Tablo45[[#This Row],[JOUR]])+1,0),A418)</f>
        <v>42916</v>
      </c>
      <c r="B419" s="55">
        <f>IF(ISNUMBER(Tablo45[[#This Row],[JOUR]]),INT(MOD(INT((Tablo45[[#This Row],[JOUR]]-2)/7)+3/5,52+5/28))+1,B418)</f>
        <v>25</v>
      </c>
      <c r="C419" s="56"/>
      <c r="D419" s="56" t="s">
        <v>69</v>
      </c>
      <c r="E419" s="36"/>
      <c r="F419" s="36"/>
      <c r="G419" s="37"/>
    </row>
    <row r="420" spans="1:7">
      <c r="A420" s="64">
        <f>IF(ISNUMBER(Tablo45[[#This Row],[JOUR]]),DATE(YEAR(Tablo45[[#This Row],[JOUR]]),MONTH(Tablo45[[#This Row],[JOUR]])+1,0),A419)</f>
        <v>42916</v>
      </c>
      <c r="B420" s="65">
        <f>IF(ISNUMBER(Tablo45[[#This Row],[JOUR]]),INT(MOD(INT((Tablo45[[#This Row],[JOUR]]-2)/7)+3/5,52+5/28))+1,B419)</f>
        <v>25</v>
      </c>
      <c r="C420" s="57">
        <v>42910</v>
      </c>
      <c r="D420" s="57" t="s">
        <v>67</v>
      </c>
      <c r="E420" s="29"/>
      <c r="F420" s="29"/>
      <c r="G420" s="26"/>
    </row>
    <row r="421" spans="1:7">
      <c r="A421" s="64">
        <f>IF(ISNUMBER(Tablo45[[#This Row],[JOUR]]),DATE(YEAR(Tablo45[[#This Row],[JOUR]]),MONTH(Tablo45[[#This Row],[JOUR]])+1,0),A419)</f>
        <v>42916</v>
      </c>
      <c r="B421" s="65">
        <f>IF(ISNUMBER(Tablo45[[#This Row],[JOUR]]),INT(MOD(INT((Tablo45[[#This Row],[JOUR]]-2)/7)+3/5,52+5/28))+1,B419)</f>
        <v>25</v>
      </c>
      <c r="C421" s="56"/>
      <c r="D421" s="56" t="s">
        <v>69</v>
      </c>
      <c r="E421" s="36"/>
      <c r="F421" s="36"/>
      <c r="G421" s="37"/>
    </row>
    <row r="422" spans="1:7">
      <c r="A422" s="64">
        <f>IF(ISNUMBER(Tablo45[[#This Row],[JOUR]]),DATE(YEAR(Tablo45[[#This Row],[JOUR]]),MONTH(Tablo45[[#This Row],[JOUR]])+1,0),A419)</f>
        <v>42916</v>
      </c>
      <c r="B422" s="65">
        <f>IF(ISNUMBER(Tablo45[[#This Row],[JOUR]]),INT(MOD(INT((Tablo45[[#This Row],[JOUR]]-2)/7)+3/5,52+5/28))+1,B419)</f>
        <v>25</v>
      </c>
      <c r="C422" s="57">
        <v>42911</v>
      </c>
      <c r="D422" s="57" t="s">
        <v>67</v>
      </c>
      <c r="E422" s="29"/>
      <c r="F422" s="29"/>
      <c r="G422" s="26"/>
    </row>
    <row r="423" spans="1:7">
      <c r="A423" s="64">
        <f>IF(ISNUMBER(Tablo45[[#This Row],[JOUR]]),DATE(YEAR(Tablo45[[#This Row],[JOUR]]),MONTH(Tablo45[[#This Row],[JOUR]])+1,0),A419)</f>
        <v>42916</v>
      </c>
      <c r="B423" s="65">
        <f>IF(ISNUMBER(Tablo45[[#This Row],[JOUR]]),INT(MOD(INT((Tablo45[[#This Row],[JOUR]]-2)/7)+3/5,52+5/28))+1,B419)</f>
        <v>25</v>
      </c>
      <c r="C423" s="56"/>
      <c r="D423" s="56" t="s">
        <v>69</v>
      </c>
      <c r="E423" s="36"/>
      <c r="F423" s="36"/>
      <c r="G423" s="37"/>
    </row>
    <row r="424" spans="1:7">
      <c r="A424" s="54">
        <f>IF(ISNUMBER(Tablo45[[#This Row],[JOUR]]),DATE(YEAR(Tablo45[[#This Row],[JOUR]]),MONTH(Tablo45[[#This Row],[JOUR]])+1,0),A419)</f>
        <v>42916</v>
      </c>
      <c r="B424" s="55">
        <f>IF(ISNUMBER(Tablo45[[#This Row],[JOUR]]),INT(MOD(INT((Tablo45[[#This Row],[JOUR]]-2)/7)+3/5,52+5/28))+1,B419)</f>
        <v>25</v>
      </c>
      <c r="C424" s="57" t="s">
        <v>66</v>
      </c>
      <c r="D424" s="57"/>
      <c r="E424" s="29" t="e">
        <f t="array" ref="E424">SUM(IF(ISNUMBER(E410:E423),E410:E423,SUMIF([2]!codes[code],E410:E423,[2]!codes[forfait])))+SUM(COUNTIF(JF,$C410:$C423))*JFHN</f>
        <v>#REF!</v>
      </c>
      <c r="F424" s="29" t="e">
        <f t="array" ref="F424">SUM(IF(ISNUMBER(F410:F423),F410:F423,SUMIF([2]!codes[code],F410:F423,[2]!codes[forfait])))+SUM(COUNTIF(JF,$C410:$C423))*JFHN</f>
        <v>#REF!</v>
      </c>
      <c r="G424" s="58" t="e">
        <f>SUM(Tablo45[[#This Row],[Barry]:[Syham]])</f>
        <v>#REF!</v>
      </c>
    </row>
    <row r="425" spans="1:7">
      <c r="A425" s="54">
        <f>IF(ISNUMBER(Tablo45[[#This Row],[JOUR]]),DATE(YEAR(Tablo45[[#This Row],[JOUR]]),MONTH(Tablo45[[#This Row],[JOUR]])+1,0),A424)</f>
        <v>42916</v>
      </c>
      <c r="B425" s="55">
        <f>IF(ISNUMBER(Tablo45[[#This Row],[JOUR]]),INT(MOD(INT((Tablo45[[#This Row],[JOUR]]-2)/7)+3/5,52+5/28))+1,B424)</f>
        <v>25</v>
      </c>
      <c r="C425" s="57" t="s">
        <v>71</v>
      </c>
      <c r="D425" s="57"/>
      <c r="E425" s="29" t="e">
        <f t="array" ref="E425">MIN(SUM(IF(ISNUMBER(E410:E423),E410:E423,SUMIF([2]!codes[code],E410:E423,[2]!codes[calcul_HS])))+SUM(COUNTIF(JF,$C410:$C423))*JFHS,sem)</f>
        <v>#REF!</v>
      </c>
      <c r="F425" s="29" t="e">
        <f t="array" ref="F425">MIN(SUM(IF(ISNUMBER(F410:F423),F410:F423,SUMIF([2]!codes[code],F410:F423,[2]!codes[calcul_HS])))+SUM(COUNTIF(JF,$C410:$C423))*JFHS,sem)</f>
        <v>#REF!</v>
      </c>
      <c r="G425" s="58" t="e">
        <f>SUM(Tablo45[[#This Row],[Barry]:[Syham]])</f>
        <v>#REF!</v>
      </c>
    </row>
    <row r="426" spans="1:7" ht="13.5" thickBot="1">
      <c r="A426" s="59">
        <f>IF(ISNUMBER(Tablo45[[#This Row],[JOUR]]),DATE(YEAR(Tablo45[[#This Row],[JOUR]]),MONTH(Tablo45[[#This Row],[JOUR]])+1,0),A425)</f>
        <v>42916</v>
      </c>
      <c r="B426" s="60">
        <f>IF(ISNUMBER(Tablo45[[#This Row],[JOUR]]),INT(MOD(INT((Tablo45[[#This Row],[JOUR]]-2)/7)+3/5,52+5/28))+1,B425)</f>
        <v>25</v>
      </c>
      <c r="C426" s="61" t="s">
        <v>72</v>
      </c>
      <c r="D426" s="61"/>
      <c r="E426" s="62" t="e">
        <f t="array" ref="E426">MAX(0,SUM(IF(ISNUMBER(E410:E423),E410:E423,SUMIF([2]!codes[code],E410:E423,[2]!codes[calcul_HS])))+SUM(COUNTIF(JF,$C410:$C423))*JFHS-sem)</f>
        <v>#REF!</v>
      </c>
      <c r="F426" s="62" t="e">
        <f t="array" ref="F426">MAX(0,SUM(IF(ISNUMBER(F410:F423),F410:F423,SUMIF([2]!codes[code],F410:F423,[2]!codes[calcul_HS])))+SUM(COUNTIF(JF,$C410:$C423))*JFHS-sem)</f>
        <v>#REF!</v>
      </c>
      <c r="G426" s="63" t="e">
        <f>SUM(Tablo45[[#This Row],[Barry]:[Syham]])</f>
        <v>#REF!</v>
      </c>
    </row>
    <row r="427" spans="1:7">
      <c r="A427" s="51">
        <f>IF(ISNUMBER(Tablo45[[#This Row],[JOUR]]),DATE(YEAR(Tablo45[[#This Row],[JOUR]]),MONTH(Tablo45[[#This Row],[JOUR]])+1,0),A426)</f>
        <v>42916</v>
      </c>
      <c r="B427" s="52">
        <f>IF(ISNUMBER(Tablo45[[#This Row],[JOUR]]),INT(MOD(INT((Tablo45[[#This Row],[JOUR]]-2)/7)+3/5,52+5/28))+1,B426)</f>
        <v>26</v>
      </c>
      <c r="C427" s="53">
        <v>42912</v>
      </c>
      <c r="D427" s="53" t="s">
        <v>67</v>
      </c>
      <c r="E427" s="28"/>
      <c r="F427" s="28"/>
      <c r="G427" s="25"/>
    </row>
    <row r="428" spans="1:7">
      <c r="A428" s="54">
        <f>IF(ISNUMBER(Tablo45[[#This Row],[JOUR]]),DATE(YEAR(Tablo45[[#This Row],[JOUR]]),MONTH(Tablo45[[#This Row],[JOUR]])+1,0),A427)</f>
        <v>42916</v>
      </c>
      <c r="B428" s="55">
        <f>IF(ISNUMBER(Tablo45[[#This Row],[JOUR]]),INT(MOD(INT((Tablo45[[#This Row],[JOUR]]-2)/7)+3/5,52+5/28))+1,B427)</f>
        <v>26</v>
      </c>
      <c r="C428" s="56"/>
      <c r="D428" s="56" t="s">
        <v>69</v>
      </c>
      <c r="E428" s="36"/>
      <c r="F428" s="36"/>
      <c r="G428" s="37"/>
    </row>
    <row r="429" spans="1:7">
      <c r="A429" s="54">
        <f>IF(ISNUMBER(Tablo45[[#This Row],[JOUR]]),DATE(YEAR(Tablo45[[#This Row],[JOUR]]),MONTH(Tablo45[[#This Row],[JOUR]])+1,0),A428)</f>
        <v>42916</v>
      </c>
      <c r="B429" s="55">
        <f>IF(ISNUMBER(Tablo45[[#This Row],[JOUR]]),INT(MOD(INT((Tablo45[[#This Row],[JOUR]]-2)/7)+3/5,52+5/28))+1,B428)</f>
        <v>26</v>
      </c>
      <c r="C429" s="57">
        <v>42913</v>
      </c>
      <c r="D429" s="57" t="s">
        <v>67</v>
      </c>
      <c r="E429" s="29"/>
      <c r="F429" s="29"/>
      <c r="G429" s="26"/>
    </row>
    <row r="430" spans="1:7">
      <c r="A430" s="54">
        <f>IF(ISNUMBER(Tablo45[[#This Row],[JOUR]]),DATE(YEAR(Tablo45[[#This Row],[JOUR]]),MONTH(Tablo45[[#This Row],[JOUR]])+1,0),A429)</f>
        <v>42916</v>
      </c>
      <c r="B430" s="55">
        <f>IF(ISNUMBER(Tablo45[[#This Row],[JOUR]]),INT(MOD(INT((Tablo45[[#This Row],[JOUR]]-2)/7)+3/5,52+5/28))+1,B429)</f>
        <v>26</v>
      </c>
      <c r="C430" s="56"/>
      <c r="D430" s="56" t="s">
        <v>69</v>
      </c>
      <c r="E430" s="36"/>
      <c r="F430" s="36"/>
      <c r="G430" s="37"/>
    </row>
    <row r="431" spans="1:7">
      <c r="A431" s="54">
        <f>IF(ISNUMBER(Tablo45[[#This Row],[JOUR]]),DATE(YEAR(Tablo45[[#This Row],[JOUR]]),MONTH(Tablo45[[#This Row],[JOUR]])+1,0),A430)</f>
        <v>42916</v>
      </c>
      <c r="B431" s="55">
        <f>IF(ISNUMBER(Tablo45[[#This Row],[JOUR]]),INT(MOD(INT((Tablo45[[#This Row],[JOUR]]-2)/7)+3/5,52+5/28))+1,B430)</f>
        <v>26</v>
      </c>
      <c r="C431" s="57">
        <v>42914</v>
      </c>
      <c r="D431" s="57" t="s">
        <v>67</v>
      </c>
      <c r="E431" s="29"/>
      <c r="F431" s="29"/>
      <c r="G431" s="26"/>
    </row>
    <row r="432" spans="1:7">
      <c r="A432" s="54">
        <f>IF(ISNUMBER(Tablo45[[#This Row],[JOUR]]),DATE(YEAR(Tablo45[[#This Row],[JOUR]]),MONTH(Tablo45[[#This Row],[JOUR]])+1,0),A431)</f>
        <v>42916</v>
      </c>
      <c r="B432" s="55">
        <f>IF(ISNUMBER(Tablo45[[#This Row],[JOUR]]),INT(MOD(INT((Tablo45[[#This Row],[JOUR]]-2)/7)+3/5,52+5/28))+1,B431)</f>
        <v>26</v>
      </c>
      <c r="C432" s="56"/>
      <c r="D432" s="56" t="s">
        <v>69</v>
      </c>
      <c r="E432" s="36"/>
      <c r="F432" s="36"/>
      <c r="G432" s="37"/>
    </row>
    <row r="433" spans="1:7">
      <c r="A433" s="54">
        <f>IF(ISNUMBER(Tablo45[[#This Row],[JOUR]]),DATE(YEAR(Tablo45[[#This Row],[JOUR]]),MONTH(Tablo45[[#This Row],[JOUR]])+1,0),A432)</f>
        <v>42916</v>
      </c>
      <c r="B433" s="55">
        <f>IF(ISNUMBER(Tablo45[[#This Row],[JOUR]]),INT(MOD(INT((Tablo45[[#This Row],[JOUR]]-2)/7)+3/5,52+5/28))+1,B432)</f>
        <v>26</v>
      </c>
      <c r="C433" s="57">
        <v>42915</v>
      </c>
      <c r="D433" s="57" t="s">
        <v>67</v>
      </c>
      <c r="E433" s="29"/>
      <c r="F433" s="29"/>
      <c r="G433" s="26"/>
    </row>
    <row r="434" spans="1:7">
      <c r="A434" s="54">
        <f>IF(ISNUMBER(Tablo45[[#This Row],[JOUR]]),DATE(YEAR(Tablo45[[#This Row],[JOUR]]),MONTH(Tablo45[[#This Row],[JOUR]])+1,0),A433)</f>
        <v>42916</v>
      </c>
      <c r="B434" s="55">
        <f>IF(ISNUMBER(Tablo45[[#This Row],[JOUR]]),INT(MOD(INT((Tablo45[[#This Row],[JOUR]]-2)/7)+3/5,52+5/28))+1,B433)</f>
        <v>26</v>
      </c>
      <c r="C434" s="56"/>
      <c r="D434" s="56" t="s">
        <v>69</v>
      </c>
      <c r="E434" s="36"/>
      <c r="F434" s="36"/>
      <c r="G434" s="37"/>
    </row>
    <row r="435" spans="1:7">
      <c r="A435" s="54">
        <f>IF(ISNUMBER(Tablo45[[#This Row],[JOUR]]),DATE(YEAR(Tablo45[[#This Row],[JOUR]]),MONTH(Tablo45[[#This Row],[JOUR]])+1,0),A434)</f>
        <v>42916</v>
      </c>
      <c r="B435" s="55">
        <f>IF(ISNUMBER(Tablo45[[#This Row],[JOUR]]),INT(MOD(INT((Tablo45[[#This Row],[JOUR]]-2)/7)+3/5,52+5/28))+1,B434)</f>
        <v>26</v>
      </c>
      <c r="C435" s="57">
        <v>42916</v>
      </c>
      <c r="D435" s="57" t="s">
        <v>67</v>
      </c>
      <c r="E435" s="29"/>
      <c r="F435" s="29"/>
      <c r="G435" s="26"/>
    </row>
    <row r="436" spans="1:7">
      <c r="A436" s="54">
        <f>IF(ISNUMBER(Tablo45[[#This Row],[JOUR]]),DATE(YEAR(Tablo45[[#This Row],[JOUR]]),MONTH(Tablo45[[#This Row],[JOUR]])+1,0),A435)</f>
        <v>42916</v>
      </c>
      <c r="B436" s="55">
        <f>IF(ISNUMBER(Tablo45[[#This Row],[JOUR]]),INT(MOD(INT((Tablo45[[#This Row],[JOUR]]-2)/7)+3/5,52+5/28))+1,B435)</f>
        <v>26</v>
      </c>
      <c r="C436" s="56"/>
      <c r="D436" s="56" t="s">
        <v>69</v>
      </c>
      <c r="E436" s="36"/>
      <c r="F436" s="36"/>
      <c r="G436" s="37"/>
    </row>
    <row r="437" spans="1:7">
      <c r="A437" s="64">
        <f>IF(ISNUMBER(Tablo45[[#This Row],[JOUR]]),DATE(YEAR(Tablo45[[#This Row],[JOUR]]),MONTH(Tablo45[[#This Row],[JOUR]])+1,0),A436)</f>
        <v>42947</v>
      </c>
      <c r="B437" s="65">
        <f>IF(ISNUMBER(Tablo45[[#This Row],[JOUR]]),INT(MOD(INT((Tablo45[[#This Row],[JOUR]]-2)/7)+3/5,52+5/28))+1,B436)</f>
        <v>26</v>
      </c>
      <c r="C437" s="57">
        <v>42917</v>
      </c>
      <c r="D437" s="57" t="s">
        <v>67</v>
      </c>
      <c r="E437" s="29">
        <v>10</v>
      </c>
      <c r="F437" s="29">
        <v>9</v>
      </c>
      <c r="G437" s="26"/>
    </row>
    <row r="438" spans="1:7">
      <c r="A438" s="64">
        <f>IF(ISNUMBER(Tablo45[[#This Row],[JOUR]]),DATE(YEAR(Tablo45[[#This Row],[JOUR]]),MONTH(Tablo45[[#This Row],[JOUR]])+1,0),A436)</f>
        <v>42916</v>
      </c>
      <c r="B438" s="65">
        <f>IF(ISNUMBER(Tablo45[[#This Row],[JOUR]]),INT(MOD(INT((Tablo45[[#This Row],[JOUR]]-2)/7)+3/5,52+5/28))+1,B436)</f>
        <v>26</v>
      </c>
      <c r="C438" s="56"/>
      <c r="D438" s="56" t="s">
        <v>69</v>
      </c>
      <c r="E438" s="36"/>
      <c r="F438" s="36"/>
      <c r="G438" s="37"/>
    </row>
    <row r="439" spans="1:7">
      <c r="A439" s="64">
        <f>IF(ISNUMBER(Tablo45[[#This Row],[JOUR]]),DATE(YEAR(Tablo45[[#This Row],[JOUR]]),MONTH(Tablo45[[#This Row],[JOUR]])+1,0),A436)</f>
        <v>42947</v>
      </c>
      <c r="B439" s="65">
        <f>IF(ISNUMBER(Tablo45[[#This Row],[JOUR]]),INT(MOD(INT((Tablo45[[#This Row],[JOUR]]-2)/7)+3/5,52+5/28))+1,B436)</f>
        <v>26</v>
      </c>
      <c r="C439" s="57">
        <v>42918</v>
      </c>
      <c r="D439" s="57" t="s">
        <v>67</v>
      </c>
      <c r="E439" s="29"/>
      <c r="F439" s="29"/>
      <c r="G439" s="26"/>
    </row>
    <row r="440" spans="1:7">
      <c r="A440" s="64">
        <f>IF(ISNUMBER(Tablo45[[#This Row],[JOUR]]),DATE(YEAR(Tablo45[[#This Row],[JOUR]]),MONTH(Tablo45[[#This Row],[JOUR]])+1,0),A436)</f>
        <v>42916</v>
      </c>
      <c r="B440" s="65">
        <f>IF(ISNUMBER(Tablo45[[#This Row],[JOUR]]),INT(MOD(INT((Tablo45[[#This Row],[JOUR]]-2)/7)+3/5,52+5/28))+1,B436)</f>
        <v>26</v>
      </c>
      <c r="C440" s="56"/>
      <c r="D440" s="56" t="s">
        <v>69</v>
      </c>
      <c r="E440" s="36"/>
      <c r="F440" s="36"/>
      <c r="G440" s="37"/>
    </row>
    <row r="441" spans="1:7">
      <c r="A441" s="54">
        <f>IF(ISNUMBER(Tablo45[[#This Row],[JOUR]]),DATE(YEAR(Tablo45[[#This Row],[JOUR]]),MONTH(Tablo45[[#This Row],[JOUR]])+1,0),A436)</f>
        <v>42916</v>
      </c>
      <c r="B441" s="55">
        <f>IF(ISNUMBER(Tablo45[[#This Row],[JOUR]]),INT(MOD(INT((Tablo45[[#This Row],[JOUR]]-2)/7)+3/5,52+5/28))+1,B436)</f>
        <v>26</v>
      </c>
      <c r="C441" s="57" t="s">
        <v>66</v>
      </c>
      <c r="D441" s="57"/>
      <c r="E441" s="29" t="e">
        <f t="array" ref="E441">SUM(IF(ISNUMBER(E427:E440),E427:E440,SUMIF([2]!codes[code],E427:E440,[2]!codes[forfait])))+SUM(COUNTIF(JF,$C427:$C440))*JFHN</f>
        <v>#REF!</v>
      </c>
      <c r="F441" s="29" t="e">
        <f t="array" ref="F441">SUM(IF(ISNUMBER(F427:F440),F427:F440,SUMIF([2]!codes[code],F427:F440,[2]!codes[forfait])))+SUM(COUNTIF(JF,$C427:$C440))*JFHN</f>
        <v>#REF!</v>
      </c>
      <c r="G441" s="58" t="e">
        <f>SUM(Tablo45[[#This Row],[Barry]:[Syham]])</f>
        <v>#REF!</v>
      </c>
    </row>
    <row r="442" spans="1:7">
      <c r="A442" s="54">
        <f>IF(ISNUMBER(Tablo45[[#This Row],[JOUR]]),DATE(YEAR(Tablo45[[#This Row],[JOUR]]),MONTH(Tablo45[[#This Row],[JOUR]])+1,0),A441)</f>
        <v>42916</v>
      </c>
      <c r="B442" s="55">
        <f>IF(ISNUMBER(Tablo45[[#This Row],[JOUR]]),INT(MOD(INT((Tablo45[[#This Row],[JOUR]]-2)/7)+3/5,52+5/28))+1,B441)</f>
        <v>26</v>
      </c>
      <c r="C442" s="57" t="s">
        <v>71</v>
      </c>
      <c r="D442" s="57"/>
      <c r="E442" s="29" t="e">
        <f t="array" ref="E442">MIN(SUM(IF(ISNUMBER(E427:E440),E427:E440,SUMIF([2]!codes[code],E427:E440,[2]!codes[calcul_HS])))+SUM(COUNTIF(JF,$C427:$C440))*JFHS,sem)</f>
        <v>#REF!</v>
      </c>
      <c r="F442" s="29" t="e">
        <f t="array" ref="F442">MIN(SUM(IF(ISNUMBER(F427:F440),F427:F440,SUMIF([2]!codes[code],F427:F440,[2]!codes[calcul_HS])))+SUM(COUNTIF(JF,$C427:$C440))*JFHS,sem)</f>
        <v>#REF!</v>
      </c>
      <c r="G442" s="58" t="e">
        <f>SUM(Tablo45[[#This Row],[Barry]:[Syham]])</f>
        <v>#REF!</v>
      </c>
    </row>
    <row r="443" spans="1:7" ht="13.5" thickBot="1">
      <c r="A443" s="59">
        <f>IF(ISNUMBER(Tablo45[[#This Row],[JOUR]]),DATE(YEAR(Tablo45[[#This Row],[JOUR]]),MONTH(Tablo45[[#This Row],[JOUR]])+1,0),A442)</f>
        <v>42916</v>
      </c>
      <c r="B443" s="60">
        <f>IF(ISNUMBER(Tablo45[[#This Row],[JOUR]]),INT(MOD(INT((Tablo45[[#This Row],[JOUR]]-2)/7)+3/5,52+5/28))+1,B442)</f>
        <v>26</v>
      </c>
      <c r="C443" s="61" t="s">
        <v>72</v>
      </c>
      <c r="D443" s="61"/>
      <c r="E443" s="62" t="e">
        <f t="array" ref="E443">MAX(0,SUM(IF(ISNUMBER(E427:E440),E427:E440,SUMIF([2]!codes[code],E427:E440,[2]!codes[calcul_HS])))+SUM(COUNTIF(JF,$C427:$C440))*JFHS-sem)</f>
        <v>#REF!</v>
      </c>
      <c r="F443" s="62" t="e">
        <f t="array" ref="F443">MAX(0,SUM(IF(ISNUMBER(F427:F440),F427:F440,SUMIF([2]!codes[code],F427:F440,[2]!codes[calcul_HS])))+SUM(COUNTIF(JF,$C427:$C440))*JFHS-sem)</f>
        <v>#REF!</v>
      </c>
      <c r="G443" s="63" t="e">
        <f>SUM(Tablo45[[#This Row],[Barry]:[Syham]])</f>
        <v>#REF!</v>
      </c>
    </row>
    <row r="444" spans="1:7">
      <c r="A444" s="51">
        <f>IF(ISNUMBER(Tablo45[[#This Row],[JOUR]]),DATE(YEAR(Tablo45[[#This Row],[JOUR]]),MONTH(Tablo45[[#This Row],[JOUR]])+1,0),A443)</f>
        <v>42947</v>
      </c>
      <c r="B444" s="52">
        <f>IF(ISNUMBER(Tablo45[[#This Row],[JOUR]]),INT(MOD(INT((Tablo45[[#This Row],[JOUR]]-2)/7)+3/5,52+5/28))+1,B443)</f>
        <v>27</v>
      </c>
      <c r="C444" s="53">
        <v>42919</v>
      </c>
      <c r="D444" s="53" t="s">
        <v>67</v>
      </c>
      <c r="E444" s="28"/>
      <c r="F444" s="28"/>
      <c r="G444" s="25"/>
    </row>
    <row r="445" spans="1:7">
      <c r="A445" s="54">
        <f>IF(ISNUMBER(Tablo45[[#This Row],[JOUR]]),DATE(YEAR(Tablo45[[#This Row],[JOUR]]),MONTH(Tablo45[[#This Row],[JOUR]])+1,0),A444)</f>
        <v>42947</v>
      </c>
      <c r="B445" s="55">
        <f>IF(ISNUMBER(Tablo45[[#This Row],[JOUR]]),INT(MOD(INT((Tablo45[[#This Row],[JOUR]]-2)/7)+3/5,52+5/28))+1,B444)</f>
        <v>27</v>
      </c>
      <c r="C445" s="56"/>
      <c r="D445" s="56" t="s">
        <v>69</v>
      </c>
      <c r="E445" s="36"/>
      <c r="F445" s="36"/>
      <c r="G445" s="37"/>
    </row>
    <row r="446" spans="1:7">
      <c r="A446" s="54">
        <f>IF(ISNUMBER(Tablo45[[#This Row],[JOUR]]),DATE(YEAR(Tablo45[[#This Row],[JOUR]]),MONTH(Tablo45[[#This Row],[JOUR]])+1,0),A445)</f>
        <v>42947</v>
      </c>
      <c r="B446" s="55">
        <f>IF(ISNUMBER(Tablo45[[#This Row],[JOUR]]),INT(MOD(INT((Tablo45[[#This Row],[JOUR]]-2)/7)+3/5,52+5/28))+1,B445)</f>
        <v>27</v>
      </c>
      <c r="C446" s="57">
        <v>42920</v>
      </c>
      <c r="D446" s="57" t="s">
        <v>67</v>
      </c>
      <c r="E446" s="29"/>
      <c r="F446" s="29">
        <v>7</v>
      </c>
      <c r="G446" s="26"/>
    </row>
    <row r="447" spans="1:7">
      <c r="A447" s="54">
        <f>IF(ISNUMBER(Tablo45[[#This Row],[JOUR]]),DATE(YEAR(Tablo45[[#This Row],[JOUR]]),MONTH(Tablo45[[#This Row],[JOUR]])+1,0),A446)</f>
        <v>42947</v>
      </c>
      <c r="B447" s="55">
        <f>IF(ISNUMBER(Tablo45[[#This Row],[JOUR]]),INT(MOD(INT((Tablo45[[#This Row],[JOUR]]-2)/7)+3/5,52+5/28))+1,B446)</f>
        <v>27</v>
      </c>
      <c r="C447" s="56"/>
      <c r="D447" s="56" t="s">
        <v>69</v>
      </c>
      <c r="E447" s="36"/>
      <c r="F447" s="36"/>
      <c r="G447" s="37"/>
    </row>
    <row r="448" spans="1:7">
      <c r="A448" s="54">
        <f>IF(ISNUMBER(Tablo45[[#This Row],[JOUR]]),DATE(YEAR(Tablo45[[#This Row],[JOUR]]),MONTH(Tablo45[[#This Row],[JOUR]])+1,0),A447)</f>
        <v>42947</v>
      </c>
      <c r="B448" s="55">
        <f>IF(ISNUMBER(Tablo45[[#This Row],[JOUR]]),INT(MOD(INT((Tablo45[[#This Row],[JOUR]]-2)/7)+3/5,52+5/28))+1,B447)</f>
        <v>27</v>
      </c>
      <c r="C448" s="57">
        <v>42921</v>
      </c>
      <c r="D448" s="57" t="s">
        <v>67</v>
      </c>
      <c r="E448" s="29"/>
      <c r="F448" s="29">
        <v>7</v>
      </c>
      <c r="G448" s="26"/>
    </row>
    <row r="449" spans="1:7">
      <c r="A449" s="54">
        <f>IF(ISNUMBER(Tablo45[[#This Row],[JOUR]]),DATE(YEAR(Tablo45[[#This Row],[JOUR]]),MONTH(Tablo45[[#This Row],[JOUR]])+1,0),A448)</f>
        <v>42947</v>
      </c>
      <c r="B449" s="55">
        <f>IF(ISNUMBER(Tablo45[[#This Row],[JOUR]]),INT(MOD(INT((Tablo45[[#This Row],[JOUR]]-2)/7)+3/5,52+5/28))+1,B448)</f>
        <v>27</v>
      </c>
      <c r="C449" s="56"/>
      <c r="D449" s="56" t="s">
        <v>69</v>
      </c>
      <c r="E449" s="36"/>
      <c r="F449" s="36"/>
      <c r="G449" s="37"/>
    </row>
    <row r="450" spans="1:7">
      <c r="A450" s="54">
        <f>IF(ISNUMBER(Tablo45[[#This Row],[JOUR]]),DATE(YEAR(Tablo45[[#This Row],[JOUR]]),MONTH(Tablo45[[#This Row],[JOUR]])+1,0),A449)</f>
        <v>42947</v>
      </c>
      <c r="B450" s="55">
        <f>IF(ISNUMBER(Tablo45[[#This Row],[JOUR]]),INT(MOD(INT((Tablo45[[#This Row],[JOUR]]-2)/7)+3/5,52+5/28))+1,B449)</f>
        <v>27</v>
      </c>
      <c r="C450" s="57">
        <v>42922</v>
      </c>
      <c r="D450" s="57" t="s">
        <v>67</v>
      </c>
      <c r="E450" s="29"/>
      <c r="F450" s="29">
        <v>6</v>
      </c>
      <c r="G450" s="26"/>
    </row>
    <row r="451" spans="1:7">
      <c r="A451" s="54">
        <f>IF(ISNUMBER(Tablo45[[#This Row],[JOUR]]),DATE(YEAR(Tablo45[[#This Row],[JOUR]]),MONTH(Tablo45[[#This Row],[JOUR]])+1,0),A450)</f>
        <v>42947</v>
      </c>
      <c r="B451" s="55">
        <f>IF(ISNUMBER(Tablo45[[#This Row],[JOUR]]),INT(MOD(INT((Tablo45[[#This Row],[JOUR]]-2)/7)+3/5,52+5/28))+1,B450)</f>
        <v>27</v>
      </c>
      <c r="C451" s="56"/>
      <c r="D451" s="56" t="s">
        <v>69</v>
      </c>
      <c r="E451" s="36"/>
      <c r="F451" s="36"/>
      <c r="G451" s="37"/>
    </row>
    <row r="452" spans="1:7">
      <c r="A452" s="54">
        <f>IF(ISNUMBER(Tablo45[[#This Row],[JOUR]]),DATE(YEAR(Tablo45[[#This Row],[JOUR]]),MONTH(Tablo45[[#This Row],[JOUR]])+1,0),A451)</f>
        <v>42947</v>
      </c>
      <c r="B452" s="55">
        <f>IF(ISNUMBER(Tablo45[[#This Row],[JOUR]]),INT(MOD(INT((Tablo45[[#This Row],[JOUR]]-2)/7)+3/5,52+5/28))+1,B451)</f>
        <v>27</v>
      </c>
      <c r="C452" s="57">
        <v>42923</v>
      </c>
      <c r="D452" s="57" t="s">
        <v>67</v>
      </c>
      <c r="E452" s="29"/>
      <c r="F452" s="29">
        <v>6</v>
      </c>
      <c r="G452" s="26"/>
    </row>
    <row r="453" spans="1:7">
      <c r="A453" s="54">
        <f>IF(ISNUMBER(Tablo45[[#This Row],[JOUR]]),DATE(YEAR(Tablo45[[#This Row],[JOUR]]),MONTH(Tablo45[[#This Row],[JOUR]])+1,0),A452)</f>
        <v>42947</v>
      </c>
      <c r="B453" s="55">
        <f>IF(ISNUMBER(Tablo45[[#This Row],[JOUR]]),INT(MOD(INT((Tablo45[[#This Row],[JOUR]]-2)/7)+3/5,52+5/28))+1,B452)</f>
        <v>27</v>
      </c>
      <c r="C453" s="56"/>
      <c r="D453" s="56" t="s">
        <v>69</v>
      </c>
      <c r="E453" s="36"/>
      <c r="F453" s="36"/>
      <c r="G453" s="37"/>
    </row>
    <row r="454" spans="1:7">
      <c r="A454" s="64">
        <f>IF(ISNUMBER(Tablo45[[#This Row],[JOUR]]),DATE(YEAR(Tablo45[[#This Row],[JOUR]]),MONTH(Tablo45[[#This Row],[JOUR]])+1,0),A453)</f>
        <v>42947</v>
      </c>
      <c r="B454" s="65">
        <f>IF(ISNUMBER(Tablo45[[#This Row],[JOUR]]),INT(MOD(INT((Tablo45[[#This Row],[JOUR]]-2)/7)+3/5,52+5/28))+1,B453)</f>
        <v>27</v>
      </c>
      <c r="C454" s="57">
        <v>42924</v>
      </c>
      <c r="D454" s="57" t="s">
        <v>67</v>
      </c>
      <c r="E454" s="29"/>
      <c r="F454" s="29">
        <v>9</v>
      </c>
      <c r="G454" s="26"/>
    </row>
    <row r="455" spans="1:7">
      <c r="A455" s="64">
        <f>IF(ISNUMBER(Tablo45[[#This Row],[JOUR]]),DATE(YEAR(Tablo45[[#This Row],[JOUR]]),MONTH(Tablo45[[#This Row],[JOUR]])+1,0),A453)</f>
        <v>42947</v>
      </c>
      <c r="B455" s="65">
        <f>IF(ISNUMBER(Tablo45[[#This Row],[JOUR]]),INT(MOD(INT((Tablo45[[#This Row],[JOUR]]-2)/7)+3/5,52+5/28))+1,B453)</f>
        <v>27</v>
      </c>
      <c r="C455" s="56"/>
      <c r="D455" s="56" t="s">
        <v>69</v>
      </c>
      <c r="E455" s="36"/>
      <c r="F455" s="36"/>
      <c r="G455" s="37"/>
    </row>
    <row r="456" spans="1:7">
      <c r="A456" s="64">
        <f>IF(ISNUMBER(Tablo45[[#This Row],[JOUR]]),DATE(YEAR(Tablo45[[#This Row],[JOUR]]),MONTH(Tablo45[[#This Row],[JOUR]])+1,0),A453)</f>
        <v>42947</v>
      </c>
      <c r="B456" s="65">
        <f>IF(ISNUMBER(Tablo45[[#This Row],[JOUR]]),INT(MOD(INT((Tablo45[[#This Row],[JOUR]]-2)/7)+3/5,52+5/28))+1,B453)</f>
        <v>27</v>
      </c>
      <c r="C456" s="57">
        <v>42925</v>
      </c>
      <c r="D456" s="57" t="s">
        <v>67</v>
      </c>
      <c r="E456" s="29"/>
      <c r="F456" s="29"/>
      <c r="G456" s="26"/>
    </row>
    <row r="457" spans="1:7">
      <c r="A457" s="64">
        <f>IF(ISNUMBER(Tablo45[[#This Row],[JOUR]]),DATE(YEAR(Tablo45[[#This Row],[JOUR]]),MONTH(Tablo45[[#This Row],[JOUR]])+1,0),A453)</f>
        <v>42947</v>
      </c>
      <c r="B457" s="65">
        <f>IF(ISNUMBER(Tablo45[[#This Row],[JOUR]]),INT(MOD(INT((Tablo45[[#This Row],[JOUR]]-2)/7)+3/5,52+5/28))+1,B453)</f>
        <v>27</v>
      </c>
      <c r="C457" s="56"/>
      <c r="D457" s="56" t="s">
        <v>69</v>
      </c>
      <c r="E457" s="36"/>
      <c r="F457" s="36"/>
      <c r="G457" s="37"/>
    </row>
    <row r="458" spans="1:7">
      <c r="A458" s="54">
        <f>IF(ISNUMBER(Tablo45[[#This Row],[JOUR]]),DATE(YEAR(Tablo45[[#This Row],[JOUR]]),MONTH(Tablo45[[#This Row],[JOUR]])+1,0),A453)</f>
        <v>42947</v>
      </c>
      <c r="B458" s="55">
        <f>IF(ISNUMBER(Tablo45[[#This Row],[JOUR]]),INT(MOD(INT((Tablo45[[#This Row],[JOUR]]-2)/7)+3/5,52+5/28))+1,B453)</f>
        <v>27</v>
      </c>
      <c r="C458" s="57" t="s">
        <v>66</v>
      </c>
      <c r="D458" s="57"/>
      <c r="E458" s="29" t="e">
        <f t="array" ref="E458">SUM(IF(ISNUMBER(E444:E457),E444:E457,SUMIF([2]!codes[code],E444:E457,[2]!codes[forfait])))+SUM(COUNTIF(JF,$C444:$C457))*JFHN</f>
        <v>#REF!</v>
      </c>
      <c r="F458" s="29" t="e">
        <f t="array" ref="F458">SUM(IF(ISNUMBER(F444:F457),F444:F457,SUMIF([2]!codes[code],F444:F457,[2]!codes[forfait])))+SUM(COUNTIF(JF,$C444:$C457))*JFHN</f>
        <v>#REF!</v>
      </c>
      <c r="G458" s="58" t="e">
        <f>SUM(Tablo45[[#This Row],[Barry]:[Syham]])</f>
        <v>#REF!</v>
      </c>
    </row>
    <row r="459" spans="1:7">
      <c r="A459" s="54">
        <f>IF(ISNUMBER(Tablo45[[#This Row],[JOUR]]),DATE(YEAR(Tablo45[[#This Row],[JOUR]]),MONTH(Tablo45[[#This Row],[JOUR]])+1,0),A458)</f>
        <v>42947</v>
      </c>
      <c r="B459" s="55">
        <f>IF(ISNUMBER(Tablo45[[#This Row],[JOUR]]),INT(MOD(INT((Tablo45[[#This Row],[JOUR]]-2)/7)+3/5,52+5/28))+1,B458)</f>
        <v>27</v>
      </c>
      <c r="C459" s="57" t="s">
        <v>71</v>
      </c>
      <c r="D459" s="57"/>
      <c r="E459" s="29" t="e">
        <f t="array" ref="E459">MIN(SUM(IF(ISNUMBER(E444:E457),E444:E457,SUMIF([2]!codes[code],E444:E457,[2]!codes[calcul_HS])))+SUM(COUNTIF(JF,$C444:$C457))*JFHS,sem)</f>
        <v>#REF!</v>
      </c>
      <c r="F459" s="29" t="e">
        <f t="array" ref="F459">MIN(SUM(IF(ISNUMBER(F444:F457),F444:F457,SUMIF([2]!codes[code],F444:F457,[2]!codes[calcul_HS])))+SUM(COUNTIF(JF,$C444:$C457))*JFHS,sem)</f>
        <v>#REF!</v>
      </c>
      <c r="G459" s="58" t="e">
        <f>SUM(Tablo45[[#This Row],[Barry]:[Syham]])</f>
        <v>#REF!</v>
      </c>
    </row>
    <row r="460" spans="1:7" ht="13.5" thickBot="1">
      <c r="A460" s="59">
        <f>IF(ISNUMBER(Tablo45[[#This Row],[JOUR]]),DATE(YEAR(Tablo45[[#This Row],[JOUR]]),MONTH(Tablo45[[#This Row],[JOUR]])+1,0),A459)</f>
        <v>42947</v>
      </c>
      <c r="B460" s="60">
        <f>IF(ISNUMBER(Tablo45[[#This Row],[JOUR]]),INT(MOD(INT((Tablo45[[#This Row],[JOUR]]-2)/7)+3/5,52+5/28))+1,B459)</f>
        <v>27</v>
      </c>
      <c r="C460" s="61" t="s">
        <v>72</v>
      </c>
      <c r="D460" s="61"/>
      <c r="E460" s="62" t="e">
        <f t="array" ref="E460">MAX(0,SUM(IF(ISNUMBER(E444:E457),E444:E457,SUMIF([2]!codes[code],E444:E457,[2]!codes[calcul_HS])))+SUM(COUNTIF(JF,$C444:$C457))*JFHS-sem)</f>
        <v>#REF!</v>
      </c>
      <c r="F460" s="62" t="e">
        <f t="array" ref="F460">MAX(0,SUM(IF(ISNUMBER(F444:F457),F444:F457,SUMIF([2]!codes[code],F444:F457,[2]!codes[calcul_HS])))+SUM(COUNTIF(JF,$C444:$C457))*JFHS-sem)</f>
        <v>#REF!</v>
      </c>
      <c r="G460" s="63" t="e">
        <f>SUM(Tablo45[[#This Row],[Barry]:[Syham]])</f>
        <v>#REF!</v>
      </c>
    </row>
    <row r="461" spans="1:7">
      <c r="A461" s="51">
        <f>IF(ISNUMBER(Tablo45[[#This Row],[JOUR]]),DATE(YEAR(Tablo45[[#This Row],[JOUR]]),MONTH(Tablo45[[#This Row],[JOUR]])+1,0),A460)</f>
        <v>42947</v>
      </c>
      <c r="B461" s="52">
        <f>IF(ISNUMBER(Tablo45[[#This Row],[JOUR]]),INT(MOD(INT((Tablo45[[#This Row],[JOUR]]-2)/7)+3/5,52+5/28))+1,B460)</f>
        <v>28</v>
      </c>
      <c r="C461" s="53">
        <v>42926</v>
      </c>
      <c r="D461" s="53" t="s">
        <v>67</v>
      </c>
      <c r="E461" s="28"/>
      <c r="F461" s="28"/>
      <c r="G461" s="25"/>
    </row>
    <row r="462" spans="1:7">
      <c r="A462" s="54">
        <f>IF(ISNUMBER(Tablo45[[#This Row],[JOUR]]),DATE(YEAR(Tablo45[[#This Row],[JOUR]]),MONTH(Tablo45[[#This Row],[JOUR]])+1,0),A461)</f>
        <v>42947</v>
      </c>
      <c r="B462" s="55">
        <f>IF(ISNUMBER(Tablo45[[#This Row],[JOUR]]),INT(MOD(INT((Tablo45[[#This Row],[JOUR]]-2)/7)+3/5,52+5/28))+1,B461)</f>
        <v>28</v>
      </c>
      <c r="C462" s="56"/>
      <c r="D462" s="56" t="s">
        <v>69</v>
      </c>
      <c r="E462" s="36"/>
      <c r="F462" s="36"/>
      <c r="G462" s="37"/>
    </row>
    <row r="463" spans="1:7">
      <c r="A463" s="54">
        <f>IF(ISNUMBER(Tablo45[[#This Row],[JOUR]]),DATE(YEAR(Tablo45[[#This Row],[JOUR]]),MONTH(Tablo45[[#This Row],[JOUR]])+1,0),A462)</f>
        <v>42947</v>
      </c>
      <c r="B463" s="55">
        <f>IF(ISNUMBER(Tablo45[[#This Row],[JOUR]]),INT(MOD(INT((Tablo45[[#This Row],[JOUR]]-2)/7)+3/5,52+5/28))+1,B462)</f>
        <v>28</v>
      </c>
      <c r="C463" s="57">
        <v>42927</v>
      </c>
      <c r="D463" s="57" t="s">
        <v>67</v>
      </c>
      <c r="E463" s="29"/>
      <c r="F463" s="29"/>
      <c r="G463" s="26"/>
    </row>
    <row r="464" spans="1:7">
      <c r="A464" s="54">
        <f>IF(ISNUMBER(Tablo45[[#This Row],[JOUR]]),DATE(YEAR(Tablo45[[#This Row],[JOUR]]),MONTH(Tablo45[[#This Row],[JOUR]])+1,0),A463)</f>
        <v>42947</v>
      </c>
      <c r="B464" s="55">
        <f>IF(ISNUMBER(Tablo45[[#This Row],[JOUR]]),INT(MOD(INT((Tablo45[[#This Row],[JOUR]]-2)/7)+3/5,52+5/28))+1,B463)</f>
        <v>28</v>
      </c>
      <c r="C464" s="56"/>
      <c r="D464" s="56" t="s">
        <v>69</v>
      </c>
      <c r="E464" s="36"/>
      <c r="F464" s="36"/>
      <c r="G464" s="37"/>
    </row>
    <row r="465" spans="1:7">
      <c r="A465" s="54">
        <f>IF(ISNUMBER(Tablo45[[#This Row],[JOUR]]),DATE(YEAR(Tablo45[[#This Row],[JOUR]]),MONTH(Tablo45[[#This Row],[JOUR]])+1,0),A464)</f>
        <v>42947</v>
      </c>
      <c r="B465" s="55">
        <f>IF(ISNUMBER(Tablo45[[#This Row],[JOUR]]),INT(MOD(INT((Tablo45[[#This Row],[JOUR]]-2)/7)+3/5,52+5/28))+1,B464)</f>
        <v>28</v>
      </c>
      <c r="C465" s="57">
        <v>42928</v>
      </c>
      <c r="D465" s="57" t="s">
        <v>67</v>
      </c>
      <c r="E465" s="29"/>
      <c r="F465" s="29"/>
      <c r="G465" s="26"/>
    </row>
    <row r="466" spans="1:7">
      <c r="A466" s="54">
        <f>IF(ISNUMBER(Tablo45[[#This Row],[JOUR]]),DATE(YEAR(Tablo45[[#This Row],[JOUR]]),MONTH(Tablo45[[#This Row],[JOUR]])+1,0),A465)</f>
        <v>42947</v>
      </c>
      <c r="B466" s="55">
        <f>IF(ISNUMBER(Tablo45[[#This Row],[JOUR]]),INT(MOD(INT((Tablo45[[#This Row],[JOUR]]-2)/7)+3/5,52+5/28))+1,B465)</f>
        <v>28</v>
      </c>
      <c r="C466" s="56"/>
      <c r="D466" s="56" t="s">
        <v>69</v>
      </c>
      <c r="E466" s="36"/>
      <c r="F466" s="36"/>
      <c r="G466" s="37"/>
    </row>
    <row r="467" spans="1:7">
      <c r="A467" s="54">
        <f>IF(ISNUMBER(Tablo45[[#This Row],[JOUR]]),DATE(YEAR(Tablo45[[#This Row],[JOUR]]),MONTH(Tablo45[[#This Row],[JOUR]])+1,0),A466)</f>
        <v>42947</v>
      </c>
      <c r="B467" s="55">
        <f>IF(ISNUMBER(Tablo45[[#This Row],[JOUR]]),INT(MOD(INT((Tablo45[[#This Row],[JOUR]]-2)/7)+3/5,52+5/28))+1,B466)</f>
        <v>28</v>
      </c>
      <c r="C467" s="57">
        <v>42929</v>
      </c>
      <c r="D467" s="57" t="s">
        <v>67</v>
      </c>
      <c r="E467" s="29"/>
      <c r="F467" s="29"/>
      <c r="G467" s="26"/>
    </row>
    <row r="468" spans="1:7">
      <c r="A468" s="54">
        <f>IF(ISNUMBER(Tablo45[[#This Row],[JOUR]]),DATE(YEAR(Tablo45[[#This Row],[JOUR]]),MONTH(Tablo45[[#This Row],[JOUR]])+1,0),A467)</f>
        <v>42947</v>
      </c>
      <c r="B468" s="55">
        <f>IF(ISNUMBER(Tablo45[[#This Row],[JOUR]]),INT(MOD(INT((Tablo45[[#This Row],[JOUR]]-2)/7)+3/5,52+5/28))+1,B467)</f>
        <v>28</v>
      </c>
      <c r="C468" s="56"/>
      <c r="D468" s="56" t="s">
        <v>69</v>
      </c>
      <c r="E468" s="36"/>
      <c r="F468" s="36"/>
      <c r="G468" s="37"/>
    </row>
    <row r="469" spans="1:7">
      <c r="A469" s="54">
        <f>IF(ISNUMBER(Tablo45[[#This Row],[JOUR]]),DATE(YEAR(Tablo45[[#This Row],[JOUR]]),MONTH(Tablo45[[#This Row],[JOUR]])+1,0),A468)</f>
        <v>42947</v>
      </c>
      <c r="B469" s="55">
        <f>IF(ISNUMBER(Tablo45[[#This Row],[JOUR]]),INT(MOD(INT((Tablo45[[#This Row],[JOUR]]-2)/7)+3/5,52+5/28))+1,B468)</f>
        <v>28</v>
      </c>
      <c r="C469" s="57">
        <v>42930</v>
      </c>
      <c r="D469" s="57" t="s">
        <v>67</v>
      </c>
      <c r="E469" s="29"/>
      <c r="F469" s="29"/>
      <c r="G469" s="26"/>
    </row>
    <row r="470" spans="1:7">
      <c r="A470" s="54">
        <f>IF(ISNUMBER(Tablo45[[#This Row],[JOUR]]),DATE(YEAR(Tablo45[[#This Row],[JOUR]]),MONTH(Tablo45[[#This Row],[JOUR]])+1,0),A469)</f>
        <v>42947</v>
      </c>
      <c r="B470" s="55">
        <f>IF(ISNUMBER(Tablo45[[#This Row],[JOUR]]),INT(MOD(INT((Tablo45[[#This Row],[JOUR]]-2)/7)+3/5,52+5/28))+1,B469)</f>
        <v>28</v>
      </c>
      <c r="C470" s="56"/>
      <c r="D470" s="56" t="s">
        <v>69</v>
      </c>
      <c r="E470" s="36"/>
      <c r="F470" s="36"/>
      <c r="G470" s="37"/>
    </row>
    <row r="471" spans="1:7">
      <c r="A471" s="64">
        <f>IF(ISNUMBER(Tablo45[[#This Row],[JOUR]]),DATE(YEAR(Tablo45[[#This Row],[JOUR]]),MONTH(Tablo45[[#This Row],[JOUR]])+1,0),A470)</f>
        <v>42947</v>
      </c>
      <c r="B471" s="65">
        <f>IF(ISNUMBER(Tablo45[[#This Row],[JOUR]]),INT(MOD(INT((Tablo45[[#This Row],[JOUR]]-2)/7)+3/5,52+5/28))+1,B470)</f>
        <v>28</v>
      </c>
      <c r="C471" s="57">
        <v>42931</v>
      </c>
      <c r="D471" s="57" t="s">
        <v>67</v>
      </c>
      <c r="E471" s="29"/>
      <c r="F471" s="29"/>
      <c r="G471" s="26"/>
    </row>
    <row r="472" spans="1:7">
      <c r="A472" s="64">
        <f>IF(ISNUMBER(Tablo45[[#This Row],[JOUR]]),DATE(YEAR(Tablo45[[#This Row],[JOUR]]),MONTH(Tablo45[[#This Row],[JOUR]])+1,0),A470)</f>
        <v>42947</v>
      </c>
      <c r="B472" s="65">
        <f>IF(ISNUMBER(Tablo45[[#This Row],[JOUR]]),INT(MOD(INT((Tablo45[[#This Row],[JOUR]]-2)/7)+3/5,52+5/28))+1,B470)</f>
        <v>28</v>
      </c>
      <c r="C472" s="56"/>
      <c r="D472" s="56" t="s">
        <v>69</v>
      </c>
      <c r="E472" s="36"/>
      <c r="F472" s="36"/>
      <c r="G472" s="37"/>
    </row>
    <row r="473" spans="1:7">
      <c r="A473" s="64">
        <f>IF(ISNUMBER(Tablo45[[#This Row],[JOUR]]),DATE(YEAR(Tablo45[[#This Row],[JOUR]]),MONTH(Tablo45[[#This Row],[JOUR]])+1,0),A470)</f>
        <v>42947</v>
      </c>
      <c r="B473" s="65">
        <f>IF(ISNUMBER(Tablo45[[#This Row],[JOUR]]),INT(MOD(INT((Tablo45[[#This Row],[JOUR]]-2)/7)+3/5,52+5/28))+1,B470)</f>
        <v>28</v>
      </c>
      <c r="C473" s="57">
        <v>42932</v>
      </c>
      <c r="D473" s="57" t="s">
        <v>67</v>
      </c>
      <c r="E473" s="29"/>
      <c r="F473" s="29"/>
      <c r="G473" s="26"/>
    </row>
    <row r="474" spans="1:7">
      <c r="A474" s="64">
        <f>IF(ISNUMBER(Tablo45[[#This Row],[JOUR]]),DATE(YEAR(Tablo45[[#This Row],[JOUR]]),MONTH(Tablo45[[#This Row],[JOUR]])+1,0),A470)</f>
        <v>42947</v>
      </c>
      <c r="B474" s="65">
        <f>IF(ISNUMBER(Tablo45[[#This Row],[JOUR]]),INT(MOD(INT((Tablo45[[#This Row],[JOUR]]-2)/7)+3/5,52+5/28))+1,B470)</f>
        <v>28</v>
      </c>
      <c r="C474" s="56"/>
      <c r="D474" s="56" t="s">
        <v>69</v>
      </c>
      <c r="E474" s="36"/>
      <c r="F474" s="36"/>
      <c r="G474" s="37"/>
    </row>
    <row r="475" spans="1:7">
      <c r="A475" s="54">
        <f>IF(ISNUMBER(Tablo45[[#This Row],[JOUR]]),DATE(YEAR(Tablo45[[#This Row],[JOUR]]),MONTH(Tablo45[[#This Row],[JOUR]])+1,0),A470)</f>
        <v>42947</v>
      </c>
      <c r="B475" s="55">
        <f>IF(ISNUMBER(Tablo45[[#This Row],[JOUR]]),INT(MOD(INT((Tablo45[[#This Row],[JOUR]]-2)/7)+3/5,52+5/28))+1,B470)</f>
        <v>28</v>
      </c>
      <c r="C475" s="57" t="s">
        <v>66</v>
      </c>
      <c r="D475" s="57"/>
      <c r="E475" s="29" t="e">
        <f t="array" ref="E475">SUM(IF(ISNUMBER(E461:E474),E461:E474,SUMIF([2]!codes[code],E461:E474,[2]!codes[forfait])))+SUM(COUNTIF(JF,$C461:$C474))*JFHN</f>
        <v>#REF!</v>
      </c>
      <c r="F475" s="29" t="e">
        <f t="array" ref="F475">SUM(IF(ISNUMBER(F461:F474),F461:F474,SUMIF([2]!codes[code],F461:F474,[2]!codes[forfait])))+SUM(COUNTIF(JF,$C461:$C474))*JFHN</f>
        <v>#REF!</v>
      </c>
      <c r="G475" s="58" t="e">
        <f>SUM(Tablo45[[#This Row],[Barry]:[Syham]])</f>
        <v>#REF!</v>
      </c>
    </row>
    <row r="476" spans="1:7">
      <c r="A476" s="54">
        <f>IF(ISNUMBER(Tablo45[[#This Row],[JOUR]]),DATE(YEAR(Tablo45[[#This Row],[JOUR]]),MONTH(Tablo45[[#This Row],[JOUR]])+1,0),A475)</f>
        <v>42947</v>
      </c>
      <c r="B476" s="55">
        <f>IF(ISNUMBER(Tablo45[[#This Row],[JOUR]]),INT(MOD(INT((Tablo45[[#This Row],[JOUR]]-2)/7)+3/5,52+5/28))+1,B475)</f>
        <v>28</v>
      </c>
      <c r="C476" s="57" t="s">
        <v>71</v>
      </c>
      <c r="D476" s="57"/>
      <c r="E476" s="29" t="e">
        <f t="array" ref="E476">MIN(SUM(IF(ISNUMBER(E461:E474),E461:E474,SUMIF([2]!codes[code],E461:E474,[2]!codes[calcul_HS])))+SUM(COUNTIF(JF,$C461:$C474))*JFHS,sem)</f>
        <v>#REF!</v>
      </c>
      <c r="F476" s="29" t="e">
        <f t="array" ref="F476">MIN(SUM(IF(ISNUMBER(F461:F474),F461:F474,SUMIF([2]!codes[code],F461:F474,[2]!codes[calcul_HS])))+SUM(COUNTIF(JF,$C461:$C474))*JFHS,sem)</f>
        <v>#REF!</v>
      </c>
      <c r="G476" s="58" t="e">
        <f>SUM(Tablo45[[#This Row],[Barry]:[Syham]])</f>
        <v>#REF!</v>
      </c>
    </row>
    <row r="477" spans="1:7" ht="13.5" thickBot="1">
      <c r="A477" s="59">
        <f>IF(ISNUMBER(Tablo45[[#This Row],[JOUR]]),DATE(YEAR(Tablo45[[#This Row],[JOUR]]),MONTH(Tablo45[[#This Row],[JOUR]])+1,0),A476)</f>
        <v>42947</v>
      </c>
      <c r="B477" s="60">
        <f>IF(ISNUMBER(Tablo45[[#This Row],[JOUR]]),INT(MOD(INT((Tablo45[[#This Row],[JOUR]]-2)/7)+3/5,52+5/28))+1,B476)</f>
        <v>28</v>
      </c>
      <c r="C477" s="61" t="s">
        <v>72</v>
      </c>
      <c r="D477" s="61"/>
      <c r="E477" s="62" t="e">
        <f t="array" ref="E477">MAX(0,SUM(IF(ISNUMBER(E461:E474),E461:E474,SUMIF([2]!codes[code],E461:E474,[2]!codes[calcul_HS])))+SUM(COUNTIF(JF,$C461:$C474))*JFHS-sem)</f>
        <v>#REF!</v>
      </c>
      <c r="F477" s="62" t="e">
        <f t="array" ref="F477">MAX(0,SUM(IF(ISNUMBER(F461:F474),F461:F474,SUMIF([2]!codes[code],F461:F474,[2]!codes[calcul_HS])))+SUM(COUNTIF(JF,$C461:$C474))*JFHS-sem)</f>
        <v>#REF!</v>
      </c>
      <c r="G477" s="63" t="e">
        <f>SUM(Tablo45[[#This Row],[Barry]:[Syham]])</f>
        <v>#REF!</v>
      </c>
    </row>
    <row r="478" spans="1:7">
      <c r="A478" s="51">
        <f>IF(ISNUMBER(Tablo45[[#This Row],[JOUR]]),DATE(YEAR(Tablo45[[#This Row],[JOUR]]),MONTH(Tablo45[[#This Row],[JOUR]])+1,0),A477)</f>
        <v>42947</v>
      </c>
      <c r="B478" s="52">
        <f>IF(ISNUMBER(Tablo45[[#This Row],[JOUR]]),INT(MOD(INT((Tablo45[[#This Row],[JOUR]]-2)/7)+3/5,52+5/28))+1,B477)</f>
        <v>29</v>
      </c>
      <c r="C478" s="53">
        <v>42933</v>
      </c>
      <c r="D478" s="53" t="s">
        <v>67</v>
      </c>
      <c r="E478" s="28"/>
      <c r="F478" s="28"/>
      <c r="G478" s="25"/>
    </row>
    <row r="479" spans="1:7">
      <c r="A479" s="54">
        <f>IF(ISNUMBER(Tablo45[[#This Row],[JOUR]]),DATE(YEAR(Tablo45[[#This Row],[JOUR]]),MONTH(Tablo45[[#This Row],[JOUR]])+1,0),A478)</f>
        <v>42947</v>
      </c>
      <c r="B479" s="55">
        <f>IF(ISNUMBER(Tablo45[[#This Row],[JOUR]]),INT(MOD(INT((Tablo45[[#This Row],[JOUR]]-2)/7)+3/5,52+5/28))+1,B478)</f>
        <v>29</v>
      </c>
      <c r="C479" s="56"/>
      <c r="D479" s="56" t="s">
        <v>69</v>
      </c>
      <c r="E479" s="36"/>
      <c r="F479" s="36"/>
      <c r="G479" s="37"/>
    </row>
    <row r="480" spans="1:7">
      <c r="A480" s="54">
        <f>IF(ISNUMBER(Tablo45[[#This Row],[JOUR]]),DATE(YEAR(Tablo45[[#This Row],[JOUR]]),MONTH(Tablo45[[#This Row],[JOUR]])+1,0),A479)</f>
        <v>42947</v>
      </c>
      <c r="B480" s="55">
        <f>IF(ISNUMBER(Tablo45[[#This Row],[JOUR]]),INT(MOD(INT((Tablo45[[#This Row],[JOUR]]-2)/7)+3/5,52+5/28))+1,B479)</f>
        <v>29</v>
      </c>
      <c r="C480" s="57">
        <v>42934</v>
      </c>
      <c r="D480" s="57" t="s">
        <v>67</v>
      </c>
      <c r="E480" s="29"/>
      <c r="F480" s="29"/>
      <c r="G480" s="26"/>
    </row>
    <row r="481" spans="1:7">
      <c r="A481" s="54">
        <f>IF(ISNUMBER(Tablo45[[#This Row],[JOUR]]),DATE(YEAR(Tablo45[[#This Row],[JOUR]]),MONTH(Tablo45[[#This Row],[JOUR]])+1,0),A480)</f>
        <v>42947</v>
      </c>
      <c r="B481" s="55">
        <f>IF(ISNUMBER(Tablo45[[#This Row],[JOUR]]),INT(MOD(INT((Tablo45[[#This Row],[JOUR]]-2)/7)+3/5,52+5/28))+1,B480)</f>
        <v>29</v>
      </c>
      <c r="C481" s="56"/>
      <c r="D481" s="56" t="s">
        <v>69</v>
      </c>
      <c r="E481" s="36"/>
      <c r="F481" s="36"/>
      <c r="G481" s="37"/>
    </row>
    <row r="482" spans="1:7">
      <c r="A482" s="54">
        <f>IF(ISNUMBER(Tablo45[[#This Row],[JOUR]]),DATE(YEAR(Tablo45[[#This Row],[JOUR]]),MONTH(Tablo45[[#This Row],[JOUR]])+1,0),A481)</f>
        <v>42947</v>
      </c>
      <c r="B482" s="55">
        <f>IF(ISNUMBER(Tablo45[[#This Row],[JOUR]]),INT(MOD(INT((Tablo45[[#This Row],[JOUR]]-2)/7)+3/5,52+5/28))+1,B481)</f>
        <v>29</v>
      </c>
      <c r="C482" s="57">
        <v>42935</v>
      </c>
      <c r="D482" s="57" t="s">
        <v>67</v>
      </c>
      <c r="E482" s="29"/>
      <c r="F482" s="29"/>
      <c r="G482" s="26"/>
    </row>
    <row r="483" spans="1:7">
      <c r="A483" s="54">
        <f>IF(ISNUMBER(Tablo45[[#This Row],[JOUR]]),DATE(YEAR(Tablo45[[#This Row],[JOUR]]),MONTH(Tablo45[[#This Row],[JOUR]])+1,0),A482)</f>
        <v>42947</v>
      </c>
      <c r="B483" s="55">
        <f>IF(ISNUMBER(Tablo45[[#This Row],[JOUR]]),INT(MOD(INT((Tablo45[[#This Row],[JOUR]]-2)/7)+3/5,52+5/28))+1,B482)</f>
        <v>29</v>
      </c>
      <c r="C483" s="56"/>
      <c r="D483" s="56" t="s">
        <v>69</v>
      </c>
      <c r="E483" s="36"/>
      <c r="F483" s="36"/>
      <c r="G483" s="37"/>
    </row>
    <row r="484" spans="1:7">
      <c r="A484" s="54">
        <f>IF(ISNUMBER(Tablo45[[#This Row],[JOUR]]),DATE(YEAR(Tablo45[[#This Row],[JOUR]]),MONTH(Tablo45[[#This Row],[JOUR]])+1,0),A483)</f>
        <v>42947</v>
      </c>
      <c r="B484" s="55">
        <f>IF(ISNUMBER(Tablo45[[#This Row],[JOUR]]),INT(MOD(INT((Tablo45[[#This Row],[JOUR]]-2)/7)+3/5,52+5/28))+1,B483)</f>
        <v>29</v>
      </c>
      <c r="C484" s="57">
        <v>42936</v>
      </c>
      <c r="D484" s="57" t="s">
        <v>67</v>
      </c>
      <c r="E484" s="29"/>
      <c r="F484" s="29"/>
      <c r="G484" s="26"/>
    </row>
    <row r="485" spans="1:7">
      <c r="A485" s="54">
        <f>IF(ISNUMBER(Tablo45[[#This Row],[JOUR]]),DATE(YEAR(Tablo45[[#This Row],[JOUR]]),MONTH(Tablo45[[#This Row],[JOUR]])+1,0),A484)</f>
        <v>42947</v>
      </c>
      <c r="B485" s="55">
        <f>IF(ISNUMBER(Tablo45[[#This Row],[JOUR]]),INT(MOD(INT((Tablo45[[#This Row],[JOUR]]-2)/7)+3/5,52+5/28))+1,B484)</f>
        <v>29</v>
      </c>
      <c r="C485" s="56"/>
      <c r="D485" s="56" t="s">
        <v>69</v>
      </c>
      <c r="E485" s="36"/>
      <c r="F485" s="36"/>
      <c r="G485" s="37"/>
    </row>
    <row r="486" spans="1:7">
      <c r="A486" s="54">
        <f>IF(ISNUMBER(Tablo45[[#This Row],[JOUR]]),DATE(YEAR(Tablo45[[#This Row],[JOUR]]),MONTH(Tablo45[[#This Row],[JOUR]])+1,0),A485)</f>
        <v>42947</v>
      </c>
      <c r="B486" s="55">
        <f>IF(ISNUMBER(Tablo45[[#This Row],[JOUR]]),INT(MOD(INT((Tablo45[[#This Row],[JOUR]]-2)/7)+3/5,52+5/28))+1,B485)</f>
        <v>29</v>
      </c>
      <c r="C486" s="57">
        <v>42937</v>
      </c>
      <c r="D486" s="57" t="s">
        <v>67</v>
      </c>
      <c r="E486" s="29"/>
      <c r="F486" s="29"/>
      <c r="G486" s="26"/>
    </row>
    <row r="487" spans="1:7">
      <c r="A487" s="54">
        <f>IF(ISNUMBER(Tablo45[[#This Row],[JOUR]]),DATE(YEAR(Tablo45[[#This Row],[JOUR]]),MONTH(Tablo45[[#This Row],[JOUR]])+1,0),A486)</f>
        <v>42947</v>
      </c>
      <c r="B487" s="55">
        <f>IF(ISNUMBER(Tablo45[[#This Row],[JOUR]]),INT(MOD(INT((Tablo45[[#This Row],[JOUR]]-2)/7)+3/5,52+5/28))+1,B486)</f>
        <v>29</v>
      </c>
      <c r="C487" s="56"/>
      <c r="D487" s="56" t="s">
        <v>69</v>
      </c>
      <c r="E487" s="36"/>
      <c r="F487" s="36"/>
      <c r="G487" s="37"/>
    </row>
    <row r="488" spans="1:7">
      <c r="A488" s="64">
        <f>IF(ISNUMBER(Tablo45[[#This Row],[JOUR]]),DATE(YEAR(Tablo45[[#This Row],[JOUR]]),MONTH(Tablo45[[#This Row],[JOUR]])+1,0),A487)</f>
        <v>42947</v>
      </c>
      <c r="B488" s="65">
        <f>IF(ISNUMBER(Tablo45[[#This Row],[JOUR]]),INT(MOD(INT((Tablo45[[#This Row],[JOUR]]-2)/7)+3/5,52+5/28))+1,B487)</f>
        <v>29</v>
      </c>
      <c r="C488" s="57">
        <v>42938</v>
      </c>
      <c r="D488" s="57" t="s">
        <v>67</v>
      </c>
      <c r="E488" s="29"/>
      <c r="F488" s="29"/>
      <c r="G488" s="26"/>
    </row>
    <row r="489" spans="1:7">
      <c r="A489" s="64">
        <f>IF(ISNUMBER(Tablo45[[#This Row],[JOUR]]),DATE(YEAR(Tablo45[[#This Row],[JOUR]]),MONTH(Tablo45[[#This Row],[JOUR]])+1,0),A487)</f>
        <v>42947</v>
      </c>
      <c r="B489" s="65">
        <f>IF(ISNUMBER(Tablo45[[#This Row],[JOUR]]),INT(MOD(INT((Tablo45[[#This Row],[JOUR]]-2)/7)+3/5,52+5/28))+1,B487)</f>
        <v>29</v>
      </c>
      <c r="C489" s="56"/>
      <c r="D489" s="56" t="s">
        <v>69</v>
      </c>
      <c r="E489" s="36"/>
      <c r="F489" s="36"/>
      <c r="G489" s="37"/>
    </row>
    <row r="490" spans="1:7">
      <c r="A490" s="64">
        <f>IF(ISNUMBER(Tablo45[[#This Row],[JOUR]]),DATE(YEAR(Tablo45[[#This Row],[JOUR]]),MONTH(Tablo45[[#This Row],[JOUR]])+1,0),A487)</f>
        <v>42947</v>
      </c>
      <c r="B490" s="65">
        <f>IF(ISNUMBER(Tablo45[[#This Row],[JOUR]]),INT(MOD(INT((Tablo45[[#This Row],[JOUR]]-2)/7)+3/5,52+5/28))+1,B487)</f>
        <v>29</v>
      </c>
      <c r="C490" s="57">
        <v>42939</v>
      </c>
      <c r="D490" s="57" t="s">
        <v>67</v>
      </c>
      <c r="E490" s="29"/>
      <c r="F490" s="29"/>
      <c r="G490" s="26"/>
    </row>
    <row r="491" spans="1:7">
      <c r="A491" s="64">
        <f>IF(ISNUMBER(Tablo45[[#This Row],[JOUR]]),DATE(YEAR(Tablo45[[#This Row],[JOUR]]),MONTH(Tablo45[[#This Row],[JOUR]])+1,0),A487)</f>
        <v>42947</v>
      </c>
      <c r="B491" s="65">
        <f>IF(ISNUMBER(Tablo45[[#This Row],[JOUR]]),INT(MOD(INT((Tablo45[[#This Row],[JOUR]]-2)/7)+3/5,52+5/28))+1,B487)</f>
        <v>29</v>
      </c>
      <c r="C491" s="56"/>
      <c r="D491" s="56" t="s">
        <v>69</v>
      </c>
      <c r="E491" s="36"/>
      <c r="F491" s="36"/>
      <c r="G491" s="37"/>
    </row>
    <row r="492" spans="1:7">
      <c r="A492" s="54">
        <f>IF(ISNUMBER(Tablo45[[#This Row],[JOUR]]),DATE(YEAR(Tablo45[[#This Row],[JOUR]]),MONTH(Tablo45[[#This Row],[JOUR]])+1,0),A487)</f>
        <v>42947</v>
      </c>
      <c r="B492" s="55">
        <f>IF(ISNUMBER(Tablo45[[#This Row],[JOUR]]),INT(MOD(INT((Tablo45[[#This Row],[JOUR]]-2)/7)+3/5,52+5/28))+1,B487)</f>
        <v>29</v>
      </c>
      <c r="C492" s="57" t="s">
        <v>66</v>
      </c>
      <c r="D492" s="57"/>
      <c r="E492" s="29" t="e">
        <f t="array" ref="E492">SUM(IF(ISNUMBER(E478:E491),E478:E491,SUMIF([2]!codes[code],E478:E491,[2]!codes[forfait])))+SUM(COUNTIF(JF,$C478:$C491))*JFHN</f>
        <v>#REF!</v>
      </c>
      <c r="F492" s="29" t="e">
        <f t="array" ref="F492">SUM(IF(ISNUMBER(F478:F491),F478:F491,SUMIF([2]!codes[code],F478:F491,[2]!codes[forfait])))+SUM(COUNTIF(JF,$C478:$C491))*JFHN</f>
        <v>#REF!</v>
      </c>
      <c r="G492" s="58" t="e">
        <f>SUM(Tablo45[[#This Row],[Barry]:[Syham]])</f>
        <v>#REF!</v>
      </c>
    </row>
    <row r="493" spans="1:7">
      <c r="A493" s="54">
        <f>IF(ISNUMBER(Tablo45[[#This Row],[JOUR]]),DATE(YEAR(Tablo45[[#This Row],[JOUR]]),MONTH(Tablo45[[#This Row],[JOUR]])+1,0),A492)</f>
        <v>42947</v>
      </c>
      <c r="B493" s="55">
        <f>IF(ISNUMBER(Tablo45[[#This Row],[JOUR]]),INT(MOD(INT((Tablo45[[#This Row],[JOUR]]-2)/7)+3/5,52+5/28))+1,B492)</f>
        <v>29</v>
      </c>
      <c r="C493" s="57" t="s">
        <v>71</v>
      </c>
      <c r="D493" s="57"/>
      <c r="E493" s="29" t="e">
        <f t="array" ref="E493">MIN(SUM(IF(ISNUMBER(E478:E491),E478:E491,SUMIF([2]!codes[code],E478:E491,[2]!codes[calcul_HS])))+SUM(COUNTIF(JF,$C478:$C491))*JFHS,sem)</f>
        <v>#REF!</v>
      </c>
      <c r="F493" s="29" t="e">
        <f t="array" ref="F493">MIN(SUM(IF(ISNUMBER(F478:F491),F478:F491,SUMIF([2]!codes[code],F478:F491,[2]!codes[calcul_HS])))+SUM(COUNTIF(JF,$C478:$C491))*JFHS,sem)</f>
        <v>#REF!</v>
      </c>
      <c r="G493" s="58" t="e">
        <f>SUM(Tablo45[[#This Row],[Barry]:[Syham]])</f>
        <v>#REF!</v>
      </c>
    </row>
    <row r="494" spans="1:7" ht="13.5" thickBot="1">
      <c r="A494" s="59">
        <f>IF(ISNUMBER(Tablo45[[#This Row],[JOUR]]),DATE(YEAR(Tablo45[[#This Row],[JOUR]]),MONTH(Tablo45[[#This Row],[JOUR]])+1,0),A493)</f>
        <v>42947</v>
      </c>
      <c r="B494" s="60">
        <f>IF(ISNUMBER(Tablo45[[#This Row],[JOUR]]),INT(MOD(INT((Tablo45[[#This Row],[JOUR]]-2)/7)+3/5,52+5/28))+1,B493)</f>
        <v>29</v>
      </c>
      <c r="C494" s="61" t="s">
        <v>72</v>
      </c>
      <c r="D494" s="61"/>
      <c r="E494" s="62" t="e">
        <f t="array" ref="E494">MAX(0,SUM(IF(ISNUMBER(E478:E491),E478:E491,SUMIF([2]!codes[code],E478:E491,[2]!codes[calcul_HS])))+SUM(COUNTIF(JF,$C478:$C491))*JFHS-sem)</f>
        <v>#REF!</v>
      </c>
      <c r="F494" s="62" t="e">
        <f t="array" ref="F494">MAX(0,SUM(IF(ISNUMBER(F478:F491),F478:F491,SUMIF([2]!codes[code],F478:F491,[2]!codes[calcul_HS])))+SUM(COUNTIF(JF,$C478:$C491))*JFHS-sem)</f>
        <v>#REF!</v>
      </c>
      <c r="G494" s="63" t="e">
        <f>SUM(Tablo45[[#This Row],[Barry]:[Syham]])</f>
        <v>#REF!</v>
      </c>
    </row>
    <row r="495" spans="1:7">
      <c r="A495" s="51">
        <f>IF(ISNUMBER(Tablo45[[#This Row],[JOUR]]),DATE(YEAR(Tablo45[[#This Row],[JOUR]]),MONTH(Tablo45[[#This Row],[JOUR]])+1,0),A494)</f>
        <v>42947</v>
      </c>
      <c r="B495" s="52">
        <f>IF(ISNUMBER(Tablo45[[#This Row],[JOUR]]),INT(MOD(INT((Tablo45[[#This Row],[JOUR]]-2)/7)+3/5,52+5/28))+1,B494)</f>
        <v>30</v>
      </c>
      <c r="C495" s="53">
        <v>42940</v>
      </c>
      <c r="D495" s="53" t="s">
        <v>67</v>
      </c>
      <c r="E495" s="28"/>
      <c r="F495" s="28"/>
      <c r="G495" s="25"/>
    </row>
    <row r="496" spans="1:7">
      <c r="A496" s="54">
        <f>IF(ISNUMBER(Tablo45[[#This Row],[JOUR]]),DATE(YEAR(Tablo45[[#This Row],[JOUR]]),MONTH(Tablo45[[#This Row],[JOUR]])+1,0),A495)</f>
        <v>42947</v>
      </c>
      <c r="B496" s="55">
        <f>IF(ISNUMBER(Tablo45[[#This Row],[JOUR]]),INT(MOD(INT((Tablo45[[#This Row],[JOUR]]-2)/7)+3/5,52+5/28))+1,B495)</f>
        <v>30</v>
      </c>
      <c r="C496" s="56"/>
      <c r="D496" s="56" t="s">
        <v>69</v>
      </c>
      <c r="E496" s="36"/>
      <c r="F496" s="36"/>
      <c r="G496" s="37"/>
    </row>
    <row r="497" spans="1:7">
      <c r="A497" s="54">
        <f>IF(ISNUMBER(Tablo45[[#This Row],[JOUR]]),DATE(YEAR(Tablo45[[#This Row],[JOUR]]),MONTH(Tablo45[[#This Row],[JOUR]])+1,0),A496)</f>
        <v>42947</v>
      </c>
      <c r="B497" s="55">
        <f>IF(ISNUMBER(Tablo45[[#This Row],[JOUR]]),INT(MOD(INT((Tablo45[[#This Row],[JOUR]]-2)/7)+3/5,52+5/28))+1,B496)</f>
        <v>30</v>
      </c>
      <c r="C497" s="57">
        <v>42941</v>
      </c>
      <c r="D497" s="57" t="s">
        <v>67</v>
      </c>
      <c r="E497" s="29"/>
      <c r="F497" s="29"/>
      <c r="G497" s="26"/>
    </row>
    <row r="498" spans="1:7">
      <c r="A498" s="54">
        <f>IF(ISNUMBER(Tablo45[[#This Row],[JOUR]]),DATE(YEAR(Tablo45[[#This Row],[JOUR]]),MONTH(Tablo45[[#This Row],[JOUR]])+1,0),A497)</f>
        <v>42947</v>
      </c>
      <c r="B498" s="55">
        <f>IF(ISNUMBER(Tablo45[[#This Row],[JOUR]]),INT(MOD(INT((Tablo45[[#This Row],[JOUR]]-2)/7)+3/5,52+5/28))+1,B497)</f>
        <v>30</v>
      </c>
      <c r="C498" s="56"/>
      <c r="D498" s="56" t="s">
        <v>69</v>
      </c>
      <c r="E498" s="36"/>
      <c r="F498" s="36"/>
      <c r="G498" s="37"/>
    </row>
    <row r="499" spans="1:7">
      <c r="A499" s="54">
        <f>IF(ISNUMBER(Tablo45[[#This Row],[JOUR]]),DATE(YEAR(Tablo45[[#This Row],[JOUR]]),MONTH(Tablo45[[#This Row],[JOUR]])+1,0),A498)</f>
        <v>42947</v>
      </c>
      <c r="B499" s="55">
        <f>IF(ISNUMBER(Tablo45[[#This Row],[JOUR]]),INT(MOD(INT((Tablo45[[#This Row],[JOUR]]-2)/7)+3/5,52+5/28))+1,B498)</f>
        <v>30</v>
      </c>
      <c r="C499" s="57">
        <v>42942</v>
      </c>
      <c r="D499" s="57" t="s">
        <v>67</v>
      </c>
      <c r="E499" s="29"/>
      <c r="F499" s="29"/>
      <c r="G499" s="26"/>
    </row>
    <row r="500" spans="1:7">
      <c r="A500" s="54">
        <f>IF(ISNUMBER(Tablo45[[#This Row],[JOUR]]),DATE(YEAR(Tablo45[[#This Row],[JOUR]]),MONTH(Tablo45[[#This Row],[JOUR]])+1,0),A499)</f>
        <v>42947</v>
      </c>
      <c r="B500" s="55">
        <f>IF(ISNUMBER(Tablo45[[#This Row],[JOUR]]),INT(MOD(INT((Tablo45[[#This Row],[JOUR]]-2)/7)+3/5,52+5/28))+1,B499)</f>
        <v>30</v>
      </c>
      <c r="C500" s="56"/>
      <c r="D500" s="56" t="s">
        <v>69</v>
      </c>
      <c r="E500" s="36"/>
      <c r="F500" s="36"/>
      <c r="G500" s="37"/>
    </row>
    <row r="501" spans="1:7">
      <c r="A501" s="54">
        <f>IF(ISNUMBER(Tablo45[[#This Row],[JOUR]]),DATE(YEAR(Tablo45[[#This Row],[JOUR]]),MONTH(Tablo45[[#This Row],[JOUR]])+1,0),A500)</f>
        <v>42947</v>
      </c>
      <c r="B501" s="55">
        <f>IF(ISNUMBER(Tablo45[[#This Row],[JOUR]]),INT(MOD(INT((Tablo45[[#This Row],[JOUR]]-2)/7)+3/5,52+5/28))+1,B500)</f>
        <v>30</v>
      </c>
      <c r="C501" s="57">
        <v>42943</v>
      </c>
      <c r="D501" s="57" t="s">
        <v>67</v>
      </c>
      <c r="E501" s="29"/>
      <c r="F501" s="29"/>
      <c r="G501" s="26"/>
    </row>
    <row r="502" spans="1:7">
      <c r="A502" s="54">
        <f>IF(ISNUMBER(Tablo45[[#This Row],[JOUR]]),DATE(YEAR(Tablo45[[#This Row],[JOUR]]),MONTH(Tablo45[[#This Row],[JOUR]])+1,0),A501)</f>
        <v>42947</v>
      </c>
      <c r="B502" s="55">
        <f>IF(ISNUMBER(Tablo45[[#This Row],[JOUR]]),INT(MOD(INT((Tablo45[[#This Row],[JOUR]]-2)/7)+3/5,52+5/28))+1,B501)</f>
        <v>30</v>
      </c>
      <c r="C502" s="56"/>
      <c r="D502" s="56" t="s">
        <v>69</v>
      </c>
      <c r="E502" s="36"/>
      <c r="F502" s="36"/>
      <c r="G502" s="37"/>
    </row>
    <row r="503" spans="1:7">
      <c r="A503" s="54">
        <f>IF(ISNUMBER(Tablo45[[#This Row],[JOUR]]),DATE(YEAR(Tablo45[[#This Row],[JOUR]]),MONTH(Tablo45[[#This Row],[JOUR]])+1,0),A502)</f>
        <v>42947</v>
      </c>
      <c r="B503" s="55">
        <f>IF(ISNUMBER(Tablo45[[#This Row],[JOUR]]),INT(MOD(INT((Tablo45[[#This Row],[JOUR]]-2)/7)+3/5,52+5/28))+1,B502)</f>
        <v>30</v>
      </c>
      <c r="C503" s="57">
        <v>42944</v>
      </c>
      <c r="D503" s="57" t="s">
        <v>67</v>
      </c>
      <c r="E503" s="29"/>
      <c r="F503" s="29"/>
      <c r="G503" s="26"/>
    </row>
    <row r="504" spans="1:7">
      <c r="A504" s="54">
        <f>IF(ISNUMBER(Tablo45[[#This Row],[JOUR]]),DATE(YEAR(Tablo45[[#This Row],[JOUR]]),MONTH(Tablo45[[#This Row],[JOUR]])+1,0),A503)</f>
        <v>42947</v>
      </c>
      <c r="B504" s="55">
        <f>IF(ISNUMBER(Tablo45[[#This Row],[JOUR]]),INT(MOD(INT((Tablo45[[#This Row],[JOUR]]-2)/7)+3/5,52+5/28))+1,B503)</f>
        <v>30</v>
      </c>
      <c r="C504" s="56"/>
      <c r="D504" s="56" t="s">
        <v>69</v>
      </c>
      <c r="E504" s="36"/>
      <c r="F504" s="36"/>
      <c r="G504" s="37"/>
    </row>
    <row r="505" spans="1:7">
      <c r="A505" s="64">
        <f>IF(ISNUMBER(Tablo45[[#This Row],[JOUR]]),DATE(YEAR(Tablo45[[#This Row],[JOUR]]),MONTH(Tablo45[[#This Row],[JOUR]])+1,0),A504)</f>
        <v>42947</v>
      </c>
      <c r="B505" s="65">
        <f>IF(ISNUMBER(Tablo45[[#This Row],[JOUR]]),INT(MOD(INT((Tablo45[[#This Row],[JOUR]]-2)/7)+3/5,52+5/28))+1,B504)</f>
        <v>30</v>
      </c>
      <c r="C505" s="57">
        <v>42945</v>
      </c>
      <c r="D505" s="57" t="s">
        <v>67</v>
      </c>
      <c r="E505" s="29"/>
      <c r="F505" s="29"/>
      <c r="G505" s="26"/>
    </row>
    <row r="506" spans="1:7">
      <c r="A506" s="64">
        <f>IF(ISNUMBER(Tablo45[[#This Row],[JOUR]]),DATE(YEAR(Tablo45[[#This Row],[JOUR]]),MONTH(Tablo45[[#This Row],[JOUR]])+1,0),A504)</f>
        <v>42947</v>
      </c>
      <c r="B506" s="65">
        <f>IF(ISNUMBER(Tablo45[[#This Row],[JOUR]]),INT(MOD(INT((Tablo45[[#This Row],[JOUR]]-2)/7)+3/5,52+5/28))+1,B504)</f>
        <v>30</v>
      </c>
      <c r="C506" s="56"/>
      <c r="D506" s="56" t="s">
        <v>69</v>
      </c>
      <c r="E506" s="36"/>
      <c r="F506" s="36"/>
      <c r="G506" s="37"/>
    </row>
    <row r="507" spans="1:7">
      <c r="A507" s="64">
        <f>IF(ISNUMBER(Tablo45[[#This Row],[JOUR]]),DATE(YEAR(Tablo45[[#This Row],[JOUR]]),MONTH(Tablo45[[#This Row],[JOUR]])+1,0),A504)</f>
        <v>42947</v>
      </c>
      <c r="B507" s="65">
        <f>IF(ISNUMBER(Tablo45[[#This Row],[JOUR]]),INT(MOD(INT((Tablo45[[#This Row],[JOUR]]-2)/7)+3/5,52+5/28))+1,B504)</f>
        <v>30</v>
      </c>
      <c r="C507" s="57">
        <v>42946</v>
      </c>
      <c r="D507" s="57" t="s">
        <v>67</v>
      </c>
      <c r="E507" s="29"/>
      <c r="F507" s="29"/>
      <c r="G507" s="26"/>
    </row>
    <row r="508" spans="1:7">
      <c r="A508" s="64">
        <f>IF(ISNUMBER(Tablo45[[#This Row],[JOUR]]),DATE(YEAR(Tablo45[[#This Row],[JOUR]]),MONTH(Tablo45[[#This Row],[JOUR]])+1,0),A504)</f>
        <v>42947</v>
      </c>
      <c r="B508" s="65">
        <f>IF(ISNUMBER(Tablo45[[#This Row],[JOUR]]),INT(MOD(INT((Tablo45[[#This Row],[JOUR]]-2)/7)+3/5,52+5/28))+1,B504)</f>
        <v>30</v>
      </c>
      <c r="C508" s="56"/>
      <c r="D508" s="56" t="s">
        <v>69</v>
      </c>
      <c r="E508" s="36"/>
      <c r="F508" s="36"/>
      <c r="G508" s="37"/>
    </row>
    <row r="509" spans="1:7">
      <c r="A509" s="54">
        <f>IF(ISNUMBER(Tablo45[[#This Row],[JOUR]]),DATE(YEAR(Tablo45[[#This Row],[JOUR]]),MONTH(Tablo45[[#This Row],[JOUR]])+1,0),A504)</f>
        <v>42947</v>
      </c>
      <c r="B509" s="55">
        <f>IF(ISNUMBER(Tablo45[[#This Row],[JOUR]]),INT(MOD(INT((Tablo45[[#This Row],[JOUR]]-2)/7)+3/5,52+5/28))+1,B504)</f>
        <v>30</v>
      </c>
      <c r="C509" s="57" t="s">
        <v>66</v>
      </c>
      <c r="D509" s="57"/>
      <c r="E509" s="29" t="e">
        <f t="array" ref="E509">SUM(IF(ISNUMBER(E495:E508),E495:E508,SUMIF([2]!codes[code],E495:E508,[2]!codes[forfait])))+SUM(COUNTIF(JF,$C495:$C508))*JFHN</f>
        <v>#REF!</v>
      </c>
      <c r="F509" s="29" t="e">
        <f t="array" ref="F509">SUM(IF(ISNUMBER(F495:F508),F495:F508,SUMIF([2]!codes[code],F495:F508,[2]!codes[forfait])))+SUM(COUNTIF(JF,$C495:$C508))*JFHN</f>
        <v>#REF!</v>
      </c>
      <c r="G509" s="58" t="e">
        <f>SUM(Tablo45[[#This Row],[Barry]:[Syham]])</f>
        <v>#REF!</v>
      </c>
    </row>
    <row r="510" spans="1:7">
      <c r="A510" s="54">
        <f>IF(ISNUMBER(Tablo45[[#This Row],[JOUR]]),DATE(YEAR(Tablo45[[#This Row],[JOUR]]),MONTH(Tablo45[[#This Row],[JOUR]])+1,0),A509)</f>
        <v>42947</v>
      </c>
      <c r="B510" s="55">
        <f>IF(ISNUMBER(Tablo45[[#This Row],[JOUR]]),INT(MOD(INT((Tablo45[[#This Row],[JOUR]]-2)/7)+3/5,52+5/28))+1,B509)</f>
        <v>30</v>
      </c>
      <c r="C510" s="57" t="s">
        <v>71</v>
      </c>
      <c r="D510" s="57"/>
      <c r="E510" s="29" t="e">
        <f t="array" ref="E510">MIN(SUM(IF(ISNUMBER(E495:E508),E495:E508,SUMIF([2]!codes[code],E495:E508,[2]!codes[calcul_HS])))+SUM(COUNTIF(JF,$C495:$C508))*JFHS,sem)</f>
        <v>#REF!</v>
      </c>
      <c r="F510" s="29" t="e">
        <f t="array" ref="F510">MIN(SUM(IF(ISNUMBER(F495:F508),F495:F508,SUMIF([2]!codes[code],F495:F508,[2]!codes[calcul_HS])))+SUM(COUNTIF(JF,$C495:$C508))*JFHS,sem)</f>
        <v>#REF!</v>
      </c>
      <c r="G510" s="58" t="e">
        <f>SUM(Tablo45[[#This Row],[Barry]:[Syham]])</f>
        <v>#REF!</v>
      </c>
    </row>
    <row r="511" spans="1:7" ht="13.5" thickBot="1">
      <c r="A511" s="59">
        <f>IF(ISNUMBER(Tablo45[[#This Row],[JOUR]]),DATE(YEAR(Tablo45[[#This Row],[JOUR]]),MONTH(Tablo45[[#This Row],[JOUR]])+1,0),A510)</f>
        <v>42947</v>
      </c>
      <c r="B511" s="60">
        <f>IF(ISNUMBER(Tablo45[[#This Row],[JOUR]]),INT(MOD(INT((Tablo45[[#This Row],[JOUR]]-2)/7)+3/5,52+5/28))+1,B510)</f>
        <v>30</v>
      </c>
      <c r="C511" s="61" t="s">
        <v>72</v>
      </c>
      <c r="D511" s="61"/>
      <c r="E511" s="62" t="e">
        <f t="array" ref="E511">MAX(0,SUM(IF(ISNUMBER(E495:E508),E495:E508,SUMIF([2]!codes[code],E495:E508,[2]!codes[calcul_HS])))+SUM(COUNTIF(JF,$C495:$C508))*JFHS-sem)</f>
        <v>#REF!</v>
      </c>
      <c r="F511" s="62" t="e">
        <f t="array" ref="F511">MAX(0,SUM(IF(ISNUMBER(F495:F508),F495:F508,SUMIF([2]!codes[code],F495:F508,[2]!codes[calcul_HS])))+SUM(COUNTIF(JF,$C495:$C508))*JFHS-sem)</f>
        <v>#REF!</v>
      </c>
      <c r="G511" s="63" t="e">
        <f>SUM(Tablo45[[#This Row],[Barry]:[Syham]])</f>
        <v>#REF!</v>
      </c>
    </row>
    <row r="512" spans="1:7">
      <c r="A512" s="51">
        <f>IF(ISNUMBER(Tablo45[[#This Row],[JOUR]]),DATE(YEAR(Tablo45[[#This Row],[JOUR]]),MONTH(Tablo45[[#This Row],[JOUR]])+1,0),A511)</f>
        <v>42947</v>
      </c>
      <c r="B512" s="52">
        <f>IF(ISNUMBER(Tablo45[[#This Row],[JOUR]]),INT(MOD(INT((Tablo45[[#This Row],[JOUR]]-2)/7)+3/5,52+5/28))+1,B511)</f>
        <v>31</v>
      </c>
      <c r="C512" s="53">
        <v>42947</v>
      </c>
      <c r="D512" s="53" t="s">
        <v>67</v>
      </c>
      <c r="E512" s="28"/>
      <c r="F512" s="28"/>
      <c r="G512" s="25"/>
    </row>
    <row r="513" spans="1:7">
      <c r="A513" s="54">
        <f>IF(ISNUMBER(Tablo45[[#This Row],[JOUR]]),DATE(YEAR(Tablo45[[#This Row],[JOUR]]),MONTH(Tablo45[[#This Row],[JOUR]])+1,0),A512)</f>
        <v>42947</v>
      </c>
      <c r="B513" s="55">
        <f>IF(ISNUMBER(Tablo45[[#This Row],[JOUR]]),INT(MOD(INT((Tablo45[[#This Row],[JOUR]]-2)/7)+3/5,52+5/28))+1,B512)</f>
        <v>31</v>
      </c>
      <c r="C513" s="56"/>
      <c r="D513" s="56" t="s">
        <v>69</v>
      </c>
      <c r="E513" s="36"/>
      <c r="F513" s="36"/>
      <c r="G513" s="37"/>
    </row>
    <row r="514" spans="1:7">
      <c r="A514" s="54">
        <f>IF(ISNUMBER(Tablo45[[#This Row],[JOUR]]),DATE(YEAR(Tablo45[[#This Row],[JOUR]]),MONTH(Tablo45[[#This Row],[JOUR]])+1,0),A513)</f>
        <v>42978</v>
      </c>
      <c r="B514" s="55">
        <f>IF(ISNUMBER(Tablo45[[#This Row],[JOUR]]),INT(MOD(INT((Tablo45[[#This Row],[JOUR]]-2)/7)+3/5,52+5/28))+1,B513)</f>
        <v>31</v>
      </c>
      <c r="C514" s="57">
        <v>42948</v>
      </c>
      <c r="D514" s="57" t="s">
        <v>67</v>
      </c>
      <c r="E514" s="29"/>
      <c r="F514" s="29"/>
      <c r="G514" s="26"/>
    </row>
    <row r="515" spans="1:7">
      <c r="A515" s="54">
        <f>IF(ISNUMBER(Tablo45[[#This Row],[JOUR]]),DATE(YEAR(Tablo45[[#This Row],[JOUR]]),MONTH(Tablo45[[#This Row],[JOUR]])+1,0),A514)</f>
        <v>42978</v>
      </c>
      <c r="B515" s="55">
        <f>IF(ISNUMBER(Tablo45[[#This Row],[JOUR]]),INT(MOD(INT((Tablo45[[#This Row],[JOUR]]-2)/7)+3/5,52+5/28))+1,B514)</f>
        <v>31</v>
      </c>
      <c r="C515" s="56"/>
      <c r="D515" s="56" t="s">
        <v>69</v>
      </c>
      <c r="E515" s="36"/>
      <c r="F515" s="36"/>
      <c r="G515" s="37"/>
    </row>
    <row r="516" spans="1:7">
      <c r="A516" s="54">
        <f>IF(ISNUMBER(Tablo45[[#This Row],[JOUR]]),DATE(YEAR(Tablo45[[#This Row],[JOUR]]),MONTH(Tablo45[[#This Row],[JOUR]])+1,0),A515)</f>
        <v>42978</v>
      </c>
      <c r="B516" s="55">
        <f>IF(ISNUMBER(Tablo45[[#This Row],[JOUR]]),INT(MOD(INT((Tablo45[[#This Row],[JOUR]]-2)/7)+3/5,52+5/28))+1,B515)</f>
        <v>31</v>
      </c>
      <c r="C516" s="57">
        <v>42949</v>
      </c>
      <c r="D516" s="57" t="s">
        <v>67</v>
      </c>
      <c r="E516" s="29"/>
      <c r="F516" s="29"/>
      <c r="G516" s="26"/>
    </row>
    <row r="517" spans="1:7">
      <c r="A517" s="54">
        <f>IF(ISNUMBER(Tablo45[[#This Row],[JOUR]]),DATE(YEAR(Tablo45[[#This Row],[JOUR]]),MONTH(Tablo45[[#This Row],[JOUR]])+1,0),A516)</f>
        <v>42978</v>
      </c>
      <c r="B517" s="55">
        <f>IF(ISNUMBER(Tablo45[[#This Row],[JOUR]]),INT(MOD(INT((Tablo45[[#This Row],[JOUR]]-2)/7)+3/5,52+5/28))+1,B516)</f>
        <v>31</v>
      </c>
      <c r="C517" s="56"/>
      <c r="D517" s="56" t="s">
        <v>69</v>
      </c>
      <c r="E517" s="36"/>
      <c r="F517" s="36"/>
      <c r="G517" s="37"/>
    </row>
    <row r="518" spans="1:7">
      <c r="A518" s="54">
        <f>IF(ISNUMBER(Tablo45[[#This Row],[JOUR]]),DATE(YEAR(Tablo45[[#This Row],[JOUR]]),MONTH(Tablo45[[#This Row],[JOUR]])+1,0),A517)</f>
        <v>42978</v>
      </c>
      <c r="B518" s="55">
        <f>IF(ISNUMBER(Tablo45[[#This Row],[JOUR]]),INT(MOD(INT((Tablo45[[#This Row],[JOUR]]-2)/7)+3/5,52+5/28))+1,B517)</f>
        <v>31</v>
      </c>
      <c r="C518" s="57">
        <v>42950</v>
      </c>
      <c r="D518" s="57" t="s">
        <v>67</v>
      </c>
      <c r="E518" s="29">
        <v>7</v>
      </c>
      <c r="F518" s="29"/>
      <c r="G518" s="26"/>
    </row>
    <row r="519" spans="1:7">
      <c r="A519" s="54">
        <f>IF(ISNUMBER(Tablo45[[#This Row],[JOUR]]),DATE(YEAR(Tablo45[[#This Row],[JOUR]]),MONTH(Tablo45[[#This Row],[JOUR]])+1,0),A518)</f>
        <v>42978</v>
      </c>
      <c r="B519" s="55">
        <f>IF(ISNUMBER(Tablo45[[#This Row],[JOUR]]),INT(MOD(INT((Tablo45[[#This Row],[JOUR]]-2)/7)+3/5,52+5/28))+1,B518)</f>
        <v>31</v>
      </c>
      <c r="C519" s="56"/>
      <c r="D519" s="56" t="s">
        <v>69</v>
      </c>
      <c r="E519" s="36"/>
      <c r="F519" s="36"/>
      <c r="G519" s="37"/>
    </row>
    <row r="520" spans="1:7">
      <c r="A520" s="54">
        <f>IF(ISNUMBER(Tablo45[[#This Row],[JOUR]]),DATE(YEAR(Tablo45[[#This Row],[JOUR]]),MONTH(Tablo45[[#This Row],[JOUR]])+1,0),A519)</f>
        <v>42978</v>
      </c>
      <c r="B520" s="55">
        <f>IF(ISNUMBER(Tablo45[[#This Row],[JOUR]]),INT(MOD(INT((Tablo45[[#This Row],[JOUR]]-2)/7)+3/5,52+5/28))+1,B519)</f>
        <v>31</v>
      </c>
      <c r="C520" s="57">
        <v>42951</v>
      </c>
      <c r="D520" s="57" t="s">
        <v>67</v>
      </c>
      <c r="E520" s="29">
        <v>7</v>
      </c>
      <c r="F520" s="29"/>
      <c r="G520" s="26"/>
    </row>
    <row r="521" spans="1:7">
      <c r="A521" s="54">
        <f>IF(ISNUMBER(Tablo45[[#This Row],[JOUR]]),DATE(YEAR(Tablo45[[#This Row],[JOUR]]),MONTH(Tablo45[[#This Row],[JOUR]])+1,0),A520)</f>
        <v>42978</v>
      </c>
      <c r="B521" s="55">
        <f>IF(ISNUMBER(Tablo45[[#This Row],[JOUR]]),INT(MOD(INT((Tablo45[[#This Row],[JOUR]]-2)/7)+3/5,52+5/28))+1,B520)</f>
        <v>31</v>
      </c>
      <c r="C521" s="56"/>
      <c r="D521" s="56" t="s">
        <v>69</v>
      </c>
      <c r="E521" s="36"/>
      <c r="F521" s="36"/>
      <c r="G521" s="37"/>
    </row>
    <row r="522" spans="1:7">
      <c r="A522" s="64">
        <f>IF(ISNUMBER(Tablo45[[#This Row],[JOUR]]),DATE(YEAR(Tablo45[[#This Row],[JOUR]]),MONTH(Tablo45[[#This Row],[JOUR]])+1,0),A521)</f>
        <v>42978</v>
      </c>
      <c r="B522" s="65">
        <f>IF(ISNUMBER(Tablo45[[#This Row],[JOUR]]),INT(MOD(INT((Tablo45[[#This Row],[JOUR]]-2)/7)+3/5,52+5/28))+1,B521)</f>
        <v>31</v>
      </c>
      <c r="C522" s="57">
        <v>42952</v>
      </c>
      <c r="D522" s="57" t="s">
        <v>67</v>
      </c>
      <c r="E522" s="29"/>
      <c r="F522" s="29"/>
      <c r="G522" s="26"/>
    </row>
    <row r="523" spans="1:7">
      <c r="A523" s="64">
        <f>IF(ISNUMBER(Tablo45[[#This Row],[JOUR]]),DATE(YEAR(Tablo45[[#This Row],[JOUR]]),MONTH(Tablo45[[#This Row],[JOUR]])+1,0),A521)</f>
        <v>42978</v>
      </c>
      <c r="B523" s="65">
        <f>IF(ISNUMBER(Tablo45[[#This Row],[JOUR]]),INT(MOD(INT((Tablo45[[#This Row],[JOUR]]-2)/7)+3/5,52+5/28))+1,B521)</f>
        <v>31</v>
      </c>
      <c r="C523" s="56"/>
      <c r="D523" s="56" t="s">
        <v>69</v>
      </c>
      <c r="E523" s="36"/>
      <c r="F523" s="36"/>
      <c r="G523" s="37"/>
    </row>
    <row r="524" spans="1:7">
      <c r="A524" s="64">
        <f>IF(ISNUMBER(Tablo45[[#This Row],[JOUR]]),DATE(YEAR(Tablo45[[#This Row],[JOUR]]),MONTH(Tablo45[[#This Row],[JOUR]])+1,0),A521)</f>
        <v>42978</v>
      </c>
      <c r="B524" s="65">
        <f>IF(ISNUMBER(Tablo45[[#This Row],[JOUR]]),INT(MOD(INT((Tablo45[[#This Row],[JOUR]]-2)/7)+3/5,52+5/28))+1,B521)</f>
        <v>31</v>
      </c>
      <c r="C524" s="57">
        <v>42953</v>
      </c>
      <c r="D524" s="57" t="s">
        <v>67</v>
      </c>
      <c r="E524" s="29"/>
      <c r="F524" s="29"/>
      <c r="G524" s="26"/>
    </row>
    <row r="525" spans="1:7">
      <c r="A525" s="64">
        <f>IF(ISNUMBER(Tablo45[[#This Row],[JOUR]]),DATE(YEAR(Tablo45[[#This Row],[JOUR]]),MONTH(Tablo45[[#This Row],[JOUR]])+1,0),A521)</f>
        <v>42978</v>
      </c>
      <c r="B525" s="65">
        <f>IF(ISNUMBER(Tablo45[[#This Row],[JOUR]]),INT(MOD(INT((Tablo45[[#This Row],[JOUR]]-2)/7)+3/5,52+5/28))+1,B521)</f>
        <v>31</v>
      </c>
      <c r="C525" s="56"/>
      <c r="D525" s="56" t="s">
        <v>69</v>
      </c>
      <c r="E525" s="36"/>
      <c r="F525" s="36"/>
      <c r="G525" s="37"/>
    </row>
    <row r="526" spans="1:7">
      <c r="A526" s="54">
        <f>IF(ISNUMBER(Tablo45[[#This Row],[JOUR]]),DATE(YEAR(Tablo45[[#This Row],[JOUR]]),MONTH(Tablo45[[#This Row],[JOUR]])+1,0),A521)</f>
        <v>42978</v>
      </c>
      <c r="B526" s="55">
        <f>IF(ISNUMBER(Tablo45[[#This Row],[JOUR]]),INT(MOD(INT((Tablo45[[#This Row],[JOUR]]-2)/7)+3/5,52+5/28))+1,B521)</f>
        <v>31</v>
      </c>
      <c r="C526" s="57" t="s">
        <v>66</v>
      </c>
      <c r="D526" s="57"/>
      <c r="E526" s="29" t="e">
        <f t="array" ref="E526">SUM(IF(ISNUMBER(E512:E525),E512:E525,SUMIF([2]!codes[code],E512:E525,[2]!codes[forfait])))+SUM(COUNTIF(JF,$C512:$C525))*JFHN</f>
        <v>#REF!</v>
      </c>
      <c r="F526" s="29" t="e">
        <f t="array" ref="F526">SUM(IF(ISNUMBER(F512:F525),F512:F525,SUMIF([2]!codes[code],F512:F525,[2]!codes[forfait])))+SUM(COUNTIF(JF,$C512:$C525))*JFHN</f>
        <v>#REF!</v>
      </c>
      <c r="G526" s="58" t="e">
        <f>SUM(Tablo45[[#This Row],[Barry]:[Syham]])</f>
        <v>#REF!</v>
      </c>
    </row>
    <row r="527" spans="1:7">
      <c r="A527" s="54">
        <f>IF(ISNUMBER(Tablo45[[#This Row],[JOUR]]),DATE(YEAR(Tablo45[[#This Row],[JOUR]]),MONTH(Tablo45[[#This Row],[JOUR]])+1,0),A526)</f>
        <v>42978</v>
      </c>
      <c r="B527" s="55">
        <f>IF(ISNUMBER(Tablo45[[#This Row],[JOUR]]),INT(MOD(INT((Tablo45[[#This Row],[JOUR]]-2)/7)+3/5,52+5/28))+1,B526)</f>
        <v>31</v>
      </c>
      <c r="C527" s="57" t="s">
        <v>71</v>
      </c>
      <c r="D527" s="57"/>
      <c r="E527" s="29" t="e">
        <f t="array" ref="E527">MIN(SUM(IF(ISNUMBER(E512:E525),E512:E525,SUMIF([2]!codes[code],E512:E525,[2]!codes[calcul_HS])))+SUM(COUNTIF(JF,$C512:$C525))*JFHS,sem)</f>
        <v>#REF!</v>
      </c>
      <c r="F527" s="29" t="e">
        <f t="array" ref="F527">MIN(SUM(IF(ISNUMBER(F512:F525),F512:F525,SUMIF([2]!codes[code],F512:F525,[2]!codes[calcul_HS])))+SUM(COUNTIF(JF,$C512:$C525))*JFHS,sem)</f>
        <v>#REF!</v>
      </c>
      <c r="G527" s="58" t="e">
        <f>SUM(Tablo45[[#This Row],[Barry]:[Syham]])</f>
        <v>#REF!</v>
      </c>
    </row>
    <row r="528" spans="1:7" ht="13.5" thickBot="1">
      <c r="A528" s="59">
        <f>IF(ISNUMBER(Tablo45[[#This Row],[JOUR]]),DATE(YEAR(Tablo45[[#This Row],[JOUR]]),MONTH(Tablo45[[#This Row],[JOUR]])+1,0),A527)</f>
        <v>42978</v>
      </c>
      <c r="B528" s="60">
        <f>IF(ISNUMBER(Tablo45[[#This Row],[JOUR]]),INT(MOD(INT((Tablo45[[#This Row],[JOUR]]-2)/7)+3/5,52+5/28))+1,B527)</f>
        <v>31</v>
      </c>
      <c r="C528" s="61" t="s">
        <v>72</v>
      </c>
      <c r="D528" s="61"/>
      <c r="E528" s="62" t="e">
        <f t="array" ref="E528">MAX(0,SUM(IF(ISNUMBER(E512:E525),E512:E525,SUMIF([2]!codes[code],E512:E525,[2]!codes[calcul_HS])))+SUM(COUNTIF(JF,$C512:$C525))*JFHS-sem)</f>
        <v>#REF!</v>
      </c>
      <c r="F528" s="62" t="e">
        <f t="array" ref="F528">MAX(0,SUM(IF(ISNUMBER(F512:F525),F512:F525,SUMIF([2]!codes[code],F512:F525,[2]!codes[calcul_HS])))+SUM(COUNTIF(JF,$C512:$C525))*JFHS-sem)</f>
        <v>#REF!</v>
      </c>
      <c r="G528" s="63" t="e">
        <f>SUM(Tablo45[[#This Row],[Barry]:[Syham]])</f>
        <v>#REF!</v>
      </c>
    </row>
    <row r="529" spans="1:7">
      <c r="A529" s="51">
        <f>IF(ISNUMBER(Tablo45[[#This Row],[JOUR]]),DATE(YEAR(Tablo45[[#This Row],[JOUR]]),MONTH(Tablo45[[#This Row],[JOUR]])+1,0),A528)</f>
        <v>42978</v>
      </c>
      <c r="B529" s="52">
        <f>IF(ISNUMBER(Tablo45[[#This Row],[JOUR]]),INT(MOD(INT((Tablo45[[#This Row],[JOUR]]-2)/7)+3/5,52+5/28))+1,B528)</f>
        <v>32</v>
      </c>
      <c r="C529" s="53">
        <v>42954</v>
      </c>
      <c r="D529" s="53" t="s">
        <v>67</v>
      </c>
      <c r="E529" s="28"/>
      <c r="F529" s="28"/>
      <c r="G529" s="25"/>
    </row>
    <row r="530" spans="1:7">
      <c r="A530" s="54">
        <f>IF(ISNUMBER(Tablo45[[#This Row],[JOUR]]),DATE(YEAR(Tablo45[[#This Row],[JOUR]]),MONTH(Tablo45[[#This Row],[JOUR]])+1,0),A529)</f>
        <v>42978</v>
      </c>
      <c r="B530" s="55">
        <f>IF(ISNUMBER(Tablo45[[#This Row],[JOUR]]),INT(MOD(INT((Tablo45[[#This Row],[JOUR]]-2)/7)+3/5,52+5/28))+1,B529)</f>
        <v>32</v>
      </c>
      <c r="C530" s="56"/>
      <c r="D530" s="56" t="s">
        <v>69</v>
      </c>
      <c r="E530" s="36"/>
      <c r="F530" s="36"/>
      <c r="G530" s="37"/>
    </row>
    <row r="531" spans="1:7">
      <c r="A531" s="54">
        <f>IF(ISNUMBER(Tablo45[[#This Row],[JOUR]]),DATE(YEAR(Tablo45[[#This Row],[JOUR]]),MONTH(Tablo45[[#This Row],[JOUR]])+1,0),A530)</f>
        <v>42978</v>
      </c>
      <c r="B531" s="55">
        <f>IF(ISNUMBER(Tablo45[[#This Row],[JOUR]]),INT(MOD(INT((Tablo45[[#This Row],[JOUR]]-2)/7)+3/5,52+5/28))+1,B530)</f>
        <v>32</v>
      </c>
      <c r="C531" s="57">
        <v>42955</v>
      </c>
      <c r="D531" s="57" t="s">
        <v>67</v>
      </c>
      <c r="E531" s="29"/>
      <c r="F531" s="29"/>
      <c r="G531" s="26"/>
    </row>
    <row r="532" spans="1:7">
      <c r="A532" s="54">
        <f>IF(ISNUMBER(Tablo45[[#This Row],[JOUR]]),DATE(YEAR(Tablo45[[#This Row],[JOUR]]),MONTH(Tablo45[[#This Row],[JOUR]])+1,0),A531)</f>
        <v>42978</v>
      </c>
      <c r="B532" s="55">
        <f>IF(ISNUMBER(Tablo45[[#This Row],[JOUR]]),INT(MOD(INT((Tablo45[[#This Row],[JOUR]]-2)/7)+3/5,52+5/28))+1,B531)</f>
        <v>32</v>
      </c>
      <c r="C532" s="56"/>
      <c r="D532" s="56" t="s">
        <v>69</v>
      </c>
      <c r="E532" s="36"/>
      <c r="F532" s="36"/>
      <c r="G532" s="37"/>
    </row>
    <row r="533" spans="1:7">
      <c r="A533" s="54">
        <f>IF(ISNUMBER(Tablo45[[#This Row],[JOUR]]),DATE(YEAR(Tablo45[[#This Row],[JOUR]]),MONTH(Tablo45[[#This Row],[JOUR]])+1,0),A532)</f>
        <v>42978</v>
      </c>
      <c r="B533" s="55">
        <f>IF(ISNUMBER(Tablo45[[#This Row],[JOUR]]),INT(MOD(INT((Tablo45[[#This Row],[JOUR]]-2)/7)+3/5,52+5/28))+1,B532)</f>
        <v>32</v>
      </c>
      <c r="C533" s="57">
        <v>42956</v>
      </c>
      <c r="D533" s="57" t="s">
        <v>67</v>
      </c>
      <c r="E533" s="29"/>
      <c r="F533" s="29"/>
      <c r="G533" s="26"/>
    </row>
    <row r="534" spans="1:7">
      <c r="A534" s="54">
        <f>IF(ISNUMBER(Tablo45[[#This Row],[JOUR]]),DATE(YEAR(Tablo45[[#This Row],[JOUR]]),MONTH(Tablo45[[#This Row],[JOUR]])+1,0),A533)</f>
        <v>42978</v>
      </c>
      <c r="B534" s="55">
        <f>IF(ISNUMBER(Tablo45[[#This Row],[JOUR]]),INT(MOD(INT((Tablo45[[#This Row],[JOUR]]-2)/7)+3/5,52+5/28))+1,B533)</f>
        <v>32</v>
      </c>
      <c r="C534" s="56"/>
      <c r="D534" s="56" t="s">
        <v>69</v>
      </c>
      <c r="E534" s="36"/>
      <c r="F534" s="36"/>
      <c r="G534" s="37"/>
    </row>
    <row r="535" spans="1:7">
      <c r="A535" s="54">
        <f>IF(ISNUMBER(Tablo45[[#This Row],[JOUR]]),DATE(YEAR(Tablo45[[#This Row],[JOUR]]),MONTH(Tablo45[[#This Row],[JOUR]])+1,0),A534)</f>
        <v>42978</v>
      </c>
      <c r="B535" s="55">
        <f>IF(ISNUMBER(Tablo45[[#This Row],[JOUR]]),INT(MOD(INT((Tablo45[[#This Row],[JOUR]]-2)/7)+3/5,52+5/28))+1,B534)</f>
        <v>32</v>
      </c>
      <c r="C535" s="57">
        <v>42957</v>
      </c>
      <c r="D535" s="57" t="s">
        <v>67</v>
      </c>
      <c r="E535" s="29"/>
      <c r="F535" s="29"/>
      <c r="G535" s="26"/>
    </row>
    <row r="536" spans="1:7">
      <c r="A536" s="54">
        <f>IF(ISNUMBER(Tablo45[[#This Row],[JOUR]]),DATE(YEAR(Tablo45[[#This Row],[JOUR]]),MONTH(Tablo45[[#This Row],[JOUR]])+1,0),A535)</f>
        <v>42978</v>
      </c>
      <c r="B536" s="55">
        <f>IF(ISNUMBER(Tablo45[[#This Row],[JOUR]]),INT(MOD(INT((Tablo45[[#This Row],[JOUR]]-2)/7)+3/5,52+5/28))+1,B535)</f>
        <v>32</v>
      </c>
      <c r="C536" s="56"/>
      <c r="D536" s="56" t="s">
        <v>69</v>
      </c>
      <c r="E536" s="36"/>
      <c r="F536" s="36"/>
      <c r="G536" s="37"/>
    </row>
    <row r="537" spans="1:7">
      <c r="A537" s="54">
        <f>IF(ISNUMBER(Tablo45[[#This Row],[JOUR]]),DATE(YEAR(Tablo45[[#This Row],[JOUR]]),MONTH(Tablo45[[#This Row],[JOUR]])+1,0),A536)</f>
        <v>42978</v>
      </c>
      <c r="B537" s="55">
        <f>IF(ISNUMBER(Tablo45[[#This Row],[JOUR]]),INT(MOD(INT((Tablo45[[#This Row],[JOUR]]-2)/7)+3/5,52+5/28))+1,B536)</f>
        <v>32</v>
      </c>
      <c r="C537" s="57">
        <v>42958</v>
      </c>
      <c r="D537" s="57" t="s">
        <v>67</v>
      </c>
      <c r="E537" s="29"/>
      <c r="F537" s="29"/>
      <c r="G537" s="26"/>
    </row>
    <row r="538" spans="1:7">
      <c r="A538" s="54">
        <f>IF(ISNUMBER(Tablo45[[#This Row],[JOUR]]),DATE(YEAR(Tablo45[[#This Row],[JOUR]]),MONTH(Tablo45[[#This Row],[JOUR]])+1,0),A537)</f>
        <v>42978</v>
      </c>
      <c r="B538" s="55">
        <f>IF(ISNUMBER(Tablo45[[#This Row],[JOUR]]),INT(MOD(INT((Tablo45[[#This Row],[JOUR]]-2)/7)+3/5,52+5/28))+1,B537)</f>
        <v>32</v>
      </c>
      <c r="C538" s="56"/>
      <c r="D538" s="56" t="s">
        <v>69</v>
      </c>
      <c r="E538" s="36"/>
      <c r="F538" s="36"/>
      <c r="G538" s="37"/>
    </row>
    <row r="539" spans="1:7">
      <c r="A539" s="64">
        <f>IF(ISNUMBER(Tablo45[[#This Row],[JOUR]]),DATE(YEAR(Tablo45[[#This Row],[JOUR]]),MONTH(Tablo45[[#This Row],[JOUR]])+1,0),A538)</f>
        <v>42978</v>
      </c>
      <c r="B539" s="65">
        <f>IF(ISNUMBER(Tablo45[[#This Row],[JOUR]]),INT(MOD(INT((Tablo45[[#This Row],[JOUR]]-2)/7)+3/5,52+5/28))+1,B538)</f>
        <v>32</v>
      </c>
      <c r="C539" s="57">
        <v>42959</v>
      </c>
      <c r="D539" s="57" t="s">
        <v>67</v>
      </c>
      <c r="E539" s="29"/>
      <c r="F539" s="29"/>
      <c r="G539" s="26"/>
    </row>
    <row r="540" spans="1:7">
      <c r="A540" s="64">
        <f>IF(ISNUMBER(Tablo45[[#This Row],[JOUR]]),DATE(YEAR(Tablo45[[#This Row],[JOUR]]),MONTH(Tablo45[[#This Row],[JOUR]])+1,0),A538)</f>
        <v>42978</v>
      </c>
      <c r="B540" s="65">
        <f>IF(ISNUMBER(Tablo45[[#This Row],[JOUR]]),INT(MOD(INT((Tablo45[[#This Row],[JOUR]]-2)/7)+3/5,52+5/28))+1,B538)</f>
        <v>32</v>
      </c>
      <c r="C540" s="56"/>
      <c r="D540" s="56" t="s">
        <v>69</v>
      </c>
      <c r="E540" s="36"/>
      <c r="F540" s="36"/>
      <c r="G540" s="37"/>
    </row>
    <row r="541" spans="1:7">
      <c r="A541" s="64">
        <f>IF(ISNUMBER(Tablo45[[#This Row],[JOUR]]),DATE(YEAR(Tablo45[[#This Row],[JOUR]]),MONTH(Tablo45[[#This Row],[JOUR]])+1,0),A538)</f>
        <v>42978</v>
      </c>
      <c r="B541" s="65">
        <f>IF(ISNUMBER(Tablo45[[#This Row],[JOUR]]),INT(MOD(INT((Tablo45[[#This Row],[JOUR]]-2)/7)+3/5,52+5/28))+1,B538)</f>
        <v>32</v>
      </c>
      <c r="C541" s="57">
        <v>42960</v>
      </c>
      <c r="D541" s="57" t="s">
        <v>67</v>
      </c>
      <c r="E541" s="29"/>
      <c r="F541" s="29"/>
      <c r="G541" s="26"/>
    </row>
    <row r="542" spans="1:7">
      <c r="A542" s="64">
        <f>IF(ISNUMBER(Tablo45[[#This Row],[JOUR]]),DATE(YEAR(Tablo45[[#This Row],[JOUR]]),MONTH(Tablo45[[#This Row],[JOUR]])+1,0),A538)</f>
        <v>42978</v>
      </c>
      <c r="B542" s="65">
        <f>IF(ISNUMBER(Tablo45[[#This Row],[JOUR]]),INT(MOD(INT((Tablo45[[#This Row],[JOUR]]-2)/7)+3/5,52+5/28))+1,B538)</f>
        <v>32</v>
      </c>
      <c r="C542" s="56"/>
      <c r="D542" s="56" t="s">
        <v>69</v>
      </c>
      <c r="E542" s="36"/>
      <c r="F542" s="36"/>
      <c r="G542" s="37"/>
    </row>
    <row r="543" spans="1:7">
      <c r="A543" s="54">
        <f>IF(ISNUMBER(Tablo45[[#This Row],[JOUR]]),DATE(YEAR(Tablo45[[#This Row],[JOUR]]),MONTH(Tablo45[[#This Row],[JOUR]])+1,0),A538)</f>
        <v>42978</v>
      </c>
      <c r="B543" s="55">
        <f>IF(ISNUMBER(Tablo45[[#This Row],[JOUR]]),INT(MOD(INT((Tablo45[[#This Row],[JOUR]]-2)/7)+3/5,52+5/28))+1,B538)</f>
        <v>32</v>
      </c>
      <c r="C543" s="57" t="s">
        <v>66</v>
      </c>
      <c r="D543" s="57"/>
      <c r="E543" s="29" t="e">
        <f t="array" ref="E543">SUM(IF(ISNUMBER(E529:E542),E529:E542,SUMIF([2]!codes[code],E529:E542,[2]!codes[forfait])))+SUM(COUNTIF(JF,$C529:$C542))*JFHN</f>
        <v>#REF!</v>
      </c>
      <c r="F543" s="29" t="e">
        <f t="array" ref="F543">SUM(IF(ISNUMBER(F529:F542),F529:F542,SUMIF([2]!codes[code],F529:F542,[2]!codes[forfait])))+SUM(COUNTIF(JF,$C529:$C542))*JFHN</f>
        <v>#REF!</v>
      </c>
      <c r="G543" s="58" t="e">
        <f>SUM(Tablo45[[#This Row],[Barry]:[Syham]])</f>
        <v>#REF!</v>
      </c>
    </row>
    <row r="544" spans="1:7">
      <c r="A544" s="54">
        <f>IF(ISNUMBER(Tablo45[[#This Row],[JOUR]]),DATE(YEAR(Tablo45[[#This Row],[JOUR]]),MONTH(Tablo45[[#This Row],[JOUR]])+1,0),A543)</f>
        <v>42978</v>
      </c>
      <c r="B544" s="55">
        <f>IF(ISNUMBER(Tablo45[[#This Row],[JOUR]]),INT(MOD(INT((Tablo45[[#This Row],[JOUR]]-2)/7)+3/5,52+5/28))+1,B543)</f>
        <v>32</v>
      </c>
      <c r="C544" s="57" t="s">
        <v>71</v>
      </c>
      <c r="D544" s="57"/>
      <c r="E544" s="29" t="e">
        <f t="array" ref="E544">MIN(SUM(IF(ISNUMBER(E529:E542),E529:E542,SUMIF([2]!codes[code],E529:E542,[2]!codes[calcul_HS])))+SUM(COUNTIF(JF,$C529:$C542))*JFHS,sem)</f>
        <v>#REF!</v>
      </c>
      <c r="F544" s="29" t="e">
        <f t="array" ref="F544">MIN(SUM(IF(ISNUMBER(F529:F542),F529:F542,SUMIF([2]!codes[code],F529:F542,[2]!codes[calcul_HS])))+SUM(COUNTIF(JF,$C529:$C542))*JFHS,sem)</f>
        <v>#REF!</v>
      </c>
      <c r="G544" s="58" t="e">
        <f>SUM(Tablo45[[#This Row],[Barry]:[Syham]])</f>
        <v>#REF!</v>
      </c>
    </row>
    <row r="545" spans="1:7" ht="13.5" thickBot="1">
      <c r="A545" s="59">
        <f>IF(ISNUMBER(Tablo45[[#This Row],[JOUR]]),DATE(YEAR(Tablo45[[#This Row],[JOUR]]),MONTH(Tablo45[[#This Row],[JOUR]])+1,0),A544)</f>
        <v>42978</v>
      </c>
      <c r="B545" s="60">
        <f>IF(ISNUMBER(Tablo45[[#This Row],[JOUR]]),INT(MOD(INT((Tablo45[[#This Row],[JOUR]]-2)/7)+3/5,52+5/28))+1,B544)</f>
        <v>32</v>
      </c>
      <c r="C545" s="61" t="s">
        <v>72</v>
      </c>
      <c r="D545" s="61"/>
      <c r="E545" s="62" t="e">
        <f t="array" ref="E545">MAX(0,SUM(IF(ISNUMBER(E529:E542),E529:E542,SUMIF([2]!codes[code],E529:E542,[2]!codes[calcul_HS])))+SUM(COUNTIF(JF,$C529:$C542))*JFHS-sem)</f>
        <v>#REF!</v>
      </c>
      <c r="F545" s="62" t="e">
        <f t="array" ref="F545">MAX(0,SUM(IF(ISNUMBER(F529:F542),F529:F542,SUMIF([2]!codes[code],F529:F542,[2]!codes[calcul_HS])))+SUM(COUNTIF(JF,$C529:$C542))*JFHS-sem)</f>
        <v>#REF!</v>
      </c>
      <c r="G545" s="63" t="e">
        <f>SUM(Tablo45[[#This Row],[Barry]:[Syham]])</f>
        <v>#REF!</v>
      </c>
    </row>
    <row r="546" spans="1:7">
      <c r="A546" s="51">
        <f>IF(ISNUMBER(Tablo45[[#This Row],[JOUR]]),DATE(YEAR(Tablo45[[#This Row],[JOUR]]),MONTH(Tablo45[[#This Row],[JOUR]])+1,0),A545)</f>
        <v>42978</v>
      </c>
      <c r="B546" s="52">
        <f>IF(ISNUMBER(Tablo45[[#This Row],[JOUR]]),INT(MOD(INT((Tablo45[[#This Row],[JOUR]]-2)/7)+3/5,52+5/28))+1,B545)</f>
        <v>33</v>
      </c>
      <c r="C546" s="53">
        <v>42961</v>
      </c>
      <c r="D546" s="53" t="s">
        <v>67</v>
      </c>
      <c r="E546" s="28"/>
      <c r="F546" s="28"/>
      <c r="G546" s="25"/>
    </row>
    <row r="547" spans="1:7">
      <c r="A547" s="54">
        <f>IF(ISNUMBER(Tablo45[[#This Row],[JOUR]]),DATE(YEAR(Tablo45[[#This Row],[JOUR]]),MONTH(Tablo45[[#This Row],[JOUR]])+1,0),A546)</f>
        <v>42978</v>
      </c>
      <c r="B547" s="55">
        <f>IF(ISNUMBER(Tablo45[[#This Row],[JOUR]]),INT(MOD(INT((Tablo45[[#This Row],[JOUR]]-2)/7)+3/5,52+5/28))+1,B546)</f>
        <v>33</v>
      </c>
      <c r="C547" s="56"/>
      <c r="D547" s="56" t="s">
        <v>69</v>
      </c>
      <c r="E547" s="36"/>
      <c r="F547" s="36"/>
      <c r="G547" s="37"/>
    </row>
    <row r="548" spans="1:7">
      <c r="A548" s="54">
        <f>IF(ISNUMBER(Tablo45[[#This Row],[JOUR]]),DATE(YEAR(Tablo45[[#This Row],[JOUR]]),MONTH(Tablo45[[#This Row],[JOUR]])+1,0),A547)</f>
        <v>42978</v>
      </c>
      <c r="B548" s="55">
        <f>IF(ISNUMBER(Tablo45[[#This Row],[JOUR]]),INT(MOD(INT((Tablo45[[#This Row],[JOUR]]-2)/7)+3/5,52+5/28))+1,B547)</f>
        <v>33</v>
      </c>
      <c r="C548" s="57">
        <v>42962</v>
      </c>
      <c r="D548" s="57" t="s">
        <v>67</v>
      </c>
      <c r="E548" s="29"/>
      <c r="F548" s="29"/>
      <c r="G548" s="26"/>
    </row>
    <row r="549" spans="1:7">
      <c r="A549" s="54">
        <f>IF(ISNUMBER(Tablo45[[#This Row],[JOUR]]),DATE(YEAR(Tablo45[[#This Row],[JOUR]]),MONTH(Tablo45[[#This Row],[JOUR]])+1,0),A548)</f>
        <v>42978</v>
      </c>
      <c r="B549" s="55">
        <f>IF(ISNUMBER(Tablo45[[#This Row],[JOUR]]),INT(MOD(INT((Tablo45[[#This Row],[JOUR]]-2)/7)+3/5,52+5/28))+1,B548)</f>
        <v>33</v>
      </c>
      <c r="C549" s="56"/>
      <c r="D549" s="56" t="s">
        <v>69</v>
      </c>
      <c r="E549" s="36"/>
      <c r="F549" s="36"/>
      <c r="G549" s="37"/>
    </row>
    <row r="550" spans="1:7">
      <c r="A550" s="54">
        <f>IF(ISNUMBER(Tablo45[[#This Row],[JOUR]]),DATE(YEAR(Tablo45[[#This Row],[JOUR]]),MONTH(Tablo45[[#This Row],[JOUR]])+1,0),A549)</f>
        <v>42978</v>
      </c>
      <c r="B550" s="55">
        <f>IF(ISNUMBER(Tablo45[[#This Row],[JOUR]]),INT(MOD(INT((Tablo45[[#This Row],[JOUR]]-2)/7)+3/5,52+5/28))+1,B549)</f>
        <v>33</v>
      </c>
      <c r="C550" s="57">
        <v>42963</v>
      </c>
      <c r="D550" s="57" t="s">
        <v>67</v>
      </c>
      <c r="E550" s="29"/>
      <c r="F550" s="29"/>
      <c r="G550" s="26"/>
    </row>
    <row r="551" spans="1:7">
      <c r="A551" s="54">
        <f>IF(ISNUMBER(Tablo45[[#This Row],[JOUR]]),DATE(YEAR(Tablo45[[#This Row],[JOUR]]),MONTH(Tablo45[[#This Row],[JOUR]])+1,0),A550)</f>
        <v>42978</v>
      </c>
      <c r="B551" s="55">
        <f>IF(ISNUMBER(Tablo45[[#This Row],[JOUR]]),INT(MOD(INT((Tablo45[[#This Row],[JOUR]]-2)/7)+3/5,52+5/28))+1,B550)</f>
        <v>33</v>
      </c>
      <c r="C551" s="56"/>
      <c r="D551" s="56" t="s">
        <v>69</v>
      </c>
      <c r="E551" s="36"/>
      <c r="F551" s="36"/>
      <c r="G551" s="37"/>
    </row>
    <row r="552" spans="1:7">
      <c r="A552" s="54">
        <f>IF(ISNUMBER(Tablo45[[#This Row],[JOUR]]),DATE(YEAR(Tablo45[[#This Row],[JOUR]]),MONTH(Tablo45[[#This Row],[JOUR]])+1,0),A551)</f>
        <v>42978</v>
      </c>
      <c r="B552" s="55">
        <f>IF(ISNUMBER(Tablo45[[#This Row],[JOUR]]),INT(MOD(INT((Tablo45[[#This Row],[JOUR]]-2)/7)+3/5,52+5/28))+1,B551)</f>
        <v>33</v>
      </c>
      <c r="C552" s="57">
        <v>42964</v>
      </c>
      <c r="D552" s="57" t="s">
        <v>67</v>
      </c>
      <c r="E552" s="29"/>
      <c r="F552" s="29"/>
      <c r="G552" s="26"/>
    </row>
    <row r="553" spans="1:7">
      <c r="A553" s="54">
        <f>IF(ISNUMBER(Tablo45[[#This Row],[JOUR]]),DATE(YEAR(Tablo45[[#This Row],[JOUR]]),MONTH(Tablo45[[#This Row],[JOUR]])+1,0),A552)</f>
        <v>42978</v>
      </c>
      <c r="B553" s="55">
        <f>IF(ISNUMBER(Tablo45[[#This Row],[JOUR]]),INT(MOD(INT((Tablo45[[#This Row],[JOUR]]-2)/7)+3/5,52+5/28))+1,B552)</f>
        <v>33</v>
      </c>
      <c r="C553" s="56"/>
      <c r="D553" s="56" t="s">
        <v>69</v>
      </c>
      <c r="E553" s="36"/>
      <c r="F553" s="36"/>
      <c r="G553" s="37"/>
    </row>
    <row r="554" spans="1:7">
      <c r="A554" s="54">
        <f>IF(ISNUMBER(Tablo45[[#This Row],[JOUR]]),DATE(YEAR(Tablo45[[#This Row],[JOUR]]),MONTH(Tablo45[[#This Row],[JOUR]])+1,0),A553)</f>
        <v>42978</v>
      </c>
      <c r="B554" s="55">
        <f>IF(ISNUMBER(Tablo45[[#This Row],[JOUR]]),INT(MOD(INT((Tablo45[[#This Row],[JOUR]]-2)/7)+3/5,52+5/28))+1,B553)</f>
        <v>33</v>
      </c>
      <c r="C554" s="57">
        <v>42965</v>
      </c>
      <c r="D554" s="57" t="s">
        <v>67</v>
      </c>
      <c r="E554" s="29"/>
      <c r="F554" s="29"/>
      <c r="G554" s="26"/>
    </row>
    <row r="555" spans="1:7">
      <c r="A555" s="54">
        <f>IF(ISNUMBER(Tablo45[[#This Row],[JOUR]]),DATE(YEAR(Tablo45[[#This Row],[JOUR]]),MONTH(Tablo45[[#This Row],[JOUR]])+1,0),A554)</f>
        <v>42978</v>
      </c>
      <c r="B555" s="55">
        <f>IF(ISNUMBER(Tablo45[[#This Row],[JOUR]]),INT(MOD(INT((Tablo45[[#This Row],[JOUR]]-2)/7)+3/5,52+5/28))+1,B554)</f>
        <v>33</v>
      </c>
      <c r="C555" s="56"/>
      <c r="D555" s="56" t="s">
        <v>69</v>
      </c>
      <c r="E555" s="36"/>
      <c r="F555" s="36"/>
      <c r="G555" s="37"/>
    </row>
    <row r="556" spans="1:7">
      <c r="A556" s="64">
        <f>IF(ISNUMBER(Tablo45[[#This Row],[JOUR]]),DATE(YEAR(Tablo45[[#This Row],[JOUR]]),MONTH(Tablo45[[#This Row],[JOUR]])+1,0),A555)</f>
        <v>42978</v>
      </c>
      <c r="B556" s="65">
        <f>IF(ISNUMBER(Tablo45[[#This Row],[JOUR]]),INT(MOD(INT((Tablo45[[#This Row],[JOUR]]-2)/7)+3/5,52+5/28))+1,B555)</f>
        <v>33</v>
      </c>
      <c r="C556" s="57">
        <v>42966</v>
      </c>
      <c r="D556" s="57" t="s">
        <v>67</v>
      </c>
      <c r="E556" s="29"/>
      <c r="F556" s="29"/>
      <c r="G556" s="26"/>
    </row>
    <row r="557" spans="1:7">
      <c r="A557" s="64">
        <f>IF(ISNUMBER(Tablo45[[#This Row],[JOUR]]),DATE(YEAR(Tablo45[[#This Row],[JOUR]]),MONTH(Tablo45[[#This Row],[JOUR]])+1,0),A555)</f>
        <v>42978</v>
      </c>
      <c r="B557" s="65">
        <f>IF(ISNUMBER(Tablo45[[#This Row],[JOUR]]),INT(MOD(INT((Tablo45[[#This Row],[JOUR]]-2)/7)+3/5,52+5/28))+1,B555)</f>
        <v>33</v>
      </c>
      <c r="C557" s="56"/>
      <c r="D557" s="56" t="s">
        <v>69</v>
      </c>
      <c r="E557" s="36"/>
      <c r="F557" s="36"/>
      <c r="G557" s="37"/>
    </row>
    <row r="558" spans="1:7">
      <c r="A558" s="64">
        <f>IF(ISNUMBER(Tablo45[[#This Row],[JOUR]]),DATE(YEAR(Tablo45[[#This Row],[JOUR]]),MONTH(Tablo45[[#This Row],[JOUR]])+1,0),A555)</f>
        <v>42978</v>
      </c>
      <c r="B558" s="65">
        <f>IF(ISNUMBER(Tablo45[[#This Row],[JOUR]]),INT(MOD(INT((Tablo45[[#This Row],[JOUR]]-2)/7)+3/5,52+5/28))+1,B555)</f>
        <v>33</v>
      </c>
      <c r="C558" s="57">
        <v>42967</v>
      </c>
      <c r="D558" s="57" t="s">
        <v>67</v>
      </c>
      <c r="E558" s="29"/>
      <c r="F558" s="29"/>
      <c r="G558" s="26"/>
    </row>
    <row r="559" spans="1:7">
      <c r="A559" s="64">
        <f>IF(ISNUMBER(Tablo45[[#This Row],[JOUR]]),DATE(YEAR(Tablo45[[#This Row],[JOUR]]),MONTH(Tablo45[[#This Row],[JOUR]])+1,0),A555)</f>
        <v>42978</v>
      </c>
      <c r="B559" s="65">
        <f>IF(ISNUMBER(Tablo45[[#This Row],[JOUR]]),INT(MOD(INT((Tablo45[[#This Row],[JOUR]]-2)/7)+3/5,52+5/28))+1,B555)</f>
        <v>33</v>
      </c>
      <c r="C559" s="56"/>
      <c r="D559" s="56" t="s">
        <v>69</v>
      </c>
      <c r="E559" s="36"/>
      <c r="F559" s="36"/>
      <c r="G559" s="37"/>
    </row>
    <row r="560" spans="1:7">
      <c r="A560" s="54">
        <f>IF(ISNUMBER(Tablo45[[#This Row],[JOUR]]),DATE(YEAR(Tablo45[[#This Row],[JOUR]]),MONTH(Tablo45[[#This Row],[JOUR]])+1,0),A555)</f>
        <v>42978</v>
      </c>
      <c r="B560" s="55">
        <f>IF(ISNUMBER(Tablo45[[#This Row],[JOUR]]),INT(MOD(INT((Tablo45[[#This Row],[JOUR]]-2)/7)+3/5,52+5/28))+1,B555)</f>
        <v>33</v>
      </c>
      <c r="C560" s="57" t="s">
        <v>66</v>
      </c>
      <c r="D560" s="57"/>
      <c r="E560" s="29" t="e">
        <f t="array" ref="E560">SUM(IF(ISNUMBER(E546:E559),E546:E559,SUMIF([2]!codes[code],E546:E559,[2]!codes[forfait])))+SUM(COUNTIF(JF,$C546:$C559))*JFHN</f>
        <v>#REF!</v>
      </c>
      <c r="F560" s="29" t="e">
        <f t="array" ref="F560">SUM(IF(ISNUMBER(F546:F559),F546:F559,SUMIF([2]!codes[code],F546:F559,[2]!codes[forfait])))+SUM(COUNTIF(JF,$C546:$C559))*JFHN</f>
        <v>#REF!</v>
      </c>
      <c r="G560" s="58" t="e">
        <f>SUM(Tablo45[[#This Row],[Barry]:[Syham]])</f>
        <v>#REF!</v>
      </c>
    </row>
    <row r="561" spans="1:7">
      <c r="A561" s="54">
        <f>IF(ISNUMBER(Tablo45[[#This Row],[JOUR]]),DATE(YEAR(Tablo45[[#This Row],[JOUR]]),MONTH(Tablo45[[#This Row],[JOUR]])+1,0),A560)</f>
        <v>42978</v>
      </c>
      <c r="B561" s="55">
        <f>IF(ISNUMBER(Tablo45[[#This Row],[JOUR]]),INT(MOD(INT((Tablo45[[#This Row],[JOUR]]-2)/7)+3/5,52+5/28))+1,B560)</f>
        <v>33</v>
      </c>
      <c r="C561" s="57" t="s">
        <v>71</v>
      </c>
      <c r="D561" s="57"/>
      <c r="E561" s="29" t="e">
        <f t="array" ref="E561">MIN(SUM(IF(ISNUMBER(E546:E559),E546:E559,SUMIF([2]!codes[code],E546:E559,[2]!codes[calcul_HS])))+SUM(COUNTIF(JF,$C546:$C559))*JFHS,sem)</f>
        <v>#REF!</v>
      </c>
      <c r="F561" s="29" t="e">
        <f t="array" ref="F561">MIN(SUM(IF(ISNUMBER(F546:F559),F546:F559,SUMIF([2]!codes[code],F546:F559,[2]!codes[calcul_HS])))+SUM(COUNTIF(JF,$C546:$C559))*JFHS,sem)</f>
        <v>#REF!</v>
      </c>
      <c r="G561" s="58" t="e">
        <f>SUM(Tablo45[[#This Row],[Barry]:[Syham]])</f>
        <v>#REF!</v>
      </c>
    </row>
    <row r="562" spans="1:7" ht="13.5" thickBot="1">
      <c r="A562" s="59">
        <f>IF(ISNUMBER(Tablo45[[#This Row],[JOUR]]),DATE(YEAR(Tablo45[[#This Row],[JOUR]]),MONTH(Tablo45[[#This Row],[JOUR]])+1,0),A561)</f>
        <v>42978</v>
      </c>
      <c r="B562" s="60">
        <f>IF(ISNUMBER(Tablo45[[#This Row],[JOUR]]),INT(MOD(INT((Tablo45[[#This Row],[JOUR]]-2)/7)+3/5,52+5/28))+1,B561)</f>
        <v>33</v>
      </c>
      <c r="C562" s="61" t="s">
        <v>72</v>
      </c>
      <c r="D562" s="61"/>
      <c r="E562" s="62" t="e">
        <f t="array" ref="E562">MAX(0,SUM(IF(ISNUMBER(E546:E559),E546:E559,SUMIF([2]!codes[code],E546:E559,[2]!codes[calcul_HS])))+SUM(COUNTIF(JF,$C546:$C559))*JFHS-sem)</f>
        <v>#REF!</v>
      </c>
      <c r="F562" s="62" t="e">
        <f t="array" ref="F562">MAX(0,SUM(IF(ISNUMBER(F546:F559),F546:F559,SUMIF([2]!codes[code],F546:F559,[2]!codes[calcul_HS])))+SUM(COUNTIF(JF,$C546:$C559))*JFHS-sem)</f>
        <v>#REF!</v>
      </c>
      <c r="G562" s="63" t="e">
        <f>SUM(Tablo45[[#This Row],[Barry]:[Syham]])</f>
        <v>#REF!</v>
      </c>
    </row>
    <row r="563" spans="1:7">
      <c r="A563" s="51">
        <f>IF(ISNUMBER(Tablo45[[#This Row],[JOUR]]),DATE(YEAR(Tablo45[[#This Row],[JOUR]]),MONTH(Tablo45[[#This Row],[JOUR]])+1,0),A562)</f>
        <v>42978</v>
      </c>
      <c r="B563" s="52">
        <f>IF(ISNUMBER(Tablo45[[#This Row],[JOUR]]),INT(MOD(INT((Tablo45[[#This Row],[JOUR]]-2)/7)+3/5,52+5/28))+1,B562)</f>
        <v>34</v>
      </c>
      <c r="C563" s="53">
        <v>42968</v>
      </c>
      <c r="D563" s="53" t="s">
        <v>67</v>
      </c>
      <c r="E563" s="28"/>
      <c r="F563" s="28"/>
      <c r="G563" s="25"/>
    </row>
    <row r="564" spans="1:7">
      <c r="A564" s="54">
        <f>IF(ISNUMBER(Tablo45[[#This Row],[JOUR]]),DATE(YEAR(Tablo45[[#This Row],[JOUR]]),MONTH(Tablo45[[#This Row],[JOUR]])+1,0),A563)</f>
        <v>42978</v>
      </c>
      <c r="B564" s="55">
        <f>IF(ISNUMBER(Tablo45[[#This Row],[JOUR]]),INT(MOD(INT((Tablo45[[#This Row],[JOUR]]-2)/7)+3/5,52+5/28))+1,B563)</f>
        <v>34</v>
      </c>
      <c r="C564" s="56"/>
      <c r="D564" s="56" t="s">
        <v>69</v>
      </c>
      <c r="E564" s="36"/>
      <c r="F564" s="36"/>
      <c r="G564" s="37"/>
    </row>
    <row r="565" spans="1:7">
      <c r="A565" s="54">
        <f>IF(ISNUMBER(Tablo45[[#This Row],[JOUR]]),DATE(YEAR(Tablo45[[#This Row],[JOUR]]),MONTH(Tablo45[[#This Row],[JOUR]])+1,0),A564)</f>
        <v>42978</v>
      </c>
      <c r="B565" s="55">
        <f>IF(ISNUMBER(Tablo45[[#This Row],[JOUR]]),INT(MOD(INT((Tablo45[[#This Row],[JOUR]]-2)/7)+3/5,52+5/28))+1,B564)</f>
        <v>34</v>
      </c>
      <c r="C565" s="57">
        <v>42969</v>
      </c>
      <c r="D565" s="57" t="s">
        <v>67</v>
      </c>
      <c r="E565" s="29"/>
      <c r="F565" s="29"/>
      <c r="G565" s="26"/>
    </row>
    <row r="566" spans="1:7">
      <c r="A566" s="54">
        <f>IF(ISNUMBER(Tablo45[[#This Row],[JOUR]]),DATE(YEAR(Tablo45[[#This Row],[JOUR]]),MONTH(Tablo45[[#This Row],[JOUR]])+1,0),A565)</f>
        <v>42978</v>
      </c>
      <c r="B566" s="55">
        <f>IF(ISNUMBER(Tablo45[[#This Row],[JOUR]]),INT(MOD(INT((Tablo45[[#This Row],[JOUR]]-2)/7)+3/5,52+5/28))+1,B565)</f>
        <v>34</v>
      </c>
      <c r="C566" s="56"/>
      <c r="D566" s="56" t="s">
        <v>69</v>
      </c>
      <c r="E566" s="36"/>
      <c r="F566" s="36"/>
      <c r="G566" s="37"/>
    </row>
    <row r="567" spans="1:7">
      <c r="A567" s="54">
        <f>IF(ISNUMBER(Tablo45[[#This Row],[JOUR]]),DATE(YEAR(Tablo45[[#This Row],[JOUR]]),MONTH(Tablo45[[#This Row],[JOUR]])+1,0),A566)</f>
        <v>42978</v>
      </c>
      <c r="B567" s="55">
        <f>IF(ISNUMBER(Tablo45[[#This Row],[JOUR]]),INT(MOD(INT((Tablo45[[#This Row],[JOUR]]-2)/7)+3/5,52+5/28))+1,B566)</f>
        <v>34</v>
      </c>
      <c r="C567" s="57">
        <v>42970</v>
      </c>
      <c r="D567" s="57" t="s">
        <v>67</v>
      </c>
      <c r="E567" s="29"/>
      <c r="F567" s="29"/>
      <c r="G567" s="26"/>
    </row>
    <row r="568" spans="1:7">
      <c r="A568" s="54">
        <f>IF(ISNUMBER(Tablo45[[#This Row],[JOUR]]),DATE(YEAR(Tablo45[[#This Row],[JOUR]]),MONTH(Tablo45[[#This Row],[JOUR]])+1,0),A567)</f>
        <v>42978</v>
      </c>
      <c r="B568" s="55">
        <f>IF(ISNUMBER(Tablo45[[#This Row],[JOUR]]),INT(MOD(INT((Tablo45[[#This Row],[JOUR]]-2)/7)+3/5,52+5/28))+1,B567)</f>
        <v>34</v>
      </c>
      <c r="C568" s="56"/>
      <c r="D568" s="56" t="s">
        <v>69</v>
      </c>
      <c r="E568" s="36"/>
      <c r="F568" s="36"/>
      <c r="G568" s="37"/>
    </row>
    <row r="569" spans="1:7">
      <c r="A569" s="54">
        <f>IF(ISNUMBER(Tablo45[[#This Row],[JOUR]]),DATE(YEAR(Tablo45[[#This Row],[JOUR]]),MONTH(Tablo45[[#This Row],[JOUR]])+1,0),A568)</f>
        <v>42978</v>
      </c>
      <c r="B569" s="55">
        <f>IF(ISNUMBER(Tablo45[[#This Row],[JOUR]]),INT(MOD(INT((Tablo45[[#This Row],[JOUR]]-2)/7)+3/5,52+5/28))+1,B568)</f>
        <v>34</v>
      </c>
      <c r="C569" s="57">
        <v>42971</v>
      </c>
      <c r="D569" s="57" t="s">
        <v>67</v>
      </c>
      <c r="E569" s="29"/>
      <c r="F569" s="29"/>
      <c r="G569" s="26"/>
    </row>
    <row r="570" spans="1:7">
      <c r="A570" s="54">
        <f>IF(ISNUMBER(Tablo45[[#This Row],[JOUR]]),DATE(YEAR(Tablo45[[#This Row],[JOUR]]),MONTH(Tablo45[[#This Row],[JOUR]])+1,0),A569)</f>
        <v>42978</v>
      </c>
      <c r="B570" s="55">
        <f>IF(ISNUMBER(Tablo45[[#This Row],[JOUR]]),INT(MOD(INT((Tablo45[[#This Row],[JOUR]]-2)/7)+3/5,52+5/28))+1,B569)</f>
        <v>34</v>
      </c>
      <c r="C570" s="56"/>
      <c r="D570" s="56" t="s">
        <v>69</v>
      </c>
      <c r="E570" s="36"/>
      <c r="F570" s="36"/>
      <c r="G570" s="37"/>
    </row>
    <row r="571" spans="1:7">
      <c r="A571" s="54">
        <f>IF(ISNUMBER(Tablo45[[#This Row],[JOUR]]),DATE(YEAR(Tablo45[[#This Row],[JOUR]]),MONTH(Tablo45[[#This Row],[JOUR]])+1,0),A570)</f>
        <v>42978</v>
      </c>
      <c r="B571" s="55">
        <f>IF(ISNUMBER(Tablo45[[#This Row],[JOUR]]),INT(MOD(INT((Tablo45[[#This Row],[JOUR]]-2)/7)+3/5,52+5/28))+1,B570)</f>
        <v>34</v>
      </c>
      <c r="C571" s="57">
        <v>42972</v>
      </c>
      <c r="D571" s="57" t="s">
        <v>67</v>
      </c>
      <c r="E571" s="29"/>
      <c r="F571" s="29"/>
      <c r="G571" s="26"/>
    </row>
    <row r="572" spans="1:7">
      <c r="A572" s="54">
        <f>IF(ISNUMBER(Tablo45[[#This Row],[JOUR]]),DATE(YEAR(Tablo45[[#This Row],[JOUR]]),MONTH(Tablo45[[#This Row],[JOUR]])+1,0),A571)</f>
        <v>42978</v>
      </c>
      <c r="B572" s="55">
        <f>IF(ISNUMBER(Tablo45[[#This Row],[JOUR]]),INT(MOD(INT((Tablo45[[#This Row],[JOUR]]-2)/7)+3/5,52+5/28))+1,B571)</f>
        <v>34</v>
      </c>
      <c r="C572" s="56"/>
      <c r="D572" s="56" t="s">
        <v>69</v>
      </c>
      <c r="E572" s="36"/>
      <c r="F572" s="36"/>
      <c r="G572" s="37"/>
    </row>
    <row r="573" spans="1:7">
      <c r="A573" s="64">
        <f>IF(ISNUMBER(Tablo45[[#This Row],[JOUR]]),DATE(YEAR(Tablo45[[#This Row],[JOUR]]),MONTH(Tablo45[[#This Row],[JOUR]])+1,0),A572)</f>
        <v>42978</v>
      </c>
      <c r="B573" s="65">
        <f>IF(ISNUMBER(Tablo45[[#This Row],[JOUR]]),INT(MOD(INT((Tablo45[[#This Row],[JOUR]]-2)/7)+3/5,52+5/28))+1,B572)</f>
        <v>34</v>
      </c>
      <c r="C573" s="57">
        <v>42973</v>
      </c>
      <c r="D573" s="57" t="s">
        <v>67</v>
      </c>
      <c r="E573" s="29"/>
      <c r="F573" s="29"/>
      <c r="G573" s="26"/>
    </row>
    <row r="574" spans="1:7">
      <c r="A574" s="64">
        <f>IF(ISNUMBER(Tablo45[[#This Row],[JOUR]]),DATE(YEAR(Tablo45[[#This Row],[JOUR]]),MONTH(Tablo45[[#This Row],[JOUR]])+1,0),A572)</f>
        <v>42978</v>
      </c>
      <c r="B574" s="65">
        <f>IF(ISNUMBER(Tablo45[[#This Row],[JOUR]]),INT(MOD(INT((Tablo45[[#This Row],[JOUR]]-2)/7)+3/5,52+5/28))+1,B572)</f>
        <v>34</v>
      </c>
      <c r="C574" s="56"/>
      <c r="D574" s="56" t="s">
        <v>69</v>
      </c>
      <c r="E574" s="36"/>
      <c r="F574" s="36"/>
      <c r="G574" s="37"/>
    </row>
    <row r="575" spans="1:7">
      <c r="A575" s="64">
        <f>IF(ISNUMBER(Tablo45[[#This Row],[JOUR]]),DATE(YEAR(Tablo45[[#This Row],[JOUR]]),MONTH(Tablo45[[#This Row],[JOUR]])+1,0),A572)</f>
        <v>42978</v>
      </c>
      <c r="B575" s="65">
        <f>IF(ISNUMBER(Tablo45[[#This Row],[JOUR]]),INT(MOD(INT((Tablo45[[#This Row],[JOUR]]-2)/7)+3/5,52+5/28))+1,B572)</f>
        <v>34</v>
      </c>
      <c r="C575" s="57">
        <v>42974</v>
      </c>
      <c r="D575" s="57" t="s">
        <v>67</v>
      </c>
      <c r="E575" s="29"/>
      <c r="F575" s="29"/>
      <c r="G575" s="26"/>
    </row>
    <row r="576" spans="1:7">
      <c r="A576" s="64">
        <f>IF(ISNUMBER(Tablo45[[#This Row],[JOUR]]),DATE(YEAR(Tablo45[[#This Row],[JOUR]]),MONTH(Tablo45[[#This Row],[JOUR]])+1,0),A572)</f>
        <v>42978</v>
      </c>
      <c r="B576" s="65">
        <f>IF(ISNUMBER(Tablo45[[#This Row],[JOUR]]),INT(MOD(INT((Tablo45[[#This Row],[JOUR]]-2)/7)+3/5,52+5/28))+1,B572)</f>
        <v>34</v>
      </c>
      <c r="C576" s="56"/>
      <c r="D576" s="56" t="s">
        <v>69</v>
      </c>
      <c r="E576" s="36"/>
      <c r="F576" s="36"/>
      <c r="G576" s="37"/>
    </row>
    <row r="577" spans="1:7">
      <c r="A577" s="54">
        <f>IF(ISNUMBER(Tablo45[[#This Row],[JOUR]]),DATE(YEAR(Tablo45[[#This Row],[JOUR]]),MONTH(Tablo45[[#This Row],[JOUR]])+1,0),A572)</f>
        <v>42978</v>
      </c>
      <c r="B577" s="55">
        <f>IF(ISNUMBER(Tablo45[[#This Row],[JOUR]]),INT(MOD(INT((Tablo45[[#This Row],[JOUR]]-2)/7)+3/5,52+5/28))+1,B572)</f>
        <v>34</v>
      </c>
      <c r="C577" s="57" t="s">
        <v>66</v>
      </c>
      <c r="D577" s="57"/>
      <c r="E577" s="29" t="e">
        <f t="array" ref="E577">SUM(IF(ISNUMBER(E563:E576),E563:E576,SUMIF([2]!codes[code],E563:E576,[2]!codes[forfait])))+SUM(COUNTIF(JF,$C563:$C576))*JFHN</f>
        <v>#REF!</v>
      </c>
      <c r="F577" s="29" t="e">
        <f t="array" ref="F577">SUM(IF(ISNUMBER(F563:F576),F563:F576,SUMIF([2]!codes[code],F563:F576,[2]!codes[forfait])))+SUM(COUNTIF(JF,$C563:$C576))*JFHN</f>
        <v>#REF!</v>
      </c>
      <c r="G577" s="58" t="e">
        <f>SUM(Tablo45[[#This Row],[Barry]:[Syham]])</f>
        <v>#REF!</v>
      </c>
    </row>
    <row r="578" spans="1:7">
      <c r="A578" s="54">
        <f>IF(ISNUMBER(Tablo45[[#This Row],[JOUR]]),DATE(YEAR(Tablo45[[#This Row],[JOUR]]),MONTH(Tablo45[[#This Row],[JOUR]])+1,0),A577)</f>
        <v>42978</v>
      </c>
      <c r="B578" s="55">
        <f>IF(ISNUMBER(Tablo45[[#This Row],[JOUR]]),INT(MOD(INT((Tablo45[[#This Row],[JOUR]]-2)/7)+3/5,52+5/28))+1,B577)</f>
        <v>34</v>
      </c>
      <c r="C578" s="57" t="s">
        <v>71</v>
      </c>
      <c r="D578" s="57"/>
      <c r="E578" s="29" t="e">
        <f t="array" ref="E578">MIN(SUM(IF(ISNUMBER(E563:E576),E563:E576,SUMIF([2]!codes[code],E563:E576,[2]!codes[calcul_HS])))+SUM(COUNTIF(JF,$C563:$C576))*JFHS,sem)</f>
        <v>#REF!</v>
      </c>
      <c r="F578" s="29" t="e">
        <f t="array" ref="F578">MIN(SUM(IF(ISNUMBER(F563:F576),F563:F576,SUMIF([2]!codes[code],F563:F576,[2]!codes[calcul_HS])))+SUM(COUNTIF(JF,$C563:$C576))*JFHS,sem)</f>
        <v>#REF!</v>
      </c>
      <c r="G578" s="58" t="e">
        <f>SUM(Tablo45[[#This Row],[Barry]:[Syham]])</f>
        <v>#REF!</v>
      </c>
    </row>
    <row r="579" spans="1:7" ht="13.5" thickBot="1">
      <c r="A579" s="59">
        <f>IF(ISNUMBER(Tablo45[[#This Row],[JOUR]]),DATE(YEAR(Tablo45[[#This Row],[JOUR]]),MONTH(Tablo45[[#This Row],[JOUR]])+1,0),A578)</f>
        <v>42978</v>
      </c>
      <c r="B579" s="60">
        <f>IF(ISNUMBER(Tablo45[[#This Row],[JOUR]]),INT(MOD(INT((Tablo45[[#This Row],[JOUR]]-2)/7)+3/5,52+5/28))+1,B578)</f>
        <v>34</v>
      </c>
      <c r="C579" s="61" t="s">
        <v>72</v>
      </c>
      <c r="D579" s="61"/>
      <c r="E579" s="62" t="e">
        <f t="array" ref="E579">MAX(0,SUM(IF(ISNUMBER(E563:E576),E563:E576,SUMIF([2]!codes[code],E563:E576,[2]!codes[calcul_HS])))+SUM(COUNTIF(JF,$C563:$C576))*JFHS-sem)</f>
        <v>#REF!</v>
      </c>
      <c r="F579" s="62" t="e">
        <f t="array" ref="F579">MAX(0,SUM(IF(ISNUMBER(F563:F576),F563:F576,SUMIF([2]!codes[code],F563:F576,[2]!codes[calcul_HS])))+SUM(COUNTIF(JF,$C563:$C576))*JFHS-sem)</f>
        <v>#REF!</v>
      </c>
      <c r="G579" s="63" t="e">
        <f>SUM(Tablo45[[#This Row],[Barry]:[Syham]])</f>
        <v>#REF!</v>
      </c>
    </row>
    <row r="580" spans="1:7">
      <c r="A580" s="51">
        <f>IF(ISNUMBER(Tablo45[[#This Row],[JOUR]]),DATE(YEAR(Tablo45[[#This Row],[JOUR]]),MONTH(Tablo45[[#This Row],[JOUR]])+1,0),A579)</f>
        <v>42978</v>
      </c>
      <c r="B580" s="52">
        <f>IF(ISNUMBER(Tablo45[[#This Row],[JOUR]]),INT(MOD(INT((Tablo45[[#This Row],[JOUR]]-2)/7)+3/5,52+5/28))+1,B579)</f>
        <v>35</v>
      </c>
      <c r="C580" s="53">
        <v>42975</v>
      </c>
      <c r="D580" s="53" t="s">
        <v>67</v>
      </c>
      <c r="E580" s="28"/>
      <c r="F580" s="28"/>
      <c r="G580" s="25"/>
    </row>
    <row r="581" spans="1:7">
      <c r="A581" s="54">
        <f>IF(ISNUMBER(Tablo45[[#This Row],[JOUR]]),DATE(YEAR(Tablo45[[#This Row],[JOUR]]),MONTH(Tablo45[[#This Row],[JOUR]])+1,0),A580)</f>
        <v>42978</v>
      </c>
      <c r="B581" s="55">
        <f>IF(ISNUMBER(Tablo45[[#This Row],[JOUR]]),INT(MOD(INT((Tablo45[[#This Row],[JOUR]]-2)/7)+3/5,52+5/28))+1,B580)</f>
        <v>35</v>
      </c>
      <c r="C581" s="56"/>
      <c r="D581" s="56" t="s">
        <v>69</v>
      </c>
      <c r="E581" s="36"/>
      <c r="F581" s="36"/>
      <c r="G581" s="37"/>
    </row>
    <row r="582" spans="1:7">
      <c r="A582" s="54">
        <f>IF(ISNUMBER(Tablo45[[#This Row],[JOUR]]),DATE(YEAR(Tablo45[[#This Row],[JOUR]]),MONTH(Tablo45[[#This Row],[JOUR]])+1,0),A581)</f>
        <v>42978</v>
      </c>
      <c r="B582" s="55">
        <f>IF(ISNUMBER(Tablo45[[#This Row],[JOUR]]),INT(MOD(INT((Tablo45[[#This Row],[JOUR]]-2)/7)+3/5,52+5/28))+1,B581)</f>
        <v>35</v>
      </c>
      <c r="C582" s="57">
        <v>42976</v>
      </c>
      <c r="D582" s="57" t="s">
        <v>67</v>
      </c>
      <c r="E582" s="29"/>
      <c r="F582" s="29"/>
      <c r="G582" s="26"/>
    </row>
    <row r="583" spans="1:7">
      <c r="A583" s="54">
        <f>IF(ISNUMBER(Tablo45[[#This Row],[JOUR]]),DATE(YEAR(Tablo45[[#This Row],[JOUR]]),MONTH(Tablo45[[#This Row],[JOUR]])+1,0),A582)</f>
        <v>42978</v>
      </c>
      <c r="B583" s="55">
        <f>IF(ISNUMBER(Tablo45[[#This Row],[JOUR]]),INT(MOD(INT((Tablo45[[#This Row],[JOUR]]-2)/7)+3/5,52+5/28))+1,B582)</f>
        <v>35</v>
      </c>
      <c r="C583" s="56"/>
      <c r="D583" s="56" t="s">
        <v>69</v>
      </c>
      <c r="E583" s="36"/>
      <c r="F583" s="36"/>
      <c r="G583" s="37"/>
    </row>
    <row r="584" spans="1:7">
      <c r="A584" s="54">
        <f>IF(ISNUMBER(Tablo45[[#This Row],[JOUR]]),DATE(YEAR(Tablo45[[#This Row],[JOUR]]),MONTH(Tablo45[[#This Row],[JOUR]])+1,0),A583)</f>
        <v>42978</v>
      </c>
      <c r="B584" s="55">
        <f>IF(ISNUMBER(Tablo45[[#This Row],[JOUR]]),INT(MOD(INT((Tablo45[[#This Row],[JOUR]]-2)/7)+3/5,52+5/28))+1,B583)</f>
        <v>35</v>
      </c>
      <c r="C584" s="57">
        <v>42977</v>
      </c>
      <c r="D584" s="57" t="s">
        <v>67</v>
      </c>
      <c r="E584" s="29"/>
      <c r="F584" s="29"/>
      <c r="G584" s="26"/>
    </row>
    <row r="585" spans="1:7">
      <c r="A585" s="54">
        <f>IF(ISNUMBER(Tablo45[[#This Row],[JOUR]]),DATE(YEAR(Tablo45[[#This Row],[JOUR]]),MONTH(Tablo45[[#This Row],[JOUR]])+1,0),A584)</f>
        <v>42978</v>
      </c>
      <c r="B585" s="55">
        <f>IF(ISNUMBER(Tablo45[[#This Row],[JOUR]]),INT(MOD(INT((Tablo45[[#This Row],[JOUR]]-2)/7)+3/5,52+5/28))+1,B584)</f>
        <v>35</v>
      </c>
      <c r="C585" s="56"/>
      <c r="D585" s="56" t="s">
        <v>69</v>
      </c>
      <c r="E585" s="36"/>
      <c r="F585" s="36"/>
      <c r="G585" s="37"/>
    </row>
    <row r="586" spans="1:7">
      <c r="A586" s="54">
        <f>IF(ISNUMBER(Tablo45[[#This Row],[JOUR]]),DATE(YEAR(Tablo45[[#This Row],[JOUR]]),MONTH(Tablo45[[#This Row],[JOUR]])+1,0),A585)</f>
        <v>42978</v>
      </c>
      <c r="B586" s="55">
        <f>IF(ISNUMBER(Tablo45[[#This Row],[JOUR]]),INT(MOD(INT((Tablo45[[#This Row],[JOUR]]-2)/7)+3/5,52+5/28))+1,B585)</f>
        <v>35</v>
      </c>
      <c r="C586" s="57">
        <v>42978</v>
      </c>
      <c r="D586" s="57" t="s">
        <v>67</v>
      </c>
      <c r="E586" s="29"/>
      <c r="F586" s="29"/>
      <c r="G586" s="26"/>
    </row>
    <row r="587" spans="1:7">
      <c r="A587" s="54">
        <f>IF(ISNUMBER(Tablo45[[#This Row],[JOUR]]),DATE(YEAR(Tablo45[[#This Row],[JOUR]]),MONTH(Tablo45[[#This Row],[JOUR]])+1,0),A586)</f>
        <v>42978</v>
      </c>
      <c r="B587" s="55">
        <f>IF(ISNUMBER(Tablo45[[#This Row],[JOUR]]),INT(MOD(INT((Tablo45[[#This Row],[JOUR]]-2)/7)+3/5,52+5/28))+1,B586)</f>
        <v>35</v>
      </c>
      <c r="C587" s="56"/>
      <c r="D587" s="56" t="s">
        <v>69</v>
      </c>
      <c r="E587" s="36"/>
      <c r="F587" s="36"/>
      <c r="G587" s="37"/>
    </row>
    <row r="588" spans="1:7">
      <c r="A588" s="54">
        <f>IF(ISNUMBER(Tablo45[[#This Row],[JOUR]]),DATE(YEAR(Tablo45[[#This Row],[JOUR]]),MONTH(Tablo45[[#This Row],[JOUR]])+1,0),A587)</f>
        <v>43008</v>
      </c>
      <c r="B588" s="55">
        <f>IF(ISNUMBER(Tablo45[[#This Row],[JOUR]]),INT(MOD(INT((Tablo45[[#This Row],[JOUR]]-2)/7)+3/5,52+5/28))+1,B587)</f>
        <v>35</v>
      </c>
      <c r="C588" s="57">
        <v>42979</v>
      </c>
      <c r="D588" s="57" t="s">
        <v>67</v>
      </c>
      <c r="E588" s="29"/>
      <c r="F588" s="29"/>
      <c r="G588" s="26"/>
    </row>
    <row r="589" spans="1:7">
      <c r="A589" s="54">
        <f>IF(ISNUMBER(Tablo45[[#This Row],[JOUR]]),DATE(YEAR(Tablo45[[#This Row],[JOUR]]),MONTH(Tablo45[[#This Row],[JOUR]])+1,0),A588)</f>
        <v>43008</v>
      </c>
      <c r="B589" s="55">
        <f>IF(ISNUMBER(Tablo45[[#This Row],[JOUR]]),INT(MOD(INT((Tablo45[[#This Row],[JOUR]]-2)/7)+3/5,52+5/28))+1,B588)</f>
        <v>35</v>
      </c>
      <c r="C589" s="56"/>
      <c r="D589" s="56" t="s">
        <v>69</v>
      </c>
      <c r="E589" s="36"/>
      <c r="F589" s="36"/>
      <c r="G589" s="37"/>
    </row>
    <row r="590" spans="1:7">
      <c r="A590" s="64">
        <f>IF(ISNUMBER(Tablo45[[#This Row],[JOUR]]),DATE(YEAR(Tablo45[[#This Row],[JOUR]]),MONTH(Tablo45[[#This Row],[JOUR]])+1,0),A589)</f>
        <v>43008</v>
      </c>
      <c r="B590" s="65">
        <f>IF(ISNUMBER(Tablo45[[#This Row],[JOUR]]),INT(MOD(INT((Tablo45[[#This Row],[JOUR]]-2)/7)+3/5,52+5/28))+1,B589)</f>
        <v>35</v>
      </c>
      <c r="C590" s="57">
        <v>42980</v>
      </c>
      <c r="D590" s="57" t="s">
        <v>67</v>
      </c>
      <c r="E590" s="29"/>
      <c r="F590" s="29"/>
      <c r="G590" s="26"/>
    </row>
    <row r="591" spans="1:7">
      <c r="A591" s="64">
        <f>IF(ISNUMBER(Tablo45[[#This Row],[JOUR]]),DATE(YEAR(Tablo45[[#This Row],[JOUR]]),MONTH(Tablo45[[#This Row],[JOUR]])+1,0),A589)</f>
        <v>43008</v>
      </c>
      <c r="B591" s="65">
        <f>IF(ISNUMBER(Tablo45[[#This Row],[JOUR]]),INT(MOD(INT((Tablo45[[#This Row],[JOUR]]-2)/7)+3/5,52+5/28))+1,B589)</f>
        <v>35</v>
      </c>
      <c r="C591" s="56"/>
      <c r="D591" s="56" t="s">
        <v>69</v>
      </c>
      <c r="E591" s="36"/>
      <c r="F591" s="36"/>
      <c r="G591" s="37"/>
    </row>
    <row r="592" spans="1:7">
      <c r="A592" s="64">
        <f>IF(ISNUMBER(Tablo45[[#This Row],[JOUR]]),DATE(YEAR(Tablo45[[#This Row],[JOUR]]),MONTH(Tablo45[[#This Row],[JOUR]])+1,0),A589)</f>
        <v>43008</v>
      </c>
      <c r="B592" s="65">
        <f>IF(ISNUMBER(Tablo45[[#This Row],[JOUR]]),INT(MOD(INT((Tablo45[[#This Row],[JOUR]]-2)/7)+3/5,52+5/28))+1,B589)</f>
        <v>35</v>
      </c>
      <c r="C592" s="57">
        <v>42981</v>
      </c>
      <c r="D592" s="57" t="s">
        <v>67</v>
      </c>
      <c r="E592" s="29"/>
      <c r="F592" s="29"/>
      <c r="G592" s="26"/>
    </row>
    <row r="593" spans="1:7">
      <c r="A593" s="64">
        <f>IF(ISNUMBER(Tablo45[[#This Row],[JOUR]]),DATE(YEAR(Tablo45[[#This Row],[JOUR]]),MONTH(Tablo45[[#This Row],[JOUR]])+1,0),A589)</f>
        <v>43008</v>
      </c>
      <c r="B593" s="65">
        <f>IF(ISNUMBER(Tablo45[[#This Row],[JOUR]]),INT(MOD(INT((Tablo45[[#This Row],[JOUR]]-2)/7)+3/5,52+5/28))+1,B589)</f>
        <v>35</v>
      </c>
      <c r="C593" s="56"/>
      <c r="D593" s="56" t="s">
        <v>69</v>
      </c>
      <c r="E593" s="36"/>
      <c r="F593" s="36"/>
      <c r="G593" s="37"/>
    </row>
    <row r="594" spans="1:7">
      <c r="A594" s="54">
        <f>IF(ISNUMBER(Tablo45[[#This Row],[JOUR]]),DATE(YEAR(Tablo45[[#This Row],[JOUR]]),MONTH(Tablo45[[#This Row],[JOUR]])+1,0),A589)</f>
        <v>43008</v>
      </c>
      <c r="B594" s="55">
        <f>IF(ISNUMBER(Tablo45[[#This Row],[JOUR]]),INT(MOD(INT((Tablo45[[#This Row],[JOUR]]-2)/7)+3/5,52+5/28))+1,B589)</f>
        <v>35</v>
      </c>
      <c r="C594" s="57" t="s">
        <v>66</v>
      </c>
      <c r="D594" s="57"/>
      <c r="E594" s="29" t="e">
        <f t="array" ref="E594">SUM(IF(ISNUMBER(E580:E593),E580:E593,SUMIF([2]!codes[code],E580:E593,[2]!codes[forfait])))+SUM(COUNTIF(JF,$C580:$C593))*JFHN</f>
        <v>#REF!</v>
      </c>
      <c r="F594" s="29" t="e">
        <f t="array" ref="F594">SUM(IF(ISNUMBER(F580:F593),F580:F593,SUMIF([2]!codes[code],F580:F593,[2]!codes[forfait])))+SUM(COUNTIF(JF,$C580:$C593))*JFHN</f>
        <v>#REF!</v>
      </c>
      <c r="G594" s="58" t="e">
        <f>SUM(Tablo45[[#This Row],[Barry]:[Syham]])</f>
        <v>#REF!</v>
      </c>
    </row>
    <row r="595" spans="1:7">
      <c r="A595" s="54">
        <f>IF(ISNUMBER(Tablo45[[#This Row],[JOUR]]),DATE(YEAR(Tablo45[[#This Row],[JOUR]]),MONTH(Tablo45[[#This Row],[JOUR]])+1,0),A594)</f>
        <v>43008</v>
      </c>
      <c r="B595" s="55">
        <f>IF(ISNUMBER(Tablo45[[#This Row],[JOUR]]),INT(MOD(INT((Tablo45[[#This Row],[JOUR]]-2)/7)+3/5,52+5/28))+1,B594)</f>
        <v>35</v>
      </c>
      <c r="C595" s="57" t="s">
        <v>71</v>
      </c>
      <c r="D595" s="57"/>
      <c r="E595" s="29" t="e">
        <f t="array" ref="E595">MIN(SUM(IF(ISNUMBER(E580:E593),E580:E593,SUMIF([2]!codes[code],E580:E593,[2]!codes[calcul_HS])))+SUM(COUNTIF(JF,$C580:$C593))*JFHS,sem)</f>
        <v>#REF!</v>
      </c>
      <c r="F595" s="29" t="e">
        <f t="array" ref="F595">MIN(SUM(IF(ISNUMBER(F580:F593),F580:F593,SUMIF([2]!codes[code],F580:F593,[2]!codes[calcul_HS])))+SUM(COUNTIF(JF,$C580:$C593))*JFHS,sem)</f>
        <v>#REF!</v>
      </c>
      <c r="G595" s="58" t="e">
        <f>SUM(Tablo45[[#This Row],[Barry]:[Syham]])</f>
        <v>#REF!</v>
      </c>
    </row>
    <row r="596" spans="1:7" ht="13.5" thickBot="1">
      <c r="A596" s="59">
        <f>IF(ISNUMBER(Tablo45[[#This Row],[JOUR]]),DATE(YEAR(Tablo45[[#This Row],[JOUR]]),MONTH(Tablo45[[#This Row],[JOUR]])+1,0),A595)</f>
        <v>43008</v>
      </c>
      <c r="B596" s="60">
        <f>IF(ISNUMBER(Tablo45[[#This Row],[JOUR]]),INT(MOD(INT((Tablo45[[#This Row],[JOUR]]-2)/7)+3/5,52+5/28))+1,B595)</f>
        <v>35</v>
      </c>
      <c r="C596" s="61" t="s">
        <v>72</v>
      </c>
      <c r="D596" s="61"/>
      <c r="E596" s="62" t="e">
        <f t="array" ref="E596">MAX(0,SUM(IF(ISNUMBER(E580:E593),E580:E593,SUMIF([2]!codes[code],E580:E593,[2]!codes[calcul_HS])))+SUM(COUNTIF(JF,$C580:$C593))*JFHS-sem)</f>
        <v>#REF!</v>
      </c>
      <c r="F596" s="62" t="e">
        <f t="array" ref="F596">MAX(0,SUM(IF(ISNUMBER(F580:F593),F580:F593,SUMIF([2]!codes[code],F580:F593,[2]!codes[calcul_HS])))+SUM(COUNTIF(JF,$C580:$C593))*JFHS-sem)</f>
        <v>#REF!</v>
      </c>
      <c r="G596" s="63" t="e">
        <f>SUM(Tablo45[[#This Row],[Barry]:[Syham]])</f>
        <v>#REF!</v>
      </c>
    </row>
  </sheetData>
  <sheetProtection sheet="1" objects="1" scenarios="1"/>
  <conditionalFormatting sqref="E237:E343 E353:E1048576 F237:G1048576 E1:G236 E348">
    <cfRule type="cellIs" dxfId="45" priority="33" operator="equal">
      <formula>"abs"</formula>
    </cfRule>
    <cfRule type="cellIs" dxfId="44" priority="34" operator="equal">
      <formula>"mal"</formula>
    </cfRule>
    <cfRule type="cellIs" dxfId="43" priority="35" operator="equal">
      <formula>"ret"</formula>
    </cfRule>
    <cfRule type="cellIs" dxfId="42" priority="36" operator="equal">
      <formula>"con"</formula>
    </cfRule>
  </conditionalFormatting>
  <conditionalFormatting sqref="A237:D1048576 E237:E343 E353:E1048576 F237:XFD1048576 A1:XFD236 E348">
    <cfRule type="cellIs" dxfId="41" priority="32" operator="equal">
      <formula>"CP"</formula>
    </cfRule>
  </conditionalFormatting>
  <conditionalFormatting sqref="C1:G154 C597:G1048568 C169:G171 C155:D168 C187:G188 C172:D186 C203:G205 C189:D202 C220:G222 C206:D219 C223:D595 E237:E343 E353:E595 F237:G595 E348">
    <cfRule type="expression" dxfId="40" priority="37">
      <formula>COUNTIF(JF,$C1)</formula>
    </cfRule>
  </conditionalFormatting>
  <conditionalFormatting sqref="A1:XFD1">
    <cfRule type="cellIs" dxfId="39" priority="31" operator="equal">
      <formula>"ASTTREINTE"</formula>
    </cfRule>
  </conditionalFormatting>
  <conditionalFormatting sqref="C1048569:G1048576">
    <cfRule type="expression" dxfId="38" priority="38">
      <formula>COUNTIF(JF,$C1)</formula>
    </cfRule>
  </conditionalFormatting>
  <conditionalFormatting sqref="C596:G596">
    <cfRule type="expression" dxfId="37" priority="39">
      <formula>COUNTIF(JF,#REF!)</formula>
    </cfRule>
  </conditionalFormatting>
  <conditionalFormatting sqref="E155:G168">
    <cfRule type="expression" dxfId="36" priority="30">
      <formula>COUNTIF(JF,$C156)</formula>
    </cfRule>
  </conditionalFormatting>
  <conditionalFormatting sqref="E172:G186">
    <cfRule type="expression" dxfId="35" priority="24">
      <formula>COUNTIF(JF,$C173)</formula>
    </cfRule>
  </conditionalFormatting>
  <conditionalFormatting sqref="E189:G202">
    <cfRule type="expression" dxfId="34" priority="18">
      <formula>COUNTIF(JF,$C190)</formula>
    </cfRule>
  </conditionalFormatting>
  <conditionalFormatting sqref="E206:G219">
    <cfRule type="expression" dxfId="33" priority="12">
      <formula>COUNTIF(JF,$C207)</formula>
    </cfRule>
  </conditionalFormatting>
  <conditionalFormatting sqref="E223:G236">
    <cfRule type="expression" dxfId="32" priority="6">
      <formula>COUNTIF(JF,$C224)</formula>
    </cfRule>
  </conditionalFormatting>
  <pageMargins left="0.70866141732283472" right="0.70866141732283472" top="0.74803149606299213" bottom="0.74803149606299213" header="0.31496062992125984" footer="0.31496062992125984"/>
  <pageSetup paperSize="9" scale="16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AX151"/>
  <sheetViews>
    <sheetView showZeros="0" topLeftCell="A76" zoomScale="90" zoomScaleNormal="90" workbookViewId="0">
      <selection activeCell="A67" sqref="A1:XFD1048576"/>
    </sheetView>
  </sheetViews>
  <sheetFormatPr baseColWidth="10" defaultColWidth="8.85546875" defaultRowHeight="12.75"/>
  <cols>
    <col min="1" max="1" width="11.85546875" style="12" customWidth="1"/>
    <col min="2" max="2" width="12.7109375" style="12" bestFit="1" customWidth="1"/>
    <col min="3" max="3" width="9.28515625" style="12" bestFit="1" customWidth="1"/>
    <col min="4" max="6" width="10.140625" style="12" customWidth="1"/>
    <col min="7" max="7" width="10.140625" style="12" hidden="1" customWidth="1"/>
    <col min="8" max="21" width="10.140625" style="12" customWidth="1"/>
    <col min="22" max="22" width="10.140625" style="12" hidden="1" customWidth="1"/>
    <col min="23" max="23" width="10.140625" style="12" customWidth="1"/>
    <col min="24" max="24" width="14.5703125" style="12" customWidth="1"/>
    <col min="25" max="34" width="10.140625" style="12" customWidth="1"/>
    <col min="35" max="37" width="10.140625" style="12" hidden="1" customWidth="1"/>
    <col min="38" max="38" width="10.140625" style="12" customWidth="1"/>
    <col min="39" max="40" width="11.5703125" style="12" customWidth="1"/>
    <col min="41" max="41" width="10.140625" style="12" customWidth="1"/>
    <col min="42" max="42" width="10.140625" style="12" hidden="1" customWidth="1"/>
    <col min="43" max="50" width="10.140625" style="12" customWidth="1"/>
    <col min="51" max="16384" width="8.85546875" style="12"/>
  </cols>
  <sheetData>
    <row r="1" spans="1:50">
      <c r="A1" s="38">
        <v>2017</v>
      </c>
      <c r="D1" s="21">
        <f>MATCH(D2,Tablo[#Headers],0)-3</f>
        <v>3</v>
      </c>
      <c r="E1" s="21">
        <f>MATCH(E2,Tablo[#Headers],0)-3</f>
        <v>4</v>
      </c>
      <c r="F1" s="21">
        <f>MATCH(F2,Tablo[#Headers],0)-3</f>
        <v>5</v>
      </c>
      <c r="G1" s="21">
        <f>MATCH(G2,Tablo[#Headers],0)-3</f>
        <v>6</v>
      </c>
      <c r="H1" s="21">
        <f>MATCH(H2,Tablo[#Headers],0)-3</f>
        <v>7</v>
      </c>
      <c r="I1" s="21">
        <f>MATCH(I2,Tablo[#Headers],0)-3</f>
        <v>8</v>
      </c>
      <c r="J1" s="21">
        <f>MATCH(J2,Tablo[#Headers],0)-3</f>
        <v>9</v>
      </c>
      <c r="K1" s="21">
        <f>MATCH(K2,Tablo[#Headers],0)-3</f>
        <v>10</v>
      </c>
      <c r="L1" s="21">
        <f>MATCH(L2,Tablo[#Headers],0)-3</f>
        <v>11</v>
      </c>
      <c r="M1" s="21">
        <f>MATCH(M2,Tablo[#Headers],0)-3</f>
        <v>12</v>
      </c>
      <c r="N1" s="21"/>
      <c r="O1" s="21"/>
      <c r="P1" s="21"/>
      <c r="Q1" s="21"/>
      <c r="R1" s="21">
        <f>MATCH(R2,Tablo[#Headers],0)-3</f>
        <v>18</v>
      </c>
      <c r="S1" s="21">
        <f>MATCH(S2,Tablo[#Headers],0)-3</f>
        <v>19</v>
      </c>
      <c r="T1" s="21">
        <f>MATCH(T2,Tablo[#Headers],0)-3</f>
        <v>20</v>
      </c>
      <c r="U1" s="21">
        <f>MATCH(U2,Tablo[#Headers],0)-3</f>
        <v>25</v>
      </c>
      <c r="V1" s="21">
        <f>MATCH(V2,Tablo[#Headers],0)-3</f>
        <v>26</v>
      </c>
      <c r="W1" s="21">
        <f>MATCH(W2,Tablo[#Headers],0)-3</f>
        <v>27</v>
      </c>
      <c r="X1" s="21">
        <f>MATCH(X2,Tablo[#Headers],0)-3</f>
        <v>28</v>
      </c>
      <c r="Y1" s="21">
        <f>MATCH(Y2,Tablo[#Headers],0)-3</f>
        <v>22</v>
      </c>
      <c r="Z1" s="21">
        <v>20</v>
      </c>
      <c r="AA1" s="21">
        <f>MATCH(AA2,Tablo[#Headers],0)-3</f>
        <v>36</v>
      </c>
      <c r="AB1" s="21">
        <f>MATCH(AB2,Tablo[#Headers],0)-3</f>
        <v>39</v>
      </c>
      <c r="AC1" s="21">
        <f>MATCH(AC2,Tablo[#Headers],0)-3</f>
        <v>40</v>
      </c>
      <c r="AD1" s="21">
        <f>MATCH(AD2,Tablo[#Headers],0)-3</f>
        <v>41</v>
      </c>
      <c r="AE1" s="21">
        <v>20</v>
      </c>
      <c r="AF1" s="21">
        <v>21</v>
      </c>
      <c r="AG1" s="21">
        <f>MATCH(AG2,Tablo[#Headers],0)-3</f>
        <v>44</v>
      </c>
      <c r="AH1" s="21">
        <f>MATCH(AH2,Tablo[#Headers],0)-3</f>
        <v>45</v>
      </c>
      <c r="AI1" s="21">
        <f>MATCH(AI2,Tablo[#Headers],0)-3</f>
        <v>45</v>
      </c>
      <c r="AJ1" s="21">
        <f>MATCH(AJ2,Tablo[#Headers],0)-3</f>
        <v>45</v>
      </c>
      <c r="AK1" s="21">
        <f>MATCH(AK2,Tablo[#Headers],0)-3</f>
        <v>45</v>
      </c>
      <c r="AL1" s="21">
        <v>29</v>
      </c>
      <c r="AM1" s="21">
        <f>MATCH(AM2,Tablo[#Headers],0)-3</f>
        <v>52</v>
      </c>
      <c r="AN1" s="21">
        <f>MATCH(AN2,Tablo[#Headers],0)-3</f>
        <v>54</v>
      </c>
      <c r="AO1" s="21">
        <f>MATCH(AO2,Tablo[#Headers],0)-3</f>
        <v>51</v>
      </c>
      <c r="AP1" s="21">
        <f>MATCH(AP2,Tablo[#Headers],0)-3</f>
        <v>51</v>
      </c>
      <c r="AQ1" s="21">
        <v>35</v>
      </c>
      <c r="AR1" s="21">
        <f>MATCH(AR2,Tablo[#Headers],0)-3</f>
        <v>59</v>
      </c>
      <c r="AS1" s="21">
        <f>MATCH(AS2,Tablo[#Headers],0)-3</f>
        <v>60</v>
      </c>
      <c r="AT1" s="21">
        <f>MATCH(AT2,Tablo[#Headers],0)-3</f>
        <v>61</v>
      </c>
      <c r="AU1" s="21">
        <v>39</v>
      </c>
      <c r="AV1" s="21">
        <f>MATCH(AV2,Tablo[#Headers],0)-3</f>
        <v>64</v>
      </c>
      <c r="AW1" s="21" t="e">
        <f>MATCH(AW2,Tablo[#Headers],0)-3</f>
        <v>#N/A</v>
      </c>
      <c r="AX1" s="21" t="e">
        <f>MATCH(AX2,Tablo[#Headers],0)-3</f>
        <v>#N/A</v>
      </c>
    </row>
    <row r="2" spans="1:50" s="13" customFormat="1" ht="13.5" thickBot="1">
      <c r="A2" s="13" t="s">
        <v>82</v>
      </c>
      <c r="B2" s="13" t="s">
        <v>66</v>
      </c>
      <c r="D2" s="27" t="s">
        <v>5</v>
      </c>
      <c r="E2" s="27" t="s">
        <v>6</v>
      </c>
      <c r="F2" s="27" t="s">
        <v>7</v>
      </c>
      <c r="G2" s="27" t="s">
        <v>8</v>
      </c>
      <c r="H2" s="27" t="s">
        <v>9</v>
      </c>
      <c r="I2" s="27" t="s">
        <v>10</v>
      </c>
      <c r="J2" s="27" t="s">
        <v>11</v>
      </c>
      <c r="K2" s="27" t="s">
        <v>12</v>
      </c>
      <c r="L2" s="27" t="s">
        <v>13</v>
      </c>
      <c r="M2" s="27" t="s">
        <v>14</v>
      </c>
      <c r="N2" s="27" t="s">
        <v>15</v>
      </c>
      <c r="O2" s="27" t="s">
        <v>16</v>
      </c>
      <c r="P2" s="27" t="s">
        <v>17</v>
      </c>
      <c r="Q2" s="27" t="s">
        <v>83</v>
      </c>
      <c r="R2" s="27" t="s">
        <v>20</v>
      </c>
      <c r="S2" s="27" t="s">
        <v>21</v>
      </c>
      <c r="T2" s="27" t="s">
        <v>22</v>
      </c>
      <c r="U2" s="27" t="s">
        <v>27</v>
      </c>
      <c r="V2" s="27" t="s">
        <v>28</v>
      </c>
      <c r="W2" s="27" t="s">
        <v>29</v>
      </c>
      <c r="X2" s="27" t="s">
        <v>30</v>
      </c>
      <c r="Y2" s="27" t="s">
        <v>24</v>
      </c>
      <c r="Z2" s="27" t="s">
        <v>33</v>
      </c>
      <c r="AA2" s="27" t="s">
        <v>38</v>
      </c>
      <c r="AB2" s="27" t="s">
        <v>41</v>
      </c>
      <c r="AC2" s="27" t="s">
        <v>42</v>
      </c>
      <c r="AD2" s="27" t="s">
        <v>84</v>
      </c>
      <c r="AE2" s="27" t="s">
        <v>44</v>
      </c>
      <c r="AF2" s="27" t="s">
        <v>45</v>
      </c>
      <c r="AG2" s="27" t="s">
        <v>46</v>
      </c>
      <c r="AH2" s="27" t="s">
        <v>47</v>
      </c>
      <c r="AI2" s="27" t="s">
        <v>47</v>
      </c>
      <c r="AJ2" s="27" t="s">
        <v>47</v>
      </c>
      <c r="AK2" s="27" t="s">
        <v>47</v>
      </c>
      <c r="AL2" s="27" t="s">
        <v>51</v>
      </c>
      <c r="AM2" s="27" t="s">
        <v>54</v>
      </c>
      <c r="AN2" s="27" t="s">
        <v>55</v>
      </c>
      <c r="AO2" s="27" t="s">
        <v>53</v>
      </c>
      <c r="AP2" s="27" t="s">
        <v>53</v>
      </c>
      <c r="AQ2" s="27" t="s">
        <v>59</v>
      </c>
      <c r="AR2" s="27" t="s">
        <v>60</v>
      </c>
      <c r="AS2" s="27" t="s">
        <v>61</v>
      </c>
      <c r="AT2" s="27" t="s">
        <v>62</v>
      </c>
      <c r="AU2" s="27" t="s">
        <v>64</v>
      </c>
      <c r="AV2" s="27" t="s">
        <v>65</v>
      </c>
      <c r="AW2" s="27" t="s">
        <v>80</v>
      </c>
      <c r="AX2" s="27" t="s">
        <v>81</v>
      </c>
    </row>
    <row r="3" spans="1:50" s="8" customFormat="1" ht="13.5" hidden="1" thickBot="1">
      <c r="A3" s="7">
        <f>DATE(A1,2,0)</f>
        <v>42766</v>
      </c>
      <c r="B3" s="8" t="s">
        <v>71</v>
      </c>
      <c r="C3" s="8" t="s">
        <v>85</v>
      </c>
      <c r="D3" s="19">
        <f ca="1">SUMPRODUCT((Tablo[[  ]]=$A3)*(Tablo[JOUR]=$B3),(OFFSET(Tablo[JOUR],0,D$1)))</f>
        <v>0</v>
      </c>
      <c r="E3" s="19">
        <f ca="1">SUMPRODUCT((Tablo[[  ]]=$A3)*(Tablo[JOUR]=$B3),(OFFSET(Tablo[JOUR],0,E$1)))</f>
        <v>0</v>
      </c>
      <c r="F3" s="19">
        <f ca="1">SUMPRODUCT((Tablo[[  ]]=$A3)*(Tablo[JOUR]=$B3),(OFFSET(Tablo[JOUR],0,F$1)))</f>
        <v>0</v>
      </c>
      <c r="G3" s="19">
        <f ca="1">SUMPRODUCT((Tablo[[  ]]=$A3)*(Tablo[JOUR]=$B3),(OFFSET(Tablo[JOUR],0,G$1)))</f>
        <v>0</v>
      </c>
      <c r="H3" s="19">
        <f ca="1">SUMPRODUCT((Tablo[[  ]]=$A3)*(Tablo[JOUR]=$B3),(OFFSET(Tablo[JOUR],0,H$1)))</f>
        <v>0</v>
      </c>
      <c r="I3" s="19">
        <f ca="1">SUMPRODUCT((Tablo[[  ]]=$A3)*(Tablo[JOUR]=$B3),(OFFSET(Tablo[JOUR],0,I$1)))</f>
        <v>0</v>
      </c>
      <c r="J3" s="19">
        <f ca="1">SUMPRODUCT((Tablo[[  ]]=$A3)*(Tablo[JOUR]=$B3),(OFFSET(Tablo[JOUR],0,J$1)))</f>
        <v>0</v>
      </c>
      <c r="K3" s="19">
        <f ca="1">SUMPRODUCT((Tablo[[  ]]=$A3)*(Tablo[JOUR]=$B3),(OFFSET(Tablo[JOUR],0,K$1)))</f>
        <v>0</v>
      </c>
      <c r="L3" s="19">
        <f ca="1">SUMPRODUCT((Tablo[[  ]]=$A3)*(Tablo[JOUR]=$B3),(OFFSET(Tablo[JOUR],0,L$1)))</f>
        <v>0</v>
      </c>
      <c r="M3" s="19">
        <f ca="1">SUMPRODUCT((Tablo[[  ]]=$A3)*(Tablo[JOUR]=$B3),(OFFSET(Tablo[JOUR],0,M$1)))</f>
        <v>0</v>
      </c>
      <c r="N3" s="19">
        <f ca="1">SUMPRODUCT((Tablo[SEMAINE]=$A3)*(Tablo[am/pm]=$B3),(OFFSET(Tablo[am/pm],0,N$1)))</f>
        <v>0</v>
      </c>
      <c r="O3" s="19">
        <f ca="1">SUMPRODUCT((Tablo[JOUR]=$A3)*(Tablo[marc]=$B3),(OFFSET(Tablo[marc],0,O$1)))</f>
        <v>0</v>
      </c>
      <c r="P3" s="19">
        <f ca="1">SUMPRODUCT((Tablo[am/pm]=$A3)*(Tablo[Jérémy M]=$B3),(OFFSET(Tablo[Jérémy M],0,P$1)))</f>
        <v>0</v>
      </c>
      <c r="Q3" s="19">
        <f ca="1">SUMPRODUCT((Tablo[marc]=$A3)*(Tablo[ursula]=$B3),(OFFSET(Tablo[ursula],0,Q$1)))</f>
        <v>0</v>
      </c>
      <c r="R3" s="19">
        <f ca="1">SUMPRODUCT((Tablo[[  ]]=$A3)*(Tablo[JOUR]=$B3),(OFFSET(Tablo[JOUR],0,R$1)))</f>
        <v>0</v>
      </c>
      <c r="S3" s="19">
        <f ca="1">SUMPRODUCT((Tablo[[  ]]=$A3)*(Tablo[JOUR]=$B3),(OFFSET(Tablo[JOUR],0,S$1)))</f>
        <v>0</v>
      </c>
      <c r="T3" s="19">
        <f ca="1">SUMPRODUCT((Tablo[[  ]]=$A3)*(Tablo[JOUR]=$B3),(OFFSET(Tablo[JOUR],0,T$1)))</f>
        <v>0</v>
      </c>
      <c r="U3" s="19">
        <f ca="1">SUMPRODUCT((Tablo[[  ]]=$A3)*(Tablo[JOUR]=$B3),(OFFSET(Tablo[JOUR],0,U$1)))</f>
        <v>0</v>
      </c>
      <c r="V3" s="19">
        <f ca="1">SUMPRODUCT((Tablo[SEMAINE]=$A3)*(Tablo[am/pm]=$B3),(OFFSET(Tablo[am/pm],0,V$1)))</f>
        <v>0</v>
      </c>
      <c r="W3" s="19">
        <f ca="1">SUMPRODUCT((Tablo[JOUR]=$A3)*(Tablo[marc]=$B3),(OFFSET(Tablo[marc],0,W$1)))</f>
        <v>0</v>
      </c>
      <c r="X3" s="19">
        <f ca="1">SUMPRODUCT((Tablo[am/pm]=$A3)*(Tablo[Jérémy M]=$B3),(OFFSET(Tablo[Jérémy M],0,X$1)))</f>
        <v>0</v>
      </c>
      <c r="Y3" s="19">
        <f ca="1">SUMPRODUCT((Tablo[marc]=$A3)*(Tablo[ursula]=$B3),(OFFSET(Tablo[ursula],0,Y$1)))</f>
        <v>0</v>
      </c>
      <c r="Z3" s="19">
        <f ca="1">SUMPRODUCT((Tablo[Jérémy M]=$A3)*(Tablo[carl]=$B3),(OFFSET(Tablo[carl],0,Z$1)))</f>
        <v>0</v>
      </c>
      <c r="AA3" s="19">
        <f ca="1">SUMPRODUCT((Tablo[[  ]]=$A3)*(Tablo[JOUR]=$B3),(OFFSET(Tablo[JOUR],0,AA$1)))</f>
        <v>0</v>
      </c>
      <c r="AB3" s="19">
        <f ca="1">SUMPRODUCT((Tablo[[  ]]=$A3)*(Tablo[JOUR]=$B3),(OFFSET(Tablo[JOUR],0,AB$1)))</f>
        <v>0</v>
      </c>
      <c r="AC3" s="19">
        <f ca="1">SUMPRODUCT((Tablo[[  ]]=$A3)*(Tablo[JOUR]=$B3),(OFFSET(Tablo[JOUR],0,AC$1)))</f>
        <v>0</v>
      </c>
      <c r="AD3" s="19">
        <f ca="1">SUMPRODUCT((Tablo[[  ]]=$A3)*(Tablo[JOUR]=$B3),(OFFSET(Tablo[JOUR],0,AD$1)))</f>
        <v>0</v>
      </c>
      <c r="AE3" s="19">
        <f ca="1">SUMPRODUCT((Tablo[[  ]]=$A3)*(Tablo[JOUR]=$B3),(OFFSET(Tablo[JOUR],0,AE$1)))</f>
        <v>0</v>
      </c>
      <c r="AF3" s="19">
        <f ca="1">SUMPRODUCT((Tablo[SEMAINE]=$A3)*(Tablo[am/pm]=$B3),(OFFSET(Tablo[am/pm],0,AF$1)))</f>
        <v>0</v>
      </c>
      <c r="AG3" s="19">
        <f ca="1">SUMPRODUCT((Tablo[[  ]]=$A3)*(Tablo[JOUR]=$B3),(OFFSET(Tablo[JOUR],0,AG$1)))</f>
        <v>0</v>
      </c>
      <c r="AH3" s="19">
        <f ca="1">SUMPRODUCT((Tablo[[  ]]=$A3)*(Tablo[JOUR]=$B3),(OFFSET(Tablo[JOUR],0,AH$1)))</f>
        <v>0</v>
      </c>
      <c r="AI3" s="19">
        <f ca="1">SUMPRODUCT((Tablo[SEMAINE]=$A3)*(Tablo[am/pm]=$B3),(OFFSET(Tablo[am/pm],0,AI$1)))</f>
        <v>0</v>
      </c>
      <c r="AJ3" s="19">
        <f ca="1">SUMPRODUCT((Tablo[JOUR]=$A3)*(Tablo[marc]=$B3),(OFFSET(Tablo[marc],0,AJ$1)))</f>
        <v>0</v>
      </c>
      <c r="AK3" s="19">
        <f ca="1">SUMPRODUCT((Tablo[am/pm]=$A3)*(Tablo[Jérémy M]=$B3),(OFFSET(Tablo[Jérémy M],0,AK$1)))</f>
        <v>0</v>
      </c>
      <c r="AL3" s="19">
        <f ca="1">SUMPRODUCT((Tablo[marc]=$A3)*(Tablo[ursula]=$B3),(OFFSET(Tablo[ursula],0,AL$1)))</f>
        <v>0</v>
      </c>
      <c r="AM3" s="19">
        <f ca="1">SUMPRODUCT((Tablo[SEMAINE]=$A3)*(Tablo[am/pm]=$B3),(OFFSET(Tablo[am/pm],0,AM$1)))</f>
        <v>0</v>
      </c>
      <c r="AN3" s="19">
        <f ca="1">SUMPRODUCT((Tablo[SEMAINE]=$A3)*(Tablo[am/pm]=$B3),(OFFSET(Tablo[am/pm],0,AN$1)))</f>
        <v>0</v>
      </c>
      <c r="AO3" s="19">
        <f ca="1">SUMPRODUCT((Tablo[[  ]]=$A3)*(Tablo[JOUR]=$B3),(OFFSET(Tablo[JOUR],0,AO$1)))</f>
        <v>0</v>
      </c>
      <c r="AP3" s="19">
        <f ca="1">SUMPRODUCT((Tablo[SEMAINE]=$A3)*(Tablo[am/pm]=$B3),(OFFSET(Tablo[am/pm],0,AP$1)))</f>
        <v>0</v>
      </c>
      <c r="AQ3" s="19">
        <f ca="1">SUMPRODUCT((Tablo[JOUR]=$A3)*(Tablo[marc]=$B3),(OFFSET(Tablo[marc],0,AQ$1)))</f>
        <v>0</v>
      </c>
      <c r="AR3" s="19">
        <f ca="1">SUMPRODUCT((Tablo[[  ]]=$A3)*(Tablo[JOUR]=$B3),(OFFSET(Tablo[JOUR],0,AR$1)))</f>
        <v>0</v>
      </c>
      <c r="AS3" s="19">
        <f ca="1">SUMPRODUCT((Tablo[[  ]]=$A3)*(Tablo[JOUR]=$B3),(OFFSET(Tablo[JOUR],0,AS$1)))</f>
        <v>0</v>
      </c>
      <c r="AT3" s="19">
        <f ca="1">SUMPRODUCT((Tablo[SEMAINE]=$A3)*(Tablo[am/pm]=$B3),(OFFSET(Tablo[am/pm],0,AT$1)))</f>
        <v>0</v>
      </c>
      <c r="AU3" s="19">
        <f ca="1">SUMPRODUCT((Tablo[JOUR]=$A3)*(Tablo[marc]=$B3),(OFFSET(Tablo[marc],0,AU$1)))</f>
        <v>0</v>
      </c>
      <c r="AV3" s="19">
        <f ca="1">SUMPRODUCT((Tablo[SEMAINE]=$A3)*(Tablo[am/pm]=$B3),(OFFSET(Tablo[am/pm],0,AV$1)))</f>
        <v>0</v>
      </c>
      <c r="AW3" s="19" t="e">
        <f ca="1">SUMPRODUCT((Tablo[[  ]]=$A3)*(Tablo[JOUR]=$B3),(OFFSET(Tablo[JOUR],0,AW$1)))</f>
        <v>#N/A</v>
      </c>
      <c r="AX3" s="19" t="e">
        <f ca="1">SUMPRODUCT((Tablo[[  ]]=$A3)*(Tablo[JOUR]=$B3),(OFFSET(Tablo[JOUR],0,AX$1)))</f>
        <v>#N/A</v>
      </c>
    </row>
    <row r="4" spans="1:50" ht="13.5" hidden="1" thickBot="1">
      <c r="A4" s="17"/>
      <c r="B4" s="12" t="s">
        <v>72</v>
      </c>
      <c r="C4" s="12" t="s">
        <v>85</v>
      </c>
      <c r="D4" s="20">
        <f ca="1">SUMPRODUCT((Tablo[[  ]]=$A3)*(Tablo[JOUR]=$B4),(OFFSET(Tablo[JOUR],0,D$1)))</f>
        <v>0</v>
      </c>
      <c r="E4" s="20">
        <f ca="1">SUMPRODUCT((Tablo[[  ]]=$A3)*(Tablo[JOUR]=$B4),(OFFSET(Tablo[JOUR],0,E$1)))</f>
        <v>0</v>
      </c>
      <c r="F4" s="20">
        <f ca="1">SUMPRODUCT((Tablo[[  ]]=$A3)*(Tablo[JOUR]=$B4),(OFFSET(Tablo[JOUR],0,F$1)))</f>
        <v>0</v>
      </c>
      <c r="G4" s="20">
        <f ca="1">SUMPRODUCT((Tablo[[  ]]=$A3)*(Tablo[JOUR]=$B4),(OFFSET(Tablo[JOUR],0,G$1)))</f>
        <v>0</v>
      </c>
      <c r="H4" s="20">
        <f ca="1">SUMPRODUCT((Tablo[[  ]]=$A3)*(Tablo[JOUR]=$B4),(OFFSET(Tablo[JOUR],0,H$1)))</f>
        <v>0</v>
      </c>
      <c r="I4" s="20">
        <f ca="1">SUMPRODUCT((Tablo[[  ]]=$A3)*(Tablo[JOUR]=$B4),(OFFSET(Tablo[JOUR],0,I$1)))</f>
        <v>0</v>
      </c>
      <c r="J4" s="20">
        <f ca="1">SUMPRODUCT((Tablo[[  ]]=$A3)*(Tablo[JOUR]=$B4),(OFFSET(Tablo[JOUR],0,J$1)))</f>
        <v>0</v>
      </c>
      <c r="K4" s="20">
        <f ca="1">SUMPRODUCT((Tablo[[  ]]=$A3)*(Tablo[JOUR]=$B4),(OFFSET(Tablo[JOUR],0,K$1)))</f>
        <v>0</v>
      </c>
      <c r="L4" s="20">
        <f ca="1">SUMPRODUCT((Tablo[[  ]]=$A3)*(Tablo[JOUR]=$B4),(OFFSET(Tablo[JOUR],0,L$1)))</f>
        <v>0</v>
      </c>
      <c r="M4" s="20">
        <f ca="1">SUMPRODUCT((Tablo[[  ]]=$A3)*(Tablo[JOUR]=$B4),(OFFSET(Tablo[JOUR],0,M$1)))</f>
        <v>0</v>
      </c>
      <c r="N4" s="20">
        <f ca="1">SUMPRODUCT((Tablo[SEMAINE]=$A3)*(Tablo[am/pm]=$B4),(OFFSET(Tablo[am/pm],0,N$1)))</f>
        <v>0</v>
      </c>
      <c r="O4" s="20">
        <f ca="1">SUMPRODUCT((Tablo[JOUR]=$A3)*(Tablo[marc]=$B4),(OFFSET(Tablo[marc],0,O$1)))</f>
        <v>0</v>
      </c>
      <c r="P4" s="20">
        <f ca="1">SUMPRODUCT((Tablo[am/pm]=$A3)*(Tablo[Jérémy M]=$B4),(OFFSET(Tablo[Jérémy M],0,P$1)))</f>
        <v>0</v>
      </c>
      <c r="Q4" s="20">
        <f ca="1">SUMPRODUCT((Tablo[marc]=$A3)*(Tablo[ursula]=$B4),(OFFSET(Tablo[ursula],0,Q$1)))</f>
        <v>0</v>
      </c>
      <c r="R4" s="20">
        <f ca="1">SUMPRODUCT((Tablo[[  ]]=$A3)*(Tablo[JOUR]=$B4),(OFFSET(Tablo[JOUR],0,R$1)))</f>
        <v>0</v>
      </c>
      <c r="S4" s="20">
        <f ca="1">SUMPRODUCT((Tablo[[  ]]=$A3)*(Tablo[JOUR]=$B4),(OFFSET(Tablo[JOUR],0,S$1)))</f>
        <v>0</v>
      </c>
      <c r="T4" s="20">
        <f ca="1">SUMPRODUCT((Tablo[[  ]]=$A3)*(Tablo[JOUR]=$B4),(OFFSET(Tablo[JOUR],0,T$1)))</f>
        <v>0</v>
      </c>
      <c r="U4" s="20">
        <f ca="1">SUMPRODUCT((Tablo[[  ]]=$A3)*(Tablo[JOUR]=$B4),(OFFSET(Tablo[JOUR],0,U$1)))</f>
        <v>0</v>
      </c>
      <c r="V4" s="20">
        <f ca="1">SUMPRODUCT((Tablo[SEMAINE]=$A3)*(Tablo[am/pm]=$B4),(OFFSET(Tablo[am/pm],0,V$1)))</f>
        <v>0</v>
      </c>
      <c r="W4" s="20">
        <f ca="1">SUMPRODUCT((Tablo[JOUR]=$A3)*(Tablo[marc]=$B4),(OFFSET(Tablo[marc],0,W$1)))</f>
        <v>0</v>
      </c>
      <c r="X4" s="20">
        <f ca="1">SUMPRODUCT((Tablo[am/pm]=$A3)*(Tablo[Jérémy M]=$B4),(OFFSET(Tablo[Jérémy M],0,X$1)))</f>
        <v>0</v>
      </c>
      <c r="Y4" s="20">
        <f ca="1">SUMPRODUCT((Tablo[marc]=$A3)*(Tablo[ursula]=$B4),(OFFSET(Tablo[ursula],0,Y$1)))</f>
        <v>0</v>
      </c>
      <c r="Z4" s="20">
        <f ca="1">SUMPRODUCT((Tablo[Jérémy M]=$A3)*(Tablo[carl]=$B4),(OFFSET(Tablo[carl],0,Z$1)))</f>
        <v>0</v>
      </c>
      <c r="AA4" s="20">
        <f ca="1">SUMPRODUCT((Tablo[[  ]]=$A3)*(Tablo[JOUR]=$B4),(OFFSET(Tablo[JOUR],0,AA$1)))</f>
        <v>0</v>
      </c>
      <c r="AB4" s="20">
        <f ca="1">SUMPRODUCT((Tablo[[  ]]=$A3)*(Tablo[JOUR]=$B4),(OFFSET(Tablo[JOUR],0,AB$1)))</f>
        <v>0</v>
      </c>
      <c r="AC4" s="20">
        <f ca="1">SUMPRODUCT((Tablo[[  ]]=$A3)*(Tablo[JOUR]=$B4),(OFFSET(Tablo[JOUR],0,AC$1)))</f>
        <v>0</v>
      </c>
      <c r="AD4" s="20">
        <f ca="1">SUMPRODUCT((Tablo[[  ]]=$A3)*(Tablo[JOUR]=$B4),(OFFSET(Tablo[JOUR],0,AD$1)))</f>
        <v>0</v>
      </c>
      <c r="AE4" s="20">
        <f ca="1">SUMPRODUCT((Tablo[[  ]]=$A3)*(Tablo[JOUR]=$B4),(OFFSET(Tablo[JOUR],0,AE$1)))</f>
        <v>0</v>
      </c>
      <c r="AF4" s="20">
        <f ca="1">SUMPRODUCT((Tablo[SEMAINE]=$A3)*(Tablo[am/pm]=$B4),(OFFSET(Tablo[am/pm],0,AF$1)))</f>
        <v>0</v>
      </c>
      <c r="AG4" s="20">
        <f ca="1">SUMPRODUCT((Tablo[[  ]]=$A3)*(Tablo[JOUR]=$B4),(OFFSET(Tablo[JOUR],0,AG$1)))</f>
        <v>0</v>
      </c>
      <c r="AH4" s="20">
        <f ca="1">SUMPRODUCT((Tablo[[  ]]=$A3)*(Tablo[JOUR]=$B4),(OFFSET(Tablo[JOUR],0,AH$1)))</f>
        <v>0</v>
      </c>
      <c r="AI4" s="20">
        <f ca="1">SUMPRODUCT((Tablo[SEMAINE]=$A3)*(Tablo[am/pm]=$B4),(OFFSET(Tablo[am/pm],0,AI$1)))</f>
        <v>0</v>
      </c>
      <c r="AJ4" s="20">
        <f ca="1">SUMPRODUCT((Tablo[JOUR]=$A3)*(Tablo[marc]=$B4),(OFFSET(Tablo[marc],0,AJ$1)))</f>
        <v>0</v>
      </c>
      <c r="AK4" s="20">
        <f ca="1">SUMPRODUCT((Tablo[am/pm]=$A3)*(Tablo[Jérémy M]=$B4),(OFFSET(Tablo[Jérémy M],0,AK$1)))</f>
        <v>0</v>
      </c>
      <c r="AL4" s="20">
        <f ca="1">SUMPRODUCT((Tablo[marc]=$A3)*(Tablo[ursula]=$B4),(OFFSET(Tablo[ursula],0,AL$1)))</f>
        <v>0</v>
      </c>
      <c r="AM4" s="20">
        <f ca="1">SUMPRODUCT((Tablo[SEMAINE]=$A3)*(Tablo[am/pm]=$B4),(OFFSET(Tablo[am/pm],0,AM$1)))</f>
        <v>0</v>
      </c>
      <c r="AN4" s="20">
        <f ca="1">SUMPRODUCT((Tablo[SEMAINE]=$A3)*(Tablo[am/pm]=$B4),(OFFSET(Tablo[am/pm],0,AN$1)))</f>
        <v>0</v>
      </c>
      <c r="AO4" s="20">
        <f ca="1">SUMPRODUCT((Tablo[[  ]]=$A3)*(Tablo[JOUR]=$B4),(OFFSET(Tablo[JOUR],0,AO$1)))</f>
        <v>0</v>
      </c>
      <c r="AP4" s="20">
        <f ca="1">SUMPRODUCT((Tablo[SEMAINE]=$A3)*(Tablo[am/pm]=$B4),(OFFSET(Tablo[am/pm],0,AP$1)))</f>
        <v>0</v>
      </c>
      <c r="AQ4" s="20">
        <f ca="1">SUMPRODUCT((Tablo[JOUR]=$A3)*(Tablo[marc]=$B4),(OFFSET(Tablo[marc],0,AQ$1)))</f>
        <v>0</v>
      </c>
      <c r="AR4" s="20">
        <f ca="1">SUMPRODUCT((Tablo[[  ]]=$A3)*(Tablo[JOUR]=$B4),(OFFSET(Tablo[JOUR],0,AR$1)))</f>
        <v>0</v>
      </c>
      <c r="AS4" s="20">
        <f ca="1">SUMPRODUCT((Tablo[[  ]]=$A3)*(Tablo[JOUR]=$B4),(OFFSET(Tablo[JOUR],0,AS$1)))</f>
        <v>0</v>
      </c>
      <c r="AT4" s="20">
        <f ca="1">SUMPRODUCT((Tablo[SEMAINE]=$A3)*(Tablo[am/pm]=$B4),(OFFSET(Tablo[am/pm],0,AT$1)))</f>
        <v>0</v>
      </c>
      <c r="AU4" s="20">
        <f ca="1">SUMPRODUCT((Tablo[JOUR]=$A3)*(Tablo[marc]=$B4),(OFFSET(Tablo[marc],0,AU$1)))</f>
        <v>0</v>
      </c>
      <c r="AV4" s="20">
        <f ca="1">SUMPRODUCT((Tablo[SEMAINE]=$A3)*(Tablo[am/pm]=$B4),(OFFSET(Tablo[am/pm],0,AV$1)))</f>
        <v>0</v>
      </c>
      <c r="AW4" s="20" t="e">
        <f ca="1">SUMPRODUCT((Tablo[[  ]]=$A3)*(Tablo[JOUR]=$B4),(OFFSET(Tablo[JOUR],0,AW$1)))</f>
        <v>#N/A</v>
      </c>
      <c r="AX4" s="20" t="e">
        <f ca="1">SUMPRODUCT((Tablo[[  ]]=$A3)*(Tablo[JOUR]=$B4),(OFFSET(Tablo[JOUR],0,AX$1)))</f>
        <v>#N/A</v>
      </c>
    </row>
    <row r="5" spans="1:50" s="23" customFormat="1" ht="13.5" hidden="1" thickBot="1">
      <c r="A5" s="22"/>
      <c r="B5" s="23" t="s">
        <v>66</v>
      </c>
      <c r="C5" s="24" t="s">
        <v>86</v>
      </c>
      <c r="D5" s="20">
        <f ca="1">SUMPRODUCT((Tablo[[  ]]=$A3)*(Tablo[JOUR]=$B5),(OFFSET(Tablo[JOUR],0,D$1)))</f>
        <v>0</v>
      </c>
      <c r="E5" s="20">
        <f ca="1">SUMPRODUCT((Tablo[[  ]]=$A3)*(Tablo[JOUR]=$B5),(OFFSET(Tablo[JOUR],0,E$1)))</f>
        <v>0</v>
      </c>
      <c r="F5" s="20">
        <f ca="1">SUMPRODUCT((Tablo[[  ]]=$A3)*(Tablo[JOUR]=$B5),(OFFSET(Tablo[JOUR],0,F$1)))</f>
        <v>0</v>
      </c>
      <c r="G5" s="20">
        <f ca="1">SUMPRODUCT((Tablo[[  ]]=$A3)*(Tablo[JOUR]=$B5),(OFFSET(Tablo[JOUR],0,G$1)))</f>
        <v>0</v>
      </c>
      <c r="H5" s="20">
        <f ca="1">SUMPRODUCT((Tablo[[  ]]=$A3)*(Tablo[JOUR]=$B5),(OFFSET(Tablo[JOUR],0,H$1)))</f>
        <v>0</v>
      </c>
      <c r="I5" s="20">
        <f ca="1">SUMPRODUCT((Tablo[[  ]]=$A3)*(Tablo[JOUR]=$B5),(OFFSET(Tablo[JOUR],0,I$1)))</f>
        <v>0</v>
      </c>
      <c r="J5" s="20">
        <f ca="1">SUMPRODUCT((Tablo[[  ]]=$A3)*(Tablo[JOUR]=$B5),(OFFSET(Tablo[JOUR],0,J$1)))</f>
        <v>0</v>
      </c>
      <c r="K5" s="20">
        <f ca="1">SUMPRODUCT((Tablo[[  ]]=$A3)*(Tablo[JOUR]=$B5),(OFFSET(Tablo[JOUR],0,K$1)))</f>
        <v>0</v>
      </c>
      <c r="L5" s="20">
        <f ca="1">SUMPRODUCT((Tablo[[  ]]=$A3)*(Tablo[JOUR]=$B5),(OFFSET(Tablo[JOUR],0,L$1)))</f>
        <v>0</v>
      </c>
      <c r="M5" s="20">
        <f ca="1">SUMPRODUCT((Tablo[[  ]]=$A3)*(Tablo[JOUR]=$B5),(OFFSET(Tablo[JOUR],0,M$1)))</f>
        <v>0</v>
      </c>
      <c r="N5" s="20">
        <f ca="1">SUMPRODUCT((Tablo[SEMAINE]=$A3)*(Tablo[am/pm]=$B5),(OFFSET(Tablo[am/pm],0,N$1)))</f>
        <v>0</v>
      </c>
      <c r="O5" s="20">
        <f ca="1">SUMPRODUCT((Tablo[JOUR]=$A3)*(Tablo[marc]=$B5),(OFFSET(Tablo[marc],0,O$1)))</f>
        <v>0</v>
      </c>
      <c r="P5" s="20">
        <f ca="1">SUMPRODUCT((Tablo[am/pm]=$A3)*(Tablo[Jérémy M]=$B5),(OFFSET(Tablo[Jérémy M],0,P$1)))</f>
        <v>0</v>
      </c>
      <c r="Q5" s="20">
        <f ca="1">SUMPRODUCT((Tablo[marc]=$A3)*(Tablo[ursula]=$B5),(OFFSET(Tablo[ursula],0,Q$1)))</f>
        <v>0</v>
      </c>
      <c r="R5" s="20">
        <f ca="1">SUMPRODUCT((Tablo[[  ]]=$A3)*(Tablo[JOUR]=$B5),(OFFSET(Tablo[JOUR],0,R$1)))</f>
        <v>0</v>
      </c>
      <c r="S5" s="20">
        <f ca="1">SUMPRODUCT((Tablo[[  ]]=$A3)*(Tablo[JOUR]=$B5),(OFFSET(Tablo[JOUR],0,S$1)))</f>
        <v>0</v>
      </c>
      <c r="T5" s="20">
        <f ca="1">SUMPRODUCT((Tablo[[  ]]=$A3)*(Tablo[JOUR]=$B5),(OFFSET(Tablo[JOUR],0,T$1)))</f>
        <v>0</v>
      </c>
      <c r="U5" s="20">
        <f ca="1">SUMPRODUCT((Tablo[[  ]]=$A3)*(Tablo[JOUR]=$B5),(OFFSET(Tablo[JOUR],0,U$1)))</f>
        <v>0</v>
      </c>
      <c r="V5" s="20">
        <f ca="1">SUMPRODUCT((Tablo[SEMAINE]=$A3)*(Tablo[am/pm]=$B5),(OFFSET(Tablo[am/pm],0,V$1)))</f>
        <v>0</v>
      </c>
      <c r="W5" s="20">
        <f ca="1">SUMPRODUCT((Tablo[JOUR]=$A3)*(Tablo[marc]=$B5),(OFFSET(Tablo[marc],0,W$1)))</f>
        <v>0</v>
      </c>
      <c r="X5" s="20">
        <f ca="1">SUMPRODUCT((Tablo[am/pm]=$A3)*(Tablo[Jérémy M]=$B5),(OFFSET(Tablo[Jérémy M],0,X$1)))</f>
        <v>0</v>
      </c>
      <c r="Y5" s="20">
        <f ca="1">SUMPRODUCT((Tablo[marc]=$A3)*(Tablo[ursula]=$B5),(OFFSET(Tablo[ursula],0,Y$1)))</f>
        <v>0</v>
      </c>
      <c r="Z5" s="20">
        <f ca="1">SUMPRODUCT((Tablo[Jérémy M]=$A3)*(Tablo[carl]=$B5),(OFFSET(Tablo[carl],0,Z$1)))</f>
        <v>0</v>
      </c>
      <c r="AA5" s="20">
        <f ca="1">SUMPRODUCT((Tablo[[  ]]=$A3)*(Tablo[JOUR]=$B5),(OFFSET(Tablo[JOUR],0,AA$1)))</f>
        <v>0</v>
      </c>
      <c r="AB5" s="20">
        <f ca="1">SUMPRODUCT((Tablo[[  ]]=$A3)*(Tablo[JOUR]=$B5),(OFFSET(Tablo[JOUR],0,AB$1)))</f>
        <v>0</v>
      </c>
      <c r="AC5" s="20">
        <f ca="1">SUMPRODUCT((Tablo[[  ]]=$A3)*(Tablo[JOUR]=$B5),(OFFSET(Tablo[JOUR],0,AC$1)))</f>
        <v>0</v>
      </c>
      <c r="AD5" s="20">
        <f ca="1">SUMPRODUCT((Tablo[[  ]]=$A3)*(Tablo[JOUR]=$B5),(OFFSET(Tablo[JOUR],0,AD$1)))</f>
        <v>0</v>
      </c>
      <c r="AE5" s="20">
        <f ca="1">SUMPRODUCT((Tablo[[  ]]=$A3)*(Tablo[JOUR]=$B5),(OFFSET(Tablo[JOUR],0,AE$1)))</f>
        <v>0</v>
      </c>
      <c r="AF5" s="20">
        <f ca="1">SUMPRODUCT((Tablo[SEMAINE]=$A3)*(Tablo[am/pm]=$B5),(OFFSET(Tablo[am/pm],0,AF$1)))</f>
        <v>0</v>
      </c>
      <c r="AG5" s="20">
        <f ca="1">SUMPRODUCT((Tablo[[  ]]=$A3)*(Tablo[JOUR]=$B5),(OFFSET(Tablo[JOUR],0,AG$1)))</f>
        <v>0</v>
      </c>
      <c r="AH5" s="20">
        <f ca="1">SUMPRODUCT((Tablo[[  ]]=$A3)*(Tablo[JOUR]=$B5),(OFFSET(Tablo[JOUR],0,AH$1)))</f>
        <v>0</v>
      </c>
      <c r="AI5" s="20">
        <f ca="1">SUMPRODUCT((Tablo[SEMAINE]=$A3)*(Tablo[am/pm]=$B5),(OFFSET(Tablo[am/pm],0,AI$1)))</f>
        <v>0</v>
      </c>
      <c r="AJ5" s="20">
        <f ca="1">SUMPRODUCT((Tablo[JOUR]=$A3)*(Tablo[marc]=$B5),(OFFSET(Tablo[marc],0,AJ$1)))</f>
        <v>0</v>
      </c>
      <c r="AK5" s="20">
        <f ca="1">SUMPRODUCT((Tablo[am/pm]=$A3)*(Tablo[Jérémy M]=$B5),(OFFSET(Tablo[Jérémy M],0,AK$1)))</f>
        <v>0</v>
      </c>
      <c r="AL5" s="20">
        <f ca="1">SUMPRODUCT((Tablo[marc]=$A3)*(Tablo[ursula]=$B5),(OFFSET(Tablo[ursula],0,AL$1)))</f>
        <v>0</v>
      </c>
      <c r="AM5" s="20">
        <f ca="1">SUMPRODUCT((Tablo[SEMAINE]=$A3)*(Tablo[am/pm]=$B5),(OFFSET(Tablo[am/pm],0,AM$1)))</f>
        <v>0</v>
      </c>
      <c r="AN5" s="20">
        <f ca="1">SUMPRODUCT((Tablo[SEMAINE]=$A3)*(Tablo[am/pm]=$B5),(OFFSET(Tablo[am/pm],0,AN$1)))</f>
        <v>0</v>
      </c>
      <c r="AO5" s="20">
        <f ca="1">SUMPRODUCT((Tablo[[  ]]=$A3)*(Tablo[JOUR]=$B5),(OFFSET(Tablo[JOUR],0,AO$1)))</f>
        <v>0</v>
      </c>
      <c r="AP5" s="20">
        <f ca="1">SUMPRODUCT((Tablo[SEMAINE]=$A3)*(Tablo[am/pm]=$B5),(OFFSET(Tablo[am/pm],0,AP$1)))</f>
        <v>0</v>
      </c>
      <c r="AQ5" s="20">
        <f ca="1">SUMPRODUCT((Tablo[JOUR]=$A3)*(Tablo[marc]=$B5),(OFFSET(Tablo[marc],0,AQ$1)))</f>
        <v>0</v>
      </c>
      <c r="AR5" s="20">
        <f ca="1">SUMPRODUCT((Tablo[[  ]]=$A3)*(Tablo[JOUR]=$B5),(OFFSET(Tablo[JOUR],0,AR$1)))</f>
        <v>0</v>
      </c>
      <c r="AS5" s="20">
        <f ca="1">SUMPRODUCT((Tablo[[  ]]=$A3)*(Tablo[JOUR]=$B5),(OFFSET(Tablo[JOUR],0,AS$1)))</f>
        <v>0</v>
      </c>
      <c r="AT5" s="20">
        <f ca="1">SUMPRODUCT((Tablo[SEMAINE]=$A3)*(Tablo[am/pm]=$B5),(OFFSET(Tablo[am/pm],0,AT$1)))</f>
        <v>0</v>
      </c>
      <c r="AU5" s="20">
        <f ca="1">SUMPRODUCT((Tablo[JOUR]=$A3)*(Tablo[marc]=$B5),(OFFSET(Tablo[marc],0,AU$1)))</f>
        <v>0</v>
      </c>
      <c r="AV5" s="20">
        <f ca="1">SUMPRODUCT((Tablo[SEMAINE]=$A3)*(Tablo[am/pm]=$B5),(OFFSET(Tablo[am/pm],0,AV$1)))</f>
        <v>0</v>
      </c>
      <c r="AW5" s="20" t="e">
        <f ca="1">SUMPRODUCT((Tablo[[  ]]=$A3)*(Tablo[JOUR]=$B5),(OFFSET(Tablo[JOUR],0,AW$1)))</f>
        <v>#N/A</v>
      </c>
      <c r="AX5" s="20" t="e">
        <f ca="1">SUMPRODUCT((Tablo[[  ]]=$A3)*(Tablo[JOUR]=$B5),(OFFSET(Tablo[JOUR],0,AX$1)))</f>
        <v>#N/A</v>
      </c>
    </row>
    <row r="6" spans="1:50" ht="13.5" hidden="1" thickBot="1">
      <c r="A6" s="17"/>
      <c r="B6" s="14" t="s">
        <v>87</v>
      </c>
      <c r="C6" s="12" t="s">
        <v>86</v>
      </c>
      <c r="D6" s="12">
        <f>SUMPRODUCT((Tablo[[  ]]=$A3)*(COUNTIF(JF,Tablo[JOUR])))</f>
        <v>0</v>
      </c>
      <c r="E6" s="12">
        <f>SUMPRODUCT((Tablo[[  ]]=$A3)*(COUNTIF(JF,Tablo[JOUR])))</f>
        <v>0</v>
      </c>
      <c r="F6" s="12">
        <f>SUMPRODUCT((Tablo[[  ]]=$A3)*(COUNTIF(JF,Tablo[JOUR])))</f>
        <v>0</v>
      </c>
      <c r="G6" s="12">
        <f>SUMPRODUCT((Tablo[[  ]]=$A3)*(COUNTIF(JF,Tablo[JOUR])))</f>
        <v>0</v>
      </c>
      <c r="H6" s="12">
        <f>SUMPRODUCT((Tablo[[  ]]=$A3)*(COUNTIF(JF,Tablo[JOUR])))</f>
        <v>0</v>
      </c>
      <c r="I6" s="12">
        <f>SUMPRODUCT((Tablo[[  ]]=$A3)*(COUNTIF(JF,Tablo[JOUR])))</f>
        <v>0</v>
      </c>
      <c r="J6" s="12">
        <f>SUMPRODUCT((Tablo[[  ]]=$A3)*(COUNTIF(JF,Tablo[JOUR])))</f>
        <v>0</v>
      </c>
      <c r="K6" s="12">
        <f>SUMPRODUCT((Tablo[[  ]]=$A3)*(COUNTIF(JF,Tablo[JOUR])))</f>
        <v>0</v>
      </c>
      <c r="L6" s="12">
        <f>SUMPRODUCT((Tablo[[  ]]=$A3)*(COUNTIF(JF,Tablo[JOUR])))</f>
        <v>0</v>
      </c>
      <c r="M6" s="12">
        <f>SUMPRODUCT((Tablo[[  ]]=$A3)*(COUNTIF(JF,Tablo[JOUR])))</f>
        <v>0</v>
      </c>
      <c r="N6" s="12">
        <f>SUMPRODUCT((Tablo[SEMAINE]=$A3)*(COUNTIF(JF,Tablo[am/pm])))</f>
        <v>0</v>
      </c>
      <c r="O6" s="12">
        <f>SUMPRODUCT((Tablo[JOUR]=$A3)*(COUNTIF(JF,Tablo[marc])))</f>
        <v>0</v>
      </c>
      <c r="P6" s="12">
        <f>SUMPRODUCT((Tablo[am/pm]=$A3)*(COUNTIF(JF,Tablo[Jérémy M])))</f>
        <v>0</v>
      </c>
      <c r="Q6" s="12">
        <f>SUMPRODUCT((Tablo[marc]=$A3)*(COUNTIF(JF,Tablo[ursula])))</f>
        <v>0</v>
      </c>
      <c r="R6" s="12">
        <f>SUMPRODUCT((Tablo[[  ]]=$A3)*(COUNTIF(JF,Tablo[JOUR])))</f>
        <v>0</v>
      </c>
      <c r="S6" s="12">
        <f>SUMPRODUCT((Tablo[[  ]]=$A3)*(COUNTIF(JF,Tablo[JOUR])))</f>
        <v>0</v>
      </c>
      <c r="T6" s="12">
        <f>SUMPRODUCT((Tablo[[  ]]=$A3)*(COUNTIF(JF,Tablo[JOUR])))</f>
        <v>0</v>
      </c>
      <c r="U6" s="12">
        <f>SUMPRODUCT((Tablo[[  ]]=$A3)*(COUNTIF(JF,Tablo[JOUR])))</f>
        <v>0</v>
      </c>
      <c r="V6" s="12">
        <f>SUMPRODUCT((Tablo[SEMAINE]=$A3)*(COUNTIF(JF,Tablo[am/pm])))</f>
        <v>0</v>
      </c>
      <c r="W6" s="12">
        <f>SUMPRODUCT((Tablo[JOUR]=$A3)*(COUNTIF(JF,Tablo[marc])))</f>
        <v>0</v>
      </c>
      <c r="X6" s="12">
        <f>SUMPRODUCT((Tablo[am/pm]=$A3)*(COUNTIF(JF,Tablo[Jérémy M])))</f>
        <v>0</v>
      </c>
      <c r="Y6" s="12">
        <f>SUMPRODUCT((Tablo[marc]=$A3)*(COUNTIF(JF,Tablo[ursula])))</f>
        <v>0</v>
      </c>
      <c r="Z6" s="12">
        <f>SUMPRODUCT((Tablo[Jérémy M]=$A3)*(COUNTIF(JF,Tablo[carl])))</f>
        <v>0</v>
      </c>
      <c r="AA6" s="12">
        <f>SUMPRODUCT((Tablo[[  ]]=$A3)*(COUNTIF(JF,Tablo[JOUR])))</f>
        <v>0</v>
      </c>
      <c r="AB6" s="12">
        <f>SUMPRODUCT((Tablo[[  ]]=$A3)*(COUNTIF(JF,Tablo[JOUR])))</f>
        <v>0</v>
      </c>
      <c r="AC6" s="12">
        <f>SUMPRODUCT((Tablo[[  ]]=$A3)*(COUNTIF(JF,Tablo[JOUR])))</f>
        <v>0</v>
      </c>
      <c r="AD6" s="12">
        <f>SUMPRODUCT((Tablo[[  ]]=$A3)*(COUNTIF(JF,Tablo[JOUR])))</f>
        <v>0</v>
      </c>
      <c r="AE6" s="12">
        <f>SUMPRODUCT((Tablo[[  ]]=$A3)*(COUNTIF(JF,Tablo[JOUR])))</f>
        <v>0</v>
      </c>
      <c r="AF6" s="12">
        <f>SUMPRODUCT((Tablo[SEMAINE]=$A3)*(COUNTIF(JF,Tablo[am/pm])))</f>
        <v>0</v>
      </c>
      <c r="AG6" s="12">
        <f>SUMPRODUCT((Tablo[[  ]]=$A3)*(COUNTIF(JF,Tablo[JOUR])))</f>
        <v>0</v>
      </c>
      <c r="AH6" s="12">
        <f>SUMPRODUCT((Tablo[[  ]]=$A3)*(COUNTIF(JF,Tablo[JOUR])))</f>
        <v>0</v>
      </c>
      <c r="AI6" s="12">
        <f>SUMPRODUCT((Tablo[SEMAINE]=$A3)*(COUNTIF(JF,Tablo[am/pm])))</f>
        <v>0</v>
      </c>
      <c r="AJ6" s="12">
        <f>SUMPRODUCT((Tablo[JOUR]=$A3)*(COUNTIF(JF,Tablo[marc])))</f>
        <v>0</v>
      </c>
      <c r="AK6" s="12">
        <f>SUMPRODUCT((Tablo[am/pm]=$A3)*(COUNTIF(JF,Tablo[Jérémy M])))</f>
        <v>0</v>
      </c>
      <c r="AL6" s="12">
        <f>SUMPRODUCT((Tablo[marc]=$A3)*(COUNTIF(JF,Tablo[ursula])))</f>
        <v>0</v>
      </c>
      <c r="AM6" s="12">
        <f>SUMPRODUCT((Tablo[SEMAINE]=$A3)*(COUNTIF(JF,Tablo[am/pm])))</f>
        <v>0</v>
      </c>
      <c r="AN6" s="12">
        <f>SUMPRODUCT((Tablo[SEMAINE]=$A3)*(COUNTIF(JF,Tablo[am/pm])))</f>
        <v>0</v>
      </c>
      <c r="AO6" s="12">
        <f>SUMPRODUCT((Tablo[[  ]]=$A3)*(COUNTIF(JF,Tablo[JOUR])))</f>
        <v>0</v>
      </c>
      <c r="AP6" s="12">
        <f>SUMPRODUCT((Tablo[SEMAINE]=$A3)*(COUNTIF(JF,Tablo[am/pm])))</f>
        <v>0</v>
      </c>
      <c r="AQ6" s="12">
        <f>SUMPRODUCT((Tablo[JOUR]=$A3)*(COUNTIF(JF,Tablo[marc])))</f>
        <v>0</v>
      </c>
      <c r="AR6" s="12">
        <f>SUMPRODUCT((Tablo[[  ]]=$A3)*(COUNTIF(JF,Tablo[JOUR])))</f>
        <v>0</v>
      </c>
      <c r="AS6" s="12">
        <f>SUMPRODUCT((Tablo[[  ]]=$A3)*(COUNTIF(JF,Tablo[JOUR])))</f>
        <v>0</v>
      </c>
      <c r="AT6" s="12">
        <f>SUMPRODUCT((Tablo[SEMAINE]=$A3)*(COUNTIF(JF,Tablo[am/pm])))</f>
        <v>0</v>
      </c>
      <c r="AU6" s="12">
        <f>SUMPRODUCT((Tablo[JOUR]=$A3)*(COUNTIF(JF,Tablo[marc])))</f>
        <v>0</v>
      </c>
      <c r="AV6" s="12">
        <f>SUMPRODUCT((Tablo[SEMAINE]=$A3)*(COUNTIF(JF,Tablo[am/pm])))</f>
        <v>0</v>
      </c>
      <c r="AW6" s="12">
        <f>SUMPRODUCT((Tablo[[  ]]=$A3)*(COUNTIF(JF,Tablo[JOUR])))</f>
        <v>0</v>
      </c>
      <c r="AX6" s="12">
        <f>SUMPRODUCT((Tablo[[  ]]=$A3)*(COUNTIF(JF,Tablo[JOUR])))</f>
        <v>0</v>
      </c>
    </row>
    <row r="7" spans="1:50" ht="13.5" hidden="1" thickBot="1">
      <c r="A7" s="17"/>
      <c r="B7" s="15" t="s">
        <v>74</v>
      </c>
      <c r="C7" s="12" t="s">
        <v>88</v>
      </c>
      <c r="D7" s="12">
        <f ca="1">SUMPRODUCT((Tablo[[  ]]=$A3)*(OFFSET(Tablo[JOUR],0,D$1)=$B7))</f>
        <v>0</v>
      </c>
      <c r="E7" s="12">
        <f ca="1">SUMPRODUCT((Tablo[[  ]]=$A3)*(OFFSET(Tablo[JOUR],0,E$1)=$B7))</f>
        <v>0</v>
      </c>
      <c r="F7" s="12">
        <f ca="1">SUMPRODUCT((Tablo[[  ]]=$A3)*(OFFSET(Tablo[JOUR],0,F$1)=$B7))</f>
        <v>0</v>
      </c>
      <c r="G7" s="12">
        <f ca="1">SUMPRODUCT((Tablo[[  ]]=$A3)*(OFFSET(Tablo[JOUR],0,G$1)=$B7))</f>
        <v>0</v>
      </c>
      <c r="H7" s="12">
        <f ca="1">SUMPRODUCT((Tablo[[  ]]=$A3)*(OFFSET(Tablo[JOUR],0,H$1)=$B7))</f>
        <v>0</v>
      </c>
      <c r="I7" s="12">
        <f ca="1">SUMPRODUCT((Tablo[[  ]]=$A3)*(OFFSET(Tablo[JOUR],0,I$1)=$B7))</f>
        <v>0</v>
      </c>
      <c r="J7" s="12">
        <f ca="1">SUMPRODUCT((Tablo[[  ]]=$A3)*(OFFSET(Tablo[JOUR],0,J$1)=$B7))</f>
        <v>0</v>
      </c>
      <c r="K7" s="12">
        <f ca="1">SUMPRODUCT((Tablo[[  ]]=$A3)*(OFFSET(Tablo[JOUR],0,K$1)=$B7))</f>
        <v>0</v>
      </c>
      <c r="L7" s="12">
        <f ca="1">SUMPRODUCT((Tablo[[  ]]=$A3)*(OFFSET(Tablo[JOUR],0,L$1)=$B7))</f>
        <v>0</v>
      </c>
      <c r="M7" s="12">
        <f ca="1">SUMPRODUCT((Tablo[[  ]]=$A3)*(OFFSET(Tablo[JOUR],0,M$1)=$B7))</f>
        <v>0</v>
      </c>
      <c r="N7" s="12">
        <f ca="1">SUMPRODUCT((Tablo[SEMAINE]=$A3)*(OFFSET(Tablo[am/pm],0,N$1)=$B7))</f>
        <v>0</v>
      </c>
      <c r="O7" s="12">
        <f ca="1">SUMPRODUCT((Tablo[JOUR]=$A3)*(OFFSET(Tablo[marc],0,O$1)=$B7))</f>
        <v>0</v>
      </c>
      <c r="P7" s="12">
        <f ca="1">SUMPRODUCT((Tablo[am/pm]=$A3)*(OFFSET(Tablo[Jérémy M],0,P$1)=$B7))</f>
        <v>0</v>
      </c>
      <c r="Q7" s="12">
        <f ca="1">SUMPRODUCT((Tablo[marc]=$A3)*(OFFSET(Tablo[ursula],0,Q$1)=$B7))</f>
        <v>0</v>
      </c>
      <c r="R7" s="12">
        <f ca="1">SUMPRODUCT((Tablo[[  ]]=$A3)*(OFFSET(Tablo[JOUR],0,R$1)=$B7))</f>
        <v>0</v>
      </c>
      <c r="S7" s="12">
        <f ca="1">SUMPRODUCT((Tablo[[  ]]=$A3)*(OFFSET(Tablo[JOUR],0,S$1)=$B7))</f>
        <v>0</v>
      </c>
      <c r="T7" s="12">
        <f ca="1">SUMPRODUCT((Tablo[[  ]]=$A3)*(OFFSET(Tablo[JOUR],0,T$1)=$B7))</f>
        <v>0</v>
      </c>
      <c r="U7" s="12">
        <f ca="1">SUMPRODUCT((Tablo[[  ]]=$A3)*(OFFSET(Tablo[JOUR],0,U$1)=$B7))</f>
        <v>0</v>
      </c>
      <c r="V7" s="12">
        <f ca="1">SUMPRODUCT((Tablo[SEMAINE]=$A3)*(OFFSET(Tablo[am/pm],0,V$1)=$B7))</f>
        <v>0</v>
      </c>
      <c r="W7" s="12">
        <f ca="1">SUMPRODUCT((Tablo[JOUR]=$A3)*(OFFSET(Tablo[marc],0,W$1)=$B7))</f>
        <v>0</v>
      </c>
      <c r="X7" s="12">
        <f ca="1">SUMPRODUCT((Tablo[am/pm]=$A3)*(OFFSET(Tablo[Jérémy M],0,X$1)=$B7))</f>
        <v>0</v>
      </c>
      <c r="Y7" s="12">
        <f ca="1">SUMPRODUCT((Tablo[marc]=$A3)*(OFFSET(Tablo[ursula],0,Y$1)=$B7))</f>
        <v>0</v>
      </c>
      <c r="Z7" s="12">
        <f ca="1">SUMPRODUCT((Tablo[Jérémy M]=$A3)*(OFFSET(Tablo[carl],0,Z$1)=$B7))</f>
        <v>0</v>
      </c>
      <c r="AA7" s="12">
        <f ca="1">SUMPRODUCT((Tablo[[  ]]=$A3)*(OFFSET(Tablo[JOUR],0,AA$1)=$B7))</f>
        <v>0</v>
      </c>
      <c r="AB7" s="12">
        <f ca="1">SUMPRODUCT((Tablo[[  ]]=$A3)*(OFFSET(Tablo[JOUR],0,AB$1)=$B7))</f>
        <v>0</v>
      </c>
      <c r="AC7" s="12">
        <f ca="1">SUMPRODUCT((Tablo[[  ]]=$A3)*(OFFSET(Tablo[JOUR],0,AC$1)=$B7))</f>
        <v>0</v>
      </c>
      <c r="AD7" s="12">
        <f ca="1">SUMPRODUCT((Tablo[[  ]]=$A3)*(OFFSET(Tablo[JOUR],0,AD$1)=$B7))</f>
        <v>0</v>
      </c>
      <c r="AE7" s="12">
        <f ca="1">SUMPRODUCT((Tablo[[  ]]=$A3)*(OFFSET(Tablo[JOUR],0,AE$1)=$B7))</f>
        <v>0</v>
      </c>
      <c r="AF7" s="12">
        <f ca="1">SUMPRODUCT((Tablo[SEMAINE]=$A3)*(OFFSET(Tablo[am/pm],0,AF$1)=$B7))</f>
        <v>0</v>
      </c>
      <c r="AG7" s="12">
        <f ca="1">SUMPRODUCT((Tablo[[  ]]=$A3)*(OFFSET(Tablo[JOUR],0,AG$1)=$B7))</f>
        <v>0</v>
      </c>
      <c r="AH7" s="12">
        <f ca="1">SUMPRODUCT((Tablo[[  ]]=$A3)*(OFFSET(Tablo[JOUR],0,AH$1)=$B7))</f>
        <v>0</v>
      </c>
      <c r="AI7" s="12">
        <f ca="1">SUMPRODUCT((Tablo[SEMAINE]=$A3)*(OFFSET(Tablo[am/pm],0,AI$1)=$B7))</f>
        <v>0</v>
      </c>
      <c r="AJ7" s="12">
        <f ca="1">SUMPRODUCT((Tablo[JOUR]=$A3)*(OFFSET(Tablo[marc],0,AJ$1)=$B7))</f>
        <v>0</v>
      </c>
      <c r="AK7" s="12">
        <f ca="1">SUMPRODUCT((Tablo[am/pm]=$A3)*(OFFSET(Tablo[Jérémy M],0,AK$1)=$B7))</f>
        <v>0</v>
      </c>
      <c r="AL7" s="12">
        <f ca="1">SUMPRODUCT((Tablo[marc]=$A3)*(OFFSET(Tablo[ursula],0,AL$1)=$B7))</f>
        <v>0</v>
      </c>
      <c r="AM7" s="12">
        <f ca="1">SUMPRODUCT((Tablo[SEMAINE]=$A3)*(OFFSET(Tablo[am/pm],0,AM$1)=$B7))</f>
        <v>0</v>
      </c>
      <c r="AN7" s="12">
        <f ca="1">SUMPRODUCT((Tablo[SEMAINE]=$A3)*(OFFSET(Tablo[am/pm],0,AN$1)=$B7))</f>
        <v>0</v>
      </c>
      <c r="AO7" s="12">
        <f ca="1">SUMPRODUCT((Tablo[[  ]]=$A3)*(OFFSET(Tablo[JOUR],0,AO$1)=$B7))</f>
        <v>0</v>
      </c>
      <c r="AP7" s="12">
        <f ca="1">SUMPRODUCT((Tablo[SEMAINE]=$A3)*(OFFSET(Tablo[am/pm],0,AP$1)=$B7))</f>
        <v>0</v>
      </c>
      <c r="AQ7" s="12">
        <f ca="1">SUMPRODUCT((Tablo[JOUR]=$A3)*(OFFSET(Tablo[marc],0,AQ$1)=$B7))</f>
        <v>0</v>
      </c>
      <c r="AR7" s="12">
        <f ca="1">SUMPRODUCT((Tablo[[  ]]=$A3)*(OFFSET(Tablo[JOUR],0,AR$1)=$B7))</f>
        <v>0</v>
      </c>
      <c r="AS7" s="12">
        <f ca="1">SUMPRODUCT((Tablo[[  ]]=$A3)*(OFFSET(Tablo[JOUR],0,AS$1)=$B7))</f>
        <v>0</v>
      </c>
      <c r="AT7" s="12">
        <f ca="1">SUMPRODUCT((Tablo[SEMAINE]=$A3)*(OFFSET(Tablo[am/pm],0,AT$1)=$B7))</f>
        <v>0</v>
      </c>
      <c r="AU7" s="12">
        <f ca="1">SUMPRODUCT((Tablo[JOUR]=$A3)*(OFFSET(Tablo[marc],0,AU$1)=$B7))</f>
        <v>0</v>
      </c>
      <c r="AV7" s="12">
        <f ca="1">SUMPRODUCT((Tablo[SEMAINE]=$A3)*(OFFSET(Tablo[am/pm],0,AV$1)=$B7))</f>
        <v>0</v>
      </c>
      <c r="AW7" s="12" t="e">
        <f ca="1">SUMPRODUCT((Tablo[[  ]]=$A3)*(OFFSET(Tablo[JOUR],0,AW$1)=$B7))</f>
        <v>#N/A</v>
      </c>
      <c r="AX7" s="12" t="e">
        <f ca="1">SUMPRODUCT((Tablo[[  ]]=$A3)*(OFFSET(Tablo[JOUR],0,AX$1)=$B7))</f>
        <v>#N/A</v>
      </c>
    </row>
    <row r="8" spans="1:50" ht="13.5" hidden="1" thickBot="1">
      <c r="A8" s="17"/>
      <c r="B8" s="16" t="s">
        <v>73</v>
      </c>
      <c r="C8" s="12" t="s">
        <v>88</v>
      </c>
      <c r="D8" s="12">
        <f ca="1">SUMPRODUCT((Tablo[[  ]]=$A3)*(OFFSET(Tablo[JOUR],0,D$1)=$B8))</f>
        <v>0</v>
      </c>
      <c r="E8" s="12">
        <f ca="1">SUMPRODUCT((Tablo[[  ]]=$A3)*(OFFSET(Tablo[JOUR],0,E$1)=$B8))</f>
        <v>0</v>
      </c>
      <c r="F8" s="12">
        <f ca="1">SUMPRODUCT((Tablo[[  ]]=$A3)*(OFFSET(Tablo[JOUR],0,F$1)=$B8))</f>
        <v>0</v>
      </c>
      <c r="G8" s="12">
        <f ca="1">SUMPRODUCT((Tablo[[  ]]=$A3)*(OFFSET(Tablo[JOUR],0,G$1)=$B8))</f>
        <v>0</v>
      </c>
      <c r="H8" s="12">
        <f ca="1">SUMPRODUCT((Tablo[[  ]]=$A3)*(OFFSET(Tablo[JOUR],0,H$1)=$B8))</f>
        <v>0</v>
      </c>
      <c r="I8" s="12">
        <f ca="1">SUMPRODUCT((Tablo[[  ]]=$A3)*(OFFSET(Tablo[JOUR],0,I$1)=$B8))</f>
        <v>0</v>
      </c>
      <c r="J8" s="12">
        <f ca="1">SUMPRODUCT((Tablo[[  ]]=$A3)*(OFFSET(Tablo[JOUR],0,J$1)=$B8))</f>
        <v>0</v>
      </c>
      <c r="K8" s="12">
        <f ca="1">SUMPRODUCT((Tablo[[  ]]=$A3)*(OFFSET(Tablo[JOUR],0,K$1)=$B8))</f>
        <v>0</v>
      </c>
      <c r="L8" s="12">
        <f ca="1">SUMPRODUCT((Tablo[[  ]]=$A3)*(OFFSET(Tablo[JOUR],0,L$1)=$B8))</f>
        <v>0</v>
      </c>
      <c r="M8" s="12">
        <f ca="1">SUMPRODUCT((Tablo[[  ]]=$A3)*(OFFSET(Tablo[JOUR],0,M$1)=$B8))</f>
        <v>0</v>
      </c>
      <c r="N8" s="12">
        <f ca="1">SUMPRODUCT((Tablo[SEMAINE]=$A3)*(OFFSET(Tablo[am/pm],0,N$1)=$B8))</f>
        <v>0</v>
      </c>
      <c r="O8" s="12">
        <f ca="1">SUMPRODUCT((Tablo[JOUR]=$A3)*(OFFSET(Tablo[marc],0,O$1)=$B8))</f>
        <v>0</v>
      </c>
      <c r="P8" s="12">
        <f ca="1">SUMPRODUCT((Tablo[am/pm]=$A3)*(OFFSET(Tablo[Jérémy M],0,P$1)=$B8))</f>
        <v>0</v>
      </c>
      <c r="Q8" s="12">
        <f ca="1">SUMPRODUCT((Tablo[marc]=$A3)*(OFFSET(Tablo[ursula],0,Q$1)=$B8))</f>
        <v>0</v>
      </c>
      <c r="R8" s="12">
        <f ca="1">SUMPRODUCT((Tablo[[  ]]=$A3)*(OFFSET(Tablo[JOUR],0,R$1)=$B8))</f>
        <v>0</v>
      </c>
      <c r="S8" s="12">
        <f ca="1">SUMPRODUCT((Tablo[[  ]]=$A3)*(OFFSET(Tablo[JOUR],0,S$1)=$B8))</f>
        <v>0</v>
      </c>
      <c r="T8" s="12">
        <f ca="1">SUMPRODUCT((Tablo[[  ]]=$A3)*(OFFSET(Tablo[JOUR],0,T$1)=$B8))</f>
        <v>0</v>
      </c>
      <c r="U8" s="12">
        <f ca="1">SUMPRODUCT((Tablo[[  ]]=$A3)*(OFFSET(Tablo[JOUR],0,U$1)=$B8))</f>
        <v>0</v>
      </c>
      <c r="V8" s="12">
        <f ca="1">SUMPRODUCT((Tablo[SEMAINE]=$A3)*(OFFSET(Tablo[am/pm],0,V$1)=$B8))</f>
        <v>0</v>
      </c>
      <c r="W8" s="12">
        <f ca="1">SUMPRODUCT((Tablo[JOUR]=$A3)*(OFFSET(Tablo[marc],0,W$1)=$B8))</f>
        <v>0</v>
      </c>
      <c r="X8" s="12">
        <f ca="1">SUMPRODUCT((Tablo[am/pm]=$A3)*(OFFSET(Tablo[Jérémy M],0,X$1)=$B8))</f>
        <v>0</v>
      </c>
      <c r="Y8" s="12">
        <f ca="1">SUMPRODUCT((Tablo[marc]=$A3)*(OFFSET(Tablo[ursula],0,Y$1)=$B8))</f>
        <v>0</v>
      </c>
      <c r="Z8" s="12">
        <f ca="1">SUMPRODUCT((Tablo[Jérémy M]=$A3)*(OFFSET(Tablo[carl],0,Z$1)=$B8))</f>
        <v>0</v>
      </c>
      <c r="AA8" s="12">
        <f ca="1">SUMPRODUCT((Tablo[[  ]]=$A3)*(OFFSET(Tablo[JOUR],0,AA$1)=$B8))</f>
        <v>0</v>
      </c>
      <c r="AB8" s="12">
        <f ca="1">SUMPRODUCT((Tablo[[  ]]=$A3)*(OFFSET(Tablo[JOUR],0,AB$1)=$B8))</f>
        <v>0</v>
      </c>
      <c r="AC8" s="12">
        <f ca="1">SUMPRODUCT((Tablo[[  ]]=$A3)*(OFFSET(Tablo[JOUR],0,AC$1)=$B8))</f>
        <v>0</v>
      </c>
      <c r="AD8" s="12">
        <f ca="1">SUMPRODUCT((Tablo[[  ]]=$A3)*(OFFSET(Tablo[JOUR],0,AD$1)=$B8))</f>
        <v>0</v>
      </c>
      <c r="AE8" s="12">
        <f ca="1">SUMPRODUCT((Tablo[[  ]]=$A3)*(OFFSET(Tablo[JOUR],0,AE$1)=$B8))</f>
        <v>0</v>
      </c>
      <c r="AF8" s="12">
        <f ca="1">SUMPRODUCT((Tablo[SEMAINE]=$A3)*(OFFSET(Tablo[am/pm],0,AF$1)=$B8))</f>
        <v>0</v>
      </c>
      <c r="AG8" s="12">
        <f ca="1">SUMPRODUCT((Tablo[[  ]]=$A3)*(OFFSET(Tablo[JOUR],0,AG$1)=$B8))</f>
        <v>0</v>
      </c>
      <c r="AH8" s="12">
        <f ca="1">SUMPRODUCT((Tablo[[  ]]=$A3)*(OFFSET(Tablo[JOUR],0,AH$1)=$B8))</f>
        <v>0</v>
      </c>
      <c r="AI8" s="12">
        <f ca="1">SUMPRODUCT((Tablo[SEMAINE]=$A3)*(OFFSET(Tablo[am/pm],0,AI$1)=$B8))</f>
        <v>0</v>
      </c>
      <c r="AJ8" s="12">
        <f ca="1">SUMPRODUCT((Tablo[JOUR]=$A3)*(OFFSET(Tablo[marc],0,AJ$1)=$B8))</f>
        <v>0</v>
      </c>
      <c r="AK8" s="12">
        <f ca="1">SUMPRODUCT((Tablo[am/pm]=$A3)*(OFFSET(Tablo[Jérémy M],0,AK$1)=$B8))</f>
        <v>0</v>
      </c>
      <c r="AL8" s="12">
        <f ca="1">SUMPRODUCT((Tablo[marc]=$A3)*(OFFSET(Tablo[ursula],0,AL$1)=$B8))</f>
        <v>0</v>
      </c>
      <c r="AM8" s="12">
        <f ca="1">SUMPRODUCT((Tablo[SEMAINE]=$A3)*(OFFSET(Tablo[am/pm],0,AM$1)=$B8))</f>
        <v>0</v>
      </c>
      <c r="AN8" s="12">
        <f ca="1">SUMPRODUCT((Tablo[SEMAINE]=$A3)*(OFFSET(Tablo[am/pm],0,AN$1)=$B8))</f>
        <v>0</v>
      </c>
      <c r="AO8" s="12">
        <f ca="1">SUMPRODUCT((Tablo[[  ]]=$A3)*(OFFSET(Tablo[JOUR],0,AO$1)=$B8))</f>
        <v>0</v>
      </c>
      <c r="AP8" s="12">
        <f ca="1">SUMPRODUCT((Tablo[SEMAINE]=$A3)*(OFFSET(Tablo[am/pm],0,AP$1)=$B8))</f>
        <v>0</v>
      </c>
      <c r="AQ8" s="12">
        <f ca="1">SUMPRODUCT((Tablo[JOUR]=$A3)*(OFFSET(Tablo[marc],0,AQ$1)=$B8))</f>
        <v>0</v>
      </c>
      <c r="AR8" s="12">
        <f ca="1">SUMPRODUCT((Tablo[[  ]]=$A3)*(OFFSET(Tablo[JOUR],0,AR$1)=$B8))</f>
        <v>0</v>
      </c>
      <c r="AS8" s="12">
        <f ca="1">SUMPRODUCT((Tablo[[  ]]=$A3)*(OFFSET(Tablo[JOUR],0,AS$1)=$B8))</f>
        <v>0</v>
      </c>
      <c r="AT8" s="12">
        <f ca="1">SUMPRODUCT((Tablo[SEMAINE]=$A3)*(OFFSET(Tablo[am/pm],0,AT$1)=$B8))</f>
        <v>0</v>
      </c>
      <c r="AU8" s="12">
        <f ca="1">SUMPRODUCT((Tablo[JOUR]=$A3)*(OFFSET(Tablo[marc],0,AU$1)=$B8))</f>
        <v>0</v>
      </c>
      <c r="AV8" s="12">
        <f ca="1">SUMPRODUCT((Tablo[SEMAINE]=$A3)*(OFFSET(Tablo[am/pm],0,AV$1)=$B8))</f>
        <v>0</v>
      </c>
      <c r="AW8" s="12" t="e">
        <f ca="1">SUMPRODUCT((Tablo[[  ]]=$A3)*(OFFSET(Tablo[JOUR],0,AW$1)=$B8))</f>
        <v>#N/A</v>
      </c>
      <c r="AX8" s="12" t="e">
        <f ca="1">SUMPRODUCT((Tablo[[  ]]=$A3)*(OFFSET(Tablo[JOUR],0,AX$1)=$B8))</f>
        <v>#N/A</v>
      </c>
    </row>
    <row r="9" spans="1:50" ht="13.5" hidden="1" thickBot="1">
      <c r="A9" s="17"/>
      <c r="B9" s="30" t="s">
        <v>70</v>
      </c>
      <c r="C9" s="12" t="s">
        <v>88</v>
      </c>
      <c r="D9" s="12">
        <f ca="1">SUMPRODUCT((Tablo[[  ]]=$A3)*(OFFSET(Tablo[JOUR],0,D$1)=$B9))</f>
        <v>0</v>
      </c>
      <c r="E9" s="12">
        <f ca="1">SUMPRODUCT((Tablo[[  ]]=$A3)*(OFFSET(Tablo[JOUR],0,E$1)=$B9))</f>
        <v>0</v>
      </c>
      <c r="F9" s="12">
        <f ca="1">SUMPRODUCT((Tablo[[  ]]=$A3)*(OFFSET(Tablo[JOUR],0,F$1)=$B9))</f>
        <v>0</v>
      </c>
      <c r="G9" s="12">
        <f ca="1">SUMPRODUCT((Tablo[[  ]]=$A3)*(OFFSET(Tablo[JOUR],0,G$1)=$B9))</f>
        <v>0</v>
      </c>
      <c r="H9" s="12">
        <f ca="1">SUMPRODUCT((Tablo[[  ]]=$A3)*(OFFSET(Tablo[JOUR],0,H$1)=$B9))</f>
        <v>0</v>
      </c>
      <c r="I9" s="12">
        <f ca="1">SUMPRODUCT((Tablo[[  ]]=$A3)*(OFFSET(Tablo[JOUR],0,I$1)=$B9))</f>
        <v>0</v>
      </c>
      <c r="J9" s="12">
        <f ca="1">SUMPRODUCT((Tablo[[  ]]=$A3)*(OFFSET(Tablo[JOUR],0,J$1)=$B9))</f>
        <v>0</v>
      </c>
      <c r="K9" s="12">
        <f ca="1">SUMPRODUCT((Tablo[[  ]]=$A3)*(OFFSET(Tablo[JOUR],0,K$1)=$B9))</f>
        <v>0</v>
      </c>
      <c r="L9" s="12">
        <f ca="1">SUMPRODUCT((Tablo[[  ]]=$A3)*(OFFSET(Tablo[JOUR],0,L$1)=$B9))</f>
        <v>0</v>
      </c>
      <c r="M9" s="12">
        <f ca="1">SUMPRODUCT((Tablo[[  ]]=$A3)*(OFFSET(Tablo[JOUR],0,M$1)=$B9))</f>
        <v>0</v>
      </c>
      <c r="N9" s="12">
        <f ca="1">SUMPRODUCT((Tablo[SEMAINE]=$A3)*(OFFSET(Tablo[am/pm],0,N$1)=$B9))</f>
        <v>0</v>
      </c>
      <c r="O9" s="12">
        <f ca="1">SUMPRODUCT((Tablo[JOUR]=$A3)*(OFFSET(Tablo[marc],0,O$1)=$B9))</f>
        <v>0</v>
      </c>
      <c r="P9" s="12">
        <f ca="1">SUMPRODUCT((Tablo[am/pm]=$A3)*(OFFSET(Tablo[Jérémy M],0,P$1)=$B9))</f>
        <v>0</v>
      </c>
      <c r="Q9" s="12">
        <f ca="1">SUMPRODUCT((Tablo[marc]=$A3)*(OFFSET(Tablo[ursula],0,Q$1)=$B9))</f>
        <v>0</v>
      </c>
      <c r="R9" s="12">
        <f ca="1">SUMPRODUCT((Tablo[[  ]]=$A3)*(OFFSET(Tablo[JOUR],0,R$1)=$B9))</f>
        <v>0</v>
      </c>
      <c r="S9" s="12">
        <f ca="1">SUMPRODUCT((Tablo[[  ]]=$A3)*(OFFSET(Tablo[JOUR],0,S$1)=$B9))</f>
        <v>0</v>
      </c>
      <c r="T9" s="12">
        <f ca="1">SUMPRODUCT((Tablo[[  ]]=$A3)*(OFFSET(Tablo[JOUR],0,T$1)=$B9))</f>
        <v>0</v>
      </c>
      <c r="U9" s="12">
        <f ca="1">SUMPRODUCT((Tablo[[  ]]=$A3)*(OFFSET(Tablo[JOUR],0,U$1)=$B9))</f>
        <v>0</v>
      </c>
      <c r="V9" s="12">
        <f ca="1">SUMPRODUCT((Tablo[SEMAINE]=$A3)*(OFFSET(Tablo[am/pm],0,V$1)=$B9))</f>
        <v>0</v>
      </c>
      <c r="W9" s="12">
        <f ca="1">SUMPRODUCT((Tablo[JOUR]=$A3)*(OFFSET(Tablo[marc],0,W$1)=$B9))</f>
        <v>0</v>
      </c>
      <c r="X9" s="12">
        <f ca="1">SUMPRODUCT((Tablo[am/pm]=$A3)*(OFFSET(Tablo[Jérémy M],0,X$1)=$B9))</f>
        <v>0</v>
      </c>
      <c r="Y9" s="12">
        <f ca="1">SUMPRODUCT((Tablo[marc]=$A3)*(OFFSET(Tablo[ursula],0,Y$1)=$B9))</f>
        <v>0</v>
      </c>
      <c r="Z9" s="12">
        <f ca="1">SUMPRODUCT((Tablo[Jérémy M]=$A3)*(OFFSET(Tablo[carl],0,Z$1)=$B9))</f>
        <v>0</v>
      </c>
      <c r="AA9" s="12">
        <f ca="1">SUMPRODUCT((Tablo[[  ]]=$A3)*(OFFSET(Tablo[JOUR],0,AA$1)=$B9))</f>
        <v>0</v>
      </c>
      <c r="AB9" s="12">
        <f ca="1">SUMPRODUCT((Tablo[[  ]]=$A3)*(OFFSET(Tablo[JOUR],0,AB$1)=$B9))</f>
        <v>0</v>
      </c>
      <c r="AC9" s="12">
        <f ca="1">SUMPRODUCT((Tablo[[  ]]=$A3)*(OFFSET(Tablo[JOUR],0,AC$1)=$B9))</f>
        <v>0</v>
      </c>
      <c r="AD9" s="12">
        <f ca="1">SUMPRODUCT((Tablo[[  ]]=$A3)*(OFFSET(Tablo[JOUR],0,AD$1)=$B9))</f>
        <v>0</v>
      </c>
      <c r="AE9" s="12">
        <f ca="1">SUMPRODUCT((Tablo[[  ]]=$A3)*(OFFSET(Tablo[JOUR],0,AE$1)=$B9))</f>
        <v>0</v>
      </c>
      <c r="AF9" s="12">
        <f ca="1">SUMPRODUCT((Tablo[SEMAINE]=$A3)*(OFFSET(Tablo[am/pm],0,AF$1)=$B9))</f>
        <v>0</v>
      </c>
      <c r="AG9" s="12">
        <f ca="1">SUMPRODUCT((Tablo[[  ]]=$A3)*(OFFSET(Tablo[JOUR],0,AG$1)=$B9))</f>
        <v>0</v>
      </c>
      <c r="AH9" s="12">
        <f ca="1">SUMPRODUCT((Tablo[[  ]]=$A3)*(OFFSET(Tablo[JOUR],0,AH$1)=$B9))</f>
        <v>0</v>
      </c>
      <c r="AI9" s="12">
        <f ca="1">SUMPRODUCT((Tablo[SEMAINE]=$A3)*(OFFSET(Tablo[am/pm],0,AI$1)=$B9))</f>
        <v>0</v>
      </c>
      <c r="AJ9" s="12">
        <f ca="1">SUMPRODUCT((Tablo[JOUR]=$A3)*(OFFSET(Tablo[marc],0,AJ$1)=$B9))</f>
        <v>0</v>
      </c>
      <c r="AK9" s="12">
        <f ca="1">SUMPRODUCT((Tablo[am/pm]=$A3)*(OFFSET(Tablo[Jérémy M],0,AK$1)=$B9))</f>
        <v>0</v>
      </c>
      <c r="AL9" s="12">
        <f ca="1">SUMPRODUCT((Tablo[marc]=$A3)*(OFFSET(Tablo[ursula],0,AL$1)=$B9))</f>
        <v>0</v>
      </c>
      <c r="AM9" s="12">
        <f ca="1">SUMPRODUCT((Tablo[SEMAINE]=$A3)*(OFFSET(Tablo[am/pm],0,AM$1)=$B9))</f>
        <v>0</v>
      </c>
      <c r="AN9" s="12">
        <f ca="1">SUMPRODUCT((Tablo[SEMAINE]=$A3)*(OFFSET(Tablo[am/pm],0,AN$1)=$B9))</f>
        <v>0</v>
      </c>
      <c r="AO9" s="12">
        <f ca="1">SUMPRODUCT((Tablo[[  ]]=$A3)*(OFFSET(Tablo[JOUR],0,AO$1)=$B9))</f>
        <v>0</v>
      </c>
      <c r="AP9" s="12">
        <f ca="1">SUMPRODUCT((Tablo[SEMAINE]=$A3)*(OFFSET(Tablo[am/pm],0,AP$1)=$B9))</f>
        <v>0</v>
      </c>
      <c r="AQ9" s="12">
        <f ca="1">SUMPRODUCT((Tablo[JOUR]=$A3)*(OFFSET(Tablo[marc],0,AQ$1)=$B9))</f>
        <v>0</v>
      </c>
      <c r="AR9" s="12">
        <f ca="1">SUMPRODUCT((Tablo[[  ]]=$A3)*(OFFSET(Tablo[JOUR],0,AR$1)=$B9))</f>
        <v>0</v>
      </c>
      <c r="AS9" s="12">
        <f ca="1">SUMPRODUCT((Tablo[[  ]]=$A3)*(OFFSET(Tablo[JOUR],0,AS$1)=$B9))</f>
        <v>0</v>
      </c>
      <c r="AT9" s="12">
        <f ca="1">SUMPRODUCT((Tablo[SEMAINE]=$A3)*(OFFSET(Tablo[am/pm],0,AT$1)=$B9))</f>
        <v>0</v>
      </c>
      <c r="AU9" s="12">
        <f ca="1">SUMPRODUCT((Tablo[JOUR]=$A3)*(OFFSET(Tablo[marc],0,AU$1)=$B9))</f>
        <v>0</v>
      </c>
      <c r="AV9" s="12">
        <f ca="1">SUMPRODUCT((Tablo[SEMAINE]=$A3)*(OFFSET(Tablo[am/pm],0,AV$1)=$B9))</f>
        <v>0</v>
      </c>
      <c r="AW9" s="12" t="e">
        <f ca="1">SUMPRODUCT((Tablo[[  ]]=$A3)*(OFFSET(Tablo[JOUR],0,AW$1)=$B9))</f>
        <v>#N/A</v>
      </c>
      <c r="AX9" s="12" t="e">
        <f ca="1">SUMPRODUCT((Tablo[[  ]]=$A3)*(OFFSET(Tablo[JOUR],0,AX$1)=$B9))</f>
        <v>#N/A</v>
      </c>
    </row>
    <row r="10" spans="1:50" ht="13.5" hidden="1" thickBot="1">
      <c r="A10" s="17"/>
      <c r="B10" s="16" t="s">
        <v>77</v>
      </c>
      <c r="C10" s="12" t="s">
        <v>88</v>
      </c>
      <c r="D10" s="12">
        <f ca="1">SUMPRODUCT((Tablo[[  ]]=$A3)*(OFFSET(Tablo[JOUR],0,D$1)=$B10))</f>
        <v>0</v>
      </c>
      <c r="E10" s="12">
        <f ca="1">SUMPRODUCT((Tablo[[  ]]=$A3)*(OFFSET(Tablo[JOUR],0,E$1)=$B10))</f>
        <v>0</v>
      </c>
      <c r="F10" s="12">
        <f ca="1">SUMPRODUCT((Tablo[[  ]]=$A3)*(OFFSET(Tablo[JOUR],0,F$1)=$B10))</f>
        <v>0</v>
      </c>
      <c r="G10" s="12">
        <f ca="1">SUMPRODUCT((Tablo[[  ]]=$A3)*(OFFSET(Tablo[JOUR],0,G$1)=$B10))</f>
        <v>0</v>
      </c>
      <c r="H10" s="12">
        <f ca="1">SUMPRODUCT((Tablo[[  ]]=$A3)*(OFFSET(Tablo[JOUR],0,H$1)=$B10))</f>
        <v>0</v>
      </c>
      <c r="I10" s="12">
        <f ca="1">SUMPRODUCT((Tablo[[  ]]=$A3)*(OFFSET(Tablo[JOUR],0,I$1)=$B10))</f>
        <v>0</v>
      </c>
      <c r="J10" s="12">
        <f ca="1">SUMPRODUCT((Tablo[[  ]]=$A3)*(OFFSET(Tablo[JOUR],0,J$1)=$B10))</f>
        <v>0</v>
      </c>
      <c r="K10" s="12">
        <f ca="1">SUMPRODUCT((Tablo[[  ]]=$A3)*(OFFSET(Tablo[JOUR],0,K$1)=$B10))</f>
        <v>0</v>
      </c>
      <c r="L10" s="12">
        <f ca="1">SUMPRODUCT((Tablo[[  ]]=$A3)*(OFFSET(Tablo[JOUR],0,L$1)=$B10))</f>
        <v>0</v>
      </c>
      <c r="M10" s="12">
        <f ca="1">SUMPRODUCT((Tablo[[  ]]=$A3)*(OFFSET(Tablo[JOUR],0,M$1)=$B10))</f>
        <v>0</v>
      </c>
      <c r="N10" s="12">
        <f ca="1">SUMPRODUCT((Tablo[SEMAINE]=$A3)*(OFFSET(Tablo[am/pm],0,N$1)=$B10))</f>
        <v>0</v>
      </c>
      <c r="O10" s="12">
        <f ca="1">SUMPRODUCT((Tablo[JOUR]=$A3)*(OFFSET(Tablo[marc],0,O$1)=$B10))</f>
        <v>0</v>
      </c>
      <c r="P10" s="12">
        <f ca="1">SUMPRODUCT((Tablo[am/pm]=$A3)*(OFFSET(Tablo[Jérémy M],0,P$1)=$B10))</f>
        <v>0</v>
      </c>
      <c r="Q10" s="12">
        <f ca="1">SUMPRODUCT((Tablo[marc]=$A3)*(OFFSET(Tablo[ursula],0,Q$1)=$B10))</f>
        <v>0</v>
      </c>
      <c r="R10" s="12">
        <f ca="1">SUMPRODUCT((Tablo[[  ]]=$A3)*(OFFSET(Tablo[JOUR],0,R$1)=$B10))</f>
        <v>0</v>
      </c>
      <c r="S10" s="12">
        <f ca="1">SUMPRODUCT((Tablo[[  ]]=$A3)*(OFFSET(Tablo[JOUR],0,S$1)=$B10))</f>
        <v>0</v>
      </c>
      <c r="T10" s="12">
        <f ca="1">SUMPRODUCT((Tablo[[  ]]=$A3)*(OFFSET(Tablo[JOUR],0,T$1)=$B10))</f>
        <v>0</v>
      </c>
      <c r="U10" s="12">
        <f ca="1">SUMPRODUCT((Tablo[[  ]]=$A3)*(OFFSET(Tablo[JOUR],0,U$1)=$B10))</f>
        <v>0</v>
      </c>
      <c r="V10" s="12">
        <f ca="1">SUMPRODUCT((Tablo[SEMAINE]=$A3)*(OFFSET(Tablo[am/pm],0,V$1)=$B10))</f>
        <v>0</v>
      </c>
      <c r="W10" s="12">
        <f ca="1">SUMPRODUCT((Tablo[JOUR]=$A3)*(OFFSET(Tablo[marc],0,W$1)=$B10))</f>
        <v>0</v>
      </c>
      <c r="X10" s="12">
        <f ca="1">SUMPRODUCT((Tablo[am/pm]=$A3)*(OFFSET(Tablo[Jérémy M],0,X$1)=$B10))</f>
        <v>0</v>
      </c>
      <c r="Y10" s="12">
        <f ca="1">SUMPRODUCT((Tablo[marc]=$A3)*(OFFSET(Tablo[ursula],0,Y$1)=$B10))</f>
        <v>0</v>
      </c>
      <c r="Z10" s="12">
        <f ca="1">SUMPRODUCT((Tablo[Jérémy M]=$A3)*(OFFSET(Tablo[carl],0,Z$1)=$B10))</f>
        <v>0</v>
      </c>
      <c r="AA10" s="12">
        <f ca="1">SUMPRODUCT((Tablo[[  ]]=$A3)*(OFFSET(Tablo[JOUR],0,AA$1)=$B10))</f>
        <v>0</v>
      </c>
      <c r="AB10" s="12">
        <f ca="1">SUMPRODUCT((Tablo[[  ]]=$A3)*(OFFSET(Tablo[JOUR],0,AB$1)=$B10))</f>
        <v>0</v>
      </c>
      <c r="AC10" s="12">
        <f ca="1">SUMPRODUCT((Tablo[[  ]]=$A3)*(OFFSET(Tablo[JOUR],0,AC$1)=$B10))</f>
        <v>0</v>
      </c>
      <c r="AD10" s="12">
        <f ca="1">SUMPRODUCT((Tablo[[  ]]=$A3)*(OFFSET(Tablo[JOUR],0,AD$1)=$B10))</f>
        <v>0</v>
      </c>
      <c r="AE10" s="12">
        <f ca="1">SUMPRODUCT((Tablo[[  ]]=$A3)*(OFFSET(Tablo[JOUR],0,AE$1)=$B10))</f>
        <v>0</v>
      </c>
      <c r="AF10" s="12">
        <f ca="1">SUMPRODUCT((Tablo[SEMAINE]=$A3)*(OFFSET(Tablo[am/pm],0,AF$1)=$B10))</f>
        <v>0</v>
      </c>
      <c r="AG10" s="12">
        <f ca="1">SUMPRODUCT((Tablo[[  ]]=$A3)*(OFFSET(Tablo[JOUR],0,AG$1)=$B10))</f>
        <v>0</v>
      </c>
      <c r="AH10" s="12">
        <f ca="1">SUMPRODUCT((Tablo[[  ]]=$A3)*(OFFSET(Tablo[JOUR],0,AH$1)=$B10))</f>
        <v>0</v>
      </c>
      <c r="AI10" s="12">
        <f ca="1">SUMPRODUCT((Tablo[SEMAINE]=$A3)*(OFFSET(Tablo[am/pm],0,AI$1)=$B10))</f>
        <v>0</v>
      </c>
      <c r="AJ10" s="12">
        <f ca="1">SUMPRODUCT((Tablo[JOUR]=$A3)*(OFFSET(Tablo[marc],0,AJ$1)=$B10))</f>
        <v>0</v>
      </c>
      <c r="AK10" s="12">
        <f ca="1">SUMPRODUCT((Tablo[am/pm]=$A3)*(OFFSET(Tablo[Jérémy M],0,AK$1)=$B10))</f>
        <v>0</v>
      </c>
      <c r="AL10" s="12">
        <f ca="1">SUMPRODUCT((Tablo[marc]=$A3)*(OFFSET(Tablo[ursula],0,AL$1)=$B10))</f>
        <v>0</v>
      </c>
      <c r="AM10" s="12">
        <f ca="1">SUMPRODUCT((Tablo[SEMAINE]=$A3)*(OFFSET(Tablo[am/pm],0,AM$1)=$B10))</f>
        <v>0</v>
      </c>
      <c r="AN10" s="12">
        <f ca="1">SUMPRODUCT((Tablo[SEMAINE]=$A3)*(OFFSET(Tablo[am/pm],0,AN$1)=$B10))</f>
        <v>0</v>
      </c>
      <c r="AO10" s="12">
        <f ca="1">SUMPRODUCT((Tablo[[  ]]=$A3)*(OFFSET(Tablo[JOUR],0,AO$1)=$B10))</f>
        <v>0</v>
      </c>
      <c r="AP10" s="12">
        <f ca="1">SUMPRODUCT((Tablo[SEMAINE]=$A3)*(OFFSET(Tablo[am/pm],0,AP$1)=$B10))</f>
        <v>0</v>
      </c>
      <c r="AQ10" s="12">
        <f ca="1">SUMPRODUCT((Tablo[JOUR]=$A3)*(OFFSET(Tablo[marc],0,AQ$1)=$B10))</f>
        <v>0</v>
      </c>
      <c r="AR10" s="12">
        <f ca="1">SUMPRODUCT((Tablo[[  ]]=$A3)*(OFFSET(Tablo[JOUR],0,AR$1)=$B10))</f>
        <v>0</v>
      </c>
      <c r="AS10" s="12">
        <f ca="1">SUMPRODUCT((Tablo[[  ]]=$A3)*(OFFSET(Tablo[JOUR],0,AS$1)=$B10))</f>
        <v>0</v>
      </c>
      <c r="AT10" s="12">
        <f ca="1">SUMPRODUCT((Tablo[SEMAINE]=$A3)*(OFFSET(Tablo[am/pm],0,AT$1)=$B10))</f>
        <v>0</v>
      </c>
      <c r="AU10" s="12">
        <f ca="1">SUMPRODUCT((Tablo[JOUR]=$A3)*(OFFSET(Tablo[marc],0,AU$1)=$B10))</f>
        <v>0</v>
      </c>
      <c r="AV10" s="12">
        <f ca="1">SUMPRODUCT((Tablo[SEMAINE]=$A3)*(OFFSET(Tablo[am/pm],0,AV$1)=$B10))</f>
        <v>0</v>
      </c>
      <c r="AW10" s="12" t="e">
        <f ca="1">SUMPRODUCT((Tablo[[  ]]=$A3)*(OFFSET(Tablo[JOUR],0,AW$1)=$B10))</f>
        <v>#N/A</v>
      </c>
      <c r="AX10" s="12" t="e">
        <f ca="1">SUMPRODUCT((Tablo[[  ]]=$A3)*(OFFSET(Tablo[JOUR],0,AX$1)=$B10))</f>
        <v>#N/A</v>
      </c>
    </row>
    <row r="11" spans="1:50" ht="13.5" hidden="1" thickBot="1">
      <c r="A11" s="17"/>
      <c r="B11" s="31" t="s">
        <v>75</v>
      </c>
      <c r="C11" s="12" t="s">
        <v>88</v>
      </c>
      <c r="D11" s="12">
        <f ca="1">SUMPRODUCT((Tablo[[  ]]=$A3)*(OFFSET(Tablo[JOUR],0,D$1)=$B11))</f>
        <v>0</v>
      </c>
      <c r="E11" s="12">
        <f ca="1">SUMPRODUCT((Tablo[[  ]]=$A3)*(OFFSET(Tablo[JOUR],0,E$1)=$B11))</f>
        <v>0</v>
      </c>
      <c r="F11" s="12">
        <f ca="1">SUMPRODUCT((Tablo[[  ]]=$A3)*(OFFSET(Tablo[JOUR],0,F$1)=$B11))</f>
        <v>0</v>
      </c>
      <c r="G11" s="12">
        <f ca="1">SUMPRODUCT((Tablo[[  ]]=$A3)*(OFFSET(Tablo[JOUR],0,G$1)=$B11))</f>
        <v>0</v>
      </c>
      <c r="H11" s="12">
        <f ca="1">SUMPRODUCT((Tablo[[  ]]=$A3)*(OFFSET(Tablo[JOUR],0,H$1)=$B11))</f>
        <v>0</v>
      </c>
      <c r="I11" s="12">
        <f ca="1">SUMPRODUCT((Tablo[[  ]]=$A3)*(OFFSET(Tablo[JOUR],0,I$1)=$B11))</f>
        <v>0</v>
      </c>
      <c r="J11" s="12">
        <f ca="1">SUMPRODUCT((Tablo[[  ]]=$A3)*(OFFSET(Tablo[JOUR],0,J$1)=$B11))</f>
        <v>0</v>
      </c>
      <c r="K11" s="12">
        <f ca="1">SUMPRODUCT((Tablo[[  ]]=$A3)*(OFFSET(Tablo[JOUR],0,K$1)=$B11))</f>
        <v>0</v>
      </c>
      <c r="M11" s="12">
        <f ca="1">SUMPRODUCT((Tablo[[  ]]=$A3)*(OFFSET(Tablo[JOUR],0,M$1)=$B11))</f>
        <v>0</v>
      </c>
      <c r="N11" s="12">
        <f ca="1">SUMPRODUCT((Tablo[SEMAINE]=$A3)*(OFFSET(Tablo[am/pm],0,N$1)=$B11))</f>
        <v>0</v>
      </c>
      <c r="O11" s="12">
        <f ca="1">SUMPRODUCT((Tablo[JOUR]=$A3)*(OFFSET(Tablo[marc],0,O$1)=$B11))</f>
        <v>0</v>
      </c>
      <c r="P11" s="12">
        <f ca="1">SUMPRODUCT((Tablo[am/pm]=$A3)*(OFFSET(Tablo[Jérémy M],0,P$1)=$B11))</f>
        <v>0</v>
      </c>
      <c r="Q11" s="12">
        <f ca="1">SUMPRODUCT((Tablo[marc]=$A3)*(OFFSET(Tablo[ursula],0,Q$1)=$B11))</f>
        <v>0</v>
      </c>
      <c r="R11" s="12">
        <f ca="1">SUMPRODUCT((Tablo[[  ]]=$A3)*(OFFSET(Tablo[JOUR],0,R$1)=$B11))</f>
        <v>0</v>
      </c>
      <c r="S11" s="12">
        <f ca="1">SUMPRODUCT((Tablo[[  ]]=$A3)*(OFFSET(Tablo[JOUR],0,S$1)=$B11))</f>
        <v>0</v>
      </c>
      <c r="T11" s="12">
        <f ca="1">SUMPRODUCT((Tablo[[  ]]=$A3)*(OFFSET(Tablo[JOUR],0,T$1)=$B11))</f>
        <v>0</v>
      </c>
      <c r="U11" s="12">
        <f ca="1">SUMPRODUCT((Tablo[[  ]]=$A3)*(OFFSET(Tablo[JOUR],0,U$1)=$B11))</f>
        <v>0</v>
      </c>
      <c r="V11" s="12">
        <f ca="1">SUMPRODUCT((Tablo[SEMAINE]=$A3)*(OFFSET(Tablo[am/pm],0,V$1)=$B11))</f>
        <v>0</v>
      </c>
      <c r="W11" s="12">
        <f ca="1">SUMPRODUCT((Tablo[JOUR]=$A3)*(OFFSET(Tablo[marc],0,W$1)=$B11))</f>
        <v>0</v>
      </c>
      <c r="X11" s="12">
        <f ca="1">SUMPRODUCT((Tablo[am/pm]=$A3)*(OFFSET(Tablo[Jérémy M],0,X$1)=$B11))</f>
        <v>0</v>
      </c>
      <c r="Y11" s="12">
        <f ca="1">SUMPRODUCT((Tablo[marc]=$A3)*(OFFSET(Tablo[ursula],0,Y$1)=$B11))</f>
        <v>0</v>
      </c>
      <c r="Z11" s="12">
        <f ca="1">SUMPRODUCT((Tablo[Jérémy M]=$A3)*(OFFSET(Tablo[carl],0,Z$1)=$B11))</f>
        <v>0</v>
      </c>
      <c r="AA11" s="12">
        <f ca="1">SUMPRODUCT((Tablo[[  ]]=$A3)*(OFFSET(Tablo[JOUR],0,AA$1)=$B11))</f>
        <v>0</v>
      </c>
      <c r="AB11" s="12">
        <f ca="1">SUMPRODUCT((Tablo[[  ]]=$A3)*(OFFSET(Tablo[JOUR],0,AB$1)=$B11))</f>
        <v>0</v>
      </c>
      <c r="AC11" s="12">
        <f ca="1">SUMPRODUCT((Tablo[[  ]]=$A3)*(OFFSET(Tablo[JOUR],0,AC$1)=$B11))</f>
        <v>0</v>
      </c>
      <c r="AD11" s="12">
        <f ca="1">SUMPRODUCT((Tablo[[  ]]=$A3)*(OFFSET(Tablo[JOUR],0,AD$1)=$B11))</f>
        <v>0</v>
      </c>
      <c r="AE11" s="12">
        <f ca="1">SUMPRODUCT((Tablo[[  ]]=$A3)*(OFFSET(Tablo[JOUR],0,AE$1)=$B11))</f>
        <v>0</v>
      </c>
      <c r="AF11" s="12">
        <f ca="1">SUMPRODUCT((Tablo[SEMAINE]=$A3)*(OFFSET(Tablo[am/pm],0,AF$1)=$B11))</f>
        <v>0</v>
      </c>
      <c r="AG11" s="12">
        <f ca="1">SUMPRODUCT((Tablo[[  ]]=$A3)*(OFFSET(Tablo[JOUR],0,AG$1)=$B11))</f>
        <v>0</v>
      </c>
      <c r="AH11" s="12">
        <f ca="1">SUMPRODUCT((Tablo[[  ]]=$A3)*(OFFSET(Tablo[JOUR],0,AH$1)=$B11))</f>
        <v>0</v>
      </c>
      <c r="AI11" s="12">
        <f ca="1">SUMPRODUCT((Tablo[SEMAINE]=$A3)*(OFFSET(Tablo[am/pm],0,AI$1)=$B11))</f>
        <v>0</v>
      </c>
      <c r="AJ11" s="12">
        <f ca="1">SUMPRODUCT((Tablo[JOUR]=$A3)*(OFFSET(Tablo[marc],0,AJ$1)=$B11))</f>
        <v>0</v>
      </c>
      <c r="AK11" s="12">
        <f ca="1">SUMPRODUCT((Tablo[am/pm]=$A3)*(OFFSET(Tablo[Jérémy M],0,AK$1)=$B11))</f>
        <v>0</v>
      </c>
      <c r="AL11" s="12">
        <f ca="1">SUMPRODUCT((Tablo[marc]=$A3)*(OFFSET(Tablo[ursula],0,AL$1)=$B11))</f>
        <v>0</v>
      </c>
      <c r="AM11" s="12">
        <f ca="1">SUMPRODUCT((Tablo[SEMAINE]=$A3)*(OFFSET(Tablo[am/pm],0,AM$1)=$B11))</f>
        <v>0</v>
      </c>
      <c r="AN11" s="12">
        <f ca="1">SUMPRODUCT((Tablo[SEMAINE]=$A3)*(OFFSET(Tablo[am/pm],0,AN$1)=$B11))</f>
        <v>0</v>
      </c>
      <c r="AO11" s="12">
        <f ca="1">SUMPRODUCT((Tablo[[  ]]=$A3)*(OFFSET(Tablo[JOUR],0,AO$1)=$B11))</f>
        <v>0</v>
      </c>
      <c r="AP11" s="12">
        <f ca="1">SUMPRODUCT((Tablo[SEMAINE]=$A3)*(OFFSET(Tablo[am/pm],0,AP$1)=$B11))</f>
        <v>0</v>
      </c>
      <c r="AQ11" s="12">
        <f ca="1">SUMPRODUCT((Tablo[JOUR]=$A3)*(OFFSET(Tablo[marc],0,AQ$1)=$B11))</f>
        <v>0</v>
      </c>
      <c r="AR11" s="12">
        <f ca="1">SUMPRODUCT((Tablo[[  ]]=$A3)*(OFFSET(Tablo[JOUR],0,AR$1)=$B11))</f>
        <v>0</v>
      </c>
      <c r="AS11" s="12">
        <f ca="1">SUMPRODUCT((Tablo[[  ]]=$A3)*(OFFSET(Tablo[JOUR],0,AS$1)=$B11))</f>
        <v>0</v>
      </c>
      <c r="AT11" s="12">
        <f ca="1">SUMPRODUCT((Tablo[SEMAINE]=$A3)*(OFFSET(Tablo[am/pm],0,AT$1)=$B11))</f>
        <v>0</v>
      </c>
      <c r="AU11" s="12">
        <f ca="1">SUMPRODUCT((Tablo[JOUR]=$A3)*(OFFSET(Tablo[marc],0,AU$1)=$B11))</f>
        <v>0</v>
      </c>
      <c r="AV11" s="12">
        <f ca="1">SUMPRODUCT((Tablo[SEMAINE]=$A3)*(OFFSET(Tablo[am/pm],0,AV$1)=$B11))</f>
        <v>0</v>
      </c>
      <c r="AW11" s="12" t="e">
        <f ca="1">SUMPRODUCT((Tablo[[  ]]=$A3)*(OFFSET(Tablo[JOUR],0,AW$1)=$B11))</f>
        <v>#N/A</v>
      </c>
      <c r="AX11" s="12" t="e">
        <f ca="1">SUMPRODUCT((Tablo[[  ]]=$A3)*(OFFSET(Tablo[JOUR],0,AX$1)=$B11))</f>
        <v>#N/A</v>
      </c>
    </row>
    <row r="12" spans="1:50" ht="13.5" hidden="1" thickBot="1">
      <c r="A12" s="17"/>
      <c r="B12" s="31" t="s">
        <v>89</v>
      </c>
      <c r="C12" s="66" t="s">
        <v>86</v>
      </c>
    </row>
    <row r="13" spans="1:50" s="10" customFormat="1" ht="13.5" hidden="1" thickBot="1">
      <c r="A13" s="9"/>
      <c r="B13" s="18" t="s">
        <v>76</v>
      </c>
      <c r="C13" s="10" t="s">
        <v>88</v>
      </c>
      <c r="D13" s="10">
        <f ca="1">SUMPRODUCT((Tablo[[  ]]=$A3)*(OFFSET(Tablo[JOUR],0,D$1)=$B13))</f>
        <v>0</v>
      </c>
      <c r="E13" s="10">
        <f ca="1">SUMPRODUCT((Tablo[[  ]]=$A3)*(OFFSET(Tablo[JOUR],0,E$1)=$B13))</f>
        <v>0</v>
      </c>
      <c r="F13" s="10">
        <f ca="1">SUMPRODUCT((Tablo[[  ]]=$A3)*(OFFSET(Tablo[JOUR],0,F$1)=$B13))</f>
        <v>0</v>
      </c>
      <c r="G13" s="10">
        <f ca="1">SUMPRODUCT((Tablo[[  ]]=$A3)*(OFFSET(Tablo[JOUR],0,G$1)=$B13))</f>
        <v>0</v>
      </c>
      <c r="H13" s="10">
        <f ca="1">SUMPRODUCT((Tablo[[  ]]=$A3)*(OFFSET(Tablo[JOUR],0,H$1)=$B13))</f>
        <v>0</v>
      </c>
      <c r="I13" s="10">
        <f ca="1">SUMPRODUCT((Tablo[[  ]]=$A3)*(OFFSET(Tablo[JOUR],0,I$1)=$B13))</f>
        <v>0</v>
      </c>
      <c r="J13" s="10">
        <f ca="1">SUMPRODUCT((Tablo[[  ]]=$A3)*(OFFSET(Tablo[JOUR],0,J$1)=$B13))</f>
        <v>0</v>
      </c>
      <c r="K13" s="10">
        <f ca="1">SUMPRODUCT((Tablo[[  ]]=$A3)*(OFFSET(Tablo[JOUR],0,K$1)=$B13))</f>
        <v>0</v>
      </c>
      <c r="L13" s="10">
        <f ca="1">SUMPRODUCT((Tablo[[  ]]=$A3)*(OFFSET(Tablo[JOUR],0,L$1)=$B13))</f>
        <v>0</v>
      </c>
      <c r="M13" s="10">
        <f ca="1">SUMPRODUCT((Tablo[[  ]]=$A3)*(OFFSET(Tablo[JOUR],0,M$1)=$B13))</f>
        <v>0</v>
      </c>
      <c r="N13" s="10">
        <f ca="1">SUMPRODUCT((Tablo[SEMAINE]=$A3)*(OFFSET(Tablo[am/pm],0,N$1)=$B13))</f>
        <v>0</v>
      </c>
      <c r="O13" s="10">
        <f ca="1">SUMPRODUCT((Tablo[JOUR]=$A3)*(OFFSET(Tablo[marc],0,O$1)=$B13))</f>
        <v>0</v>
      </c>
      <c r="P13" s="10">
        <f ca="1">SUMPRODUCT((Tablo[am/pm]=$A3)*(OFFSET(Tablo[Jérémy M],0,P$1)=$B13))</f>
        <v>0</v>
      </c>
      <c r="Q13" s="10">
        <f ca="1">SUMPRODUCT((Tablo[marc]=$A3)*(OFFSET(Tablo[ursula],0,Q$1)=$B13))</f>
        <v>0</v>
      </c>
      <c r="R13" s="10">
        <f ca="1">SUMPRODUCT((Tablo[[  ]]=$A3)*(OFFSET(Tablo[JOUR],0,R$1)=$B13))</f>
        <v>0</v>
      </c>
      <c r="S13" s="10">
        <f ca="1">SUMPRODUCT((Tablo[[  ]]=$A3)*(OFFSET(Tablo[JOUR],0,S$1)=$B13))</f>
        <v>0</v>
      </c>
      <c r="T13" s="10">
        <f ca="1">SUMPRODUCT((Tablo[[  ]]=$A3)*(OFFSET(Tablo[JOUR],0,T$1)=$B13))</f>
        <v>0</v>
      </c>
      <c r="U13" s="10">
        <f ca="1">SUMPRODUCT((Tablo[[  ]]=$A3)*(OFFSET(Tablo[JOUR],0,U$1)=$B13))</f>
        <v>0</v>
      </c>
      <c r="V13" s="10">
        <f ca="1">SUMPRODUCT((Tablo[SEMAINE]=$A3)*(OFFSET(Tablo[am/pm],0,V$1)=$B13))</f>
        <v>0</v>
      </c>
      <c r="W13" s="10">
        <f ca="1">SUMPRODUCT((Tablo[JOUR]=$A3)*(OFFSET(Tablo[marc],0,W$1)=$B13))</f>
        <v>0</v>
      </c>
      <c r="X13" s="10">
        <f ca="1">SUMPRODUCT((Tablo[am/pm]=$A3)*(OFFSET(Tablo[Jérémy M],0,X$1)=$B13))</f>
        <v>0</v>
      </c>
      <c r="Y13" s="10">
        <f ca="1">SUMPRODUCT((Tablo[marc]=$A3)*(OFFSET(Tablo[ursula],0,Y$1)=$B13))</f>
        <v>0</v>
      </c>
      <c r="Z13" s="10">
        <f ca="1">SUMPRODUCT((Tablo[Jérémy M]=$A3)*(OFFSET(Tablo[carl],0,Z$1)=$B13))</f>
        <v>0</v>
      </c>
      <c r="AA13" s="10">
        <f ca="1">SUMPRODUCT((Tablo[[  ]]=$A3)*(OFFSET(Tablo[JOUR],0,AA$1)=$B13))</f>
        <v>0</v>
      </c>
      <c r="AB13" s="10">
        <f ca="1">SUMPRODUCT((Tablo[[  ]]=$A3)*(OFFSET(Tablo[JOUR],0,AB$1)=$B13))</f>
        <v>0</v>
      </c>
      <c r="AC13" s="10">
        <f ca="1">SUMPRODUCT((Tablo[[  ]]=$A3)*(OFFSET(Tablo[JOUR],0,AC$1)=$B13))</f>
        <v>0</v>
      </c>
      <c r="AD13" s="10">
        <f ca="1">SUMPRODUCT((Tablo[[  ]]=$A3)*(OFFSET(Tablo[JOUR],0,AD$1)=$B13))</f>
        <v>0</v>
      </c>
      <c r="AE13" s="10">
        <f ca="1">SUMPRODUCT((Tablo[[  ]]=$A3)*(OFFSET(Tablo[JOUR],0,AE$1)=$B13))</f>
        <v>0</v>
      </c>
      <c r="AF13" s="10">
        <f ca="1">SUMPRODUCT((Tablo[SEMAINE]=$A3)*(OFFSET(Tablo[am/pm],0,AF$1)=$B13))</f>
        <v>0</v>
      </c>
      <c r="AG13" s="10">
        <f ca="1">SUMPRODUCT((Tablo[[  ]]=$A3)*(OFFSET(Tablo[JOUR],0,AG$1)=$B13))</f>
        <v>0</v>
      </c>
      <c r="AH13" s="10">
        <f ca="1">SUMPRODUCT((Tablo[[  ]]=$A3)*(OFFSET(Tablo[JOUR],0,AH$1)=$B13))</f>
        <v>0</v>
      </c>
      <c r="AI13" s="10">
        <f ca="1">SUMPRODUCT((Tablo[SEMAINE]=$A3)*(OFFSET(Tablo[am/pm],0,AI$1)=$B13))</f>
        <v>0</v>
      </c>
      <c r="AJ13" s="10">
        <f ca="1">SUMPRODUCT((Tablo[JOUR]=$A3)*(OFFSET(Tablo[marc],0,AJ$1)=$B13))</f>
        <v>0</v>
      </c>
      <c r="AK13" s="10">
        <f ca="1">SUMPRODUCT((Tablo[am/pm]=$A3)*(OFFSET(Tablo[Jérémy M],0,AK$1)=$B13))</f>
        <v>0</v>
      </c>
      <c r="AL13" s="10">
        <f ca="1">SUMPRODUCT((Tablo[marc]=$A3)*(OFFSET(Tablo[ursula],0,AL$1)=$B13))</f>
        <v>0</v>
      </c>
      <c r="AM13" s="10">
        <f ca="1">SUMPRODUCT((Tablo[SEMAINE]=$A3)*(OFFSET(Tablo[am/pm],0,AM$1)=$B13))</f>
        <v>0</v>
      </c>
      <c r="AN13" s="10">
        <f ca="1">SUMPRODUCT((Tablo[SEMAINE]=$A3)*(OFFSET(Tablo[am/pm],0,AN$1)=$B13))</f>
        <v>0</v>
      </c>
      <c r="AO13" s="10">
        <f ca="1">SUMPRODUCT((Tablo[[  ]]=$A3)*(OFFSET(Tablo[JOUR],0,AO$1)=$B13))</f>
        <v>0</v>
      </c>
      <c r="AP13" s="10">
        <f ca="1">SUMPRODUCT((Tablo[SEMAINE]=$A3)*(OFFSET(Tablo[am/pm],0,AP$1)=$B13))</f>
        <v>0</v>
      </c>
      <c r="AQ13" s="10">
        <f ca="1">SUMPRODUCT((Tablo[JOUR]=$A3)*(OFFSET(Tablo[marc],0,AQ$1)=$B13))</f>
        <v>0</v>
      </c>
      <c r="AR13" s="10">
        <f ca="1">SUMPRODUCT((Tablo[[  ]]=$A3)*(OFFSET(Tablo[JOUR],0,AR$1)=$B13))</f>
        <v>0</v>
      </c>
      <c r="AS13" s="10">
        <f ca="1">SUMPRODUCT((Tablo[[  ]]=$A3)*(OFFSET(Tablo[JOUR],0,AS$1)=$B13))</f>
        <v>0</v>
      </c>
      <c r="AT13" s="10">
        <f ca="1">SUMPRODUCT((Tablo[SEMAINE]=$A3)*(OFFSET(Tablo[am/pm],0,AT$1)=$B13))</f>
        <v>0</v>
      </c>
      <c r="AU13" s="10">
        <f ca="1">SUMPRODUCT((Tablo[JOUR]=$A3)*(OFFSET(Tablo[marc],0,AU$1)=$B13))</f>
        <v>0</v>
      </c>
      <c r="AV13" s="10">
        <f ca="1">SUMPRODUCT((Tablo[SEMAINE]=$A3)*(OFFSET(Tablo[am/pm],0,AV$1)=$B13))</f>
        <v>0</v>
      </c>
      <c r="AW13" s="10" t="e">
        <f ca="1">SUMPRODUCT((Tablo[[  ]]=$A3)*(OFFSET(Tablo[JOUR],0,AW$1)=$B13))</f>
        <v>#N/A</v>
      </c>
      <c r="AX13" s="10" t="e">
        <f ca="1">SUMPRODUCT((Tablo[[  ]]=$A3)*(OFFSET(Tablo[JOUR],0,AX$1)=$B13))</f>
        <v>#N/A</v>
      </c>
    </row>
    <row r="14" spans="1:50" s="8" customFormat="1" ht="13.5" hidden="1" thickBot="1">
      <c r="A14" s="11">
        <f>EOMONTH(A3+1,0)</f>
        <v>42794</v>
      </c>
      <c r="B14" s="8" t="s">
        <v>71</v>
      </c>
      <c r="C14" s="8" t="s">
        <v>85</v>
      </c>
      <c r="D14" s="19">
        <f ca="1">SUMPRODUCT((Tablo[[  ]]=$A14)*(Tablo[JOUR]=$B14),(OFFSET(Tablo[JOUR],0,D$1)))</f>
        <v>0</v>
      </c>
      <c r="E14" s="19">
        <f ca="1">SUMPRODUCT((Tablo[[  ]]=$A14)*(Tablo[JOUR]=$B14),(OFFSET(Tablo[JOUR],0,E$1)))</f>
        <v>0</v>
      </c>
      <c r="F14" s="19">
        <f ca="1">SUMPRODUCT((Tablo[[  ]]=$A14)*(Tablo[JOUR]=$B14),(OFFSET(Tablo[JOUR],0,F$1)))</f>
        <v>0</v>
      </c>
      <c r="G14" s="19">
        <f ca="1">SUMPRODUCT((Tablo[[  ]]=$A14)*(Tablo[JOUR]=$B14),(OFFSET(Tablo[JOUR],0,G$1)))</f>
        <v>0</v>
      </c>
      <c r="H14" s="19">
        <f ca="1">SUMPRODUCT((Tablo[[  ]]=$A14)*(Tablo[JOUR]=$B14),(OFFSET(Tablo[JOUR],0,H$1)))</f>
        <v>0</v>
      </c>
      <c r="I14" s="19">
        <f ca="1">SUMPRODUCT((Tablo[[  ]]=$A14)*(Tablo[JOUR]=$B14),(OFFSET(Tablo[JOUR],0,I$1)))</f>
        <v>0</v>
      </c>
      <c r="J14" s="19">
        <f ca="1">SUMPRODUCT((Tablo[[  ]]=$A14)*(Tablo[JOUR]=$B14),(OFFSET(Tablo[JOUR],0,J$1)))</f>
        <v>0</v>
      </c>
      <c r="K14" s="19">
        <f ca="1">SUMPRODUCT((Tablo[[  ]]=$A14)*(Tablo[JOUR]=$B14),(OFFSET(Tablo[JOUR],0,K$1)))</f>
        <v>0</v>
      </c>
      <c r="L14" s="19">
        <f ca="1">SUMPRODUCT((Tablo[[  ]]=$A14)*(Tablo[JOUR]=$B14),(OFFSET(Tablo[JOUR],0,L$1)))</f>
        <v>0</v>
      </c>
      <c r="M14" s="19">
        <f ca="1">SUMPRODUCT((Tablo[[  ]]=$A14)*(Tablo[JOUR]=$B14),(OFFSET(Tablo[JOUR],0,M$1)))</f>
        <v>0</v>
      </c>
      <c r="N14" s="19">
        <f ca="1">SUMPRODUCT((Tablo[SEMAINE]=$A14)*(Tablo[am/pm]=$B14),(OFFSET(Tablo[am/pm],0,N$1)))</f>
        <v>0</v>
      </c>
      <c r="O14" s="19">
        <f ca="1">SUMPRODUCT((Tablo[JOUR]=$A14)*(Tablo[marc]=$B14),(OFFSET(Tablo[marc],0,O$1)))</f>
        <v>0</v>
      </c>
      <c r="P14" s="19">
        <f ca="1">SUMPRODUCT((Tablo[am/pm]=$A14)*(Tablo[Jérémy M]=$B14),(OFFSET(Tablo[Jérémy M],0,P$1)))</f>
        <v>0</v>
      </c>
      <c r="Q14" s="19">
        <f ca="1">SUMPRODUCT((Tablo[marc]=$A14)*(Tablo[ursula]=$B14),(OFFSET(Tablo[ursula],0,Q$1)))</f>
        <v>0</v>
      </c>
      <c r="R14" s="19">
        <f ca="1">SUMPRODUCT((Tablo[[  ]]=$A14)*(Tablo[JOUR]=$B14),(OFFSET(Tablo[JOUR],0,R$1)))</f>
        <v>0</v>
      </c>
      <c r="S14" s="19">
        <f ca="1">SUMPRODUCT((Tablo[[  ]]=$A14)*(Tablo[JOUR]=$B14),(OFFSET(Tablo[JOUR],0,S$1)))</f>
        <v>0</v>
      </c>
      <c r="T14" s="19">
        <f ca="1">SUMPRODUCT((Tablo[[  ]]=$A14)*(Tablo[JOUR]=$B14),(OFFSET(Tablo[JOUR],0,T$1)))</f>
        <v>0</v>
      </c>
      <c r="U14" s="19">
        <f ca="1">SUMPRODUCT((Tablo[[  ]]=$A14)*(Tablo[JOUR]=$B14),(OFFSET(Tablo[JOUR],0,U$1)))</f>
        <v>0</v>
      </c>
      <c r="V14" s="19">
        <f ca="1">SUMPRODUCT((Tablo[SEMAINE]=$A14)*(Tablo[am/pm]=$B14),(OFFSET(Tablo[am/pm],0,V$1)))</f>
        <v>0</v>
      </c>
      <c r="W14" s="19">
        <f ca="1">SUMPRODUCT((Tablo[JOUR]=$A14)*(Tablo[marc]=$B14),(OFFSET(Tablo[marc],0,W$1)))</f>
        <v>0</v>
      </c>
      <c r="X14" s="19">
        <f ca="1">SUMPRODUCT((Tablo[am/pm]=$A14)*(Tablo[Jérémy M]=$B14),(OFFSET(Tablo[Jérémy M],0,X$1)))</f>
        <v>0</v>
      </c>
      <c r="Y14" s="19">
        <f ca="1">SUMPRODUCT((Tablo[marc]=$A14)*(Tablo[ursula]=$B14),(OFFSET(Tablo[ursula],0,Y$1)))</f>
        <v>0</v>
      </c>
      <c r="Z14" s="19">
        <f ca="1">SUMPRODUCT((Tablo[Jérémy M]=$A14)*(Tablo[carl]=$B14),(OFFSET(Tablo[carl],0,Z$1)))</f>
        <v>0</v>
      </c>
      <c r="AA14" s="19">
        <f ca="1">SUMPRODUCT((Tablo[[  ]]=$A14)*(Tablo[JOUR]=$B14),(OFFSET(Tablo[JOUR],0,AA$1)))</f>
        <v>0</v>
      </c>
      <c r="AB14" s="19">
        <f ca="1">SUMPRODUCT((Tablo[[  ]]=$A14)*(Tablo[JOUR]=$B14),(OFFSET(Tablo[JOUR],0,AB$1)))</f>
        <v>0</v>
      </c>
      <c r="AC14" s="19">
        <f ca="1">SUMPRODUCT((Tablo[[  ]]=$A14)*(Tablo[JOUR]=$B14),(OFFSET(Tablo[JOUR],0,AC$1)))</f>
        <v>0</v>
      </c>
      <c r="AD14" s="19">
        <f ca="1">SUMPRODUCT((Tablo[[  ]]=$A14)*(Tablo[JOUR]=$B14),(OFFSET(Tablo[JOUR],0,AD$1)))</f>
        <v>0</v>
      </c>
      <c r="AE14" s="19">
        <f ca="1">SUMPRODUCT((Tablo[[  ]]=$A14)*(Tablo[JOUR]=$B14),(OFFSET(Tablo[JOUR],0,AE$1)))</f>
        <v>0</v>
      </c>
      <c r="AF14" s="19">
        <f ca="1">SUMPRODUCT((Tablo[SEMAINE]=$A14)*(Tablo[am/pm]=$B14),(OFFSET(Tablo[am/pm],0,AF$1)))</f>
        <v>0</v>
      </c>
      <c r="AG14" s="19">
        <f ca="1">SUMPRODUCT((Tablo[[  ]]=$A14)*(Tablo[JOUR]=$B14),(OFFSET(Tablo[JOUR],0,AG$1)))</f>
        <v>0</v>
      </c>
      <c r="AH14" s="19">
        <f ca="1">SUMPRODUCT((Tablo[[  ]]=$A14)*(Tablo[JOUR]=$B14),(OFFSET(Tablo[JOUR],0,AH$1)))</f>
        <v>0</v>
      </c>
      <c r="AI14" s="19">
        <f ca="1">SUMPRODUCT((Tablo[SEMAINE]=$A14)*(Tablo[am/pm]=$B14),(OFFSET(Tablo[am/pm],0,AI$1)))</f>
        <v>0</v>
      </c>
      <c r="AJ14" s="19">
        <f ca="1">SUMPRODUCT((Tablo[JOUR]=$A14)*(Tablo[marc]=$B14),(OFFSET(Tablo[marc],0,AJ$1)))</f>
        <v>0</v>
      </c>
      <c r="AK14" s="19">
        <f ca="1">SUMPRODUCT((Tablo[am/pm]=$A14)*(Tablo[Jérémy M]=$B14),(OFFSET(Tablo[Jérémy M],0,AK$1)))</f>
        <v>0</v>
      </c>
      <c r="AL14" s="19">
        <f ca="1">SUMPRODUCT((Tablo[marc]=$A14)*(Tablo[ursula]=$B14),(OFFSET(Tablo[ursula],0,AL$1)))</f>
        <v>0</v>
      </c>
      <c r="AM14" s="19">
        <f ca="1">SUMPRODUCT((Tablo[SEMAINE]=$A14)*(Tablo[am/pm]=$B14),(OFFSET(Tablo[am/pm],0,AM$1)))</f>
        <v>0</v>
      </c>
      <c r="AN14" s="19">
        <f ca="1">SUMPRODUCT((Tablo[SEMAINE]=$A14)*(Tablo[am/pm]=$B14),(OFFSET(Tablo[am/pm],0,AN$1)))</f>
        <v>0</v>
      </c>
      <c r="AO14" s="19">
        <f ca="1">SUMPRODUCT((Tablo[[  ]]=$A14)*(Tablo[JOUR]=$B14),(OFFSET(Tablo[JOUR],0,AO$1)))</f>
        <v>0</v>
      </c>
      <c r="AP14" s="19">
        <f ca="1">SUMPRODUCT((Tablo[SEMAINE]=$A14)*(Tablo[am/pm]=$B14),(OFFSET(Tablo[am/pm],0,AP$1)))</f>
        <v>0</v>
      </c>
      <c r="AQ14" s="19">
        <f ca="1">SUMPRODUCT((Tablo[JOUR]=$A14)*(Tablo[marc]=$B14),(OFFSET(Tablo[marc],0,AQ$1)))</f>
        <v>0</v>
      </c>
      <c r="AR14" s="19">
        <f ca="1">SUMPRODUCT((Tablo[[  ]]=$A14)*(Tablo[JOUR]=$B14),(OFFSET(Tablo[JOUR],0,AR$1)))</f>
        <v>0</v>
      </c>
      <c r="AS14" s="19">
        <f ca="1">SUMPRODUCT((Tablo[[  ]]=$A14)*(Tablo[JOUR]=$B14),(OFFSET(Tablo[JOUR],0,AS$1)))</f>
        <v>0</v>
      </c>
      <c r="AT14" s="19">
        <f ca="1">SUMPRODUCT((Tablo[SEMAINE]=$A14)*(Tablo[am/pm]=$B14),(OFFSET(Tablo[am/pm],0,AT$1)))</f>
        <v>0</v>
      </c>
      <c r="AU14" s="19">
        <f ca="1">SUMPRODUCT((Tablo[JOUR]=$A14)*(Tablo[marc]=$B14),(OFFSET(Tablo[marc],0,AU$1)))</f>
        <v>0</v>
      </c>
      <c r="AV14" s="19">
        <f ca="1">SUMPRODUCT((Tablo[SEMAINE]=$A14)*(Tablo[am/pm]=$B14),(OFFSET(Tablo[am/pm],0,AV$1)))</f>
        <v>0</v>
      </c>
      <c r="AW14" s="19" t="e">
        <f ca="1">SUMPRODUCT((Tablo[[  ]]=$A14)*(Tablo[JOUR]=$B14),(OFFSET(Tablo[JOUR],0,AW$1)))</f>
        <v>#N/A</v>
      </c>
      <c r="AX14" s="19" t="e">
        <f ca="1">SUMPRODUCT((Tablo[[  ]]=$A14)*(Tablo[JOUR]=$B14),(OFFSET(Tablo[JOUR],0,AX$1)))</f>
        <v>#N/A</v>
      </c>
    </row>
    <row r="15" spans="1:50" ht="13.5" hidden="1" thickBot="1">
      <c r="A15" s="17"/>
      <c r="B15" s="12" t="s">
        <v>72</v>
      </c>
      <c r="C15" s="12" t="s">
        <v>85</v>
      </c>
      <c r="D15" s="20">
        <f ca="1">SUMPRODUCT((Tablo[[  ]]=$A14)*(Tablo[JOUR]=$B15),(OFFSET(Tablo[JOUR],0,D$1)))</f>
        <v>0</v>
      </c>
      <c r="E15" s="20">
        <f ca="1">SUMPRODUCT((Tablo[[  ]]=$A14)*(Tablo[JOUR]=$B15),(OFFSET(Tablo[JOUR],0,E$1)))</f>
        <v>0</v>
      </c>
      <c r="F15" s="20">
        <f ca="1">SUMPRODUCT((Tablo[[  ]]=$A14)*(Tablo[JOUR]=$B15),(OFFSET(Tablo[JOUR],0,F$1)))</f>
        <v>0</v>
      </c>
      <c r="G15" s="20">
        <f ca="1">SUMPRODUCT((Tablo[[  ]]=$A14)*(Tablo[JOUR]=$B15),(OFFSET(Tablo[JOUR],0,G$1)))</f>
        <v>0</v>
      </c>
      <c r="H15" s="20">
        <f ca="1">SUMPRODUCT((Tablo[[  ]]=$A14)*(Tablo[JOUR]=$B15),(OFFSET(Tablo[JOUR],0,H$1)))</f>
        <v>0</v>
      </c>
      <c r="I15" s="20">
        <f ca="1">SUMPRODUCT((Tablo[[  ]]=$A14)*(Tablo[JOUR]=$B15),(OFFSET(Tablo[JOUR],0,I$1)))</f>
        <v>0</v>
      </c>
      <c r="J15" s="20">
        <f ca="1">SUMPRODUCT((Tablo[[  ]]=$A14)*(Tablo[JOUR]=$B15),(OFFSET(Tablo[JOUR],0,J$1)))</f>
        <v>0</v>
      </c>
      <c r="K15" s="20">
        <f ca="1">SUMPRODUCT((Tablo[[  ]]=$A14)*(Tablo[JOUR]=$B15),(OFFSET(Tablo[JOUR],0,K$1)))</f>
        <v>0</v>
      </c>
      <c r="L15" s="20">
        <f ca="1">SUMPRODUCT((Tablo[[  ]]=$A14)*(Tablo[JOUR]=$B15),(OFFSET(Tablo[JOUR],0,L$1)))</f>
        <v>0</v>
      </c>
      <c r="M15" s="20">
        <f ca="1">SUMPRODUCT((Tablo[[  ]]=$A14)*(Tablo[JOUR]=$B15),(OFFSET(Tablo[JOUR],0,M$1)))</f>
        <v>0</v>
      </c>
      <c r="N15" s="20">
        <f ca="1">SUMPRODUCT((Tablo[SEMAINE]=$A14)*(Tablo[am/pm]=$B15),(OFFSET(Tablo[am/pm],0,N$1)))</f>
        <v>0</v>
      </c>
      <c r="O15" s="20">
        <f ca="1">SUMPRODUCT((Tablo[JOUR]=$A14)*(Tablo[marc]=$B15),(OFFSET(Tablo[marc],0,O$1)))</f>
        <v>0</v>
      </c>
      <c r="P15" s="20">
        <f ca="1">SUMPRODUCT((Tablo[am/pm]=$A14)*(Tablo[Jérémy M]=$B15),(OFFSET(Tablo[Jérémy M],0,P$1)))</f>
        <v>0</v>
      </c>
      <c r="Q15" s="20">
        <f ca="1">SUMPRODUCT((Tablo[marc]=$A14)*(Tablo[ursula]=$B15),(OFFSET(Tablo[ursula],0,Q$1)))</f>
        <v>0</v>
      </c>
      <c r="R15" s="20">
        <f ca="1">SUMPRODUCT((Tablo[[  ]]=$A14)*(Tablo[JOUR]=$B15),(OFFSET(Tablo[JOUR],0,R$1)))</f>
        <v>0</v>
      </c>
      <c r="S15" s="20">
        <f ca="1">SUMPRODUCT((Tablo[[  ]]=$A14)*(Tablo[JOUR]=$B15),(OFFSET(Tablo[JOUR],0,S$1)))</f>
        <v>0</v>
      </c>
      <c r="T15" s="20">
        <f ca="1">SUMPRODUCT((Tablo[[  ]]=$A14)*(Tablo[JOUR]=$B15),(OFFSET(Tablo[JOUR],0,T$1)))</f>
        <v>0</v>
      </c>
      <c r="U15" s="20">
        <f ca="1">SUMPRODUCT((Tablo[[  ]]=$A14)*(Tablo[JOUR]=$B15),(OFFSET(Tablo[JOUR],0,U$1)))</f>
        <v>0</v>
      </c>
      <c r="V15" s="20">
        <f ca="1">SUMPRODUCT((Tablo[SEMAINE]=$A14)*(Tablo[am/pm]=$B15),(OFFSET(Tablo[am/pm],0,V$1)))</f>
        <v>0</v>
      </c>
      <c r="W15" s="20">
        <f ca="1">SUMPRODUCT((Tablo[JOUR]=$A14)*(Tablo[marc]=$B15),(OFFSET(Tablo[marc],0,W$1)))</f>
        <v>0</v>
      </c>
      <c r="X15" s="20">
        <f ca="1">SUMPRODUCT((Tablo[am/pm]=$A14)*(Tablo[Jérémy M]=$B15),(OFFSET(Tablo[Jérémy M],0,X$1)))</f>
        <v>0</v>
      </c>
      <c r="Y15" s="20">
        <f ca="1">SUMPRODUCT((Tablo[marc]=$A14)*(Tablo[ursula]=$B15),(OFFSET(Tablo[ursula],0,Y$1)))</f>
        <v>0</v>
      </c>
      <c r="Z15" s="20">
        <f ca="1">SUMPRODUCT((Tablo[Jérémy M]=$A14)*(Tablo[carl]=$B15),(OFFSET(Tablo[carl],0,Z$1)))</f>
        <v>0</v>
      </c>
      <c r="AA15" s="20">
        <f ca="1">SUMPRODUCT((Tablo[[  ]]=$A14)*(Tablo[JOUR]=$B15),(OFFSET(Tablo[JOUR],0,AA$1)))</f>
        <v>0</v>
      </c>
      <c r="AB15" s="20">
        <f ca="1">SUMPRODUCT((Tablo[[  ]]=$A14)*(Tablo[JOUR]=$B15),(OFFSET(Tablo[JOUR],0,AB$1)))</f>
        <v>0</v>
      </c>
      <c r="AC15" s="20">
        <f ca="1">SUMPRODUCT((Tablo[[  ]]=$A14)*(Tablo[JOUR]=$B15),(OFFSET(Tablo[JOUR],0,AC$1)))</f>
        <v>0</v>
      </c>
      <c r="AD15" s="20">
        <f ca="1">SUMPRODUCT((Tablo[[  ]]=$A14)*(Tablo[JOUR]=$B15),(OFFSET(Tablo[JOUR],0,AD$1)))</f>
        <v>0</v>
      </c>
      <c r="AE15" s="20">
        <f ca="1">SUMPRODUCT((Tablo[[  ]]=$A14)*(Tablo[JOUR]=$B15),(OFFSET(Tablo[JOUR],0,AE$1)))</f>
        <v>0</v>
      </c>
      <c r="AF15" s="20">
        <f ca="1">SUMPRODUCT((Tablo[SEMAINE]=$A14)*(Tablo[am/pm]=$B15),(OFFSET(Tablo[am/pm],0,AF$1)))</f>
        <v>0</v>
      </c>
      <c r="AG15" s="20">
        <f ca="1">SUMPRODUCT((Tablo[[  ]]=$A14)*(Tablo[JOUR]=$B15),(OFFSET(Tablo[JOUR],0,AG$1)))</f>
        <v>0</v>
      </c>
      <c r="AH15" s="20">
        <f ca="1">SUMPRODUCT((Tablo[[  ]]=$A14)*(Tablo[JOUR]=$B15),(OFFSET(Tablo[JOUR],0,AH$1)))</f>
        <v>0</v>
      </c>
      <c r="AI15" s="20">
        <f ca="1">SUMPRODUCT((Tablo[SEMAINE]=$A14)*(Tablo[am/pm]=$B15),(OFFSET(Tablo[am/pm],0,AI$1)))</f>
        <v>0</v>
      </c>
      <c r="AJ15" s="20">
        <f ca="1">SUMPRODUCT((Tablo[JOUR]=$A14)*(Tablo[marc]=$B15),(OFFSET(Tablo[marc],0,AJ$1)))</f>
        <v>0</v>
      </c>
      <c r="AK15" s="20">
        <f ca="1">SUMPRODUCT((Tablo[am/pm]=$A14)*(Tablo[Jérémy M]=$B15),(OFFSET(Tablo[Jérémy M],0,AK$1)))</f>
        <v>0</v>
      </c>
      <c r="AL15" s="20">
        <f ca="1">SUMPRODUCT((Tablo[marc]=$A14)*(Tablo[ursula]=$B15),(OFFSET(Tablo[ursula],0,AL$1)))</f>
        <v>0</v>
      </c>
      <c r="AM15" s="20">
        <f ca="1">SUMPRODUCT((Tablo[SEMAINE]=$A14)*(Tablo[am/pm]=$B15),(OFFSET(Tablo[am/pm],0,AM$1)))</f>
        <v>0</v>
      </c>
      <c r="AN15" s="20">
        <f ca="1">SUMPRODUCT((Tablo[SEMAINE]=$A14)*(Tablo[am/pm]=$B15),(OFFSET(Tablo[am/pm],0,AN$1)))</f>
        <v>0</v>
      </c>
      <c r="AO15" s="20">
        <f ca="1">SUMPRODUCT((Tablo[[  ]]=$A14)*(Tablo[JOUR]=$B15),(OFFSET(Tablo[JOUR],0,AO$1)))</f>
        <v>0</v>
      </c>
      <c r="AP15" s="20">
        <f ca="1">SUMPRODUCT((Tablo[SEMAINE]=$A14)*(Tablo[am/pm]=$B15),(OFFSET(Tablo[am/pm],0,AP$1)))</f>
        <v>0</v>
      </c>
      <c r="AQ15" s="20">
        <f ca="1">SUMPRODUCT((Tablo[JOUR]=$A14)*(Tablo[marc]=$B15),(OFFSET(Tablo[marc],0,AQ$1)))</f>
        <v>0</v>
      </c>
      <c r="AR15" s="20">
        <f ca="1">SUMPRODUCT((Tablo[[  ]]=$A14)*(Tablo[JOUR]=$B15),(OFFSET(Tablo[JOUR],0,AR$1)))</f>
        <v>0</v>
      </c>
      <c r="AS15" s="20">
        <f ca="1">SUMPRODUCT((Tablo[[  ]]=$A14)*(Tablo[JOUR]=$B15),(OFFSET(Tablo[JOUR],0,AS$1)))</f>
        <v>0</v>
      </c>
      <c r="AT15" s="20">
        <f ca="1">SUMPRODUCT((Tablo[SEMAINE]=$A14)*(Tablo[am/pm]=$B15),(OFFSET(Tablo[am/pm],0,AT$1)))</f>
        <v>0</v>
      </c>
      <c r="AU15" s="20">
        <f ca="1">SUMPRODUCT((Tablo[JOUR]=$A14)*(Tablo[marc]=$B15),(OFFSET(Tablo[marc],0,AU$1)))</f>
        <v>0</v>
      </c>
      <c r="AV15" s="20">
        <f ca="1">SUMPRODUCT((Tablo[SEMAINE]=$A14)*(Tablo[am/pm]=$B15),(OFFSET(Tablo[am/pm],0,AV$1)))</f>
        <v>0</v>
      </c>
      <c r="AW15" s="20" t="e">
        <f ca="1">SUMPRODUCT((Tablo[[  ]]=$A14)*(Tablo[JOUR]=$B15),(OFFSET(Tablo[JOUR],0,AW$1)))</f>
        <v>#N/A</v>
      </c>
      <c r="AX15" s="20" t="e">
        <f ca="1">SUMPRODUCT((Tablo[[  ]]=$A14)*(Tablo[JOUR]=$B15),(OFFSET(Tablo[JOUR],0,AX$1)))</f>
        <v>#N/A</v>
      </c>
    </row>
    <row r="16" spans="1:50" s="23" customFormat="1" ht="13.5" hidden="1" thickBot="1">
      <c r="A16" s="22"/>
      <c r="B16" s="23" t="s">
        <v>66</v>
      </c>
      <c r="C16" s="24" t="s">
        <v>86</v>
      </c>
      <c r="D16" s="20">
        <f ca="1">SUMPRODUCT((Tablo[[  ]]=$A14)*(Tablo[JOUR]=$B16),(OFFSET(Tablo[JOUR],0,D$1)))</f>
        <v>0</v>
      </c>
      <c r="E16" s="20">
        <f ca="1">SUMPRODUCT((Tablo[[  ]]=$A14)*(Tablo[JOUR]=$B16),(OFFSET(Tablo[JOUR],0,E$1)))</f>
        <v>0</v>
      </c>
      <c r="F16" s="20">
        <f ca="1">SUMPRODUCT((Tablo[[  ]]=$A14)*(Tablo[JOUR]=$B16),(OFFSET(Tablo[JOUR],0,F$1)))</f>
        <v>0</v>
      </c>
      <c r="G16" s="20">
        <f ca="1">SUMPRODUCT((Tablo[[  ]]=$A14)*(Tablo[JOUR]=$B16),(OFFSET(Tablo[JOUR],0,G$1)))</f>
        <v>0</v>
      </c>
      <c r="H16" s="20">
        <f ca="1">SUMPRODUCT((Tablo[[  ]]=$A14)*(Tablo[JOUR]=$B16),(OFFSET(Tablo[JOUR],0,H$1)))</f>
        <v>0</v>
      </c>
      <c r="I16" s="20">
        <f ca="1">SUMPRODUCT((Tablo[[  ]]=$A14)*(Tablo[JOUR]=$B16),(OFFSET(Tablo[JOUR],0,I$1)))</f>
        <v>0</v>
      </c>
      <c r="J16" s="20">
        <f ca="1">SUMPRODUCT((Tablo[[  ]]=$A14)*(Tablo[JOUR]=$B16),(OFFSET(Tablo[JOUR],0,J$1)))</f>
        <v>0</v>
      </c>
      <c r="K16" s="20">
        <f ca="1">SUMPRODUCT((Tablo[[  ]]=$A14)*(Tablo[JOUR]=$B16),(OFFSET(Tablo[JOUR],0,K$1)))</f>
        <v>0</v>
      </c>
      <c r="L16" s="20">
        <f ca="1">SUMPRODUCT((Tablo[[  ]]=$A14)*(Tablo[JOUR]=$B16),(OFFSET(Tablo[JOUR],0,L$1)))</f>
        <v>0</v>
      </c>
      <c r="M16" s="20">
        <f ca="1">SUMPRODUCT((Tablo[[  ]]=$A14)*(Tablo[JOUR]=$B16),(OFFSET(Tablo[JOUR],0,M$1)))</f>
        <v>0</v>
      </c>
      <c r="N16" s="20">
        <f ca="1">SUMPRODUCT((Tablo[SEMAINE]=$A14)*(Tablo[am/pm]=$B16),(OFFSET(Tablo[am/pm],0,N$1)))</f>
        <v>0</v>
      </c>
      <c r="O16" s="20">
        <f ca="1">SUMPRODUCT((Tablo[JOUR]=$A14)*(Tablo[marc]=$B16),(OFFSET(Tablo[marc],0,O$1)))</f>
        <v>0</v>
      </c>
      <c r="P16" s="20">
        <f ca="1">SUMPRODUCT((Tablo[am/pm]=$A14)*(Tablo[Jérémy M]=$B16),(OFFSET(Tablo[Jérémy M],0,P$1)))</f>
        <v>0</v>
      </c>
      <c r="Q16" s="20">
        <f ca="1">SUMPRODUCT((Tablo[marc]=$A14)*(Tablo[ursula]=$B16),(OFFSET(Tablo[ursula],0,Q$1)))</f>
        <v>0</v>
      </c>
      <c r="R16" s="20">
        <f ca="1">SUMPRODUCT((Tablo[[  ]]=$A14)*(Tablo[JOUR]=$B16),(OFFSET(Tablo[JOUR],0,R$1)))</f>
        <v>0</v>
      </c>
      <c r="S16" s="20">
        <f ca="1">SUMPRODUCT((Tablo[[  ]]=$A14)*(Tablo[JOUR]=$B16),(OFFSET(Tablo[JOUR],0,S$1)))</f>
        <v>0</v>
      </c>
      <c r="T16" s="20">
        <f ca="1">SUMPRODUCT((Tablo[[  ]]=$A14)*(Tablo[JOUR]=$B16),(OFFSET(Tablo[JOUR],0,T$1)))</f>
        <v>0</v>
      </c>
      <c r="U16" s="20">
        <f ca="1">SUMPRODUCT((Tablo[[  ]]=$A14)*(Tablo[JOUR]=$B16),(OFFSET(Tablo[JOUR],0,U$1)))</f>
        <v>0</v>
      </c>
      <c r="V16" s="20">
        <f ca="1">SUMPRODUCT((Tablo[SEMAINE]=$A14)*(Tablo[am/pm]=$B16),(OFFSET(Tablo[am/pm],0,V$1)))</f>
        <v>0</v>
      </c>
      <c r="W16" s="20">
        <f ca="1">SUMPRODUCT((Tablo[JOUR]=$A14)*(Tablo[marc]=$B16),(OFFSET(Tablo[marc],0,W$1)))</f>
        <v>0</v>
      </c>
      <c r="X16" s="20">
        <f ca="1">SUMPRODUCT((Tablo[am/pm]=$A14)*(Tablo[Jérémy M]=$B16),(OFFSET(Tablo[Jérémy M],0,X$1)))</f>
        <v>0</v>
      </c>
      <c r="Y16" s="20">
        <f ca="1">SUMPRODUCT((Tablo[marc]=$A14)*(Tablo[ursula]=$B16),(OFFSET(Tablo[ursula],0,Y$1)))</f>
        <v>0</v>
      </c>
      <c r="Z16" s="20">
        <f ca="1">SUMPRODUCT((Tablo[Jérémy M]=$A14)*(Tablo[carl]=$B16),(OFFSET(Tablo[carl],0,Z$1)))</f>
        <v>0</v>
      </c>
      <c r="AA16" s="20">
        <f ca="1">SUMPRODUCT((Tablo[[  ]]=$A14)*(Tablo[JOUR]=$B16),(OFFSET(Tablo[JOUR],0,AA$1)))</f>
        <v>0</v>
      </c>
      <c r="AB16" s="20">
        <f ca="1">SUMPRODUCT((Tablo[[  ]]=$A14)*(Tablo[JOUR]=$B16),(OFFSET(Tablo[JOUR],0,AB$1)))</f>
        <v>0</v>
      </c>
      <c r="AC16" s="20">
        <f ca="1">SUMPRODUCT((Tablo[[  ]]=$A14)*(Tablo[JOUR]=$B16),(OFFSET(Tablo[JOUR],0,AC$1)))</f>
        <v>0</v>
      </c>
      <c r="AD16" s="20">
        <f ca="1">SUMPRODUCT((Tablo[[  ]]=$A14)*(Tablo[JOUR]=$B16),(OFFSET(Tablo[JOUR],0,AD$1)))</f>
        <v>0</v>
      </c>
      <c r="AE16" s="20">
        <f ca="1">SUMPRODUCT((Tablo[[  ]]=$A14)*(Tablo[JOUR]=$B16),(OFFSET(Tablo[JOUR],0,AE$1)))</f>
        <v>0</v>
      </c>
      <c r="AF16" s="20">
        <f ca="1">SUMPRODUCT((Tablo[SEMAINE]=$A14)*(Tablo[am/pm]=$B16),(OFFSET(Tablo[am/pm],0,AF$1)))</f>
        <v>0</v>
      </c>
      <c r="AG16" s="20">
        <f ca="1">SUMPRODUCT((Tablo[[  ]]=$A14)*(Tablo[JOUR]=$B16),(OFFSET(Tablo[JOUR],0,AG$1)))</f>
        <v>0</v>
      </c>
      <c r="AH16" s="20">
        <f ca="1">SUMPRODUCT((Tablo[[  ]]=$A14)*(Tablo[JOUR]=$B16),(OFFSET(Tablo[JOUR],0,AH$1)))</f>
        <v>0</v>
      </c>
      <c r="AI16" s="20">
        <f ca="1">SUMPRODUCT((Tablo[SEMAINE]=$A14)*(Tablo[am/pm]=$B16),(OFFSET(Tablo[am/pm],0,AI$1)))</f>
        <v>0</v>
      </c>
      <c r="AJ16" s="20">
        <f ca="1">SUMPRODUCT((Tablo[JOUR]=$A14)*(Tablo[marc]=$B16),(OFFSET(Tablo[marc],0,AJ$1)))</f>
        <v>0</v>
      </c>
      <c r="AK16" s="20">
        <f ca="1">SUMPRODUCT((Tablo[am/pm]=$A14)*(Tablo[Jérémy M]=$B16),(OFFSET(Tablo[Jérémy M],0,AK$1)))</f>
        <v>0</v>
      </c>
      <c r="AL16" s="20">
        <f ca="1">SUMPRODUCT((Tablo[marc]=$A14)*(Tablo[ursula]=$B16),(OFFSET(Tablo[ursula],0,AL$1)))</f>
        <v>0</v>
      </c>
      <c r="AM16" s="20">
        <f ca="1">SUMPRODUCT((Tablo[SEMAINE]=$A14)*(Tablo[am/pm]=$B16),(OFFSET(Tablo[am/pm],0,AM$1)))</f>
        <v>0</v>
      </c>
      <c r="AN16" s="20">
        <f ca="1">SUMPRODUCT((Tablo[SEMAINE]=$A14)*(Tablo[am/pm]=$B16),(OFFSET(Tablo[am/pm],0,AN$1)))</f>
        <v>0</v>
      </c>
      <c r="AO16" s="20">
        <f ca="1">SUMPRODUCT((Tablo[[  ]]=$A14)*(Tablo[JOUR]=$B16),(OFFSET(Tablo[JOUR],0,AO$1)))</f>
        <v>0</v>
      </c>
      <c r="AP16" s="20">
        <f ca="1">SUMPRODUCT((Tablo[SEMAINE]=$A14)*(Tablo[am/pm]=$B16),(OFFSET(Tablo[am/pm],0,AP$1)))</f>
        <v>0</v>
      </c>
      <c r="AQ16" s="20">
        <f ca="1">SUMPRODUCT((Tablo[JOUR]=$A14)*(Tablo[marc]=$B16),(OFFSET(Tablo[marc],0,AQ$1)))</f>
        <v>0</v>
      </c>
      <c r="AR16" s="20">
        <f ca="1">SUMPRODUCT((Tablo[[  ]]=$A14)*(Tablo[JOUR]=$B16),(OFFSET(Tablo[JOUR],0,AR$1)))</f>
        <v>0</v>
      </c>
      <c r="AS16" s="20">
        <f ca="1">SUMPRODUCT((Tablo[[  ]]=$A14)*(Tablo[JOUR]=$B16),(OFFSET(Tablo[JOUR],0,AS$1)))</f>
        <v>0</v>
      </c>
      <c r="AT16" s="20">
        <f ca="1">SUMPRODUCT((Tablo[SEMAINE]=$A14)*(Tablo[am/pm]=$B16),(OFFSET(Tablo[am/pm],0,AT$1)))</f>
        <v>0</v>
      </c>
      <c r="AU16" s="20">
        <f ca="1">SUMPRODUCT((Tablo[JOUR]=$A14)*(Tablo[marc]=$B16),(OFFSET(Tablo[marc],0,AU$1)))</f>
        <v>0</v>
      </c>
      <c r="AV16" s="20">
        <f ca="1">SUMPRODUCT((Tablo[SEMAINE]=$A14)*(Tablo[am/pm]=$B16),(OFFSET(Tablo[am/pm],0,AV$1)))</f>
        <v>0</v>
      </c>
      <c r="AW16" s="20" t="e">
        <f ca="1">SUMPRODUCT((Tablo[[  ]]=$A14)*(Tablo[JOUR]=$B16),(OFFSET(Tablo[JOUR],0,AW$1)))</f>
        <v>#N/A</v>
      </c>
      <c r="AX16" s="20" t="e">
        <f ca="1">SUMPRODUCT((Tablo[[  ]]=$A14)*(Tablo[JOUR]=$B16),(OFFSET(Tablo[JOUR],0,AX$1)))</f>
        <v>#N/A</v>
      </c>
    </row>
    <row r="17" spans="1:50" ht="13.5" hidden="1" thickBot="1">
      <c r="A17" s="17"/>
      <c r="B17" s="14" t="s">
        <v>87</v>
      </c>
      <c r="C17" s="12" t="s">
        <v>86</v>
      </c>
      <c r="D17" s="12">
        <f>SUMPRODUCT((Tablo[[  ]]=$A14)*(COUNTIF(JF,Tablo[JOUR])))</f>
        <v>0</v>
      </c>
      <c r="E17" s="12">
        <f>SUMPRODUCT((Tablo[[  ]]=$A14)*(COUNTIF(JF,Tablo[JOUR])))</f>
        <v>0</v>
      </c>
      <c r="F17" s="12">
        <f>SUMPRODUCT((Tablo[[  ]]=$A14)*(COUNTIF(JF,Tablo[JOUR])))</f>
        <v>0</v>
      </c>
      <c r="G17" s="12">
        <f>SUMPRODUCT((Tablo[[  ]]=$A14)*(COUNTIF(JF,Tablo[JOUR])))</f>
        <v>0</v>
      </c>
      <c r="H17" s="12">
        <f>SUMPRODUCT((Tablo[[  ]]=$A14)*(COUNTIF(JF,Tablo[JOUR])))</f>
        <v>0</v>
      </c>
      <c r="I17" s="12">
        <f>SUMPRODUCT((Tablo[[  ]]=$A14)*(COUNTIF(JF,Tablo[JOUR])))</f>
        <v>0</v>
      </c>
      <c r="J17" s="12">
        <f>SUMPRODUCT((Tablo[[  ]]=$A14)*(COUNTIF(JF,Tablo[JOUR])))</f>
        <v>0</v>
      </c>
      <c r="K17" s="12">
        <f>SUMPRODUCT((Tablo[[  ]]=$A14)*(COUNTIF(JF,Tablo[JOUR])))</f>
        <v>0</v>
      </c>
      <c r="L17" s="12">
        <f>SUMPRODUCT((Tablo[[  ]]=$A14)*(COUNTIF(JF,Tablo[JOUR])))</f>
        <v>0</v>
      </c>
      <c r="M17" s="12">
        <f>SUMPRODUCT((Tablo[[  ]]=$A14)*(COUNTIF(JF,Tablo[JOUR])))</f>
        <v>0</v>
      </c>
      <c r="N17" s="12">
        <f>SUMPRODUCT((Tablo[SEMAINE]=$A14)*(COUNTIF(JF,Tablo[am/pm])))</f>
        <v>0</v>
      </c>
      <c r="O17" s="12">
        <f>SUMPRODUCT((Tablo[JOUR]=$A14)*(COUNTIF(JF,Tablo[marc])))</f>
        <v>0</v>
      </c>
      <c r="P17" s="12">
        <f>SUMPRODUCT((Tablo[am/pm]=$A14)*(COUNTIF(JF,Tablo[Jérémy M])))</f>
        <v>0</v>
      </c>
      <c r="Q17" s="12">
        <f>SUMPRODUCT((Tablo[marc]=$A14)*(COUNTIF(JF,Tablo[ursula])))</f>
        <v>0</v>
      </c>
      <c r="R17" s="12">
        <f>SUMPRODUCT((Tablo[[  ]]=$A14)*(COUNTIF(JF,Tablo[JOUR])))</f>
        <v>0</v>
      </c>
      <c r="S17" s="12">
        <f>SUMPRODUCT((Tablo[[  ]]=$A14)*(COUNTIF(JF,Tablo[JOUR])))</f>
        <v>0</v>
      </c>
      <c r="T17" s="12">
        <f>SUMPRODUCT((Tablo[[  ]]=$A14)*(COUNTIF(JF,Tablo[JOUR])))</f>
        <v>0</v>
      </c>
      <c r="U17" s="12">
        <f>SUMPRODUCT((Tablo[[  ]]=$A14)*(COUNTIF(JF,Tablo[JOUR])))</f>
        <v>0</v>
      </c>
      <c r="V17" s="12">
        <f>SUMPRODUCT((Tablo[SEMAINE]=$A14)*(COUNTIF(JF,Tablo[am/pm])))</f>
        <v>0</v>
      </c>
      <c r="W17" s="12">
        <f>SUMPRODUCT((Tablo[JOUR]=$A14)*(COUNTIF(JF,Tablo[marc])))</f>
        <v>0</v>
      </c>
      <c r="X17" s="12">
        <f>SUMPRODUCT((Tablo[am/pm]=$A14)*(COUNTIF(JF,Tablo[Jérémy M])))</f>
        <v>0</v>
      </c>
      <c r="Y17" s="12">
        <f>SUMPRODUCT((Tablo[marc]=$A14)*(COUNTIF(JF,Tablo[ursula])))</f>
        <v>0</v>
      </c>
      <c r="Z17" s="12">
        <f>SUMPRODUCT((Tablo[Jérémy M]=$A14)*(COUNTIF(JF,Tablo[carl])))</f>
        <v>0</v>
      </c>
      <c r="AA17" s="12">
        <f>SUMPRODUCT((Tablo[[  ]]=$A14)*(COUNTIF(JF,Tablo[JOUR])))</f>
        <v>0</v>
      </c>
      <c r="AB17" s="12">
        <f>SUMPRODUCT((Tablo[[  ]]=$A14)*(COUNTIF(JF,Tablo[JOUR])))</f>
        <v>0</v>
      </c>
      <c r="AC17" s="12">
        <f>SUMPRODUCT((Tablo[[  ]]=$A14)*(COUNTIF(JF,Tablo[JOUR])))</f>
        <v>0</v>
      </c>
      <c r="AD17" s="12">
        <f>SUMPRODUCT((Tablo[[  ]]=$A14)*(COUNTIF(JF,Tablo[JOUR])))</f>
        <v>0</v>
      </c>
      <c r="AE17" s="12">
        <f>SUMPRODUCT((Tablo[[  ]]=$A14)*(COUNTIF(JF,Tablo[JOUR])))</f>
        <v>0</v>
      </c>
      <c r="AF17" s="12">
        <f>SUMPRODUCT((Tablo[SEMAINE]=$A14)*(COUNTIF(JF,Tablo[am/pm])))</f>
        <v>0</v>
      </c>
      <c r="AG17" s="12">
        <f>SUMPRODUCT((Tablo[[  ]]=$A14)*(COUNTIF(JF,Tablo[JOUR])))</f>
        <v>0</v>
      </c>
      <c r="AH17" s="12">
        <f>SUMPRODUCT((Tablo[[  ]]=$A14)*(COUNTIF(JF,Tablo[JOUR])))</f>
        <v>0</v>
      </c>
      <c r="AI17" s="12">
        <f>SUMPRODUCT((Tablo[SEMAINE]=$A14)*(COUNTIF(JF,Tablo[am/pm])))</f>
        <v>0</v>
      </c>
      <c r="AJ17" s="12">
        <f>SUMPRODUCT((Tablo[JOUR]=$A14)*(COUNTIF(JF,Tablo[marc])))</f>
        <v>0</v>
      </c>
      <c r="AK17" s="12">
        <f>SUMPRODUCT((Tablo[am/pm]=$A14)*(COUNTIF(JF,Tablo[Jérémy M])))</f>
        <v>0</v>
      </c>
      <c r="AL17" s="12">
        <f>SUMPRODUCT((Tablo[marc]=$A14)*(COUNTIF(JF,Tablo[ursula])))</f>
        <v>0</v>
      </c>
      <c r="AM17" s="12">
        <f>SUMPRODUCT((Tablo[SEMAINE]=$A14)*(COUNTIF(JF,Tablo[am/pm])))</f>
        <v>0</v>
      </c>
      <c r="AN17" s="12">
        <f>SUMPRODUCT((Tablo[SEMAINE]=$A14)*(COUNTIF(JF,Tablo[am/pm])))</f>
        <v>0</v>
      </c>
      <c r="AO17" s="12">
        <f>SUMPRODUCT((Tablo[[  ]]=$A14)*(COUNTIF(JF,Tablo[JOUR])))</f>
        <v>0</v>
      </c>
      <c r="AP17" s="12">
        <f>SUMPRODUCT((Tablo[SEMAINE]=$A14)*(COUNTIF(JF,Tablo[am/pm])))</f>
        <v>0</v>
      </c>
      <c r="AQ17" s="12">
        <f>SUMPRODUCT((Tablo[JOUR]=$A14)*(COUNTIF(JF,Tablo[marc])))</f>
        <v>0</v>
      </c>
      <c r="AR17" s="12">
        <f>SUMPRODUCT((Tablo[[  ]]=$A14)*(COUNTIF(JF,Tablo[JOUR])))</f>
        <v>0</v>
      </c>
      <c r="AS17" s="12">
        <f>SUMPRODUCT((Tablo[[  ]]=$A14)*(COUNTIF(JF,Tablo[JOUR])))</f>
        <v>0</v>
      </c>
      <c r="AT17" s="12">
        <f>SUMPRODUCT((Tablo[SEMAINE]=$A14)*(COUNTIF(JF,Tablo[am/pm])))</f>
        <v>0</v>
      </c>
      <c r="AU17" s="12">
        <f>SUMPRODUCT((Tablo[JOUR]=$A14)*(COUNTIF(JF,Tablo[marc])))</f>
        <v>0</v>
      </c>
      <c r="AV17" s="12">
        <f>SUMPRODUCT((Tablo[SEMAINE]=$A14)*(COUNTIF(JF,Tablo[am/pm])))</f>
        <v>0</v>
      </c>
      <c r="AW17" s="12">
        <f>SUMPRODUCT((Tablo[[  ]]=$A14)*(COUNTIF(JF,Tablo[JOUR])))</f>
        <v>0</v>
      </c>
      <c r="AX17" s="12">
        <f>SUMPRODUCT((Tablo[[  ]]=$A14)*(COUNTIF(JF,Tablo[JOUR])))</f>
        <v>0</v>
      </c>
    </row>
    <row r="18" spans="1:50" ht="13.5" hidden="1" thickBot="1">
      <c r="A18" s="17"/>
      <c r="B18" s="15" t="s">
        <v>74</v>
      </c>
      <c r="C18" s="12" t="s">
        <v>88</v>
      </c>
      <c r="D18" s="12">
        <f ca="1">SUMPRODUCT((Tablo[[  ]]=$A14)*(OFFSET(Tablo[JOUR],0,D$1)=$B18))</f>
        <v>0</v>
      </c>
      <c r="E18" s="12">
        <f ca="1">SUMPRODUCT((Tablo[[  ]]=$A14)*(OFFSET(Tablo[JOUR],0,E$1)=$B18))</f>
        <v>0</v>
      </c>
      <c r="F18" s="12">
        <f ca="1">SUMPRODUCT((Tablo[[  ]]=$A14)*(OFFSET(Tablo[JOUR],0,F$1)=$B18))</f>
        <v>0</v>
      </c>
      <c r="G18" s="12">
        <f ca="1">SUMPRODUCT((Tablo[[  ]]=$A14)*(OFFSET(Tablo[JOUR],0,G$1)=$B18))</f>
        <v>0</v>
      </c>
      <c r="H18" s="12">
        <f ca="1">SUMPRODUCT((Tablo[[  ]]=$A14)*(OFFSET(Tablo[JOUR],0,H$1)=$B18))</f>
        <v>0</v>
      </c>
      <c r="I18" s="12">
        <f ca="1">SUMPRODUCT((Tablo[[  ]]=$A14)*(OFFSET(Tablo[JOUR],0,I$1)=$B18))</f>
        <v>0</v>
      </c>
      <c r="J18" s="12">
        <f ca="1">SUMPRODUCT((Tablo[[  ]]=$A14)*(OFFSET(Tablo[JOUR],0,J$1)=$B18))</f>
        <v>0</v>
      </c>
      <c r="K18" s="12">
        <f ca="1">SUMPRODUCT((Tablo[[  ]]=$A14)*(OFFSET(Tablo[JOUR],0,K$1)=$B18))</f>
        <v>0</v>
      </c>
      <c r="L18" s="12">
        <f ca="1">SUMPRODUCT((Tablo[[  ]]=$A14)*(OFFSET(Tablo[JOUR],0,L$1)=$B18))</f>
        <v>0</v>
      </c>
      <c r="M18" s="12">
        <f ca="1">SUMPRODUCT((Tablo[[  ]]=$A14)*(OFFSET(Tablo[JOUR],0,M$1)=$B18))</f>
        <v>0</v>
      </c>
      <c r="N18" s="12">
        <f ca="1">SUMPRODUCT((Tablo[SEMAINE]=$A14)*(OFFSET(Tablo[am/pm],0,N$1)=$B18))</f>
        <v>0</v>
      </c>
      <c r="O18" s="12">
        <f ca="1">SUMPRODUCT((Tablo[JOUR]=$A14)*(OFFSET(Tablo[marc],0,O$1)=$B18))</f>
        <v>0</v>
      </c>
      <c r="P18" s="12">
        <f ca="1">SUMPRODUCT((Tablo[am/pm]=$A14)*(OFFSET(Tablo[Jérémy M],0,P$1)=$B18))</f>
        <v>0</v>
      </c>
      <c r="Q18" s="12">
        <f ca="1">SUMPRODUCT((Tablo[marc]=$A14)*(OFFSET(Tablo[ursula],0,Q$1)=$B18))</f>
        <v>0</v>
      </c>
      <c r="R18" s="12">
        <f ca="1">SUMPRODUCT((Tablo[[  ]]=$A14)*(OFFSET(Tablo[JOUR],0,R$1)=$B18))</f>
        <v>0</v>
      </c>
      <c r="S18" s="12">
        <f ca="1">SUMPRODUCT((Tablo[[  ]]=$A14)*(OFFSET(Tablo[JOUR],0,S$1)=$B18))</f>
        <v>0</v>
      </c>
      <c r="T18" s="12">
        <f ca="1">SUMPRODUCT((Tablo[[  ]]=$A14)*(OFFSET(Tablo[JOUR],0,T$1)=$B18))</f>
        <v>0</v>
      </c>
      <c r="U18" s="12">
        <f ca="1">SUMPRODUCT((Tablo[[  ]]=$A14)*(OFFSET(Tablo[JOUR],0,U$1)=$B18))</f>
        <v>0</v>
      </c>
      <c r="V18" s="12">
        <f ca="1">SUMPRODUCT((Tablo[SEMAINE]=$A14)*(OFFSET(Tablo[am/pm],0,V$1)=$B18))</f>
        <v>0</v>
      </c>
      <c r="W18" s="12">
        <f ca="1">SUMPRODUCT((Tablo[JOUR]=$A14)*(OFFSET(Tablo[marc],0,W$1)=$B18))</f>
        <v>0</v>
      </c>
      <c r="X18" s="12">
        <f ca="1">SUMPRODUCT((Tablo[am/pm]=$A14)*(OFFSET(Tablo[Jérémy M],0,X$1)=$B18))</f>
        <v>0</v>
      </c>
      <c r="Y18" s="12">
        <f ca="1">SUMPRODUCT((Tablo[marc]=$A14)*(OFFSET(Tablo[ursula],0,Y$1)=$B18))</f>
        <v>0</v>
      </c>
      <c r="Z18" s="12">
        <f ca="1">SUMPRODUCT((Tablo[Jérémy M]=$A14)*(OFFSET(Tablo[carl],0,Z$1)=$B18))</f>
        <v>0</v>
      </c>
      <c r="AA18" s="12">
        <f ca="1">SUMPRODUCT((Tablo[[  ]]=$A14)*(OFFSET(Tablo[JOUR],0,AA$1)=$B18))</f>
        <v>0</v>
      </c>
      <c r="AB18" s="12">
        <f ca="1">SUMPRODUCT((Tablo[[  ]]=$A14)*(OFFSET(Tablo[JOUR],0,AB$1)=$B18))</f>
        <v>0</v>
      </c>
      <c r="AC18" s="12">
        <f ca="1">SUMPRODUCT((Tablo[[  ]]=$A14)*(OFFSET(Tablo[JOUR],0,AC$1)=$B18))</f>
        <v>0</v>
      </c>
      <c r="AD18" s="12">
        <f ca="1">SUMPRODUCT((Tablo[[  ]]=$A14)*(OFFSET(Tablo[JOUR],0,AD$1)=$B18))</f>
        <v>0</v>
      </c>
      <c r="AE18" s="12">
        <f ca="1">SUMPRODUCT((Tablo[[  ]]=$A14)*(OFFSET(Tablo[JOUR],0,AE$1)=$B18))</f>
        <v>0</v>
      </c>
      <c r="AF18" s="12">
        <f ca="1">SUMPRODUCT((Tablo[SEMAINE]=$A14)*(OFFSET(Tablo[am/pm],0,AF$1)=$B18))</f>
        <v>0</v>
      </c>
      <c r="AG18" s="12">
        <f ca="1">SUMPRODUCT((Tablo[[  ]]=$A14)*(OFFSET(Tablo[JOUR],0,AG$1)=$B18))</f>
        <v>0</v>
      </c>
      <c r="AH18" s="12">
        <f ca="1">SUMPRODUCT((Tablo[[  ]]=$A14)*(OFFSET(Tablo[JOUR],0,AH$1)=$B18))</f>
        <v>0</v>
      </c>
      <c r="AI18" s="12">
        <f ca="1">SUMPRODUCT((Tablo[SEMAINE]=$A14)*(OFFSET(Tablo[am/pm],0,AI$1)=$B18))</f>
        <v>0</v>
      </c>
      <c r="AJ18" s="12">
        <f ca="1">SUMPRODUCT((Tablo[JOUR]=$A14)*(OFFSET(Tablo[marc],0,AJ$1)=$B18))</f>
        <v>0</v>
      </c>
      <c r="AK18" s="12">
        <f ca="1">SUMPRODUCT((Tablo[am/pm]=$A14)*(OFFSET(Tablo[Jérémy M],0,AK$1)=$B18))</f>
        <v>0</v>
      </c>
      <c r="AL18" s="12">
        <f ca="1">SUMPRODUCT((Tablo[marc]=$A14)*(OFFSET(Tablo[ursula],0,AL$1)=$B18))</f>
        <v>0</v>
      </c>
      <c r="AM18" s="12">
        <f ca="1">SUMPRODUCT((Tablo[SEMAINE]=$A14)*(OFFSET(Tablo[am/pm],0,AM$1)=$B18))</f>
        <v>0</v>
      </c>
      <c r="AN18" s="12">
        <f ca="1">SUMPRODUCT((Tablo[SEMAINE]=$A14)*(OFFSET(Tablo[am/pm],0,AN$1)=$B18))</f>
        <v>0</v>
      </c>
      <c r="AO18" s="12">
        <f ca="1">SUMPRODUCT((Tablo[[  ]]=$A14)*(OFFSET(Tablo[JOUR],0,AO$1)=$B18))</f>
        <v>0</v>
      </c>
      <c r="AP18" s="12">
        <f ca="1">SUMPRODUCT((Tablo[SEMAINE]=$A14)*(OFFSET(Tablo[am/pm],0,AP$1)=$B18))</f>
        <v>0</v>
      </c>
      <c r="AQ18" s="12">
        <f ca="1">SUMPRODUCT((Tablo[JOUR]=$A14)*(OFFSET(Tablo[marc],0,AQ$1)=$B18))</f>
        <v>0</v>
      </c>
      <c r="AR18" s="12">
        <f ca="1">SUMPRODUCT((Tablo[[  ]]=$A14)*(OFFSET(Tablo[JOUR],0,AR$1)=$B18))</f>
        <v>0</v>
      </c>
      <c r="AS18" s="12">
        <f ca="1">SUMPRODUCT((Tablo[[  ]]=$A14)*(OFFSET(Tablo[JOUR],0,AS$1)=$B18))</f>
        <v>0</v>
      </c>
      <c r="AT18" s="12">
        <f ca="1">SUMPRODUCT((Tablo[SEMAINE]=$A14)*(OFFSET(Tablo[am/pm],0,AT$1)=$B18))</f>
        <v>0</v>
      </c>
      <c r="AU18" s="12">
        <f ca="1">SUMPRODUCT((Tablo[JOUR]=$A14)*(OFFSET(Tablo[marc],0,AU$1)=$B18))</f>
        <v>0</v>
      </c>
      <c r="AV18" s="12">
        <f ca="1">SUMPRODUCT((Tablo[SEMAINE]=$A14)*(OFFSET(Tablo[am/pm],0,AV$1)=$B18))</f>
        <v>0</v>
      </c>
      <c r="AW18" s="12" t="e">
        <f ca="1">SUMPRODUCT((Tablo[[  ]]=$A14)*(OFFSET(Tablo[JOUR],0,AW$1)=$B18))</f>
        <v>#N/A</v>
      </c>
      <c r="AX18" s="12" t="e">
        <f ca="1">SUMPRODUCT((Tablo[[  ]]=$A14)*(OFFSET(Tablo[JOUR],0,AX$1)=$B18))</f>
        <v>#N/A</v>
      </c>
    </row>
    <row r="19" spans="1:50" ht="13.5" hidden="1" thickBot="1">
      <c r="A19" s="17"/>
      <c r="B19" s="16" t="s">
        <v>73</v>
      </c>
      <c r="C19" s="12" t="s">
        <v>88</v>
      </c>
      <c r="D19" s="12">
        <f ca="1">SUMPRODUCT((Tablo[[  ]]=$A14)*(OFFSET(Tablo[JOUR],0,D$1)=$B19))</f>
        <v>0</v>
      </c>
      <c r="E19" s="12">
        <f ca="1">SUMPRODUCT((Tablo[[  ]]=$A14)*(OFFSET(Tablo[JOUR],0,E$1)=$B19))</f>
        <v>0</v>
      </c>
      <c r="F19" s="12">
        <f ca="1">SUMPRODUCT((Tablo[[  ]]=$A14)*(OFFSET(Tablo[JOUR],0,F$1)=$B19))</f>
        <v>0</v>
      </c>
      <c r="G19" s="12">
        <f ca="1">SUMPRODUCT((Tablo[[  ]]=$A14)*(OFFSET(Tablo[JOUR],0,G$1)=$B19))</f>
        <v>0</v>
      </c>
      <c r="H19" s="12">
        <f ca="1">SUMPRODUCT((Tablo[[  ]]=$A14)*(OFFSET(Tablo[JOUR],0,H$1)=$B19))</f>
        <v>0</v>
      </c>
      <c r="I19" s="12">
        <f ca="1">SUMPRODUCT((Tablo[[  ]]=$A14)*(OFFSET(Tablo[JOUR],0,I$1)=$B19))</f>
        <v>0</v>
      </c>
      <c r="J19" s="12">
        <f ca="1">SUMPRODUCT((Tablo[[  ]]=$A14)*(OFFSET(Tablo[JOUR],0,J$1)=$B19))</f>
        <v>0</v>
      </c>
      <c r="K19" s="12">
        <f ca="1">SUMPRODUCT((Tablo[[  ]]=$A14)*(OFFSET(Tablo[JOUR],0,K$1)=$B19))</f>
        <v>0</v>
      </c>
      <c r="L19" s="12">
        <f ca="1">SUMPRODUCT((Tablo[[  ]]=$A14)*(OFFSET(Tablo[JOUR],0,L$1)=$B19))</f>
        <v>0</v>
      </c>
      <c r="M19" s="12">
        <f ca="1">SUMPRODUCT((Tablo[[  ]]=$A14)*(OFFSET(Tablo[JOUR],0,M$1)=$B19))</f>
        <v>0</v>
      </c>
      <c r="N19" s="12">
        <f ca="1">SUMPRODUCT((Tablo[SEMAINE]=$A14)*(OFFSET(Tablo[am/pm],0,N$1)=$B19))</f>
        <v>0</v>
      </c>
      <c r="O19" s="12">
        <f ca="1">SUMPRODUCT((Tablo[JOUR]=$A14)*(OFFSET(Tablo[marc],0,O$1)=$B19))</f>
        <v>0</v>
      </c>
      <c r="P19" s="12">
        <f ca="1">SUMPRODUCT((Tablo[am/pm]=$A14)*(OFFSET(Tablo[Jérémy M],0,P$1)=$B19))</f>
        <v>0</v>
      </c>
      <c r="Q19" s="12">
        <f ca="1">SUMPRODUCT((Tablo[marc]=$A14)*(OFFSET(Tablo[ursula],0,Q$1)=$B19))</f>
        <v>0</v>
      </c>
      <c r="R19" s="12">
        <f ca="1">SUMPRODUCT((Tablo[[  ]]=$A14)*(OFFSET(Tablo[JOUR],0,R$1)=$B19))</f>
        <v>0</v>
      </c>
      <c r="S19" s="12">
        <f ca="1">SUMPRODUCT((Tablo[[  ]]=$A14)*(OFFSET(Tablo[JOUR],0,S$1)=$B19))</f>
        <v>0</v>
      </c>
      <c r="T19" s="12">
        <f ca="1">SUMPRODUCT((Tablo[[  ]]=$A14)*(OFFSET(Tablo[JOUR],0,T$1)=$B19))</f>
        <v>0</v>
      </c>
      <c r="U19" s="12">
        <f ca="1">SUMPRODUCT((Tablo[[  ]]=$A14)*(OFFSET(Tablo[JOUR],0,U$1)=$B19))</f>
        <v>0</v>
      </c>
      <c r="V19" s="12">
        <f ca="1">SUMPRODUCT((Tablo[SEMAINE]=$A14)*(OFFSET(Tablo[am/pm],0,V$1)=$B19))</f>
        <v>0</v>
      </c>
      <c r="W19" s="12">
        <f ca="1">SUMPRODUCT((Tablo[JOUR]=$A14)*(OFFSET(Tablo[marc],0,W$1)=$B19))</f>
        <v>0</v>
      </c>
      <c r="X19" s="12">
        <f ca="1">SUMPRODUCT((Tablo[am/pm]=$A14)*(OFFSET(Tablo[Jérémy M],0,X$1)=$B19))</f>
        <v>0</v>
      </c>
      <c r="Y19" s="12">
        <f ca="1">SUMPRODUCT((Tablo[marc]=$A14)*(OFFSET(Tablo[ursula],0,Y$1)=$B19))</f>
        <v>0</v>
      </c>
      <c r="Z19" s="12">
        <f ca="1">SUMPRODUCT((Tablo[Jérémy M]=$A14)*(OFFSET(Tablo[carl],0,Z$1)=$B19))</f>
        <v>0</v>
      </c>
      <c r="AA19" s="12">
        <f ca="1">SUMPRODUCT((Tablo[[  ]]=$A14)*(OFFSET(Tablo[JOUR],0,AA$1)=$B19))</f>
        <v>0</v>
      </c>
      <c r="AB19" s="12">
        <f ca="1">SUMPRODUCT((Tablo[[  ]]=$A14)*(OFFSET(Tablo[JOUR],0,AB$1)=$B19))</f>
        <v>0</v>
      </c>
      <c r="AC19" s="12">
        <f ca="1">SUMPRODUCT((Tablo[[  ]]=$A14)*(OFFSET(Tablo[JOUR],0,AC$1)=$B19))</f>
        <v>0</v>
      </c>
      <c r="AD19" s="12">
        <f ca="1">SUMPRODUCT((Tablo[[  ]]=$A14)*(OFFSET(Tablo[JOUR],0,AD$1)=$B19))</f>
        <v>0</v>
      </c>
      <c r="AE19" s="12">
        <f ca="1">SUMPRODUCT((Tablo[[  ]]=$A14)*(OFFSET(Tablo[JOUR],0,AE$1)=$B19))</f>
        <v>0</v>
      </c>
      <c r="AF19" s="12">
        <f ca="1">SUMPRODUCT((Tablo[SEMAINE]=$A14)*(OFFSET(Tablo[am/pm],0,AF$1)=$B19))</f>
        <v>0</v>
      </c>
      <c r="AG19" s="12">
        <f ca="1">SUMPRODUCT((Tablo[[  ]]=$A14)*(OFFSET(Tablo[JOUR],0,AG$1)=$B19))</f>
        <v>0</v>
      </c>
      <c r="AH19" s="12">
        <f ca="1">SUMPRODUCT((Tablo[[  ]]=$A14)*(OFFSET(Tablo[JOUR],0,AH$1)=$B19))</f>
        <v>0</v>
      </c>
      <c r="AI19" s="12">
        <f ca="1">SUMPRODUCT((Tablo[SEMAINE]=$A14)*(OFFSET(Tablo[am/pm],0,AI$1)=$B19))</f>
        <v>0</v>
      </c>
      <c r="AJ19" s="12">
        <f ca="1">SUMPRODUCT((Tablo[JOUR]=$A14)*(OFFSET(Tablo[marc],0,AJ$1)=$B19))</f>
        <v>0</v>
      </c>
      <c r="AK19" s="12">
        <f ca="1">SUMPRODUCT((Tablo[am/pm]=$A14)*(OFFSET(Tablo[Jérémy M],0,AK$1)=$B19))</f>
        <v>0</v>
      </c>
      <c r="AL19" s="12">
        <f ca="1">SUMPRODUCT((Tablo[marc]=$A14)*(OFFSET(Tablo[ursula],0,AL$1)=$B19))</f>
        <v>0</v>
      </c>
      <c r="AM19" s="12">
        <f ca="1">SUMPRODUCT((Tablo[SEMAINE]=$A14)*(OFFSET(Tablo[am/pm],0,AM$1)=$B19))</f>
        <v>0</v>
      </c>
      <c r="AN19" s="12">
        <f ca="1">SUMPRODUCT((Tablo[SEMAINE]=$A14)*(OFFSET(Tablo[am/pm],0,AN$1)=$B19))</f>
        <v>0</v>
      </c>
      <c r="AO19" s="12">
        <f ca="1">SUMPRODUCT((Tablo[[  ]]=$A14)*(OFFSET(Tablo[JOUR],0,AO$1)=$B19))</f>
        <v>0</v>
      </c>
      <c r="AP19" s="12">
        <f ca="1">SUMPRODUCT((Tablo[SEMAINE]=$A14)*(OFFSET(Tablo[am/pm],0,AP$1)=$B19))</f>
        <v>0</v>
      </c>
      <c r="AQ19" s="12">
        <f ca="1">SUMPRODUCT((Tablo[JOUR]=$A14)*(OFFSET(Tablo[marc],0,AQ$1)=$B19))</f>
        <v>0</v>
      </c>
      <c r="AR19" s="12">
        <f ca="1">SUMPRODUCT((Tablo[[  ]]=$A14)*(OFFSET(Tablo[JOUR],0,AR$1)=$B19))</f>
        <v>0</v>
      </c>
      <c r="AS19" s="12">
        <f ca="1">SUMPRODUCT((Tablo[[  ]]=$A14)*(OFFSET(Tablo[JOUR],0,AS$1)=$B19))</f>
        <v>0</v>
      </c>
      <c r="AT19" s="12">
        <f ca="1">SUMPRODUCT((Tablo[SEMAINE]=$A14)*(OFFSET(Tablo[am/pm],0,AT$1)=$B19))</f>
        <v>0</v>
      </c>
      <c r="AU19" s="12">
        <f ca="1">SUMPRODUCT((Tablo[JOUR]=$A14)*(OFFSET(Tablo[marc],0,AU$1)=$B19))</f>
        <v>0</v>
      </c>
      <c r="AV19" s="12">
        <f ca="1">SUMPRODUCT((Tablo[SEMAINE]=$A14)*(OFFSET(Tablo[am/pm],0,AV$1)=$B19))</f>
        <v>0</v>
      </c>
      <c r="AW19" s="12" t="e">
        <f ca="1">SUMPRODUCT((Tablo[[  ]]=$A14)*(OFFSET(Tablo[JOUR],0,AW$1)=$B19))</f>
        <v>#N/A</v>
      </c>
      <c r="AX19" s="12" t="e">
        <f ca="1">SUMPRODUCT((Tablo[[  ]]=$A14)*(OFFSET(Tablo[JOUR],0,AX$1)=$B19))</f>
        <v>#N/A</v>
      </c>
    </row>
    <row r="20" spans="1:50" ht="13.5" hidden="1" thickBot="1">
      <c r="A20" s="17"/>
      <c r="B20" s="30" t="s">
        <v>70</v>
      </c>
      <c r="C20" s="12" t="s">
        <v>88</v>
      </c>
      <c r="D20" s="12">
        <f ca="1">SUMPRODUCT((Tablo[[  ]]=$A14)*(OFFSET(Tablo[JOUR],0,D$1)=$B20))</f>
        <v>0</v>
      </c>
      <c r="E20" s="12">
        <f ca="1">SUMPRODUCT((Tablo[[  ]]=$A14)*(OFFSET(Tablo[JOUR],0,E$1)=$B20))</f>
        <v>0</v>
      </c>
      <c r="F20" s="12">
        <f ca="1">SUMPRODUCT((Tablo[[  ]]=$A14)*(OFFSET(Tablo[JOUR],0,F$1)=$B20))</f>
        <v>0</v>
      </c>
      <c r="G20" s="12">
        <f ca="1">SUMPRODUCT((Tablo[[  ]]=$A14)*(OFFSET(Tablo[JOUR],0,G$1)=$B20))</f>
        <v>0</v>
      </c>
      <c r="H20" s="12">
        <f ca="1">SUMPRODUCT((Tablo[[  ]]=$A14)*(OFFSET(Tablo[JOUR],0,H$1)=$B20))</f>
        <v>0</v>
      </c>
      <c r="I20" s="12">
        <f ca="1">SUMPRODUCT((Tablo[[  ]]=$A14)*(OFFSET(Tablo[JOUR],0,I$1)=$B20))</f>
        <v>0</v>
      </c>
      <c r="J20" s="12">
        <f ca="1">SUMPRODUCT((Tablo[[  ]]=$A14)*(OFFSET(Tablo[JOUR],0,J$1)=$B20))</f>
        <v>0</v>
      </c>
      <c r="K20" s="12">
        <f ca="1">SUMPRODUCT((Tablo[[  ]]=$A14)*(OFFSET(Tablo[JOUR],0,K$1)=$B20))</f>
        <v>0</v>
      </c>
      <c r="L20" s="12">
        <f ca="1">SUMPRODUCT((Tablo[[  ]]=$A14)*(OFFSET(Tablo[JOUR],0,L$1)=$B20))</f>
        <v>0</v>
      </c>
      <c r="M20" s="12">
        <f ca="1">SUMPRODUCT((Tablo[[  ]]=$A14)*(OFFSET(Tablo[JOUR],0,M$1)=$B20))</f>
        <v>0</v>
      </c>
      <c r="N20" s="12">
        <f ca="1">SUMPRODUCT((Tablo[SEMAINE]=$A14)*(OFFSET(Tablo[am/pm],0,N$1)=$B20))</f>
        <v>0</v>
      </c>
      <c r="O20" s="12">
        <f ca="1">SUMPRODUCT((Tablo[JOUR]=$A14)*(OFFSET(Tablo[marc],0,O$1)=$B20))</f>
        <v>0</v>
      </c>
      <c r="P20" s="12">
        <f ca="1">SUMPRODUCT((Tablo[am/pm]=$A14)*(OFFSET(Tablo[Jérémy M],0,P$1)=$B20))</f>
        <v>0</v>
      </c>
      <c r="Q20" s="12">
        <f ca="1">SUMPRODUCT((Tablo[marc]=$A14)*(OFFSET(Tablo[ursula],0,Q$1)=$B20))</f>
        <v>0</v>
      </c>
      <c r="R20" s="12">
        <f ca="1">SUMPRODUCT((Tablo[[  ]]=$A14)*(OFFSET(Tablo[JOUR],0,R$1)=$B20))</f>
        <v>0</v>
      </c>
      <c r="S20" s="12">
        <f ca="1">SUMPRODUCT((Tablo[[  ]]=$A14)*(OFFSET(Tablo[JOUR],0,S$1)=$B20))</f>
        <v>0</v>
      </c>
      <c r="T20" s="12">
        <f ca="1">SUMPRODUCT((Tablo[[  ]]=$A14)*(OFFSET(Tablo[JOUR],0,T$1)=$B20))</f>
        <v>0</v>
      </c>
      <c r="U20" s="12">
        <f ca="1">SUMPRODUCT((Tablo[[  ]]=$A14)*(OFFSET(Tablo[JOUR],0,U$1)=$B20))</f>
        <v>0</v>
      </c>
      <c r="V20" s="12">
        <f ca="1">SUMPRODUCT((Tablo[SEMAINE]=$A14)*(OFFSET(Tablo[am/pm],0,V$1)=$B20))</f>
        <v>0</v>
      </c>
      <c r="W20" s="12">
        <f ca="1">SUMPRODUCT((Tablo[JOUR]=$A14)*(OFFSET(Tablo[marc],0,W$1)=$B20))</f>
        <v>0</v>
      </c>
      <c r="X20" s="12">
        <f ca="1">SUMPRODUCT((Tablo[am/pm]=$A14)*(OFFSET(Tablo[Jérémy M],0,X$1)=$B20))</f>
        <v>0</v>
      </c>
      <c r="Y20" s="12">
        <f ca="1">SUMPRODUCT((Tablo[marc]=$A14)*(OFFSET(Tablo[ursula],0,Y$1)=$B20))</f>
        <v>0</v>
      </c>
      <c r="Z20" s="12">
        <f ca="1">SUMPRODUCT((Tablo[Jérémy M]=$A14)*(OFFSET(Tablo[carl],0,Z$1)=$B20))</f>
        <v>0</v>
      </c>
      <c r="AA20" s="12">
        <f ca="1">SUMPRODUCT((Tablo[[  ]]=$A14)*(OFFSET(Tablo[JOUR],0,AA$1)=$B20))</f>
        <v>0</v>
      </c>
      <c r="AB20" s="12">
        <f ca="1">SUMPRODUCT((Tablo[[  ]]=$A14)*(OFFSET(Tablo[JOUR],0,AB$1)=$B20))</f>
        <v>0</v>
      </c>
      <c r="AC20" s="12">
        <f ca="1">SUMPRODUCT((Tablo[[  ]]=$A14)*(OFFSET(Tablo[JOUR],0,AC$1)=$B20))</f>
        <v>0</v>
      </c>
      <c r="AD20" s="12">
        <f ca="1">SUMPRODUCT((Tablo[[  ]]=$A14)*(OFFSET(Tablo[JOUR],0,AD$1)=$B20))</f>
        <v>0</v>
      </c>
      <c r="AE20" s="12">
        <f ca="1">SUMPRODUCT((Tablo[[  ]]=$A14)*(OFFSET(Tablo[JOUR],0,AE$1)=$B20))</f>
        <v>0</v>
      </c>
      <c r="AF20" s="12">
        <f ca="1">SUMPRODUCT((Tablo[SEMAINE]=$A14)*(OFFSET(Tablo[am/pm],0,AF$1)=$B20))</f>
        <v>0</v>
      </c>
      <c r="AG20" s="12">
        <f ca="1">SUMPRODUCT((Tablo[[  ]]=$A14)*(OFFSET(Tablo[JOUR],0,AG$1)=$B20))</f>
        <v>0</v>
      </c>
      <c r="AH20" s="12">
        <f ca="1">SUMPRODUCT((Tablo[[  ]]=$A14)*(OFFSET(Tablo[JOUR],0,AH$1)=$B20))</f>
        <v>0</v>
      </c>
      <c r="AI20" s="12">
        <f ca="1">SUMPRODUCT((Tablo[SEMAINE]=$A14)*(OFFSET(Tablo[am/pm],0,AI$1)=$B20))</f>
        <v>0</v>
      </c>
      <c r="AJ20" s="12">
        <f ca="1">SUMPRODUCT((Tablo[JOUR]=$A14)*(OFFSET(Tablo[marc],0,AJ$1)=$B20))</f>
        <v>0</v>
      </c>
      <c r="AK20" s="12">
        <f ca="1">SUMPRODUCT((Tablo[am/pm]=$A14)*(OFFSET(Tablo[Jérémy M],0,AK$1)=$B20))</f>
        <v>0</v>
      </c>
      <c r="AL20" s="12">
        <f ca="1">SUMPRODUCT((Tablo[marc]=$A14)*(OFFSET(Tablo[ursula],0,AL$1)=$B20))</f>
        <v>0</v>
      </c>
      <c r="AM20" s="12">
        <f ca="1">SUMPRODUCT((Tablo[SEMAINE]=$A14)*(OFFSET(Tablo[am/pm],0,AM$1)=$B20))</f>
        <v>0</v>
      </c>
      <c r="AN20" s="12">
        <f ca="1">SUMPRODUCT((Tablo[SEMAINE]=$A14)*(OFFSET(Tablo[am/pm],0,AN$1)=$B20))</f>
        <v>0</v>
      </c>
      <c r="AO20" s="12">
        <f ca="1">SUMPRODUCT((Tablo[[  ]]=$A14)*(OFFSET(Tablo[JOUR],0,AO$1)=$B20))</f>
        <v>0</v>
      </c>
      <c r="AP20" s="12">
        <f ca="1">SUMPRODUCT((Tablo[SEMAINE]=$A14)*(OFFSET(Tablo[am/pm],0,AP$1)=$B20))</f>
        <v>0</v>
      </c>
      <c r="AQ20" s="12">
        <f ca="1">SUMPRODUCT((Tablo[JOUR]=$A14)*(OFFSET(Tablo[marc],0,AQ$1)=$B20))</f>
        <v>0</v>
      </c>
      <c r="AR20" s="12">
        <f ca="1">SUMPRODUCT((Tablo[[  ]]=$A14)*(OFFSET(Tablo[JOUR],0,AR$1)=$B20))</f>
        <v>0</v>
      </c>
      <c r="AS20" s="12">
        <f ca="1">SUMPRODUCT((Tablo[[  ]]=$A14)*(OFFSET(Tablo[JOUR],0,AS$1)=$B20))</f>
        <v>0</v>
      </c>
      <c r="AT20" s="12">
        <f ca="1">SUMPRODUCT((Tablo[SEMAINE]=$A14)*(OFFSET(Tablo[am/pm],0,AT$1)=$B20))</f>
        <v>0</v>
      </c>
      <c r="AU20" s="12">
        <f ca="1">SUMPRODUCT((Tablo[JOUR]=$A14)*(OFFSET(Tablo[marc],0,AU$1)=$B20))</f>
        <v>0</v>
      </c>
      <c r="AV20" s="12">
        <f ca="1">SUMPRODUCT((Tablo[SEMAINE]=$A14)*(OFFSET(Tablo[am/pm],0,AV$1)=$B20))</f>
        <v>0</v>
      </c>
      <c r="AW20" s="12" t="e">
        <f ca="1">SUMPRODUCT((Tablo[[  ]]=$A14)*(OFFSET(Tablo[JOUR],0,AW$1)=$B20))</f>
        <v>#N/A</v>
      </c>
      <c r="AX20" s="12" t="e">
        <f ca="1">SUMPRODUCT((Tablo[[  ]]=$A14)*(OFFSET(Tablo[JOUR],0,AX$1)=$B20))</f>
        <v>#N/A</v>
      </c>
    </row>
    <row r="21" spans="1:50" ht="13.5" hidden="1" thickBot="1">
      <c r="A21" s="17"/>
      <c r="B21" s="16" t="s">
        <v>77</v>
      </c>
      <c r="C21" s="12" t="s">
        <v>88</v>
      </c>
      <c r="D21" s="12">
        <f ca="1">SUMPRODUCT((Tablo[[  ]]=$A14)*(OFFSET(Tablo[JOUR],0,D$1)=$B21))</f>
        <v>0</v>
      </c>
      <c r="E21" s="12">
        <f ca="1">SUMPRODUCT((Tablo[[  ]]=$A14)*(OFFSET(Tablo[JOUR],0,E$1)=$B21))</f>
        <v>0</v>
      </c>
      <c r="F21" s="12">
        <f ca="1">SUMPRODUCT((Tablo[[  ]]=$A14)*(OFFSET(Tablo[JOUR],0,F$1)=$B21))</f>
        <v>0</v>
      </c>
      <c r="G21" s="12">
        <f ca="1">SUMPRODUCT((Tablo[[  ]]=$A14)*(OFFSET(Tablo[JOUR],0,G$1)=$B21))</f>
        <v>0</v>
      </c>
      <c r="H21" s="12">
        <f ca="1">SUMPRODUCT((Tablo[[  ]]=$A14)*(OFFSET(Tablo[JOUR],0,H$1)=$B21))</f>
        <v>0</v>
      </c>
      <c r="I21" s="12">
        <f ca="1">SUMPRODUCT((Tablo[[  ]]=$A14)*(OFFSET(Tablo[JOUR],0,I$1)=$B21))</f>
        <v>0</v>
      </c>
      <c r="J21" s="12">
        <f ca="1">SUMPRODUCT((Tablo[[  ]]=$A14)*(OFFSET(Tablo[JOUR],0,J$1)=$B21))</f>
        <v>0</v>
      </c>
      <c r="K21" s="12">
        <f ca="1">SUMPRODUCT((Tablo[[  ]]=$A14)*(OFFSET(Tablo[JOUR],0,K$1)=$B21))</f>
        <v>0</v>
      </c>
      <c r="L21" s="12">
        <f ca="1">SUMPRODUCT((Tablo[[  ]]=$A14)*(OFFSET(Tablo[JOUR],0,L$1)=$B21))</f>
        <v>0</v>
      </c>
      <c r="M21" s="12">
        <f ca="1">SUMPRODUCT((Tablo[[  ]]=$A14)*(OFFSET(Tablo[JOUR],0,M$1)=$B21))</f>
        <v>0</v>
      </c>
      <c r="N21" s="12">
        <f ca="1">SUMPRODUCT((Tablo[SEMAINE]=$A14)*(OFFSET(Tablo[am/pm],0,N$1)=$B21))</f>
        <v>0</v>
      </c>
      <c r="O21" s="12">
        <f ca="1">SUMPRODUCT((Tablo[JOUR]=$A14)*(OFFSET(Tablo[marc],0,O$1)=$B21))</f>
        <v>0</v>
      </c>
      <c r="P21" s="12">
        <f ca="1">SUMPRODUCT((Tablo[am/pm]=$A14)*(OFFSET(Tablo[Jérémy M],0,P$1)=$B21))</f>
        <v>0</v>
      </c>
      <c r="Q21" s="12">
        <f ca="1">SUMPRODUCT((Tablo[marc]=$A14)*(OFFSET(Tablo[ursula],0,Q$1)=$B21))</f>
        <v>0</v>
      </c>
      <c r="R21" s="12">
        <f ca="1">SUMPRODUCT((Tablo[[  ]]=$A14)*(OFFSET(Tablo[JOUR],0,R$1)=$B21))</f>
        <v>0</v>
      </c>
      <c r="S21" s="12">
        <f ca="1">SUMPRODUCT((Tablo[[  ]]=$A14)*(OFFSET(Tablo[JOUR],0,S$1)=$B21))</f>
        <v>0</v>
      </c>
      <c r="T21" s="12">
        <f ca="1">SUMPRODUCT((Tablo[[  ]]=$A14)*(OFFSET(Tablo[JOUR],0,T$1)=$B21))</f>
        <v>0</v>
      </c>
      <c r="U21" s="12">
        <f ca="1">SUMPRODUCT((Tablo[[  ]]=$A14)*(OFFSET(Tablo[JOUR],0,U$1)=$B21))</f>
        <v>0</v>
      </c>
      <c r="V21" s="12">
        <f ca="1">SUMPRODUCT((Tablo[SEMAINE]=$A14)*(OFFSET(Tablo[am/pm],0,V$1)=$B21))</f>
        <v>0</v>
      </c>
      <c r="W21" s="12">
        <f ca="1">SUMPRODUCT((Tablo[JOUR]=$A14)*(OFFSET(Tablo[marc],0,W$1)=$B21))</f>
        <v>0</v>
      </c>
      <c r="X21" s="12">
        <f ca="1">SUMPRODUCT((Tablo[am/pm]=$A14)*(OFFSET(Tablo[Jérémy M],0,X$1)=$B21))</f>
        <v>0</v>
      </c>
      <c r="Y21" s="12">
        <f ca="1">SUMPRODUCT((Tablo[marc]=$A14)*(OFFSET(Tablo[ursula],0,Y$1)=$B21))</f>
        <v>0</v>
      </c>
      <c r="Z21" s="12">
        <f ca="1">SUMPRODUCT((Tablo[Jérémy M]=$A14)*(OFFSET(Tablo[carl],0,Z$1)=$B21))</f>
        <v>0</v>
      </c>
      <c r="AA21" s="12">
        <f ca="1">SUMPRODUCT((Tablo[[  ]]=$A14)*(OFFSET(Tablo[JOUR],0,AA$1)=$B21))</f>
        <v>0</v>
      </c>
      <c r="AB21" s="12">
        <f ca="1">SUMPRODUCT((Tablo[[  ]]=$A14)*(OFFSET(Tablo[JOUR],0,AB$1)=$B21))</f>
        <v>0</v>
      </c>
      <c r="AC21" s="12">
        <f ca="1">SUMPRODUCT((Tablo[[  ]]=$A14)*(OFFSET(Tablo[JOUR],0,AC$1)=$B21))</f>
        <v>0</v>
      </c>
      <c r="AD21" s="12">
        <f ca="1">SUMPRODUCT((Tablo[[  ]]=$A14)*(OFFSET(Tablo[JOUR],0,AD$1)=$B21))</f>
        <v>0</v>
      </c>
      <c r="AE21" s="12">
        <f ca="1">SUMPRODUCT((Tablo[[  ]]=$A14)*(OFFSET(Tablo[JOUR],0,AE$1)=$B21))</f>
        <v>0</v>
      </c>
      <c r="AF21" s="12">
        <f ca="1">SUMPRODUCT((Tablo[SEMAINE]=$A14)*(OFFSET(Tablo[am/pm],0,AF$1)=$B21))</f>
        <v>0</v>
      </c>
      <c r="AG21" s="12">
        <f ca="1">SUMPRODUCT((Tablo[[  ]]=$A14)*(OFFSET(Tablo[JOUR],0,AG$1)=$B21))</f>
        <v>0</v>
      </c>
      <c r="AH21" s="12">
        <f ca="1">SUMPRODUCT((Tablo[[  ]]=$A14)*(OFFSET(Tablo[JOUR],0,AH$1)=$B21))</f>
        <v>0</v>
      </c>
      <c r="AI21" s="12">
        <f ca="1">SUMPRODUCT((Tablo[SEMAINE]=$A14)*(OFFSET(Tablo[am/pm],0,AI$1)=$B21))</f>
        <v>0</v>
      </c>
      <c r="AJ21" s="12">
        <f ca="1">SUMPRODUCT((Tablo[JOUR]=$A14)*(OFFSET(Tablo[marc],0,AJ$1)=$B21))</f>
        <v>0</v>
      </c>
      <c r="AK21" s="12">
        <f ca="1">SUMPRODUCT((Tablo[am/pm]=$A14)*(OFFSET(Tablo[Jérémy M],0,AK$1)=$B21))</f>
        <v>0</v>
      </c>
      <c r="AL21" s="12">
        <f ca="1">SUMPRODUCT((Tablo[marc]=$A14)*(OFFSET(Tablo[ursula],0,AL$1)=$B21))</f>
        <v>0</v>
      </c>
      <c r="AM21" s="12">
        <f ca="1">SUMPRODUCT((Tablo[SEMAINE]=$A14)*(OFFSET(Tablo[am/pm],0,AM$1)=$B21))</f>
        <v>0</v>
      </c>
      <c r="AN21" s="12">
        <f ca="1">SUMPRODUCT((Tablo[SEMAINE]=$A14)*(OFFSET(Tablo[am/pm],0,AN$1)=$B21))</f>
        <v>0</v>
      </c>
      <c r="AO21" s="12">
        <f ca="1">SUMPRODUCT((Tablo[[  ]]=$A14)*(OFFSET(Tablo[JOUR],0,AO$1)=$B21))</f>
        <v>0</v>
      </c>
      <c r="AP21" s="12">
        <f ca="1">SUMPRODUCT((Tablo[SEMAINE]=$A14)*(OFFSET(Tablo[am/pm],0,AP$1)=$B21))</f>
        <v>0</v>
      </c>
      <c r="AQ21" s="12">
        <f ca="1">SUMPRODUCT((Tablo[JOUR]=$A14)*(OFFSET(Tablo[marc],0,AQ$1)=$B21))</f>
        <v>0</v>
      </c>
      <c r="AR21" s="12">
        <f ca="1">SUMPRODUCT((Tablo[[  ]]=$A14)*(OFFSET(Tablo[JOUR],0,AR$1)=$B21))</f>
        <v>0</v>
      </c>
      <c r="AS21" s="12">
        <f ca="1">SUMPRODUCT((Tablo[[  ]]=$A14)*(OFFSET(Tablo[JOUR],0,AS$1)=$B21))</f>
        <v>0</v>
      </c>
      <c r="AT21" s="12">
        <f ca="1">SUMPRODUCT((Tablo[SEMAINE]=$A14)*(OFFSET(Tablo[am/pm],0,AT$1)=$B21))</f>
        <v>0</v>
      </c>
      <c r="AU21" s="12">
        <f ca="1">SUMPRODUCT((Tablo[JOUR]=$A14)*(OFFSET(Tablo[marc],0,AU$1)=$B21))</f>
        <v>0</v>
      </c>
      <c r="AV21" s="12">
        <f ca="1">SUMPRODUCT((Tablo[SEMAINE]=$A14)*(OFFSET(Tablo[am/pm],0,AV$1)=$B21))</f>
        <v>0</v>
      </c>
      <c r="AW21" s="12" t="e">
        <f ca="1">SUMPRODUCT((Tablo[[  ]]=$A14)*(OFFSET(Tablo[JOUR],0,AW$1)=$B21))</f>
        <v>#N/A</v>
      </c>
      <c r="AX21" s="12" t="e">
        <f ca="1">SUMPRODUCT((Tablo[[  ]]=$A14)*(OFFSET(Tablo[JOUR],0,AX$1)=$B21))</f>
        <v>#N/A</v>
      </c>
    </row>
    <row r="22" spans="1:50" ht="13.5" hidden="1" thickBot="1">
      <c r="A22" s="17"/>
      <c r="B22" s="31" t="s">
        <v>75</v>
      </c>
      <c r="C22" s="12" t="s">
        <v>88</v>
      </c>
      <c r="D22" s="12">
        <f ca="1">SUMPRODUCT((Tablo[[  ]]=$A14)*(OFFSET(Tablo[JOUR],0,D$1)=$B22))</f>
        <v>0</v>
      </c>
      <c r="E22" s="12">
        <f ca="1">SUMPRODUCT((Tablo[[  ]]=$A14)*(OFFSET(Tablo[JOUR],0,E$1)=$B22))</f>
        <v>0</v>
      </c>
      <c r="F22" s="12">
        <f ca="1">SUMPRODUCT((Tablo[[  ]]=$A14)*(OFFSET(Tablo[JOUR],0,F$1)=$B22))</f>
        <v>0</v>
      </c>
      <c r="G22" s="12">
        <f ca="1">SUMPRODUCT((Tablo[[  ]]=$A14)*(OFFSET(Tablo[JOUR],0,G$1)=$B22))</f>
        <v>0</v>
      </c>
      <c r="H22" s="12">
        <f ca="1">SUMPRODUCT((Tablo[[  ]]=$A14)*(OFFSET(Tablo[JOUR],0,H$1)=$B22))</f>
        <v>0</v>
      </c>
      <c r="I22" s="12">
        <f ca="1">SUMPRODUCT((Tablo[[  ]]=$A14)*(OFFSET(Tablo[JOUR],0,I$1)=$B22))</f>
        <v>0</v>
      </c>
      <c r="J22" s="12">
        <f ca="1">SUMPRODUCT((Tablo[[  ]]=$A14)*(OFFSET(Tablo[JOUR],0,J$1)=$B22))</f>
        <v>0</v>
      </c>
      <c r="K22" s="12">
        <f ca="1">SUMPRODUCT((Tablo[[  ]]=$A14)*(OFFSET(Tablo[JOUR],0,K$1)=$B22))</f>
        <v>0</v>
      </c>
      <c r="L22" s="12">
        <f ca="1">SUMPRODUCT((Tablo[[  ]]=$A14)*(OFFSET(Tablo[JOUR],0,L$1)=$B22))</f>
        <v>0</v>
      </c>
      <c r="M22" s="12">
        <f ca="1">SUMPRODUCT((Tablo[[  ]]=$A14)*(OFFSET(Tablo[JOUR],0,M$1)=$B22))</f>
        <v>0</v>
      </c>
      <c r="N22" s="12">
        <f ca="1">SUMPRODUCT((Tablo[SEMAINE]=$A14)*(OFFSET(Tablo[am/pm],0,N$1)=$B22))</f>
        <v>0</v>
      </c>
      <c r="O22" s="12">
        <f ca="1">SUMPRODUCT((Tablo[JOUR]=$A14)*(OFFSET(Tablo[marc],0,O$1)=$B22))</f>
        <v>0</v>
      </c>
      <c r="P22" s="12">
        <f ca="1">SUMPRODUCT((Tablo[am/pm]=$A14)*(OFFSET(Tablo[Jérémy M],0,P$1)=$B22))</f>
        <v>0</v>
      </c>
      <c r="Q22" s="12">
        <f ca="1">SUMPRODUCT((Tablo[marc]=$A14)*(OFFSET(Tablo[ursula],0,Q$1)=$B22))</f>
        <v>0</v>
      </c>
      <c r="R22" s="12">
        <f ca="1">SUMPRODUCT((Tablo[[  ]]=$A14)*(OFFSET(Tablo[JOUR],0,R$1)=$B22))</f>
        <v>0</v>
      </c>
      <c r="S22" s="12">
        <f ca="1">SUMPRODUCT((Tablo[[  ]]=$A14)*(OFFSET(Tablo[JOUR],0,S$1)=$B22))</f>
        <v>0</v>
      </c>
      <c r="T22" s="12">
        <f ca="1">SUMPRODUCT((Tablo[[  ]]=$A14)*(OFFSET(Tablo[JOUR],0,T$1)=$B22))</f>
        <v>0</v>
      </c>
      <c r="U22" s="12">
        <f ca="1">SUMPRODUCT((Tablo[[  ]]=$A14)*(OFFSET(Tablo[JOUR],0,U$1)=$B22))</f>
        <v>0</v>
      </c>
      <c r="V22" s="12">
        <f ca="1">SUMPRODUCT((Tablo[SEMAINE]=$A14)*(OFFSET(Tablo[am/pm],0,V$1)=$B22))</f>
        <v>0</v>
      </c>
      <c r="W22" s="12">
        <f ca="1">SUMPRODUCT((Tablo[JOUR]=$A14)*(OFFSET(Tablo[marc],0,W$1)=$B22))</f>
        <v>0</v>
      </c>
      <c r="X22" s="12">
        <f ca="1">SUMPRODUCT((Tablo[am/pm]=$A14)*(OFFSET(Tablo[Jérémy M],0,X$1)=$B22))</f>
        <v>0</v>
      </c>
      <c r="Y22" s="12">
        <f ca="1">SUMPRODUCT((Tablo[marc]=$A14)*(OFFSET(Tablo[ursula],0,Y$1)=$B22))</f>
        <v>0</v>
      </c>
      <c r="Z22" s="12">
        <f ca="1">SUMPRODUCT((Tablo[Jérémy M]=$A14)*(OFFSET(Tablo[carl],0,Z$1)=$B22))</f>
        <v>0</v>
      </c>
      <c r="AA22" s="12">
        <f ca="1">SUMPRODUCT((Tablo[[  ]]=$A14)*(OFFSET(Tablo[JOUR],0,AA$1)=$B22))</f>
        <v>0</v>
      </c>
      <c r="AB22" s="12">
        <f ca="1">SUMPRODUCT((Tablo[[  ]]=$A14)*(OFFSET(Tablo[JOUR],0,AB$1)=$B22))</f>
        <v>0</v>
      </c>
      <c r="AC22" s="12">
        <f ca="1">SUMPRODUCT((Tablo[[  ]]=$A14)*(OFFSET(Tablo[JOUR],0,AC$1)=$B22))</f>
        <v>0</v>
      </c>
      <c r="AD22" s="12">
        <f ca="1">SUMPRODUCT((Tablo[[  ]]=$A14)*(OFFSET(Tablo[JOUR],0,AD$1)=$B22))</f>
        <v>0</v>
      </c>
      <c r="AE22" s="12">
        <f ca="1">SUMPRODUCT((Tablo[[  ]]=$A14)*(OFFSET(Tablo[JOUR],0,AE$1)=$B22))</f>
        <v>0</v>
      </c>
      <c r="AF22" s="12">
        <f ca="1">SUMPRODUCT((Tablo[SEMAINE]=$A14)*(OFFSET(Tablo[am/pm],0,AF$1)=$B22))</f>
        <v>0</v>
      </c>
      <c r="AG22" s="12">
        <f ca="1">SUMPRODUCT((Tablo[[  ]]=$A14)*(OFFSET(Tablo[JOUR],0,AG$1)=$B22))</f>
        <v>0</v>
      </c>
      <c r="AH22" s="12">
        <f ca="1">SUMPRODUCT((Tablo[[  ]]=$A14)*(OFFSET(Tablo[JOUR],0,AH$1)=$B22))</f>
        <v>0</v>
      </c>
      <c r="AI22" s="12">
        <f ca="1">SUMPRODUCT((Tablo[SEMAINE]=$A14)*(OFFSET(Tablo[am/pm],0,AI$1)=$B22))</f>
        <v>0</v>
      </c>
      <c r="AJ22" s="12">
        <f ca="1">SUMPRODUCT((Tablo[JOUR]=$A14)*(OFFSET(Tablo[marc],0,AJ$1)=$B22))</f>
        <v>0</v>
      </c>
      <c r="AK22" s="12">
        <f ca="1">SUMPRODUCT((Tablo[am/pm]=$A14)*(OFFSET(Tablo[Jérémy M],0,AK$1)=$B22))</f>
        <v>0</v>
      </c>
      <c r="AL22" s="12">
        <f ca="1">SUMPRODUCT((Tablo[marc]=$A14)*(OFFSET(Tablo[ursula],0,AL$1)=$B22))</f>
        <v>0</v>
      </c>
      <c r="AM22" s="12">
        <f ca="1">SUMPRODUCT((Tablo[SEMAINE]=$A14)*(OFFSET(Tablo[am/pm],0,AM$1)=$B22))</f>
        <v>0</v>
      </c>
      <c r="AN22" s="12">
        <f ca="1">SUMPRODUCT((Tablo[SEMAINE]=$A14)*(OFFSET(Tablo[am/pm],0,AN$1)=$B22))</f>
        <v>0</v>
      </c>
      <c r="AO22" s="12">
        <f ca="1">SUMPRODUCT((Tablo[[  ]]=$A14)*(OFFSET(Tablo[JOUR],0,AO$1)=$B22))</f>
        <v>0</v>
      </c>
      <c r="AP22" s="12">
        <f ca="1">SUMPRODUCT((Tablo[SEMAINE]=$A14)*(OFFSET(Tablo[am/pm],0,AP$1)=$B22))</f>
        <v>0</v>
      </c>
      <c r="AQ22" s="12">
        <f ca="1">SUMPRODUCT((Tablo[JOUR]=$A14)*(OFFSET(Tablo[marc],0,AQ$1)=$B22))</f>
        <v>0</v>
      </c>
      <c r="AR22" s="12">
        <f ca="1">SUMPRODUCT((Tablo[[  ]]=$A14)*(OFFSET(Tablo[JOUR],0,AR$1)=$B22))</f>
        <v>0</v>
      </c>
      <c r="AS22" s="12">
        <f ca="1">SUMPRODUCT((Tablo[[  ]]=$A14)*(OFFSET(Tablo[JOUR],0,AS$1)=$B22))</f>
        <v>0</v>
      </c>
      <c r="AT22" s="12">
        <f ca="1">SUMPRODUCT((Tablo[SEMAINE]=$A14)*(OFFSET(Tablo[am/pm],0,AT$1)=$B22))</f>
        <v>0</v>
      </c>
      <c r="AU22" s="12">
        <f ca="1">SUMPRODUCT((Tablo[JOUR]=$A14)*(OFFSET(Tablo[marc],0,AU$1)=$B22))</f>
        <v>0</v>
      </c>
      <c r="AV22" s="12">
        <f ca="1">SUMPRODUCT((Tablo[SEMAINE]=$A14)*(OFFSET(Tablo[am/pm],0,AV$1)=$B22))</f>
        <v>0</v>
      </c>
      <c r="AW22" s="12" t="e">
        <f ca="1">SUMPRODUCT((Tablo[[  ]]=$A14)*(OFFSET(Tablo[JOUR],0,AW$1)=$B22))</f>
        <v>#N/A</v>
      </c>
      <c r="AX22" s="12" t="e">
        <f ca="1">SUMPRODUCT((Tablo[[  ]]=$A14)*(OFFSET(Tablo[JOUR],0,AX$1)=$B22))</f>
        <v>#N/A</v>
      </c>
    </row>
    <row r="23" spans="1:50" ht="13.5" hidden="1" thickBot="1">
      <c r="A23" s="17"/>
      <c r="B23" s="31" t="s">
        <v>89</v>
      </c>
      <c r="C23" s="23" t="s">
        <v>86</v>
      </c>
      <c r="D23" s="12">
        <f ca="1">SUMPRODUCT((Tablo[[  ]]=$A15)*(OFFSET(Tablo[JOUR],0,D$1)=$B23))</f>
        <v>0</v>
      </c>
      <c r="E23" s="12">
        <f ca="1">SUMPRODUCT((Tablo[[  ]]=$A15)*(OFFSET(Tablo[JOUR],0,E$1)=$B23))</f>
        <v>0</v>
      </c>
      <c r="F23" s="12">
        <f ca="1">SUMPRODUCT((Tablo[[  ]]=$A15)*(OFFSET(Tablo[JOUR],0,F$1)=$B23))</f>
        <v>0</v>
      </c>
      <c r="G23" s="12">
        <f ca="1">SUMPRODUCT((Tablo[[  ]]=$A15)*(OFFSET(Tablo[JOUR],0,G$1)=$B23))</f>
        <v>0</v>
      </c>
      <c r="H23" s="12">
        <f ca="1">SUMPRODUCT((Tablo[[  ]]=$A15)*(OFFSET(Tablo[JOUR],0,H$1)=$B23))</f>
        <v>0</v>
      </c>
      <c r="I23" s="12">
        <f ca="1">SUMPRODUCT((Tablo[[  ]]=$A15)*(OFFSET(Tablo[JOUR],0,I$1)=$B23))</f>
        <v>0</v>
      </c>
      <c r="J23" s="12">
        <f ca="1">SUMPRODUCT((Tablo[[  ]]=$A15)*(OFFSET(Tablo[JOUR],0,J$1)=$B23))</f>
        <v>0</v>
      </c>
      <c r="K23" s="12">
        <f ca="1">SUMPRODUCT((Tablo[[  ]]=$A15)*(OFFSET(Tablo[JOUR],0,K$1)=$B23))</f>
        <v>0</v>
      </c>
      <c r="L23" s="12">
        <f ca="1">SUMPRODUCT((Tablo[[  ]]=$A15)*(OFFSET(Tablo[JOUR],0,L$1)=$B23))</f>
        <v>0</v>
      </c>
      <c r="M23" s="12">
        <f ca="1">SUMPRODUCT((Tablo[[  ]]=$A15)*(OFFSET(Tablo[JOUR],0,M$1)=$B23))</f>
        <v>0</v>
      </c>
      <c r="N23" s="12">
        <f ca="1">SUMPRODUCT((Tablo[SEMAINE]=$A15)*(OFFSET(Tablo[am/pm],0,N$1)=$B23))</f>
        <v>0</v>
      </c>
      <c r="O23" s="12">
        <f ca="1">SUMPRODUCT((Tablo[JOUR]=$A15)*(OFFSET(Tablo[marc],0,O$1)=$B23))</f>
        <v>0</v>
      </c>
      <c r="P23" s="12">
        <f ca="1">SUMPRODUCT((Tablo[am/pm]=$A15)*(OFFSET(Tablo[Jérémy M],0,P$1)=$B23))</f>
        <v>0</v>
      </c>
      <c r="Q23" s="12">
        <f ca="1">SUMPRODUCT((Tablo[marc]=$A15)*(OFFSET(Tablo[ursula],0,Q$1)=$B23))</f>
        <v>0</v>
      </c>
      <c r="R23" s="12">
        <f ca="1">SUMPRODUCT((Tablo[[  ]]=$A15)*(OFFSET(Tablo[JOUR],0,R$1)=$B23))</f>
        <v>0</v>
      </c>
      <c r="S23" s="12">
        <f ca="1">SUMPRODUCT((Tablo[[  ]]=$A15)*(OFFSET(Tablo[JOUR],0,S$1)=$B23))</f>
        <v>0</v>
      </c>
      <c r="T23" s="12">
        <f ca="1">SUMPRODUCT((Tablo[[  ]]=$A15)*(OFFSET(Tablo[JOUR],0,T$1)=$B23))</f>
        <v>0</v>
      </c>
      <c r="U23" s="12">
        <f ca="1">SUMPRODUCT((Tablo[[  ]]=$A15)*(OFFSET(Tablo[JOUR],0,U$1)=$B23))</f>
        <v>0</v>
      </c>
      <c r="V23" s="12">
        <f ca="1">SUMPRODUCT((Tablo[SEMAINE]=$A15)*(OFFSET(Tablo[am/pm],0,V$1)=$B23))</f>
        <v>0</v>
      </c>
      <c r="W23" s="12">
        <f ca="1">SUMPRODUCT((Tablo[JOUR]=$A15)*(OFFSET(Tablo[marc],0,W$1)=$B23))</f>
        <v>0</v>
      </c>
      <c r="X23" s="12">
        <f ca="1">SUMPRODUCT((Tablo[am/pm]=$A15)*(OFFSET(Tablo[Jérémy M],0,X$1)=$B23))</f>
        <v>0</v>
      </c>
      <c r="Y23" s="12">
        <f ca="1">SUMPRODUCT((Tablo[marc]=$A15)*(OFFSET(Tablo[ursula],0,Y$1)=$B23))</f>
        <v>0</v>
      </c>
      <c r="Z23" s="12">
        <f ca="1">SUMPRODUCT((Tablo[Jérémy M]=$A15)*(OFFSET(Tablo[carl],0,Z$1)=$B23))</f>
        <v>0</v>
      </c>
      <c r="AA23" s="12">
        <f ca="1">SUMPRODUCT((Tablo[[  ]]=$A15)*(OFFSET(Tablo[JOUR],0,AA$1)=$B23))</f>
        <v>0</v>
      </c>
      <c r="AB23" s="12">
        <f ca="1">SUMPRODUCT((Tablo[[  ]]=$A15)*(OFFSET(Tablo[JOUR],0,AB$1)=$B23))</f>
        <v>0</v>
      </c>
      <c r="AC23" s="12">
        <f ca="1">SUMPRODUCT((Tablo[[  ]]=$A15)*(OFFSET(Tablo[JOUR],0,AC$1)=$B23))</f>
        <v>0</v>
      </c>
      <c r="AD23" s="12">
        <f ca="1">SUMPRODUCT((Tablo[[  ]]=$A15)*(OFFSET(Tablo[JOUR],0,AD$1)=$B23))</f>
        <v>0</v>
      </c>
      <c r="AE23" s="12">
        <f ca="1">SUMPRODUCT((Tablo[[  ]]=$A15)*(OFFSET(Tablo[JOUR],0,AE$1)=$B23))</f>
        <v>0</v>
      </c>
      <c r="AF23" s="12">
        <f ca="1">SUMPRODUCT((Tablo[SEMAINE]=$A15)*(OFFSET(Tablo[am/pm],0,AF$1)=$B23))</f>
        <v>0</v>
      </c>
      <c r="AG23" s="12">
        <f ca="1">SUMPRODUCT((Tablo[[  ]]=$A15)*(OFFSET(Tablo[JOUR],0,AG$1)=$B23))</f>
        <v>0</v>
      </c>
      <c r="AH23" s="12">
        <f ca="1">SUMPRODUCT((Tablo[[  ]]=$A15)*(OFFSET(Tablo[JOUR],0,AH$1)=$B23))</f>
        <v>0</v>
      </c>
      <c r="AI23" s="12">
        <f ca="1">SUMPRODUCT((Tablo[SEMAINE]=$A15)*(OFFSET(Tablo[am/pm],0,AI$1)=$B23))</f>
        <v>0</v>
      </c>
      <c r="AJ23" s="12">
        <f ca="1">SUMPRODUCT((Tablo[JOUR]=$A15)*(OFFSET(Tablo[marc],0,AJ$1)=$B23))</f>
        <v>0</v>
      </c>
      <c r="AK23" s="12">
        <f ca="1">SUMPRODUCT((Tablo[am/pm]=$A15)*(OFFSET(Tablo[Jérémy M],0,AK$1)=$B23))</f>
        <v>0</v>
      </c>
      <c r="AL23" s="12">
        <f ca="1">SUMPRODUCT((Tablo[marc]=$A15)*(OFFSET(Tablo[ursula],0,AL$1)=$B23))</f>
        <v>0</v>
      </c>
      <c r="AM23" s="12">
        <f ca="1">SUMPRODUCT((Tablo[SEMAINE]=$A15)*(OFFSET(Tablo[am/pm],0,AM$1)=$B23))</f>
        <v>0</v>
      </c>
      <c r="AN23" s="12">
        <f ca="1">SUMPRODUCT((Tablo[SEMAINE]=$A15)*(OFFSET(Tablo[am/pm],0,AN$1)=$B23))</f>
        <v>0</v>
      </c>
      <c r="AO23" s="12">
        <f ca="1">SUMPRODUCT((Tablo[[  ]]=$A15)*(OFFSET(Tablo[JOUR],0,AO$1)=$B23))</f>
        <v>0</v>
      </c>
      <c r="AP23" s="12">
        <f ca="1">SUMPRODUCT((Tablo[SEMAINE]=$A15)*(OFFSET(Tablo[am/pm],0,AP$1)=$B23))</f>
        <v>0</v>
      </c>
      <c r="AQ23" s="12">
        <f ca="1">SUMPRODUCT((Tablo[JOUR]=$A15)*(OFFSET(Tablo[marc],0,AQ$1)=$B23))</f>
        <v>0</v>
      </c>
      <c r="AR23" s="12">
        <f ca="1">SUMPRODUCT((Tablo[[  ]]=$A15)*(OFFSET(Tablo[JOUR],0,AR$1)=$B23))</f>
        <v>0</v>
      </c>
      <c r="AS23" s="12">
        <f ca="1">SUMPRODUCT((Tablo[[  ]]=$A15)*(OFFSET(Tablo[JOUR],0,AS$1)=$B23))</f>
        <v>0</v>
      </c>
      <c r="AT23" s="12">
        <f ca="1">SUMPRODUCT((Tablo[SEMAINE]=$A15)*(OFFSET(Tablo[am/pm],0,AT$1)=$B23))</f>
        <v>0</v>
      </c>
      <c r="AU23" s="12">
        <f ca="1">SUMPRODUCT((Tablo[JOUR]=$A15)*(OFFSET(Tablo[marc],0,AU$1)=$B23))</f>
        <v>0</v>
      </c>
      <c r="AV23" s="12">
        <f ca="1">SUMPRODUCT((Tablo[SEMAINE]=$A15)*(OFFSET(Tablo[am/pm],0,AV$1)=$B23))</f>
        <v>0</v>
      </c>
      <c r="AW23" s="12" t="e">
        <f ca="1">SUMPRODUCT((Tablo[[  ]]=$A15)*(OFFSET(Tablo[JOUR],0,AW$1)=$B23))</f>
        <v>#N/A</v>
      </c>
      <c r="AX23" s="12" t="e">
        <f ca="1">SUMPRODUCT((Tablo[[  ]]=$A15)*(OFFSET(Tablo[JOUR],0,AX$1)=$B23))</f>
        <v>#N/A</v>
      </c>
    </row>
    <row r="24" spans="1:50" ht="13.5" hidden="1" thickBot="1">
      <c r="A24" s="17"/>
      <c r="B24" s="31" t="s">
        <v>78</v>
      </c>
      <c r="C24" s="68" t="s">
        <v>90</v>
      </c>
    </row>
    <row r="25" spans="1:50" s="10" customFormat="1" ht="13.5" hidden="1" thickBot="1">
      <c r="A25" s="9"/>
      <c r="B25" s="18" t="s">
        <v>76</v>
      </c>
      <c r="C25" s="10" t="s">
        <v>88</v>
      </c>
      <c r="D25" s="10">
        <f ca="1">SUMPRODUCT((Tablo[[  ]]=$A14)*(OFFSET(Tablo[JOUR],0,D$1)=$B25))</f>
        <v>0</v>
      </c>
      <c r="E25" s="10">
        <f ca="1">SUMPRODUCT((Tablo[[  ]]=$A14)*(OFFSET(Tablo[JOUR],0,E$1)=$B25))</f>
        <v>0</v>
      </c>
      <c r="F25" s="10">
        <f ca="1">SUMPRODUCT((Tablo[[  ]]=$A14)*(OFFSET(Tablo[JOUR],0,F$1)=$B25))</f>
        <v>0</v>
      </c>
      <c r="G25" s="10">
        <f ca="1">SUMPRODUCT((Tablo[[  ]]=$A14)*(OFFSET(Tablo[JOUR],0,G$1)=$B25))</f>
        <v>0</v>
      </c>
      <c r="H25" s="10">
        <f ca="1">SUMPRODUCT((Tablo[[  ]]=$A14)*(OFFSET(Tablo[JOUR],0,H$1)=$B25))</f>
        <v>0</v>
      </c>
      <c r="I25" s="10">
        <f ca="1">SUMPRODUCT((Tablo[[  ]]=$A14)*(OFFSET(Tablo[JOUR],0,I$1)=$B25))</f>
        <v>0</v>
      </c>
      <c r="J25" s="10">
        <f ca="1">SUMPRODUCT((Tablo[[  ]]=$A14)*(OFFSET(Tablo[JOUR],0,J$1)=$B25))</f>
        <v>0</v>
      </c>
      <c r="K25" s="10">
        <f ca="1">SUMPRODUCT((Tablo[[  ]]=$A14)*(OFFSET(Tablo[JOUR],0,K$1)=$B25))</f>
        <v>0</v>
      </c>
      <c r="L25" s="10">
        <f ca="1">SUMPRODUCT((Tablo[[  ]]=$A14)*(OFFSET(Tablo[JOUR],0,L$1)=$B25))</f>
        <v>0</v>
      </c>
      <c r="M25" s="10">
        <f ca="1">SUMPRODUCT((Tablo[[  ]]=$A14)*(OFFSET(Tablo[JOUR],0,M$1)=$B25))</f>
        <v>0</v>
      </c>
      <c r="N25" s="10">
        <f ca="1">SUMPRODUCT((Tablo[SEMAINE]=$A14)*(OFFSET(Tablo[am/pm],0,N$1)=$B25))</f>
        <v>0</v>
      </c>
      <c r="O25" s="10">
        <f ca="1">SUMPRODUCT((Tablo[JOUR]=$A14)*(OFFSET(Tablo[marc],0,O$1)=$B25))</f>
        <v>0</v>
      </c>
      <c r="P25" s="10">
        <f ca="1">SUMPRODUCT((Tablo[am/pm]=$A14)*(OFFSET(Tablo[Jérémy M],0,P$1)=$B25))</f>
        <v>0</v>
      </c>
      <c r="Q25" s="10">
        <f ca="1">SUMPRODUCT((Tablo[marc]=$A14)*(OFFSET(Tablo[ursula],0,Q$1)=$B25))</f>
        <v>0</v>
      </c>
      <c r="R25" s="10">
        <f ca="1">SUMPRODUCT((Tablo[[  ]]=$A14)*(OFFSET(Tablo[JOUR],0,R$1)=$B25))</f>
        <v>0</v>
      </c>
      <c r="S25" s="10">
        <f ca="1">SUMPRODUCT((Tablo[[  ]]=$A14)*(OFFSET(Tablo[JOUR],0,S$1)=$B25))</f>
        <v>0</v>
      </c>
      <c r="T25" s="10">
        <f ca="1">SUMPRODUCT((Tablo[[  ]]=$A14)*(OFFSET(Tablo[JOUR],0,T$1)=$B25))</f>
        <v>0</v>
      </c>
      <c r="U25" s="10">
        <f ca="1">SUMPRODUCT((Tablo[[  ]]=$A14)*(OFFSET(Tablo[JOUR],0,U$1)=$B25))</f>
        <v>0</v>
      </c>
      <c r="V25" s="10">
        <f ca="1">SUMPRODUCT((Tablo[SEMAINE]=$A14)*(OFFSET(Tablo[am/pm],0,V$1)=$B25))</f>
        <v>0</v>
      </c>
      <c r="W25" s="10">
        <f ca="1">SUMPRODUCT((Tablo[JOUR]=$A14)*(OFFSET(Tablo[marc],0,W$1)=$B25))</f>
        <v>0</v>
      </c>
      <c r="X25" s="10">
        <f ca="1">SUMPRODUCT((Tablo[am/pm]=$A14)*(OFFSET(Tablo[Jérémy M],0,X$1)=$B25))</f>
        <v>0</v>
      </c>
      <c r="Y25" s="10">
        <f ca="1">SUMPRODUCT((Tablo[marc]=$A14)*(OFFSET(Tablo[ursula],0,Y$1)=$B25))</f>
        <v>0</v>
      </c>
      <c r="Z25" s="10">
        <f ca="1">SUMPRODUCT((Tablo[Jérémy M]=$A14)*(OFFSET(Tablo[carl],0,Z$1)=$B25))</f>
        <v>0</v>
      </c>
      <c r="AA25" s="10">
        <f ca="1">SUMPRODUCT((Tablo[[  ]]=$A14)*(OFFSET(Tablo[JOUR],0,AA$1)=$B25))</f>
        <v>0</v>
      </c>
      <c r="AB25" s="10">
        <f ca="1">SUMPRODUCT((Tablo[[  ]]=$A14)*(OFFSET(Tablo[JOUR],0,AB$1)=$B25))</f>
        <v>0</v>
      </c>
      <c r="AC25" s="10">
        <f ca="1">SUMPRODUCT((Tablo[[  ]]=$A14)*(OFFSET(Tablo[JOUR],0,AC$1)=$B25))</f>
        <v>0</v>
      </c>
      <c r="AD25" s="10">
        <f ca="1">SUMPRODUCT((Tablo[[  ]]=$A14)*(OFFSET(Tablo[JOUR],0,AD$1)=$B25))</f>
        <v>0</v>
      </c>
      <c r="AE25" s="10">
        <f ca="1">SUMPRODUCT((Tablo[[  ]]=$A14)*(OFFSET(Tablo[JOUR],0,AE$1)=$B25))</f>
        <v>0</v>
      </c>
      <c r="AF25" s="10">
        <f ca="1">SUMPRODUCT((Tablo[SEMAINE]=$A14)*(OFFSET(Tablo[am/pm],0,AF$1)=$B25))</f>
        <v>0</v>
      </c>
      <c r="AG25" s="10">
        <f ca="1">SUMPRODUCT((Tablo[[  ]]=$A14)*(OFFSET(Tablo[JOUR],0,AG$1)=$B25))</f>
        <v>0</v>
      </c>
      <c r="AH25" s="10">
        <f ca="1">SUMPRODUCT((Tablo[[  ]]=$A14)*(OFFSET(Tablo[JOUR],0,AH$1)=$B25))</f>
        <v>0</v>
      </c>
      <c r="AI25" s="10">
        <f ca="1">SUMPRODUCT((Tablo[SEMAINE]=$A14)*(OFFSET(Tablo[am/pm],0,AI$1)=$B25))</f>
        <v>0</v>
      </c>
      <c r="AJ25" s="10">
        <f ca="1">SUMPRODUCT((Tablo[JOUR]=$A14)*(OFFSET(Tablo[marc],0,AJ$1)=$B25))</f>
        <v>0</v>
      </c>
      <c r="AK25" s="10">
        <f ca="1">SUMPRODUCT((Tablo[am/pm]=$A14)*(OFFSET(Tablo[Jérémy M],0,AK$1)=$B25))</f>
        <v>0</v>
      </c>
      <c r="AL25" s="10">
        <f ca="1">SUMPRODUCT((Tablo[marc]=$A14)*(OFFSET(Tablo[ursula],0,AL$1)=$B25))</f>
        <v>0</v>
      </c>
      <c r="AM25" s="10">
        <f ca="1">SUMPRODUCT((Tablo[SEMAINE]=$A14)*(OFFSET(Tablo[am/pm],0,AM$1)=$B25))</f>
        <v>0</v>
      </c>
      <c r="AN25" s="10">
        <f ca="1">SUMPRODUCT((Tablo[SEMAINE]=$A14)*(OFFSET(Tablo[am/pm],0,AN$1)=$B25))</f>
        <v>0</v>
      </c>
      <c r="AO25" s="10">
        <f ca="1">SUMPRODUCT((Tablo[[  ]]=$A14)*(OFFSET(Tablo[JOUR],0,AO$1)=$B25))</f>
        <v>0</v>
      </c>
      <c r="AP25" s="10">
        <f ca="1">SUMPRODUCT((Tablo[SEMAINE]=$A14)*(OFFSET(Tablo[am/pm],0,AP$1)=$B25))</f>
        <v>0</v>
      </c>
      <c r="AQ25" s="10">
        <f ca="1">SUMPRODUCT((Tablo[JOUR]=$A14)*(OFFSET(Tablo[marc],0,AQ$1)=$B25))</f>
        <v>0</v>
      </c>
      <c r="AR25" s="10">
        <f ca="1">SUMPRODUCT((Tablo[[  ]]=$A14)*(OFFSET(Tablo[JOUR],0,AR$1)=$B25))</f>
        <v>0</v>
      </c>
      <c r="AS25" s="10">
        <f ca="1">SUMPRODUCT((Tablo[[  ]]=$A14)*(OFFSET(Tablo[JOUR],0,AS$1)=$B25))</f>
        <v>0</v>
      </c>
      <c r="AT25" s="10">
        <f ca="1">SUMPRODUCT((Tablo[SEMAINE]=$A14)*(OFFSET(Tablo[am/pm],0,AT$1)=$B25))</f>
        <v>0</v>
      </c>
      <c r="AU25" s="10">
        <f ca="1">SUMPRODUCT((Tablo[JOUR]=$A14)*(OFFSET(Tablo[marc],0,AU$1)=$B25))</f>
        <v>0</v>
      </c>
      <c r="AV25" s="10">
        <f ca="1">SUMPRODUCT((Tablo[SEMAINE]=$A14)*(OFFSET(Tablo[am/pm],0,AV$1)=$B25))</f>
        <v>0</v>
      </c>
      <c r="AW25" s="10" t="e">
        <f ca="1">SUMPRODUCT((Tablo[[  ]]=$A14)*(OFFSET(Tablo[JOUR],0,AW$1)=$B25))</f>
        <v>#N/A</v>
      </c>
      <c r="AX25" s="10" t="e">
        <f ca="1">SUMPRODUCT((Tablo[[  ]]=$A14)*(OFFSET(Tablo[JOUR],0,AX$1)=$B25))</f>
        <v>#N/A</v>
      </c>
    </row>
    <row r="26" spans="1:50" s="8" customFormat="1" ht="13.5" hidden="1" thickBot="1">
      <c r="A26" s="11">
        <f>EOMONTH(A14+1,0)</f>
        <v>42825</v>
      </c>
      <c r="B26" s="8" t="s">
        <v>71</v>
      </c>
      <c r="C26" s="8" t="s">
        <v>85</v>
      </c>
      <c r="D26" s="19">
        <f ca="1">SUMPRODUCT((Tablo[[  ]]=$A26)*(Tablo[JOUR]=$B26),(OFFSET(Tablo[JOUR],0,D$1)))</f>
        <v>0</v>
      </c>
      <c r="E26" s="19">
        <f ca="1">SUMPRODUCT((Tablo[[  ]]=$A26)*(Tablo[JOUR]=$B26),(OFFSET(Tablo[JOUR],0,E$1)))</f>
        <v>0</v>
      </c>
      <c r="F26" s="19">
        <f ca="1">SUMPRODUCT((Tablo[[  ]]=$A26)*(Tablo[JOUR]=$B26),(OFFSET(Tablo[JOUR],0,F$1)))</f>
        <v>0</v>
      </c>
      <c r="G26" s="19">
        <f ca="1">SUMPRODUCT((Tablo[[  ]]=$A26)*(Tablo[JOUR]=$B26),(OFFSET(Tablo[JOUR],0,G$1)))</f>
        <v>0</v>
      </c>
      <c r="H26" s="19">
        <f ca="1">SUMPRODUCT((Tablo[[  ]]=$A26)*(Tablo[JOUR]=$B26),(OFFSET(Tablo[JOUR],0,H$1)))</f>
        <v>0</v>
      </c>
      <c r="I26" s="19">
        <f ca="1">SUMPRODUCT((Tablo[[  ]]=$A26)*(Tablo[JOUR]=$B26),(OFFSET(Tablo[JOUR],0,I$1)))</f>
        <v>0</v>
      </c>
      <c r="J26" s="19">
        <f ca="1">SUMPRODUCT((Tablo[[  ]]=$A26)*(Tablo[JOUR]=$B26),(OFFSET(Tablo[JOUR],0,J$1)))</f>
        <v>0</v>
      </c>
      <c r="K26" s="19">
        <f ca="1">SUMPRODUCT((Tablo[[  ]]=$A26)*(Tablo[JOUR]=$B26),(OFFSET(Tablo[JOUR],0,K$1)))</f>
        <v>0</v>
      </c>
      <c r="L26" s="19">
        <f ca="1">SUMPRODUCT((Tablo[[  ]]=$A26)*(Tablo[JOUR]=$B26),(OFFSET(Tablo[JOUR],0,L$1)))</f>
        <v>0</v>
      </c>
      <c r="M26" s="19">
        <f ca="1">SUMPRODUCT((Tablo[[  ]]=$A26)*(Tablo[JOUR]=$B26),(OFFSET(Tablo[JOUR],0,M$1)))</f>
        <v>0</v>
      </c>
      <c r="N26" s="19">
        <f ca="1">SUMPRODUCT((Tablo[SEMAINE]=$A26)*(Tablo[am/pm]=$B26),(OFFSET(Tablo[am/pm],0,N$1)))</f>
        <v>0</v>
      </c>
      <c r="O26" s="19">
        <f ca="1">SUMPRODUCT((Tablo[JOUR]=$A26)*(Tablo[marc]=$B26),(OFFSET(Tablo[marc],0,O$1)))</f>
        <v>0</v>
      </c>
      <c r="P26" s="19">
        <f ca="1">SUMPRODUCT((Tablo[am/pm]=$A26)*(Tablo[Jérémy M]=$B26),(OFFSET(Tablo[Jérémy M],0,P$1)))</f>
        <v>0</v>
      </c>
      <c r="Q26" s="19">
        <f ca="1">SUMPRODUCT((Tablo[marc]=$A26)*(Tablo[ursula]=$B26),(OFFSET(Tablo[ursula],0,Q$1)))</f>
        <v>0</v>
      </c>
      <c r="R26" s="19">
        <f ca="1">SUMPRODUCT((Tablo[[  ]]=$A26)*(Tablo[JOUR]=$B26),(OFFSET(Tablo[JOUR],0,R$1)))</f>
        <v>0</v>
      </c>
      <c r="S26" s="19">
        <f ca="1">SUMPRODUCT((Tablo[[  ]]=$A26)*(Tablo[JOUR]=$B26),(OFFSET(Tablo[JOUR],0,S$1)))</f>
        <v>0</v>
      </c>
      <c r="T26" s="19">
        <f ca="1">SUMPRODUCT((Tablo[[  ]]=$A26)*(Tablo[JOUR]=$B26),(OFFSET(Tablo[JOUR],0,T$1)))</f>
        <v>0</v>
      </c>
      <c r="U26" s="19">
        <f ca="1">SUMPRODUCT((Tablo[[  ]]=$A26)*(Tablo[JOUR]=$B26),(OFFSET(Tablo[JOUR],0,U$1)))</f>
        <v>0</v>
      </c>
      <c r="V26" s="19">
        <f ca="1">SUMPRODUCT((Tablo[SEMAINE]=$A26)*(Tablo[am/pm]=$B26),(OFFSET(Tablo[am/pm],0,V$1)))</f>
        <v>0</v>
      </c>
      <c r="W26" s="19">
        <f ca="1">SUMPRODUCT((Tablo[JOUR]=$A26)*(Tablo[marc]=$B26),(OFFSET(Tablo[marc],0,W$1)))</f>
        <v>0</v>
      </c>
      <c r="X26" s="19">
        <f ca="1">SUMPRODUCT((Tablo[am/pm]=$A26)*(Tablo[Jérémy M]=$B26),(OFFSET(Tablo[Jérémy M],0,X$1)))</f>
        <v>0</v>
      </c>
      <c r="Y26" s="19">
        <f ca="1">SUMPRODUCT((Tablo[marc]=$A26)*(Tablo[ursula]=$B26),(OFFSET(Tablo[ursula],0,Y$1)))</f>
        <v>0</v>
      </c>
      <c r="Z26" s="19">
        <f ca="1">SUMPRODUCT((Tablo[Jérémy M]=$A26)*(Tablo[carl]=$B26),(OFFSET(Tablo[carl],0,Z$1)))</f>
        <v>0</v>
      </c>
      <c r="AA26" s="19">
        <f ca="1">SUMPRODUCT((Tablo[[  ]]=$A26)*(Tablo[JOUR]=$B26),(OFFSET(Tablo[JOUR],0,AA$1)))</f>
        <v>0</v>
      </c>
      <c r="AB26" s="19">
        <f ca="1">SUMPRODUCT((Tablo[[  ]]=$A26)*(Tablo[JOUR]=$B26),(OFFSET(Tablo[JOUR],0,AB$1)))</f>
        <v>0</v>
      </c>
      <c r="AC26" s="19">
        <f ca="1">SUMPRODUCT((Tablo[[  ]]=$A26)*(Tablo[JOUR]=$B26),(OFFSET(Tablo[JOUR],0,AC$1)))</f>
        <v>0</v>
      </c>
      <c r="AD26" s="19">
        <f ca="1">SUMPRODUCT((Tablo[[  ]]=$A26)*(Tablo[JOUR]=$B26),(OFFSET(Tablo[JOUR],0,AD$1)))</f>
        <v>0</v>
      </c>
      <c r="AE26" s="19">
        <f ca="1">SUMPRODUCT((Tablo[[  ]]=$A26)*(Tablo[JOUR]=$B26),(OFFSET(Tablo[JOUR],0,AE$1)))</f>
        <v>0</v>
      </c>
      <c r="AF26" s="19">
        <f ca="1">SUMPRODUCT((Tablo[SEMAINE]=$A26)*(Tablo[am/pm]=$B26),(OFFSET(Tablo[am/pm],0,AF$1)))</f>
        <v>0</v>
      </c>
      <c r="AG26" s="19">
        <f ca="1">SUMPRODUCT((Tablo[[  ]]=$A26)*(Tablo[JOUR]=$B26),(OFFSET(Tablo[JOUR],0,AG$1)))</f>
        <v>0</v>
      </c>
      <c r="AH26" s="19">
        <f ca="1">SUMPRODUCT((Tablo[[  ]]=$A26)*(Tablo[JOUR]=$B26),(OFFSET(Tablo[JOUR],0,AH$1)))</f>
        <v>0</v>
      </c>
      <c r="AI26" s="19">
        <f ca="1">SUMPRODUCT((Tablo[SEMAINE]=$A26)*(Tablo[am/pm]=$B26),(OFFSET(Tablo[am/pm],0,AI$1)))</f>
        <v>0</v>
      </c>
      <c r="AJ26" s="19">
        <f ca="1">SUMPRODUCT((Tablo[JOUR]=$A26)*(Tablo[marc]=$B26),(OFFSET(Tablo[marc],0,AJ$1)))</f>
        <v>0</v>
      </c>
      <c r="AK26" s="19">
        <f ca="1">SUMPRODUCT((Tablo[am/pm]=$A26)*(Tablo[Jérémy M]=$B26),(OFFSET(Tablo[Jérémy M],0,AK$1)))</f>
        <v>0</v>
      </c>
      <c r="AL26" s="19">
        <f ca="1">SUMPRODUCT((Tablo[marc]=$A26)*(Tablo[ursula]=$B26),(OFFSET(Tablo[ursula],0,AL$1)))</f>
        <v>0</v>
      </c>
      <c r="AM26" s="19">
        <f ca="1">SUMPRODUCT((Tablo[SEMAINE]=$A26)*(Tablo[am/pm]=$B26),(OFFSET(Tablo[am/pm],0,AM$1)))</f>
        <v>0</v>
      </c>
      <c r="AN26" s="19">
        <f ca="1">SUMPRODUCT((Tablo[SEMAINE]=$A26)*(Tablo[am/pm]=$B26),(OFFSET(Tablo[am/pm],0,AN$1)))</f>
        <v>0</v>
      </c>
      <c r="AO26" s="19">
        <f ca="1">SUMPRODUCT((Tablo[[  ]]=$A26)*(Tablo[JOUR]=$B26),(OFFSET(Tablo[JOUR],0,AO$1)))</f>
        <v>0</v>
      </c>
      <c r="AP26" s="19">
        <f ca="1">SUMPRODUCT((Tablo[SEMAINE]=$A26)*(Tablo[am/pm]=$B26),(OFFSET(Tablo[am/pm],0,AP$1)))</f>
        <v>0</v>
      </c>
      <c r="AQ26" s="19">
        <f ca="1">SUMPRODUCT((Tablo[JOUR]=$A26)*(Tablo[marc]=$B26),(OFFSET(Tablo[marc],0,AQ$1)))</f>
        <v>0</v>
      </c>
      <c r="AR26" s="19">
        <f ca="1">SUMPRODUCT((Tablo[[  ]]=$A26)*(Tablo[JOUR]=$B26),(OFFSET(Tablo[JOUR],0,AR$1)))</f>
        <v>0</v>
      </c>
      <c r="AS26" s="19">
        <f ca="1">SUMPRODUCT((Tablo[[  ]]=$A26)*(Tablo[JOUR]=$B26),(OFFSET(Tablo[JOUR],0,AS$1)))</f>
        <v>0</v>
      </c>
      <c r="AT26" s="19">
        <f ca="1">SUMPRODUCT((Tablo[SEMAINE]=$A26)*(Tablo[am/pm]=$B26),(OFFSET(Tablo[am/pm],0,AT$1)))</f>
        <v>0</v>
      </c>
      <c r="AU26" s="19">
        <f ca="1">SUMPRODUCT((Tablo[JOUR]=$A26)*(Tablo[marc]=$B26),(OFFSET(Tablo[marc],0,AU$1)))</f>
        <v>0</v>
      </c>
      <c r="AV26" s="19">
        <f ca="1">SUMPRODUCT((Tablo[SEMAINE]=$A26)*(Tablo[am/pm]=$B26),(OFFSET(Tablo[am/pm],0,AV$1)))</f>
        <v>0</v>
      </c>
      <c r="AW26" s="19" t="e">
        <f ca="1">SUMPRODUCT((Tablo[[  ]]=$A26)*(Tablo[JOUR]=$B26),(OFFSET(Tablo[JOUR],0,AW$1)))</f>
        <v>#N/A</v>
      </c>
      <c r="AX26" s="19" t="e">
        <f ca="1">SUMPRODUCT((Tablo[[  ]]=$A26)*(Tablo[JOUR]=$B26),(OFFSET(Tablo[JOUR],0,AX$1)))</f>
        <v>#N/A</v>
      </c>
    </row>
    <row r="27" spans="1:50" ht="13.5" hidden="1" thickBot="1">
      <c r="A27" s="17"/>
      <c r="B27" s="12" t="s">
        <v>72</v>
      </c>
      <c r="C27" s="12" t="s">
        <v>85</v>
      </c>
      <c r="D27" s="20">
        <f ca="1">SUMPRODUCT((Tablo[[  ]]=$A26)*(Tablo[JOUR]=$B27),(OFFSET(Tablo[JOUR],0,D$1)))</f>
        <v>0</v>
      </c>
      <c r="E27" s="20">
        <f ca="1">SUMPRODUCT((Tablo[[  ]]=$A26)*(Tablo[JOUR]=$B27),(OFFSET(Tablo[JOUR],0,E$1)))</f>
        <v>0</v>
      </c>
      <c r="F27" s="20">
        <f ca="1">SUMPRODUCT((Tablo[[  ]]=$A26)*(Tablo[JOUR]=$B27),(OFFSET(Tablo[JOUR],0,F$1)))</f>
        <v>0</v>
      </c>
      <c r="G27" s="20">
        <f ca="1">SUMPRODUCT((Tablo[[  ]]=$A26)*(Tablo[JOUR]=$B27),(OFFSET(Tablo[JOUR],0,G$1)))</f>
        <v>0</v>
      </c>
      <c r="H27" s="20">
        <f ca="1">SUMPRODUCT((Tablo[[  ]]=$A26)*(Tablo[JOUR]=$B27),(OFFSET(Tablo[JOUR],0,H$1)))</f>
        <v>0</v>
      </c>
      <c r="I27" s="20">
        <f ca="1">SUMPRODUCT((Tablo[[  ]]=$A26)*(Tablo[JOUR]=$B27),(OFFSET(Tablo[JOUR],0,I$1)))</f>
        <v>0</v>
      </c>
      <c r="J27" s="20">
        <f ca="1">SUMPRODUCT((Tablo[[  ]]=$A26)*(Tablo[JOUR]=$B27),(OFFSET(Tablo[JOUR],0,J$1)))</f>
        <v>0</v>
      </c>
      <c r="K27" s="20">
        <f ca="1">SUMPRODUCT((Tablo[[  ]]=$A26)*(Tablo[JOUR]=$B27),(OFFSET(Tablo[JOUR],0,K$1)))</f>
        <v>0</v>
      </c>
      <c r="L27" s="20">
        <f ca="1">SUMPRODUCT((Tablo[[  ]]=$A26)*(Tablo[JOUR]=$B27),(OFFSET(Tablo[JOUR],0,L$1)))</f>
        <v>0</v>
      </c>
      <c r="M27" s="20">
        <f ca="1">SUMPRODUCT((Tablo[[  ]]=$A26)*(Tablo[JOUR]=$B27),(OFFSET(Tablo[JOUR],0,M$1)))</f>
        <v>0</v>
      </c>
      <c r="N27" s="20">
        <f ca="1">SUMPRODUCT((Tablo[SEMAINE]=$A26)*(Tablo[am/pm]=$B27),(OFFSET(Tablo[am/pm],0,N$1)))</f>
        <v>0</v>
      </c>
      <c r="O27" s="20">
        <f ca="1">SUMPRODUCT((Tablo[JOUR]=$A26)*(Tablo[marc]=$B27),(OFFSET(Tablo[marc],0,O$1)))</f>
        <v>0</v>
      </c>
      <c r="P27" s="20">
        <f ca="1">SUMPRODUCT((Tablo[am/pm]=$A26)*(Tablo[Jérémy M]=$B27),(OFFSET(Tablo[Jérémy M],0,P$1)))</f>
        <v>0</v>
      </c>
      <c r="Q27" s="20">
        <f ca="1">SUMPRODUCT((Tablo[marc]=$A26)*(Tablo[ursula]=$B27),(OFFSET(Tablo[ursula],0,Q$1)))</f>
        <v>0</v>
      </c>
      <c r="R27" s="20">
        <f ca="1">SUMPRODUCT((Tablo[[  ]]=$A26)*(Tablo[JOUR]=$B27),(OFFSET(Tablo[JOUR],0,R$1)))</f>
        <v>0</v>
      </c>
      <c r="S27" s="20">
        <f ca="1">SUMPRODUCT((Tablo[[  ]]=$A26)*(Tablo[JOUR]=$B27),(OFFSET(Tablo[JOUR],0,S$1)))</f>
        <v>0</v>
      </c>
      <c r="T27" s="20">
        <f ca="1">SUMPRODUCT((Tablo[[  ]]=$A26)*(Tablo[JOUR]=$B27),(OFFSET(Tablo[JOUR],0,T$1)))</f>
        <v>0</v>
      </c>
      <c r="U27" s="20">
        <f ca="1">SUMPRODUCT((Tablo[[  ]]=$A26)*(Tablo[JOUR]=$B27),(OFFSET(Tablo[JOUR],0,U$1)))</f>
        <v>0</v>
      </c>
      <c r="V27" s="20">
        <f ca="1">SUMPRODUCT((Tablo[SEMAINE]=$A26)*(Tablo[am/pm]=$B27),(OFFSET(Tablo[am/pm],0,V$1)))</f>
        <v>0</v>
      </c>
      <c r="W27" s="20">
        <f ca="1">SUMPRODUCT((Tablo[JOUR]=$A26)*(Tablo[marc]=$B27),(OFFSET(Tablo[marc],0,W$1)))</f>
        <v>0</v>
      </c>
      <c r="X27" s="20">
        <f ca="1">SUMPRODUCT((Tablo[am/pm]=$A26)*(Tablo[Jérémy M]=$B27),(OFFSET(Tablo[Jérémy M],0,X$1)))</f>
        <v>0</v>
      </c>
      <c r="Y27" s="20">
        <f ca="1">SUMPRODUCT((Tablo[marc]=$A26)*(Tablo[ursula]=$B27),(OFFSET(Tablo[ursula],0,Y$1)))</f>
        <v>0</v>
      </c>
      <c r="Z27" s="20">
        <f ca="1">SUMPRODUCT((Tablo[Jérémy M]=$A26)*(Tablo[carl]=$B27),(OFFSET(Tablo[carl],0,Z$1)))</f>
        <v>0</v>
      </c>
      <c r="AA27" s="20">
        <f ca="1">SUMPRODUCT((Tablo[[  ]]=$A26)*(Tablo[JOUR]=$B27),(OFFSET(Tablo[JOUR],0,AA$1)))</f>
        <v>0</v>
      </c>
      <c r="AB27" s="20">
        <f ca="1">SUMPRODUCT((Tablo[[  ]]=$A26)*(Tablo[JOUR]=$B27),(OFFSET(Tablo[JOUR],0,AB$1)))</f>
        <v>0</v>
      </c>
      <c r="AC27" s="20">
        <f ca="1">SUMPRODUCT((Tablo[[  ]]=$A26)*(Tablo[JOUR]=$B27),(OFFSET(Tablo[JOUR],0,AC$1)))</f>
        <v>0</v>
      </c>
      <c r="AD27" s="20">
        <f ca="1">SUMPRODUCT((Tablo[[  ]]=$A26)*(Tablo[JOUR]=$B27),(OFFSET(Tablo[JOUR],0,AD$1)))</f>
        <v>0</v>
      </c>
      <c r="AE27" s="20">
        <f ca="1">SUMPRODUCT((Tablo[[  ]]=$A26)*(Tablo[JOUR]=$B27),(OFFSET(Tablo[JOUR],0,AE$1)))</f>
        <v>0</v>
      </c>
      <c r="AF27" s="20">
        <f ca="1">SUMPRODUCT((Tablo[SEMAINE]=$A26)*(Tablo[am/pm]=$B27),(OFFSET(Tablo[am/pm],0,AF$1)))</f>
        <v>0</v>
      </c>
      <c r="AG27" s="20">
        <f ca="1">SUMPRODUCT((Tablo[[  ]]=$A26)*(Tablo[JOUR]=$B27),(OFFSET(Tablo[JOUR],0,AG$1)))</f>
        <v>0</v>
      </c>
      <c r="AH27" s="20">
        <f ca="1">SUMPRODUCT((Tablo[[  ]]=$A26)*(Tablo[JOUR]=$B27),(OFFSET(Tablo[JOUR],0,AH$1)))</f>
        <v>0</v>
      </c>
      <c r="AI27" s="20">
        <f ca="1">SUMPRODUCT((Tablo[SEMAINE]=$A26)*(Tablo[am/pm]=$B27),(OFFSET(Tablo[am/pm],0,AI$1)))</f>
        <v>0</v>
      </c>
      <c r="AJ27" s="20">
        <f ca="1">SUMPRODUCT((Tablo[JOUR]=$A26)*(Tablo[marc]=$B27),(OFFSET(Tablo[marc],0,AJ$1)))</f>
        <v>0</v>
      </c>
      <c r="AK27" s="20">
        <f ca="1">SUMPRODUCT((Tablo[am/pm]=$A26)*(Tablo[Jérémy M]=$B27),(OFFSET(Tablo[Jérémy M],0,AK$1)))</f>
        <v>0</v>
      </c>
      <c r="AL27" s="20">
        <f ca="1">SUMPRODUCT((Tablo[marc]=$A26)*(Tablo[ursula]=$B27),(OFFSET(Tablo[ursula],0,AL$1)))</f>
        <v>0</v>
      </c>
      <c r="AM27" s="20">
        <f ca="1">SUMPRODUCT((Tablo[SEMAINE]=$A26)*(Tablo[am/pm]=$B27),(OFFSET(Tablo[am/pm],0,AM$1)))</f>
        <v>0</v>
      </c>
      <c r="AN27" s="20">
        <f ca="1">SUMPRODUCT((Tablo[SEMAINE]=$A26)*(Tablo[am/pm]=$B27),(OFFSET(Tablo[am/pm],0,AN$1)))</f>
        <v>0</v>
      </c>
      <c r="AO27" s="20">
        <f ca="1">SUMPRODUCT((Tablo[[  ]]=$A26)*(Tablo[JOUR]=$B27),(OFFSET(Tablo[JOUR],0,AO$1)))</f>
        <v>0</v>
      </c>
      <c r="AP27" s="20">
        <f ca="1">SUMPRODUCT((Tablo[SEMAINE]=$A26)*(Tablo[am/pm]=$B27),(OFFSET(Tablo[am/pm],0,AP$1)))</f>
        <v>0</v>
      </c>
      <c r="AQ27" s="20">
        <f ca="1">SUMPRODUCT((Tablo[JOUR]=$A26)*(Tablo[marc]=$B27),(OFFSET(Tablo[marc],0,AQ$1)))</f>
        <v>0</v>
      </c>
      <c r="AR27" s="20">
        <f ca="1">SUMPRODUCT((Tablo[[  ]]=$A26)*(Tablo[JOUR]=$B27),(OFFSET(Tablo[JOUR],0,AR$1)))</f>
        <v>0</v>
      </c>
      <c r="AS27" s="20">
        <f ca="1">SUMPRODUCT((Tablo[[  ]]=$A26)*(Tablo[JOUR]=$B27),(OFFSET(Tablo[JOUR],0,AS$1)))</f>
        <v>0</v>
      </c>
      <c r="AT27" s="20">
        <f ca="1">SUMPRODUCT((Tablo[SEMAINE]=$A26)*(Tablo[am/pm]=$B27),(OFFSET(Tablo[am/pm],0,AT$1)))</f>
        <v>0</v>
      </c>
      <c r="AU27" s="20">
        <f ca="1">SUMPRODUCT((Tablo[JOUR]=$A26)*(Tablo[marc]=$B27),(OFFSET(Tablo[marc],0,AU$1)))</f>
        <v>0</v>
      </c>
      <c r="AV27" s="20">
        <f ca="1">SUMPRODUCT((Tablo[SEMAINE]=$A26)*(Tablo[am/pm]=$B27),(OFFSET(Tablo[am/pm],0,AV$1)))</f>
        <v>0</v>
      </c>
      <c r="AW27" s="20" t="e">
        <f ca="1">SUMPRODUCT((Tablo[[  ]]=$A26)*(Tablo[JOUR]=$B27),(OFFSET(Tablo[JOUR],0,AW$1)))</f>
        <v>#N/A</v>
      </c>
      <c r="AX27" s="20" t="e">
        <f ca="1">SUMPRODUCT((Tablo[[  ]]=$A26)*(Tablo[JOUR]=$B27),(OFFSET(Tablo[JOUR],0,AX$1)))</f>
        <v>#N/A</v>
      </c>
    </row>
    <row r="28" spans="1:50" s="23" customFormat="1" ht="13.5" hidden="1" thickBot="1">
      <c r="A28" s="22"/>
      <c r="B28" s="23" t="s">
        <v>66</v>
      </c>
      <c r="C28" s="24" t="s">
        <v>86</v>
      </c>
      <c r="D28" s="20">
        <f ca="1">SUMPRODUCT((Tablo[[  ]]=$A26)*(Tablo[JOUR]=$B28),(OFFSET(Tablo[JOUR],0,D$1)))</f>
        <v>0</v>
      </c>
      <c r="E28" s="20">
        <f ca="1">SUMPRODUCT((Tablo[[  ]]=$A26)*(Tablo[JOUR]=$B28),(OFFSET(Tablo[JOUR],0,E$1)))</f>
        <v>0</v>
      </c>
      <c r="F28" s="20">
        <f ca="1">SUMPRODUCT((Tablo[[  ]]=$A26)*(Tablo[JOUR]=$B28),(OFFSET(Tablo[JOUR],0,F$1)))</f>
        <v>0</v>
      </c>
      <c r="G28" s="20">
        <f ca="1">SUMPRODUCT((Tablo[[  ]]=$A26)*(Tablo[JOUR]=$B28),(OFFSET(Tablo[JOUR],0,G$1)))</f>
        <v>0</v>
      </c>
      <c r="H28" s="20">
        <f ca="1">SUMPRODUCT((Tablo[[  ]]=$A26)*(Tablo[JOUR]=$B28),(OFFSET(Tablo[JOUR],0,H$1)))</f>
        <v>0</v>
      </c>
      <c r="I28" s="20">
        <f ca="1">SUMPRODUCT((Tablo[[  ]]=$A26)*(Tablo[JOUR]=$B28),(OFFSET(Tablo[JOUR],0,I$1)))</f>
        <v>0</v>
      </c>
      <c r="J28" s="20">
        <f ca="1">SUMPRODUCT((Tablo[[  ]]=$A26)*(Tablo[JOUR]=$B28),(OFFSET(Tablo[JOUR],0,J$1)))</f>
        <v>0</v>
      </c>
      <c r="K28" s="20">
        <f ca="1">SUMPRODUCT((Tablo[[  ]]=$A26)*(Tablo[JOUR]=$B28),(OFFSET(Tablo[JOUR],0,K$1)))</f>
        <v>0</v>
      </c>
      <c r="L28" s="20">
        <f ca="1">SUMPRODUCT((Tablo[[  ]]=$A26)*(Tablo[JOUR]=$B28),(OFFSET(Tablo[JOUR],0,L$1)))</f>
        <v>0</v>
      </c>
      <c r="M28" s="20">
        <f ca="1">SUMPRODUCT((Tablo[[  ]]=$A26)*(Tablo[JOUR]=$B28),(OFFSET(Tablo[JOUR],0,M$1)))</f>
        <v>0</v>
      </c>
      <c r="N28" s="20">
        <f ca="1">SUMPRODUCT((Tablo[SEMAINE]=$A26)*(Tablo[am/pm]=$B28),(OFFSET(Tablo[am/pm],0,N$1)))</f>
        <v>0</v>
      </c>
      <c r="O28" s="20">
        <f ca="1">SUMPRODUCT((Tablo[JOUR]=$A26)*(Tablo[marc]=$B28),(OFFSET(Tablo[marc],0,O$1)))</f>
        <v>0</v>
      </c>
      <c r="P28" s="20">
        <f ca="1">SUMPRODUCT((Tablo[am/pm]=$A26)*(Tablo[Jérémy M]=$B28),(OFFSET(Tablo[Jérémy M],0,P$1)))</f>
        <v>0</v>
      </c>
      <c r="Q28" s="20">
        <f ca="1">SUMPRODUCT((Tablo[marc]=$A26)*(Tablo[ursula]=$B28),(OFFSET(Tablo[ursula],0,Q$1)))</f>
        <v>0</v>
      </c>
      <c r="R28" s="20">
        <f ca="1">SUMPRODUCT((Tablo[[  ]]=$A26)*(Tablo[JOUR]=$B28),(OFFSET(Tablo[JOUR],0,R$1)))</f>
        <v>0</v>
      </c>
      <c r="S28" s="20">
        <f ca="1">SUMPRODUCT((Tablo[[  ]]=$A26)*(Tablo[JOUR]=$B28),(OFFSET(Tablo[JOUR],0,S$1)))</f>
        <v>0</v>
      </c>
      <c r="T28" s="20">
        <f ca="1">SUMPRODUCT((Tablo[[  ]]=$A26)*(Tablo[JOUR]=$B28),(OFFSET(Tablo[JOUR],0,T$1)))</f>
        <v>0</v>
      </c>
      <c r="U28" s="20">
        <f ca="1">SUMPRODUCT((Tablo[[  ]]=$A26)*(Tablo[JOUR]=$B28),(OFFSET(Tablo[JOUR],0,U$1)))</f>
        <v>0</v>
      </c>
      <c r="V28" s="20">
        <f ca="1">SUMPRODUCT((Tablo[SEMAINE]=$A26)*(Tablo[am/pm]=$B28),(OFFSET(Tablo[am/pm],0,V$1)))</f>
        <v>0</v>
      </c>
      <c r="W28" s="20">
        <f ca="1">SUMPRODUCT((Tablo[JOUR]=$A26)*(Tablo[marc]=$B28),(OFFSET(Tablo[marc],0,W$1)))</f>
        <v>0</v>
      </c>
      <c r="X28" s="20">
        <f ca="1">SUMPRODUCT((Tablo[am/pm]=$A26)*(Tablo[Jérémy M]=$B28),(OFFSET(Tablo[Jérémy M],0,X$1)))</f>
        <v>0</v>
      </c>
      <c r="Y28" s="20">
        <f ca="1">SUMPRODUCT((Tablo[marc]=$A26)*(Tablo[ursula]=$B28),(OFFSET(Tablo[ursula],0,Y$1)))</f>
        <v>0</v>
      </c>
      <c r="Z28" s="20">
        <f ca="1">SUMPRODUCT((Tablo[Jérémy M]=$A26)*(Tablo[carl]=$B28),(OFFSET(Tablo[carl],0,Z$1)))</f>
        <v>0</v>
      </c>
      <c r="AA28" s="20">
        <f ca="1">SUMPRODUCT((Tablo[[  ]]=$A26)*(Tablo[JOUR]=$B28),(OFFSET(Tablo[JOUR],0,AA$1)))</f>
        <v>0</v>
      </c>
      <c r="AB28" s="20">
        <f ca="1">SUMPRODUCT((Tablo[[  ]]=$A26)*(Tablo[JOUR]=$B28),(OFFSET(Tablo[JOUR],0,AB$1)))</f>
        <v>0</v>
      </c>
      <c r="AC28" s="20">
        <f ca="1">SUMPRODUCT((Tablo[[  ]]=$A26)*(Tablo[JOUR]=$B28),(OFFSET(Tablo[JOUR],0,AC$1)))</f>
        <v>0</v>
      </c>
      <c r="AD28" s="20">
        <f ca="1">SUMPRODUCT((Tablo[[  ]]=$A26)*(Tablo[JOUR]=$B28),(OFFSET(Tablo[JOUR],0,AD$1)))</f>
        <v>0</v>
      </c>
      <c r="AE28" s="20">
        <f ca="1">SUMPRODUCT((Tablo[[  ]]=$A26)*(Tablo[JOUR]=$B28),(OFFSET(Tablo[JOUR],0,AE$1)))</f>
        <v>0</v>
      </c>
      <c r="AF28" s="20">
        <f ca="1">SUMPRODUCT((Tablo[SEMAINE]=$A26)*(Tablo[am/pm]=$B28),(OFFSET(Tablo[am/pm],0,AF$1)))</f>
        <v>0</v>
      </c>
      <c r="AG28" s="20">
        <f ca="1">SUMPRODUCT((Tablo[[  ]]=$A26)*(Tablo[JOUR]=$B28),(OFFSET(Tablo[JOUR],0,AG$1)))</f>
        <v>0</v>
      </c>
      <c r="AH28" s="20">
        <f ca="1">SUMPRODUCT((Tablo[[  ]]=$A26)*(Tablo[JOUR]=$B28),(OFFSET(Tablo[JOUR],0,AH$1)))</f>
        <v>0</v>
      </c>
      <c r="AI28" s="20">
        <f ca="1">SUMPRODUCT((Tablo[SEMAINE]=$A26)*(Tablo[am/pm]=$B28),(OFFSET(Tablo[am/pm],0,AI$1)))</f>
        <v>0</v>
      </c>
      <c r="AJ28" s="20">
        <f ca="1">SUMPRODUCT((Tablo[JOUR]=$A26)*(Tablo[marc]=$B28),(OFFSET(Tablo[marc],0,AJ$1)))</f>
        <v>0</v>
      </c>
      <c r="AK28" s="20">
        <f ca="1">SUMPRODUCT((Tablo[am/pm]=$A26)*(Tablo[Jérémy M]=$B28),(OFFSET(Tablo[Jérémy M],0,AK$1)))</f>
        <v>0</v>
      </c>
      <c r="AL28" s="20">
        <f ca="1">SUMPRODUCT((Tablo[marc]=$A26)*(Tablo[ursula]=$B28),(OFFSET(Tablo[ursula],0,AL$1)))</f>
        <v>0</v>
      </c>
      <c r="AM28" s="20">
        <f ca="1">SUMPRODUCT((Tablo[SEMAINE]=$A26)*(Tablo[am/pm]=$B28),(OFFSET(Tablo[am/pm],0,AM$1)))</f>
        <v>0</v>
      </c>
      <c r="AN28" s="20">
        <f ca="1">SUMPRODUCT((Tablo[SEMAINE]=$A26)*(Tablo[am/pm]=$B28),(OFFSET(Tablo[am/pm],0,AN$1)))</f>
        <v>0</v>
      </c>
      <c r="AO28" s="20">
        <f ca="1">SUMPRODUCT((Tablo[[  ]]=$A26)*(Tablo[JOUR]=$B28),(OFFSET(Tablo[JOUR],0,AO$1)))</f>
        <v>0</v>
      </c>
      <c r="AP28" s="20">
        <f ca="1">SUMPRODUCT((Tablo[SEMAINE]=$A26)*(Tablo[am/pm]=$B28),(OFFSET(Tablo[am/pm],0,AP$1)))</f>
        <v>0</v>
      </c>
      <c r="AQ28" s="20">
        <f ca="1">SUMPRODUCT((Tablo[JOUR]=$A26)*(Tablo[marc]=$B28),(OFFSET(Tablo[marc],0,AQ$1)))</f>
        <v>0</v>
      </c>
      <c r="AR28" s="20">
        <f ca="1">SUMPRODUCT((Tablo[[  ]]=$A26)*(Tablo[JOUR]=$B28),(OFFSET(Tablo[JOUR],0,AR$1)))</f>
        <v>0</v>
      </c>
      <c r="AS28" s="20">
        <f ca="1">SUMPRODUCT((Tablo[[  ]]=$A26)*(Tablo[JOUR]=$B28),(OFFSET(Tablo[JOUR],0,AS$1)))</f>
        <v>0</v>
      </c>
      <c r="AT28" s="20">
        <f ca="1">SUMPRODUCT((Tablo[SEMAINE]=$A26)*(Tablo[am/pm]=$B28),(OFFSET(Tablo[am/pm],0,AT$1)))</f>
        <v>0</v>
      </c>
      <c r="AU28" s="20">
        <f ca="1">SUMPRODUCT((Tablo[JOUR]=$A26)*(Tablo[marc]=$B28),(OFFSET(Tablo[marc],0,AU$1)))</f>
        <v>0</v>
      </c>
      <c r="AV28" s="20">
        <f ca="1">SUMPRODUCT((Tablo[SEMAINE]=$A26)*(Tablo[am/pm]=$B28),(OFFSET(Tablo[am/pm],0,AV$1)))</f>
        <v>0</v>
      </c>
      <c r="AW28" s="20" t="e">
        <f ca="1">SUMPRODUCT((Tablo[[  ]]=$A26)*(Tablo[JOUR]=$B28),(OFFSET(Tablo[JOUR],0,AW$1)))</f>
        <v>#N/A</v>
      </c>
      <c r="AX28" s="20" t="e">
        <f ca="1">SUMPRODUCT((Tablo[[  ]]=$A26)*(Tablo[JOUR]=$B28),(OFFSET(Tablo[JOUR],0,AX$1)))</f>
        <v>#N/A</v>
      </c>
    </row>
    <row r="29" spans="1:50" ht="13.5" hidden="1" thickBot="1">
      <c r="A29" s="17"/>
      <c r="B29" s="14" t="s">
        <v>87</v>
      </c>
      <c r="C29" s="12" t="s">
        <v>86</v>
      </c>
      <c r="D29" s="12">
        <f>SUMPRODUCT((Tablo[[  ]]=$A26)*(COUNTIF(JF,Tablo[JOUR])))</f>
        <v>0</v>
      </c>
      <c r="E29" s="12">
        <f>SUMPRODUCT((Tablo[[  ]]=$A26)*(COUNTIF(JF,Tablo[JOUR])))</f>
        <v>0</v>
      </c>
      <c r="F29" s="12">
        <f>SUMPRODUCT((Tablo[[  ]]=$A26)*(COUNTIF(JF,Tablo[JOUR])))</f>
        <v>0</v>
      </c>
      <c r="G29" s="12">
        <f>SUMPRODUCT((Tablo[[  ]]=$A26)*(COUNTIF(JF,Tablo[JOUR])))</f>
        <v>0</v>
      </c>
      <c r="H29" s="12">
        <f>SUMPRODUCT((Tablo[[  ]]=$A26)*(COUNTIF(JF,Tablo[JOUR])))</f>
        <v>0</v>
      </c>
      <c r="I29" s="12">
        <f>SUMPRODUCT((Tablo[[  ]]=$A26)*(COUNTIF(JF,Tablo[JOUR])))</f>
        <v>0</v>
      </c>
      <c r="J29" s="12">
        <f>SUMPRODUCT((Tablo[[  ]]=$A26)*(COUNTIF(JF,Tablo[JOUR])))</f>
        <v>0</v>
      </c>
      <c r="K29" s="12">
        <f>SUMPRODUCT((Tablo[[  ]]=$A26)*(COUNTIF(JF,Tablo[JOUR])))</f>
        <v>0</v>
      </c>
      <c r="L29" s="12">
        <f>SUMPRODUCT((Tablo[[  ]]=$A26)*(COUNTIF(JF,Tablo[JOUR])))</f>
        <v>0</v>
      </c>
      <c r="M29" s="12">
        <f>SUMPRODUCT((Tablo[[  ]]=$A26)*(COUNTIF(JF,Tablo[JOUR])))</f>
        <v>0</v>
      </c>
      <c r="N29" s="12">
        <f>SUMPRODUCT((Tablo[SEMAINE]=$A26)*(COUNTIF(JF,Tablo[am/pm])))</f>
        <v>0</v>
      </c>
      <c r="O29" s="12">
        <f>SUMPRODUCT((Tablo[JOUR]=$A26)*(COUNTIF(JF,Tablo[marc])))</f>
        <v>0</v>
      </c>
      <c r="P29" s="12">
        <f>SUMPRODUCT((Tablo[am/pm]=$A26)*(COUNTIF(JF,Tablo[Jérémy M])))</f>
        <v>0</v>
      </c>
      <c r="Q29" s="12">
        <f>SUMPRODUCT((Tablo[marc]=$A26)*(COUNTIF(JF,Tablo[ursula])))</f>
        <v>0</v>
      </c>
      <c r="R29" s="12">
        <f>SUMPRODUCT((Tablo[[  ]]=$A26)*(COUNTIF(JF,Tablo[JOUR])))</f>
        <v>0</v>
      </c>
      <c r="S29" s="12">
        <f>SUMPRODUCT((Tablo[[  ]]=$A26)*(COUNTIF(JF,Tablo[JOUR])))</f>
        <v>0</v>
      </c>
      <c r="T29" s="12">
        <f>SUMPRODUCT((Tablo[[  ]]=$A26)*(COUNTIF(JF,Tablo[JOUR])))</f>
        <v>0</v>
      </c>
      <c r="U29" s="12">
        <f>SUMPRODUCT((Tablo[[  ]]=$A26)*(COUNTIF(JF,Tablo[JOUR])))</f>
        <v>0</v>
      </c>
      <c r="V29" s="12">
        <f>SUMPRODUCT((Tablo[SEMAINE]=$A26)*(COUNTIF(JF,Tablo[am/pm])))</f>
        <v>0</v>
      </c>
      <c r="W29" s="12">
        <f>SUMPRODUCT((Tablo[JOUR]=$A26)*(COUNTIF(JF,Tablo[marc])))</f>
        <v>0</v>
      </c>
      <c r="X29" s="12">
        <f>SUMPRODUCT((Tablo[am/pm]=$A26)*(COUNTIF(JF,Tablo[Jérémy M])))</f>
        <v>0</v>
      </c>
      <c r="Y29" s="12">
        <f>SUMPRODUCT((Tablo[marc]=$A26)*(COUNTIF(JF,Tablo[ursula])))</f>
        <v>0</v>
      </c>
      <c r="Z29" s="12">
        <f>SUMPRODUCT((Tablo[Jérémy M]=$A26)*(COUNTIF(JF,Tablo[carl])))</f>
        <v>0</v>
      </c>
      <c r="AA29" s="12">
        <f>SUMPRODUCT((Tablo[[  ]]=$A26)*(COUNTIF(JF,Tablo[JOUR])))</f>
        <v>0</v>
      </c>
      <c r="AB29" s="12">
        <f>SUMPRODUCT((Tablo[[  ]]=$A26)*(COUNTIF(JF,Tablo[JOUR])))</f>
        <v>0</v>
      </c>
      <c r="AC29" s="12">
        <f>SUMPRODUCT((Tablo[[  ]]=$A26)*(COUNTIF(JF,Tablo[JOUR])))</f>
        <v>0</v>
      </c>
      <c r="AD29" s="12">
        <f>SUMPRODUCT((Tablo[[  ]]=$A26)*(COUNTIF(JF,Tablo[JOUR])))</f>
        <v>0</v>
      </c>
      <c r="AE29" s="12">
        <f>SUMPRODUCT((Tablo[[  ]]=$A26)*(COUNTIF(JF,Tablo[JOUR])))</f>
        <v>0</v>
      </c>
      <c r="AF29" s="12">
        <f>SUMPRODUCT((Tablo[SEMAINE]=$A26)*(COUNTIF(JF,Tablo[am/pm])))</f>
        <v>0</v>
      </c>
      <c r="AG29" s="12">
        <f>SUMPRODUCT((Tablo[[  ]]=$A26)*(COUNTIF(JF,Tablo[JOUR])))</f>
        <v>0</v>
      </c>
      <c r="AH29" s="12">
        <f>SUMPRODUCT((Tablo[[  ]]=$A26)*(COUNTIF(JF,Tablo[JOUR])))</f>
        <v>0</v>
      </c>
      <c r="AI29" s="12">
        <f>SUMPRODUCT((Tablo[SEMAINE]=$A26)*(COUNTIF(JF,Tablo[am/pm])))</f>
        <v>0</v>
      </c>
      <c r="AJ29" s="12">
        <f>SUMPRODUCT((Tablo[JOUR]=$A26)*(COUNTIF(JF,Tablo[marc])))</f>
        <v>0</v>
      </c>
      <c r="AK29" s="12">
        <f>SUMPRODUCT((Tablo[am/pm]=$A26)*(COUNTIF(JF,Tablo[Jérémy M])))</f>
        <v>0</v>
      </c>
      <c r="AL29" s="12">
        <f>SUMPRODUCT((Tablo[marc]=$A26)*(COUNTIF(JF,Tablo[ursula])))</f>
        <v>0</v>
      </c>
      <c r="AM29" s="12">
        <f>SUMPRODUCT((Tablo[SEMAINE]=$A26)*(COUNTIF(JF,Tablo[am/pm])))</f>
        <v>0</v>
      </c>
      <c r="AN29" s="12">
        <f>SUMPRODUCT((Tablo[SEMAINE]=$A26)*(COUNTIF(JF,Tablo[am/pm])))</f>
        <v>0</v>
      </c>
      <c r="AO29" s="12">
        <f>SUMPRODUCT((Tablo[[  ]]=$A26)*(COUNTIF(JF,Tablo[JOUR])))</f>
        <v>0</v>
      </c>
      <c r="AP29" s="12">
        <f>SUMPRODUCT((Tablo[SEMAINE]=$A26)*(COUNTIF(JF,Tablo[am/pm])))</f>
        <v>0</v>
      </c>
      <c r="AQ29" s="12">
        <f>SUMPRODUCT((Tablo[JOUR]=$A26)*(COUNTIF(JF,Tablo[marc])))</f>
        <v>0</v>
      </c>
      <c r="AR29" s="12">
        <f>SUMPRODUCT((Tablo[[  ]]=$A26)*(COUNTIF(JF,Tablo[JOUR])))</f>
        <v>0</v>
      </c>
      <c r="AS29" s="12">
        <f>SUMPRODUCT((Tablo[[  ]]=$A26)*(COUNTIF(JF,Tablo[JOUR])))</f>
        <v>0</v>
      </c>
      <c r="AT29" s="12">
        <f>SUMPRODUCT((Tablo[SEMAINE]=$A26)*(COUNTIF(JF,Tablo[am/pm])))</f>
        <v>0</v>
      </c>
      <c r="AU29" s="12">
        <f>SUMPRODUCT((Tablo[JOUR]=$A26)*(COUNTIF(JF,Tablo[marc])))</f>
        <v>0</v>
      </c>
      <c r="AV29" s="12">
        <f>SUMPRODUCT((Tablo[SEMAINE]=$A26)*(COUNTIF(JF,Tablo[am/pm])))</f>
        <v>0</v>
      </c>
      <c r="AW29" s="12">
        <f>SUMPRODUCT((Tablo[[  ]]=$A26)*(COUNTIF(JF,Tablo[JOUR])))</f>
        <v>0</v>
      </c>
      <c r="AX29" s="12">
        <f>SUMPRODUCT((Tablo[[  ]]=$A26)*(COUNTIF(JF,Tablo[JOUR])))</f>
        <v>0</v>
      </c>
    </row>
    <row r="30" spans="1:50" ht="13.5" hidden="1" thickBot="1">
      <c r="A30" s="17"/>
      <c r="B30" s="15" t="s">
        <v>74</v>
      </c>
      <c r="C30" s="12" t="s">
        <v>88</v>
      </c>
      <c r="D30" s="12">
        <f ca="1">SUMPRODUCT((Tablo[[  ]]=$A26)*(OFFSET(Tablo[JOUR],0,D$1)=$B30))</f>
        <v>0</v>
      </c>
      <c r="E30" s="12">
        <f ca="1">SUMPRODUCT((Tablo[[  ]]=$A26)*(OFFSET(Tablo[JOUR],0,E$1)=$B30))</f>
        <v>0</v>
      </c>
      <c r="F30" s="12">
        <f ca="1">SUMPRODUCT((Tablo[[  ]]=$A26)*(OFFSET(Tablo[JOUR],0,F$1)=$B30))</f>
        <v>0</v>
      </c>
      <c r="G30" s="12">
        <f ca="1">SUMPRODUCT((Tablo[[  ]]=$A26)*(OFFSET(Tablo[JOUR],0,G$1)=$B30))</f>
        <v>0</v>
      </c>
      <c r="H30" s="12">
        <f ca="1">SUMPRODUCT((Tablo[[  ]]=$A26)*(OFFSET(Tablo[JOUR],0,H$1)=$B30))</f>
        <v>0</v>
      </c>
      <c r="I30" s="12">
        <f ca="1">SUMPRODUCT((Tablo[[  ]]=$A26)*(OFFSET(Tablo[JOUR],0,I$1)=$B30))</f>
        <v>0</v>
      </c>
      <c r="J30" s="12">
        <f ca="1">SUMPRODUCT((Tablo[[  ]]=$A26)*(OFFSET(Tablo[JOUR],0,J$1)=$B30))</f>
        <v>0</v>
      </c>
      <c r="K30" s="12">
        <f ca="1">SUMPRODUCT((Tablo[[  ]]=$A26)*(OFFSET(Tablo[JOUR],0,K$1)=$B30))</f>
        <v>0</v>
      </c>
      <c r="L30" s="12">
        <f ca="1">SUMPRODUCT((Tablo[[  ]]=$A26)*(OFFSET(Tablo[JOUR],0,L$1)=$B30))</f>
        <v>0</v>
      </c>
      <c r="M30" s="12">
        <f ca="1">SUMPRODUCT((Tablo[[  ]]=$A26)*(OFFSET(Tablo[JOUR],0,M$1)=$B30))</f>
        <v>0</v>
      </c>
      <c r="N30" s="12">
        <f ca="1">SUMPRODUCT((Tablo[SEMAINE]=$A26)*(OFFSET(Tablo[am/pm],0,N$1)=$B30))</f>
        <v>0</v>
      </c>
      <c r="O30" s="12">
        <f ca="1">SUMPRODUCT((Tablo[JOUR]=$A26)*(OFFSET(Tablo[marc],0,O$1)=$B30))</f>
        <v>0</v>
      </c>
      <c r="P30" s="12">
        <f ca="1">SUMPRODUCT((Tablo[am/pm]=$A26)*(OFFSET(Tablo[Jérémy M],0,P$1)=$B30))</f>
        <v>0</v>
      </c>
      <c r="Q30" s="12">
        <f ca="1">SUMPRODUCT((Tablo[marc]=$A26)*(OFFSET(Tablo[ursula],0,Q$1)=$B30))</f>
        <v>0</v>
      </c>
      <c r="R30" s="12">
        <f ca="1">SUMPRODUCT((Tablo[[  ]]=$A26)*(OFFSET(Tablo[JOUR],0,R$1)=$B30))</f>
        <v>0</v>
      </c>
      <c r="S30" s="12">
        <f ca="1">SUMPRODUCT((Tablo[[  ]]=$A26)*(OFFSET(Tablo[JOUR],0,S$1)=$B30))</f>
        <v>0</v>
      </c>
      <c r="T30" s="12">
        <f ca="1">SUMPRODUCT((Tablo[[  ]]=$A26)*(OFFSET(Tablo[JOUR],0,T$1)=$B30))</f>
        <v>0</v>
      </c>
      <c r="U30" s="12">
        <f ca="1">SUMPRODUCT((Tablo[[  ]]=$A26)*(OFFSET(Tablo[JOUR],0,U$1)=$B30))</f>
        <v>0</v>
      </c>
      <c r="V30" s="12">
        <f ca="1">SUMPRODUCT((Tablo[SEMAINE]=$A26)*(OFFSET(Tablo[am/pm],0,V$1)=$B30))</f>
        <v>0</v>
      </c>
      <c r="W30" s="12">
        <f ca="1">SUMPRODUCT((Tablo[JOUR]=$A26)*(OFFSET(Tablo[marc],0,W$1)=$B30))</f>
        <v>0</v>
      </c>
      <c r="X30" s="12">
        <f ca="1">SUMPRODUCT((Tablo[am/pm]=$A26)*(OFFSET(Tablo[Jérémy M],0,X$1)=$B30))</f>
        <v>0</v>
      </c>
      <c r="Y30" s="12">
        <f ca="1">SUMPRODUCT((Tablo[marc]=$A26)*(OFFSET(Tablo[ursula],0,Y$1)=$B30))</f>
        <v>0</v>
      </c>
      <c r="Z30" s="12">
        <f ca="1">SUMPRODUCT((Tablo[Jérémy M]=$A26)*(OFFSET(Tablo[carl],0,Z$1)=$B30))</f>
        <v>0</v>
      </c>
      <c r="AA30" s="12">
        <f ca="1">SUMPRODUCT((Tablo[[  ]]=$A26)*(OFFSET(Tablo[JOUR],0,AA$1)=$B30))</f>
        <v>0</v>
      </c>
      <c r="AB30" s="12">
        <f ca="1">SUMPRODUCT((Tablo[[  ]]=$A26)*(OFFSET(Tablo[JOUR],0,AB$1)=$B30))</f>
        <v>0</v>
      </c>
      <c r="AC30" s="12">
        <f ca="1">SUMPRODUCT((Tablo[[  ]]=$A26)*(OFFSET(Tablo[JOUR],0,AC$1)=$B30))</f>
        <v>0</v>
      </c>
      <c r="AD30" s="12">
        <f ca="1">SUMPRODUCT((Tablo[[  ]]=$A26)*(OFFSET(Tablo[JOUR],0,AD$1)=$B30))</f>
        <v>0</v>
      </c>
      <c r="AE30" s="12">
        <f ca="1">SUMPRODUCT((Tablo[[  ]]=$A26)*(OFFSET(Tablo[JOUR],0,AE$1)=$B30))</f>
        <v>0</v>
      </c>
      <c r="AF30" s="12">
        <f ca="1">SUMPRODUCT((Tablo[SEMAINE]=$A26)*(OFFSET(Tablo[am/pm],0,AF$1)=$B30))</f>
        <v>0</v>
      </c>
      <c r="AG30" s="12">
        <f ca="1">SUMPRODUCT((Tablo[[  ]]=$A26)*(OFFSET(Tablo[JOUR],0,AG$1)=$B30))</f>
        <v>0</v>
      </c>
      <c r="AH30" s="12">
        <f ca="1">SUMPRODUCT((Tablo[[  ]]=$A26)*(OFFSET(Tablo[JOUR],0,AH$1)=$B30))</f>
        <v>0</v>
      </c>
      <c r="AI30" s="12">
        <f ca="1">SUMPRODUCT((Tablo[SEMAINE]=$A26)*(OFFSET(Tablo[am/pm],0,AI$1)=$B30))</f>
        <v>0</v>
      </c>
      <c r="AJ30" s="12">
        <f ca="1">SUMPRODUCT((Tablo[JOUR]=$A26)*(OFFSET(Tablo[marc],0,AJ$1)=$B30))</f>
        <v>0</v>
      </c>
      <c r="AK30" s="12">
        <f ca="1">SUMPRODUCT((Tablo[am/pm]=$A26)*(OFFSET(Tablo[Jérémy M],0,AK$1)=$B30))</f>
        <v>0</v>
      </c>
      <c r="AL30" s="12">
        <f ca="1">SUMPRODUCT((Tablo[marc]=$A26)*(OFFSET(Tablo[ursula],0,AL$1)=$B30))</f>
        <v>0</v>
      </c>
      <c r="AM30" s="12">
        <f ca="1">SUMPRODUCT((Tablo[SEMAINE]=$A26)*(OFFSET(Tablo[am/pm],0,AM$1)=$B30))</f>
        <v>0</v>
      </c>
      <c r="AN30" s="12">
        <f ca="1">SUMPRODUCT((Tablo[SEMAINE]=$A26)*(OFFSET(Tablo[am/pm],0,AN$1)=$B30))</f>
        <v>0</v>
      </c>
      <c r="AO30" s="12">
        <f ca="1">SUMPRODUCT((Tablo[[  ]]=$A26)*(OFFSET(Tablo[JOUR],0,AO$1)=$B30))</f>
        <v>0</v>
      </c>
      <c r="AP30" s="12">
        <f ca="1">SUMPRODUCT((Tablo[SEMAINE]=$A26)*(OFFSET(Tablo[am/pm],0,AP$1)=$B30))</f>
        <v>0</v>
      </c>
      <c r="AQ30" s="12">
        <f ca="1">SUMPRODUCT((Tablo[JOUR]=$A26)*(OFFSET(Tablo[marc],0,AQ$1)=$B30))</f>
        <v>0</v>
      </c>
      <c r="AR30" s="12">
        <f ca="1">SUMPRODUCT((Tablo[[  ]]=$A26)*(OFFSET(Tablo[JOUR],0,AR$1)=$B30))</f>
        <v>0</v>
      </c>
      <c r="AS30" s="12">
        <f ca="1">SUMPRODUCT((Tablo[[  ]]=$A26)*(OFFSET(Tablo[JOUR],0,AS$1)=$B30))</f>
        <v>0</v>
      </c>
      <c r="AT30" s="12">
        <f ca="1">SUMPRODUCT((Tablo[SEMAINE]=$A26)*(OFFSET(Tablo[am/pm],0,AT$1)=$B30))</f>
        <v>0</v>
      </c>
      <c r="AU30" s="12">
        <f ca="1">SUMPRODUCT((Tablo[JOUR]=$A26)*(OFFSET(Tablo[marc],0,AU$1)=$B30))</f>
        <v>0</v>
      </c>
      <c r="AV30" s="12">
        <f ca="1">SUMPRODUCT((Tablo[SEMAINE]=$A26)*(OFFSET(Tablo[am/pm],0,AV$1)=$B30))</f>
        <v>0</v>
      </c>
      <c r="AW30" s="12" t="e">
        <f ca="1">SUMPRODUCT((Tablo[[  ]]=$A26)*(OFFSET(Tablo[JOUR],0,AW$1)=$B30))</f>
        <v>#N/A</v>
      </c>
      <c r="AX30" s="12" t="e">
        <f ca="1">SUMPRODUCT((Tablo[[  ]]=$A26)*(OFFSET(Tablo[JOUR],0,AX$1)=$B30))</f>
        <v>#N/A</v>
      </c>
    </row>
    <row r="31" spans="1:50" ht="13.5" hidden="1" thickBot="1">
      <c r="A31" s="17"/>
      <c r="B31" s="16" t="s">
        <v>73</v>
      </c>
      <c r="C31" s="12" t="s">
        <v>88</v>
      </c>
      <c r="D31" s="12">
        <f ca="1">SUMPRODUCT((Tablo[[  ]]=$A26)*(OFFSET(Tablo[JOUR],0,D$1)=$B31))</f>
        <v>0</v>
      </c>
      <c r="E31" s="12">
        <f ca="1">SUMPRODUCT((Tablo[[  ]]=$A26)*(OFFSET(Tablo[JOUR],0,E$1)=$B31))</f>
        <v>0</v>
      </c>
      <c r="F31" s="12">
        <f ca="1">SUMPRODUCT((Tablo[[  ]]=$A26)*(OFFSET(Tablo[JOUR],0,F$1)=$B31))</f>
        <v>0</v>
      </c>
      <c r="G31" s="12">
        <f ca="1">SUMPRODUCT((Tablo[[  ]]=$A26)*(OFFSET(Tablo[JOUR],0,G$1)=$B31))</f>
        <v>0</v>
      </c>
      <c r="H31" s="12">
        <f ca="1">SUMPRODUCT((Tablo[[  ]]=$A26)*(OFFSET(Tablo[JOUR],0,H$1)=$B31))</f>
        <v>0</v>
      </c>
      <c r="I31" s="12">
        <f ca="1">SUMPRODUCT((Tablo[[  ]]=$A26)*(OFFSET(Tablo[JOUR],0,I$1)=$B31))</f>
        <v>0</v>
      </c>
      <c r="J31" s="12">
        <f ca="1">SUMPRODUCT((Tablo[[  ]]=$A26)*(OFFSET(Tablo[JOUR],0,J$1)=$B31))</f>
        <v>0</v>
      </c>
      <c r="K31" s="12">
        <f ca="1">SUMPRODUCT((Tablo[[  ]]=$A26)*(OFFSET(Tablo[JOUR],0,K$1)=$B31))</f>
        <v>0</v>
      </c>
      <c r="L31" s="12">
        <f ca="1">SUMPRODUCT((Tablo[[  ]]=$A26)*(OFFSET(Tablo[JOUR],0,L$1)=$B31))</f>
        <v>0</v>
      </c>
      <c r="M31" s="12">
        <f ca="1">SUMPRODUCT((Tablo[[  ]]=$A26)*(OFFSET(Tablo[JOUR],0,M$1)=$B31))</f>
        <v>0</v>
      </c>
      <c r="N31" s="12">
        <f ca="1">SUMPRODUCT((Tablo[SEMAINE]=$A26)*(OFFSET(Tablo[am/pm],0,N$1)=$B31))</f>
        <v>0</v>
      </c>
      <c r="O31" s="12">
        <f ca="1">SUMPRODUCT((Tablo[JOUR]=$A26)*(OFFSET(Tablo[marc],0,O$1)=$B31))</f>
        <v>0</v>
      </c>
      <c r="P31" s="12">
        <f ca="1">SUMPRODUCT((Tablo[am/pm]=$A26)*(OFFSET(Tablo[Jérémy M],0,P$1)=$B31))</f>
        <v>0</v>
      </c>
      <c r="Q31" s="12">
        <f ca="1">SUMPRODUCT((Tablo[marc]=$A26)*(OFFSET(Tablo[ursula],0,Q$1)=$B31))</f>
        <v>0</v>
      </c>
      <c r="R31" s="12">
        <f ca="1">SUMPRODUCT((Tablo[[  ]]=$A26)*(OFFSET(Tablo[JOUR],0,R$1)=$B31))</f>
        <v>0</v>
      </c>
      <c r="S31" s="12">
        <f ca="1">SUMPRODUCT((Tablo[[  ]]=$A26)*(OFFSET(Tablo[JOUR],0,S$1)=$B31))</f>
        <v>0</v>
      </c>
      <c r="T31" s="12">
        <f ca="1">SUMPRODUCT((Tablo[[  ]]=$A26)*(OFFSET(Tablo[JOUR],0,T$1)=$B31))</f>
        <v>0</v>
      </c>
      <c r="U31" s="12">
        <f ca="1">SUMPRODUCT((Tablo[[  ]]=$A26)*(OFFSET(Tablo[JOUR],0,U$1)=$B31))</f>
        <v>0</v>
      </c>
      <c r="V31" s="12">
        <f ca="1">SUMPRODUCT((Tablo[SEMAINE]=$A26)*(OFFSET(Tablo[am/pm],0,V$1)=$B31))</f>
        <v>0</v>
      </c>
      <c r="W31" s="12">
        <f ca="1">SUMPRODUCT((Tablo[JOUR]=$A26)*(OFFSET(Tablo[marc],0,W$1)=$B31))</f>
        <v>0</v>
      </c>
      <c r="X31" s="12">
        <f ca="1">SUMPRODUCT((Tablo[am/pm]=$A26)*(OFFSET(Tablo[Jérémy M],0,X$1)=$B31))</f>
        <v>0</v>
      </c>
      <c r="Y31" s="12">
        <f ca="1">SUMPRODUCT((Tablo[marc]=$A26)*(OFFSET(Tablo[ursula],0,Y$1)=$B31))</f>
        <v>0</v>
      </c>
      <c r="Z31" s="12">
        <f ca="1">SUMPRODUCT((Tablo[Jérémy M]=$A26)*(OFFSET(Tablo[carl],0,Z$1)=$B31))</f>
        <v>0</v>
      </c>
      <c r="AA31" s="12">
        <f ca="1">SUMPRODUCT((Tablo[[  ]]=$A26)*(OFFSET(Tablo[JOUR],0,AA$1)=$B31))</f>
        <v>0</v>
      </c>
      <c r="AB31" s="12">
        <f ca="1">SUMPRODUCT((Tablo[[  ]]=$A26)*(OFFSET(Tablo[JOUR],0,AB$1)=$B31))</f>
        <v>0</v>
      </c>
      <c r="AC31" s="12">
        <f ca="1">SUMPRODUCT((Tablo[[  ]]=$A26)*(OFFSET(Tablo[JOUR],0,AC$1)=$B31))</f>
        <v>0</v>
      </c>
      <c r="AD31" s="12">
        <f ca="1">SUMPRODUCT((Tablo[[  ]]=$A26)*(OFFSET(Tablo[JOUR],0,AD$1)=$B31))</f>
        <v>0</v>
      </c>
      <c r="AE31" s="12">
        <f ca="1">SUMPRODUCT((Tablo[[  ]]=$A26)*(OFFSET(Tablo[JOUR],0,AE$1)=$B31))</f>
        <v>0</v>
      </c>
      <c r="AF31" s="12">
        <f ca="1">SUMPRODUCT((Tablo[SEMAINE]=$A26)*(OFFSET(Tablo[am/pm],0,AF$1)=$B31))</f>
        <v>0</v>
      </c>
      <c r="AG31" s="12">
        <f ca="1">SUMPRODUCT((Tablo[[  ]]=$A26)*(OFFSET(Tablo[JOUR],0,AG$1)=$B31))</f>
        <v>0</v>
      </c>
      <c r="AH31" s="12">
        <f ca="1">SUMPRODUCT((Tablo[[  ]]=$A26)*(OFFSET(Tablo[JOUR],0,AH$1)=$B31))</f>
        <v>0</v>
      </c>
      <c r="AI31" s="12">
        <f ca="1">SUMPRODUCT((Tablo[SEMAINE]=$A26)*(OFFSET(Tablo[am/pm],0,AI$1)=$B31))</f>
        <v>0</v>
      </c>
      <c r="AJ31" s="12">
        <f ca="1">SUMPRODUCT((Tablo[JOUR]=$A26)*(OFFSET(Tablo[marc],0,AJ$1)=$B31))</f>
        <v>0</v>
      </c>
      <c r="AK31" s="12">
        <f ca="1">SUMPRODUCT((Tablo[am/pm]=$A26)*(OFFSET(Tablo[Jérémy M],0,AK$1)=$B31))</f>
        <v>0</v>
      </c>
      <c r="AL31" s="12">
        <f ca="1">SUMPRODUCT((Tablo[marc]=$A26)*(OFFSET(Tablo[ursula],0,AL$1)=$B31))</f>
        <v>0</v>
      </c>
      <c r="AM31" s="12">
        <f ca="1">SUMPRODUCT((Tablo[SEMAINE]=$A26)*(OFFSET(Tablo[am/pm],0,AM$1)=$B31))</f>
        <v>0</v>
      </c>
      <c r="AN31" s="12">
        <f ca="1">SUMPRODUCT((Tablo[SEMAINE]=$A26)*(OFFSET(Tablo[am/pm],0,AN$1)=$B31))</f>
        <v>0</v>
      </c>
      <c r="AO31" s="12">
        <f ca="1">SUMPRODUCT((Tablo[[  ]]=$A26)*(OFFSET(Tablo[JOUR],0,AO$1)=$B31))</f>
        <v>0</v>
      </c>
      <c r="AP31" s="12">
        <f ca="1">SUMPRODUCT((Tablo[SEMAINE]=$A26)*(OFFSET(Tablo[am/pm],0,AP$1)=$B31))</f>
        <v>0</v>
      </c>
      <c r="AQ31" s="12">
        <f ca="1">SUMPRODUCT((Tablo[JOUR]=$A26)*(OFFSET(Tablo[marc],0,AQ$1)=$B31))</f>
        <v>0</v>
      </c>
      <c r="AR31" s="12">
        <f ca="1">SUMPRODUCT((Tablo[[  ]]=$A26)*(OFFSET(Tablo[JOUR],0,AR$1)=$B31))</f>
        <v>0</v>
      </c>
      <c r="AS31" s="12">
        <f ca="1">SUMPRODUCT((Tablo[[  ]]=$A26)*(OFFSET(Tablo[JOUR],0,AS$1)=$B31))</f>
        <v>0</v>
      </c>
      <c r="AT31" s="12">
        <f ca="1">SUMPRODUCT((Tablo[SEMAINE]=$A26)*(OFFSET(Tablo[am/pm],0,AT$1)=$B31))</f>
        <v>0</v>
      </c>
      <c r="AU31" s="12">
        <f ca="1">SUMPRODUCT((Tablo[JOUR]=$A26)*(OFFSET(Tablo[marc],0,AU$1)=$B31))</f>
        <v>0</v>
      </c>
      <c r="AV31" s="12">
        <f ca="1">SUMPRODUCT((Tablo[SEMAINE]=$A26)*(OFFSET(Tablo[am/pm],0,AV$1)=$B31))</f>
        <v>0</v>
      </c>
      <c r="AW31" s="12" t="e">
        <f ca="1">SUMPRODUCT((Tablo[[  ]]=$A26)*(OFFSET(Tablo[JOUR],0,AW$1)=$B31))</f>
        <v>#N/A</v>
      </c>
      <c r="AX31" s="12" t="e">
        <f ca="1">SUMPRODUCT((Tablo[[  ]]=$A26)*(OFFSET(Tablo[JOUR],0,AX$1)=$B31))</f>
        <v>#N/A</v>
      </c>
    </row>
    <row r="32" spans="1:50" ht="13.5" hidden="1" thickBot="1">
      <c r="A32" s="17"/>
      <c r="B32" s="30" t="s">
        <v>70</v>
      </c>
      <c r="C32" s="12" t="s">
        <v>88</v>
      </c>
      <c r="D32" s="12">
        <f ca="1">SUMPRODUCT((Tablo[[  ]]=$A26)*(OFFSET(Tablo[JOUR],0,D$1)=$B32))</f>
        <v>0</v>
      </c>
      <c r="E32" s="12">
        <f ca="1">SUMPRODUCT((Tablo[[  ]]=$A26)*(OFFSET(Tablo[JOUR],0,E$1)=$B32))</f>
        <v>0</v>
      </c>
      <c r="F32" s="12">
        <f ca="1">SUMPRODUCT((Tablo[[  ]]=$A26)*(OFFSET(Tablo[JOUR],0,F$1)=$B32))</f>
        <v>0</v>
      </c>
      <c r="G32" s="12">
        <f ca="1">SUMPRODUCT((Tablo[[  ]]=$A26)*(OFFSET(Tablo[JOUR],0,G$1)=$B32))</f>
        <v>0</v>
      </c>
      <c r="H32" s="12">
        <f ca="1">SUMPRODUCT((Tablo[[  ]]=$A26)*(OFFSET(Tablo[JOUR],0,H$1)=$B32))</f>
        <v>0</v>
      </c>
      <c r="I32" s="12">
        <f ca="1">SUMPRODUCT((Tablo[[  ]]=$A26)*(OFFSET(Tablo[JOUR],0,I$1)=$B32))</f>
        <v>0</v>
      </c>
      <c r="J32" s="12">
        <f ca="1">SUMPRODUCT((Tablo[[  ]]=$A26)*(OFFSET(Tablo[JOUR],0,J$1)=$B32))</f>
        <v>0</v>
      </c>
      <c r="K32" s="12">
        <f ca="1">SUMPRODUCT((Tablo[[  ]]=$A26)*(OFFSET(Tablo[JOUR],0,K$1)=$B32))</f>
        <v>0</v>
      </c>
      <c r="L32" s="12">
        <f ca="1">SUMPRODUCT((Tablo[[  ]]=$A26)*(OFFSET(Tablo[JOUR],0,L$1)=$B32))</f>
        <v>0</v>
      </c>
      <c r="M32" s="12">
        <f ca="1">SUMPRODUCT((Tablo[[  ]]=$A26)*(OFFSET(Tablo[JOUR],0,M$1)=$B32))</f>
        <v>0</v>
      </c>
      <c r="N32" s="12">
        <f ca="1">SUMPRODUCT((Tablo[SEMAINE]=$A26)*(OFFSET(Tablo[am/pm],0,N$1)=$B32))</f>
        <v>0</v>
      </c>
      <c r="O32" s="12">
        <f ca="1">SUMPRODUCT((Tablo[JOUR]=$A26)*(OFFSET(Tablo[marc],0,O$1)=$B32))</f>
        <v>0</v>
      </c>
      <c r="P32" s="12">
        <f ca="1">SUMPRODUCT((Tablo[am/pm]=$A26)*(OFFSET(Tablo[Jérémy M],0,P$1)=$B32))</f>
        <v>0</v>
      </c>
      <c r="Q32" s="12">
        <f ca="1">SUMPRODUCT((Tablo[marc]=$A26)*(OFFSET(Tablo[ursula],0,Q$1)=$B32))</f>
        <v>0</v>
      </c>
      <c r="R32" s="12">
        <f ca="1">SUMPRODUCT((Tablo[[  ]]=$A26)*(OFFSET(Tablo[JOUR],0,R$1)=$B32))</f>
        <v>0</v>
      </c>
      <c r="S32" s="12">
        <f ca="1">SUMPRODUCT((Tablo[[  ]]=$A26)*(OFFSET(Tablo[JOUR],0,S$1)=$B32))</f>
        <v>0</v>
      </c>
      <c r="T32" s="12">
        <f ca="1">SUMPRODUCT((Tablo[[  ]]=$A26)*(OFFSET(Tablo[JOUR],0,T$1)=$B32))</f>
        <v>0</v>
      </c>
      <c r="U32" s="12">
        <f ca="1">SUMPRODUCT((Tablo[[  ]]=$A26)*(OFFSET(Tablo[JOUR],0,U$1)=$B32))</f>
        <v>0</v>
      </c>
      <c r="V32" s="12">
        <f ca="1">SUMPRODUCT((Tablo[SEMAINE]=$A26)*(OFFSET(Tablo[am/pm],0,V$1)=$B32))</f>
        <v>0</v>
      </c>
      <c r="W32" s="12">
        <f ca="1">SUMPRODUCT((Tablo[JOUR]=$A26)*(OFFSET(Tablo[marc],0,W$1)=$B32))</f>
        <v>0</v>
      </c>
      <c r="X32" s="12">
        <f ca="1">SUMPRODUCT((Tablo[am/pm]=$A26)*(OFFSET(Tablo[Jérémy M],0,X$1)=$B32))</f>
        <v>0</v>
      </c>
      <c r="Y32" s="12">
        <f ca="1">SUMPRODUCT((Tablo[marc]=$A26)*(OFFSET(Tablo[ursula],0,Y$1)=$B32))</f>
        <v>0</v>
      </c>
      <c r="Z32" s="12">
        <f ca="1">SUMPRODUCT((Tablo[Jérémy M]=$A26)*(OFFSET(Tablo[carl],0,Z$1)=$B32))</f>
        <v>0</v>
      </c>
      <c r="AA32" s="12">
        <f ca="1">SUMPRODUCT((Tablo[[  ]]=$A26)*(OFFSET(Tablo[JOUR],0,AA$1)=$B32))</f>
        <v>0</v>
      </c>
      <c r="AB32" s="12">
        <f ca="1">SUMPRODUCT((Tablo[[  ]]=$A26)*(OFFSET(Tablo[JOUR],0,AB$1)=$B32))</f>
        <v>0</v>
      </c>
      <c r="AC32" s="12">
        <f ca="1">SUMPRODUCT((Tablo[[  ]]=$A26)*(OFFSET(Tablo[JOUR],0,AC$1)=$B32))</f>
        <v>0</v>
      </c>
      <c r="AD32" s="12">
        <f ca="1">SUMPRODUCT((Tablo[[  ]]=$A26)*(OFFSET(Tablo[JOUR],0,AD$1)=$B32))</f>
        <v>0</v>
      </c>
      <c r="AE32" s="12">
        <f ca="1">SUMPRODUCT((Tablo[[  ]]=$A26)*(OFFSET(Tablo[JOUR],0,AE$1)=$B32))</f>
        <v>0</v>
      </c>
      <c r="AF32" s="12">
        <f ca="1">SUMPRODUCT((Tablo[SEMAINE]=$A26)*(OFFSET(Tablo[am/pm],0,AF$1)=$B32))</f>
        <v>0</v>
      </c>
      <c r="AG32" s="12">
        <f ca="1">SUMPRODUCT((Tablo[[  ]]=$A26)*(OFFSET(Tablo[JOUR],0,AG$1)=$B32))</f>
        <v>0</v>
      </c>
      <c r="AH32" s="12">
        <f ca="1">SUMPRODUCT((Tablo[[  ]]=$A26)*(OFFSET(Tablo[JOUR],0,AH$1)=$B32))</f>
        <v>0</v>
      </c>
      <c r="AI32" s="12">
        <f ca="1">SUMPRODUCT((Tablo[SEMAINE]=$A26)*(OFFSET(Tablo[am/pm],0,AI$1)=$B32))</f>
        <v>0</v>
      </c>
      <c r="AJ32" s="12">
        <f ca="1">SUMPRODUCT((Tablo[JOUR]=$A26)*(OFFSET(Tablo[marc],0,AJ$1)=$B32))</f>
        <v>0</v>
      </c>
      <c r="AK32" s="12">
        <f ca="1">SUMPRODUCT((Tablo[am/pm]=$A26)*(OFFSET(Tablo[Jérémy M],0,AK$1)=$B32))</f>
        <v>0</v>
      </c>
      <c r="AL32" s="12">
        <f ca="1">SUMPRODUCT((Tablo[marc]=$A26)*(OFFSET(Tablo[ursula],0,AL$1)=$B32))</f>
        <v>0</v>
      </c>
      <c r="AM32" s="12">
        <f ca="1">SUMPRODUCT((Tablo[SEMAINE]=$A26)*(OFFSET(Tablo[am/pm],0,AM$1)=$B32))</f>
        <v>0</v>
      </c>
      <c r="AN32" s="12">
        <f ca="1">SUMPRODUCT((Tablo[SEMAINE]=$A26)*(OFFSET(Tablo[am/pm],0,AN$1)=$B32))</f>
        <v>0</v>
      </c>
      <c r="AO32" s="12">
        <f ca="1">SUMPRODUCT((Tablo[[  ]]=$A26)*(OFFSET(Tablo[JOUR],0,AO$1)=$B32))</f>
        <v>0</v>
      </c>
      <c r="AP32" s="12">
        <f ca="1">SUMPRODUCT((Tablo[SEMAINE]=$A26)*(OFFSET(Tablo[am/pm],0,AP$1)=$B32))</f>
        <v>0</v>
      </c>
      <c r="AQ32" s="12">
        <f ca="1">SUMPRODUCT((Tablo[JOUR]=$A26)*(OFFSET(Tablo[marc],0,AQ$1)=$B32))</f>
        <v>0</v>
      </c>
      <c r="AR32" s="12">
        <f ca="1">SUMPRODUCT((Tablo[[  ]]=$A26)*(OFFSET(Tablo[JOUR],0,AR$1)=$B32))</f>
        <v>0</v>
      </c>
      <c r="AS32" s="12">
        <f ca="1">SUMPRODUCT((Tablo[[  ]]=$A26)*(OFFSET(Tablo[JOUR],0,AS$1)=$B32))</f>
        <v>0</v>
      </c>
      <c r="AT32" s="12">
        <f ca="1">SUMPRODUCT((Tablo[SEMAINE]=$A26)*(OFFSET(Tablo[am/pm],0,AT$1)=$B32))</f>
        <v>0</v>
      </c>
      <c r="AU32" s="12">
        <f ca="1">SUMPRODUCT((Tablo[JOUR]=$A26)*(OFFSET(Tablo[marc],0,AU$1)=$B32))</f>
        <v>0</v>
      </c>
      <c r="AV32" s="12">
        <f ca="1">SUMPRODUCT((Tablo[SEMAINE]=$A26)*(OFFSET(Tablo[am/pm],0,AV$1)=$B32))</f>
        <v>0</v>
      </c>
      <c r="AW32" s="12" t="e">
        <f ca="1">SUMPRODUCT((Tablo[[  ]]=$A26)*(OFFSET(Tablo[JOUR],0,AW$1)=$B32))</f>
        <v>#N/A</v>
      </c>
      <c r="AX32" s="12" t="e">
        <f ca="1">SUMPRODUCT((Tablo[[  ]]=$A26)*(OFFSET(Tablo[JOUR],0,AX$1)=$B32))</f>
        <v>#N/A</v>
      </c>
    </row>
    <row r="33" spans="1:50" ht="13.5" hidden="1" thickBot="1">
      <c r="A33" s="17"/>
      <c r="B33" s="16" t="s">
        <v>77</v>
      </c>
      <c r="C33" s="12" t="s">
        <v>88</v>
      </c>
      <c r="D33" s="12">
        <f ca="1">SUMPRODUCT((Tablo[[  ]]=$A26)*(OFFSET(Tablo[JOUR],0,D$1)=$B33))</f>
        <v>0</v>
      </c>
      <c r="E33" s="12">
        <f ca="1">SUMPRODUCT((Tablo[[  ]]=$A26)*(OFFSET(Tablo[JOUR],0,E$1)=$B33))</f>
        <v>0</v>
      </c>
      <c r="F33" s="12">
        <f ca="1">SUMPRODUCT((Tablo[[  ]]=$A26)*(OFFSET(Tablo[JOUR],0,F$1)=$B33))</f>
        <v>0</v>
      </c>
      <c r="G33" s="12">
        <f ca="1">SUMPRODUCT((Tablo[[  ]]=$A26)*(OFFSET(Tablo[JOUR],0,G$1)=$B33))</f>
        <v>0</v>
      </c>
      <c r="H33" s="12">
        <f ca="1">SUMPRODUCT((Tablo[[  ]]=$A26)*(OFFSET(Tablo[JOUR],0,H$1)=$B33))</f>
        <v>0</v>
      </c>
      <c r="I33" s="12">
        <f ca="1">SUMPRODUCT((Tablo[[  ]]=$A26)*(OFFSET(Tablo[JOUR],0,I$1)=$B33))</f>
        <v>0</v>
      </c>
      <c r="J33" s="12">
        <f ca="1">SUMPRODUCT((Tablo[[  ]]=$A26)*(OFFSET(Tablo[JOUR],0,J$1)=$B33))</f>
        <v>0</v>
      </c>
      <c r="K33" s="12">
        <f ca="1">SUMPRODUCT((Tablo[[  ]]=$A26)*(OFFSET(Tablo[JOUR],0,K$1)=$B33))</f>
        <v>0</v>
      </c>
      <c r="L33" s="12">
        <f ca="1">SUMPRODUCT((Tablo[[  ]]=$A26)*(OFFSET(Tablo[JOUR],0,L$1)=$B33))</f>
        <v>0</v>
      </c>
      <c r="M33" s="12">
        <f ca="1">SUMPRODUCT((Tablo[[  ]]=$A26)*(OFFSET(Tablo[JOUR],0,M$1)=$B33))</f>
        <v>0</v>
      </c>
      <c r="N33" s="12">
        <f ca="1">SUMPRODUCT((Tablo[SEMAINE]=$A26)*(OFFSET(Tablo[am/pm],0,N$1)=$B33))</f>
        <v>0</v>
      </c>
      <c r="O33" s="12">
        <f ca="1">SUMPRODUCT((Tablo[JOUR]=$A26)*(OFFSET(Tablo[marc],0,O$1)=$B33))</f>
        <v>0</v>
      </c>
      <c r="P33" s="12">
        <f ca="1">SUMPRODUCT((Tablo[am/pm]=$A26)*(OFFSET(Tablo[Jérémy M],0,P$1)=$B33))</f>
        <v>0</v>
      </c>
      <c r="Q33" s="12">
        <f ca="1">SUMPRODUCT((Tablo[marc]=$A26)*(OFFSET(Tablo[ursula],0,Q$1)=$B33))</f>
        <v>0</v>
      </c>
      <c r="R33" s="12">
        <f ca="1">SUMPRODUCT((Tablo[[  ]]=$A26)*(OFFSET(Tablo[JOUR],0,R$1)=$B33))</f>
        <v>0</v>
      </c>
      <c r="S33" s="12">
        <f ca="1">SUMPRODUCT((Tablo[[  ]]=$A26)*(OFFSET(Tablo[JOUR],0,S$1)=$B33))</f>
        <v>0</v>
      </c>
      <c r="T33" s="12">
        <f ca="1">SUMPRODUCT((Tablo[[  ]]=$A26)*(OFFSET(Tablo[JOUR],0,T$1)=$B33))</f>
        <v>0</v>
      </c>
      <c r="U33" s="12">
        <f ca="1">SUMPRODUCT((Tablo[[  ]]=$A26)*(OFFSET(Tablo[JOUR],0,U$1)=$B33))</f>
        <v>0</v>
      </c>
      <c r="V33" s="12">
        <f ca="1">SUMPRODUCT((Tablo[SEMAINE]=$A26)*(OFFSET(Tablo[am/pm],0,V$1)=$B33))</f>
        <v>0</v>
      </c>
      <c r="W33" s="12">
        <f ca="1">SUMPRODUCT((Tablo[JOUR]=$A26)*(OFFSET(Tablo[marc],0,W$1)=$B33))</f>
        <v>0</v>
      </c>
      <c r="X33" s="12">
        <f ca="1">SUMPRODUCT((Tablo[am/pm]=$A26)*(OFFSET(Tablo[Jérémy M],0,X$1)=$B33))</f>
        <v>0</v>
      </c>
      <c r="Y33" s="12">
        <f ca="1">SUMPRODUCT((Tablo[marc]=$A26)*(OFFSET(Tablo[ursula],0,Y$1)=$B33))</f>
        <v>0</v>
      </c>
      <c r="Z33" s="12">
        <f ca="1">SUMPRODUCT((Tablo[Jérémy M]=$A26)*(OFFSET(Tablo[carl],0,Z$1)=$B33))</f>
        <v>0</v>
      </c>
      <c r="AA33" s="12">
        <f ca="1">SUMPRODUCT((Tablo[[  ]]=$A26)*(OFFSET(Tablo[JOUR],0,AA$1)=$B33))</f>
        <v>0</v>
      </c>
      <c r="AB33" s="12">
        <f ca="1">SUMPRODUCT((Tablo[[  ]]=$A26)*(OFFSET(Tablo[JOUR],0,AB$1)=$B33))</f>
        <v>0</v>
      </c>
      <c r="AC33" s="12">
        <f ca="1">SUMPRODUCT((Tablo[[  ]]=$A26)*(OFFSET(Tablo[JOUR],0,AC$1)=$B33))</f>
        <v>0</v>
      </c>
      <c r="AD33" s="12">
        <f ca="1">SUMPRODUCT((Tablo[[  ]]=$A26)*(OFFSET(Tablo[JOUR],0,AD$1)=$B33))</f>
        <v>0</v>
      </c>
      <c r="AE33" s="12">
        <f ca="1">SUMPRODUCT((Tablo[[  ]]=$A26)*(OFFSET(Tablo[JOUR],0,AE$1)=$B33))</f>
        <v>0</v>
      </c>
      <c r="AF33" s="12">
        <f ca="1">SUMPRODUCT((Tablo[SEMAINE]=$A26)*(OFFSET(Tablo[am/pm],0,AF$1)=$B33))</f>
        <v>0</v>
      </c>
      <c r="AG33" s="12">
        <f ca="1">SUMPRODUCT((Tablo[[  ]]=$A26)*(OFFSET(Tablo[JOUR],0,AG$1)=$B33))</f>
        <v>0</v>
      </c>
      <c r="AH33" s="12">
        <f ca="1">SUMPRODUCT((Tablo[[  ]]=$A26)*(OFFSET(Tablo[JOUR],0,AH$1)=$B33))</f>
        <v>0</v>
      </c>
      <c r="AI33" s="12">
        <f ca="1">SUMPRODUCT((Tablo[SEMAINE]=$A26)*(OFFSET(Tablo[am/pm],0,AI$1)=$B33))</f>
        <v>0</v>
      </c>
      <c r="AJ33" s="12">
        <f ca="1">SUMPRODUCT((Tablo[JOUR]=$A26)*(OFFSET(Tablo[marc],0,AJ$1)=$B33))</f>
        <v>0</v>
      </c>
      <c r="AK33" s="12">
        <f ca="1">SUMPRODUCT((Tablo[am/pm]=$A26)*(OFFSET(Tablo[Jérémy M],0,AK$1)=$B33))</f>
        <v>0</v>
      </c>
      <c r="AL33" s="12">
        <f ca="1">SUMPRODUCT((Tablo[marc]=$A26)*(OFFSET(Tablo[ursula],0,AL$1)=$B33))</f>
        <v>0</v>
      </c>
      <c r="AM33" s="12">
        <f ca="1">SUMPRODUCT((Tablo[SEMAINE]=$A26)*(OFFSET(Tablo[am/pm],0,AM$1)=$B33))</f>
        <v>0</v>
      </c>
      <c r="AN33" s="12">
        <f ca="1">SUMPRODUCT((Tablo[SEMAINE]=$A26)*(OFFSET(Tablo[am/pm],0,AN$1)=$B33))</f>
        <v>0</v>
      </c>
      <c r="AO33" s="12">
        <f ca="1">SUMPRODUCT((Tablo[[  ]]=$A26)*(OFFSET(Tablo[JOUR],0,AO$1)=$B33))</f>
        <v>0</v>
      </c>
      <c r="AP33" s="12">
        <f ca="1">SUMPRODUCT((Tablo[SEMAINE]=$A26)*(OFFSET(Tablo[am/pm],0,AP$1)=$B33))</f>
        <v>0</v>
      </c>
      <c r="AQ33" s="12">
        <f ca="1">SUMPRODUCT((Tablo[JOUR]=$A26)*(OFFSET(Tablo[marc],0,AQ$1)=$B33))</f>
        <v>0</v>
      </c>
      <c r="AR33" s="12">
        <f ca="1">SUMPRODUCT((Tablo[[  ]]=$A26)*(OFFSET(Tablo[JOUR],0,AR$1)=$B33))</f>
        <v>0</v>
      </c>
      <c r="AS33" s="12">
        <f ca="1">SUMPRODUCT((Tablo[[  ]]=$A26)*(OFFSET(Tablo[JOUR],0,AS$1)=$B33))</f>
        <v>0</v>
      </c>
      <c r="AT33" s="12">
        <f ca="1">SUMPRODUCT((Tablo[SEMAINE]=$A26)*(OFFSET(Tablo[am/pm],0,AT$1)=$B33))</f>
        <v>0</v>
      </c>
      <c r="AU33" s="12">
        <f ca="1">SUMPRODUCT((Tablo[JOUR]=$A26)*(OFFSET(Tablo[marc],0,AU$1)=$B33))</f>
        <v>0</v>
      </c>
      <c r="AV33" s="12">
        <f ca="1">SUMPRODUCT((Tablo[SEMAINE]=$A26)*(OFFSET(Tablo[am/pm],0,AV$1)=$B33))</f>
        <v>0</v>
      </c>
      <c r="AW33" s="12" t="e">
        <f ca="1">SUMPRODUCT((Tablo[[  ]]=$A26)*(OFFSET(Tablo[JOUR],0,AW$1)=$B33))</f>
        <v>#N/A</v>
      </c>
      <c r="AX33" s="12" t="e">
        <f ca="1">SUMPRODUCT((Tablo[[  ]]=$A26)*(OFFSET(Tablo[JOUR],0,AX$1)=$B33))</f>
        <v>#N/A</v>
      </c>
    </row>
    <row r="34" spans="1:50" ht="13.5" hidden="1" thickBot="1">
      <c r="A34" s="17"/>
      <c r="B34" s="31" t="s">
        <v>75</v>
      </c>
      <c r="C34" s="12" t="s">
        <v>88</v>
      </c>
      <c r="D34" s="12">
        <f ca="1">SUMPRODUCT((Tablo[[  ]]=$A26)*(OFFSET(Tablo[JOUR],0,D$1)=$B34))</f>
        <v>0</v>
      </c>
      <c r="E34" s="12">
        <f ca="1">SUMPRODUCT((Tablo[[  ]]=$A26)*(OFFSET(Tablo[JOUR],0,E$1)=$B34))</f>
        <v>0</v>
      </c>
      <c r="F34" s="12">
        <f ca="1">SUMPRODUCT((Tablo[[  ]]=$A26)*(OFFSET(Tablo[JOUR],0,F$1)=$B34))</f>
        <v>0</v>
      </c>
      <c r="G34" s="12">
        <f ca="1">SUMPRODUCT((Tablo[[  ]]=$A26)*(OFFSET(Tablo[JOUR],0,G$1)=$B34))</f>
        <v>0</v>
      </c>
      <c r="H34" s="12">
        <f ca="1">SUMPRODUCT((Tablo[[  ]]=$A26)*(OFFSET(Tablo[JOUR],0,H$1)=$B34))</f>
        <v>0</v>
      </c>
      <c r="I34" s="12">
        <f ca="1">SUMPRODUCT((Tablo[[  ]]=$A26)*(OFFSET(Tablo[JOUR],0,I$1)=$B34))</f>
        <v>0</v>
      </c>
      <c r="J34" s="12">
        <f ca="1">SUMPRODUCT((Tablo[[  ]]=$A26)*(OFFSET(Tablo[JOUR],0,J$1)=$B34))</f>
        <v>0</v>
      </c>
      <c r="K34" s="12">
        <f ca="1">SUMPRODUCT((Tablo[[  ]]=$A26)*(OFFSET(Tablo[JOUR],0,K$1)=$B34))</f>
        <v>0</v>
      </c>
      <c r="L34" s="12">
        <f ca="1">SUMPRODUCT((Tablo[[  ]]=$A26)*(OFFSET(Tablo[JOUR],0,L$1)=$B34))</f>
        <v>0</v>
      </c>
      <c r="M34" s="12">
        <f ca="1">SUMPRODUCT((Tablo[[  ]]=$A26)*(OFFSET(Tablo[JOUR],0,M$1)=$B34))</f>
        <v>0</v>
      </c>
      <c r="N34" s="12">
        <f ca="1">SUMPRODUCT((Tablo[SEMAINE]=$A26)*(OFFSET(Tablo[am/pm],0,N$1)=$B34))</f>
        <v>0</v>
      </c>
      <c r="O34" s="12">
        <f ca="1">SUMPRODUCT((Tablo[JOUR]=$A26)*(OFFSET(Tablo[marc],0,O$1)=$B34))</f>
        <v>0</v>
      </c>
      <c r="P34" s="12">
        <f ca="1">SUMPRODUCT((Tablo[am/pm]=$A26)*(OFFSET(Tablo[Jérémy M],0,P$1)=$B34))</f>
        <v>0</v>
      </c>
      <c r="Q34" s="12">
        <f ca="1">SUMPRODUCT((Tablo[marc]=$A26)*(OFFSET(Tablo[ursula],0,Q$1)=$B34))</f>
        <v>0</v>
      </c>
      <c r="R34" s="12">
        <f ca="1">SUMPRODUCT((Tablo[[  ]]=$A26)*(OFFSET(Tablo[JOUR],0,R$1)=$B34))</f>
        <v>0</v>
      </c>
      <c r="S34" s="12">
        <f ca="1">SUMPRODUCT((Tablo[[  ]]=$A26)*(OFFSET(Tablo[JOUR],0,S$1)=$B34))</f>
        <v>0</v>
      </c>
      <c r="T34" s="12">
        <f ca="1">SUMPRODUCT((Tablo[[  ]]=$A26)*(OFFSET(Tablo[JOUR],0,T$1)=$B34))</f>
        <v>0</v>
      </c>
      <c r="U34" s="12">
        <f ca="1">SUMPRODUCT((Tablo[[  ]]=$A26)*(OFFSET(Tablo[JOUR],0,U$1)=$B34))</f>
        <v>0</v>
      </c>
      <c r="V34" s="12">
        <f ca="1">SUMPRODUCT((Tablo[SEMAINE]=$A26)*(OFFSET(Tablo[am/pm],0,V$1)=$B34))</f>
        <v>0</v>
      </c>
      <c r="W34" s="12">
        <f ca="1">SUMPRODUCT((Tablo[JOUR]=$A26)*(OFFSET(Tablo[marc],0,W$1)=$B34))</f>
        <v>0</v>
      </c>
      <c r="X34" s="12">
        <f ca="1">SUMPRODUCT((Tablo[am/pm]=$A26)*(OFFSET(Tablo[Jérémy M],0,X$1)=$B34))</f>
        <v>0</v>
      </c>
      <c r="Y34" s="12">
        <f ca="1">SUMPRODUCT((Tablo[marc]=$A26)*(OFFSET(Tablo[ursula],0,Y$1)=$B34))</f>
        <v>0</v>
      </c>
      <c r="Z34" s="12">
        <f ca="1">SUMPRODUCT((Tablo[Jérémy M]=$A26)*(OFFSET(Tablo[carl],0,Z$1)=$B34))</f>
        <v>0</v>
      </c>
      <c r="AA34" s="12">
        <f ca="1">SUMPRODUCT((Tablo[[  ]]=$A26)*(OFFSET(Tablo[JOUR],0,AA$1)=$B34))</f>
        <v>0</v>
      </c>
      <c r="AB34" s="12">
        <f ca="1">SUMPRODUCT((Tablo[[  ]]=$A26)*(OFFSET(Tablo[JOUR],0,AB$1)=$B34))</f>
        <v>0</v>
      </c>
      <c r="AC34" s="12">
        <f ca="1">SUMPRODUCT((Tablo[[  ]]=$A26)*(OFFSET(Tablo[JOUR],0,AC$1)=$B34))</f>
        <v>0</v>
      </c>
      <c r="AD34" s="12">
        <f ca="1">SUMPRODUCT((Tablo[[  ]]=$A26)*(OFFSET(Tablo[JOUR],0,AD$1)=$B34))</f>
        <v>0</v>
      </c>
      <c r="AE34" s="12">
        <f ca="1">SUMPRODUCT((Tablo[[  ]]=$A26)*(OFFSET(Tablo[JOUR],0,AE$1)=$B34))</f>
        <v>0</v>
      </c>
      <c r="AF34" s="12">
        <f ca="1">SUMPRODUCT((Tablo[SEMAINE]=$A26)*(OFFSET(Tablo[am/pm],0,AF$1)=$B34))</f>
        <v>0</v>
      </c>
      <c r="AG34" s="12">
        <f ca="1">SUMPRODUCT((Tablo[[  ]]=$A26)*(OFFSET(Tablo[JOUR],0,AG$1)=$B34))</f>
        <v>0</v>
      </c>
      <c r="AH34" s="12">
        <f ca="1">SUMPRODUCT((Tablo[[  ]]=$A26)*(OFFSET(Tablo[JOUR],0,AH$1)=$B34))</f>
        <v>0</v>
      </c>
      <c r="AI34" s="12">
        <f ca="1">SUMPRODUCT((Tablo[SEMAINE]=$A26)*(OFFSET(Tablo[am/pm],0,AI$1)=$B34))</f>
        <v>0</v>
      </c>
      <c r="AJ34" s="12">
        <f ca="1">SUMPRODUCT((Tablo[JOUR]=$A26)*(OFFSET(Tablo[marc],0,AJ$1)=$B34))</f>
        <v>0</v>
      </c>
      <c r="AK34" s="12">
        <f ca="1">SUMPRODUCT((Tablo[am/pm]=$A26)*(OFFSET(Tablo[Jérémy M],0,AK$1)=$B34))</f>
        <v>0</v>
      </c>
      <c r="AL34" s="12">
        <f ca="1">SUMPRODUCT((Tablo[marc]=$A26)*(OFFSET(Tablo[ursula],0,AL$1)=$B34))</f>
        <v>0</v>
      </c>
      <c r="AM34" s="12">
        <f ca="1">SUMPRODUCT((Tablo[SEMAINE]=$A26)*(OFFSET(Tablo[am/pm],0,AM$1)=$B34))</f>
        <v>0</v>
      </c>
      <c r="AN34" s="12">
        <f ca="1">SUMPRODUCT((Tablo[SEMAINE]=$A26)*(OFFSET(Tablo[am/pm],0,AN$1)=$B34))</f>
        <v>0</v>
      </c>
      <c r="AO34" s="12">
        <f ca="1">SUMPRODUCT((Tablo[[  ]]=$A26)*(OFFSET(Tablo[JOUR],0,AO$1)=$B34))</f>
        <v>0</v>
      </c>
      <c r="AP34" s="12">
        <f ca="1">SUMPRODUCT((Tablo[SEMAINE]=$A26)*(OFFSET(Tablo[am/pm],0,AP$1)=$B34))</f>
        <v>0</v>
      </c>
      <c r="AQ34" s="12">
        <f ca="1">SUMPRODUCT((Tablo[JOUR]=$A26)*(OFFSET(Tablo[marc],0,AQ$1)=$B34))</f>
        <v>0</v>
      </c>
      <c r="AR34" s="12">
        <f ca="1">SUMPRODUCT((Tablo[[  ]]=$A26)*(OFFSET(Tablo[JOUR],0,AR$1)=$B34))</f>
        <v>0</v>
      </c>
      <c r="AS34" s="12">
        <f ca="1">SUMPRODUCT((Tablo[[  ]]=$A26)*(OFFSET(Tablo[JOUR],0,AS$1)=$B34))</f>
        <v>0</v>
      </c>
      <c r="AT34" s="12">
        <f ca="1">SUMPRODUCT((Tablo[SEMAINE]=$A26)*(OFFSET(Tablo[am/pm],0,AT$1)=$B34))</f>
        <v>0</v>
      </c>
      <c r="AU34" s="12">
        <f ca="1">SUMPRODUCT((Tablo[JOUR]=$A26)*(OFFSET(Tablo[marc],0,AU$1)=$B34))</f>
        <v>0</v>
      </c>
      <c r="AV34" s="12">
        <f ca="1">SUMPRODUCT((Tablo[SEMAINE]=$A26)*(OFFSET(Tablo[am/pm],0,AV$1)=$B34))</f>
        <v>0</v>
      </c>
      <c r="AW34" s="12" t="e">
        <f ca="1">SUMPRODUCT((Tablo[[  ]]=$A26)*(OFFSET(Tablo[JOUR],0,AW$1)=$B34))</f>
        <v>#N/A</v>
      </c>
      <c r="AX34" s="12" t="e">
        <f ca="1">SUMPRODUCT((Tablo[[  ]]=$A26)*(OFFSET(Tablo[JOUR],0,AX$1)=$B34))</f>
        <v>#N/A</v>
      </c>
    </row>
    <row r="35" spans="1:50" ht="13.5" hidden="1" thickBot="1">
      <c r="A35" s="17"/>
      <c r="B35" s="31" t="s">
        <v>89</v>
      </c>
      <c r="C35" s="23" t="s">
        <v>86</v>
      </c>
      <c r="D35" s="12">
        <f ca="1">SUMPRODUCT((Tablo[[  ]]=$A27)*(OFFSET(Tablo[JOUR],0,D$1)=$B35))</f>
        <v>0</v>
      </c>
      <c r="E35" s="12">
        <f ca="1">SUMPRODUCT((Tablo[[  ]]=$A27)*(OFFSET(Tablo[JOUR],0,E$1)=$B35))</f>
        <v>0</v>
      </c>
      <c r="F35" s="12">
        <f ca="1">SUMPRODUCT((Tablo[[  ]]=$A27)*(OFFSET(Tablo[JOUR],0,F$1)=$B35))</f>
        <v>0</v>
      </c>
      <c r="G35" s="12">
        <f ca="1">SUMPRODUCT((Tablo[[  ]]=$A27)*(OFFSET(Tablo[JOUR],0,G$1)=$B35))</f>
        <v>0</v>
      </c>
      <c r="H35" s="12">
        <f ca="1">SUMPRODUCT((Tablo[[  ]]=$A27)*(OFFSET(Tablo[JOUR],0,H$1)=$B35))</f>
        <v>0</v>
      </c>
      <c r="I35" s="12">
        <f ca="1">SUMPRODUCT((Tablo[[  ]]=$A27)*(OFFSET(Tablo[JOUR],0,I$1)=$B35))</f>
        <v>0</v>
      </c>
      <c r="J35" s="12">
        <f ca="1">SUMPRODUCT((Tablo[[  ]]=$A27)*(OFFSET(Tablo[JOUR],0,J$1)=$B35))</f>
        <v>0</v>
      </c>
      <c r="K35" s="12">
        <f ca="1">SUMPRODUCT((Tablo[[  ]]=$A27)*(OFFSET(Tablo[JOUR],0,K$1)=$B35))</f>
        <v>0</v>
      </c>
      <c r="L35" s="12">
        <f ca="1">SUMPRODUCT((Tablo[[  ]]=$A27)*(OFFSET(Tablo[JOUR],0,L$1)=$B35))</f>
        <v>0</v>
      </c>
      <c r="M35" s="12">
        <f ca="1">SUMPRODUCT((Tablo[[  ]]=$A27)*(OFFSET(Tablo[JOUR],0,M$1)=$B35))</f>
        <v>0</v>
      </c>
      <c r="N35" s="12">
        <f ca="1">SUMPRODUCT((Tablo[SEMAINE]=$A27)*(OFFSET(Tablo[am/pm],0,N$1)=$B35))</f>
        <v>0</v>
      </c>
      <c r="O35" s="12">
        <f ca="1">SUMPRODUCT((Tablo[JOUR]=$A27)*(OFFSET(Tablo[marc],0,O$1)=$B35))</f>
        <v>0</v>
      </c>
      <c r="P35" s="12">
        <f ca="1">SUMPRODUCT((Tablo[am/pm]=$A27)*(OFFSET(Tablo[Jérémy M],0,P$1)=$B35))</f>
        <v>0</v>
      </c>
      <c r="Q35" s="12">
        <f ca="1">SUMPRODUCT((Tablo[marc]=$A27)*(OFFSET(Tablo[ursula],0,Q$1)=$B35))</f>
        <v>0</v>
      </c>
      <c r="R35" s="12">
        <f ca="1">SUMPRODUCT((Tablo[[  ]]=$A27)*(OFFSET(Tablo[JOUR],0,R$1)=$B35))</f>
        <v>0</v>
      </c>
      <c r="S35" s="12">
        <f ca="1">SUMPRODUCT((Tablo[[  ]]=$A27)*(OFFSET(Tablo[JOUR],0,S$1)=$B35))</f>
        <v>0</v>
      </c>
      <c r="T35" s="12">
        <f ca="1">SUMPRODUCT((Tablo[[  ]]=$A27)*(OFFSET(Tablo[JOUR],0,T$1)=$B35))</f>
        <v>0</v>
      </c>
      <c r="U35" s="12">
        <f ca="1">SUMPRODUCT((Tablo[[  ]]=$A27)*(OFFSET(Tablo[JOUR],0,U$1)=$B35))</f>
        <v>0</v>
      </c>
      <c r="V35" s="12">
        <f ca="1">SUMPRODUCT((Tablo[SEMAINE]=$A27)*(OFFSET(Tablo[am/pm],0,V$1)=$B35))</f>
        <v>0</v>
      </c>
      <c r="W35" s="12">
        <f ca="1">SUMPRODUCT((Tablo[JOUR]=$A27)*(OFFSET(Tablo[marc],0,W$1)=$B35))</f>
        <v>0</v>
      </c>
      <c r="X35" s="12">
        <f ca="1">SUMPRODUCT((Tablo[am/pm]=$A27)*(OFFSET(Tablo[Jérémy M],0,X$1)=$B35))</f>
        <v>0</v>
      </c>
      <c r="Y35" s="12">
        <f ca="1">SUMPRODUCT((Tablo[marc]=$A27)*(OFFSET(Tablo[ursula],0,Y$1)=$B35))</f>
        <v>0</v>
      </c>
      <c r="Z35" s="12">
        <f ca="1">SUMPRODUCT((Tablo[Jérémy M]=$A27)*(OFFSET(Tablo[carl],0,Z$1)=$B35))</f>
        <v>0</v>
      </c>
      <c r="AA35" s="12">
        <f ca="1">SUMPRODUCT((Tablo[[  ]]=$A27)*(OFFSET(Tablo[JOUR],0,AA$1)=$B35))</f>
        <v>0</v>
      </c>
      <c r="AB35" s="12">
        <f ca="1">SUMPRODUCT((Tablo[[  ]]=$A27)*(OFFSET(Tablo[JOUR],0,AB$1)=$B35))</f>
        <v>0</v>
      </c>
      <c r="AC35" s="12">
        <f ca="1">SUMPRODUCT((Tablo[[  ]]=$A27)*(OFFSET(Tablo[JOUR],0,AC$1)=$B35))</f>
        <v>0</v>
      </c>
      <c r="AD35" s="12">
        <f ca="1">SUMPRODUCT((Tablo[[  ]]=$A27)*(OFFSET(Tablo[JOUR],0,AD$1)=$B35))</f>
        <v>0</v>
      </c>
      <c r="AE35" s="12">
        <f ca="1">SUMPRODUCT((Tablo[[  ]]=$A27)*(OFFSET(Tablo[JOUR],0,AE$1)=$B35))</f>
        <v>0</v>
      </c>
      <c r="AF35" s="12">
        <f ca="1">SUMPRODUCT((Tablo[SEMAINE]=$A27)*(OFFSET(Tablo[am/pm],0,AF$1)=$B35))</f>
        <v>0</v>
      </c>
      <c r="AG35" s="12">
        <f ca="1">SUMPRODUCT((Tablo[[  ]]=$A27)*(OFFSET(Tablo[JOUR],0,AG$1)=$B35))</f>
        <v>0</v>
      </c>
      <c r="AH35" s="12">
        <f ca="1">SUMPRODUCT((Tablo[[  ]]=$A27)*(OFFSET(Tablo[JOUR],0,AH$1)=$B35))</f>
        <v>0</v>
      </c>
      <c r="AI35" s="12">
        <f ca="1">SUMPRODUCT((Tablo[SEMAINE]=$A27)*(OFFSET(Tablo[am/pm],0,AI$1)=$B35))</f>
        <v>0</v>
      </c>
      <c r="AJ35" s="12">
        <f ca="1">SUMPRODUCT((Tablo[JOUR]=$A27)*(OFFSET(Tablo[marc],0,AJ$1)=$B35))</f>
        <v>0</v>
      </c>
      <c r="AK35" s="12">
        <f ca="1">SUMPRODUCT((Tablo[am/pm]=$A27)*(OFFSET(Tablo[Jérémy M],0,AK$1)=$B35))</f>
        <v>0</v>
      </c>
      <c r="AL35" s="12">
        <f ca="1">SUMPRODUCT((Tablo[marc]=$A27)*(OFFSET(Tablo[ursula],0,AL$1)=$B35))</f>
        <v>0</v>
      </c>
      <c r="AM35" s="12">
        <f ca="1">SUMPRODUCT((Tablo[SEMAINE]=$A27)*(OFFSET(Tablo[am/pm],0,AM$1)=$B35))</f>
        <v>0</v>
      </c>
      <c r="AN35" s="12">
        <f ca="1">SUMPRODUCT((Tablo[SEMAINE]=$A27)*(OFFSET(Tablo[am/pm],0,AN$1)=$B35))</f>
        <v>0</v>
      </c>
      <c r="AO35" s="12">
        <f ca="1">SUMPRODUCT((Tablo[[  ]]=$A27)*(OFFSET(Tablo[JOUR],0,AO$1)=$B35))</f>
        <v>0</v>
      </c>
      <c r="AP35" s="12">
        <f ca="1">SUMPRODUCT((Tablo[SEMAINE]=$A27)*(OFFSET(Tablo[am/pm],0,AP$1)=$B35))</f>
        <v>0</v>
      </c>
      <c r="AQ35" s="12">
        <f ca="1">SUMPRODUCT((Tablo[JOUR]=$A27)*(OFFSET(Tablo[marc],0,AQ$1)=$B35))</f>
        <v>0</v>
      </c>
      <c r="AR35" s="12">
        <f ca="1">SUMPRODUCT((Tablo[[  ]]=$A27)*(OFFSET(Tablo[JOUR],0,AR$1)=$B35))</f>
        <v>0</v>
      </c>
      <c r="AS35" s="12">
        <f ca="1">SUMPRODUCT((Tablo[[  ]]=$A27)*(OFFSET(Tablo[JOUR],0,AS$1)=$B35))</f>
        <v>0</v>
      </c>
      <c r="AT35" s="12">
        <f ca="1">SUMPRODUCT((Tablo[SEMAINE]=$A27)*(OFFSET(Tablo[am/pm],0,AT$1)=$B35))</f>
        <v>0</v>
      </c>
      <c r="AU35" s="12">
        <f ca="1">SUMPRODUCT((Tablo[JOUR]=$A27)*(OFFSET(Tablo[marc],0,AU$1)=$B35))</f>
        <v>0</v>
      </c>
      <c r="AV35" s="12">
        <f ca="1">SUMPRODUCT((Tablo[SEMAINE]=$A27)*(OFFSET(Tablo[am/pm],0,AV$1)=$B35))</f>
        <v>0</v>
      </c>
      <c r="AW35" s="12" t="e">
        <f ca="1">SUMPRODUCT((Tablo[[  ]]=$A27)*(OFFSET(Tablo[JOUR],0,AW$1)=$B35))</f>
        <v>#N/A</v>
      </c>
      <c r="AX35" s="12" t="e">
        <f ca="1">SUMPRODUCT((Tablo[[  ]]=$A27)*(OFFSET(Tablo[JOUR],0,AX$1)=$B35))</f>
        <v>#N/A</v>
      </c>
    </row>
    <row r="36" spans="1:50" ht="13.5" hidden="1" thickBot="1">
      <c r="A36" s="17"/>
      <c r="B36" s="31" t="s">
        <v>78</v>
      </c>
      <c r="C36" s="12" t="s">
        <v>88</v>
      </c>
      <c r="D36" s="12">
        <f ca="1">SUMPRODUCT((Tablo[[  ]]=$A28)*(OFFSET(Tablo[JOUR],0,D$1)=$B36))</f>
        <v>0</v>
      </c>
      <c r="E36" s="12">
        <f ca="1">SUMPRODUCT((Tablo[[  ]]=$A28)*(OFFSET(Tablo[JOUR],0,E$1)=$B36))</f>
        <v>0</v>
      </c>
      <c r="F36" s="12">
        <f ca="1">SUMPRODUCT((Tablo[[  ]]=$A28)*(OFFSET(Tablo[JOUR],0,F$1)=$B36))</f>
        <v>0</v>
      </c>
      <c r="G36" s="12">
        <f ca="1">SUMPRODUCT((Tablo[[  ]]=$A28)*(OFFSET(Tablo[JOUR],0,G$1)=$B36))</f>
        <v>0</v>
      </c>
      <c r="H36" s="12">
        <f ca="1">SUMPRODUCT((Tablo[[  ]]=$A28)*(OFFSET(Tablo[JOUR],0,H$1)=$B36))</f>
        <v>0</v>
      </c>
      <c r="I36" s="12">
        <f ca="1">SUMPRODUCT((Tablo[[  ]]=$A28)*(OFFSET(Tablo[JOUR],0,I$1)=$B36))</f>
        <v>0</v>
      </c>
      <c r="J36" s="12">
        <f ca="1">SUMPRODUCT((Tablo[[  ]]=$A28)*(OFFSET(Tablo[JOUR],0,J$1)=$B36))</f>
        <v>0</v>
      </c>
      <c r="K36" s="12">
        <f ca="1">SUMPRODUCT((Tablo[[  ]]=$A28)*(OFFSET(Tablo[JOUR],0,K$1)=$B36))</f>
        <v>0</v>
      </c>
      <c r="L36" s="12">
        <f ca="1">SUMPRODUCT((Tablo[[  ]]=$A28)*(OFFSET(Tablo[JOUR],0,L$1)=$B36))</f>
        <v>0</v>
      </c>
      <c r="M36" s="12">
        <f ca="1">SUMPRODUCT((Tablo[[  ]]=$A28)*(OFFSET(Tablo[JOUR],0,M$1)=$B36))</f>
        <v>0</v>
      </c>
      <c r="N36" s="12">
        <f ca="1">SUMPRODUCT((Tablo[SEMAINE]=$A28)*(OFFSET(Tablo[am/pm],0,N$1)=$B36))</f>
        <v>0</v>
      </c>
      <c r="O36" s="12">
        <f ca="1">SUMPRODUCT((Tablo[JOUR]=$A28)*(OFFSET(Tablo[marc],0,O$1)=$B36))</f>
        <v>0</v>
      </c>
      <c r="P36" s="12">
        <f ca="1">SUMPRODUCT((Tablo[am/pm]=$A28)*(OFFSET(Tablo[Jérémy M],0,P$1)=$B36))</f>
        <v>0</v>
      </c>
      <c r="Q36" s="12">
        <f ca="1">SUMPRODUCT((Tablo[marc]=$A28)*(OFFSET(Tablo[ursula],0,Q$1)=$B36))</f>
        <v>0</v>
      </c>
      <c r="R36" s="12">
        <f ca="1">SUMPRODUCT((Tablo[[  ]]=$A28)*(OFFSET(Tablo[JOUR],0,R$1)=$B36))</f>
        <v>0</v>
      </c>
      <c r="S36" s="12">
        <f ca="1">SUMPRODUCT((Tablo[[  ]]=$A28)*(OFFSET(Tablo[JOUR],0,S$1)=$B36))</f>
        <v>0</v>
      </c>
      <c r="T36" s="12">
        <f ca="1">SUMPRODUCT((Tablo[[  ]]=$A28)*(OFFSET(Tablo[JOUR],0,T$1)=$B36))</f>
        <v>0</v>
      </c>
      <c r="U36" s="12">
        <f ca="1">SUMPRODUCT((Tablo[[  ]]=$A28)*(OFFSET(Tablo[JOUR],0,U$1)=$B36))</f>
        <v>0</v>
      </c>
      <c r="V36" s="12">
        <f ca="1">SUMPRODUCT((Tablo[SEMAINE]=$A28)*(OFFSET(Tablo[am/pm],0,V$1)=$B36))</f>
        <v>0</v>
      </c>
      <c r="W36" s="12">
        <f ca="1">SUMPRODUCT((Tablo[JOUR]=$A28)*(OFFSET(Tablo[marc],0,W$1)=$B36))</f>
        <v>0</v>
      </c>
      <c r="X36" s="12">
        <f ca="1">SUMPRODUCT((Tablo[am/pm]=$A28)*(OFFSET(Tablo[Jérémy M],0,X$1)=$B36))</f>
        <v>0</v>
      </c>
      <c r="Y36" s="12">
        <f ca="1">SUMPRODUCT((Tablo[marc]=$A28)*(OFFSET(Tablo[ursula],0,Y$1)=$B36))</f>
        <v>0</v>
      </c>
      <c r="Z36" s="12">
        <f ca="1">SUMPRODUCT((Tablo[Jérémy M]=$A28)*(OFFSET(Tablo[carl],0,Z$1)=$B36))</f>
        <v>0</v>
      </c>
      <c r="AA36" s="12">
        <f ca="1">SUMPRODUCT((Tablo[[  ]]=$A28)*(OFFSET(Tablo[JOUR],0,AA$1)=$B36))</f>
        <v>0</v>
      </c>
      <c r="AB36" s="12">
        <f ca="1">SUMPRODUCT((Tablo[[  ]]=$A28)*(OFFSET(Tablo[JOUR],0,AB$1)=$B36))</f>
        <v>0</v>
      </c>
      <c r="AC36" s="12">
        <f ca="1">SUMPRODUCT((Tablo[[  ]]=$A28)*(OFFSET(Tablo[JOUR],0,AC$1)=$B36))</f>
        <v>0</v>
      </c>
      <c r="AD36" s="12">
        <f ca="1">SUMPRODUCT((Tablo[[  ]]=$A28)*(OFFSET(Tablo[JOUR],0,AD$1)=$B36))</f>
        <v>0</v>
      </c>
      <c r="AE36" s="12">
        <f ca="1">SUMPRODUCT((Tablo[[  ]]=$A28)*(OFFSET(Tablo[JOUR],0,AE$1)=$B36))</f>
        <v>0</v>
      </c>
      <c r="AF36" s="12">
        <f ca="1">SUMPRODUCT((Tablo[SEMAINE]=$A28)*(OFFSET(Tablo[am/pm],0,AF$1)=$B36))</f>
        <v>0</v>
      </c>
      <c r="AG36" s="12">
        <f ca="1">SUMPRODUCT((Tablo[[  ]]=$A28)*(OFFSET(Tablo[JOUR],0,AG$1)=$B36))</f>
        <v>0</v>
      </c>
      <c r="AH36" s="12">
        <f ca="1">SUMPRODUCT((Tablo[[  ]]=$A28)*(OFFSET(Tablo[JOUR],0,AH$1)=$B36))</f>
        <v>0</v>
      </c>
      <c r="AI36" s="12">
        <f ca="1">SUMPRODUCT((Tablo[SEMAINE]=$A28)*(OFFSET(Tablo[am/pm],0,AI$1)=$B36))</f>
        <v>0</v>
      </c>
      <c r="AJ36" s="12">
        <f ca="1">SUMPRODUCT((Tablo[JOUR]=$A28)*(OFFSET(Tablo[marc],0,AJ$1)=$B36))</f>
        <v>0</v>
      </c>
      <c r="AK36" s="12">
        <f ca="1">SUMPRODUCT((Tablo[am/pm]=$A28)*(OFFSET(Tablo[Jérémy M],0,AK$1)=$B36))</f>
        <v>0</v>
      </c>
      <c r="AL36" s="12">
        <f ca="1">SUMPRODUCT((Tablo[marc]=$A28)*(OFFSET(Tablo[ursula],0,AL$1)=$B36))</f>
        <v>0</v>
      </c>
      <c r="AM36" s="12">
        <f ca="1">SUMPRODUCT((Tablo[SEMAINE]=$A28)*(OFFSET(Tablo[am/pm],0,AM$1)=$B36))</f>
        <v>0</v>
      </c>
      <c r="AN36" s="12">
        <f ca="1">SUMPRODUCT((Tablo[SEMAINE]=$A28)*(OFFSET(Tablo[am/pm],0,AN$1)=$B36))</f>
        <v>0</v>
      </c>
      <c r="AO36" s="12">
        <f ca="1">SUMPRODUCT((Tablo[[  ]]=$A28)*(OFFSET(Tablo[JOUR],0,AO$1)=$B36))</f>
        <v>0</v>
      </c>
      <c r="AP36" s="12">
        <f ca="1">SUMPRODUCT((Tablo[SEMAINE]=$A28)*(OFFSET(Tablo[am/pm],0,AP$1)=$B36))</f>
        <v>0</v>
      </c>
      <c r="AQ36" s="12">
        <f ca="1">SUMPRODUCT((Tablo[JOUR]=$A28)*(OFFSET(Tablo[marc],0,AQ$1)=$B36))</f>
        <v>1</v>
      </c>
      <c r="AR36" s="12">
        <f ca="1">SUMPRODUCT((Tablo[[  ]]=$A28)*(OFFSET(Tablo[JOUR],0,AR$1)=$B36))</f>
        <v>0</v>
      </c>
      <c r="AS36" s="12">
        <f ca="1">SUMPRODUCT((Tablo[[  ]]=$A28)*(OFFSET(Tablo[JOUR],0,AS$1)=$B36))</f>
        <v>0</v>
      </c>
      <c r="AT36" s="12">
        <f ca="1">SUMPRODUCT((Tablo[SEMAINE]=$A28)*(OFFSET(Tablo[am/pm],0,AT$1)=$B36))</f>
        <v>0</v>
      </c>
      <c r="AU36" s="12">
        <f ca="1">SUMPRODUCT((Tablo[JOUR]=$A28)*(OFFSET(Tablo[marc],0,AU$1)=$B36))</f>
        <v>1</v>
      </c>
      <c r="AV36" s="12">
        <f ca="1">SUMPRODUCT((Tablo[SEMAINE]=$A28)*(OFFSET(Tablo[am/pm],0,AV$1)=$B36))</f>
        <v>0</v>
      </c>
      <c r="AW36" s="12" t="e">
        <f ca="1">SUMPRODUCT((Tablo[[  ]]=$A28)*(OFFSET(Tablo[JOUR],0,AW$1)=$B36))</f>
        <v>#N/A</v>
      </c>
      <c r="AX36" s="12" t="e">
        <f ca="1">SUMPRODUCT((Tablo[[  ]]=$A28)*(OFFSET(Tablo[JOUR],0,AX$1)=$B36))</f>
        <v>#N/A</v>
      </c>
    </row>
    <row r="37" spans="1:50" s="10" customFormat="1" ht="13.5" hidden="1" thickBot="1">
      <c r="A37" s="9"/>
      <c r="B37" s="18" t="s">
        <v>76</v>
      </c>
      <c r="C37" s="10" t="s">
        <v>88</v>
      </c>
      <c r="D37" s="10">
        <f ca="1">SUMPRODUCT((Tablo[[  ]]=$A26)*(OFFSET(Tablo[JOUR],0,D$1)=$B37))</f>
        <v>0</v>
      </c>
      <c r="E37" s="10">
        <f ca="1">SUMPRODUCT((Tablo[[  ]]=$A26)*(OFFSET(Tablo[JOUR],0,E$1)=$B37))</f>
        <v>0</v>
      </c>
      <c r="F37" s="10">
        <f ca="1">SUMPRODUCT((Tablo[[  ]]=$A26)*(OFFSET(Tablo[JOUR],0,F$1)=$B37))</f>
        <v>0</v>
      </c>
      <c r="G37" s="10">
        <f ca="1">SUMPRODUCT((Tablo[[  ]]=$A26)*(OFFSET(Tablo[JOUR],0,G$1)=$B37))</f>
        <v>0</v>
      </c>
      <c r="H37" s="10">
        <f ca="1">SUMPRODUCT((Tablo[[  ]]=$A26)*(OFFSET(Tablo[JOUR],0,H$1)=$B37))</f>
        <v>0</v>
      </c>
      <c r="I37" s="10">
        <f ca="1">SUMPRODUCT((Tablo[[  ]]=$A26)*(OFFSET(Tablo[JOUR],0,I$1)=$B37))</f>
        <v>0</v>
      </c>
      <c r="J37" s="10">
        <f ca="1">SUMPRODUCT((Tablo[[  ]]=$A26)*(OFFSET(Tablo[JOUR],0,J$1)=$B37))</f>
        <v>0</v>
      </c>
      <c r="K37" s="10">
        <f ca="1">SUMPRODUCT((Tablo[[  ]]=$A26)*(OFFSET(Tablo[JOUR],0,K$1)=$B37))</f>
        <v>0</v>
      </c>
      <c r="L37" s="10">
        <f ca="1">SUMPRODUCT((Tablo[[  ]]=$A26)*(OFFSET(Tablo[JOUR],0,L$1)=$B37))</f>
        <v>0</v>
      </c>
      <c r="M37" s="10">
        <f ca="1">SUMPRODUCT((Tablo[[  ]]=$A26)*(OFFSET(Tablo[JOUR],0,M$1)=$B37))</f>
        <v>0</v>
      </c>
      <c r="N37" s="10">
        <f ca="1">SUMPRODUCT((Tablo[SEMAINE]=$A26)*(OFFSET(Tablo[am/pm],0,N$1)=$B37))</f>
        <v>0</v>
      </c>
      <c r="O37" s="10">
        <f ca="1">SUMPRODUCT((Tablo[JOUR]=$A26)*(OFFSET(Tablo[marc],0,O$1)=$B37))</f>
        <v>0</v>
      </c>
      <c r="P37" s="10">
        <f ca="1">SUMPRODUCT((Tablo[am/pm]=$A26)*(OFFSET(Tablo[Jérémy M],0,P$1)=$B37))</f>
        <v>0</v>
      </c>
      <c r="Q37" s="10">
        <f ca="1">SUMPRODUCT((Tablo[marc]=$A26)*(OFFSET(Tablo[ursula],0,Q$1)=$B37))</f>
        <v>0</v>
      </c>
      <c r="R37" s="10">
        <f ca="1">SUMPRODUCT((Tablo[[  ]]=$A26)*(OFFSET(Tablo[JOUR],0,R$1)=$B37))</f>
        <v>0</v>
      </c>
      <c r="S37" s="10">
        <f ca="1">SUMPRODUCT((Tablo[[  ]]=$A26)*(OFFSET(Tablo[JOUR],0,S$1)=$B37))</f>
        <v>0</v>
      </c>
      <c r="T37" s="10">
        <f ca="1">SUMPRODUCT((Tablo[[  ]]=$A26)*(OFFSET(Tablo[JOUR],0,T$1)=$B37))</f>
        <v>0</v>
      </c>
      <c r="U37" s="10">
        <f ca="1">SUMPRODUCT((Tablo[[  ]]=$A26)*(OFFSET(Tablo[JOUR],0,U$1)=$B37))</f>
        <v>0</v>
      </c>
      <c r="V37" s="10">
        <f ca="1">SUMPRODUCT((Tablo[SEMAINE]=$A26)*(OFFSET(Tablo[am/pm],0,V$1)=$B37))</f>
        <v>0</v>
      </c>
      <c r="W37" s="10">
        <f ca="1">SUMPRODUCT((Tablo[JOUR]=$A26)*(OFFSET(Tablo[marc],0,W$1)=$B37))</f>
        <v>0</v>
      </c>
      <c r="X37" s="10">
        <f ca="1">SUMPRODUCT((Tablo[am/pm]=$A26)*(OFFSET(Tablo[Jérémy M],0,X$1)=$B37))</f>
        <v>0</v>
      </c>
      <c r="Y37" s="10">
        <f ca="1">SUMPRODUCT((Tablo[marc]=$A26)*(OFFSET(Tablo[ursula],0,Y$1)=$B37))</f>
        <v>0</v>
      </c>
      <c r="Z37" s="10">
        <f ca="1">SUMPRODUCT((Tablo[Jérémy M]=$A26)*(OFFSET(Tablo[carl],0,Z$1)=$B37))</f>
        <v>0</v>
      </c>
      <c r="AA37" s="10">
        <f ca="1">SUMPRODUCT((Tablo[[  ]]=$A26)*(OFFSET(Tablo[JOUR],0,AA$1)=$B37))</f>
        <v>0</v>
      </c>
      <c r="AB37" s="10">
        <f ca="1">SUMPRODUCT((Tablo[[  ]]=$A26)*(OFFSET(Tablo[JOUR],0,AB$1)=$B37))</f>
        <v>0</v>
      </c>
      <c r="AC37" s="10">
        <f ca="1">SUMPRODUCT((Tablo[[  ]]=$A26)*(OFFSET(Tablo[JOUR],0,AC$1)=$B37))</f>
        <v>0</v>
      </c>
      <c r="AD37" s="10">
        <f ca="1">SUMPRODUCT((Tablo[[  ]]=$A26)*(OFFSET(Tablo[JOUR],0,AD$1)=$B37))</f>
        <v>0</v>
      </c>
      <c r="AE37" s="10">
        <f ca="1">SUMPRODUCT((Tablo[[  ]]=$A26)*(OFFSET(Tablo[JOUR],0,AE$1)=$B37))</f>
        <v>0</v>
      </c>
      <c r="AF37" s="10">
        <f ca="1">SUMPRODUCT((Tablo[SEMAINE]=$A26)*(OFFSET(Tablo[am/pm],0,AF$1)=$B37))</f>
        <v>0</v>
      </c>
      <c r="AG37" s="10">
        <f ca="1">SUMPRODUCT((Tablo[[  ]]=$A26)*(OFFSET(Tablo[JOUR],0,AG$1)=$B37))</f>
        <v>0</v>
      </c>
      <c r="AH37" s="10">
        <f ca="1">SUMPRODUCT((Tablo[[  ]]=$A26)*(OFFSET(Tablo[JOUR],0,AH$1)=$B37))</f>
        <v>0</v>
      </c>
      <c r="AI37" s="10">
        <f ca="1">SUMPRODUCT((Tablo[SEMAINE]=$A26)*(OFFSET(Tablo[am/pm],0,AI$1)=$B37))</f>
        <v>0</v>
      </c>
      <c r="AJ37" s="10">
        <f ca="1">SUMPRODUCT((Tablo[JOUR]=$A26)*(OFFSET(Tablo[marc],0,AJ$1)=$B37))</f>
        <v>0</v>
      </c>
      <c r="AK37" s="10">
        <f ca="1">SUMPRODUCT((Tablo[am/pm]=$A26)*(OFFSET(Tablo[Jérémy M],0,AK$1)=$B37))</f>
        <v>0</v>
      </c>
      <c r="AL37" s="10">
        <f ca="1">SUMPRODUCT((Tablo[marc]=$A26)*(OFFSET(Tablo[ursula],0,AL$1)=$B37))</f>
        <v>0</v>
      </c>
      <c r="AM37" s="10">
        <f ca="1">SUMPRODUCT((Tablo[SEMAINE]=$A26)*(OFFSET(Tablo[am/pm],0,AM$1)=$B37))</f>
        <v>0</v>
      </c>
      <c r="AN37" s="10">
        <f ca="1">SUMPRODUCT((Tablo[SEMAINE]=$A26)*(OFFSET(Tablo[am/pm],0,AN$1)=$B37))</f>
        <v>0</v>
      </c>
      <c r="AO37" s="10">
        <f ca="1">SUMPRODUCT((Tablo[[  ]]=$A26)*(OFFSET(Tablo[JOUR],0,AO$1)=$B37))</f>
        <v>0</v>
      </c>
      <c r="AP37" s="10">
        <f ca="1">SUMPRODUCT((Tablo[SEMAINE]=$A26)*(OFFSET(Tablo[am/pm],0,AP$1)=$B37))</f>
        <v>0</v>
      </c>
      <c r="AQ37" s="10">
        <f ca="1">SUMPRODUCT((Tablo[JOUR]=$A26)*(OFFSET(Tablo[marc],0,AQ$1)=$B37))</f>
        <v>0</v>
      </c>
      <c r="AR37" s="10">
        <f ca="1">SUMPRODUCT((Tablo[[  ]]=$A26)*(OFFSET(Tablo[JOUR],0,AR$1)=$B37))</f>
        <v>0</v>
      </c>
      <c r="AS37" s="10">
        <f ca="1">SUMPRODUCT((Tablo[[  ]]=$A26)*(OFFSET(Tablo[JOUR],0,AS$1)=$B37))</f>
        <v>0</v>
      </c>
      <c r="AT37" s="10">
        <f ca="1">SUMPRODUCT((Tablo[SEMAINE]=$A26)*(OFFSET(Tablo[am/pm],0,AT$1)=$B37))</f>
        <v>0</v>
      </c>
      <c r="AU37" s="10">
        <f ca="1">SUMPRODUCT((Tablo[JOUR]=$A26)*(OFFSET(Tablo[marc],0,AU$1)=$B37))</f>
        <v>0</v>
      </c>
      <c r="AV37" s="10">
        <f ca="1">SUMPRODUCT((Tablo[SEMAINE]=$A26)*(OFFSET(Tablo[am/pm],0,AV$1)=$B37))</f>
        <v>0</v>
      </c>
      <c r="AW37" s="10" t="e">
        <f ca="1">SUMPRODUCT((Tablo[[  ]]=$A26)*(OFFSET(Tablo[JOUR],0,AW$1)=$B37))</f>
        <v>#N/A</v>
      </c>
      <c r="AX37" s="10" t="e">
        <f ca="1">SUMPRODUCT((Tablo[[  ]]=$A26)*(OFFSET(Tablo[JOUR],0,AX$1)=$B37))</f>
        <v>#N/A</v>
      </c>
    </row>
    <row r="38" spans="1:50" s="8" customFormat="1" ht="13.5" hidden="1" thickBot="1">
      <c r="A38" s="11">
        <f>EOMONTH(A26+1,0)</f>
        <v>42855</v>
      </c>
      <c r="B38" s="8" t="s">
        <v>71</v>
      </c>
      <c r="C38" s="8" t="s">
        <v>85</v>
      </c>
      <c r="D38" s="19">
        <f ca="1">SUMPRODUCT((Tablo[[  ]]=$A38)*(Tablo[JOUR]=$B38),(OFFSET(Tablo[JOUR],0,D$1)))</f>
        <v>0</v>
      </c>
      <c r="E38" s="19">
        <f ca="1">SUMPRODUCT((Tablo[[  ]]=$A38)*(Tablo[JOUR]=$B38),(OFFSET(Tablo[JOUR],0,E$1)))</f>
        <v>0</v>
      </c>
      <c r="F38" s="19">
        <f ca="1">SUMPRODUCT((Tablo[[  ]]=$A38)*(Tablo[JOUR]=$B38),(OFFSET(Tablo[JOUR],0,F$1)))</f>
        <v>0</v>
      </c>
      <c r="G38" s="19">
        <f ca="1">SUMPRODUCT((Tablo[[  ]]=$A38)*(Tablo[JOUR]=$B38),(OFFSET(Tablo[JOUR],0,G$1)))</f>
        <v>0</v>
      </c>
      <c r="H38" s="19">
        <f ca="1">SUMPRODUCT((Tablo[[  ]]=$A38)*(Tablo[JOUR]=$B38),(OFFSET(Tablo[JOUR],0,H$1)))</f>
        <v>0</v>
      </c>
      <c r="I38" s="19">
        <f ca="1">SUMPRODUCT((Tablo[[  ]]=$A38)*(Tablo[JOUR]=$B38),(OFFSET(Tablo[JOUR],0,I$1)))</f>
        <v>0</v>
      </c>
      <c r="J38" s="19">
        <f ca="1">SUMPRODUCT((Tablo[[  ]]=$A38)*(Tablo[JOUR]=$B38),(OFFSET(Tablo[JOUR],0,J$1)))</f>
        <v>0</v>
      </c>
      <c r="K38" s="19">
        <f ca="1">SUMPRODUCT((Tablo[[  ]]=$A38)*(Tablo[JOUR]=$B38),(OFFSET(Tablo[JOUR],0,K$1)))</f>
        <v>0</v>
      </c>
      <c r="L38" s="19">
        <f ca="1">SUMPRODUCT((Tablo[[  ]]=$A38)*(Tablo[JOUR]=$B38),(OFFSET(Tablo[JOUR],0,L$1)))</f>
        <v>0</v>
      </c>
      <c r="M38" s="19">
        <f ca="1">SUMPRODUCT((Tablo[[  ]]=$A38)*(Tablo[JOUR]=$B38),(OFFSET(Tablo[JOUR],0,M$1)))</f>
        <v>0</v>
      </c>
      <c r="N38" s="19">
        <f ca="1">SUMPRODUCT((Tablo[SEMAINE]=$A38)*(Tablo[am/pm]=$B38),(OFFSET(Tablo[am/pm],0,N$1)))</f>
        <v>0</v>
      </c>
      <c r="O38" s="19">
        <f ca="1">SUMPRODUCT((Tablo[JOUR]=$A38)*(Tablo[marc]=$B38),(OFFSET(Tablo[marc],0,O$1)))</f>
        <v>0</v>
      </c>
      <c r="P38" s="19">
        <f ca="1">SUMPRODUCT((Tablo[am/pm]=$A38)*(Tablo[Jérémy M]=$B38),(OFFSET(Tablo[Jérémy M],0,P$1)))</f>
        <v>0</v>
      </c>
      <c r="Q38" s="19">
        <f ca="1">SUMPRODUCT((Tablo[marc]=$A38)*(Tablo[ursula]=$B38),(OFFSET(Tablo[ursula],0,Q$1)))</f>
        <v>0</v>
      </c>
      <c r="R38" s="19">
        <f ca="1">SUMPRODUCT((Tablo[[  ]]=$A38)*(Tablo[JOUR]=$B38),(OFFSET(Tablo[JOUR],0,R$1)))</f>
        <v>0</v>
      </c>
      <c r="S38" s="19">
        <f ca="1">SUMPRODUCT((Tablo[[  ]]=$A38)*(Tablo[JOUR]=$B38),(OFFSET(Tablo[JOUR],0,S$1)))</f>
        <v>0</v>
      </c>
      <c r="T38" s="19">
        <f ca="1">SUMPRODUCT((Tablo[[  ]]=$A38)*(Tablo[JOUR]=$B38),(OFFSET(Tablo[JOUR],0,T$1)))</f>
        <v>0</v>
      </c>
      <c r="U38" s="19">
        <f ca="1">SUMPRODUCT((Tablo[[  ]]=$A38)*(Tablo[JOUR]=$B38),(OFFSET(Tablo[JOUR],0,U$1)))</f>
        <v>0</v>
      </c>
      <c r="V38" s="19">
        <f ca="1">SUMPRODUCT((Tablo[SEMAINE]=$A38)*(Tablo[am/pm]=$B38),(OFFSET(Tablo[am/pm],0,V$1)))</f>
        <v>0</v>
      </c>
      <c r="W38" s="19">
        <f ca="1">SUMPRODUCT((Tablo[JOUR]=$A38)*(Tablo[marc]=$B38),(OFFSET(Tablo[marc],0,W$1)))</f>
        <v>0</v>
      </c>
      <c r="X38" s="19">
        <f ca="1">SUMPRODUCT((Tablo[am/pm]=$A38)*(Tablo[Jérémy M]=$B38),(OFFSET(Tablo[Jérémy M],0,X$1)))</f>
        <v>0</v>
      </c>
      <c r="Y38" s="19">
        <f ca="1">SUMPRODUCT((Tablo[marc]=$A38)*(Tablo[ursula]=$B38),(OFFSET(Tablo[ursula],0,Y$1)))</f>
        <v>0</v>
      </c>
      <c r="Z38" s="19">
        <f ca="1">SUMPRODUCT((Tablo[Jérémy M]=$A38)*(Tablo[carl]=$B38),(OFFSET(Tablo[carl],0,Z$1)))</f>
        <v>0</v>
      </c>
      <c r="AA38" s="19">
        <f ca="1">SUMPRODUCT((Tablo[[  ]]=$A38)*(Tablo[JOUR]=$B38),(OFFSET(Tablo[JOUR],0,AA$1)))</f>
        <v>0</v>
      </c>
      <c r="AB38" s="19">
        <f ca="1">SUMPRODUCT((Tablo[[  ]]=$A38)*(Tablo[JOUR]=$B38),(OFFSET(Tablo[JOUR],0,AB$1)))</f>
        <v>0</v>
      </c>
      <c r="AC38" s="19">
        <f ca="1">SUMPRODUCT((Tablo[[  ]]=$A38)*(Tablo[JOUR]=$B38),(OFFSET(Tablo[JOUR],0,AC$1)))</f>
        <v>0</v>
      </c>
      <c r="AD38" s="19">
        <f ca="1">SUMPRODUCT((Tablo[[  ]]=$A38)*(Tablo[JOUR]=$B38),(OFFSET(Tablo[JOUR],0,AD$1)))</f>
        <v>0</v>
      </c>
      <c r="AE38" s="19">
        <f ca="1">SUMPRODUCT((Tablo[[  ]]=$A38)*(Tablo[JOUR]=$B38),(OFFSET(Tablo[JOUR],0,AE$1)))</f>
        <v>0</v>
      </c>
      <c r="AF38" s="19">
        <f ca="1">SUMPRODUCT((Tablo[SEMAINE]=$A38)*(Tablo[am/pm]=$B38),(OFFSET(Tablo[am/pm],0,AF$1)))</f>
        <v>0</v>
      </c>
      <c r="AG38" s="19">
        <f ca="1">SUMPRODUCT((Tablo[[  ]]=$A38)*(Tablo[JOUR]=$B38),(OFFSET(Tablo[JOUR],0,AG$1)))</f>
        <v>0</v>
      </c>
      <c r="AH38" s="19">
        <f ca="1">SUMPRODUCT((Tablo[[  ]]=$A38)*(Tablo[JOUR]=$B38),(OFFSET(Tablo[JOUR],0,AH$1)))</f>
        <v>0</v>
      </c>
      <c r="AI38" s="19">
        <f ca="1">SUMPRODUCT((Tablo[SEMAINE]=$A38)*(Tablo[am/pm]=$B38),(OFFSET(Tablo[am/pm],0,AI$1)))</f>
        <v>0</v>
      </c>
      <c r="AJ38" s="19">
        <f ca="1">SUMPRODUCT((Tablo[JOUR]=$A38)*(Tablo[marc]=$B38),(OFFSET(Tablo[marc],0,AJ$1)))</f>
        <v>0</v>
      </c>
      <c r="AK38" s="19">
        <f ca="1">SUMPRODUCT((Tablo[am/pm]=$A38)*(Tablo[Jérémy M]=$B38),(OFFSET(Tablo[Jérémy M],0,AK$1)))</f>
        <v>0</v>
      </c>
      <c r="AL38" s="19">
        <f ca="1">SUMPRODUCT((Tablo[marc]=$A38)*(Tablo[ursula]=$B38),(OFFSET(Tablo[ursula],0,AL$1)))</f>
        <v>0</v>
      </c>
      <c r="AM38" s="19">
        <f ca="1">SUMPRODUCT((Tablo[SEMAINE]=$A38)*(Tablo[am/pm]=$B38),(OFFSET(Tablo[am/pm],0,AM$1)))</f>
        <v>0</v>
      </c>
      <c r="AN38" s="19">
        <f ca="1">SUMPRODUCT((Tablo[SEMAINE]=$A38)*(Tablo[am/pm]=$B38),(OFFSET(Tablo[am/pm],0,AN$1)))</f>
        <v>0</v>
      </c>
      <c r="AO38" s="19">
        <f ca="1">SUMPRODUCT((Tablo[[  ]]=$A38)*(Tablo[JOUR]=$B38),(OFFSET(Tablo[JOUR],0,AO$1)))</f>
        <v>0</v>
      </c>
      <c r="AP38" s="19">
        <f ca="1">SUMPRODUCT((Tablo[SEMAINE]=$A38)*(Tablo[am/pm]=$B38),(OFFSET(Tablo[am/pm],0,AP$1)))</f>
        <v>0</v>
      </c>
      <c r="AQ38" s="19">
        <f ca="1">SUMPRODUCT((Tablo[JOUR]=$A38)*(Tablo[marc]=$B38),(OFFSET(Tablo[marc],0,AQ$1)))</f>
        <v>0</v>
      </c>
      <c r="AR38" s="19">
        <f ca="1">SUMPRODUCT((Tablo[[  ]]=$A38)*(Tablo[JOUR]=$B38),(OFFSET(Tablo[JOUR],0,AR$1)))</f>
        <v>0</v>
      </c>
      <c r="AS38" s="19">
        <f ca="1">SUMPRODUCT((Tablo[[  ]]=$A38)*(Tablo[JOUR]=$B38),(OFFSET(Tablo[JOUR],0,AS$1)))</f>
        <v>0</v>
      </c>
      <c r="AT38" s="19">
        <f ca="1">SUMPRODUCT((Tablo[SEMAINE]=$A38)*(Tablo[am/pm]=$B38),(OFFSET(Tablo[am/pm],0,AT$1)))</f>
        <v>0</v>
      </c>
      <c r="AU38" s="19">
        <f ca="1">SUMPRODUCT((Tablo[JOUR]=$A38)*(Tablo[marc]=$B38),(OFFSET(Tablo[marc],0,AU$1)))</f>
        <v>0</v>
      </c>
      <c r="AV38" s="19">
        <f ca="1">SUMPRODUCT((Tablo[SEMAINE]=$A38)*(Tablo[am/pm]=$B38),(OFFSET(Tablo[am/pm],0,AV$1)))</f>
        <v>0</v>
      </c>
      <c r="AW38" s="19" t="e">
        <f ca="1">SUMPRODUCT((Tablo[[  ]]=$A38)*(Tablo[JOUR]=$B38),(OFFSET(Tablo[JOUR],0,AW$1)))</f>
        <v>#N/A</v>
      </c>
      <c r="AX38" s="19" t="e">
        <f ca="1">SUMPRODUCT((Tablo[[  ]]=$A38)*(Tablo[JOUR]=$B38),(OFFSET(Tablo[JOUR],0,AX$1)))</f>
        <v>#N/A</v>
      </c>
    </row>
    <row r="39" spans="1:50" ht="13.5" hidden="1" thickBot="1">
      <c r="A39" s="17"/>
      <c r="B39" s="12" t="s">
        <v>72</v>
      </c>
      <c r="C39" s="12" t="s">
        <v>85</v>
      </c>
      <c r="D39" s="20">
        <f ca="1">SUMPRODUCT((Tablo[[  ]]=$A38)*(Tablo[JOUR]=$B39),(OFFSET(Tablo[JOUR],0,D$1)))</f>
        <v>0</v>
      </c>
      <c r="E39" s="20">
        <f ca="1">SUMPRODUCT((Tablo[[  ]]=$A38)*(Tablo[JOUR]=$B39),(OFFSET(Tablo[JOUR],0,E$1)))</f>
        <v>0</v>
      </c>
      <c r="F39" s="20">
        <f ca="1">SUMPRODUCT((Tablo[[  ]]=$A38)*(Tablo[JOUR]=$B39),(OFFSET(Tablo[JOUR],0,F$1)))</f>
        <v>0</v>
      </c>
      <c r="G39" s="20">
        <f ca="1">SUMPRODUCT((Tablo[[  ]]=$A38)*(Tablo[JOUR]=$B39),(OFFSET(Tablo[JOUR],0,G$1)))</f>
        <v>0</v>
      </c>
      <c r="H39" s="20">
        <f ca="1">SUMPRODUCT((Tablo[[  ]]=$A38)*(Tablo[JOUR]=$B39),(OFFSET(Tablo[JOUR],0,H$1)))</f>
        <v>0</v>
      </c>
      <c r="I39" s="20">
        <f ca="1">SUMPRODUCT((Tablo[[  ]]=$A38)*(Tablo[JOUR]=$B39),(OFFSET(Tablo[JOUR],0,I$1)))</f>
        <v>0</v>
      </c>
      <c r="J39" s="20">
        <f ca="1">SUMPRODUCT((Tablo[[  ]]=$A38)*(Tablo[JOUR]=$B39),(OFFSET(Tablo[JOUR],0,J$1)))</f>
        <v>0</v>
      </c>
      <c r="K39" s="20">
        <f ca="1">SUMPRODUCT((Tablo[[  ]]=$A38)*(Tablo[JOUR]=$B39),(OFFSET(Tablo[JOUR],0,K$1)))</f>
        <v>0</v>
      </c>
      <c r="L39" s="20">
        <f ca="1">SUMPRODUCT((Tablo[[  ]]=$A38)*(Tablo[JOUR]=$B39),(OFFSET(Tablo[JOUR],0,L$1)))</f>
        <v>0</v>
      </c>
      <c r="M39" s="20">
        <f ca="1">SUMPRODUCT((Tablo[[  ]]=$A38)*(Tablo[JOUR]=$B39),(OFFSET(Tablo[JOUR],0,M$1)))</f>
        <v>0</v>
      </c>
      <c r="N39" s="20">
        <f ca="1">SUMPRODUCT((Tablo[SEMAINE]=$A38)*(Tablo[am/pm]=$B39),(OFFSET(Tablo[am/pm],0,N$1)))</f>
        <v>0</v>
      </c>
      <c r="O39" s="20">
        <f ca="1">SUMPRODUCT((Tablo[JOUR]=$A38)*(Tablo[marc]=$B39),(OFFSET(Tablo[marc],0,O$1)))</f>
        <v>0</v>
      </c>
      <c r="P39" s="20">
        <f ca="1">SUMPRODUCT((Tablo[am/pm]=$A38)*(Tablo[Jérémy M]=$B39),(OFFSET(Tablo[Jérémy M],0,P$1)))</f>
        <v>0</v>
      </c>
      <c r="Q39" s="20">
        <f ca="1">SUMPRODUCT((Tablo[marc]=$A38)*(Tablo[ursula]=$B39),(OFFSET(Tablo[ursula],0,Q$1)))</f>
        <v>0</v>
      </c>
      <c r="R39" s="20">
        <f ca="1">SUMPRODUCT((Tablo[[  ]]=$A38)*(Tablo[JOUR]=$B39),(OFFSET(Tablo[JOUR],0,R$1)))</f>
        <v>0</v>
      </c>
      <c r="S39" s="20">
        <f ca="1">SUMPRODUCT((Tablo[[  ]]=$A38)*(Tablo[JOUR]=$B39),(OFFSET(Tablo[JOUR],0,S$1)))</f>
        <v>0</v>
      </c>
      <c r="T39" s="20">
        <f ca="1">SUMPRODUCT((Tablo[[  ]]=$A38)*(Tablo[JOUR]=$B39),(OFFSET(Tablo[JOUR],0,T$1)))</f>
        <v>0</v>
      </c>
      <c r="U39" s="20">
        <f ca="1">SUMPRODUCT((Tablo[[  ]]=$A38)*(Tablo[JOUR]=$B39),(OFFSET(Tablo[JOUR],0,U$1)))</f>
        <v>0</v>
      </c>
      <c r="V39" s="20">
        <f ca="1">SUMPRODUCT((Tablo[SEMAINE]=$A38)*(Tablo[am/pm]=$B39),(OFFSET(Tablo[am/pm],0,V$1)))</f>
        <v>0</v>
      </c>
      <c r="W39" s="20">
        <f ca="1">SUMPRODUCT((Tablo[JOUR]=$A38)*(Tablo[marc]=$B39),(OFFSET(Tablo[marc],0,W$1)))</f>
        <v>0</v>
      </c>
      <c r="X39" s="20">
        <f ca="1">SUMPRODUCT((Tablo[am/pm]=$A38)*(Tablo[Jérémy M]=$B39),(OFFSET(Tablo[Jérémy M],0,X$1)))</f>
        <v>0</v>
      </c>
      <c r="Y39" s="20">
        <f ca="1">SUMPRODUCT((Tablo[marc]=$A38)*(Tablo[ursula]=$B39),(OFFSET(Tablo[ursula],0,Y$1)))</f>
        <v>0</v>
      </c>
      <c r="Z39" s="20">
        <f ca="1">SUMPRODUCT((Tablo[Jérémy M]=$A38)*(Tablo[carl]=$B39),(OFFSET(Tablo[carl],0,Z$1)))</f>
        <v>0</v>
      </c>
      <c r="AA39" s="20">
        <f ca="1">SUMPRODUCT((Tablo[[  ]]=$A38)*(Tablo[JOUR]=$B39),(OFFSET(Tablo[JOUR],0,AA$1)))</f>
        <v>0</v>
      </c>
      <c r="AB39" s="20">
        <f ca="1">SUMPRODUCT((Tablo[[  ]]=$A38)*(Tablo[JOUR]=$B39),(OFFSET(Tablo[JOUR],0,AB$1)))</f>
        <v>0</v>
      </c>
      <c r="AC39" s="20">
        <f ca="1">SUMPRODUCT((Tablo[[  ]]=$A38)*(Tablo[JOUR]=$B39),(OFFSET(Tablo[JOUR],0,AC$1)))</f>
        <v>0</v>
      </c>
      <c r="AD39" s="20">
        <f ca="1">SUMPRODUCT((Tablo[[  ]]=$A38)*(Tablo[JOUR]=$B39),(OFFSET(Tablo[JOUR],0,AD$1)))</f>
        <v>0</v>
      </c>
      <c r="AE39" s="20">
        <f ca="1">SUMPRODUCT((Tablo[[  ]]=$A38)*(Tablo[JOUR]=$B39),(OFFSET(Tablo[JOUR],0,AE$1)))</f>
        <v>0</v>
      </c>
      <c r="AF39" s="20">
        <f ca="1">SUMPRODUCT((Tablo[SEMAINE]=$A38)*(Tablo[am/pm]=$B39),(OFFSET(Tablo[am/pm],0,AF$1)))</f>
        <v>0</v>
      </c>
      <c r="AG39" s="20">
        <f ca="1">SUMPRODUCT((Tablo[[  ]]=$A38)*(Tablo[JOUR]=$B39),(OFFSET(Tablo[JOUR],0,AG$1)))</f>
        <v>0</v>
      </c>
      <c r="AH39" s="20">
        <f ca="1">SUMPRODUCT((Tablo[[  ]]=$A38)*(Tablo[JOUR]=$B39),(OFFSET(Tablo[JOUR],0,AH$1)))</f>
        <v>0</v>
      </c>
      <c r="AI39" s="20">
        <f ca="1">SUMPRODUCT((Tablo[SEMAINE]=$A38)*(Tablo[am/pm]=$B39),(OFFSET(Tablo[am/pm],0,AI$1)))</f>
        <v>0</v>
      </c>
      <c r="AJ39" s="20">
        <f ca="1">SUMPRODUCT((Tablo[JOUR]=$A38)*(Tablo[marc]=$B39),(OFFSET(Tablo[marc],0,AJ$1)))</f>
        <v>0</v>
      </c>
      <c r="AK39" s="20">
        <f ca="1">SUMPRODUCT((Tablo[am/pm]=$A38)*(Tablo[Jérémy M]=$B39),(OFFSET(Tablo[Jérémy M],0,AK$1)))</f>
        <v>0</v>
      </c>
      <c r="AL39" s="20">
        <f ca="1">SUMPRODUCT((Tablo[marc]=$A38)*(Tablo[ursula]=$B39),(OFFSET(Tablo[ursula],0,AL$1)))</f>
        <v>0</v>
      </c>
      <c r="AM39" s="20">
        <f ca="1">SUMPRODUCT((Tablo[SEMAINE]=$A38)*(Tablo[am/pm]=$B39),(OFFSET(Tablo[am/pm],0,AM$1)))</f>
        <v>0</v>
      </c>
      <c r="AN39" s="20">
        <f ca="1">SUMPRODUCT((Tablo[SEMAINE]=$A38)*(Tablo[am/pm]=$B39),(OFFSET(Tablo[am/pm],0,AN$1)))</f>
        <v>0</v>
      </c>
      <c r="AO39" s="20">
        <f ca="1">SUMPRODUCT((Tablo[[  ]]=$A38)*(Tablo[JOUR]=$B39),(OFFSET(Tablo[JOUR],0,AO$1)))</f>
        <v>0</v>
      </c>
      <c r="AP39" s="20">
        <f ca="1">SUMPRODUCT((Tablo[SEMAINE]=$A38)*(Tablo[am/pm]=$B39),(OFFSET(Tablo[am/pm],0,AP$1)))</f>
        <v>0</v>
      </c>
      <c r="AQ39" s="20">
        <f ca="1">SUMPRODUCT((Tablo[JOUR]=$A38)*(Tablo[marc]=$B39),(OFFSET(Tablo[marc],0,AQ$1)))</f>
        <v>0</v>
      </c>
      <c r="AR39" s="20">
        <f ca="1">SUMPRODUCT((Tablo[[  ]]=$A38)*(Tablo[JOUR]=$B39),(OFFSET(Tablo[JOUR],0,AR$1)))</f>
        <v>0</v>
      </c>
      <c r="AS39" s="20">
        <f ca="1">SUMPRODUCT((Tablo[[  ]]=$A38)*(Tablo[JOUR]=$B39),(OFFSET(Tablo[JOUR],0,AS$1)))</f>
        <v>0</v>
      </c>
      <c r="AT39" s="20">
        <f ca="1">SUMPRODUCT((Tablo[SEMAINE]=$A38)*(Tablo[am/pm]=$B39),(OFFSET(Tablo[am/pm],0,AT$1)))</f>
        <v>0</v>
      </c>
      <c r="AU39" s="20">
        <f ca="1">SUMPRODUCT((Tablo[JOUR]=$A38)*(Tablo[marc]=$B39),(OFFSET(Tablo[marc],0,AU$1)))</f>
        <v>0</v>
      </c>
      <c r="AV39" s="20">
        <f ca="1">SUMPRODUCT((Tablo[SEMAINE]=$A38)*(Tablo[am/pm]=$B39),(OFFSET(Tablo[am/pm],0,AV$1)))</f>
        <v>0</v>
      </c>
      <c r="AW39" s="20" t="e">
        <f ca="1">SUMPRODUCT((Tablo[[  ]]=$A38)*(Tablo[JOUR]=$B39),(OFFSET(Tablo[JOUR],0,AW$1)))</f>
        <v>#N/A</v>
      </c>
      <c r="AX39" s="20" t="e">
        <f ca="1">SUMPRODUCT((Tablo[[  ]]=$A38)*(Tablo[JOUR]=$B39),(OFFSET(Tablo[JOUR],0,AX$1)))</f>
        <v>#N/A</v>
      </c>
    </row>
    <row r="40" spans="1:50" s="23" customFormat="1" ht="13.5" hidden="1" thickBot="1">
      <c r="A40" s="22"/>
      <c r="B40" s="23" t="s">
        <v>66</v>
      </c>
      <c r="C40" s="24" t="s">
        <v>86</v>
      </c>
      <c r="D40" s="20">
        <f ca="1">SUMPRODUCT((Tablo[[  ]]=$A38)*(Tablo[JOUR]=$B40),(OFFSET(Tablo[JOUR],0,D$1)))</f>
        <v>0</v>
      </c>
      <c r="E40" s="20">
        <f ca="1">SUMPRODUCT((Tablo[[  ]]=$A38)*(Tablo[JOUR]=$B40),(OFFSET(Tablo[JOUR],0,E$1)))</f>
        <v>0</v>
      </c>
      <c r="F40" s="20">
        <f ca="1">SUMPRODUCT((Tablo[[  ]]=$A38)*(Tablo[JOUR]=$B40),(OFFSET(Tablo[JOUR],0,F$1)))</f>
        <v>0</v>
      </c>
      <c r="G40" s="20">
        <f ca="1">SUMPRODUCT((Tablo[[  ]]=$A38)*(Tablo[JOUR]=$B40),(OFFSET(Tablo[JOUR],0,G$1)))</f>
        <v>0</v>
      </c>
      <c r="H40" s="20">
        <f ca="1">SUMPRODUCT((Tablo[[  ]]=$A38)*(Tablo[JOUR]=$B40),(OFFSET(Tablo[JOUR],0,H$1)))</f>
        <v>0</v>
      </c>
      <c r="I40" s="20">
        <f ca="1">SUMPRODUCT((Tablo[[  ]]=$A38)*(Tablo[JOUR]=$B40),(OFFSET(Tablo[JOUR],0,I$1)))</f>
        <v>0</v>
      </c>
      <c r="J40" s="20">
        <f ca="1">SUMPRODUCT((Tablo[[  ]]=$A38)*(Tablo[JOUR]=$B40),(OFFSET(Tablo[JOUR],0,J$1)))</f>
        <v>0</v>
      </c>
      <c r="K40" s="20">
        <f ca="1">SUMPRODUCT((Tablo[[  ]]=$A38)*(Tablo[JOUR]=$B40),(OFFSET(Tablo[JOUR],0,K$1)))</f>
        <v>0</v>
      </c>
      <c r="L40" s="20">
        <f ca="1">SUMPRODUCT((Tablo[[  ]]=$A38)*(Tablo[JOUR]=$B40),(OFFSET(Tablo[JOUR],0,L$1)))</f>
        <v>0</v>
      </c>
      <c r="M40" s="20">
        <f ca="1">SUMPRODUCT((Tablo[[  ]]=$A38)*(Tablo[JOUR]=$B40),(OFFSET(Tablo[JOUR],0,M$1)))</f>
        <v>0</v>
      </c>
      <c r="N40" s="20">
        <f ca="1">SUMPRODUCT((Tablo[SEMAINE]=$A38)*(Tablo[am/pm]=$B40),(OFFSET(Tablo[am/pm],0,N$1)))</f>
        <v>0</v>
      </c>
      <c r="O40" s="20">
        <f ca="1">SUMPRODUCT((Tablo[JOUR]=$A38)*(Tablo[marc]=$B40),(OFFSET(Tablo[marc],0,O$1)))</f>
        <v>0</v>
      </c>
      <c r="P40" s="20">
        <f ca="1">SUMPRODUCT((Tablo[am/pm]=$A38)*(Tablo[Jérémy M]=$B40),(OFFSET(Tablo[Jérémy M],0,P$1)))</f>
        <v>0</v>
      </c>
      <c r="Q40" s="20">
        <f ca="1">SUMPRODUCT((Tablo[marc]=$A38)*(Tablo[ursula]=$B40),(OFFSET(Tablo[ursula],0,Q$1)))</f>
        <v>0</v>
      </c>
      <c r="R40" s="20">
        <f ca="1">SUMPRODUCT((Tablo[[  ]]=$A38)*(Tablo[JOUR]=$B40),(OFFSET(Tablo[JOUR],0,R$1)))</f>
        <v>0</v>
      </c>
      <c r="S40" s="20">
        <f ca="1">SUMPRODUCT((Tablo[[  ]]=$A38)*(Tablo[JOUR]=$B40),(OFFSET(Tablo[JOUR],0,S$1)))</f>
        <v>0</v>
      </c>
      <c r="T40" s="20">
        <f ca="1">SUMPRODUCT((Tablo[[  ]]=$A38)*(Tablo[JOUR]=$B40),(OFFSET(Tablo[JOUR],0,T$1)))</f>
        <v>0</v>
      </c>
      <c r="U40" s="20">
        <f ca="1">SUMPRODUCT((Tablo[[  ]]=$A38)*(Tablo[JOUR]=$B40),(OFFSET(Tablo[JOUR],0,U$1)))</f>
        <v>0</v>
      </c>
      <c r="V40" s="20">
        <f ca="1">SUMPRODUCT((Tablo[SEMAINE]=$A38)*(Tablo[am/pm]=$B40),(OFFSET(Tablo[am/pm],0,V$1)))</f>
        <v>0</v>
      </c>
      <c r="W40" s="20">
        <f ca="1">SUMPRODUCT((Tablo[JOUR]=$A38)*(Tablo[marc]=$B40),(OFFSET(Tablo[marc],0,W$1)))</f>
        <v>0</v>
      </c>
      <c r="X40" s="20">
        <f ca="1">SUMPRODUCT((Tablo[am/pm]=$A38)*(Tablo[Jérémy M]=$B40),(OFFSET(Tablo[Jérémy M],0,X$1)))</f>
        <v>0</v>
      </c>
      <c r="Y40" s="20">
        <f ca="1">SUMPRODUCT((Tablo[marc]=$A38)*(Tablo[ursula]=$B40),(OFFSET(Tablo[ursula],0,Y$1)))</f>
        <v>0</v>
      </c>
      <c r="Z40" s="20">
        <f ca="1">SUMPRODUCT((Tablo[Jérémy M]=$A38)*(Tablo[carl]=$B40),(OFFSET(Tablo[carl],0,Z$1)))</f>
        <v>0</v>
      </c>
      <c r="AA40" s="20">
        <f ca="1">SUMPRODUCT((Tablo[[  ]]=$A38)*(Tablo[JOUR]=$B40),(OFFSET(Tablo[JOUR],0,AA$1)))</f>
        <v>0</v>
      </c>
      <c r="AB40" s="20">
        <f ca="1">SUMPRODUCT((Tablo[[  ]]=$A38)*(Tablo[JOUR]=$B40),(OFFSET(Tablo[JOUR],0,AB$1)))</f>
        <v>0</v>
      </c>
      <c r="AC40" s="20">
        <f ca="1">SUMPRODUCT((Tablo[[  ]]=$A38)*(Tablo[JOUR]=$B40),(OFFSET(Tablo[JOUR],0,AC$1)))</f>
        <v>0</v>
      </c>
      <c r="AD40" s="20">
        <f ca="1">SUMPRODUCT((Tablo[[  ]]=$A38)*(Tablo[JOUR]=$B40),(OFFSET(Tablo[JOUR],0,AD$1)))</f>
        <v>0</v>
      </c>
      <c r="AE40" s="20">
        <f ca="1">SUMPRODUCT((Tablo[[  ]]=$A38)*(Tablo[JOUR]=$B40),(OFFSET(Tablo[JOUR],0,AE$1)))</f>
        <v>0</v>
      </c>
      <c r="AF40" s="20">
        <f ca="1">SUMPRODUCT((Tablo[SEMAINE]=$A38)*(Tablo[am/pm]=$B40),(OFFSET(Tablo[am/pm],0,AF$1)))</f>
        <v>0</v>
      </c>
      <c r="AG40" s="20">
        <f ca="1">SUMPRODUCT((Tablo[[  ]]=$A38)*(Tablo[JOUR]=$B40),(OFFSET(Tablo[JOUR],0,AG$1)))</f>
        <v>0</v>
      </c>
      <c r="AH40" s="20">
        <f ca="1">SUMPRODUCT((Tablo[[  ]]=$A38)*(Tablo[JOUR]=$B40),(OFFSET(Tablo[JOUR],0,AH$1)))</f>
        <v>0</v>
      </c>
      <c r="AI40" s="20">
        <f ca="1">SUMPRODUCT((Tablo[SEMAINE]=$A38)*(Tablo[am/pm]=$B40),(OFFSET(Tablo[am/pm],0,AI$1)))</f>
        <v>0</v>
      </c>
      <c r="AJ40" s="20">
        <f ca="1">SUMPRODUCT((Tablo[JOUR]=$A38)*(Tablo[marc]=$B40),(OFFSET(Tablo[marc],0,AJ$1)))</f>
        <v>0</v>
      </c>
      <c r="AK40" s="20">
        <f ca="1">SUMPRODUCT((Tablo[am/pm]=$A38)*(Tablo[Jérémy M]=$B40),(OFFSET(Tablo[Jérémy M],0,AK$1)))</f>
        <v>0</v>
      </c>
      <c r="AL40" s="20">
        <f ca="1">SUMPRODUCT((Tablo[marc]=$A38)*(Tablo[ursula]=$B40),(OFFSET(Tablo[ursula],0,AL$1)))</f>
        <v>0</v>
      </c>
      <c r="AM40" s="20">
        <f ca="1">SUMPRODUCT((Tablo[SEMAINE]=$A38)*(Tablo[am/pm]=$B40),(OFFSET(Tablo[am/pm],0,AM$1)))</f>
        <v>0</v>
      </c>
      <c r="AN40" s="20">
        <f ca="1">SUMPRODUCT((Tablo[SEMAINE]=$A38)*(Tablo[am/pm]=$B40),(OFFSET(Tablo[am/pm],0,AN$1)))</f>
        <v>0</v>
      </c>
      <c r="AO40" s="20">
        <f ca="1">SUMPRODUCT((Tablo[[  ]]=$A38)*(Tablo[JOUR]=$B40),(OFFSET(Tablo[JOUR],0,AO$1)))</f>
        <v>0</v>
      </c>
      <c r="AP40" s="20">
        <f ca="1">SUMPRODUCT((Tablo[SEMAINE]=$A38)*(Tablo[am/pm]=$B40),(OFFSET(Tablo[am/pm],0,AP$1)))</f>
        <v>0</v>
      </c>
      <c r="AQ40" s="20">
        <f ca="1">SUMPRODUCT((Tablo[JOUR]=$A38)*(Tablo[marc]=$B40),(OFFSET(Tablo[marc],0,AQ$1)))</f>
        <v>0</v>
      </c>
      <c r="AR40" s="20">
        <f ca="1">SUMPRODUCT((Tablo[[  ]]=$A38)*(Tablo[JOUR]=$B40),(OFFSET(Tablo[JOUR],0,AR$1)))</f>
        <v>0</v>
      </c>
      <c r="AS40" s="20">
        <f ca="1">SUMPRODUCT((Tablo[[  ]]=$A38)*(Tablo[JOUR]=$B40),(OFFSET(Tablo[JOUR],0,AS$1)))</f>
        <v>0</v>
      </c>
      <c r="AT40" s="20">
        <f ca="1">SUMPRODUCT((Tablo[SEMAINE]=$A38)*(Tablo[am/pm]=$B40),(OFFSET(Tablo[am/pm],0,AT$1)))</f>
        <v>0</v>
      </c>
      <c r="AU40" s="20">
        <f ca="1">SUMPRODUCT((Tablo[JOUR]=$A38)*(Tablo[marc]=$B40),(OFFSET(Tablo[marc],0,AU$1)))</f>
        <v>0</v>
      </c>
      <c r="AV40" s="20">
        <f ca="1">SUMPRODUCT((Tablo[SEMAINE]=$A38)*(Tablo[am/pm]=$B40),(OFFSET(Tablo[am/pm],0,AV$1)))</f>
        <v>0</v>
      </c>
      <c r="AW40" s="20" t="e">
        <f ca="1">SUMPRODUCT((Tablo[[  ]]=$A38)*(Tablo[JOUR]=$B40),(OFFSET(Tablo[JOUR],0,AW$1)))</f>
        <v>#N/A</v>
      </c>
      <c r="AX40" s="20" t="e">
        <f ca="1">SUMPRODUCT((Tablo[[  ]]=$A38)*(Tablo[JOUR]=$B40),(OFFSET(Tablo[JOUR],0,AX$1)))</f>
        <v>#N/A</v>
      </c>
    </row>
    <row r="41" spans="1:50" ht="13.5" hidden="1" thickBot="1">
      <c r="A41" s="17"/>
      <c r="B41" s="14" t="s">
        <v>87</v>
      </c>
      <c r="C41" s="12" t="s">
        <v>86</v>
      </c>
      <c r="D41" s="12">
        <f>SUMPRODUCT((Tablo[[  ]]=$A38)*(COUNTIF(JF,Tablo[JOUR])))</f>
        <v>0</v>
      </c>
      <c r="E41" s="12">
        <f>SUMPRODUCT((Tablo[[  ]]=$A38)*(COUNTIF(JF,Tablo[JOUR])))</f>
        <v>0</v>
      </c>
      <c r="F41" s="12">
        <f>SUMPRODUCT((Tablo[[  ]]=$A38)*(COUNTIF(JF,Tablo[JOUR])))</f>
        <v>0</v>
      </c>
      <c r="G41" s="12">
        <f>SUMPRODUCT((Tablo[[  ]]=$A38)*(COUNTIF(JF,Tablo[JOUR])))</f>
        <v>0</v>
      </c>
      <c r="H41" s="12">
        <f>SUMPRODUCT((Tablo[[  ]]=$A38)*(COUNTIF(JF,Tablo[JOUR])))</f>
        <v>0</v>
      </c>
      <c r="I41" s="12">
        <f>SUMPRODUCT((Tablo[[  ]]=$A38)*(COUNTIF(JF,Tablo[JOUR])))</f>
        <v>0</v>
      </c>
      <c r="J41" s="12">
        <f>SUMPRODUCT((Tablo[[  ]]=$A38)*(COUNTIF(JF,Tablo[JOUR])))</f>
        <v>0</v>
      </c>
      <c r="K41" s="12">
        <f>SUMPRODUCT((Tablo[[  ]]=$A38)*(COUNTIF(JF,Tablo[JOUR])))</f>
        <v>0</v>
      </c>
      <c r="L41" s="12">
        <f>SUMPRODUCT((Tablo[[  ]]=$A38)*(COUNTIF(JF,Tablo[JOUR])))</f>
        <v>0</v>
      </c>
      <c r="M41" s="12">
        <f>SUMPRODUCT((Tablo[[  ]]=$A38)*(COUNTIF(JF,Tablo[JOUR])))</f>
        <v>0</v>
      </c>
      <c r="N41" s="12">
        <f>SUMPRODUCT((Tablo[SEMAINE]=$A38)*(COUNTIF(JF,Tablo[am/pm])))</f>
        <v>0</v>
      </c>
      <c r="O41" s="12">
        <f>SUMPRODUCT((Tablo[JOUR]=$A38)*(COUNTIF(JF,Tablo[marc])))</f>
        <v>0</v>
      </c>
      <c r="P41" s="12">
        <f>SUMPRODUCT((Tablo[am/pm]=$A38)*(COUNTIF(JF,Tablo[Jérémy M])))</f>
        <v>0</v>
      </c>
      <c r="Q41" s="12">
        <f>SUMPRODUCT((Tablo[marc]=$A38)*(COUNTIF(JF,Tablo[ursula])))</f>
        <v>0</v>
      </c>
      <c r="R41" s="12">
        <f>SUMPRODUCT((Tablo[[  ]]=$A38)*(COUNTIF(JF,Tablo[JOUR])))</f>
        <v>0</v>
      </c>
      <c r="S41" s="12">
        <f>SUMPRODUCT((Tablo[[  ]]=$A38)*(COUNTIF(JF,Tablo[JOUR])))</f>
        <v>0</v>
      </c>
      <c r="T41" s="12">
        <f>SUMPRODUCT((Tablo[[  ]]=$A38)*(COUNTIF(JF,Tablo[JOUR])))</f>
        <v>0</v>
      </c>
      <c r="U41" s="12">
        <f>SUMPRODUCT((Tablo[[  ]]=$A38)*(COUNTIF(JF,Tablo[JOUR])))</f>
        <v>0</v>
      </c>
      <c r="V41" s="12">
        <f>SUMPRODUCT((Tablo[SEMAINE]=$A38)*(COUNTIF(JF,Tablo[am/pm])))</f>
        <v>0</v>
      </c>
      <c r="W41" s="12">
        <f>SUMPRODUCT((Tablo[JOUR]=$A38)*(COUNTIF(JF,Tablo[marc])))</f>
        <v>0</v>
      </c>
      <c r="X41" s="12">
        <f>SUMPRODUCT((Tablo[am/pm]=$A38)*(COUNTIF(JF,Tablo[Jérémy M])))</f>
        <v>0</v>
      </c>
      <c r="Y41" s="12">
        <f>SUMPRODUCT((Tablo[marc]=$A38)*(COUNTIF(JF,Tablo[ursula])))</f>
        <v>0</v>
      </c>
      <c r="Z41" s="12">
        <f>SUMPRODUCT((Tablo[Jérémy M]=$A38)*(COUNTIF(JF,Tablo[carl])))</f>
        <v>0</v>
      </c>
      <c r="AA41" s="12">
        <f>SUMPRODUCT((Tablo[[  ]]=$A38)*(COUNTIF(JF,Tablo[JOUR])))</f>
        <v>0</v>
      </c>
      <c r="AB41" s="12">
        <f>SUMPRODUCT((Tablo[[  ]]=$A38)*(COUNTIF(JF,Tablo[JOUR])))</f>
        <v>0</v>
      </c>
      <c r="AC41" s="12">
        <f>SUMPRODUCT((Tablo[[  ]]=$A38)*(COUNTIF(JF,Tablo[JOUR])))</f>
        <v>0</v>
      </c>
      <c r="AD41" s="12">
        <f>SUMPRODUCT((Tablo[[  ]]=$A38)*(COUNTIF(JF,Tablo[JOUR])))</f>
        <v>0</v>
      </c>
      <c r="AE41" s="12">
        <f>SUMPRODUCT((Tablo[[  ]]=$A38)*(COUNTIF(JF,Tablo[JOUR])))</f>
        <v>0</v>
      </c>
      <c r="AF41" s="12">
        <f>SUMPRODUCT((Tablo[SEMAINE]=$A38)*(COUNTIF(JF,Tablo[am/pm])))</f>
        <v>0</v>
      </c>
      <c r="AG41" s="12">
        <f>SUMPRODUCT((Tablo[[  ]]=$A38)*(COUNTIF(JF,Tablo[JOUR])))</f>
        <v>0</v>
      </c>
      <c r="AH41" s="12">
        <f>SUMPRODUCT((Tablo[[  ]]=$A38)*(COUNTIF(JF,Tablo[JOUR])))</f>
        <v>0</v>
      </c>
      <c r="AI41" s="12">
        <f>SUMPRODUCT((Tablo[SEMAINE]=$A38)*(COUNTIF(JF,Tablo[am/pm])))</f>
        <v>0</v>
      </c>
      <c r="AJ41" s="12">
        <f>SUMPRODUCT((Tablo[JOUR]=$A38)*(COUNTIF(JF,Tablo[marc])))</f>
        <v>0</v>
      </c>
      <c r="AK41" s="12">
        <f>SUMPRODUCT((Tablo[am/pm]=$A38)*(COUNTIF(JF,Tablo[Jérémy M])))</f>
        <v>0</v>
      </c>
      <c r="AL41" s="12">
        <f>SUMPRODUCT((Tablo[marc]=$A38)*(COUNTIF(JF,Tablo[ursula])))</f>
        <v>0</v>
      </c>
      <c r="AM41" s="12">
        <f>SUMPRODUCT((Tablo[SEMAINE]=$A38)*(COUNTIF(JF,Tablo[am/pm])))</f>
        <v>0</v>
      </c>
      <c r="AN41" s="12">
        <f>SUMPRODUCT((Tablo[SEMAINE]=$A38)*(COUNTIF(JF,Tablo[am/pm])))</f>
        <v>0</v>
      </c>
      <c r="AO41" s="12">
        <f>SUMPRODUCT((Tablo[[  ]]=$A38)*(COUNTIF(JF,Tablo[JOUR])))</f>
        <v>0</v>
      </c>
      <c r="AP41" s="12">
        <f>SUMPRODUCT((Tablo[SEMAINE]=$A38)*(COUNTIF(JF,Tablo[am/pm])))</f>
        <v>0</v>
      </c>
      <c r="AQ41" s="12">
        <f>SUMPRODUCT((Tablo[JOUR]=$A38)*(COUNTIF(JF,Tablo[marc])))</f>
        <v>0</v>
      </c>
      <c r="AR41" s="12">
        <f>SUMPRODUCT((Tablo[[  ]]=$A38)*(COUNTIF(JF,Tablo[JOUR])))</f>
        <v>0</v>
      </c>
      <c r="AS41" s="12">
        <f>SUMPRODUCT((Tablo[[  ]]=$A38)*(COUNTIF(JF,Tablo[JOUR])))</f>
        <v>0</v>
      </c>
      <c r="AT41" s="12">
        <f>SUMPRODUCT((Tablo[SEMAINE]=$A38)*(COUNTIF(JF,Tablo[am/pm])))</f>
        <v>0</v>
      </c>
      <c r="AU41" s="12">
        <f>SUMPRODUCT((Tablo[JOUR]=$A38)*(COUNTIF(JF,Tablo[marc])))</f>
        <v>0</v>
      </c>
      <c r="AV41" s="12">
        <f>SUMPRODUCT((Tablo[SEMAINE]=$A38)*(COUNTIF(JF,Tablo[am/pm])))</f>
        <v>0</v>
      </c>
      <c r="AW41" s="12">
        <f>SUMPRODUCT((Tablo[[  ]]=$A38)*(COUNTIF(JF,Tablo[JOUR])))</f>
        <v>0</v>
      </c>
      <c r="AX41" s="12">
        <f>SUMPRODUCT((Tablo[[  ]]=$A38)*(COUNTIF(JF,Tablo[JOUR])))</f>
        <v>0</v>
      </c>
    </row>
    <row r="42" spans="1:50" ht="13.5" hidden="1" thickBot="1">
      <c r="A42" s="17"/>
      <c r="B42" s="15" t="s">
        <v>74</v>
      </c>
      <c r="C42" s="12" t="s">
        <v>88</v>
      </c>
      <c r="D42" s="12">
        <f ca="1">SUMPRODUCT((Tablo[[  ]]=$A38)*(OFFSET(Tablo[JOUR],0,D$1)=$B42))</f>
        <v>0</v>
      </c>
      <c r="E42" s="12">
        <f ca="1">SUMPRODUCT((Tablo[[  ]]=$A38)*(OFFSET(Tablo[JOUR],0,E$1)=$B42))</f>
        <v>0</v>
      </c>
      <c r="F42" s="12">
        <f ca="1">SUMPRODUCT((Tablo[[  ]]=$A38)*(OFFSET(Tablo[JOUR],0,F$1)=$B42))</f>
        <v>0</v>
      </c>
      <c r="G42" s="12">
        <f ca="1">SUMPRODUCT((Tablo[[  ]]=$A38)*(OFFSET(Tablo[JOUR],0,G$1)=$B42))</f>
        <v>0</v>
      </c>
      <c r="H42" s="12">
        <f ca="1">SUMPRODUCT((Tablo[[  ]]=$A38)*(OFFSET(Tablo[JOUR],0,H$1)=$B42))</f>
        <v>0</v>
      </c>
      <c r="I42" s="12">
        <f ca="1">SUMPRODUCT((Tablo[[  ]]=$A38)*(OFFSET(Tablo[JOUR],0,I$1)=$B42))</f>
        <v>0</v>
      </c>
      <c r="J42" s="12">
        <f ca="1">SUMPRODUCT((Tablo[[  ]]=$A38)*(OFFSET(Tablo[JOUR],0,J$1)=$B42))</f>
        <v>0</v>
      </c>
      <c r="K42" s="12">
        <f ca="1">SUMPRODUCT((Tablo[[  ]]=$A38)*(OFFSET(Tablo[JOUR],0,K$1)=$B42))</f>
        <v>0</v>
      </c>
      <c r="L42" s="12">
        <f ca="1">SUMPRODUCT((Tablo[[  ]]=$A38)*(OFFSET(Tablo[JOUR],0,L$1)=$B42))</f>
        <v>0</v>
      </c>
      <c r="M42" s="12">
        <f ca="1">SUMPRODUCT((Tablo[[  ]]=$A38)*(OFFSET(Tablo[JOUR],0,M$1)=$B42))</f>
        <v>0</v>
      </c>
      <c r="N42" s="12">
        <f ca="1">SUMPRODUCT((Tablo[SEMAINE]=$A38)*(OFFSET(Tablo[am/pm],0,N$1)=$B42))</f>
        <v>0</v>
      </c>
      <c r="O42" s="12">
        <f ca="1">SUMPRODUCT((Tablo[JOUR]=$A38)*(OFFSET(Tablo[marc],0,O$1)=$B42))</f>
        <v>0</v>
      </c>
      <c r="P42" s="12">
        <f ca="1">SUMPRODUCT((Tablo[am/pm]=$A38)*(OFFSET(Tablo[Jérémy M],0,P$1)=$B42))</f>
        <v>0</v>
      </c>
      <c r="Q42" s="12">
        <f ca="1">SUMPRODUCT((Tablo[marc]=$A38)*(OFFSET(Tablo[ursula],0,Q$1)=$B42))</f>
        <v>0</v>
      </c>
      <c r="R42" s="12">
        <f ca="1">SUMPRODUCT((Tablo[[  ]]=$A38)*(OFFSET(Tablo[JOUR],0,R$1)=$B42))</f>
        <v>0</v>
      </c>
      <c r="S42" s="12">
        <f ca="1">SUMPRODUCT((Tablo[[  ]]=$A38)*(OFFSET(Tablo[JOUR],0,S$1)=$B42))</f>
        <v>0</v>
      </c>
      <c r="T42" s="12">
        <f ca="1">SUMPRODUCT((Tablo[[  ]]=$A38)*(OFFSET(Tablo[JOUR],0,T$1)=$B42))</f>
        <v>0</v>
      </c>
      <c r="U42" s="12">
        <f ca="1">SUMPRODUCT((Tablo[[  ]]=$A38)*(OFFSET(Tablo[JOUR],0,U$1)=$B42))</f>
        <v>0</v>
      </c>
      <c r="V42" s="12">
        <f ca="1">SUMPRODUCT((Tablo[SEMAINE]=$A38)*(OFFSET(Tablo[am/pm],0,V$1)=$B42))</f>
        <v>0</v>
      </c>
      <c r="W42" s="12">
        <f ca="1">SUMPRODUCT((Tablo[JOUR]=$A38)*(OFFSET(Tablo[marc],0,W$1)=$B42))</f>
        <v>0</v>
      </c>
      <c r="X42" s="12">
        <f ca="1">SUMPRODUCT((Tablo[am/pm]=$A38)*(OFFSET(Tablo[Jérémy M],0,X$1)=$B42))</f>
        <v>0</v>
      </c>
      <c r="Y42" s="12">
        <f ca="1">SUMPRODUCT((Tablo[marc]=$A38)*(OFFSET(Tablo[ursula],0,Y$1)=$B42))</f>
        <v>0</v>
      </c>
      <c r="Z42" s="12">
        <f ca="1">SUMPRODUCT((Tablo[Jérémy M]=$A38)*(OFFSET(Tablo[carl],0,Z$1)=$B42))</f>
        <v>0</v>
      </c>
      <c r="AA42" s="12">
        <f ca="1">SUMPRODUCT((Tablo[[  ]]=$A38)*(OFFSET(Tablo[JOUR],0,AA$1)=$B42))</f>
        <v>0</v>
      </c>
      <c r="AB42" s="12">
        <f ca="1">SUMPRODUCT((Tablo[[  ]]=$A38)*(OFFSET(Tablo[JOUR],0,AB$1)=$B42))</f>
        <v>0</v>
      </c>
      <c r="AC42" s="12">
        <f ca="1">SUMPRODUCT((Tablo[[  ]]=$A38)*(OFFSET(Tablo[JOUR],0,AC$1)=$B42))</f>
        <v>0</v>
      </c>
      <c r="AD42" s="12">
        <f ca="1">SUMPRODUCT((Tablo[[  ]]=$A38)*(OFFSET(Tablo[JOUR],0,AD$1)=$B42))</f>
        <v>0</v>
      </c>
      <c r="AE42" s="12">
        <f ca="1">SUMPRODUCT((Tablo[[  ]]=$A38)*(OFFSET(Tablo[JOUR],0,AE$1)=$B42))</f>
        <v>0</v>
      </c>
      <c r="AF42" s="12">
        <f ca="1">SUMPRODUCT((Tablo[SEMAINE]=$A38)*(OFFSET(Tablo[am/pm],0,AF$1)=$B42))</f>
        <v>0</v>
      </c>
      <c r="AG42" s="12">
        <f ca="1">SUMPRODUCT((Tablo[[  ]]=$A38)*(OFFSET(Tablo[JOUR],0,AG$1)=$B42))</f>
        <v>0</v>
      </c>
      <c r="AH42" s="12">
        <f ca="1">SUMPRODUCT((Tablo[[  ]]=$A38)*(OFFSET(Tablo[JOUR],0,AH$1)=$B42))</f>
        <v>0</v>
      </c>
      <c r="AI42" s="12">
        <f ca="1">SUMPRODUCT((Tablo[SEMAINE]=$A38)*(OFFSET(Tablo[am/pm],0,AI$1)=$B42))</f>
        <v>0</v>
      </c>
      <c r="AJ42" s="12">
        <f ca="1">SUMPRODUCT((Tablo[JOUR]=$A38)*(OFFSET(Tablo[marc],0,AJ$1)=$B42))</f>
        <v>0</v>
      </c>
      <c r="AK42" s="12">
        <f ca="1">SUMPRODUCT((Tablo[am/pm]=$A38)*(OFFSET(Tablo[Jérémy M],0,AK$1)=$B42))</f>
        <v>0</v>
      </c>
      <c r="AL42" s="12">
        <f ca="1">SUMPRODUCT((Tablo[marc]=$A38)*(OFFSET(Tablo[ursula],0,AL$1)=$B42))</f>
        <v>0</v>
      </c>
      <c r="AM42" s="12">
        <f ca="1">SUMPRODUCT((Tablo[SEMAINE]=$A38)*(OFFSET(Tablo[am/pm],0,AM$1)=$B42))</f>
        <v>0</v>
      </c>
      <c r="AN42" s="12">
        <f ca="1">SUMPRODUCT((Tablo[SEMAINE]=$A38)*(OFFSET(Tablo[am/pm],0,AN$1)=$B42))</f>
        <v>0</v>
      </c>
      <c r="AO42" s="12">
        <f ca="1">SUMPRODUCT((Tablo[[  ]]=$A38)*(OFFSET(Tablo[JOUR],0,AO$1)=$B42))</f>
        <v>0</v>
      </c>
      <c r="AP42" s="12">
        <f ca="1">SUMPRODUCT((Tablo[SEMAINE]=$A38)*(OFFSET(Tablo[am/pm],0,AP$1)=$B42))</f>
        <v>0</v>
      </c>
      <c r="AQ42" s="12">
        <f ca="1">SUMPRODUCT((Tablo[JOUR]=$A38)*(OFFSET(Tablo[marc],0,AQ$1)=$B42))</f>
        <v>0</v>
      </c>
      <c r="AR42" s="12">
        <f ca="1">SUMPRODUCT((Tablo[[  ]]=$A38)*(OFFSET(Tablo[JOUR],0,AR$1)=$B42))</f>
        <v>0</v>
      </c>
      <c r="AS42" s="12">
        <f ca="1">SUMPRODUCT((Tablo[[  ]]=$A38)*(OFFSET(Tablo[JOUR],0,AS$1)=$B42))</f>
        <v>0</v>
      </c>
      <c r="AT42" s="12">
        <f ca="1">SUMPRODUCT((Tablo[SEMAINE]=$A38)*(OFFSET(Tablo[am/pm],0,AT$1)=$B42))</f>
        <v>0</v>
      </c>
      <c r="AU42" s="12">
        <f ca="1">SUMPRODUCT((Tablo[JOUR]=$A38)*(OFFSET(Tablo[marc],0,AU$1)=$B42))</f>
        <v>0</v>
      </c>
      <c r="AV42" s="12">
        <f ca="1">SUMPRODUCT((Tablo[SEMAINE]=$A38)*(OFFSET(Tablo[am/pm],0,AV$1)=$B42))</f>
        <v>0</v>
      </c>
      <c r="AW42" s="12" t="e">
        <f ca="1">SUMPRODUCT((Tablo[[  ]]=$A38)*(OFFSET(Tablo[JOUR],0,AW$1)=$B42))</f>
        <v>#N/A</v>
      </c>
      <c r="AX42" s="12" t="e">
        <f ca="1">SUMPRODUCT((Tablo[[  ]]=$A38)*(OFFSET(Tablo[JOUR],0,AX$1)=$B42))</f>
        <v>#N/A</v>
      </c>
    </row>
    <row r="43" spans="1:50" ht="13.5" hidden="1" thickBot="1">
      <c r="A43" s="17"/>
      <c r="B43" s="16" t="s">
        <v>73</v>
      </c>
      <c r="C43" s="12" t="s">
        <v>88</v>
      </c>
      <c r="D43" s="12">
        <f ca="1">SUMPRODUCT((Tablo[[  ]]=$A38)*(OFFSET(Tablo[JOUR],0,D$1)=$B43))</f>
        <v>0</v>
      </c>
      <c r="E43" s="12">
        <f ca="1">SUMPRODUCT((Tablo[[  ]]=$A38)*(OFFSET(Tablo[JOUR],0,E$1)=$B43))</f>
        <v>0</v>
      </c>
      <c r="F43" s="12">
        <f ca="1">SUMPRODUCT((Tablo[[  ]]=$A38)*(OFFSET(Tablo[JOUR],0,F$1)=$B43))</f>
        <v>0</v>
      </c>
      <c r="G43" s="12">
        <f ca="1">SUMPRODUCT((Tablo[[  ]]=$A38)*(OFFSET(Tablo[JOUR],0,G$1)=$B43))</f>
        <v>0</v>
      </c>
      <c r="H43" s="12">
        <f ca="1">SUMPRODUCT((Tablo[[  ]]=$A38)*(OFFSET(Tablo[JOUR],0,H$1)=$B43))</f>
        <v>0</v>
      </c>
      <c r="I43" s="12">
        <f ca="1">SUMPRODUCT((Tablo[[  ]]=$A38)*(OFFSET(Tablo[JOUR],0,I$1)=$B43))</f>
        <v>0</v>
      </c>
      <c r="J43" s="12">
        <f ca="1">SUMPRODUCT((Tablo[[  ]]=$A38)*(OFFSET(Tablo[JOUR],0,J$1)=$B43))</f>
        <v>0</v>
      </c>
      <c r="K43" s="12">
        <f ca="1">SUMPRODUCT((Tablo[[  ]]=$A38)*(OFFSET(Tablo[JOUR],0,K$1)=$B43))</f>
        <v>0</v>
      </c>
      <c r="L43" s="12">
        <f ca="1">SUMPRODUCT((Tablo[[  ]]=$A38)*(OFFSET(Tablo[JOUR],0,L$1)=$B43))</f>
        <v>0</v>
      </c>
      <c r="M43" s="12">
        <f ca="1">SUMPRODUCT((Tablo[[  ]]=$A38)*(OFFSET(Tablo[JOUR],0,M$1)=$B43))</f>
        <v>0</v>
      </c>
      <c r="N43" s="12">
        <f ca="1">SUMPRODUCT((Tablo[SEMAINE]=$A38)*(OFFSET(Tablo[am/pm],0,N$1)=$B43))</f>
        <v>0</v>
      </c>
      <c r="O43" s="12">
        <f ca="1">SUMPRODUCT((Tablo[JOUR]=$A38)*(OFFSET(Tablo[marc],0,O$1)=$B43))</f>
        <v>0</v>
      </c>
      <c r="P43" s="12">
        <f ca="1">SUMPRODUCT((Tablo[am/pm]=$A38)*(OFFSET(Tablo[Jérémy M],0,P$1)=$B43))</f>
        <v>0</v>
      </c>
      <c r="Q43" s="12">
        <f ca="1">SUMPRODUCT((Tablo[marc]=$A38)*(OFFSET(Tablo[ursula],0,Q$1)=$B43))</f>
        <v>0</v>
      </c>
      <c r="R43" s="12">
        <f ca="1">SUMPRODUCT((Tablo[[  ]]=$A38)*(OFFSET(Tablo[JOUR],0,R$1)=$B43))</f>
        <v>0</v>
      </c>
      <c r="S43" s="12">
        <f ca="1">SUMPRODUCT((Tablo[[  ]]=$A38)*(OFFSET(Tablo[JOUR],0,S$1)=$B43))</f>
        <v>0</v>
      </c>
      <c r="T43" s="12">
        <f ca="1">SUMPRODUCT((Tablo[[  ]]=$A38)*(OFFSET(Tablo[JOUR],0,T$1)=$B43))</f>
        <v>0</v>
      </c>
      <c r="U43" s="12">
        <f ca="1">SUMPRODUCT((Tablo[[  ]]=$A38)*(OFFSET(Tablo[JOUR],0,U$1)=$B43))</f>
        <v>0</v>
      </c>
      <c r="V43" s="12">
        <f ca="1">SUMPRODUCT((Tablo[SEMAINE]=$A38)*(OFFSET(Tablo[am/pm],0,V$1)=$B43))</f>
        <v>0</v>
      </c>
      <c r="W43" s="12">
        <f ca="1">SUMPRODUCT((Tablo[JOUR]=$A38)*(OFFSET(Tablo[marc],0,W$1)=$B43))</f>
        <v>0</v>
      </c>
      <c r="X43" s="12">
        <f ca="1">SUMPRODUCT((Tablo[am/pm]=$A38)*(OFFSET(Tablo[Jérémy M],0,X$1)=$B43))</f>
        <v>0</v>
      </c>
      <c r="Y43" s="12">
        <f ca="1">SUMPRODUCT((Tablo[marc]=$A38)*(OFFSET(Tablo[ursula],0,Y$1)=$B43))</f>
        <v>0</v>
      </c>
      <c r="Z43" s="12">
        <f ca="1">SUMPRODUCT((Tablo[Jérémy M]=$A38)*(OFFSET(Tablo[carl],0,Z$1)=$B43))</f>
        <v>0</v>
      </c>
      <c r="AA43" s="12">
        <f ca="1">SUMPRODUCT((Tablo[[  ]]=$A38)*(OFFSET(Tablo[JOUR],0,AA$1)=$B43))</f>
        <v>0</v>
      </c>
      <c r="AB43" s="12">
        <f ca="1">SUMPRODUCT((Tablo[[  ]]=$A38)*(OFFSET(Tablo[JOUR],0,AB$1)=$B43))</f>
        <v>0</v>
      </c>
      <c r="AC43" s="12">
        <f ca="1">SUMPRODUCT((Tablo[[  ]]=$A38)*(OFFSET(Tablo[JOUR],0,AC$1)=$B43))</f>
        <v>0</v>
      </c>
      <c r="AD43" s="12">
        <f ca="1">SUMPRODUCT((Tablo[[  ]]=$A38)*(OFFSET(Tablo[JOUR],0,AD$1)=$B43))</f>
        <v>0</v>
      </c>
      <c r="AE43" s="12">
        <f ca="1">SUMPRODUCT((Tablo[[  ]]=$A38)*(OFFSET(Tablo[JOUR],0,AE$1)=$B43))</f>
        <v>0</v>
      </c>
      <c r="AF43" s="12">
        <f ca="1">SUMPRODUCT((Tablo[SEMAINE]=$A38)*(OFFSET(Tablo[am/pm],0,AF$1)=$B43))</f>
        <v>0</v>
      </c>
      <c r="AG43" s="12">
        <f ca="1">SUMPRODUCT((Tablo[[  ]]=$A38)*(OFFSET(Tablo[JOUR],0,AG$1)=$B43))</f>
        <v>0</v>
      </c>
      <c r="AH43" s="12">
        <f ca="1">SUMPRODUCT((Tablo[[  ]]=$A38)*(OFFSET(Tablo[JOUR],0,AH$1)=$B43))</f>
        <v>0</v>
      </c>
      <c r="AI43" s="12">
        <f ca="1">SUMPRODUCT((Tablo[SEMAINE]=$A38)*(OFFSET(Tablo[am/pm],0,AI$1)=$B43))</f>
        <v>0</v>
      </c>
      <c r="AJ43" s="12">
        <f ca="1">SUMPRODUCT((Tablo[JOUR]=$A38)*(OFFSET(Tablo[marc],0,AJ$1)=$B43))</f>
        <v>0</v>
      </c>
      <c r="AK43" s="12">
        <f ca="1">SUMPRODUCT((Tablo[am/pm]=$A38)*(OFFSET(Tablo[Jérémy M],0,AK$1)=$B43))</f>
        <v>0</v>
      </c>
      <c r="AL43" s="12">
        <f ca="1">SUMPRODUCT((Tablo[marc]=$A38)*(OFFSET(Tablo[ursula],0,AL$1)=$B43))</f>
        <v>0</v>
      </c>
      <c r="AM43" s="12">
        <f ca="1">SUMPRODUCT((Tablo[SEMAINE]=$A38)*(OFFSET(Tablo[am/pm],0,AM$1)=$B43))</f>
        <v>0</v>
      </c>
      <c r="AN43" s="12">
        <f ca="1">SUMPRODUCT((Tablo[SEMAINE]=$A38)*(OFFSET(Tablo[am/pm],0,AN$1)=$B43))</f>
        <v>0</v>
      </c>
      <c r="AO43" s="12">
        <f ca="1">SUMPRODUCT((Tablo[[  ]]=$A38)*(OFFSET(Tablo[JOUR],0,AO$1)=$B43))</f>
        <v>0</v>
      </c>
      <c r="AP43" s="12">
        <f ca="1">SUMPRODUCT((Tablo[SEMAINE]=$A38)*(OFFSET(Tablo[am/pm],0,AP$1)=$B43))</f>
        <v>0</v>
      </c>
      <c r="AQ43" s="12">
        <f ca="1">SUMPRODUCT((Tablo[JOUR]=$A38)*(OFFSET(Tablo[marc],0,AQ$1)=$B43))</f>
        <v>0</v>
      </c>
      <c r="AR43" s="12">
        <f ca="1">SUMPRODUCT((Tablo[[  ]]=$A38)*(OFFSET(Tablo[JOUR],0,AR$1)=$B43))</f>
        <v>0</v>
      </c>
      <c r="AS43" s="12">
        <f ca="1">SUMPRODUCT((Tablo[[  ]]=$A38)*(OFFSET(Tablo[JOUR],0,AS$1)=$B43))</f>
        <v>0</v>
      </c>
      <c r="AT43" s="12">
        <f ca="1">SUMPRODUCT((Tablo[SEMAINE]=$A38)*(OFFSET(Tablo[am/pm],0,AT$1)=$B43))</f>
        <v>0</v>
      </c>
      <c r="AU43" s="12">
        <f ca="1">SUMPRODUCT((Tablo[JOUR]=$A38)*(OFFSET(Tablo[marc],0,AU$1)=$B43))</f>
        <v>0</v>
      </c>
      <c r="AV43" s="12">
        <f ca="1">SUMPRODUCT((Tablo[SEMAINE]=$A38)*(OFFSET(Tablo[am/pm],0,AV$1)=$B43))</f>
        <v>0</v>
      </c>
      <c r="AW43" s="12" t="e">
        <f ca="1">SUMPRODUCT((Tablo[[  ]]=$A38)*(OFFSET(Tablo[JOUR],0,AW$1)=$B43))</f>
        <v>#N/A</v>
      </c>
      <c r="AX43" s="12" t="e">
        <f ca="1">SUMPRODUCT((Tablo[[  ]]=$A38)*(OFFSET(Tablo[JOUR],0,AX$1)=$B43))</f>
        <v>#N/A</v>
      </c>
    </row>
    <row r="44" spans="1:50" ht="13.5" hidden="1" thickBot="1">
      <c r="A44" s="17"/>
      <c r="B44" s="30" t="s">
        <v>70</v>
      </c>
      <c r="C44" s="12" t="s">
        <v>88</v>
      </c>
      <c r="D44" s="12">
        <f ca="1">SUMPRODUCT((Tablo[[  ]]=$A38)*(OFFSET(Tablo[JOUR],0,D$1)=$B44))</f>
        <v>0</v>
      </c>
      <c r="E44" s="12">
        <f ca="1">SUMPRODUCT((Tablo[[  ]]=$A38)*(OFFSET(Tablo[JOUR],0,E$1)=$B44))</f>
        <v>0</v>
      </c>
      <c r="F44" s="12">
        <f ca="1">SUMPRODUCT((Tablo[[  ]]=$A38)*(OFFSET(Tablo[JOUR],0,F$1)=$B44))</f>
        <v>0</v>
      </c>
      <c r="G44" s="12">
        <f ca="1">SUMPRODUCT((Tablo[[  ]]=$A38)*(OFFSET(Tablo[JOUR],0,G$1)=$B44))</f>
        <v>0</v>
      </c>
      <c r="H44" s="12">
        <f ca="1">SUMPRODUCT((Tablo[[  ]]=$A38)*(OFFSET(Tablo[JOUR],0,H$1)=$B44))</f>
        <v>0</v>
      </c>
      <c r="I44" s="12">
        <f ca="1">SUMPRODUCT((Tablo[[  ]]=$A38)*(OFFSET(Tablo[JOUR],0,I$1)=$B44))</f>
        <v>0</v>
      </c>
      <c r="J44" s="12">
        <f ca="1">SUMPRODUCT((Tablo[[  ]]=$A38)*(OFFSET(Tablo[JOUR],0,J$1)=$B44))</f>
        <v>0</v>
      </c>
      <c r="K44" s="12">
        <f ca="1">SUMPRODUCT((Tablo[[  ]]=$A38)*(OFFSET(Tablo[JOUR],0,K$1)=$B44))</f>
        <v>0</v>
      </c>
      <c r="L44" s="12">
        <f ca="1">SUMPRODUCT((Tablo[[  ]]=$A38)*(OFFSET(Tablo[JOUR],0,L$1)=$B44))</f>
        <v>0</v>
      </c>
      <c r="M44" s="12">
        <f ca="1">SUMPRODUCT((Tablo[[  ]]=$A38)*(OFFSET(Tablo[JOUR],0,M$1)=$B44))</f>
        <v>0</v>
      </c>
      <c r="N44" s="12">
        <f ca="1">SUMPRODUCT((Tablo[SEMAINE]=$A38)*(OFFSET(Tablo[am/pm],0,N$1)=$B44))</f>
        <v>0</v>
      </c>
      <c r="O44" s="12">
        <f ca="1">SUMPRODUCT((Tablo[JOUR]=$A38)*(OFFSET(Tablo[marc],0,O$1)=$B44))</f>
        <v>0</v>
      </c>
      <c r="P44" s="12">
        <f ca="1">SUMPRODUCT((Tablo[am/pm]=$A38)*(OFFSET(Tablo[Jérémy M],0,P$1)=$B44))</f>
        <v>0</v>
      </c>
      <c r="Q44" s="12">
        <f ca="1">SUMPRODUCT((Tablo[marc]=$A38)*(OFFSET(Tablo[ursula],0,Q$1)=$B44))</f>
        <v>0</v>
      </c>
      <c r="R44" s="12">
        <f ca="1">SUMPRODUCT((Tablo[[  ]]=$A38)*(OFFSET(Tablo[JOUR],0,R$1)=$B44))</f>
        <v>0</v>
      </c>
      <c r="S44" s="12">
        <f ca="1">SUMPRODUCT((Tablo[[  ]]=$A38)*(OFFSET(Tablo[JOUR],0,S$1)=$B44))</f>
        <v>0</v>
      </c>
      <c r="T44" s="12">
        <f ca="1">SUMPRODUCT((Tablo[[  ]]=$A38)*(OFFSET(Tablo[JOUR],0,T$1)=$B44))</f>
        <v>0</v>
      </c>
      <c r="U44" s="12">
        <f ca="1">SUMPRODUCT((Tablo[[  ]]=$A38)*(OFFSET(Tablo[JOUR],0,U$1)=$B44))</f>
        <v>0</v>
      </c>
      <c r="V44" s="12">
        <f ca="1">SUMPRODUCT((Tablo[SEMAINE]=$A38)*(OFFSET(Tablo[am/pm],0,V$1)=$B44))</f>
        <v>0</v>
      </c>
      <c r="W44" s="12">
        <f ca="1">SUMPRODUCT((Tablo[JOUR]=$A38)*(OFFSET(Tablo[marc],0,W$1)=$B44))</f>
        <v>0</v>
      </c>
      <c r="X44" s="12">
        <f ca="1">SUMPRODUCT((Tablo[am/pm]=$A38)*(OFFSET(Tablo[Jérémy M],0,X$1)=$B44))</f>
        <v>0</v>
      </c>
      <c r="Y44" s="12">
        <f ca="1">SUMPRODUCT((Tablo[marc]=$A38)*(OFFSET(Tablo[ursula],0,Y$1)=$B44))</f>
        <v>0</v>
      </c>
      <c r="Z44" s="12">
        <f ca="1">SUMPRODUCT((Tablo[Jérémy M]=$A38)*(OFFSET(Tablo[carl],0,Z$1)=$B44))</f>
        <v>0</v>
      </c>
      <c r="AA44" s="12">
        <f ca="1">SUMPRODUCT((Tablo[[  ]]=$A38)*(OFFSET(Tablo[JOUR],0,AA$1)=$B44))</f>
        <v>0</v>
      </c>
      <c r="AB44" s="12">
        <f ca="1">SUMPRODUCT((Tablo[[  ]]=$A38)*(OFFSET(Tablo[JOUR],0,AB$1)=$B44))</f>
        <v>0</v>
      </c>
      <c r="AC44" s="12">
        <f ca="1">SUMPRODUCT((Tablo[[  ]]=$A38)*(OFFSET(Tablo[JOUR],0,AC$1)=$B44))</f>
        <v>0</v>
      </c>
      <c r="AD44" s="12">
        <f ca="1">SUMPRODUCT((Tablo[[  ]]=$A38)*(OFFSET(Tablo[JOUR],0,AD$1)=$B44))</f>
        <v>0</v>
      </c>
      <c r="AE44" s="12">
        <f ca="1">SUMPRODUCT((Tablo[[  ]]=$A38)*(OFFSET(Tablo[JOUR],0,AE$1)=$B44))</f>
        <v>0</v>
      </c>
      <c r="AF44" s="12">
        <f ca="1">SUMPRODUCT((Tablo[SEMAINE]=$A38)*(OFFSET(Tablo[am/pm],0,AF$1)=$B44))</f>
        <v>0</v>
      </c>
      <c r="AG44" s="12">
        <f ca="1">SUMPRODUCT((Tablo[[  ]]=$A38)*(OFFSET(Tablo[JOUR],0,AG$1)=$B44))</f>
        <v>0</v>
      </c>
      <c r="AH44" s="12">
        <f ca="1">SUMPRODUCT((Tablo[[  ]]=$A38)*(OFFSET(Tablo[JOUR],0,AH$1)=$B44))</f>
        <v>0</v>
      </c>
      <c r="AI44" s="12">
        <f ca="1">SUMPRODUCT((Tablo[SEMAINE]=$A38)*(OFFSET(Tablo[am/pm],0,AI$1)=$B44))</f>
        <v>0</v>
      </c>
      <c r="AJ44" s="12">
        <f ca="1">SUMPRODUCT((Tablo[JOUR]=$A38)*(OFFSET(Tablo[marc],0,AJ$1)=$B44))</f>
        <v>0</v>
      </c>
      <c r="AK44" s="12">
        <f ca="1">SUMPRODUCT((Tablo[am/pm]=$A38)*(OFFSET(Tablo[Jérémy M],0,AK$1)=$B44))</f>
        <v>0</v>
      </c>
      <c r="AL44" s="12">
        <f ca="1">SUMPRODUCT((Tablo[marc]=$A38)*(OFFSET(Tablo[ursula],0,AL$1)=$B44))</f>
        <v>0</v>
      </c>
      <c r="AM44" s="12">
        <f ca="1">SUMPRODUCT((Tablo[SEMAINE]=$A38)*(OFFSET(Tablo[am/pm],0,AM$1)=$B44))</f>
        <v>0</v>
      </c>
      <c r="AN44" s="12">
        <f ca="1">SUMPRODUCT((Tablo[SEMAINE]=$A38)*(OFFSET(Tablo[am/pm],0,AN$1)=$B44))</f>
        <v>0</v>
      </c>
      <c r="AO44" s="12">
        <f ca="1">SUMPRODUCT((Tablo[[  ]]=$A38)*(OFFSET(Tablo[JOUR],0,AO$1)=$B44))</f>
        <v>0</v>
      </c>
      <c r="AP44" s="12">
        <f ca="1">SUMPRODUCT((Tablo[SEMAINE]=$A38)*(OFFSET(Tablo[am/pm],0,AP$1)=$B44))</f>
        <v>0</v>
      </c>
      <c r="AQ44" s="12">
        <f ca="1">SUMPRODUCT((Tablo[JOUR]=$A38)*(OFFSET(Tablo[marc],0,AQ$1)=$B44))</f>
        <v>0</v>
      </c>
      <c r="AR44" s="12">
        <f ca="1">SUMPRODUCT((Tablo[[  ]]=$A38)*(OFFSET(Tablo[JOUR],0,AR$1)=$B44))</f>
        <v>0</v>
      </c>
      <c r="AS44" s="12">
        <f ca="1">SUMPRODUCT((Tablo[[  ]]=$A38)*(OFFSET(Tablo[JOUR],0,AS$1)=$B44))</f>
        <v>0</v>
      </c>
      <c r="AT44" s="12">
        <f ca="1">SUMPRODUCT((Tablo[SEMAINE]=$A38)*(OFFSET(Tablo[am/pm],0,AT$1)=$B44))</f>
        <v>0</v>
      </c>
      <c r="AU44" s="12">
        <f ca="1">SUMPRODUCT((Tablo[JOUR]=$A38)*(OFFSET(Tablo[marc],0,AU$1)=$B44))</f>
        <v>0</v>
      </c>
      <c r="AV44" s="12">
        <f ca="1">SUMPRODUCT((Tablo[SEMAINE]=$A38)*(OFFSET(Tablo[am/pm],0,AV$1)=$B44))</f>
        <v>0</v>
      </c>
      <c r="AW44" s="12" t="e">
        <f ca="1">SUMPRODUCT((Tablo[[  ]]=$A38)*(OFFSET(Tablo[JOUR],0,AW$1)=$B44))</f>
        <v>#N/A</v>
      </c>
      <c r="AX44" s="12" t="e">
        <f ca="1">SUMPRODUCT((Tablo[[  ]]=$A38)*(OFFSET(Tablo[JOUR],0,AX$1)=$B44))</f>
        <v>#N/A</v>
      </c>
    </row>
    <row r="45" spans="1:50" ht="13.5" hidden="1" thickBot="1">
      <c r="A45" s="17"/>
      <c r="B45" s="16" t="s">
        <v>77</v>
      </c>
      <c r="C45" s="12" t="s">
        <v>88</v>
      </c>
      <c r="D45" s="12">
        <f ca="1">SUMPRODUCT((Tablo[[  ]]=$A38)*(OFFSET(Tablo[JOUR],0,D$1)=$B45))</f>
        <v>0</v>
      </c>
      <c r="E45" s="12">
        <f ca="1">SUMPRODUCT((Tablo[[  ]]=$A38)*(OFFSET(Tablo[JOUR],0,E$1)=$B45))</f>
        <v>0</v>
      </c>
      <c r="F45" s="12">
        <f ca="1">SUMPRODUCT((Tablo[[  ]]=$A38)*(OFFSET(Tablo[JOUR],0,F$1)=$B45))</f>
        <v>0</v>
      </c>
      <c r="G45" s="12">
        <f ca="1">SUMPRODUCT((Tablo[[  ]]=$A38)*(OFFSET(Tablo[JOUR],0,G$1)=$B45))</f>
        <v>0</v>
      </c>
      <c r="H45" s="12">
        <f ca="1">SUMPRODUCT((Tablo[[  ]]=$A38)*(OFFSET(Tablo[JOUR],0,H$1)=$B45))</f>
        <v>0</v>
      </c>
      <c r="I45" s="12">
        <f ca="1">SUMPRODUCT((Tablo[[  ]]=$A38)*(OFFSET(Tablo[JOUR],0,I$1)=$B45))</f>
        <v>0</v>
      </c>
      <c r="J45" s="12">
        <f ca="1">SUMPRODUCT((Tablo[[  ]]=$A38)*(OFFSET(Tablo[JOUR],0,J$1)=$B45))</f>
        <v>0</v>
      </c>
      <c r="K45" s="12">
        <f ca="1">SUMPRODUCT((Tablo[[  ]]=$A38)*(OFFSET(Tablo[JOUR],0,K$1)=$B45))</f>
        <v>0</v>
      </c>
      <c r="L45" s="12">
        <f ca="1">SUMPRODUCT((Tablo[[  ]]=$A38)*(OFFSET(Tablo[JOUR],0,L$1)=$B45))</f>
        <v>0</v>
      </c>
      <c r="M45" s="12">
        <f ca="1">SUMPRODUCT((Tablo[[  ]]=$A38)*(OFFSET(Tablo[JOUR],0,M$1)=$B45))</f>
        <v>0</v>
      </c>
      <c r="N45" s="12">
        <f ca="1">SUMPRODUCT((Tablo[SEMAINE]=$A38)*(OFFSET(Tablo[am/pm],0,N$1)=$B45))</f>
        <v>0</v>
      </c>
      <c r="O45" s="12">
        <f ca="1">SUMPRODUCT((Tablo[JOUR]=$A38)*(OFFSET(Tablo[marc],0,O$1)=$B45))</f>
        <v>0</v>
      </c>
      <c r="P45" s="12">
        <f ca="1">SUMPRODUCT((Tablo[am/pm]=$A38)*(OFFSET(Tablo[Jérémy M],0,P$1)=$B45))</f>
        <v>0</v>
      </c>
      <c r="Q45" s="12">
        <f ca="1">SUMPRODUCT((Tablo[marc]=$A38)*(OFFSET(Tablo[ursula],0,Q$1)=$B45))</f>
        <v>0</v>
      </c>
      <c r="R45" s="12">
        <f ca="1">SUMPRODUCT((Tablo[[  ]]=$A38)*(OFFSET(Tablo[JOUR],0,R$1)=$B45))</f>
        <v>0</v>
      </c>
      <c r="S45" s="12">
        <f ca="1">SUMPRODUCT((Tablo[[  ]]=$A38)*(OFFSET(Tablo[JOUR],0,S$1)=$B45))</f>
        <v>0</v>
      </c>
      <c r="T45" s="12">
        <f ca="1">SUMPRODUCT((Tablo[[  ]]=$A38)*(OFFSET(Tablo[JOUR],0,T$1)=$B45))</f>
        <v>0</v>
      </c>
      <c r="U45" s="12">
        <f ca="1">SUMPRODUCT((Tablo[[  ]]=$A38)*(OFFSET(Tablo[JOUR],0,U$1)=$B45))</f>
        <v>0</v>
      </c>
      <c r="V45" s="12">
        <f ca="1">SUMPRODUCT((Tablo[SEMAINE]=$A38)*(OFFSET(Tablo[am/pm],0,V$1)=$B45))</f>
        <v>0</v>
      </c>
      <c r="W45" s="12">
        <f ca="1">SUMPRODUCT((Tablo[JOUR]=$A38)*(OFFSET(Tablo[marc],0,W$1)=$B45))</f>
        <v>0</v>
      </c>
      <c r="X45" s="12">
        <f ca="1">SUMPRODUCT((Tablo[am/pm]=$A38)*(OFFSET(Tablo[Jérémy M],0,X$1)=$B45))</f>
        <v>0</v>
      </c>
      <c r="Y45" s="12">
        <f ca="1">SUMPRODUCT((Tablo[marc]=$A38)*(OFFSET(Tablo[ursula],0,Y$1)=$B45))</f>
        <v>0</v>
      </c>
      <c r="Z45" s="12">
        <f ca="1">SUMPRODUCT((Tablo[Jérémy M]=$A38)*(OFFSET(Tablo[carl],0,Z$1)=$B45))</f>
        <v>0</v>
      </c>
      <c r="AA45" s="12">
        <f ca="1">SUMPRODUCT((Tablo[[  ]]=$A38)*(OFFSET(Tablo[JOUR],0,AA$1)=$B45))</f>
        <v>0</v>
      </c>
      <c r="AB45" s="12">
        <f ca="1">SUMPRODUCT((Tablo[[  ]]=$A38)*(OFFSET(Tablo[JOUR],0,AB$1)=$B45))</f>
        <v>0</v>
      </c>
      <c r="AC45" s="12">
        <f ca="1">SUMPRODUCT((Tablo[[  ]]=$A38)*(OFFSET(Tablo[JOUR],0,AC$1)=$B45))</f>
        <v>0</v>
      </c>
      <c r="AD45" s="12">
        <f ca="1">SUMPRODUCT((Tablo[[  ]]=$A38)*(OFFSET(Tablo[JOUR],0,AD$1)=$B45))</f>
        <v>0</v>
      </c>
      <c r="AE45" s="12">
        <f ca="1">SUMPRODUCT((Tablo[[  ]]=$A38)*(OFFSET(Tablo[JOUR],0,AE$1)=$B45))</f>
        <v>0</v>
      </c>
      <c r="AF45" s="12">
        <f ca="1">SUMPRODUCT((Tablo[SEMAINE]=$A38)*(OFFSET(Tablo[am/pm],0,AF$1)=$B45))</f>
        <v>0</v>
      </c>
      <c r="AG45" s="12">
        <f ca="1">SUMPRODUCT((Tablo[[  ]]=$A38)*(OFFSET(Tablo[JOUR],0,AG$1)=$B45))</f>
        <v>0</v>
      </c>
      <c r="AH45" s="12">
        <f ca="1">SUMPRODUCT((Tablo[[  ]]=$A38)*(OFFSET(Tablo[JOUR],0,AH$1)=$B45))</f>
        <v>0</v>
      </c>
      <c r="AI45" s="12">
        <f ca="1">SUMPRODUCT((Tablo[SEMAINE]=$A38)*(OFFSET(Tablo[am/pm],0,AI$1)=$B45))</f>
        <v>0</v>
      </c>
      <c r="AJ45" s="12">
        <f ca="1">SUMPRODUCT((Tablo[JOUR]=$A38)*(OFFSET(Tablo[marc],0,AJ$1)=$B45))</f>
        <v>0</v>
      </c>
      <c r="AK45" s="12">
        <f ca="1">SUMPRODUCT((Tablo[am/pm]=$A38)*(OFFSET(Tablo[Jérémy M],0,AK$1)=$B45))</f>
        <v>0</v>
      </c>
      <c r="AL45" s="12">
        <f ca="1">SUMPRODUCT((Tablo[marc]=$A38)*(OFFSET(Tablo[ursula],0,AL$1)=$B45))</f>
        <v>0</v>
      </c>
      <c r="AM45" s="12">
        <f ca="1">SUMPRODUCT((Tablo[SEMAINE]=$A38)*(OFFSET(Tablo[am/pm],0,AM$1)=$B45))</f>
        <v>0</v>
      </c>
      <c r="AN45" s="12">
        <f ca="1">SUMPRODUCT((Tablo[SEMAINE]=$A38)*(OFFSET(Tablo[am/pm],0,AN$1)=$B45))</f>
        <v>0</v>
      </c>
      <c r="AO45" s="12">
        <f ca="1">SUMPRODUCT((Tablo[[  ]]=$A38)*(OFFSET(Tablo[JOUR],0,AO$1)=$B45))</f>
        <v>0</v>
      </c>
      <c r="AP45" s="12">
        <f ca="1">SUMPRODUCT((Tablo[SEMAINE]=$A38)*(OFFSET(Tablo[am/pm],0,AP$1)=$B45))</f>
        <v>0</v>
      </c>
      <c r="AQ45" s="12">
        <f ca="1">SUMPRODUCT((Tablo[JOUR]=$A38)*(OFFSET(Tablo[marc],0,AQ$1)=$B45))</f>
        <v>0</v>
      </c>
      <c r="AR45" s="12">
        <f ca="1">SUMPRODUCT((Tablo[[  ]]=$A38)*(OFFSET(Tablo[JOUR],0,AR$1)=$B45))</f>
        <v>0</v>
      </c>
      <c r="AS45" s="12">
        <f ca="1">SUMPRODUCT((Tablo[[  ]]=$A38)*(OFFSET(Tablo[JOUR],0,AS$1)=$B45))</f>
        <v>0</v>
      </c>
      <c r="AT45" s="12">
        <f ca="1">SUMPRODUCT((Tablo[SEMAINE]=$A38)*(OFFSET(Tablo[am/pm],0,AT$1)=$B45))</f>
        <v>0</v>
      </c>
      <c r="AU45" s="12">
        <f ca="1">SUMPRODUCT((Tablo[JOUR]=$A38)*(OFFSET(Tablo[marc],0,AU$1)=$B45))</f>
        <v>0</v>
      </c>
      <c r="AV45" s="12">
        <f ca="1">SUMPRODUCT((Tablo[SEMAINE]=$A38)*(OFFSET(Tablo[am/pm],0,AV$1)=$B45))</f>
        <v>0</v>
      </c>
      <c r="AW45" s="12" t="e">
        <f ca="1">SUMPRODUCT((Tablo[[  ]]=$A38)*(OFFSET(Tablo[JOUR],0,AW$1)=$B45))</f>
        <v>#N/A</v>
      </c>
      <c r="AX45" s="12" t="e">
        <f ca="1">SUMPRODUCT((Tablo[[  ]]=$A38)*(OFFSET(Tablo[JOUR],0,AX$1)=$B45))</f>
        <v>#N/A</v>
      </c>
    </row>
    <row r="46" spans="1:50" ht="13.5" hidden="1" thickBot="1">
      <c r="A46" s="17"/>
      <c r="B46" s="31" t="s">
        <v>75</v>
      </c>
      <c r="C46" s="23" t="s">
        <v>86</v>
      </c>
      <c r="D46" s="12">
        <f ca="1">SUMPRODUCT((Tablo[[  ]]=$A38)*(OFFSET(Tablo[JOUR],0,D$1)=$B46))</f>
        <v>0</v>
      </c>
      <c r="E46" s="12">
        <f ca="1">SUMPRODUCT((Tablo[[  ]]=$A38)*(OFFSET(Tablo[JOUR],0,E$1)=$B46))</f>
        <v>0</v>
      </c>
      <c r="F46" s="12">
        <f ca="1">SUMPRODUCT((Tablo[[  ]]=$A38)*(OFFSET(Tablo[JOUR],0,F$1)=$B46))</f>
        <v>0</v>
      </c>
      <c r="G46" s="12">
        <f ca="1">SUMPRODUCT((Tablo[[  ]]=$A38)*(OFFSET(Tablo[JOUR],0,G$1)=$B46))</f>
        <v>0</v>
      </c>
      <c r="H46" s="12">
        <f ca="1">SUMPRODUCT((Tablo[[  ]]=$A38)*(OFFSET(Tablo[JOUR],0,H$1)=$B46))</f>
        <v>0</v>
      </c>
      <c r="I46" s="12">
        <f ca="1">SUMPRODUCT((Tablo[[  ]]=$A38)*(OFFSET(Tablo[JOUR],0,I$1)=$B46))</f>
        <v>0</v>
      </c>
      <c r="J46" s="12">
        <f ca="1">SUMPRODUCT((Tablo[[  ]]=$A38)*(OFFSET(Tablo[JOUR],0,J$1)=$B46))</f>
        <v>0</v>
      </c>
      <c r="K46" s="12">
        <f ca="1">SUMPRODUCT((Tablo[[  ]]=$A38)*(OFFSET(Tablo[JOUR],0,K$1)=$B46))</f>
        <v>0</v>
      </c>
      <c r="L46" s="12">
        <f ca="1">SUMPRODUCT((Tablo[[  ]]=$A38)*(OFFSET(Tablo[JOUR],0,L$1)=$B46))</f>
        <v>0</v>
      </c>
      <c r="M46" s="12">
        <f ca="1">SUMPRODUCT((Tablo[[  ]]=$A38)*(OFFSET(Tablo[JOUR],0,M$1)=$B46))</f>
        <v>0</v>
      </c>
      <c r="N46" s="12">
        <f ca="1">SUMPRODUCT((Tablo[SEMAINE]=$A38)*(OFFSET(Tablo[am/pm],0,N$1)=$B46))</f>
        <v>0</v>
      </c>
      <c r="O46" s="12">
        <f ca="1">SUMPRODUCT((Tablo[JOUR]=$A38)*(OFFSET(Tablo[marc],0,O$1)=$B46))</f>
        <v>0</v>
      </c>
      <c r="P46" s="12">
        <f ca="1">SUMPRODUCT((Tablo[am/pm]=$A38)*(OFFSET(Tablo[Jérémy M],0,P$1)=$B46))</f>
        <v>0</v>
      </c>
      <c r="Q46" s="12">
        <f ca="1">SUMPRODUCT((Tablo[marc]=$A38)*(OFFSET(Tablo[ursula],0,Q$1)=$B46))</f>
        <v>0</v>
      </c>
      <c r="R46" s="12">
        <f ca="1">SUMPRODUCT((Tablo[[  ]]=$A38)*(OFFSET(Tablo[JOUR],0,R$1)=$B46))</f>
        <v>0</v>
      </c>
      <c r="S46" s="12">
        <f ca="1">SUMPRODUCT((Tablo[[  ]]=$A38)*(OFFSET(Tablo[JOUR],0,S$1)=$B46))</f>
        <v>0</v>
      </c>
      <c r="T46" s="12">
        <f ca="1">SUMPRODUCT((Tablo[[  ]]=$A38)*(OFFSET(Tablo[JOUR],0,T$1)=$B46))</f>
        <v>0</v>
      </c>
      <c r="U46" s="12">
        <f ca="1">SUMPRODUCT((Tablo[[  ]]=$A38)*(OFFSET(Tablo[JOUR],0,U$1)=$B46))</f>
        <v>0</v>
      </c>
      <c r="V46" s="12">
        <f ca="1">SUMPRODUCT((Tablo[SEMAINE]=$A38)*(OFFSET(Tablo[am/pm],0,V$1)=$B46))</f>
        <v>0</v>
      </c>
      <c r="W46" s="12">
        <f ca="1">SUMPRODUCT((Tablo[JOUR]=$A38)*(OFFSET(Tablo[marc],0,W$1)=$B46))</f>
        <v>0</v>
      </c>
      <c r="X46" s="12">
        <f ca="1">SUMPRODUCT((Tablo[am/pm]=$A38)*(OFFSET(Tablo[Jérémy M],0,X$1)=$B46))</f>
        <v>0</v>
      </c>
      <c r="Y46" s="12">
        <f ca="1">SUMPRODUCT((Tablo[marc]=$A38)*(OFFSET(Tablo[ursula],0,Y$1)=$B46))</f>
        <v>0</v>
      </c>
      <c r="Z46" s="12">
        <f ca="1">SUMPRODUCT((Tablo[Jérémy M]=$A38)*(OFFSET(Tablo[carl],0,Z$1)=$B46))</f>
        <v>0</v>
      </c>
      <c r="AA46" s="12">
        <f ca="1">SUMPRODUCT((Tablo[[  ]]=$A38)*(OFFSET(Tablo[JOUR],0,AA$1)=$B46))</f>
        <v>0</v>
      </c>
      <c r="AB46" s="12">
        <f ca="1">SUMPRODUCT((Tablo[[  ]]=$A38)*(OFFSET(Tablo[JOUR],0,AB$1)=$B46))</f>
        <v>0</v>
      </c>
      <c r="AC46" s="12">
        <f ca="1">SUMPRODUCT((Tablo[[  ]]=$A38)*(OFFSET(Tablo[JOUR],0,AC$1)=$B46))</f>
        <v>0</v>
      </c>
      <c r="AD46" s="12">
        <f ca="1">SUMPRODUCT((Tablo[[  ]]=$A38)*(OFFSET(Tablo[JOUR],0,AD$1)=$B46))</f>
        <v>0</v>
      </c>
      <c r="AE46" s="12">
        <f ca="1">SUMPRODUCT((Tablo[[  ]]=$A38)*(OFFSET(Tablo[JOUR],0,AE$1)=$B46))</f>
        <v>0</v>
      </c>
      <c r="AF46" s="12">
        <f ca="1">SUMPRODUCT((Tablo[SEMAINE]=$A38)*(OFFSET(Tablo[am/pm],0,AF$1)=$B46))</f>
        <v>0</v>
      </c>
      <c r="AG46" s="12">
        <f ca="1">SUMPRODUCT((Tablo[[  ]]=$A38)*(OFFSET(Tablo[JOUR],0,AG$1)=$B46))</f>
        <v>0</v>
      </c>
      <c r="AH46" s="12">
        <f ca="1">SUMPRODUCT((Tablo[[  ]]=$A38)*(OFFSET(Tablo[JOUR],0,AH$1)=$B46))</f>
        <v>0</v>
      </c>
      <c r="AI46" s="12">
        <f ca="1">SUMPRODUCT((Tablo[SEMAINE]=$A38)*(OFFSET(Tablo[am/pm],0,AI$1)=$B46))</f>
        <v>0</v>
      </c>
      <c r="AJ46" s="12">
        <f ca="1">SUMPRODUCT((Tablo[JOUR]=$A38)*(OFFSET(Tablo[marc],0,AJ$1)=$B46))</f>
        <v>0</v>
      </c>
      <c r="AK46" s="12">
        <f ca="1">SUMPRODUCT((Tablo[am/pm]=$A38)*(OFFSET(Tablo[Jérémy M],0,AK$1)=$B46))</f>
        <v>0</v>
      </c>
      <c r="AL46" s="12">
        <f ca="1">SUMPRODUCT((Tablo[marc]=$A38)*(OFFSET(Tablo[ursula],0,AL$1)=$B46))</f>
        <v>0</v>
      </c>
      <c r="AM46" s="12">
        <f ca="1">SUMPRODUCT((Tablo[SEMAINE]=$A38)*(OFFSET(Tablo[am/pm],0,AM$1)=$B46))</f>
        <v>0</v>
      </c>
      <c r="AN46" s="12">
        <f ca="1">SUMPRODUCT((Tablo[SEMAINE]=$A38)*(OFFSET(Tablo[am/pm],0,AN$1)=$B46))</f>
        <v>0</v>
      </c>
      <c r="AO46" s="12">
        <f ca="1">SUMPRODUCT((Tablo[[  ]]=$A38)*(OFFSET(Tablo[JOUR],0,AO$1)=$B46))</f>
        <v>0</v>
      </c>
      <c r="AP46" s="12">
        <f ca="1">SUMPRODUCT((Tablo[SEMAINE]=$A38)*(OFFSET(Tablo[am/pm],0,AP$1)=$B46))</f>
        <v>0</v>
      </c>
      <c r="AQ46" s="12">
        <f ca="1">SUMPRODUCT((Tablo[JOUR]=$A38)*(OFFSET(Tablo[marc],0,AQ$1)=$B46))</f>
        <v>0</v>
      </c>
      <c r="AR46" s="12">
        <f ca="1">SUMPRODUCT((Tablo[[  ]]=$A38)*(OFFSET(Tablo[JOUR],0,AR$1)=$B46))</f>
        <v>0</v>
      </c>
      <c r="AS46" s="12">
        <f ca="1">SUMPRODUCT((Tablo[[  ]]=$A38)*(OFFSET(Tablo[JOUR],0,AS$1)=$B46))</f>
        <v>0</v>
      </c>
      <c r="AT46" s="12">
        <f ca="1">SUMPRODUCT((Tablo[SEMAINE]=$A38)*(OFFSET(Tablo[am/pm],0,AT$1)=$B46))</f>
        <v>0</v>
      </c>
      <c r="AU46" s="12">
        <f ca="1">SUMPRODUCT((Tablo[JOUR]=$A38)*(OFFSET(Tablo[marc],0,AU$1)=$B46))</f>
        <v>0</v>
      </c>
      <c r="AV46" s="12">
        <f ca="1">SUMPRODUCT((Tablo[SEMAINE]=$A38)*(OFFSET(Tablo[am/pm],0,AV$1)=$B46))</f>
        <v>0</v>
      </c>
      <c r="AW46" s="12" t="e">
        <f ca="1">SUMPRODUCT((Tablo[[  ]]=$A38)*(OFFSET(Tablo[JOUR],0,AW$1)=$B46))</f>
        <v>#N/A</v>
      </c>
      <c r="AX46" s="12" t="e">
        <f ca="1">SUMPRODUCT((Tablo[[  ]]=$A38)*(OFFSET(Tablo[JOUR],0,AX$1)=$B46))</f>
        <v>#N/A</v>
      </c>
    </row>
    <row r="47" spans="1:50" ht="13.5" hidden="1" thickBot="1">
      <c r="A47" s="17"/>
      <c r="B47" s="31" t="s">
        <v>89</v>
      </c>
      <c r="C47" s="12" t="s">
        <v>88</v>
      </c>
      <c r="D47" s="12">
        <f ca="1">SUMPRODUCT((Tablo[[  ]]=$A39)*(OFFSET(Tablo[JOUR],0,D$1)=$B47))</f>
        <v>0</v>
      </c>
      <c r="E47" s="12">
        <f ca="1">SUMPRODUCT((Tablo[[  ]]=$A39)*(OFFSET(Tablo[JOUR],0,E$1)=$B47))</f>
        <v>0</v>
      </c>
      <c r="F47" s="12">
        <f ca="1">SUMPRODUCT((Tablo[[  ]]=$A39)*(OFFSET(Tablo[JOUR],0,F$1)=$B47))</f>
        <v>0</v>
      </c>
      <c r="G47" s="12">
        <f ca="1">SUMPRODUCT((Tablo[[  ]]=$A39)*(OFFSET(Tablo[JOUR],0,G$1)=$B47))</f>
        <v>0</v>
      </c>
      <c r="H47" s="12">
        <f ca="1">SUMPRODUCT((Tablo[[  ]]=$A39)*(OFFSET(Tablo[JOUR],0,H$1)=$B47))</f>
        <v>0</v>
      </c>
      <c r="I47" s="12">
        <f ca="1">SUMPRODUCT((Tablo[[  ]]=$A39)*(OFFSET(Tablo[JOUR],0,I$1)=$B47))</f>
        <v>0</v>
      </c>
      <c r="J47" s="12">
        <f ca="1">SUMPRODUCT((Tablo[[  ]]=$A39)*(OFFSET(Tablo[JOUR],0,J$1)=$B47))</f>
        <v>0</v>
      </c>
      <c r="K47" s="12">
        <f ca="1">SUMPRODUCT((Tablo[[  ]]=$A39)*(OFFSET(Tablo[JOUR],0,K$1)=$B47))</f>
        <v>0</v>
      </c>
      <c r="L47" s="12">
        <f ca="1">SUMPRODUCT((Tablo[[  ]]=$A39)*(OFFSET(Tablo[JOUR],0,L$1)=$B47))</f>
        <v>0</v>
      </c>
      <c r="M47" s="12">
        <f ca="1">SUMPRODUCT((Tablo[[  ]]=$A39)*(OFFSET(Tablo[JOUR],0,M$1)=$B47))</f>
        <v>0</v>
      </c>
      <c r="N47" s="12">
        <f ca="1">SUMPRODUCT((Tablo[SEMAINE]=$A39)*(OFFSET(Tablo[am/pm],0,N$1)=$B47))</f>
        <v>0</v>
      </c>
      <c r="O47" s="12">
        <f ca="1">SUMPRODUCT((Tablo[JOUR]=$A39)*(OFFSET(Tablo[marc],0,O$1)=$B47))</f>
        <v>0</v>
      </c>
      <c r="P47" s="12">
        <f ca="1">SUMPRODUCT((Tablo[am/pm]=$A39)*(OFFSET(Tablo[Jérémy M],0,P$1)=$B47))</f>
        <v>0</v>
      </c>
      <c r="Q47" s="12">
        <f ca="1">SUMPRODUCT((Tablo[marc]=$A39)*(OFFSET(Tablo[ursula],0,Q$1)=$B47))</f>
        <v>0</v>
      </c>
      <c r="R47" s="12">
        <f ca="1">SUMPRODUCT((Tablo[[  ]]=$A39)*(OFFSET(Tablo[JOUR],0,R$1)=$B47))</f>
        <v>0</v>
      </c>
      <c r="S47" s="12">
        <f ca="1">SUMPRODUCT((Tablo[[  ]]=$A39)*(OFFSET(Tablo[JOUR],0,S$1)=$B47))</f>
        <v>0</v>
      </c>
      <c r="T47" s="12">
        <f ca="1">SUMPRODUCT((Tablo[[  ]]=$A39)*(OFFSET(Tablo[JOUR],0,T$1)=$B47))</f>
        <v>0</v>
      </c>
      <c r="U47" s="12">
        <f ca="1">SUMPRODUCT((Tablo[[  ]]=$A39)*(OFFSET(Tablo[JOUR],0,U$1)=$B47))</f>
        <v>0</v>
      </c>
      <c r="V47" s="12">
        <f ca="1">SUMPRODUCT((Tablo[SEMAINE]=$A39)*(OFFSET(Tablo[am/pm],0,V$1)=$B47))</f>
        <v>0</v>
      </c>
      <c r="W47" s="12">
        <f ca="1">SUMPRODUCT((Tablo[JOUR]=$A39)*(OFFSET(Tablo[marc],0,W$1)=$B47))</f>
        <v>0</v>
      </c>
      <c r="X47" s="12">
        <f ca="1">SUMPRODUCT((Tablo[am/pm]=$A39)*(OFFSET(Tablo[Jérémy M],0,X$1)=$B47))</f>
        <v>0</v>
      </c>
      <c r="Y47" s="12">
        <f ca="1">SUMPRODUCT((Tablo[marc]=$A39)*(OFFSET(Tablo[ursula],0,Y$1)=$B47))</f>
        <v>0</v>
      </c>
      <c r="Z47" s="12">
        <f ca="1">SUMPRODUCT((Tablo[Jérémy M]=$A39)*(OFFSET(Tablo[carl],0,Z$1)=$B47))</f>
        <v>0</v>
      </c>
      <c r="AA47" s="12">
        <f ca="1">SUMPRODUCT((Tablo[[  ]]=$A39)*(OFFSET(Tablo[JOUR],0,AA$1)=$B47))</f>
        <v>0</v>
      </c>
      <c r="AB47" s="12">
        <f ca="1">SUMPRODUCT((Tablo[[  ]]=$A39)*(OFFSET(Tablo[JOUR],0,AB$1)=$B47))</f>
        <v>0</v>
      </c>
      <c r="AC47" s="12">
        <f ca="1">SUMPRODUCT((Tablo[[  ]]=$A39)*(OFFSET(Tablo[JOUR],0,AC$1)=$B47))</f>
        <v>0</v>
      </c>
      <c r="AD47" s="12">
        <f ca="1">SUMPRODUCT((Tablo[[  ]]=$A39)*(OFFSET(Tablo[JOUR],0,AD$1)=$B47))</f>
        <v>0</v>
      </c>
      <c r="AE47" s="12">
        <f ca="1">SUMPRODUCT((Tablo[[  ]]=$A39)*(OFFSET(Tablo[JOUR],0,AE$1)=$B47))</f>
        <v>0</v>
      </c>
      <c r="AF47" s="12">
        <f ca="1">SUMPRODUCT((Tablo[SEMAINE]=$A39)*(OFFSET(Tablo[am/pm],0,AF$1)=$B47))</f>
        <v>0</v>
      </c>
      <c r="AG47" s="12">
        <f ca="1">SUMPRODUCT((Tablo[[  ]]=$A39)*(OFFSET(Tablo[JOUR],0,AG$1)=$B47))</f>
        <v>0</v>
      </c>
      <c r="AH47" s="12">
        <f ca="1">SUMPRODUCT((Tablo[[  ]]=$A39)*(OFFSET(Tablo[JOUR],0,AH$1)=$B47))</f>
        <v>0</v>
      </c>
      <c r="AI47" s="12">
        <f ca="1">SUMPRODUCT((Tablo[SEMAINE]=$A39)*(OFFSET(Tablo[am/pm],0,AI$1)=$B47))</f>
        <v>0</v>
      </c>
      <c r="AJ47" s="12">
        <f ca="1">SUMPRODUCT((Tablo[JOUR]=$A39)*(OFFSET(Tablo[marc],0,AJ$1)=$B47))</f>
        <v>0</v>
      </c>
      <c r="AK47" s="12">
        <f ca="1">SUMPRODUCT((Tablo[am/pm]=$A39)*(OFFSET(Tablo[Jérémy M],0,AK$1)=$B47))</f>
        <v>0</v>
      </c>
      <c r="AL47" s="12">
        <f ca="1">SUMPRODUCT((Tablo[marc]=$A39)*(OFFSET(Tablo[ursula],0,AL$1)=$B47))</f>
        <v>0</v>
      </c>
      <c r="AM47" s="12">
        <f ca="1">SUMPRODUCT((Tablo[SEMAINE]=$A39)*(OFFSET(Tablo[am/pm],0,AM$1)=$B47))</f>
        <v>0</v>
      </c>
      <c r="AN47" s="12">
        <f ca="1">SUMPRODUCT((Tablo[SEMAINE]=$A39)*(OFFSET(Tablo[am/pm],0,AN$1)=$B47))</f>
        <v>0</v>
      </c>
      <c r="AO47" s="12">
        <f ca="1">SUMPRODUCT((Tablo[[  ]]=$A39)*(OFFSET(Tablo[JOUR],0,AO$1)=$B47))</f>
        <v>0</v>
      </c>
      <c r="AP47" s="12">
        <f ca="1">SUMPRODUCT((Tablo[SEMAINE]=$A39)*(OFFSET(Tablo[am/pm],0,AP$1)=$B47))</f>
        <v>0</v>
      </c>
      <c r="AQ47" s="12">
        <f ca="1">SUMPRODUCT((Tablo[JOUR]=$A39)*(OFFSET(Tablo[marc],0,AQ$1)=$B47))</f>
        <v>0</v>
      </c>
      <c r="AR47" s="12">
        <f ca="1">SUMPRODUCT((Tablo[[  ]]=$A39)*(OFFSET(Tablo[JOUR],0,AR$1)=$B47))</f>
        <v>0</v>
      </c>
      <c r="AS47" s="12">
        <f ca="1">SUMPRODUCT((Tablo[[  ]]=$A39)*(OFFSET(Tablo[JOUR],0,AS$1)=$B47))</f>
        <v>0</v>
      </c>
      <c r="AT47" s="12">
        <f ca="1">SUMPRODUCT((Tablo[SEMAINE]=$A39)*(OFFSET(Tablo[am/pm],0,AT$1)=$B47))</f>
        <v>0</v>
      </c>
      <c r="AU47" s="12">
        <f ca="1">SUMPRODUCT((Tablo[JOUR]=$A39)*(OFFSET(Tablo[marc],0,AU$1)=$B47))</f>
        <v>0</v>
      </c>
      <c r="AV47" s="12">
        <f ca="1">SUMPRODUCT((Tablo[SEMAINE]=$A39)*(OFFSET(Tablo[am/pm],0,AV$1)=$B47))</f>
        <v>0</v>
      </c>
      <c r="AW47" s="12" t="e">
        <f ca="1">SUMPRODUCT((Tablo[[  ]]=$A39)*(OFFSET(Tablo[JOUR],0,AW$1)=$B47))</f>
        <v>#N/A</v>
      </c>
      <c r="AX47" s="12" t="e">
        <f ca="1">SUMPRODUCT((Tablo[[  ]]=$A39)*(OFFSET(Tablo[JOUR],0,AX$1)=$B47))</f>
        <v>#N/A</v>
      </c>
    </row>
    <row r="48" spans="1:50" ht="13.5" hidden="1" thickBot="1">
      <c r="A48" s="17"/>
      <c r="B48" s="31" t="s">
        <v>78</v>
      </c>
      <c r="C48" s="12" t="s">
        <v>88</v>
      </c>
      <c r="D48" s="12">
        <f ca="1">SUMPRODUCT((Tablo[[  ]]=$A40)*(OFFSET(Tablo[JOUR],0,D$1)=$B48))</f>
        <v>0</v>
      </c>
      <c r="E48" s="12">
        <f ca="1">SUMPRODUCT((Tablo[[  ]]=$A40)*(OFFSET(Tablo[JOUR],0,E$1)=$B48))</f>
        <v>0</v>
      </c>
      <c r="F48" s="12">
        <f ca="1">SUMPRODUCT((Tablo[[  ]]=$A40)*(OFFSET(Tablo[JOUR],0,F$1)=$B48))</f>
        <v>0</v>
      </c>
      <c r="G48" s="12">
        <f ca="1">SUMPRODUCT((Tablo[[  ]]=$A40)*(OFFSET(Tablo[JOUR],0,G$1)=$B48))</f>
        <v>0</v>
      </c>
      <c r="H48" s="12">
        <f ca="1">SUMPRODUCT((Tablo[[  ]]=$A40)*(OFFSET(Tablo[JOUR],0,H$1)=$B48))</f>
        <v>0</v>
      </c>
      <c r="I48" s="12">
        <f ca="1">SUMPRODUCT((Tablo[[  ]]=$A40)*(OFFSET(Tablo[JOUR],0,I$1)=$B48))</f>
        <v>0</v>
      </c>
      <c r="J48" s="12">
        <f ca="1">SUMPRODUCT((Tablo[[  ]]=$A40)*(OFFSET(Tablo[JOUR],0,J$1)=$B48))</f>
        <v>0</v>
      </c>
      <c r="K48" s="12">
        <f ca="1">SUMPRODUCT((Tablo[[  ]]=$A40)*(OFFSET(Tablo[JOUR],0,K$1)=$B48))</f>
        <v>0</v>
      </c>
      <c r="L48" s="12">
        <f ca="1">SUMPRODUCT((Tablo[[  ]]=$A40)*(OFFSET(Tablo[JOUR],0,L$1)=$B48))</f>
        <v>0</v>
      </c>
      <c r="M48" s="12">
        <f ca="1">SUMPRODUCT((Tablo[[  ]]=$A40)*(OFFSET(Tablo[JOUR],0,M$1)=$B48))</f>
        <v>0</v>
      </c>
      <c r="N48" s="12">
        <f ca="1">SUMPRODUCT((Tablo[SEMAINE]=$A40)*(OFFSET(Tablo[am/pm],0,N$1)=$B48))</f>
        <v>0</v>
      </c>
      <c r="O48" s="12">
        <f ca="1">SUMPRODUCT((Tablo[JOUR]=$A40)*(OFFSET(Tablo[marc],0,O$1)=$B48))</f>
        <v>0</v>
      </c>
      <c r="P48" s="12">
        <f ca="1">SUMPRODUCT((Tablo[am/pm]=$A40)*(OFFSET(Tablo[Jérémy M],0,P$1)=$B48))</f>
        <v>0</v>
      </c>
      <c r="Q48" s="12">
        <f ca="1">SUMPRODUCT((Tablo[marc]=$A40)*(OFFSET(Tablo[ursula],0,Q$1)=$B48))</f>
        <v>0</v>
      </c>
      <c r="R48" s="12">
        <f ca="1">SUMPRODUCT((Tablo[[  ]]=$A40)*(OFFSET(Tablo[JOUR],0,R$1)=$B48))</f>
        <v>0</v>
      </c>
      <c r="S48" s="12">
        <f ca="1">SUMPRODUCT((Tablo[[  ]]=$A40)*(OFFSET(Tablo[JOUR],0,S$1)=$B48))</f>
        <v>0</v>
      </c>
      <c r="T48" s="12">
        <f ca="1">SUMPRODUCT((Tablo[[  ]]=$A40)*(OFFSET(Tablo[JOUR],0,T$1)=$B48))</f>
        <v>0</v>
      </c>
      <c r="U48" s="12">
        <f ca="1">SUMPRODUCT((Tablo[[  ]]=$A40)*(OFFSET(Tablo[JOUR],0,U$1)=$B48))</f>
        <v>0</v>
      </c>
      <c r="V48" s="12">
        <f ca="1">SUMPRODUCT((Tablo[SEMAINE]=$A40)*(OFFSET(Tablo[am/pm],0,V$1)=$B48))</f>
        <v>0</v>
      </c>
      <c r="W48" s="12">
        <f ca="1">SUMPRODUCT((Tablo[JOUR]=$A40)*(OFFSET(Tablo[marc],0,W$1)=$B48))</f>
        <v>0</v>
      </c>
      <c r="X48" s="12">
        <f ca="1">SUMPRODUCT((Tablo[am/pm]=$A40)*(OFFSET(Tablo[Jérémy M],0,X$1)=$B48))</f>
        <v>0</v>
      </c>
      <c r="Y48" s="12">
        <f ca="1">SUMPRODUCT((Tablo[marc]=$A40)*(OFFSET(Tablo[ursula],0,Y$1)=$B48))</f>
        <v>0</v>
      </c>
      <c r="Z48" s="12">
        <f ca="1">SUMPRODUCT((Tablo[Jérémy M]=$A40)*(OFFSET(Tablo[carl],0,Z$1)=$B48))</f>
        <v>0</v>
      </c>
      <c r="AA48" s="12">
        <f ca="1">SUMPRODUCT((Tablo[[  ]]=$A40)*(OFFSET(Tablo[JOUR],0,AA$1)=$B48))</f>
        <v>0</v>
      </c>
      <c r="AB48" s="12">
        <f ca="1">SUMPRODUCT((Tablo[[  ]]=$A40)*(OFFSET(Tablo[JOUR],0,AB$1)=$B48))</f>
        <v>0</v>
      </c>
      <c r="AC48" s="12">
        <f ca="1">SUMPRODUCT((Tablo[[  ]]=$A40)*(OFFSET(Tablo[JOUR],0,AC$1)=$B48))</f>
        <v>0</v>
      </c>
      <c r="AD48" s="12">
        <f ca="1">SUMPRODUCT((Tablo[[  ]]=$A40)*(OFFSET(Tablo[JOUR],0,AD$1)=$B48))</f>
        <v>0</v>
      </c>
      <c r="AE48" s="12">
        <f ca="1">SUMPRODUCT((Tablo[[  ]]=$A40)*(OFFSET(Tablo[JOUR],0,AE$1)=$B48))</f>
        <v>0</v>
      </c>
      <c r="AF48" s="12">
        <f ca="1">SUMPRODUCT((Tablo[SEMAINE]=$A40)*(OFFSET(Tablo[am/pm],0,AF$1)=$B48))</f>
        <v>0</v>
      </c>
      <c r="AG48" s="12">
        <f ca="1">SUMPRODUCT((Tablo[[  ]]=$A40)*(OFFSET(Tablo[JOUR],0,AG$1)=$B48))</f>
        <v>0</v>
      </c>
      <c r="AH48" s="12">
        <f ca="1">SUMPRODUCT((Tablo[[  ]]=$A40)*(OFFSET(Tablo[JOUR],0,AH$1)=$B48))</f>
        <v>0</v>
      </c>
      <c r="AI48" s="12">
        <f ca="1">SUMPRODUCT((Tablo[SEMAINE]=$A40)*(OFFSET(Tablo[am/pm],0,AI$1)=$B48))</f>
        <v>0</v>
      </c>
      <c r="AJ48" s="12">
        <f ca="1">SUMPRODUCT((Tablo[JOUR]=$A40)*(OFFSET(Tablo[marc],0,AJ$1)=$B48))</f>
        <v>0</v>
      </c>
      <c r="AK48" s="12">
        <f ca="1">SUMPRODUCT((Tablo[am/pm]=$A40)*(OFFSET(Tablo[Jérémy M],0,AK$1)=$B48))</f>
        <v>0</v>
      </c>
      <c r="AL48" s="12">
        <f ca="1">SUMPRODUCT((Tablo[marc]=$A40)*(OFFSET(Tablo[ursula],0,AL$1)=$B48))</f>
        <v>0</v>
      </c>
      <c r="AM48" s="12">
        <f ca="1">SUMPRODUCT((Tablo[SEMAINE]=$A40)*(OFFSET(Tablo[am/pm],0,AM$1)=$B48))</f>
        <v>0</v>
      </c>
      <c r="AN48" s="12">
        <f ca="1">SUMPRODUCT((Tablo[SEMAINE]=$A40)*(OFFSET(Tablo[am/pm],0,AN$1)=$B48))</f>
        <v>0</v>
      </c>
      <c r="AO48" s="12">
        <f ca="1">SUMPRODUCT((Tablo[[  ]]=$A40)*(OFFSET(Tablo[JOUR],0,AO$1)=$B48))</f>
        <v>0</v>
      </c>
      <c r="AP48" s="12">
        <f ca="1">SUMPRODUCT((Tablo[SEMAINE]=$A40)*(OFFSET(Tablo[am/pm],0,AP$1)=$B48))</f>
        <v>0</v>
      </c>
      <c r="AQ48" s="12">
        <f ca="1">SUMPRODUCT((Tablo[JOUR]=$A40)*(OFFSET(Tablo[marc],0,AQ$1)=$B48))</f>
        <v>1</v>
      </c>
      <c r="AR48" s="12">
        <f ca="1">SUMPRODUCT((Tablo[[  ]]=$A40)*(OFFSET(Tablo[JOUR],0,AR$1)=$B48))</f>
        <v>0</v>
      </c>
      <c r="AS48" s="12">
        <f ca="1">SUMPRODUCT((Tablo[[  ]]=$A40)*(OFFSET(Tablo[JOUR],0,AS$1)=$B48))</f>
        <v>0</v>
      </c>
      <c r="AT48" s="12">
        <f ca="1">SUMPRODUCT((Tablo[SEMAINE]=$A40)*(OFFSET(Tablo[am/pm],0,AT$1)=$B48))</f>
        <v>0</v>
      </c>
      <c r="AU48" s="12">
        <f ca="1">SUMPRODUCT((Tablo[JOUR]=$A40)*(OFFSET(Tablo[marc],0,AU$1)=$B48))</f>
        <v>1</v>
      </c>
      <c r="AV48" s="12">
        <f ca="1">SUMPRODUCT((Tablo[SEMAINE]=$A40)*(OFFSET(Tablo[am/pm],0,AV$1)=$B48))</f>
        <v>0</v>
      </c>
      <c r="AW48" s="12" t="e">
        <f ca="1">SUMPRODUCT((Tablo[[  ]]=$A40)*(OFFSET(Tablo[JOUR],0,AW$1)=$B48))</f>
        <v>#N/A</v>
      </c>
      <c r="AX48" s="12" t="e">
        <f ca="1">SUMPRODUCT((Tablo[[  ]]=$A40)*(OFFSET(Tablo[JOUR],0,AX$1)=$B48))</f>
        <v>#N/A</v>
      </c>
    </row>
    <row r="49" spans="1:50" s="10" customFormat="1" ht="13.5" hidden="1" thickBot="1">
      <c r="A49" s="9"/>
      <c r="B49" s="18" t="s">
        <v>76</v>
      </c>
      <c r="C49" s="10" t="s">
        <v>88</v>
      </c>
      <c r="D49" s="10">
        <f ca="1">SUMPRODUCT((Tablo[[  ]]=$A38)*(OFFSET(Tablo[JOUR],0,D$1)=$B49))</f>
        <v>0</v>
      </c>
      <c r="E49" s="10">
        <f ca="1">SUMPRODUCT((Tablo[[  ]]=$A38)*(OFFSET(Tablo[JOUR],0,E$1)=$B49))</f>
        <v>0</v>
      </c>
      <c r="F49" s="10">
        <f ca="1">SUMPRODUCT((Tablo[[  ]]=$A38)*(OFFSET(Tablo[JOUR],0,F$1)=$B49))</f>
        <v>0</v>
      </c>
      <c r="G49" s="10">
        <f ca="1">SUMPRODUCT((Tablo[[  ]]=$A38)*(OFFSET(Tablo[JOUR],0,G$1)=$B49))</f>
        <v>0</v>
      </c>
      <c r="H49" s="10">
        <f ca="1">SUMPRODUCT((Tablo[[  ]]=$A38)*(OFFSET(Tablo[JOUR],0,H$1)=$B49))</f>
        <v>0</v>
      </c>
      <c r="I49" s="10">
        <f ca="1">SUMPRODUCT((Tablo[[  ]]=$A38)*(OFFSET(Tablo[JOUR],0,I$1)=$B49))</f>
        <v>0</v>
      </c>
      <c r="J49" s="10">
        <f ca="1">SUMPRODUCT((Tablo[[  ]]=$A38)*(OFFSET(Tablo[JOUR],0,J$1)=$B49))</f>
        <v>0</v>
      </c>
      <c r="K49" s="10">
        <f ca="1">SUMPRODUCT((Tablo[[  ]]=$A38)*(OFFSET(Tablo[JOUR],0,K$1)=$B49))</f>
        <v>0</v>
      </c>
      <c r="L49" s="10">
        <f ca="1">SUMPRODUCT((Tablo[[  ]]=$A38)*(OFFSET(Tablo[JOUR],0,L$1)=$B49))</f>
        <v>0</v>
      </c>
      <c r="M49" s="10">
        <f ca="1">SUMPRODUCT((Tablo[[  ]]=$A38)*(OFFSET(Tablo[JOUR],0,M$1)=$B49))</f>
        <v>0</v>
      </c>
      <c r="N49" s="10">
        <f ca="1">SUMPRODUCT((Tablo[SEMAINE]=$A38)*(OFFSET(Tablo[am/pm],0,N$1)=$B49))</f>
        <v>0</v>
      </c>
      <c r="O49" s="10">
        <f ca="1">SUMPRODUCT((Tablo[JOUR]=$A38)*(OFFSET(Tablo[marc],0,O$1)=$B49))</f>
        <v>0</v>
      </c>
      <c r="P49" s="10">
        <f ca="1">SUMPRODUCT((Tablo[am/pm]=$A38)*(OFFSET(Tablo[Jérémy M],0,P$1)=$B49))</f>
        <v>0</v>
      </c>
      <c r="Q49" s="10">
        <f ca="1">SUMPRODUCT((Tablo[marc]=$A38)*(OFFSET(Tablo[ursula],0,Q$1)=$B49))</f>
        <v>0</v>
      </c>
      <c r="R49" s="10">
        <f ca="1">SUMPRODUCT((Tablo[[  ]]=$A38)*(OFFSET(Tablo[JOUR],0,R$1)=$B49))</f>
        <v>0</v>
      </c>
      <c r="S49" s="10">
        <f ca="1">SUMPRODUCT((Tablo[[  ]]=$A38)*(OFFSET(Tablo[JOUR],0,S$1)=$B49))</f>
        <v>0</v>
      </c>
      <c r="T49" s="10">
        <f ca="1">SUMPRODUCT((Tablo[[  ]]=$A38)*(OFFSET(Tablo[JOUR],0,T$1)=$B49))</f>
        <v>0</v>
      </c>
      <c r="U49" s="10">
        <f ca="1">SUMPRODUCT((Tablo[[  ]]=$A38)*(OFFSET(Tablo[JOUR],0,U$1)=$B49))</f>
        <v>0</v>
      </c>
      <c r="V49" s="10">
        <f ca="1">SUMPRODUCT((Tablo[SEMAINE]=$A38)*(OFFSET(Tablo[am/pm],0,V$1)=$B49))</f>
        <v>0</v>
      </c>
      <c r="W49" s="10">
        <f ca="1">SUMPRODUCT((Tablo[JOUR]=$A38)*(OFFSET(Tablo[marc],0,W$1)=$B49))</f>
        <v>0</v>
      </c>
      <c r="X49" s="10">
        <f ca="1">SUMPRODUCT((Tablo[am/pm]=$A38)*(OFFSET(Tablo[Jérémy M],0,X$1)=$B49))</f>
        <v>0</v>
      </c>
      <c r="Y49" s="10">
        <f ca="1">SUMPRODUCT((Tablo[marc]=$A38)*(OFFSET(Tablo[ursula],0,Y$1)=$B49))</f>
        <v>0</v>
      </c>
      <c r="Z49" s="10">
        <f ca="1">SUMPRODUCT((Tablo[Jérémy M]=$A38)*(OFFSET(Tablo[carl],0,Z$1)=$B49))</f>
        <v>0</v>
      </c>
      <c r="AA49" s="10">
        <f ca="1">SUMPRODUCT((Tablo[[  ]]=$A38)*(OFFSET(Tablo[JOUR],0,AA$1)=$B49))</f>
        <v>0</v>
      </c>
      <c r="AB49" s="10">
        <f ca="1">SUMPRODUCT((Tablo[[  ]]=$A38)*(OFFSET(Tablo[JOUR],0,AB$1)=$B49))</f>
        <v>0</v>
      </c>
      <c r="AC49" s="10">
        <f ca="1">SUMPRODUCT((Tablo[[  ]]=$A38)*(OFFSET(Tablo[JOUR],0,AC$1)=$B49))</f>
        <v>0</v>
      </c>
      <c r="AD49" s="10">
        <f ca="1">SUMPRODUCT((Tablo[[  ]]=$A38)*(OFFSET(Tablo[JOUR],0,AD$1)=$B49))</f>
        <v>0</v>
      </c>
      <c r="AE49" s="10">
        <f ca="1">SUMPRODUCT((Tablo[[  ]]=$A38)*(OFFSET(Tablo[JOUR],0,AE$1)=$B49))</f>
        <v>0</v>
      </c>
      <c r="AF49" s="10">
        <f ca="1">SUMPRODUCT((Tablo[SEMAINE]=$A38)*(OFFSET(Tablo[am/pm],0,AF$1)=$B49))</f>
        <v>0</v>
      </c>
      <c r="AG49" s="10">
        <f ca="1">SUMPRODUCT((Tablo[[  ]]=$A38)*(OFFSET(Tablo[JOUR],0,AG$1)=$B49))</f>
        <v>0</v>
      </c>
      <c r="AH49" s="10">
        <f ca="1">SUMPRODUCT((Tablo[[  ]]=$A38)*(OFFSET(Tablo[JOUR],0,AH$1)=$B49))</f>
        <v>0</v>
      </c>
      <c r="AI49" s="10">
        <f ca="1">SUMPRODUCT((Tablo[SEMAINE]=$A38)*(OFFSET(Tablo[am/pm],0,AI$1)=$B49))</f>
        <v>0</v>
      </c>
      <c r="AJ49" s="10">
        <f ca="1">SUMPRODUCT((Tablo[JOUR]=$A38)*(OFFSET(Tablo[marc],0,AJ$1)=$B49))</f>
        <v>0</v>
      </c>
      <c r="AK49" s="10">
        <f ca="1">SUMPRODUCT((Tablo[am/pm]=$A38)*(OFFSET(Tablo[Jérémy M],0,AK$1)=$B49))</f>
        <v>0</v>
      </c>
      <c r="AL49" s="10">
        <f ca="1">SUMPRODUCT((Tablo[marc]=$A38)*(OFFSET(Tablo[ursula],0,AL$1)=$B49))</f>
        <v>0</v>
      </c>
      <c r="AM49" s="10">
        <f ca="1">SUMPRODUCT((Tablo[SEMAINE]=$A38)*(OFFSET(Tablo[am/pm],0,AM$1)=$B49))</f>
        <v>0</v>
      </c>
      <c r="AN49" s="10">
        <f ca="1">SUMPRODUCT((Tablo[SEMAINE]=$A38)*(OFFSET(Tablo[am/pm],0,AN$1)=$B49))</f>
        <v>0</v>
      </c>
      <c r="AO49" s="10">
        <f ca="1">SUMPRODUCT((Tablo[[  ]]=$A38)*(OFFSET(Tablo[JOUR],0,AO$1)=$B49))</f>
        <v>0</v>
      </c>
      <c r="AP49" s="10">
        <f ca="1">SUMPRODUCT((Tablo[SEMAINE]=$A38)*(OFFSET(Tablo[am/pm],0,AP$1)=$B49))</f>
        <v>0</v>
      </c>
      <c r="AQ49" s="10">
        <f ca="1">SUMPRODUCT((Tablo[JOUR]=$A38)*(OFFSET(Tablo[marc],0,AQ$1)=$B49))</f>
        <v>0</v>
      </c>
      <c r="AR49" s="10">
        <f ca="1">SUMPRODUCT((Tablo[[  ]]=$A38)*(OFFSET(Tablo[JOUR],0,AR$1)=$B49))</f>
        <v>0</v>
      </c>
      <c r="AS49" s="10">
        <f ca="1">SUMPRODUCT((Tablo[[  ]]=$A38)*(OFFSET(Tablo[JOUR],0,AS$1)=$B49))</f>
        <v>0</v>
      </c>
      <c r="AT49" s="10">
        <f ca="1">SUMPRODUCT((Tablo[SEMAINE]=$A38)*(OFFSET(Tablo[am/pm],0,AT$1)=$B49))</f>
        <v>0</v>
      </c>
      <c r="AU49" s="10">
        <f ca="1">SUMPRODUCT((Tablo[JOUR]=$A38)*(OFFSET(Tablo[marc],0,AU$1)=$B49))</f>
        <v>0</v>
      </c>
      <c r="AV49" s="10">
        <f ca="1">SUMPRODUCT((Tablo[SEMAINE]=$A38)*(OFFSET(Tablo[am/pm],0,AV$1)=$B49))</f>
        <v>0</v>
      </c>
      <c r="AW49" s="10" t="e">
        <f ca="1">SUMPRODUCT((Tablo[[  ]]=$A38)*(OFFSET(Tablo[JOUR],0,AW$1)=$B49))</f>
        <v>#N/A</v>
      </c>
      <c r="AX49" s="10" t="e">
        <f ca="1">SUMPRODUCT((Tablo[[  ]]=$A38)*(OFFSET(Tablo[JOUR],0,AX$1)=$B49))</f>
        <v>#N/A</v>
      </c>
    </row>
    <row r="50" spans="1:50" s="8" customFormat="1">
      <c r="A50" s="11">
        <f>EOMONTH(A38+1,0)</f>
        <v>42886</v>
      </c>
      <c r="B50" s="8" t="s">
        <v>71</v>
      </c>
      <c r="C50" s="8" t="s">
        <v>85</v>
      </c>
      <c r="D50" s="19">
        <f ca="1">SUMPRODUCT((Tablo[[  ]]=$A50)*(Tablo[JOUR]=$B50),(OFFSET(Tablo[JOUR],0,D$1)))</f>
        <v>0</v>
      </c>
      <c r="E50" s="19">
        <f ca="1">SUMPRODUCT((Tablo[[  ]]=$A50)*(Tablo[JOUR]=$B50),(OFFSET(Tablo[JOUR],0,E$1)))</f>
        <v>0</v>
      </c>
      <c r="F50" s="19">
        <f ca="1">SUMPRODUCT((Tablo[[  ]]=$A50)*(Tablo[JOUR]=$B50),(OFFSET(Tablo[JOUR],0,F$1)))</f>
        <v>0</v>
      </c>
      <c r="G50" s="19">
        <f ca="1">SUMPRODUCT((Tablo[[  ]]=$A50)*(Tablo[JOUR]=$B50),(OFFSET(Tablo[JOUR],0,G$1)))</f>
        <v>0</v>
      </c>
      <c r="H50" s="19">
        <f ca="1">SUMPRODUCT((Tablo[[  ]]=$A50)*(Tablo[JOUR]=$B50),(OFFSET(Tablo[JOUR],0,H$1)))</f>
        <v>0</v>
      </c>
      <c r="I50" s="19">
        <f ca="1">SUMPRODUCT((Tablo[[  ]]=$A50)*(Tablo[JOUR]=$B50),(OFFSET(Tablo[JOUR],0,I$1)))</f>
        <v>0</v>
      </c>
      <c r="J50" s="19">
        <f ca="1">SUMPRODUCT((Tablo[[  ]]=$A50)*(Tablo[JOUR]=$B50),(OFFSET(Tablo[JOUR],0,J$1)))</f>
        <v>0</v>
      </c>
      <c r="K50" s="19">
        <f ca="1">SUMPRODUCT((Tablo[[  ]]=$A50)*(Tablo[JOUR]=$B50),(OFFSET(Tablo[JOUR],0,K$1)))</f>
        <v>0</v>
      </c>
      <c r="L50" s="19">
        <f ca="1">SUMPRODUCT((Tablo[[  ]]=$A50)*(Tablo[JOUR]=$B50),(OFFSET(Tablo[JOUR],0,L$1)))</f>
        <v>0</v>
      </c>
      <c r="M50" s="19">
        <f ca="1">SUMPRODUCT((Tablo[[  ]]=$A50)*(Tablo[JOUR]=$B50),(OFFSET(Tablo[JOUR],0,M$1)))</f>
        <v>0</v>
      </c>
      <c r="N50" s="19">
        <f ca="1">SUMPRODUCT((Tablo[SEMAINE]=$A50)*(Tablo[am/pm]=$B50),(OFFSET(Tablo[am/pm],0,N$1)))</f>
        <v>0</v>
      </c>
      <c r="O50" s="19">
        <f ca="1">SUMPRODUCT((Tablo[JOUR]=$A50)*(Tablo[marc]=$B50),(OFFSET(Tablo[marc],0,O$1)))</f>
        <v>0</v>
      </c>
      <c r="P50" s="19">
        <f ca="1">SUMPRODUCT((Tablo[am/pm]=$A50)*(Tablo[Jérémy M]=$B50),(OFFSET(Tablo[Jérémy M],0,P$1)))</f>
        <v>0</v>
      </c>
      <c r="Q50" s="19">
        <f ca="1">SUMPRODUCT((Tablo[marc]=$A50)*(Tablo[ursula]=$B50),(OFFSET(Tablo[ursula],0,Q$1)))</f>
        <v>0</v>
      </c>
      <c r="R50" s="19">
        <f ca="1">SUMPRODUCT((Tablo[[  ]]=$A50)*(Tablo[JOUR]=$B50),(OFFSET(Tablo[JOUR],0,R$1)))</f>
        <v>0</v>
      </c>
      <c r="S50" s="19">
        <f ca="1">SUMPRODUCT((Tablo[[  ]]=$A50)*(Tablo[JOUR]=$B50),(OFFSET(Tablo[JOUR],0,S$1)))</f>
        <v>0</v>
      </c>
      <c r="T50" s="19">
        <f ca="1">SUMPRODUCT((Tablo[[  ]]=$A50)*(Tablo[JOUR]=$B50),(OFFSET(Tablo[JOUR],0,T$1)))</f>
        <v>0</v>
      </c>
      <c r="U50" s="19">
        <f ca="1">SUMPRODUCT((Tablo[[  ]]=$A50)*(Tablo[JOUR]=$B50),(OFFSET(Tablo[JOUR],0,U$1)))</f>
        <v>0</v>
      </c>
      <c r="V50" s="19">
        <f ca="1">SUMPRODUCT((Tablo[SEMAINE]=$A50)*(Tablo[am/pm]=$B50),(OFFSET(Tablo[am/pm],0,V$1)))</f>
        <v>0</v>
      </c>
      <c r="W50" s="19">
        <f ca="1">SUMPRODUCT((Tablo[JOUR]=$A50)*(Tablo[marc]=$B50),(OFFSET(Tablo[marc],0,W$1)))</f>
        <v>0</v>
      </c>
      <c r="X50" s="19">
        <f ca="1">SUMPRODUCT((Tablo[am/pm]=$A50)*(Tablo[Jérémy M]=$B50),(OFFSET(Tablo[Jérémy M],0,X$1)))</f>
        <v>0</v>
      </c>
      <c r="Y50" s="19">
        <f ca="1">SUMPRODUCT((Tablo[marc]=$A50)*(Tablo[ursula]=$B50),(OFFSET(Tablo[ursula],0,Y$1)))</f>
        <v>0</v>
      </c>
      <c r="Z50" s="19">
        <f ca="1">SUMPRODUCT((Tablo[Jérémy M]=$A50)*(Tablo[carl]=$B50),(OFFSET(Tablo[carl],0,Z$1)))</f>
        <v>0</v>
      </c>
      <c r="AA50" s="19">
        <f ca="1">SUMPRODUCT((Tablo[[  ]]=$A50)*(Tablo[JOUR]=$B50),(OFFSET(Tablo[JOUR],0,AA$1)))</f>
        <v>0</v>
      </c>
      <c r="AB50" s="19">
        <f ca="1">SUMPRODUCT((Tablo[[  ]]=$A50)*(Tablo[JOUR]=$B50),(OFFSET(Tablo[JOUR],0,AB$1)))</f>
        <v>0</v>
      </c>
      <c r="AC50" s="19">
        <f ca="1">SUMPRODUCT((Tablo[[  ]]=$A50)*(Tablo[JOUR]=$B50),(OFFSET(Tablo[JOUR],0,AC$1)))</f>
        <v>0</v>
      </c>
      <c r="AD50" s="19">
        <f ca="1">SUMPRODUCT((Tablo[[  ]]=$A50)*(Tablo[JOUR]=$B50),(OFFSET(Tablo[JOUR],0,AD$1)))</f>
        <v>0</v>
      </c>
      <c r="AE50" s="19">
        <f ca="1">SUMPRODUCT((Tablo[[  ]]=$A50)*(Tablo[JOUR]=$B50),(OFFSET(Tablo[JOUR],0,AE$1)))</f>
        <v>0</v>
      </c>
      <c r="AF50" s="19">
        <f ca="1">SUMPRODUCT((Tablo[SEMAINE]=$A50)*(Tablo[am/pm]=$B50),(OFFSET(Tablo[am/pm],0,AF$1)))</f>
        <v>0</v>
      </c>
      <c r="AG50" s="19">
        <f ca="1">SUMPRODUCT((Tablo[[  ]]=$A50)*(Tablo[JOUR]=$B50),(OFFSET(Tablo[JOUR],0,AG$1)))</f>
        <v>0</v>
      </c>
      <c r="AH50" s="19">
        <f ca="1">SUMPRODUCT((Tablo[[  ]]=$A50)*(Tablo[JOUR]=$B50),(OFFSET(Tablo[JOUR],0,AH$1)))</f>
        <v>0</v>
      </c>
      <c r="AI50" s="19">
        <f ca="1">SUMPRODUCT((Tablo[SEMAINE]=$A50)*(Tablo[am/pm]=$B50),(OFFSET(Tablo[am/pm],0,AI$1)))</f>
        <v>0</v>
      </c>
      <c r="AJ50" s="19">
        <f ca="1">SUMPRODUCT((Tablo[JOUR]=$A50)*(Tablo[marc]=$B50),(OFFSET(Tablo[marc],0,AJ$1)))</f>
        <v>0</v>
      </c>
      <c r="AK50" s="19">
        <f ca="1">SUMPRODUCT((Tablo[am/pm]=$A50)*(Tablo[Jérémy M]=$B50),(OFFSET(Tablo[Jérémy M],0,AK$1)))</f>
        <v>0</v>
      </c>
      <c r="AL50" s="19">
        <f ca="1">SUMPRODUCT((Tablo[marc]=$A50)*(Tablo[ursula]=$B50),(OFFSET(Tablo[ursula],0,AL$1)))</f>
        <v>0</v>
      </c>
      <c r="AM50" s="19">
        <f ca="1">SUMPRODUCT((Tablo[SEMAINE]=$A50)*(Tablo[am/pm]=$B50),(OFFSET(Tablo[am/pm],0,AM$1)))</f>
        <v>0</v>
      </c>
      <c r="AN50" s="19">
        <f ca="1">SUMPRODUCT((Tablo[SEMAINE]=$A50)*(Tablo[am/pm]=$B50),(OFFSET(Tablo[am/pm],0,AN$1)))</f>
        <v>0</v>
      </c>
      <c r="AO50" s="19">
        <f ca="1">SUMPRODUCT((Tablo[[  ]]=$A50)*(Tablo[JOUR]=$B50),(OFFSET(Tablo[JOUR],0,AO$1)))</f>
        <v>0</v>
      </c>
      <c r="AP50" s="19">
        <f ca="1">SUMPRODUCT((Tablo[SEMAINE]=$A50)*(Tablo[am/pm]=$B50),(OFFSET(Tablo[am/pm],0,AP$1)))</f>
        <v>0</v>
      </c>
      <c r="AQ50" s="19">
        <f ca="1">SUMPRODUCT((Tablo[JOUR]=$A50)*(Tablo[marc]=$B50),(OFFSET(Tablo[marc],0,AQ$1)))</f>
        <v>0</v>
      </c>
      <c r="AR50" s="19">
        <f ca="1">SUMPRODUCT((Tablo[[  ]]=$A50)*(Tablo[JOUR]=$B50),(OFFSET(Tablo[JOUR],0,AR$1)))</f>
        <v>0</v>
      </c>
      <c r="AS50" s="19">
        <f ca="1">SUMPRODUCT((Tablo[[  ]]=$A50)*(Tablo[JOUR]=$B50),(OFFSET(Tablo[JOUR],0,AS$1)))</f>
        <v>0</v>
      </c>
      <c r="AT50" s="19">
        <f ca="1">SUMPRODUCT((Tablo[SEMAINE]=$A50)*(Tablo[am/pm]=$B50),(OFFSET(Tablo[am/pm],0,AT$1)))</f>
        <v>0</v>
      </c>
      <c r="AU50" s="19">
        <f ca="1">SUMPRODUCT((Tablo[JOUR]=$A50)*(Tablo[marc]=$B50),(OFFSET(Tablo[marc],0,AU$1)))</f>
        <v>0</v>
      </c>
      <c r="AV50" s="19">
        <f ca="1">SUMPRODUCT((Tablo[SEMAINE]=$A50)*(Tablo[am/pm]=$B50),(OFFSET(Tablo[am/pm],0,AV$1)))</f>
        <v>0</v>
      </c>
      <c r="AW50" s="19" t="e">
        <f ca="1">SUMPRODUCT((Tablo[[  ]]=$A50)*(Tablo[JOUR]=$B50),(OFFSET(Tablo[JOUR],0,AW$1)))</f>
        <v>#N/A</v>
      </c>
      <c r="AX50" s="19" t="e">
        <f ca="1">SUMPRODUCT((Tablo[[  ]]=$A50)*(Tablo[JOUR]=$B50),(OFFSET(Tablo[JOUR],0,AX$1)))</f>
        <v>#N/A</v>
      </c>
    </row>
    <row r="51" spans="1:50">
      <c r="A51" s="17"/>
      <c r="B51" s="12" t="s">
        <v>72</v>
      </c>
      <c r="C51" s="12" t="s">
        <v>85</v>
      </c>
      <c r="D51" s="20">
        <f ca="1">SUMPRODUCT((Tablo[[  ]]=$A50)*(Tablo[JOUR]=$B51),(OFFSET(Tablo[JOUR],0,D$1)))</f>
        <v>0</v>
      </c>
      <c r="E51" s="20">
        <f ca="1">SUMPRODUCT((Tablo[[  ]]=$A50)*(Tablo[JOUR]=$B51),(OFFSET(Tablo[JOUR],0,E$1)))</f>
        <v>0</v>
      </c>
      <c r="F51" s="20">
        <f ca="1">SUMPRODUCT((Tablo[[  ]]=$A50)*(Tablo[JOUR]=$B51),(OFFSET(Tablo[JOUR],0,F$1)))</f>
        <v>0</v>
      </c>
      <c r="G51" s="20">
        <f ca="1">SUMPRODUCT((Tablo[[  ]]=$A50)*(Tablo[JOUR]=$B51),(OFFSET(Tablo[JOUR],0,G$1)))</f>
        <v>0</v>
      </c>
      <c r="H51" s="20">
        <f ca="1">SUMPRODUCT((Tablo[[  ]]=$A50)*(Tablo[JOUR]=$B51),(OFFSET(Tablo[JOUR],0,H$1)))</f>
        <v>0</v>
      </c>
      <c r="I51" s="20">
        <f ca="1">SUMPRODUCT((Tablo[[  ]]=$A50)*(Tablo[JOUR]=$B51),(OFFSET(Tablo[JOUR],0,I$1)))</f>
        <v>0</v>
      </c>
      <c r="J51" s="20">
        <f ca="1">SUMPRODUCT((Tablo[[  ]]=$A50)*(Tablo[JOUR]=$B51),(OFFSET(Tablo[JOUR],0,J$1)))</f>
        <v>0</v>
      </c>
      <c r="K51" s="20">
        <f ca="1">SUMPRODUCT((Tablo[[  ]]=$A50)*(Tablo[JOUR]=$B51),(OFFSET(Tablo[JOUR],0,K$1)))</f>
        <v>0</v>
      </c>
      <c r="L51" s="20">
        <f ca="1">SUMPRODUCT((Tablo[[  ]]=$A50)*(Tablo[JOUR]=$B51),(OFFSET(Tablo[JOUR],0,L$1)))</f>
        <v>0</v>
      </c>
      <c r="M51" s="20">
        <f ca="1">SUMPRODUCT((Tablo[[  ]]=$A50)*(Tablo[JOUR]=$B51),(OFFSET(Tablo[JOUR],0,M$1)))</f>
        <v>0</v>
      </c>
      <c r="N51" s="20">
        <f ca="1">SUMPRODUCT((Tablo[SEMAINE]=$A50)*(Tablo[am/pm]=$B51),(OFFSET(Tablo[am/pm],0,N$1)))</f>
        <v>0</v>
      </c>
      <c r="O51" s="20">
        <f ca="1">SUMPRODUCT((Tablo[JOUR]=$A50)*(Tablo[marc]=$B51),(OFFSET(Tablo[marc],0,O$1)))</f>
        <v>0</v>
      </c>
      <c r="P51" s="20">
        <f ca="1">SUMPRODUCT((Tablo[am/pm]=$A50)*(Tablo[Jérémy M]=$B51),(OFFSET(Tablo[Jérémy M],0,P$1)))</f>
        <v>0</v>
      </c>
      <c r="Q51" s="20">
        <f ca="1">SUMPRODUCT((Tablo[marc]=$A50)*(Tablo[ursula]=$B51),(OFFSET(Tablo[ursula],0,Q$1)))</f>
        <v>0</v>
      </c>
      <c r="R51" s="20">
        <f ca="1">SUMPRODUCT((Tablo[[  ]]=$A50)*(Tablo[JOUR]=$B51),(OFFSET(Tablo[JOUR],0,R$1)))</f>
        <v>0</v>
      </c>
      <c r="S51" s="20">
        <f ca="1">SUMPRODUCT((Tablo[[  ]]=$A50)*(Tablo[JOUR]=$B51),(OFFSET(Tablo[JOUR],0,S$1)))</f>
        <v>0</v>
      </c>
      <c r="T51" s="20">
        <f ca="1">SUMPRODUCT((Tablo[[  ]]=$A50)*(Tablo[JOUR]=$B51),(OFFSET(Tablo[JOUR],0,T$1)))</f>
        <v>0</v>
      </c>
      <c r="U51" s="20">
        <f ca="1">SUMPRODUCT((Tablo[[  ]]=$A50)*(Tablo[JOUR]=$B51),(OFFSET(Tablo[JOUR],0,U$1)))</f>
        <v>0</v>
      </c>
      <c r="V51" s="20">
        <f ca="1">SUMPRODUCT((Tablo[SEMAINE]=$A50)*(Tablo[am/pm]=$B51),(OFFSET(Tablo[am/pm],0,V$1)))</f>
        <v>0</v>
      </c>
      <c r="W51" s="20">
        <f ca="1">SUMPRODUCT((Tablo[JOUR]=$A50)*(Tablo[marc]=$B51),(OFFSET(Tablo[marc],0,W$1)))</f>
        <v>0</v>
      </c>
      <c r="X51" s="20">
        <f ca="1">SUMPRODUCT((Tablo[am/pm]=$A50)*(Tablo[Jérémy M]=$B51),(OFFSET(Tablo[Jérémy M],0,X$1)))</f>
        <v>0</v>
      </c>
      <c r="Y51" s="20">
        <f ca="1">SUMPRODUCT((Tablo[marc]=$A50)*(Tablo[ursula]=$B51),(OFFSET(Tablo[ursula],0,Y$1)))</f>
        <v>0</v>
      </c>
      <c r="Z51" s="20">
        <f ca="1">SUMPRODUCT((Tablo[Jérémy M]=$A50)*(Tablo[carl]=$B51),(OFFSET(Tablo[carl],0,Z$1)))</f>
        <v>0</v>
      </c>
      <c r="AA51" s="20">
        <f ca="1">SUMPRODUCT((Tablo[[  ]]=$A50)*(Tablo[JOUR]=$B51),(OFFSET(Tablo[JOUR],0,AA$1)))</f>
        <v>0</v>
      </c>
      <c r="AB51" s="20">
        <f ca="1">SUMPRODUCT((Tablo[[  ]]=$A50)*(Tablo[JOUR]=$B51),(OFFSET(Tablo[JOUR],0,AB$1)))</f>
        <v>0</v>
      </c>
      <c r="AC51" s="20">
        <f ca="1">SUMPRODUCT((Tablo[[  ]]=$A50)*(Tablo[JOUR]=$B51),(OFFSET(Tablo[JOUR],0,AC$1)))</f>
        <v>0</v>
      </c>
      <c r="AD51" s="20">
        <f ca="1">SUMPRODUCT((Tablo[[  ]]=$A50)*(Tablo[JOUR]=$B51),(OFFSET(Tablo[JOUR],0,AD$1)))</f>
        <v>0</v>
      </c>
      <c r="AE51" s="20">
        <f ca="1">SUMPRODUCT((Tablo[[  ]]=$A50)*(Tablo[JOUR]=$B51),(OFFSET(Tablo[JOUR],0,AE$1)))</f>
        <v>0</v>
      </c>
      <c r="AF51" s="20">
        <f ca="1">SUMPRODUCT((Tablo[SEMAINE]=$A50)*(Tablo[am/pm]=$B51),(OFFSET(Tablo[am/pm],0,AF$1)))</f>
        <v>0</v>
      </c>
      <c r="AG51" s="20">
        <f ca="1">SUMPRODUCT((Tablo[[  ]]=$A50)*(Tablo[JOUR]=$B51),(OFFSET(Tablo[JOUR],0,AG$1)))</f>
        <v>0</v>
      </c>
      <c r="AH51" s="20">
        <f ca="1">SUMPRODUCT((Tablo[[  ]]=$A50)*(Tablo[JOUR]=$B51),(OFFSET(Tablo[JOUR],0,AH$1)))</f>
        <v>0</v>
      </c>
      <c r="AI51" s="20">
        <f ca="1">SUMPRODUCT((Tablo[SEMAINE]=$A50)*(Tablo[am/pm]=$B51),(OFFSET(Tablo[am/pm],0,AI$1)))</f>
        <v>0</v>
      </c>
      <c r="AJ51" s="20">
        <f ca="1">SUMPRODUCT((Tablo[JOUR]=$A50)*(Tablo[marc]=$B51),(OFFSET(Tablo[marc],0,AJ$1)))</f>
        <v>0</v>
      </c>
      <c r="AK51" s="20">
        <f ca="1">SUMPRODUCT((Tablo[am/pm]=$A50)*(Tablo[Jérémy M]=$B51),(OFFSET(Tablo[Jérémy M],0,AK$1)))</f>
        <v>0</v>
      </c>
      <c r="AL51" s="20">
        <f ca="1">SUMPRODUCT((Tablo[marc]=$A50)*(Tablo[ursula]=$B51),(OFFSET(Tablo[ursula],0,AL$1)))</f>
        <v>0</v>
      </c>
      <c r="AM51" s="20">
        <f ca="1">SUMPRODUCT((Tablo[SEMAINE]=$A50)*(Tablo[am/pm]=$B51),(OFFSET(Tablo[am/pm],0,AM$1)))</f>
        <v>0</v>
      </c>
      <c r="AN51" s="20">
        <f ca="1">SUMPRODUCT((Tablo[SEMAINE]=$A50)*(Tablo[am/pm]=$B51),(OFFSET(Tablo[am/pm],0,AN$1)))</f>
        <v>0</v>
      </c>
      <c r="AO51" s="20">
        <f ca="1">SUMPRODUCT((Tablo[[  ]]=$A50)*(Tablo[JOUR]=$B51),(OFFSET(Tablo[JOUR],0,AO$1)))</f>
        <v>0</v>
      </c>
      <c r="AP51" s="20">
        <f ca="1">SUMPRODUCT((Tablo[SEMAINE]=$A50)*(Tablo[am/pm]=$B51),(OFFSET(Tablo[am/pm],0,AP$1)))</f>
        <v>0</v>
      </c>
      <c r="AQ51" s="20">
        <f ca="1">SUMPRODUCT((Tablo[JOUR]=$A50)*(Tablo[marc]=$B51),(OFFSET(Tablo[marc],0,AQ$1)))</f>
        <v>0</v>
      </c>
      <c r="AR51" s="20">
        <f ca="1">SUMPRODUCT((Tablo[[  ]]=$A50)*(Tablo[JOUR]=$B51),(OFFSET(Tablo[JOUR],0,AR$1)))</f>
        <v>0</v>
      </c>
      <c r="AS51" s="20">
        <f ca="1">SUMPRODUCT((Tablo[[  ]]=$A50)*(Tablo[JOUR]=$B51),(OFFSET(Tablo[JOUR],0,AS$1)))</f>
        <v>0</v>
      </c>
      <c r="AT51" s="20">
        <f ca="1">SUMPRODUCT((Tablo[SEMAINE]=$A50)*(Tablo[am/pm]=$B51),(OFFSET(Tablo[am/pm],0,AT$1)))</f>
        <v>0</v>
      </c>
      <c r="AU51" s="20">
        <f ca="1">SUMPRODUCT((Tablo[JOUR]=$A50)*(Tablo[marc]=$B51),(OFFSET(Tablo[marc],0,AU$1)))</f>
        <v>0</v>
      </c>
      <c r="AV51" s="20">
        <f ca="1">SUMPRODUCT((Tablo[SEMAINE]=$A50)*(Tablo[am/pm]=$B51),(OFFSET(Tablo[am/pm],0,AV$1)))</f>
        <v>0</v>
      </c>
      <c r="AW51" s="20" t="e">
        <f ca="1">SUMPRODUCT((Tablo[[  ]]=$A50)*(Tablo[JOUR]=$B51),(OFFSET(Tablo[JOUR],0,AW$1)))</f>
        <v>#N/A</v>
      </c>
      <c r="AX51" s="20" t="e">
        <f ca="1">SUMPRODUCT((Tablo[[  ]]=$A50)*(Tablo[JOUR]=$B51),(OFFSET(Tablo[JOUR],0,AX$1)))</f>
        <v>#N/A</v>
      </c>
    </row>
    <row r="52" spans="1:50" s="23" customFormat="1">
      <c r="A52" s="22"/>
      <c r="B52" s="23" t="s">
        <v>66</v>
      </c>
      <c r="C52" s="24" t="s">
        <v>86</v>
      </c>
      <c r="D52" s="20">
        <f ca="1">SUMPRODUCT((Tablo[[  ]]=$A50)*(Tablo[JOUR]=$B52),(OFFSET(Tablo[JOUR],0,D$1)))</f>
        <v>0</v>
      </c>
      <c r="E52" s="20">
        <f ca="1">SUMPRODUCT((Tablo[[  ]]=$A50)*(Tablo[JOUR]=$B52),(OFFSET(Tablo[JOUR],0,E$1)))</f>
        <v>0</v>
      </c>
      <c r="F52" s="20">
        <f ca="1">SUMPRODUCT((Tablo[[  ]]=$A50)*(Tablo[JOUR]=$B52),(OFFSET(Tablo[JOUR],0,F$1)))</f>
        <v>0</v>
      </c>
      <c r="G52" s="20">
        <f ca="1">SUMPRODUCT((Tablo[[  ]]=$A50)*(Tablo[JOUR]=$B52),(OFFSET(Tablo[JOUR],0,G$1)))</f>
        <v>0</v>
      </c>
      <c r="H52" s="20">
        <f ca="1">SUMPRODUCT((Tablo[[  ]]=$A50)*(Tablo[JOUR]=$B52),(OFFSET(Tablo[JOUR],0,H$1)))</f>
        <v>0</v>
      </c>
      <c r="I52" s="20">
        <f ca="1">SUMPRODUCT((Tablo[[  ]]=$A50)*(Tablo[JOUR]=$B52),(OFFSET(Tablo[JOUR],0,I$1)))</f>
        <v>0</v>
      </c>
      <c r="J52" s="20">
        <f ca="1">SUMPRODUCT((Tablo[[  ]]=$A50)*(Tablo[JOUR]=$B52),(OFFSET(Tablo[JOUR],0,J$1)))</f>
        <v>0</v>
      </c>
      <c r="K52" s="20">
        <f ca="1">SUMPRODUCT((Tablo[[  ]]=$A50)*(Tablo[JOUR]=$B52),(OFFSET(Tablo[JOUR],0,K$1)))</f>
        <v>0</v>
      </c>
      <c r="L52" s="20">
        <f ca="1">SUMPRODUCT((Tablo[[  ]]=$A50)*(Tablo[JOUR]=$B52),(OFFSET(Tablo[JOUR],0,L$1)))</f>
        <v>0</v>
      </c>
      <c r="M52" s="20">
        <f ca="1">SUMPRODUCT((Tablo[[  ]]=$A50)*(Tablo[JOUR]=$B52),(OFFSET(Tablo[JOUR],0,M$1)))</f>
        <v>0</v>
      </c>
      <c r="N52" s="20">
        <f ca="1">SUMPRODUCT((Tablo[SEMAINE]=$A50)*(Tablo[am/pm]=$B52),(OFFSET(Tablo[am/pm],0,N$1)))</f>
        <v>0</v>
      </c>
      <c r="O52" s="20">
        <f ca="1">SUMPRODUCT((Tablo[JOUR]=$A50)*(Tablo[marc]=$B52),(OFFSET(Tablo[marc],0,O$1)))</f>
        <v>0</v>
      </c>
      <c r="P52" s="20">
        <f ca="1">SUMPRODUCT((Tablo[am/pm]=$A50)*(Tablo[Jérémy M]=$B52),(OFFSET(Tablo[Jérémy M],0,P$1)))</f>
        <v>0</v>
      </c>
      <c r="Q52" s="20">
        <f ca="1">SUMPRODUCT((Tablo[marc]=$A50)*(Tablo[ursula]=$B52),(OFFSET(Tablo[ursula],0,Q$1)))</f>
        <v>0</v>
      </c>
      <c r="R52" s="20">
        <f ca="1">SUMPRODUCT((Tablo[[  ]]=$A50)*(Tablo[JOUR]=$B52),(OFFSET(Tablo[JOUR],0,R$1)))</f>
        <v>0</v>
      </c>
      <c r="S52" s="20">
        <f ca="1">SUMPRODUCT((Tablo[[  ]]=$A50)*(Tablo[JOUR]=$B52),(OFFSET(Tablo[JOUR],0,S$1)))</f>
        <v>0</v>
      </c>
      <c r="T52" s="20">
        <f ca="1">SUMPRODUCT((Tablo[[  ]]=$A50)*(Tablo[JOUR]=$B52),(OFFSET(Tablo[JOUR],0,T$1)))</f>
        <v>0</v>
      </c>
      <c r="U52" s="20">
        <f ca="1">SUMPRODUCT((Tablo[[  ]]=$A50)*(Tablo[JOUR]=$B52),(OFFSET(Tablo[JOUR],0,U$1)))</f>
        <v>0</v>
      </c>
      <c r="V52" s="20">
        <f ca="1">SUMPRODUCT((Tablo[SEMAINE]=$A50)*(Tablo[am/pm]=$B52),(OFFSET(Tablo[am/pm],0,V$1)))</f>
        <v>0</v>
      </c>
      <c r="W52" s="20">
        <f ca="1">SUMPRODUCT((Tablo[JOUR]=$A50)*(Tablo[marc]=$B52),(OFFSET(Tablo[marc],0,W$1)))</f>
        <v>0</v>
      </c>
      <c r="X52" s="20">
        <f ca="1">SUMPRODUCT((Tablo[am/pm]=$A50)*(Tablo[Jérémy M]=$B52),(OFFSET(Tablo[Jérémy M],0,X$1)))</f>
        <v>0</v>
      </c>
      <c r="Y52" s="20">
        <f ca="1">SUMPRODUCT((Tablo[marc]=$A50)*(Tablo[ursula]=$B52),(OFFSET(Tablo[ursula],0,Y$1)))</f>
        <v>0</v>
      </c>
      <c r="Z52" s="20">
        <f ca="1">SUMPRODUCT((Tablo[Jérémy M]=$A50)*(Tablo[carl]=$B52),(OFFSET(Tablo[carl],0,Z$1)))</f>
        <v>0</v>
      </c>
      <c r="AA52" s="20">
        <f ca="1">SUMPRODUCT((Tablo[[  ]]=$A50)*(Tablo[JOUR]=$B52),(OFFSET(Tablo[JOUR],0,AA$1)))</f>
        <v>0</v>
      </c>
      <c r="AB52" s="20">
        <f ca="1">SUMPRODUCT((Tablo[[  ]]=$A50)*(Tablo[JOUR]=$B52),(OFFSET(Tablo[JOUR],0,AB$1)))</f>
        <v>0</v>
      </c>
      <c r="AC52" s="20">
        <f ca="1">SUMPRODUCT((Tablo[[  ]]=$A50)*(Tablo[JOUR]=$B52),(OFFSET(Tablo[JOUR],0,AC$1)))</f>
        <v>0</v>
      </c>
      <c r="AD52" s="20">
        <f ca="1">SUMPRODUCT((Tablo[[  ]]=$A50)*(Tablo[JOUR]=$B52),(OFFSET(Tablo[JOUR],0,AD$1)))</f>
        <v>0</v>
      </c>
      <c r="AE52" s="20">
        <f ca="1">SUMPRODUCT((Tablo[[  ]]=$A50)*(Tablo[JOUR]=$B52),(OFFSET(Tablo[JOUR],0,AE$1)))</f>
        <v>0</v>
      </c>
      <c r="AF52" s="20">
        <f ca="1">SUMPRODUCT((Tablo[SEMAINE]=$A50)*(Tablo[am/pm]=$B52),(OFFSET(Tablo[am/pm],0,AF$1)))</f>
        <v>0</v>
      </c>
      <c r="AG52" s="20">
        <f ca="1">SUMPRODUCT((Tablo[[  ]]=$A50)*(Tablo[JOUR]=$B52),(OFFSET(Tablo[JOUR],0,AG$1)))</f>
        <v>0</v>
      </c>
      <c r="AH52" s="20">
        <f ca="1">SUMPRODUCT((Tablo[[  ]]=$A50)*(Tablo[JOUR]=$B52),(OFFSET(Tablo[JOUR],0,AH$1)))</f>
        <v>0</v>
      </c>
      <c r="AI52" s="20">
        <f ca="1">SUMPRODUCT((Tablo[SEMAINE]=$A50)*(Tablo[am/pm]=$B52),(OFFSET(Tablo[am/pm],0,AI$1)))</f>
        <v>0</v>
      </c>
      <c r="AJ52" s="20">
        <f ca="1">SUMPRODUCT((Tablo[JOUR]=$A50)*(Tablo[marc]=$B52),(OFFSET(Tablo[marc],0,AJ$1)))</f>
        <v>0</v>
      </c>
      <c r="AK52" s="20">
        <f ca="1">SUMPRODUCT((Tablo[am/pm]=$A50)*(Tablo[Jérémy M]=$B52),(OFFSET(Tablo[Jérémy M],0,AK$1)))</f>
        <v>0</v>
      </c>
      <c r="AL52" s="20">
        <f ca="1">SUMPRODUCT((Tablo[marc]=$A50)*(Tablo[ursula]=$B52),(OFFSET(Tablo[ursula],0,AL$1)))</f>
        <v>0</v>
      </c>
      <c r="AM52" s="20">
        <f ca="1">SUMPRODUCT((Tablo[SEMAINE]=$A50)*(Tablo[am/pm]=$B52),(OFFSET(Tablo[am/pm],0,AM$1)))</f>
        <v>0</v>
      </c>
      <c r="AN52" s="20">
        <f ca="1">SUMPRODUCT((Tablo[SEMAINE]=$A50)*(Tablo[am/pm]=$B52),(OFFSET(Tablo[am/pm],0,AN$1)))</f>
        <v>0</v>
      </c>
      <c r="AO52" s="20">
        <f ca="1">SUMPRODUCT((Tablo[[  ]]=$A50)*(Tablo[JOUR]=$B52),(OFFSET(Tablo[JOUR],0,AO$1)))</f>
        <v>0</v>
      </c>
      <c r="AP52" s="20">
        <f ca="1">SUMPRODUCT((Tablo[SEMAINE]=$A50)*(Tablo[am/pm]=$B52),(OFFSET(Tablo[am/pm],0,AP$1)))</f>
        <v>0</v>
      </c>
      <c r="AQ52" s="20">
        <f ca="1">SUMPRODUCT((Tablo[JOUR]=$A50)*(Tablo[marc]=$B52),(OFFSET(Tablo[marc],0,AQ$1)))</f>
        <v>0</v>
      </c>
      <c r="AR52" s="20">
        <f ca="1">SUMPRODUCT((Tablo[[  ]]=$A50)*(Tablo[JOUR]=$B52),(OFFSET(Tablo[JOUR],0,AR$1)))</f>
        <v>0</v>
      </c>
      <c r="AS52" s="20">
        <f ca="1">SUMPRODUCT((Tablo[[  ]]=$A50)*(Tablo[JOUR]=$B52),(OFFSET(Tablo[JOUR],0,AS$1)))</f>
        <v>0</v>
      </c>
      <c r="AT52" s="20">
        <f ca="1">SUMPRODUCT((Tablo[SEMAINE]=$A50)*(Tablo[am/pm]=$B52),(OFFSET(Tablo[am/pm],0,AT$1)))</f>
        <v>0</v>
      </c>
      <c r="AU52" s="20">
        <f ca="1">SUMPRODUCT((Tablo[JOUR]=$A50)*(Tablo[marc]=$B52),(OFFSET(Tablo[marc],0,AU$1)))</f>
        <v>0</v>
      </c>
      <c r="AV52" s="20">
        <f ca="1">SUMPRODUCT((Tablo[SEMAINE]=$A50)*(Tablo[am/pm]=$B52),(OFFSET(Tablo[am/pm],0,AV$1)))</f>
        <v>0</v>
      </c>
      <c r="AW52" s="20" t="e">
        <f ca="1">SUMPRODUCT((Tablo[[  ]]=$A50)*(Tablo[JOUR]=$B52),(OFFSET(Tablo[JOUR],0,AW$1)))</f>
        <v>#N/A</v>
      </c>
      <c r="AX52" s="20" t="e">
        <f ca="1">SUMPRODUCT((Tablo[[  ]]=$A50)*(Tablo[JOUR]=$B52),(OFFSET(Tablo[JOUR],0,AX$1)))</f>
        <v>#N/A</v>
      </c>
    </row>
    <row r="53" spans="1:50">
      <c r="A53" s="17"/>
      <c r="B53" s="14" t="s">
        <v>87</v>
      </c>
      <c r="C53" s="12" t="s">
        <v>86</v>
      </c>
      <c r="D53" s="12">
        <f>SUMPRODUCT((Tablo[[  ]]=$A50)*(COUNTIF(JF,Tablo[JOUR])))</f>
        <v>0</v>
      </c>
      <c r="E53" s="12">
        <f>SUMPRODUCT((Tablo[[  ]]=$A50)*(COUNTIF(JF,Tablo[JOUR])))</f>
        <v>0</v>
      </c>
      <c r="F53" s="12">
        <f>SUMPRODUCT((Tablo[[  ]]=$A50)*(COUNTIF(JF,Tablo[JOUR])))</f>
        <v>0</v>
      </c>
      <c r="G53" s="12">
        <f>SUMPRODUCT((Tablo[[  ]]=$A50)*(COUNTIF(JF,Tablo[JOUR])))</f>
        <v>0</v>
      </c>
      <c r="H53" s="12">
        <f>SUMPRODUCT((Tablo[[  ]]=$A50)*(COUNTIF(JF,Tablo[JOUR])))</f>
        <v>0</v>
      </c>
      <c r="I53" s="12">
        <f>SUMPRODUCT((Tablo[[  ]]=$A50)*(COUNTIF(JF,Tablo[JOUR])))</f>
        <v>0</v>
      </c>
      <c r="J53" s="12">
        <f>SUMPRODUCT((Tablo[[  ]]=$A50)*(COUNTIF(JF,Tablo[JOUR])))</f>
        <v>0</v>
      </c>
      <c r="K53" s="12">
        <f>SUMPRODUCT((Tablo[[  ]]=$A50)*(COUNTIF(JF,Tablo[JOUR])))</f>
        <v>0</v>
      </c>
      <c r="L53" s="12">
        <f>SUMPRODUCT((Tablo[[  ]]=$A50)*(COUNTIF(JF,Tablo[JOUR])))</f>
        <v>0</v>
      </c>
      <c r="M53" s="12">
        <f>SUMPRODUCT((Tablo[[  ]]=$A50)*(COUNTIF(JF,Tablo[JOUR])))</f>
        <v>0</v>
      </c>
      <c r="N53" s="12">
        <f>SUMPRODUCT((Tablo[SEMAINE]=$A50)*(COUNTIF(JF,Tablo[am/pm])))</f>
        <v>0</v>
      </c>
      <c r="O53" s="12">
        <f>SUMPRODUCT((Tablo[JOUR]=$A50)*(COUNTIF(JF,Tablo[marc])))</f>
        <v>0</v>
      </c>
      <c r="P53" s="12">
        <f>SUMPRODUCT((Tablo[am/pm]=$A50)*(COUNTIF(JF,Tablo[Jérémy M])))</f>
        <v>0</v>
      </c>
      <c r="Q53" s="12">
        <f>SUMPRODUCT((Tablo[marc]=$A50)*(COUNTIF(JF,Tablo[ursula])))</f>
        <v>0</v>
      </c>
      <c r="R53" s="12">
        <f>SUMPRODUCT((Tablo[[  ]]=$A50)*(COUNTIF(JF,Tablo[JOUR])))</f>
        <v>0</v>
      </c>
      <c r="S53" s="12">
        <f>SUMPRODUCT((Tablo[[  ]]=$A50)*(COUNTIF(JF,Tablo[JOUR])))</f>
        <v>0</v>
      </c>
      <c r="T53" s="12">
        <f>SUMPRODUCT((Tablo[[  ]]=$A50)*(COUNTIF(JF,Tablo[JOUR])))</f>
        <v>0</v>
      </c>
      <c r="U53" s="12">
        <f>SUMPRODUCT((Tablo[[  ]]=$A50)*(COUNTIF(JF,Tablo[JOUR])))</f>
        <v>0</v>
      </c>
      <c r="V53" s="12">
        <f>SUMPRODUCT((Tablo[SEMAINE]=$A50)*(COUNTIF(JF,Tablo[am/pm])))</f>
        <v>0</v>
      </c>
      <c r="W53" s="12">
        <f>SUMPRODUCT((Tablo[JOUR]=$A50)*(COUNTIF(JF,Tablo[marc])))</f>
        <v>0</v>
      </c>
      <c r="X53" s="12">
        <f>SUMPRODUCT((Tablo[am/pm]=$A50)*(COUNTIF(JF,Tablo[Jérémy M])))</f>
        <v>0</v>
      </c>
      <c r="Y53" s="12">
        <f>SUMPRODUCT((Tablo[marc]=$A50)*(COUNTIF(JF,Tablo[ursula])))</f>
        <v>0</v>
      </c>
      <c r="Z53" s="12">
        <f>SUMPRODUCT((Tablo[Jérémy M]=$A50)*(COUNTIF(JF,Tablo[carl])))</f>
        <v>0</v>
      </c>
      <c r="AA53" s="12">
        <f>SUMPRODUCT((Tablo[[  ]]=$A50)*(COUNTIF(JF,Tablo[JOUR])))</f>
        <v>0</v>
      </c>
      <c r="AB53" s="12">
        <f>SUMPRODUCT((Tablo[[  ]]=$A50)*(COUNTIF(JF,Tablo[JOUR])))</f>
        <v>0</v>
      </c>
      <c r="AC53" s="12">
        <f>SUMPRODUCT((Tablo[[  ]]=$A50)*(COUNTIF(JF,Tablo[JOUR])))</f>
        <v>0</v>
      </c>
      <c r="AD53" s="12">
        <f>SUMPRODUCT((Tablo[[  ]]=$A50)*(COUNTIF(JF,Tablo[JOUR])))</f>
        <v>0</v>
      </c>
      <c r="AE53" s="12">
        <f>SUMPRODUCT((Tablo[[  ]]=$A50)*(COUNTIF(JF,Tablo[JOUR])))</f>
        <v>0</v>
      </c>
      <c r="AF53" s="12">
        <f>SUMPRODUCT((Tablo[SEMAINE]=$A50)*(COUNTIF(JF,Tablo[am/pm])))</f>
        <v>0</v>
      </c>
      <c r="AG53" s="12">
        <f>SUMPRODUCT((Tablo[[  ]]=$A50)*(COUNTIF(JF,Tablo[JOUR])))</f>
        <v>0</v>
      </c>
      <c r="AH53" s="12">
        <f>SUMPRODUCT((Tablo[[  ]]=$A50)*(COUNTIF(JF,Tablo[JOUR])))</f>
        <v>0</v>
      </c>
      <c r="AI53" s="12">
        <f>SUMPRODUCT((Tablo[SEMAINE]=$A50)*(COUNTIF(JF,Tablo[am/pm])))</f>
        <v>0</v>
      </c>
      <c r="AJ53" s="12">
        <f>SUMPRODUCT((Tablo[JOUR]=$A50)*(COUNTIF(JF,Tablo[marc])))</f>
        <v>0</v>
      </c>
      <c r="AK53" s="12">
        <f>SUMPRODUCT((Tablo[am/pm]=$A50)*(COUNTIF(JF,Tablo[Jérémy M])))</f>
        <v>0</v>
      </c>
      <c r="AL53" s="12">
        <f>SUMPRODUCT((Tablo[marc]=$A50)*(COUNTIF(JF,Tablo[ursula])))</f>
        <v>0</v>
      </c>
      <c r="AM53" s="12">
        <f>SUMPRODUCT((Tablo[SEMAINE]=$A50)*(COUNTIF(JF,Tablo[am/pm])))</f>
        <v>0</v>
      </c>
      <c r="AN53" s="12">
        <f>SUMPRODUCT((Tablo[SEMAINE]=$A50)*(COUNTIF(JF,Tablo[am/pm])))</f>
        <v>0</v>
      </c>
      <c r="AO53" s="12">
        <f>SUMPRODUCT((Tablo[[  ]]=$A50)*(COUNTIF(JF,Tablo[JOUR])))</f>
        <v>0</v>
      </c>
      <c r="AP53" s="12">
        <f>SUMPRODUCT((Tablo[SEMAINE]=$A50)*(COUNTIF(JF,Tablo[am/pm])))</f>
        <v>0</v>
      </c>
      <c r="AQ53" s="12">
        <f>SUMPRODUCT((Tablo[JOUR]=$A50)*(COUNTIF(JF,Tablo[marc])))</f>
        <v>0</v>
      </c>
      <c r="AR53" s="12">
        <f>SUMPRODUCT((Tablo[[  ]]=$A50)*(COUNTIF(JF,Tablo[JOUR])))</f>
        <v>0</v>
      </c>
      <c r="AS53" s="12">
        <f>SUMPRODUCT((Tablo[[  ]]=$A50)*(COUNTIF(JF,Tablo[JOUR])))</f>
        <v>0</v>
      </c>
      <c r="AT53" s="12">
        <f>SUMPRODUCT((Tablo[SEMAINE]=$A50)*(COUNTIF(JF,Tablo[am/pm])))</f>
        <v>0</v>
      </c>
      <c r="AU53" s="12">
        <f>SUMPRODUCT((Tablo[JOUR]=$A50)*(COUNTIF(JF,Tablo[marc])))</f>
        <v>0</v>
      </c>
      <c r="AV53" s="12">
        <f>SUMPRODUCT((Tablo[SEMAINE]=$A50)*(COUNTIF(JF,Tablo[am/pm])))</f>
        <v>0</v>
      </c>
      <c r="AW53" s="12">
        <f>SUMPRODUCT((Tablo[[  ]]=$A50)*(COUNTIF(JF,Tablo[JOUR])))</f>
        <v>0</v>
      </c>
      <c r="AX53" s="12">
        <f>SUMPRODUCT((Tablo[[  ]]=$A50)*(COUNTIF(JF,Tablo[JOUR])))</f>
        <v>0</v>
      </c>
    </row>
    <row r="54" spans="1:50">
      <c r="A54" s="17"/>
      <c r="B54" s="15" t="s">
        <v>74</v>
      </c>
      <c r="C54" s="12" t="s">
        <v>88</v>
      </c>
      <c r="D54" s="12">
        <f ca="1">SUMPRODUCT((Tablo[[  ]]=$A50)*(OFFSET(Tablo[JOUR],0,D$1)=$B54))</f>
        <v>0</v>
      </c>
      <c r="E54" s="12">
        <f ca="1">SUMPRODUCT((Tablo[[  ]]=$A50)*(OFFSET(Tablo[JOUR],0,E$1)=$B54))</f>
        <v>0</v>
      </c>
      <c r="F54" s="12">
        <f ca="1">SUMPRODUCT((Tablo[[  ]]=$A50)*(OFFSET(Tablo[JOUR],0,F$1)=$B54))</f>
        <v>0</v>
      </c>
      <c r="G54" s="12">
        <f ca="1">SUMPRODUCT((Tablo[[  ]]=$A50)*(OFFSET(Tablo[JOUR],0,G$1)=$B54))</f>
        <v>0</v>
      </c>
      <c r="H54" s="12">
        <f ca="1">SUMPRODUCT((Tablo[[  ]]=$A50)*(OFFSET(Tablo[JOUR],0,H$1)=$B54))</f>
        <v>0</v>
      </c>
      <c r="I54" s="12">
        <f ca="1">SUMPRODUCT((Tablo[[  ]]=$A50)*(OFFSET(Tablo[JOUR],0,I$1)=$B54))</f>
        <v>0</v>
      </c>
      <c r="J54" s="12">
        <f ca="1">SUMPRODUCT((Tablo[[  ]]=$A50)*(OFFSET(Tablo[JOUR],0,J$1)=$B54))</f>
        <v>0</v>
      </c>
      <c r="K54" s="12">
        <f ca="1">SUMPRODUCT((Tablo[[  ]]=$A50)*(OFFSET(Tablo[JOUR],0,K$1)=$B54))</f>
        <v>0</v>
      </c>
      <c r="L54" s="12">
        <f ca="1">SUMPRODUCT((Tablo[[  ]]=$A50)*(OFFSET(Tablo[JOUR],0,L$1)=$B54))</f>
        <v>0</v>
      </c>
      <c r="M54" s="12">
        <f ca="1">SUMPRODUCT((Tablo[[  ]]=$A50)*(OFFSET(Tablo[JOUR],0,M$1)=$B54))</f>
        <v>0</v>
      </c>
      <c r="N54" s="12">
        <f ca="1">SUMPRODUCT((Tablo[SEMAINE]=$A50)*(OFFSET(Tablo[am/pm],0,N$1)=$B54))</f>
        <v>0</v>
      </c>
      <c r="O54" s="12">
        <f ca="1">SUMPRODUCT((Tablo[JOUR]=$A50)*(OFFSET(Tablo[marc],0,O$1)=$B54))</f>
        <v>0</v>
      </c>
      <c r="P54" s="12">
        <f ca="1">SUMPRODUCT((Tablo[am/pm]=$A50)*(OFFSET(Tablo[Jérémy M],0,P$1)=$B54))</f>
        <v>0</v>
      </c>
      <c r="Q54" s="12">
        <f ca="1">SUMPRODUCT((Tablo[marc]=$A50)*(OFFSET(Tablo[ursula],0,Q$1)=$B54))</f>
        <v>0</v>
      </c>
      <c r="R54" s="12">
        <f ca="1">SUMPRODUCT((Tablo[[  ]]=$A50)*(OFFSET(Tablo[JOUR],0,R$1)=$B54))</f>
        <v>0</v>
      </c>
      <c r="S54" s="12">
        <f ca="1">SUMPRODUCT((Tablo[[  ]]=$A50)*(OFFSET(Tablo[JOUR],0,S$1)=$B54))</f>
        <v>0</v>
      </c>
      <c r="T54" s="12">
        <f ca="1">SUMPRODUCT((Tablo[[  ]]=$A50)*(OFFSET(Tablo[JOUR],0,T$1)=$B54))</f>
        <v>0</v>
      </c>
      <c r="U54" s="12">
        <f ca="1">SUMPRODUCT((Tablo[[  ]]=$A50)*(OFFSET(Tablo[JOUR],0,U$1)=$B54))</f>
        <v>0</v>
      </c>
      <c r="V54" s="12">
        <f ca="1">SUMPRODUCT((Tablo[SEMAINE]=$A50)*(OFFSET(Tablo[am/pm],0,V$1)=$B54))</f>
        <v>0</v>
      </c>
      <c r="W54" s="12">
        <f ca="1">SUMPRODUCT((Tablo[JOUR]=$A50)*(OFFSET(Tablo[marc],0,W$1)=$B54))</f>
        <v>0</v>
      </c>
      <c r="X54" s="12">
        <f ca="1">SUMPRODUCT((Tablo[am/pm]=$A50)*(OFFSET(Tablo[Jérémy M],0,X$1)=$B54))</f>
        <v>0</v>
      </c>
      <c r="Y54" s="12">
        <f ca="1">SUMPRODUCT((Tablo[marc]=$A50)*(OFFSET(Tablo[ursula],0,Y$1)=$B54))</f>
        <v>0</v>
      </c>
      <c r="Z54" s="12">
        <f ca="1">SUMPRODUCT((Tablo[Jérémy M]=$A50)*(OFFSET(Tablo[carl],0,Z$1)=$B54))</f>
        <v>0</v>
      </c>
      <c r="AA54" s="12">
        <f ca="1">SUMPRODUCT((Tablo[[  ]]=$A50)*(OFFSET(Tablo[JOUR],0,AA$1)=$B54))</f>
        <v>0</v>
      </c>
      <c r="AB54" s="12">
        <f ca="1">SUMPRODUCT((Tablo[[  ]]=$A50)*(OFFSET(Tablo[JOUR],0,AB$1)=$B54))</f>
        <v>0</v>
      </c>
      <c r="AC54" s="12">
        <f ca="1">SUMPRODUCT((Tablo[[  ]]=$A50)*(OFFSET(Tablo[JOUR],0,AC$1)=$B54))</f>
        <v>0</v>
      </c>
      <c r="AD54" s="12">
        <f ca="1">SUMPRODUCT((Tablo[[  ]]=$A50)*(OFFSET(Tablo[JOUR],0,AD$1)=$B54))</f>
        <v>0</v>
      </c>
      <c r="AE54" s="12">
        <f ca="1">SUMPRODUCT((Tablo[[  ]]=$A50)*(OFFSET(Tablo[JOUR],0,AE$1)=$B54))</f>
        <v>0</v>
      </c>
      <c r="AF54" s="12">
        <f ca="1">SUMPRODUCT((Tablo[SEMAINE]=$A50)*(OFFSET(Tablo[am/pm],0,AF$1)=$B54))</f>
        <v>0</v>
      </c>
      <c r="AG54" s="12">
        <f ca="1">SUMPRODUCT((Tablo[[  ]]=$A50)*(OFFSET(Tablo[JOUR],0,AG$1)=$B54))</f>
        <v>0</v>
      </c>
      <c r="AH54" s="12">
        <f ca="1">SUMPRODUCT((Tablo[[  ]]=$A50)*(OFFSET(Tablo[JOUR],0,AH$1)=$B54))</f>
        <v>0</v>
      </c>
      <c r="AI54" s="12">
        <f ca="1">SUMPRODUCT((Tablo[SEMAINE]=$A50)*(OFFSET(Tablo[am/pm],0,AI$1)=$B54))</f>
        <v>0</v>
      </c>
      <c r="AJ54" s="12">
        <f ca="1">SUMPRODUCT((Tablo[JOUR]=$A50)*(OFFSET(Tablo[marc],0,AJ$1)=$B54))</f>
        <v>0</v>
      </c>
      <c r="AK54" s="12">
        <f ca="1">SUMPRODUCT((Tablo[am/pm]=$A50)*(OFFSET(Tablo[Jérémy M],0,AK$1)=$B54))</f>
        <v>0</v>
      </c>
      <c r="AL54" s="12">
        <f ca="1">SUMPRODUCT((Tablo[marc]=$A50)*(OFFSET(Tablo[ursula],0,AL$1)=$B54))</f>
        <v>0</v>
      </c>
      <c r="AM54" s="12">
        <f ca="1">SUMPRODUCT((Tablo[SEMAINE]=$A50)*(OFFSET(Tablo[am/pm],0,AM$1)=$B54))</f>
        <v>0</v>
      </c>
      <c r="AN54" s="12">
        <f ca="1">SUMPRODUCT((Tablo[SEMAINE]=$A50)*(OFFSET(Tablo[am/pm],0,AN$1)=$B54))</f>
        <v>0</v>
      </c>
      <c r="AO54" s="12">
        <f ca="1">SUMPRODUCT((Tablo[[  ]]=$A50)*(OFFSET(Tablo[JOUR],0,AO$1)=$B54))</f>
        <v>0</v>
      </c>
      <c r="AP54" s="12">
        <f ca="1">SUMPRODUCT((Tablo[SEMAINE]=$A50)*(OFFSET(Tablo[am/pm],0,AP$1)=$B54))</f>
        <v>0</v>
      </c>
      <c r="AQ54" s="12">
        <f ca="1">SUMPRODUCT((Tablo[JOUR]=$A50)*(OFFSET(Tablo[marc],0,AQ$1)=$B54))</f>
        <v>0</v>
      </c>
      <c r="AR54" s="12">
        <f ca="1">SUMPRODUCT((Tablo[[  ]]=$A50)*(OFFSET(Tablo[JOUR],0,AR$1)=$B54))</f>
        <v>0</v>
      </c>
      <c r="AS54" s="12">
        <f ca="1">SUMPRODUCT((Tablo[[  ]]=$A50)*(OFFSET(Tablo[JOUR],0,AS$1)=$B54))</f>
        <v>0</v>
      </c>
      <c r="AT54" s="12">
        <f ca="1">SUMPRODUCT((Tablo[SEMAINE]=$A50)*(OFFSET(Tablo[am/pm],0,AT$1)=$B54))</f>
        <v>0</v>
      </c>
      <c r="AU54" s="12">
        <f ca="1">SUMPRODUCT((Tablo[JOUR]=$A50)*(OFFSET(Tablo[marc],0,AU$1)=$B54))</f>
        <v>0</v>
      </c>
      <c r="AV54" s="12">
        <f ca="1">SUMPRODUCT((Tablo[SEMAINE]=$A50)*(OFFSET(Tablo[am/pm],0,AV$1)=$B54))</f>
        <v>0</v>
      </c>
      <c r="AW54" s="12" t="e">
        <f ca="1">SUMPRODUCT((Tablo[[  ]]=$A50)*(OFFSET(Tablo[JOUR],0,AW$1)=$B54))</f>
        <v>#N/A</v>
      </c>
      <c r="AX54" s="12" t="e">
        <f ca="1">SUMPRODUCT((Tablo[[  ]]=$A50)*(OFFSET(Tablo[JOUR],0,AX$1)=$B54))</f>
        <v>#N/A</v>
      </c>
    </row>
    <row r="55" spans="1:50">
      <c r="A55" s="17"/>
      <c r="B55" s="16" t="s">
        <v>73</v>
      </c>
      <c r="C55" s="12" t="s">
        <v>88</v>
      </c>
      <c r="D55" s="12">
        <f ca="1">SUMPRODUCT((Tablo[[  ]]=$A50)*(OFFSET(Tablo[JOUR],0,D$1)=$B55))</f>
        <v>0</v>
      </c>
      <c r="E55" s="12">
        <f ca="1">SUMPRODUCT((Tablo[[  ]]=$A50)*(OFFSET(Tablo[JOUR],0,E$1)=$B55))</f>
        <v>0</v>
      </c>
      <c r="F55" s="12">
        <f ca="1">SUMPRODUCT((Tablo[[  ]]=$A50)*(OFFSET(Tablo[JOUR],0,F$1)=$B55))</f>
        <v>0</v>
      </c>
      <c r="G55" s="12">
        <f ca="1">SUMPRODUCT((Tablo[[  ]]=$A50)*(OFFSET(Tablo[JOUR],0,G$1)=$B55))</f>
        <v>0</v>
      </c>
      <c r="H55" s="12">
        <f ca="1">SUMPRODUCT((Tablo[[  ]]=$A50)*(OFFSET(Tablo[JOUR],0,H$1)=$B55))</f>
        <v>0</v>
      </c>
      <c r="I55" s="12">
        <f ca="1">SUMPRODUCT((Tablo[[  ]]=$A50)*(OFFSET(Tablo[JOUR],0,I$1)=$B55))</f>
        <v>0</v>
      </c>
      <c r="J55" s="12">
        <f ca="1">SUMPRODUCT((Tablo[[  ]]=$A50)*(OFFSET(Tablo[JOUR],0,J$1)=$B55))</f>
        <v>0</v>
      </c>
      <c r="K55" s="12">
        <f ca="1">SUMPRODUCT((Tablo[[  ]]=$A50)*(OFFSET(Tablo[JOUR],0,K$1)=$B55))</f>
        <v>0</v>
      </c>
      <c r="L55" s="12">
        <f ca="1">SUMPRODUCT((Tablo[[  ]]=$A50)*(OFFSET(Tablo[JOUR],0,L$1)=$B55))</f>
        <v>0</v>
      </c>
      <c r="M55" s="12">
        <f ca="1">SUMPRODUCT((Tablo[[  ]]=$A50)*(OFFSET(Tablo[JOUR],0,M$1)=$B55))</f>
        <v>0</v>
      </c>
      <c r="N55" s="12">
        <f ca="1">SUMPRODUCT((Tablo[SEMAINE]=$A50)*(OFFSET(Tablo[am/pm],0,N$1)=$B55))</f>
        <v>0</v>
      </c>
      <c r="O55" s="12">
        <f ca="1">SUMPRODUCT((Tablo[JOUR]=$A50)*(OFFSET(Tablo[marc],0,O$1)=$B55))</f>
        <v>0</v>
      </c>
      <c r="P55" s="12">
        <f ca="1">SUMPRODUCT((Tablo[am/pm]=$A50)*(OFFSET(Tablo[Jérémy M],0,P$1)=$B55))</f>
        <v>0</v>
      </c>
      <c r="Q55" s="12">
        <f ca="1">SUMPRODUCT((Tablo[marc]=$A50)*(OFFSET(Tablo[ursula],0,Q$1)=$B55))</f>
        <v>0</v>
      </c>
      <c r="R55" s="12">
        <f ca="1">SUMPRODUCT((Tablo[[  ]]=$A50)*(OFFSET(Tablo[JOUR],0,R$1)=$B55))</f>
        <v>0</v>
      </c>
      <c r="S55" s="12">
        <f ca="1">SUMPRODUCT((Tablo[[  ]]=$A50)*(OFFSET(Tablo[JOUR],0,S$1)=$B55))</f>
        <v>0</v>
      </c>
      <c r="T55" s="12">
        <f ca="1">SUMPRODUCT((Tablo[[  ]]=$A50)*(OFFSET(Tablo[JOUR],0,T$1)=$B55))</f>
        <v>0</v>
      </c>
      <c r="U55" s="12">
        <f ca="1">SUMPRODUCT((Tablo[[  ]]=$A50)*(OFFSET(Tablo[JOUR],0,U$1)=$B55))</f>
        <v>0</v>
      </c>
      <c r="V55" s="12">
        <f ca="1">SUMPRODUCT((Tablo[SEMAINE]=$A50)*(OFFSET(Tablo[am/pm],0,V$1)=$B55))</f>
        <v>0</v>
      </c>
      <c r="W55" s="12">
        <f ca="1">SUMPRODUCT((Tablo[JOUR]=$A50)*(OFFSET(Tablo[marc],0,W$1)=$B55))</f>
        <v>0</v>
      </c>
      <c r="X55" s="12">
        <f ca="1">SUMPRODUCT((Tablo[am/pm]=$A50)*(OFFSET(Tablo[Jérémy M],0,X$1)=$B55))</f>
        <v>0</v>
      </c>
      <c r="Y55" s="12">
        <f ca="1">SUMPRODUCT((Tablo[marc]=$A50)*(OFFSET(Tablo[ursula],0,Y$1)=$B55))</f>
        <v>0</v>
      </c>
      <c r="Z55" s="12">
        <f ca="1">SUMPRODUCT((Tablo[Jérémy M]=$A50)*(OFFSET(Tablo[carl],0,Z$1)=$B55))</f>
        <v>0</v>
      </c>
      <c r="AA55" s="12">
        <f ca="1">SUMPRODUCT((Tablo[[  ]]=$A50)*(OFFSET(Tablo[JOUR],0,AA$1)=$B55))</f>
        <v>0</v>
      </c>
      <c r="AB55" s="12">
        <f ca="1">SUMPRODUCT((Tablo[[  ]]=$A50)*(OFFSET(Tablo[JOUR],0,AB$1)=$B55))</f>
        <v>0</v>
      </c>
      <c r="AC55" s="12">
        <f ca="1">SUMPRODUCT((Tablo[[  ]]=$A50)*(OFFSET(Tablo[JOUR],0,AC$1)=$B55))</f>
        <v>0</v>
      </c>
      <c r="AD55" s="12">
        <f ca="1">SUMPRODUCT((Tablo[[  ]]=$A50)*(OFFSET(Tablo[JOUR],0,AD$1)=$B55))</f>
        <v>0</v>
      </c>
      <c r="AE55" s="12">
        <f ca="1">SUMPRODUCT((Tablo[[  ]]=$A50)*(OFFSET(Tablo[JOUR],0,AE$1)=$B55))</f>
        <v>0</v>
      </c>
      <c r="AF55" s="12">
        <f ca="1">SUMPRODUCT((Tablo[SEMAINE]=$A50)*(OFFSET(Tablo[am/pm],0,AF$1)=$B55))</f>
        <v>0</v>
      </c>
      <c r="AG55" s="12">
        <f ca="1">SUMPRODUCT((Tablo[[  ]]=$A50)*(OFFSET(Tablo[JOUR],0,AG$1)=$B55))</f>
        <v>0</v>
      </c>
      <c r="AH55" s="12">
        <f ca="1">SUMPRODUCT((Tablo[[  ]]=$A50)*(OFFSET(Tablo[JOUR],0,AH$1)=$B55))</f>
        <v>0</v>
      </c>
      <c r="AI55" s="12">
        <f ca="1">SUMPRODUCT((Tablo[SEMAINE]=$A50)*(OFFSET(Tablo[am/pm],0,AI$1)=$B55))</f>
        <v>0</v>
      </c>
      <c r="AJ55" s="12">
        <f ca="1">SUMPRODUCT((Tablo[JOUR]=$A50)*(OFFSET(Tablo[marc],0,AJ$1)=$B55))</f>
        <v>0</v>
      </c>
      <c r="AK55" s="12">
        <f ca="1">SUMPRODUCT((Tablo[am/pm]=$A50)*(OFFSET(Tablo[Jérémy M],0,AK$1)=$B55))</f>
        <v>0</v>
      </c>
      <c r="AL55" s="12">
        <f ca="1">SUMPRODUCT((Tablo[marc]=$A50)*(OFFSET(Tablo[ursula],0,AL$1)=$B55))</f>
        <v>0</v>
      </c>
      <c r="AM55" s="12">
        <f ca="1">SUMPRODUCT((Tablo[SEMAINE]=$A50)*(OFFSET(Tablo[am/pm],0,AM$1)=$B55))</f>
        <v>0</v>
      </c>
      <c r="AN55" s="12">
        <f ca="1">SUMPRODUCT((Tablo[SEMAINE]=$A50)*(OFFSET(Tablo[am/pm],0,AN$1)=$B55))</f>
        <v>0</v>
      </c>
      <c r="AO55" s="12">
        <f ca="1">SUMPRODUCT((Tablo[[  ]]=$A50)*(OFFSET(Tablo[JOUR],0,AO$1)=$B55))</f>
        <v>0</v>
      </c>
      <c r="AP55" s="12">
        <f ca="1">SUMPRODUCT((Tablo[SEMAINE]=$A50)*(OFFSET(Tablo[am/pm],0,AP$1)=$B55))</f>
        <v>0</v>
      </c>
      <c r="AQ55" s="12">
        <f ca="1">SUMPRODUCT((Tablo[JOUR]=$A50)*(OFFSET(Tablo[marc],0,AQ$1)=$B55))</f>
        <v>0</v>
      </c>
      <c r="AR55" s="12">
        <f ca="1">SUMPRODUCT((Tablo[[  ]]=$A50)*(OFFSET(Tablo[JOUR],0,AR$1)=$B55))</f>
        <v>0</v>
      </c>
      <c r="AS55" s="12">
        <f ca="1">SUMPRODUCT((Tablo[[  ]]=$A50)*(OFFSET(Tablo[JOUR],0,AS$1)=$B55))</f>
        <v>0</v>
      </c>
      <c r="AT55" s="12">
        <f ca="1">SUMPRODUCT((Tablo[SEMAINE]=$A50)*(OFFSET(Tablo[am/pm],0,AT$1)=$B55))</f>
        <v>0</v>
      </c>
      <c r="AU55" s="12">
        <f ca="1">SUMPRODUCT((Tablo[JOUR]=$A50)*(OFFSET(Tablo[marc],0,AU$1)=$B55))</f>
        <v>0</v>
      </c>
      <c r="AV55" s="12">
        <f ca="1">SUMPRODUCT((Tablo[SEMAINE]=$A50)*(OFFSET(Tablo[am/pm],0,AV$1)=$B55))</f>
        <v>0</v>
      </c>
      <c r="AW55" s="12" t="e">
        <f ca="1">SUMPRODUCT((Tablo[[  ]]=$A50)*(OFFSET(Tablo[JOUR],0,AW$1)=$B55))</f>
        <v>#N/A</v>
      </c>
      <c r="AX55" s="12" t="e">
        <f ca="1">SUMPRODUCT((Tablo[[  ]]=$A50)*(OFFSET(Tablo[JOUR],0,AX$1)=$B55))</f>
        <v>#N/A</v>
      </c>
    </row>
    <row r="56" spans="1:50">
      <c r="A56" s="17"/>
      <c r="B56" s="30" t="s">
        <v>70</v>
      </c>
      <c r="C56" s="12" t="s">
        <v>88</v>
      </c>
      <c r="D56" s="12">
        <f ca="1">SUMPRODUCT((Tablo[[  ]]=$A50)*(OFFSET(Tablo[JOUR],0,D$1)=$B56))</f>
        <v>0</v>
      </c>
      <c r="E56" s="12">
        <f ca="1">SUMPRODUCT((Tablo[[  ]]=$A50)*(OFFSET(Tablo[JOUR],0,E$1)=$B56))</f>
        <v>0</v>
      </c>
      <c r="F56" s="12">
        <f ca="1">SUMPRODUCT((Tablo[[  ]]=$A50)*(OFFSET(Tablo[JOUR],0,F$1)=$B56))</f>
        <v>0</v>
      </c>
      <c r="G56" s="12">
        <f ca="1">SUMPRODUCT((Tablo[[  ]]=$A50)*(OFFSET(Tablo[JOUR],0,G$1)=$B56))</f>
        <v>0</v>
      </c>
      <c r="H56" s="12">
        <f ca="1">SUMPRODUCT((Tablo[[  ]]=$A50)*(OFFSET(Tablo[JOUR],0,H$1)=$B56))</f>
        <v>0</v>
      </c>
      <c r="I56" s="12">
        <f ca="1">SUMPRODUCT((Tablo[[  ]]=$A50)*(OFFSET(Tablo[JOUR],0,I$1)=$B56))</f>
        <v>0</v>
      </c>
      <c r="J56" s="12">
        <f ca="1">SUMPRODUCT((Tablo[[  ]]=$A50)*(OFFSET(Tablo[JOUR],0,J$1)=$B56))</f>
        <v>0</v>
      </c>
      <c r="K56" s="12">
        <f ca="1">SUMPRODUCT((Tablo[[  ]]=$A50)*(OFFSET(Tablo[JOUR],0,K$1)=$B56))</f>
        <v>0</v>
      </c>
      <c r="L56" s="12">
        <f ca="1">SUMPRODUCT((Tablo[[  ]]=$A50)*(OFFSET(Tablo[JOUR],0,L$1)=$B56))</f>
        <v>0</v>
      </c>
      <c r="M56" s="12">
        <f ca="1">SUMPRODUCT((Tablo[[  ]]=$A50)*(OFFSET(Tablo[JOUR],0,M$1)=$B56))</f>
        <v>0</v>
      </c>
      <c r="N56" s="12">
        <f ca="1">SUMPRODUCT((Tablo[SEMAINE]=$A50)*(OFFSET(Tablo[am/pm],0,N$1)=$B56))</f>
        <v>0</v>
      </c>
      <c r="O56" s="12">
        <f ca="1">SUMPRODUCT((Tablo[JOUR]=$A50)*(OFFSET(Tablo[marc],0,O$1)=$B56))</f>
        <v>0</v>
      </c>
      <c r="P56" s="12">
        <f ca="1">SUMPRODUCT((Tablo[am/pm]=$A50)*(OFFSET(Tablo[Jérémy M],0,P$1)=$B56))</f>
        <v>0</v>
      </c>
      <c r="Q56" s="12">
        <f ca="1">SUMPRODUCT((Tablo[marc]=$A50)*(OFFSET(Tablo[ursula],0,Q$1)=$B56))</f>
        <v>0</v>
      </c>
      <c r="R56" s="12">
        <f ca="1">SUMPRODUCT((Tablo[[  ]]=$A50)*(OFFSET(Tablo[JOUR],0,R$1)=$B56))</f>
        <v>0</v>
      </c>
      <c r="S56" s="12">
        <f ca="1">SUMPRODUCT((Tablo[[  ]]=$A50)*(OFFSET(Tablo[JOUR],0,S$1)=$B56))</f>
        <v>0</v>
      </c>
      <c r="T56" s="12">
        <f ca="1">SUMPRODUCT((Tablo[[  ]]=$A50)*(OFFSET(Tablo[JOUR],0,T$1)=$B56))</f>
        <v>0</v>
      </c>
      <c r="U56" s="12">
        <f ca="1">SUMPRODUCT((Tablo[[  ]]=$A50)*(OFFSET(Tablo[JOUR],0,U$1)=$B56))</f>
        <v>0</v>
      </c>
      <c r="V56" s="12">
        <f ca="1">SUMPRODUCT((Tablo[SEMAINE]=$A50)*(OFFSET(Tablo[am/pm],0,V$1)=$B56))</f>
        <v>0</v>
      </c>
      <c r="W56" s="12">
        <f ca="1">SUMPRODUCT((Tablo[JOUR]=$A50)*(OFFSET(Tablo[marc],0,W$1)=$B56))</f>
        <v>0</v>
      </c>
      <c r="X56" s="12">
        <f ca="1">SUMPRODUCT((Tablo[am/pm]=$A50)*(OFFSET(Tablo[Jérémy M],0,X$1)=$B56))</f>
        <v>0</v>
      </c>
      <c r="Y56" s="12">
        <f ca="1">SUMPRODUCT((Tablo[marc]=$A50)*(OFFSET(Tablo[ursula],0,Y$1)=$B56))</f>
        <v>0</v>
      </c>
      <c r="Z56" s="12">
        <f ca="1">SUMPRODUCT((Tablo[Jérémy M]=$A50)*(OFFSET(Tablo[carl],0,Z$1)=$B56))</f>
        <v>0</v>
      </c>
      <c r="AA56" s="12">
        <f ca="1">SUMPRODUCT((Tablo[[  ]]=$A50)*(OFFSET(Tablo[JOUR],0,AA$1)=$B56))</f>
        <v>0</v>
      </c>
      <c r="AB56" s="12">
        <f ca="1">SUMPRODUCT((Tablo[[  ]]=$A50)*(OFFSET(Tablo[JOUR],0,AB$1)=$B56))</f>
        <v>0</v>
      </c>
      <c r="AC56" s="12">
        <f ca="1">SUMPRODUCT((Tablo[[  ]]=$A50)*(OFFSET(Tablo[JOUR],0,AC$1)=$B56))</f>
        <v>0</v>
      </c>
      <c r="AD56" s="12">
        <f ca="1">SUMPRODUCT((Tablo[[  ]]=$A50)*(OFFSET(Tablo[JOUR],0,AD$1)=$B56))</f>
        <v>0</v>
      </c>
      <c r="AE56" s="12">
        <f ca="1">SUMPRODUCT((Tablo[[  ]]=$A50)*(OFFSET(Tablo[JOUR],0,AE$1)=$B56))</f>
        <v>0</v>
      </c>
      <c r="AF56" s="12">
        <f ca="1">SUMPRODUCT((Tablo[SEMAINE]=$A50)*(OFFSET(Tablo[am/pm],0,AF$1)=$B56))</f>
        <v>0</v>
      </c>
      <c r="AG56" s="12">
        <f ca="1">SUMPRODUCT((Tablo[[  ]]=$A50)*(OFFSET(Tablo[JOUR],0,AG$1)=$B56))</f>
        <v>0</v>
      </c>
      <c r="AH56" s="12">
        <f ca="1">SUMPRODUCT((Tablo[[  ]]=$A50)*(OFFSET(Tablo[JOUR],0,AH$1)=$B56))</f>
        <v>0</v>
      </c>
      <c r="AI56" s="12">
        <f ca="1">SUMPRODUCT((Tablo[SEMAINE]=$A50)*(OFFSET(Tablo[am/pm],0,AI$1)=$B56))</f>
        <v>0</v>
      </c>
      <c r="AJ56" s="12">
        <f ca="1">SUMPRODUCT((Tablo[JOUR]=$A50)*(OFFSET(Tablo[marc],0,AJ$1)=$B56))</f>
        <v>0</v>
      </c>
      <c r="AK56" s="12">
        <f ca="1">SUMPRODUCT((Tablo[am/pm]=$A50)*(OFFSET(Tablo[Jérémy M],0,AK$1)=$B56))</f>
        <v>0</v>
      </c>
      <c r="AL56" s="12">
        <f ca="1">SUMPRODUCT((Tablo[marc]=$A50)*(OFFSET(Tablo[ursula],0,AL$1)=$B56))</f>
        <v>0</v>
      </c>
      <c r="AM56" s="12">
        <f ca="1">SUMPRODUCT((Tablo[SEMAINE]=$A50)*(OFFSET(Tablo[am/pm],0,AM$1)=$B56))</f>
        <v>0</v>
      </c>
      <c r="AN56" s="12">
        <f ca="1">SUMPRODUCT((Tablo[SEMAINE]=$A50)*(OFFSET(Tablo[am/pm],0,AN$1)=$B56))</f>
        <v>0</v>
      </c>
      <c r="AO56" s="12">
        <f ca="1">SUMPRODUCT((Tablo[[  ]]=$A50)*(OFFSET(Tablo[JOUR],0,AO$1)=$B56))</f>
        <v>0</v>
      </c>
      <c r="AP56" s="12">
        <f ca="1">SUMPRODUCT((Tablo[SEMAINE]=$A50)*(OFFSET(Tablo[am/pm],0,AP$1)=$B56))</f>
        <v>0</v>
      </c>
      <c r="AQ56" s="12">
        <f ca="1">SUMPRODUCT((Tablo[JOUR]=$A50)*(OFFSET(Tablo[marc],0,AQ$1)=$B56))</f>
        <v>0</v>
      </c>
      <c r="AR56" s="12">
        <f ca="1">SUMPRODUCT((Tablo[[  ]]=$A50)*(OFFSET(Tablo[JOUR],0,AR$1)=$B56))</f>
        <v>0</v>
      </c>
      <c r="AS56" s="12">
        <f ca="1">SUMPRODUCT((Tablo[[  ]]=$A50)*(OFFSET(Tablo[JOUR],0,AS$1)=$B56))</f>
        <v>0</v>
      </c>
      <c r="AT56" s="12">
        <f ca="1">SUMPRODUCT((Tablo[SEMAINE]=$A50)*(OFFSET(Tablo[am/pm],0,AT$1)=$B56))</f>
        <v>0</v>
      </c>
      <c r="AU56" s="12">
        <f ca="1">SUMPRODUCT((Tablo[JOUR]=$A50)*(OFFSET(Tablo[marc],0,AU$1)=$B56))</f>
        <v>0</v>
      </c>
      <c r="AV56" s="12">
        <f ca="1">SUMPRODUCT((Tablo[SEMAINE]=$A50)*(OFFSET(Tablo[am/pm],0,AV$1)=$B56))</f>
        <v>0</v>
      </c>
      <c r="AW56" s="12" t="e">
        <f ca="1">SUMPRODUCT((Tablo[[  ]]=$A50)*(OFFSET(Tablo[JOUR],0,AW$1)=$B56))</f>
        <v>#N/A</v>
      </c>
      <c r="AX56" s="12" t="e">
        <f ca="1">SUMPRODUCT((Tablo[[  ]]=$A50)*(OFFSET(Tablo[JOUR],0,AX$1)=$B56))</f>
        <v>#N/A</v>
      </c>
    </row>
    <row r="57" spans="1:50">
      <c r="A57" s="17"/>
      <c r="B57" s="16" t="s">
        <v>77</v>
      </c>
      <c r="C57" s="12" t="s">
        <v>88</v>
      </c>
      <c r="D57" s="12">
        <f ca="1">SUMPRODUCT((Tablo[[  ]]=$A50)*(OFFSET(Tablo[JOUR],0,D$1)=$B57))</f>
        <v>0</v>
      </c>
      <c r="E57" s="12">
        <f ca="1">SUMPRODUCT((Tablo[[  ]]=$A50)*(OFFSET(Tablo[JOUR],0,E$1)=$B57))</f>
        <v>0</v>
      </c>
      <c r="F57" s="12">
        <f ca="1">SUMPRODUCT((Tablo[[  ]]=$A50)*(OFFSET(Tablo[JOUR],0,F$1)=$B57))</f>
        <v>0</v>
      </c>
      <c r="G57" s="12">
        <f ca="1">SUMPRODUCT((Tablo[[  ]]=$A50)*(OFFSET(Tablo[JOUR],0,G$1)=$B57))</f>
        <v>0</v>
      </c>
      <c r="H57" s="12">
        <f ca="1">SUMPRODUCT((Tablo[[  ]]=$A50)*(OFFSET(Tablo[JOUR],0,H$1)=$B57))</f>
        <v>0</v>
      </c>
      <c r="I57" s="12">
        <f ca="1">SUMPRODUCT((Tablo[[  ]]=$A50)*(OFFSET(Tablo[JOUR],0,I$1)=$B57))</f>
        <v>0</v>
      </c>
      <c r="J57" s="12">
        <f ca="1">SUMPRODUCT((Tablo[[  ]]=$A50)*(OFFSET(Tablo[JOUR],0,J$1)=$B57))</f>
        <v>0</v>
      </c>
      <c r="K57" s="12">
        <f ca="1">SUMPRODUCT((Tablo[[  ]]=$A50)*(OFFSET(Tablo[JOUR],0,K$1)=$B57))</f>
        <v>0</v>
      </c>
      <c r="L57" s="12">
        <f ca="1">SUMPRODUCT((Tablo[[  ]]=$A50)*(OFFSET(Tablo[JOUR],0,L$1)=$B57))</f>
        <v>0</v>
      </c>
      <c r="M57" s="12">
        <f ca="1">SUMPRODUCT((Tablo[[  ]]=$A50)*(OFFSET(Tablo[JOUR],0,M$1)=$B57))</f>
        <v>0</v>
      </c>
      <c r="N57" s="12">
        <f ca="1">SUMPRODUCT((Tablo[SEMAINE]=$A50)*(OFFSET(Tablo[am/pm],0,N$1)=$B57))</f>
        <v>0</v>
      </c>
      <c r="O57" s="12">
        <f ca="1">SUMPRODUCT((Tablo[JOUR]=$A50)*(OFFSET(Tablo[marc],0,O$1)=$B57))</f>
        <v>0</v>
      </c>
      <c r="P57" s="12">
        <f ca="1">SUMPRODUCT((Tablo[am/pm]=$A50)*(OFFSET(Tablo[Jérémy M],0,P$1)=$B57))</f>
        <v>0</v>
      </c>
      <c r="Q57" s="12">
        <f ca="1">SUMPRODUCT((Tablo[marc]=$A50)*(OFFSET(Tablo[ursula],0,Q$1)=$B57))</f>
        <v>0</v>
      </c>
      <c r="R57" s="12">
        <f ca="1">SUMPRODUCT((Tablo[[  ]]=$A50)*(OFFSET(Tablo[JOUR],0,R$1)=$B57))</f>
        <v>0</v>
      </c>
      <c r="S57" s="12">
        <f ca="1">SUMPRODUCT((Tablo[[  ]]=$A50)*(OFFSET(Tablo[JOUR],0,S$1)=$B57))</f>
        <v>0</v>
      </c>
      <c r="T57" s="12">
        <f ca="1">SUMPRODUCT((Tablo[[  ]]=$A50)*(OFFSET(Tablo[JOUR],0,T$1)=$B57))</f>
        <v>0</v>
      </c>
      <c r="U57" s="12">
        <f ca="1">SUMPRODUCT((Tablo[[  ]]=$A50)*(OFFSET(Tablo[JOUR],0,U$1)=$B57))</f>
        <v>0</v>
      </c>
      <c r="V57" s="12">
        <f ca="1">SUMPRODUCT((Tablo[SEMAINE]=$A50)*(OFFSET(Tablo[am/pm],0,V$1)=$B57))</f>
        <v>0</v>
      </c>
      <c r="W57" s="12">
        <f ca="1">SUMPRODUCT((Tablo[JOUR]=$A50)*(OFFSET(Tablo[marc],0,W$1)=$B57))</f>
        <v>0</v>
      </c>
      <c r="X57" s="12">
        <f ca="1">SUMPRODUCT((Tablo[am/pm]=$A50)*(OFFSET(Tablo[Jérémy M],0,X$1)=$B57))</f>
        <v>0</v>
      </c>
      <c r="Y57" s="12">
        <f ca="1">SUMPRODUCT((Tablo[marc]=$A50)*(OFFSET(Tablo[ursula],0,Y$1)=$B57))</f>
        <v>0</v>
      </c>
      <c r="Z57" s="12">
        <f ca="1">SUMPRODUCT((Tablo[Jérémy M]=$A50)*(OFFSET(Tablo[carl],0,Z$1)=$B57))</f>
        <v>0</v>
      </c>
      <c r="AA57" s="12">
        <f ca="1">SUMPRODUCT((Tablo[[  ]]=$A50)*(OFFSET(Tablo[JOUR],0,AA$1)=$B57))</f>
        <v>0</v>
      </c>
      <c r="AB57" s="12">
        <f ca="1">SUMPRODUCT((Tablo[[  ]]=$A50)*(OFFSET(Tablo[JOUR],0,AB$1)=$B57))</f>
        <v>0</v>
      </c>
      <c r="AC57" s="12">
        <f ca="1">SUMPRODUCT((Tablo[[  ]]=$A50)*(OFFSET(Tablo[JOUR],0,AC$1)=$B57))</f>
        <v>0</v>
      </c>
      <c r="AD57" s="12">
        <f ca="1">SUMPRODUCT((Tablo[[  ]]=$A50)*(OFFSET(Tablo[JOUR],0,AD$1)=$B57))</f>
        <v>0</v>
      </c>
      <c r="AE57" s="12">
        <f ca="1">SUMPRODUCT((Tablo[[  ]]=$A50)*(OFFSET(Tablo[JOUR],0,AE$1)=$B57))</f>
        <v>0</v>
      </c>
      <c r="AF57" s="12">
        <f ca="1">SUMPRODUCT((Tablo[SEMAINE]=$A50)*(OFFSET(Tablo[am/pm],0,AF$1)=$B57))</f>
        <v>0</v>
      </c>
      <c r="AG57" s="12">
        <f ca="1">SUMPRODUCT((Tablo[[  ]]=$A50)*(OFFSET(Tablo[JOUR],0,AG$1)=$B57))</f>
        <v>0</v>
      </c>
      <c r="AH57" s="12">
        <f ca="1">SUMPRODUCT((Tablo[[  ]]=$A50)*(OFFSET(Tablo[JOUR],0,AH$1)=$B57))</f>
        <v>0</v>
      </c>
      <c r="AI57" s="12">
        <f ca="1">SUMPRODUCT((Tablo[SEMAINE]=$A50)*(OFFSET(Tablo[am/pm],0,AI$1)=$B57))</f>
        <v>0</v>
      </c>
      <c r="AJ57" s="12">
        <f ca="1">SUMPRODUCT((Tablo[JOUR]=$A50)*(OFFSET(Tablo[marc],0,AJ$1)=$B57))</f>
        <v>0</v>
      </c>
      <c r="AK57" s="12">
        <f ca="1">SUMPRODUCT((Tablo[am/pm]=$A50)*(OFFSET(Tablo[Jérémy M],0,AK$1)=$B57))</f>
        <v>0</v>
      </c>
      <c r="AL57" s="12">
        <f ca="1">SUMPRODUCT((Tablo[marc]=$A50)*(OFFSET(Tablo[ursula],0,AL$1)=$B57))</f>
        <v>0</v>
      </c>
      <c r="AM57" s="12">
        <f ca="1">SUMPRODUCT((Tablo[SEMAINE]=$A50)*(OFFSET(Tablo[am/pm],0,AM$1)=$B57))</f>
        <v>0</v>
      </c>
      <c r="AN57" s="12">
        <f ca="1">SUMPRODUCT((Tablo[SEMAINE]=$A50)*(OFFSET(Tablo[am/pm],0,AN$1)=$B57))</f>
        <v>0</v>
      </c>
      <c r="AO57" s="12">
        <f ca="1">SUMPRODUCT((Tablo[[  ]]=$A50)*(OFFSET(Tablo[JOUR],0,AO$1)=$B57))</f>
        <v>0</v>
      </c>
      <c r="AP57" s="12">
        <f ca="1">SUMPRODUCT((Tablo[SEMAINE]=$A50)*(OFFSET(Tablo[am/pm],0,AP$1)=$B57))</f>
        <v>0</v>
      </c>
      <c r="AQ57" s="12">
        <f ca="1">SUMPRODUCT((Tablo[JOUR]=$A50)*(OFFSET(Tablo[marc],0,AQ$1)=$B57))</f>
        <v>0</v>
      </c>
      <c r="AR57" s="12">
        <f ca="1">SUMPRODUCT((Tablo[[  ]]=$A50)*(OFFSET(Tablo[JOUR],0,AR$1)=$B57))</f>
        <v>0</v>
      </c>
      <c r="AS57" s="12">
        <f ca="1">SUMPRODUCT((Tablo[[  ]]=$A50)*(OFFSET(Tablo[JOUR],0,AS$1)=$B57))</f>
        <v>0</v>
      </c>
      <c r="AT57" s="12">
        <f ca="1">SUMPRODUCT((Tablo[SEMAINE]=$A50)*(OFFSET(Tablo[am/pm],0,AT$1)=$B57))</f>
        <v>0</v>
      </c>
      <c r="AU57" s="12">
        <f ca="1">SUMPRODUCT((Tablo[JOUR]=$A50)*(OFFSET(Tablo[marc],0,AU$1)=$B57))</f>
        <v>0</v>
      </c>
      <c r="AV57" s="12">
        <f ca="1">SUMPRODUCT((Tablo[SEMAINE]=$A50)*(OFFSET(Tablo[am/pm],0,AV$1)=$B57))</f>
        <v>0</v>
      </c>
      <c r="AW57" s="12" t="e">
        <f ca="1">SUMPRODUCT((Tablo[[  ]]=$A50)*(OFFSET(Tablo[JOUR],0,AW$1)=$B57))</f>
        <v>#N/A</v>
      </c>
      <c r="AX57" s="12" t="e">
        <f ca="1">SUMPRODUCT((Tablo[[  ]]=$A50)*(OFFSET(Tablo[JOUR],0,AX$1)=$B57))</f>
        <v>#N/A</v>
      </c>
    </row>
    <row r="58" spans="1:50">
      <c r="A58" s="17"/>
      <c r="B58" s="31" t="s">
        <v>75</v>
      </c>
      <c r="C58" s="12" t="s">
        <v>88</v>
      </c>
      <c r="D58" s="12">
        <f ca="1">SUMPRODUCT((Tablo[[  ]]=$A50)*(OFFSET(Tablo[JOUR],0,D$1)=$B58))</f>
        <v>0</v>
      </c>
      <c r="E58" s="12">
        <f ca="1">SUMPRODUCT((Tablo[[  ]]=$A50)*(OFFSET(Tablo[JOUR],0,E$1)=$B58))</f>
        <v>0</v>
      </c>
      <c r="F58" s="12">
        <f ca="1">SUMPRODUCT((Tablo[[  ]]=$A50)*(OFFSET(Tablo[JOUR],0,F$1)=$B58))</f>
        <v>0</v>
      </c>
      <c r="G58" s="12">
        <f ca="1">SUMPRODUCT((Tablo[[  ]]=$A50)*(OFFSET(Tablo[JOUR],0,G$1)=$B58))</f>
        <v>0</v>
      </c>
      <c r="H58" s="12">
        <f ca="1">SUMPRODUCT((Tablo[[  ]]=$A50)*(OFFSET(Tablo[JOUR],0,H$1)=$B58))</f>
        <v>0</v>
      </c>
      <c r="I58" s="12">
        <f ca="1">SUMPRODUCT((Tablo[[  ]]=$A50)*(OFFSET(Tablo[JOUR],0,I$1)=$B58))</f>
        <v>0</v>
      </c>
      <c r="J58" s="12">
        <f ca="1">SUMPRODUCT((Tablo[[  ]]=$A50)*(OFFSET(Tablo[JOUR],0,J$1)=$B58))</f>
        <v>0</v>
      </c>
      <c r="K58" s="12">
        <f ca="1">SUMPRODUCT((Tablo[[  ]]=$A50)*(OFFSET(Tablo[JOUR],0,K$1)=$B58))</f>
        <v>0</v>
      </c>
      <c r="L58" s="12">
        <f ca="1">SUMPRODUCT((Tablo[[  ]]=$A50)*(OFFSET(Tablo[JOUR],0,L$1)=$B58))</f>
        <v>0</v>
      </c>
      <c r="M58" s="12">
        <f ca="1">SUMPRODUCT((Tablo[[  ]]=$A50)*(OFFSET(Tablo[JOUR],0,M$1)=$B58))</f>
        <v>0</v>
      </c>
      <c r="N58" s="12">
        <f ca="1">SUMPRODUCT((Tablo[SEMAINE]=$A50)*(OFFSET(Tablo[am/pm],0,N$1)=$B58))</f>
        <v>0</v>
      </c>
      <c r="O58" s="12">
        <f ca="1">SUMPRODUCT((Tablo[JOUR]=$A50)*(OFFSET(Tablo[marc],0,O$1)=$B58))</f>
        <v>0</v>
      </c>
      <c r="P58" s="12">
        <f ca="1">SUMPRODUCT((Tablo[am/pm]=$A50)*(OFFSET(Tablo[Jérémy M],0,P$1)=$B58))</f>
        <v>0</v>
      </c>
      <c r="Q58" s="12">
        <f ca="1">SUMPRODUCT((Tablo[marc]=$A50)*(OFFSET(Tablo[ursula],0,Q$1)=$B58))</f>
        <v>0</v>
      </c>
      <c r="R58" s="12">
        <f ca="1">SUMPRODUCT((Tablo[[  ]]=$A50)*(OFFSET(Tablo[JOUR],0,R$1)=$B58))</f>
        <v>0</v>
      </c>
      <c r="S58" s="12">
        <f ca="1">SUMPRODUCT((Tablo[[  ]]=$A50)*(OFFSET(Tablo[JOUR],0,S$1)=$B58))</f>
        <v>0</v>
      </c>
      <c r="T58" s="12">
        <f ca="1">SUMPRODUCT((Tablo[[  ]]=$A50)*(OFFSET(Tablo[JOUR],0,T$1)=$B58))</f>
        <v>0</v>
      </c>
      <c r="U58" s="12">
        <f ca="1">SUMPRODUCT((Tablo[[  ]]=$A50)*(OFFSET(Tablo[JOUR],0,U$1)=$B58))</f>
        <v>0</v>
      </c>
      <c r="V58" s="12">
        <f ca="1">SUMPRODUCT((Tablo[SEMAINE]=$A50)*(OFFSET(Tablo[am/pm],0,V$1)=$B58))</f>
        <v>0</v>
      </c>
      <c r="W58" s="12">
        <f ca="1">SUMPRODUCT((Tablo[JOUR]=$A50)*(OFFSET(Tablo[marc],0,W$1)=$B58))</f>
        <v>0</v>
      </c>
      <c r="X58" s="12">
        <f ca="1">SUMPRODUCT((Tablo[am/pm]=$A50)*(OFFSET(Tablo[Jérémy M],0,X$1)=$B58))</f>
        <v>0</v>
      </c>
      <c r="Y58" s="12">
        <f ca="1">SUMPRODUCT((Tablo[marc]=$A50)*(OFFSET(Tablo[ursula],0,Y$1)=$B58))</f>
        <v>0</v>
      </c>
      <c r="Z58" s="12">
        <f ca="1">SUMPRODUCT((Tablo[Jérémy M]=$A50)*(OFFSET(Tablo[carl],0,Z$1)=$B58))</f>
        <v>0</v>
      </c>
      <c r="AA58" s="12">
        <f ca="1">SUMPRODUCT((Tablo[[  ]]=$A50)*(OFFSET(Tablo[JOUR],0,AA$1)=$B58))</f>
        <v>0</v>
      </c>
      <c r="AB58" s="12">
        <f ca="1">SUMPRODUCT((Tablo[[  ]]=$A50)*(OFFSET(Tablo[JOUR],0,AB$1)=$B58))</f>
        <v>0</v>
      </c>
      <c r="AC58" s="12">
        <f ca="1">SUMPRODUCT((Tablo[[  ]]=$A50)*(OFFSET(Tablo[JOUR],0,AC$1)=$B58))</f>
        <v>0</v>
      </c>
      <c r="AD58" s="12">
        <f ca="1">SUMPRODUCT((Tablo[[  ]]=$A50)*(OFFSET(Tablo[JOUR],0,AD$1)=$B58))</f>
        <v>0</v>
      </c>
      <c r="AE58" s="12">
        <f ca="1">SUMPRODUCT((Tablo[[  ]]=$A50)*(OFFSET(Tablo[JOUR],0,AE$1)=$B58))</f>
        <v>0</v>
      </c>
      <c r="AF58" s="12">
        <f ca="1">SUMPRODUCT((Tablo[SEMAINE]=$A50)*(OFFSET(Tablo[am/pm],0,AF$1)=$B58))</f>
        <v>0</v>
      </c>
      <c r="AG58" s="12">
        <f ca="1">SUMPRODUCT((Tablo[[  ]]=$A50)*(OFFSET(Tablo[JOUR],0,AG$1)=$B58))</f>
        <v>0</v>
      </c>
      <c r="AH58" s="12">
        <f ca="1">SUMPRODUCT((Tablo[[  ]]=$A50)*(OFFSET(Tablo[JOUR],0,AH$1)=$B58))</f>
        <v>0</v>
      </c>
      <c r="AI58" s="12">
        <f ca="1">SUMPRODUCT((Tablo[SEMAINE]=$A50)*(OFFSET(Tablo[am/pm],0,AI$1)=$B58))</f>
        <v>0</v>
      </c>
      <c r="AJ58" s="12">
        <f ca="1">SUMPRODUCT((Tablo[JOUR]=$A50)*(OFFSET(Tablo[marc],0,AJ$1)=$B58))</f>
        <v>0</v>
      </c>
      <c r="AK58" s="12">
        <f ca="1">SUMPRODUCT((Tablo[am/pm]=$A50)*(OFFSET(Tablo[Jérémy M],0,AK$1)=$B58))</f>
        <v>0</v>
      </c>
      <c r="AL58" s="12">
        <f ca="1">SUMPRODUCT((Tablo[marc]=$A50)*(OFFSET(Tablo[ursula],0,AL$1)=$B58))</f>
        <v>0</v>
      </c>
      <c r="AM58" s="12">
        <f ca="1">SUMPRODUCT((Tablo[SEMAINE]=$A50)*(OFFSET(Tablo[am/pm],0,AM$1)=$B58))</f>
        <v>0</v>
      </c>
      <c r="AN58" s="12">
        <f ca="1">SUMPRODUCT((Tablo[SEMAINE]=$A50)*(OFFSET(Tablo[am/pm],0,AN$1)=$B58))</f>
        <v>0</v>
      </c>
      <c r="AO58" s="12">
        <f ca="1">SUMPRODUCT((Tablo[[  ]]=$A50)*(OFFSET(Tablo[JOUR],0,AO$1)=$B58))</f>
        <v>0</v>
      </c>
      <c r="AP58" s="12">
        <f ca="1">SUMPRODUCT((Tablo[SEMAINE]=$A50)*(OFFSET(Tablo[am/pm],0,AP$1)=$B58))</f>
        <v>0</v>
      </c>
      <c r="AQ58" s="12">
        <f ca="1">SUMPRODUCT((Tablo[JOUR]=$A50)*(OFFSET(Tablo[marc],0,AQ$1)=$B58))</f>
        <v>0</v>
      </c>
      <c r="AR58" s="12">
        <f ca="1">SUMPRODUCT((Tablo[[  ]]=$A50)*(OFFSET(Tablo[JOUR],0,AR$1)=$B58))</f>
        <v>0</v>
      </c>
      <c r="AS58" s="12">
        <f ca="1">SUMPRODUCT((Tablo[[  ]]=$A50)*(OFFSET(Tablo[JOUR],0,AS$1)=$B58))</f>
        <v>0</v>
      </c>
      <c r="AT58" s="12">
        <f ca="1">SUMPRODUCT((Tablo[SEMAINE]=$A50)*(OFFSET(Tablo[am/pm],0,AT$1)=$B58))</f>
        <v>0</v>
      </c>
      <c r="AU58" s="12">
        <f ca="1">SUMPRODUCT((Tablo[JOUR]=$A50)*(OFFSET(Tablo[marc],0,AU$1)=$B58))</f>
        <v>0</v>
      </c>
      <c r="AV58" s="12">
        <f ca="1">SUMPRODUCT((Tablo[SEMAINE]=$A50)*(OFFSET(Tablo[am/pm],0,AV$1)=$B58))</f>
        <v>0</v>
      </c>
      <c r="AW58" s="12" t="e">
        <f ca="1">SUMPRODUCT((Tablo[[  ]]=$A50)*(OFFSET(Tablo[JOUR],0,AW$1)=$B58))</f>
        <v>#N/A</v>
      </c>
      <c r="AX58" s="12" t="e">
        <f ca="1">SUMPRODUCT((Tablo[[  ]]=$A50)*(OFFSET(Tablo[JOUR],0,AX$1)=$B58))</f>
        <v>#N/A</v>
      </c>
    </row>
    <row r="59" spans="1:50">
      <c r="A59" s="17"/>
      <c r="B59" s="31" t="s">
        <v>89</v>
      </c>
      <c r="C59" s="23" t="s">
        <v>86</v>
      </c>
      <c r="D59" s="12">
        <f ca="1">SUMPRODUCT((Tablo[[  ]]=$A51)*(OFFSET(Tablo[JOUR],0,D$1)=$B59))</f>
        <v>0</v>
      </c>
      <c r="E59" s="12">
        <f ca="1">SUMPRODUCT((Tablo[[  ]]=$A51)*(OFFSET(Tablo[JOUR],0,E$1)=$B59))</f>
        <v>0</v>
      </c>
      <c r="F59" s="12">
        <f ca="1">SUMPRODUCT((Tablo[[  ]]=$A51)*(OFFSET(Tablo[JOUR],0,F$1)=$B59))</f>
        <v>0</v>
      </c>
      <c r="G59" s="12">
        <f ca="1">SUMPRODUCT((Tablo[[  ]]=$A51)*(OFFSET(Tablo[JOUR],0,G$1)=$B59))</f>
        <v>0</v>
      </c>
      <c r="H59" s="12">
        <f ca="1">SUMPRODUCT((Tablo[[  ]]=$A51)*(OFFSET(Tablo[JOUR],0,H$1)=$B59))</f>
        <v>0</v>
      </c>
      <c r="I59" s="12">
        <f ca="1">SUMPRODUCT((Tablo[[  ]]=$A51)*(OFFSET(Tablo[JOUR],0,I$1)=$B59))</f>
        <v>0</v>
      </c>
      <c r="J59" s="12">
        <f ca="1">SUMPRODUCT((Tablo[[  ]]=$A51)*(OFFSET(Tablo[JOUR],0,J$1)=$B59))</f>
        <v>0</v>
      </c>
      <c r="K59" s="12">
        <f ca="1">SUMPRODUCT((Tablo[[  ]]=$A51)*(OFFSET(Tablo[JOUR],0,K$1)=$B59))</f>
        <v>0</v>
      </c>
      <c r="L59" s="12">
        <f ca="1">SUMPRODUCT((Tablo[[  ]]=$A51)*(OFFSET(Tablo[JOUR],0,L$1)=$B59))</f>
        <v>0</v>
      </c>
      <c r="M59" s="12">
        <f ca="1">SUMPRODUCT((Tablo[[  ]]=$A51)*(OFFSET(Tablo[JOUR],0,M$1)=$B59))</f>
        <v>0</v>
      </c>
      <c r="N59" s="12">
        <f ca="1">SUMPRODUCT((Tablo[SEMAINE]=$A51)*(OFFSET(Tablo[am/pm],0,N$1)=$B59))</f>
        <v>0</v>
      </c>
      <c r="O59" s="12">
        <f ca="1">SUMPRODUCT((Tablo[JOUR]=$A51)*(OFFSET(Tablo[marc],0,O$1)=$B59))</f>
        <v>0</v>
      </c>
      <c r="P59" s="12">
        <f ca="1">SUMPRODUCT((Tablo[am/pm]=$A51)*(OFFSET(Tablo[Jérémy M],0,P$1)=$B59))</f>
        <v>0</v>
      </c>
      <c r="Q59" s="12">
        <f ca="1">SUMPRODUCT((Tablo[marc]=$A51)*(OFFSET(Tablo[ursula],0,Q$1)=$B59))</f>
        <v>0</v>
      </c>
      <c r="R59" s="12">
        <f ca="1">SUMPRODUCT((Tablo[[  ]]=$A51)*(OFFSET(Tablo[JOUR],0,R$1)=$B59))</f>
        <v>0</v>
      </c>
      <c r="S59" s="12">
        <f ca="1">SUMPRODUCT((Tablo[[  ]]=$A51)*(OFFSET(Tablo[JOUR],0,S$1)=$B59))</f>
        <v>0</v>
      </c>
      <c r="T59" s="12">
        <f ca="1">SUMPRODUCT((Tablo[[  ]]=$A51)*(OFFSET(Tablo[JOUR],0,T$1)=$B59))</f>
        <v>0</v>
      </c>
      <c r="U59" s="12">
        <f ca="1">SUMPRODUCT((Tablo[[  ]]=$A51)*(OFFSET(Tablo[JOUR],0,U$1)=$B59))</f>
        <v>0</v>
      </c>
      <c r="V59" s="12">
        <f ca="1">SUMPRODUCT((Tablo[SEMAINE]=$A51)*(OFFSET(Tablo[am/pm],0,V$1)=$B59))</f>
        <v>0</v>
      </c>
      <c r="W59" s="12">
        <f ca="1">SUMPRODUCT((Tablo[JOUR]=$A51)*(OFFSET(Tablo[marc],0,W$1)=$B59))</f>
        <v>0</v>
      </c>
      <c r="X59" s="12">
        <f ca="1">SUMPRODUCT((Tablo[am/pm]=$A51)*(OFFSET(Tablo[Jérémy M],0,X$1)=$B59))</f>
        <v>0</v>
      </c>
      <c r="Y59" s="12">
        <f ca="1">SUMPRODUCT((Tablo[marc]=$A51)*(OFFSET(Tablo[ursula],0,Y$1)=$B59))</f>
        <v>0</v>
      </c>
      <c r="Z59" s="12">
        <f ca="1">SUMPRODUCT((Tablo[Jérémy M]=$A51)*(OFFSET(Tablo[carl],0,Z$1)=$B59))</f>
        <v>0</v>
      </c>
      <c r="AA59" s="12">
        <f ca="1">SUMPRODUCT((Tablo[[  ]]=$A51)*(OFFSET(Tablo[JOUR],0,AA$1)=$B59))</f>
        <v>0</v>
      </c>
      <c r="AB59" s="12">
        <f ca="1">SUMPRODUCT((Tablo[[  ]]=$A51)*(OFFSET(Tablo[JOUR],0,AB$1)=$B59))</f>
        <v>0</v>
      </c>
      <c r="AC59" s="12">
        <f ca="1">SUMPRODUCT((Tablo[[  ]]=$A51)*(OFFSET(Tablo[JOUR],0,AC$1)=$B59))</f>
        <v>0</v>
      </c>
      <c r="AD59" s="12">
        <f ca="1">SUMPRODUCT((Tablo[[  ]]=$A51)*(OFFSET(Tablo[JOUR],0,AD$1)=$B59))</f>
        <v>0</v>
      </c>
      <c r="AE59" s="12">
        <f ca="1">SUMPRODUCT((Tablo[[  ]]=$A51)*(OFFSET(Tablo[JOUR],0,AE$1)=$B59))</f>
        <v>0</v>
      </c>
      <c r="AF59" s="12">
        <f ca="1">SUMPRODUCT((Tablo[SEMAINE]=$A51)*(OFFSET(Tablo[am/pm],0,AF$1)=$B59))</f>
        <v>0</v>
      </c>
      <c r="AG59" s="12">
        <f ca="1">SUMPRODUCT((Tablo[[  ]]=$A51)*(OFFSET(Tablo[JOUR],0,AG$1)=$B59))</f>
        <v>0</v>
      </c>
      <c r="AH59" s="12">
        <f ca="1">SUMPRODUCT((Tablo[[  ]]=$A51)*(OFFSET(Tablo[JOUR],0,AH$1)=$B59))</f>
        <v>0</v>
      </c>
      <c r="AI59" s="12">
        <f ca="1">SUMPRODUCT((Tablo[SEMAINE]=$A51)*(OFFSET(Tablo[am/pm],0,AI$1)=$B59))</f>
        <v>0</v>
      </c>
      <c r="AJ59" s="12">
        <f ca="1">SUMPRODUCT((Tablo[JOUR]=$A51)*(OFFSET(Tablo[marc],0,AJ$1)=$B59))</f>
        <v>0</v>
      </c>
      <c r="AK59" s="12">
        <f ca="1">SUMPRODUCT((Tablo[am/pm]=$A51)*(OFFSET(Tablo[Jérémy M],0,AK$1)=$B59))</f>
        <v>0</v>
      </c>
      <c r="AL59" s="12">
        <f ca="1">SUMPRODUCT((Tablo[marc]=$A51)*(OFFSET(Tablo[ursula],0,AL$1)=$B59))</f>
        <v>0</v>
      </c>
      <c r="AM59" s="12">
        <f ca="1">SUMPRODUCT((Tablo[SEMAINE]=$A51)*(OFFSET(Tablo[am/pm],0,AM$1)=$B59))</f>
        <v>0</v>
      </c>
      <c r="AN59" s="12">
        <f ca="1">SUMPRODUCT((Tablo[SEMAINE]=$A51)*(OFFSET(Tablo[am/pm],0,AN$1)=$B59))</f>
        <v>0</v>
      </c>
      <c r="AO59" s="12">
        <f ca="1">SUMPRODUCT((Tablo[[  ]]=$A51)*(OFFSET(Tablo[JOUR],0,AO$1)=$B59))</f>
        <v>0</v>
      </c>
      <c r="AP59" s="12">
        <f ca="1">SUMPRODUCT((Tablo[SEMAINE]=$A51)*(OFFSET(Tablo[am/pm],0,AP$1)=$B59))</f>
        <v>0</v>
      </c>
      <c r="AQ59" s="12">
        <f ca="1">SUMPRODUCT((Tablo[JOUR]=$A51)*(OFFSET(Tablo[marc],0,AQ$1)=$B59))</f>
        <v>0</v>
      </c>
      <c r="AR59" s="12">
        <f ca="1">SUMPRODUCT((Tablo[[  ]]=$A51)*(OFFSET(Tablo[JOUR],0,AR$1)=$B59))</f>
        <v>0</v>
      </c>
      <c r="AS59" s="12">
        <f ca="1">SUMPRODUCT((Tablo[[  ]]=$A51)*(OFFSET(Tablo[JOUR],0,AS$1)=$B59))</f>
        <v>0</v>
      </c>
      <c r="AT59" s="12">
        <f ca="1">SUMPRODUCT((Tablo[SEMAINE]=$A51)*(OFFSET(Tablo[am/pm],0,AT$1)=$B59))</f>
        <v>0</v>
      </c>
      <c r="AU59" s="12">
        <f ca="1">SUMPRODUCT((Tablo[JOUR]=$A51)*(OFFSET(Tablo[marc],0,AU$1)=$B59))</f>
        <v>0</v>
      </c>
      <c r="AV59" s="12">
        <f ca="1">SUMPRODUCT((Tablo[SEMAINE]=$A51)*(OFFSET(Tablo[am/pm],0,AV$1)=$B59))</f>
        <v>0</v>
      </c>
      <c r="AW59" s="12" t="e">
        <f ca="1">SUMPRODUCT((Tablo[[  ]]=$A51)*(OFFSET(Tablo[JOUR],0,AW$1)=$B59))</f>
        <v>#N/A</v>
      </c>
      <c r="AX59" s="12" t="e">
        <f ca="1">SUMPRODUCT((Tablo[[  ]]=$A51)*(OFFSET(Tablo[JOUR],0,AX$1)=$B59))</f>
        <v>#N/A</v>
      </c>
    </row>
    <row r="60" spans="1:50">
      <c r="A60" s="17"/>
      <c r="B60" s="31" t="s">
        <v>75</v>
      </c>
      <c r="C60" s="12" t="s">
        <v>88</v>
      </c>
      <c r="D60" s="12">
        <f ca="1">SUMPRODUCT((Tablo[[  ]]=$A52)*(OFFSET(Tablo[JOUR],0,D$1)=$B60))</f>
        <v>0</v>
      </c>
      <c r="E60" s="12">
        <f ca="1">SUMPRODUCT((Tablo[[  ]]=$A52)*(OFFSET(Tablo[JOUR],0,E$1)=$B60))</f>
        <v>0</v>
      </c>
      <c r="F60" s="12">
        <f ca="1">SUMPRODUCT((Tablo[[  ]]=$A52)*(OFFSET(Tablo[JOUR],0,F$1)=$B60))</f>
        <v>0</v>
      </c>
      <c r="G60" s="12">
        <f ca="1">SUMPRODUCT((Tablo[[  ]]=$A52)*(OFFSET(Tablo[JOUR],0,G$1)=$B60))</f>
        <v>0</v>
      </c>
      <c r="H60" s="12">
        <f ca="1">SUMPRODUCT((Tablo[[  ]]=$A52)*(OFFSET(Tablo[JOUR],0,H$1)=$B60))</f>
        <v>0</v>
      </c>
      <c r="I60" s="12">
        <f ca="1">SUMPRODUCT((Tablo[[  ]]=$A52)*(OFFSET(Tablo[JOUR],0,I$1)=$B60))</f>
        <v>0</v>
      </c>
      <c r="J60" s="12">
        <f ca="1">SUMPRODUCT((Tablo[[  ]]=$A52)*(OFFSET(Tablo[JOUR],0,J$1)=$B60))</f>
        <v>0</v>
      </c>
      <c r="K60" s="12">
        <f ca="1">SUMPRODUCT((Tablo[[  ]]=$A52)*(OFFSET(Tablo[JOUR],0,K$1)=$B60))</f>
        <v>0</v>
      </c>
      <c r="L60" s="12">
        <f ca="1">SUMPRODUCT((Tablo[[  ]]=$A52)*(OFFSET(Tablo[JOUR],0,L$1)=$B60))</f>
        <v>0</v>
      </c>
      <c r="M60" s="12">
        <f ca="1">SUMPRODUCT((Tablo[[  ]]=$A52)*(OFFSET(Tablo[JOUR],0,M$1)=$B60))</f>
        <v>0</v>
      </c>
      <c r="N60" s="12">
        <f ca="1">SUMPRODUCT((Tablo[SEMAINE]=$A52)*(OFFSET(Tablo[am/pm],0,N$1)=$B60))</f>
        <v>0</v>
      </c>
      <c r="O60" s="12">
        <f ca="1">SUMPRODUCT((Tablo[JOUR]=$A52)*(OFFSET(Tablo[marc],0,O$1)=$B60))</f>
        <v>0</v>
      </c>
      <c r="P60" s="12">
        <f ca="1">SUMPRODUCT((Tablo[am/pm]=$A52)*(OFFSET(Tablo[Jérémy M],0,P$1)=$B60))</f>
        <v>0</v>
      </c>
      <c r="Q60" s="12">
        <f ca="1">SUMPRODUCT((Tablo[marc]=$A52)*(OFFSET(Tablo[ursula],0,Q$1)=$B60))</f>
        <v>0</v>
      </c>
      <c r="R60" s="12">
        <f ca="1">SUMPRODUCT((Tablo[[  ]]=$A52)*(OFFSET(Tablo[JOUR],0,R$1)=$B60))</f>
        <v>0</v>
      </c>
      <c r="S60" s="12">
        <f ca="1">SUMPRODUCT((Tablo[[  ]]=$A52)*(OFFSET(Tablo[JOUR],0,S$1)=$B60))</f>
        <v>0</v>
      </c>
      <c r="T60" s="12">
        <f ca="1">SUMPRODUCT((Tablo[[  ]]=$A52)*(OFFSET(Tablo[JOUR],0,T$1)=$B60))</f>
        <v>0</v>
      </c>
      <c r="U60" s="12">
        <f ca="1">SUMPRODUCT((Tablo[[  ]]=$A52)*(OFFSET(Tablo[JOUR],0,U$1)=$B60))</f>
        <v>0</v>
      </c>
      <c r="V60" s="12">
        <f ca="1">SUMPRODUCT((Tablo[SEMAINE]=$A52)*(OFFSET(Tablo[am/pm],0,V$1)=$B60))</f>
        <v>0</v>
      </c>
      <c r="W60" s="12">
        <f ca="1">SUMPRODUCT((Tablo[JOUR]=$A52)*(OFFSET(Tablo[marc],0,W$1)=$B60))</f>
        <v>0</v>
      </c>
      <c r="X60" s="12">
        <f ca="1">SUMPRODUCT((Tablo[am/pm]=$A52)*(OFFSET(Tablo[Jérémy M],0,X$1)=$B60))</f>
        <v>0</v>
      </c>
      <c r="Y60" s="12">
        <f ca="1">SUMPRODUCT((Tablo[marc]=$A52)*(OFFSET(Tablo[ursula],0,Y$1)=$B60))</f>
        <v>0</v>
      </c>
      <c r="Z60" s="12">
        <f ca="1">SUMPRODUCT((Tablo[Jérémy M]=$A52)*(OFFSET(Tablo[carl],0,Z$1)=$B60))</f>
        <v>0</v>
      </c>
      <c r="AA60" s="12">
        <f ca="1">SUMPRODUCT((Tablo[[  ]]=$A52)*(OFFSET(Tablo[JOUR],0,AA$1)=$B60))</f>
        <v>0</v>
      </c>
      <c r="AB60" s="12">
        <f ca="1">SUMPRODUCT((Tablo[[  ]]=$A52)*(OFFSET(Tablo[JOUR],0,AB$1)=$B60))</f>
        <v>0</v>
      </c>
      <c r="AC60" s="12">
        <f ca="1">SUMPRODUCT((Tablo[[  ]]=$A52)*(OFFSET(Tablo[JOUR],0,AC$1)=$B60))</f>
        <v>0</v>
      </c>
      <c r="AD60" s="12">
        <f ca="1">SUMPRODUCT((Tablo[[  ]]=$A52)*(OFFSET(Tablo[JOUR],0,AD$1)=$B60))</f>
        <v>0</v>
      </c>
      <c r="AE60" s="12">
        <f ca="1">SUMPRODUCT((Tablo[[  ]]=$A52)*(OFFSET(Tablo[JOUR],0,AE$1)=$B60))</f>
        <v>0</v>
      </c>
      <c r="AF60" s="12">
        <f ca="1">SUMPRODUCT((Tablo[SEMAINE]=$A52)*(OFFSET(Tablo[am/pm],0,AF$1)=$B60))</f>
        <v>0</v>
      </c>
      <c r="AG60" s="12">
        <f ca="1">SUMPRODUCT((Tablo[[  ]]=$A52)*(OFFSET(Tablo[JOUR],0,AG$1)=$B60))</f>
        <v>0</v>
      </c>
      <c r="AH60" s="12">
        <f ca="1">SUMPRODUCT((Tablo[[  ]]=$A52)*(OFFSET(Tablo[JOUR],0,AH$1)=$B60))</f>
        <v>0</v>
      </c>
      <c r="AI60" s="12">
        <f ca="1">SUMPRODUCT((Tablo[SEMAINE]=$A52)*(OFFSET(Tablo[am/pm],0,AI$1)=$B60))</f>
        <v>0</v>
      </c>
      <c r="AJ60" s="12">
        <f ca="1">SUMPRODUCT((Tablo[JOUR]=$A52)*(OFFSET(Tablo[marc],0,AJ$1)=$B60))</f>
        <v>0</v>
      </c>
      <c r="AK60" s="12">
        <f ca="1">SUMPRODUCT((Tablo[am/pm]=$A52)*(OFFSET(Tablo[Jérémy M],0,AK$1)=$B60))</f>
        <v>0</v>
      </c>
      <c r="AL60" s="12">
        <f ca="1">SUMPRODUCT((Tablo[marc]=$A52)*(OFFSET(Tablo[ursula],0,AL$1)=$B60))</f>
        <v>0</v>
      </c>
      <c r="AM60" s="12">
        <f ca="1">SUMPRODUCT((Tablo[SEMAINE]=$A52)*(OFFSET(Tablo[am/pm],0,AM$1)=$B60))</f>
        <v>0</v>
      </c>
      <c r="AN60" s="12">
        <f ca="1">SUMPRODUCT((Tablo[SEMAINE]=$A52)*(OFFSET(Tablo[am/pm],0,AN$1)=$B60))</f>
        <v>0</v>
      </c>
      <c r="AO60" s="12">
        <f ca="1">SUMPRODUCT((Tablo[[  ]]=$A52)*(OFFSET(Tablo[JOUR],0,AO$1)=$B60))</f>
        <v>0</v>
      </c>
      <c r="AP60" s="12">
        <f ca="1">SUMPRODUCT((Tablo[SEMAINE]=$A52)*(OFFSET(Tablo[am/pm],0,AP$1)=$B60))</f>
        <v>0</v>
      </c>
      <c r="AQ60" s="12">
        <f ca="1">SUMPRODUCT((Tablo[JOUR]=$A52)*(OFFSET(Tablo[marc],0,AQ$1)=$B60))</f>
        <v>0</v>
      </c>
      <c r="AR60" s="12">
        <f ca="1">SUMPRODUCT((Tablo[[  ]]=$A52)*(OFFSET(Tablo[JOUR],0,AR$1)=$B60))</f>
        <v>0</v>
      </c>
      <c r="AS60" s="12">
        <f ca="1">SUMPRODUCT((Tablo[[  ]]=$A52)*(OFFSET(Tablo[JOUR],0,AS$1)=$B60))</f>
        <v>0</v>
      </c>
      <c r="AT60" s="12">
        <f ca="1">SUMPRODUCT((Tablo[SEMAINE]=$A52)*(OFFSET(Tablo[am/pm],0,AT$1)=$B60))</f>
        <v>0</v>
      </c>
      <c r="AU60" s="12">
        <f ca="1">SUMPRODUCT((Tablo[JOUR]=$A52)*(OFFSET(Tablo[marc],0,AU$1)=$B60))</f>
        <v>0</v>
      </c>
      <c r="AV60" s="12">
        <f ca="1">SUMPRODUCT((Tablo[SEMAINE]=$A52)*(OFFSET(Tablo[am/pm],0,AV$1)=$B60))</f>
        <v>0</v>
      </c>
      <c r="AW60" s="12" t="e">
        <f ca="1">SUMPRODUCT((Tablo[[  ]]=$A52)*(OFFSET(Tablo[JOUR],0,AW$1)=$B60))</f>
        <v>#N/A</v>
      </c>
      <c r="AX60" s="12" t="e">
        <f ca="1">SUMPRODUCT((Tablo[[  ]]=$A52)*(OFFSET(Tablo[JOUR],0,AX$1)=$B60))</f>
        <v>#N/A</v>
      </c>
    </row>
    <row r="61" spans="1:50" s="10" customFormat="1" ht="13.5" thickBot="1">
      <c r="A61" s="9"/>
      <c r="B61" s="18" t="s">
        <v>76</v>
      </c>
      <c r="C61" s="10" t="s">
        <v>88</v>
      </c>
      <c r="D61" s="10">
        <f ca="1">SUMPRODUCT((Tablo[[  ]]=$A50)*(OFFSET(Tablo[JOUR],0,D$1)=$B61))</f>
        <v>0</v>
      </c>
      <c r="E61" s="10">
        <f ca="1">SUMPRODUCT((Tablo[[  ]]=$A50)*(OFFSET(Tablo[JOUR],0,E$1)=$B61))</f>
        <v>0</v>
      </c>
      <c r="F61" s="10">
        <f ca="1">SUMPRODUCT((Tablo[[  ]]=$A50)*(OFFSET(Tablo[JOUR],0,F$1)=$B61))</f>
        <v>0</v>
      </c>
      <c r="G61" s="10">
        <f ca="1">SUMPRODUCT((Tablo[[  ]]=$A50)*(OFFSET(Tablo[JOUR],0,G$1)=$B61))</f>
        <v>0</v>
      </c>
      <c r="H61" s="10">
        <f ca="1">SUMPRODUCT((Tablo[[  ]]=$A50)*(OFFSET(Tablo[JOUR],0,H$1)=$B61))</f>
        <v>0</v>
      </c>
      <c r="I61" s="10">
        <f ca="1">SUMPRODUCT((Tablo[[  ]]=$A50)*(OFFSET(Tablo[JOUR],0,I$1)=$B61))</f>
        <v>0</v>
      </c>
      <c r="J61" s="10">
        <f ca="1">SUMPRODUCT((Tablo[[  ]]=$A50)*(OFFSET(Tablo[JOUR],0,J$1)=$B61))</f>
        <v>0</v>
      </c>
      <c r="K61" s="10">
        <f ca="1">SUMPRODUCT((Tablo[[  ]]=$A50)*(OFFSET(Tablo[JOUR],0,K$1)=$B61))</f>
        <v>0</v>
      </c>
      <c r="L61" s="10">
        <f ca="1">SUMPRODUCT((Tablo[[  ]]=$A50)*(OFFSET(Tablo[JOUR],0,L$1)=$B61))</f>
        <v>0</v>
      </c>
      <c r="M61" s="10">
        <f ca="1">SUMPRODUCT((Tablo[[  ]]=$A50)*(OFFSET(Tablo[JOUR],0,M$1)=$B61))</f>
        <v>0</v>
      </c>
      <c r="N61" s="10">
        <f ca="1">SUMPRODUCT((Tablo[SEMAINE]=$A50)*(OFFSET(Tablo[am/pm],0,N$1)=$B61))</f>
        <v>0</v>
      </c>
      <c r="O61" s="10">
        <f ca="1">SUMPRODUCT((Tablo[JOUR]=$A50)*(OFFSET(Tablo[marc],0,O$1)=$B61))</f>
        <v>0</v>
      </c>
      <c r="P61" s="10">
        <f ca="1">SUMPRODUCT((Tablo[am/pm]=$A50)*(OFFSET(Tablo[Jérémy M],0,P$1)=$B61))</f>
        <v>0</v>
      </c>
      <c r="Q61" s="10">
        <f ca="1">SUMPRODUCT((Tablo[marc]=$A50)*(OFFSET(Tablo[ursula],0,Q$1)=$B61))</f>
        <v>0</v>
      </c>
      <c r="R61" s="10">
        <f ca="1">SUMPRODUCT((Tablo[[  ]]=$A50)*(OFFSET(Tablo[JOUR],0,R$1)=$B61))</f>
        <v>0</v>
      </c>
      <c r="S61" s="10">
        <f ca="1">SUMPRODUCT((Tablo[[  ]]=$A50)*(OFFSET(Tablo[JOUR],0,S$1)=$B61))</f>
        <v>0</v>
      </c>
      <c r="T61" s="10">
        <f ca="1">SUMPRODUCT((Tablo[[  ]]=$A50)*(OFFSET(Tablo[JOUR],0,T$1)=$B61))</f>
        <v>0</v>
      </c>
      <c r="U61" s="10">
        <f ca="1">SUMPRODUCT((Tablo[[  ]]=$A50)*(OFFSET(Tablo[JOUR],0,U$1)=$B61))</f>
        <v>0</v>
      </c>
      <c r="V61" s="10">
        <f ca="1">SUMPRODUCT((Tablo[SEMAINE]=$A50)*(OFFSET(Tablo[am/pm],0,V$1)=$B61))</f>
        <v>0</v>
      </c>
      <c r="W61" s="10">
        <f ca="1">SUMPRODUCT((Tablo[JOUR]=$A50)*(OFFSET(Tablo[marc],0,W$1)=$B61))</f>
        <v>0</v>
      </c>
      <c r="X61" s="10">
        <f ca="1">SUMPRODUCT((Tablo[am/pm]=$A50)*(OFFSET(Tablo[Jérémy M],0,X$1)=$B61))</f>
        <v>0</v>
      </c>
      <c r="Y61" s="10">
        <f ca="1">SUMPRODUCT((Tablo[marc]=$A50)*(OFFSET(Tablo[ursula],0,Y$1)=$B61))</f>
        <v>0</v>
      </c>
      <c r="Z61" s="10">
        <f ca="1">SUMPRODUCT((Tablo[Jérémy M]=$A50)*(OFFSET(Tablo[carl],0,Z$1)=$B61))</f>
        <v>0</v>
      </c>
      <c r="AA61" s="10">
        <f ca="1">SUMPRODUCT((Tablo[[  ]]=$A50)*(OFFSET(Tablo[JOUR],0,AA$1)=$B61))</f>
        <v>0</v>
      </c>
      <c r="AB61" s="10">
        <f ca="1">SUMPRODUCT((Tablo[[  ]]=$A50)*(OFFSET(Tablo[JOUR],0,AB$1)=$B61))</f>
        <v>0</v>
      </c>
      <c r="AC61" s="10">
        <f ca="1">SUMPRODUCT((Tablo[[  ]]=$A50)*(OFFSET(Tablo[JOUR],0,AC$1)=$B61))</f>
        <v>0</v>
      </c>
      <c r="AD61" s="10">
        <f ca="1">SUMPRODUCT((Tablo[[  ]]=$A50)*(OFFSET(Tablo[JOUR],0,AD$1)=$B61))</f>
        <v>0</v>
      </c>
      <c r="AE61" s="10">
        <f ca="1">SUMPRODUCT((Tablo[[  ]]=$A50)*(OFFSET(Tablo[JOUR],0,AE$1)=$B61))</f>
        <v>0</v>
      </c>
      <c r="AF61" s="10">
        <f ca="1">SUMPRODUCT((Tablo[SEMAINE]=$A50)*(OFFSET(Tablo[am/pm],0,AF$1)=$B61))</f>
        <v>0</v>
      </c>
      <c r="AG61" s="10">
        <f ca="1">SUMPRODUCT((Tablo[[  ]]=$A50)*(OFFSET(Tablo[JOUR],0,AG$1)=$B61))</f>
        <v>0</v>
      </c>
      <c r="AH61" s="10">
        <f ca="1">SUMPRODUCT((Tablo[[  ]]=$A50)*(OFFSET(Tablo[JOUR],0,AH$1)=$B61))</f>
        <v>0</v>
      </c>
      <c r="AI61" s="10">
        <f ca="1">SUMPRODUCT((Tablo[SEMAINE]=$A50)*(OFFSET(Tablo[am/pm],0,AI$1)=$B61))</f>
        <v>0</v>
      </c>
      <c r="AJ61" s="10">
        <f ca="1">SUMPRODUCT((Tablo[JOUR]=$A50)*(OFFSET(Tablo[marc],0,AJ$1)=$B61))</f>
        <v>0</v>
      </c>
      <c r="AK61" s="10">
        <f ca="1">SUMPRODUCT((Tablo[am/pm]=$A50)*(OFFSET(Tablo[Jérémy M],0,AK$1)=$B61))</f>
        <v>0</v>
      </c>
      <c r="AL61" s="10">
        <f ca="1">SUMPRODUCT((Tablo[marc]=$A50)*(OFFSET(Tablo[ursula],0,AL$1)=$B61))</f>
        <v>0</v>
      </c>
      <c r="AM61" s="10">
        <f ca="1">SUMPRODUCT((Tablo[SEMAINE]=$A50)*(OFFSET(Tablo[am/pm],0,AM$1)=$B61))</f>
        <v>0</v>
      </c>
      <c r="AN61" s="10">
        <f ca="1">SUMPRODUCT((Tablo[SEMAINE]=$A50)*(OFFSET(Tablo[am/pm],0,AN$1)=$B61))</f>
        <v>0</v>
      </c>
      <c r="AO61" s="10">
        <f ca="1">SUMPRODUCT((Tablo[[  ]]=$A50)*(OFFSET(Tablo[JOUR],0,AO$1)=$B61))</f>
        <v>0</v>
      </c>
      <c r="AP61" s="10">
        <f ca="1">SUMPRODUCT((Tablo[SEMAINE]=$A50)*(OFFSET(Tablo[am/pm],0,AP$1)=$B61))</f>
        <v>0</v>
      </c>
      <c r="AQ61" s="10">
        <f ca="1">SUMPRODUCT((Tablo[JOUR]=$A50)*(OFFSET(Tablo[marc],0,AQ$1)=$B61))</f>
        <v>0</v>
      </c>
      <c r="AR61" s="10">
        <f ca="1">SUMPRODUCT((Tablo[[  ]]=$A50)*(OFFSET(Tablo[JOUR],0,AR$1)=$B61))</f>
        <v>0</v>
      </c>
      <c r="AS61" s="10">
        <f ca="1">SUMPRODUCT((Tablo[[  ]]=$A50)*(OFFSET(Tablo[JOUR],0,AS$1)=$B61))</f>
        <v>0</v>
      </c>
      <c r="AT61" s="10">
        <f ca="1">SUMPRODUCT((Tablo[SEMAINE]=$A50)*(OFFSET(Tablo[am/pm],0,AT$1)=$B61))</f>
        <v>0</v>
      </c>
      <c r="AU61" s="10">
        <f ca="1">SUMPRODUCT((Tablo[JOUR]=$A50)*(OFFSET(Tablo[marc],0,AU$1)=$B61))</f>
        <v>0</v>
      </c>
      <c r="AV61" s="10">
        <f ca="1">SUMPRODUCT((Tablo[SEMAINE]=$A50)*(OFFSET(Tablo[am/pm],0,AV$1)=$B61))</f>
        <v>0</v>
      </c>
      <c r="AW61" s="10" t="e">
        <f ca="1">SUMPRODUCT((Tablo[[  ]]=$A50)*(OFFSET(Tablo[JOUR],0,AW$1)=$B61))</f>
        <v>#N/A</v>
      </c>
      <c r="AX61" s="10" t="e">
        <f ca="1">SUMPRODUCT((Tablo[[  ]]=$A50)*(OFFSET(Tablo[JOUR],0,AX$1)=$B61))</f>
        <v>#N/A</v>
      </c>
    </row>
    <row r="62" spans="1:50" s="8" customFormat="1">
      <c r="A62" s="11">
        <f>EOMONTH(A50+1,0)</f>
        <v>42916</v>
      </c>
      <c r="B62" s="8" t="s">
        <v>71</v>
      </c>
      <c r="C62" s="8" t="s">
        <v>85</v>
      </c>
      <c r="D62" s="19">
        <f ca="1">SUMPRODUCT((Tablo[[  ]]=$A62)*(Tablo[JOUR]=$B62),(OFFSET(Tablo[JOUR],0,D$1)))</f>
        <v>0</v>
      </c>
      <c r="E62" s="19">
        <f ca="1">SUMPRODUCT((Tablo[[  ]]=$A62)*(Tablo[JOUR]=$B62),(OFFSET(Tablo[JOUR],0,E$1)))</f>
        <v>0</v>
      </c>
      <c r="F62" s="19">
        <f ca="1">SUMPRODUCT((Tablo[[  ]]=$A62)*(Tablo[JOUR]=$B62),(OFFSET(Tablo[JOUR],0,F$1)))</f>
        <v>0</v>
      </c>
      <c r="G62" s="19">
        <f ca="1">SUMPRODUCT((Tablo[[  ]]=$A62)*(Tablo[JOUR]=$B62),(OFFSET(Tablo[JOUR],0,G$1)))</f>
        <v>0</v>
      </c>
      <c r="H62" s="19">
        <f ca="1">SUMPRODUCT((Tablo[[  ]]=$A62)*(Tablo[JOUR]=$B62),(OFFSET(Tablo[JOUR],0,H$1)))</f>
        <v>0</v>
      </c>
      <c r="I62" s="19">
        <f ca="1">SUMPRODUCT((Tablo[[  ]]=$A62)*(Tablo[JOUR]=$B62),(OFFSET(Tablo[JOUR],0,I$1)))</f>
        <v>0</v>
      </c>
      <c r="J62" s="19">
        <f ca="1">SUMPRODUCT((Tablo[[  ]]=$A62)*(Tablo[JOUR]=$B62),(OFFSET(Tablo[JOUR],0,J$1)))</f>
        <v>0</v>
      </c>
      <c r="K62" s="19">
        <f ca="1">SUMPRODUCT((Tablo[[  ]]=$A62)*(Tablo[JOUR]=$B62),(OFFSET(Tablo[JOUR],0,K$1)))</f>
        <v>0</v>
      </c>
      <c r="L62" s="19">
        <f ca="1">SUMPRODUCT((Tablo[[  ]]=$A62)*(Tablo[JOUR]=$B62),(OFFSET(Tablo[JOUR],0,L$1)))</f>
        <v>0</v>
      </c>
      <c r="M62" s="19">
        <f ca="1">SUMPRODUCT((Tablo[[  ]]=$A62)*(Tablo[JOUR]=$B62),(OFFSET(Tablo[JOUR],0,M$1)))</f>
        <v>0</v>
      </c>
      <c r="N62" s="19">
        <f ca="1">SUMPRODUCT((Tablo[SEMAINE]=$A62)*(Tablo[am/pm]=$B62),(OFFSET(Tablo[am/pm],0,N$1)))</f>
        <v>0</v>
      </c>
      <c r="O62" s="19">
        <f ca="1">SUMPRODUCT((Tablo[JOUR]=$A62)*(Tablo[marc]=$B62),(OFFSET(Tablo[marc],0,O$1)))</f>
        <v>0</v>
      </c>
      <c r="P62" s="19">
        <f ca="1">SUMPRODUCT((Tablo[am/pm]=$A62)*(Tablo[Jérémy M]=$B62),(OFFSET(Tablo[Jérémy M],0,P$1)))</f>
        <v>0</v>
      </c>
      <c r="Q62" s="19">
        <f ca="1">SUMPRODUCT((Tablo[marc]=$A62)*(Tablo[ursula]=$B62),(OFFSET(Tablo[ursula],0,Q$1)))</f>
        <v>0</v>
      </c>
      <c r="R62" s="19">
        <f ca="1">SUMPRODUCT((Tablo[[  ]]=$A62)*(Tablo[JOUR]=$B62),(OFFSET(Tablo[JOUR],0,R$1)))</f>
        <v>0</v>
      </c>
      <c r="S62" s="19">
        <f ca="1">SUMPRODUCT((Tablo[[  ]]=$A62)*(Tablo[JOUR]=$B62),(OFFSET(Tablo[JOUR],0,S$1)))</f>
        <v>0</v>
      </c>
      <c r="T62" s="19">
        <f ca="1">SUMPRODUCT((Tablo[[  ]]=$A62)*(Tablo[JOUR]=$B62),(OFFSET(Tablo[JOUR],0,T$1)))</f>
        <v>0</v>
      </c>
      <c r="U62" s="19">
        <f ca="1">SUMPRODUCT((Tablo[[  ]]=$A62)*(Tablo[JOUR]=$B62),(OFFSET(Tablo[JOUR],0,U$1)))</f>
        <v>0</v>
      </c>
      <c r="V62" s="19">
        <f ca="1">SUMPRODUCT((Tablo[SEMAINE]=$A62)*(Tablo[am/pm]=$B62),(OFFSET(Tablo[am/pm],0,V$1)))</f>
        <v>0</v>
      </c>
      <c r="W62" s="19">
        <f ca="1">SUMPRODUCT((Tablo[JOUR]=$A62)*(Tablo[marc]=$B62),(OFFSET(Tablo[marc],0,W$1)))</f>
        <v>0</v>
      </c>
      <c r="X62" s="19">
        <f ca="1">SUMPRODUCT((Tablo[am/pm]=$A62)*(Tablo[Jérémy M]=$B62),(OFFSET(Tablo[Jérémy M],0,X$1)))</f>
        <v>0</v>
      </c>
      <c r="Y62" s="19">
        <f ca="1">SUMPRODUCT((Tablo[marc]=$A62)*(Tablo[ursula]=$B62),(OFFSET(Tablo[ursula],0,Y$1)))</f>
        <v>0</v>
      </c>
      <c r="Z62" s="19">
        <f ca="1">SUMPRODUCT((Tablo[Jérémy M]=$A62)*(Tablo[carl]=$B62),(OFFSET(Tablo[carl],0,Z$1)))</f>
        <v>0</v>
      </c>
      <c r="AA62" s="19">
        <f ca="1">SUMPRODUCT((Tablo[[  ]]=$A62)*(Tablo[JOUR]=$B62),(OFFSET(Tablo[JOUR],0,AA$1)))</f>
        <v>0</v>
      </c>
      <c r="AB62" s="19">
        <f ca="1">SUMPRODUCT((Tablo[[  ]]=$A62)*(Tablo[JOUR]=$B62),(OFFSET(Tablo[JOUR],0,AB$1)))</f>
        <v>0</v>
      </c>
      <c r="AC62" s="19">
        <f ca="1">SUMPRODUCT((Tablo[[  ]]=$A62)*(Tablo[JOUR]=$B62),(OFFSET(Tablo[JOUR],0,AC$1)))</f>
        <v>0</v>
      </c>
      <c r="AD62" s="19">
        <f ca="1">SUMPRODUCT((Tablo[[  ]]=$A62)*(Tablo[JOUR]=$B62),(OFFSET(Tablo[JOUR],0,AD$1)))</f>
        <v>0</v>
      </c>
      <c r="AE62" s="19">
        <f ca="1">SUMPRODUCT((Tablo[[  ]]=$A62)*(Tablo[JOUR]=$B62),(OFFSET(Tablo[JOUR],0,AE$1)))</f>
        <v>0</v>
      </c>
      <c r="AF62" s="19">
        <f ca="1">SUMPRODUCT((Tablo[SEMAINE]=$A62)*(Tablo[am/pm]=$B62),(OFFSET(Tablo[am/pm],0,AF$1)))</f>
        <v>0</v>
      </c>
      <c r="AG62" s="19">
        <f ca="1">SUMPRODUCT((Tablo[[  ]]=$A62)*(Tablo[JOUR]=$B62),(OFFSET(Tablo[JOUR],0,AG$1)))</f>
        <v>0</v>
      </c>
      <c r="AH62" s="19">
        <f ca="1">SUMPRODUCT((Tablo[[  ]]=$A62)*(Tablo[JOUR]=$B62),(OFFSET(Tablo[JOUR],0,AH$1)))</f>
        <v>0</v>
      </c>
      <c r="AI62" s="19">
        <f ca="1">SUMPRODUCT((Tablo[SEMAINE]=$A62)*(Tablo[am/pm]=$B62),(OFFSET(Tablo[am/pm],0,AI$1)))</f>
        <v>0</v>
      </c>
      <c r="AJ62" s="19">
        <f ca="1">SUMPRODUCT((Tablo[JOUR]=$A62)*(Tablo[marc]=$B62),(OFFSET(Tablo[marc],0,AJ$1)))</f>
        <v>0</v>
      </c>
      <c r="AK62" s="19">
        <f ca="1">SUMPRODUCT((Tablo[am/pm]=$A62)*(Tablo[Jérémy M]=$B62),(OFFSET(Tablo[Jérémy M],0,AK$1)))</f>
        <v>0</v>
      </c>
      <c r="AL62" s="19">
        <f ca="1">SUMPRODUCT((Tablo[marc]=$A62)*(Tablo[ursula]=$B62),(OFFSET(Tablo[ursula],0,AL$1)))</f>
        <v>0</v>
      </c>
      <c r="AM62" s="19">
        <f ca="1">SUMPRODUCT((Tablo[SEMAINE]=$A62)*(Tablo[am/pm]=$B62),(OFFSET(Tablo[am/pm],0,AM$1)))</f>
        <v>0</v>
      </c>
      <c r="AN62" s="19">
        <f ca="1">SUMPRODUCT((Tablo[SEMAINE]=$A62)*(Tablo[am/pm]=$B62),(OFFSET(Tablo[am/pm],0,AN$1)))</f>
        <v>0</v>
      </c>
      <c r="AO62" s="19">
        <f ca="1">SUMPRODUCT((Tablo[[  ]]=$A62)*(Tablo[JOUR]=$B62),(OFFSET(Tablo[JOUR],0,AO$1)))</f>
        <v>0</v>
      </c>
      <c r="AP62" s="19">
        <f ca="1">SUMPRODUCT((Tablo[SEMAINE]=$A62)*(Tablo[am/pm]=$B62),(OFFSET(Tablo[am/pm],0,AP$1)))</f>
        <v>0</v>
      </c>
      <c r="AQ62" s="19">
        <f ca="1">SUMPRODUCT((Tablo[JOUR]=$A62)*(Tablo[marc]=$B62),(OFFSET(Tablo[marc],0,AQ$1)))</f>
        <v>0</v>
      </c>
      <c r="AR62" s="19">
        <f ca="1">SUMPRODUCT((Tablo[[  ]]=$A62)*(Tablo[JOUR]=$B62),(OFFSET(Tablo[JOUR],0,AR$1)))</f>
        <v>0</v>
      </c>
      <c r="AS62" s="19">
        <f ca="1">SUMPRODUCT((Tablo[[  ]]=$A62)*(Tablo[JOUR]=$B62),(OFFSET(Tablo[JOUR],0,AS$1)))</f>
        <v>0</v>
      </c>
      <c r="AT62" s="19">
        <f ca="1">SUMPRODUCT((Tablo[SEMAINE]=$A62)*(Tablo[am/pm]=$B62),(OFFSET(Tablo[am/pm],0,AT$1)))</f>
        <v>0</v>
      </c>
      <c r="AU62" s="19">
        <f ca="1">SUMPRODUCT((Tablo[JOUR]=$A62)*(Tablo[marc]=$B62),(OFFSET(Tablo[marc],0,AU$1)))</f>
        <v>0</v>
      </c>
      <c r="AV62" s="19">
        <f ca="1">SUMPRODUCT((Tablo[SEMAINE]=$A62)*(Tablo[am/pm]=$B62),(OFFSET(Tablo[am/pm],0,AV$1)))</f>
        <v>0</v>
      </c>
      <c r="AW62" s="19" t="e">
        <f ca="1">SUMPRODUCT((Tablo[[  ]]=$A62)*(Tablo[JOUR]=$B62),(OFFSET(Tablo[JOUR],0,AW$1)))</f>
        <v>#N/A</v>
      </c>
      <c r="AX62" s="19" t="e">
        <f ca="1">SUMPRODUCT((Tablo[[  ]]=$A62)*(Tablo[JOUR]=$B62),(OFFSET(Tablo[JOUR],0,AX$1)))</f>
        <v>#N/A</v>
      </c>
    </row>
    <row r="63" spans="1:50">
      <c r="A63" s="17"/>
      <c r="B63" s="12" t="s">
        <v>72</v>
      </c>
      <c r="C63" s="12" t="s">
        <v>85</v>
      </c>
      <c r="D63" s="20">
        <f ca="1">SUMPRODUCT((Tablo[[  ]]=$A62)*(Tablo[JOUR]=$B63),(OFFSET(Tablo[JOUR],0,D$1)))</f>
        <v>0</v>
      </c>
      <c r="E63" s="20">
        <f ca="1">SUMPRODUCT((Tablo[[  ]]=$A62)*(Tablo[JOUR]=$B63),(OFFSET(Tablo[JOUR],0,E$1)))</f>
        <v>0</v>
      </c>
      <c r="F63" s="20">
        <f ca="1">SUMPRODUCT((Tablo[[  ]]=$A62)*(Tablo[JOUR]=$B63),(OFFSET(Tablo[JOUR],0,F$1)))</f>
        <v>0</v>
      </c>
      <c r="G63" s="20">
        <f ca="1">SUMPRODUCT((Tablo[[  ]]=$A62)*(Tablo[JOUR]=$B63),(OFFSET(Tablo[JOUR],0,G$1)))</f>
        <v>0</v>
      </c>
      <c r="H63" s="20">
        <f ca="1">SUMPRODUCT((Tablo[[  ]]=$A62)*(Tablo[JOUR]=$B63),(OFFSET(Tablo[JOUR],0,H$1)))</f>
        <v>0</v>
      </c>
      <c r="I63" s="20">
        <f ca="1">SUMPRODUCT((Tablo[[  ]]=$A62)*(Tablo[JOUR]=$B63),(OFFSET(Tablo[JOUR],0,I$1)))</f>
        <v>0</v>
      </c>
      <c r="J63" s="20">
        <f ca="1">SUMPRODUCT((Tablo[[  ]]=$A62)*(Tablo[JOUR]=$B63),(OFFSET(Tablo[JOUR],0,J$1)))</f>
        <v>0</v>
      </c>
      <c r="K63" s="20">
        <f ca="1">SUMPRODUCT((Tablo[[  ]]=$A62)*(Tablo[JOUR]=$B63),(OFFSET(Tablo[JOUR],0,K$1)))</f>
        <v>0</v>
      </c>
      <c r="L63" s="20">
        <f ca="1">SUMPRODUCT((Tablo[[  ]]=$A62)*(Tablo[JOUR]=$B63),(OFFSET(Tablo[JOUR],0,L$1)))</f>
        <v>0</v>
      </c>
      <c r="M63" s="20">
        <f ca="1">SUMPRODUCT((Tablo[[  ]]=$A62)*(Tablo[JOUR]=$B63),(OFFSET(Tablo[JOUR],0,M$1)))</f>
        <v>0</v>
      </c>
      <c r="N63" s="20">
        <f ca="1">SUMPRODUCT((Tablo[SEMAINE]=$A62)*(Tablo[am/pm]=$B63),(OFFSET(Tablo[am/pm],0,N$1)))</f>
        <v>0</v>
      </c>
      <c r="O63" s="20">
        <f ca="1">SUMPRODUCT((Tablo[JOUR]=$A62)*(Tablo[marc]=$B63),(OFFSET(Tablo[marc],0,O$1)))</f>
        <v>0</v>
      </c>
      <c r="P63" s="20">
        <f ca="1">SUMPRODUCT((Tablo[am/pm]=$A62)*(Tablo[Jérémy M]=$B63),(OFFSET(Tablo[Jérémy M],0,P$1)))</f>
        <v>0</v>
      </c>
      <c r="Q63" s="20">
        <f ca="1">SUMPRODUCT((Tablo[marc]=$A62)*(Tablo[ursula]=$B63),(OFFSET(Tablo[ursula],0,Q$1)))</f>
        <v>0</v>
      </c>
      <c r="R63" s="20">
        <f ca="1">SUMPRODUCT((Tablo[[  ]]=$A62)*(Tablo[JOUR]=$B63),(OFFSET(Tablo[JOUR],0,R$1)))</f>
        <v>0</v>
      </c>
      <c r="S63" s="20">
        <f ca="1">SUMPRODUCT((Tablo[[  ]]=$A62)*(Tablo[JOUR]=$B63),(OFFSET(Tablo[JOUR],0,S$1)))</f>
        <v>0</v>
      </c>
      <c r="T63" s="20">
        <f ca="1">SUMPRODUCT((Tablo[[  ]]=$A62)*(Tablo[JOUR]=$B63),(OFFSET(Tablo[JOUR],0,T$1)))</f>
        <v>0</v>
      </c>
      <c r="U63" s="20">
        <f ca="1">SUMPRODUCT((Tablo[[  ]]=$A62)*(Tablo[JOUR]=$B63),(OFFSET(Tablo[JOUR],0,U$1)))</f>
        <v>0</v>
      </c>
      <c r="V63" s="20">
        <f ca="1">SUMPRODUCT((Tablo[SEMAINE]=$A62)*(Tablo[am/pm]=$B63),(OFFSET(Tablo[am/pm],0,V$1)))</f>
        <v>0</v>
      </c>
      <c r="W63" s="20">
        <f ca="1">SUMPRODUCT((Tablo[JOUR]=$A62)*(Tablo[marc]=$B63),(OFFSET(Tablo[marc],0,W$1)))</f>
        <v>0</v>
      </c>
      <c r="X63" s="20">
        <f ca="1">SUMPRODUCT((Tablo[am/pm]=$A62)*(Tablo[Jérémy M]=$B63),(OFFSET(Tablo[Jérémy M],0,X$1)))</f>
        <v>0</v>
      </c>
      <c r="Y63" s="20">
        <f ca="1">SUMPRODUCT((Tablo[marc]=$A62)*(Tablo[ursula]=$B63),(OFFSET(Tablo[ursula],0,Y$1)))</f>
        <v>0</v>
      </c>
      <c r="Z63" s="20">
        <f ca="1">SUMPRODUCT((Tablo[Jérémy M]=$A62)*(Tablo[carl]=$B63),(OFFSET(Tablo[carl],0,Z$1)))</f>
        <v>0</v>
      </c>
      <c r="AA63" s="20">
        <f ca="1">SUMPRODUCT((Tablo[[  ]]=$A62)*(Tablo[JOUR]=$B63),(OFFSET(Tablo[JOUR],0,AA$1)))</f>
        <v>0</v>
      </c>
      <c r="AB63" s="20">
        <f ca="1">SUMPRODUCT((Tablo[[  ]]=$A62)*(Tablo[JOUR]=$B63),(OFFSET(Tablo[JOUR],0,AB$1)))</f>
        <v>0</v>
      </c>
      <c r="AC63" s="20">
        <f ca="1">SUMPRODUCT((Tablo[[  ]]=$A62)*(Tablo[JOUR]=$B63),(OFFSET(Tablo[JOUR],0,AC$1)))</f>
        <v>0</v>
      </c>
      <c r="AD63" s="20">
        <f ca="1">SUMPRODUCT((Tablo[[  ]]=$A62)*(Tablo[JOUR]=$B63),(OFFSET(Tablo[JOUR],0,AD$1)))</f>
        <v>0</v>
      </c>
      <c r="AE63" s="20">
        <f ca="1">SUMPRODUCT((Tablo[[  ]]=$A62)*(Tablo[JOUR]=$B63),(OFFSET(Tablo[JOUR],0,AE$1)))</f>
        <v>0</v>
      </c>
      <c r="AF63" s="20">
        <f ca="1">SUMPRODUCT((Tablo[SEMAINE]=$A62)*(Tablo[am/pm]=$B63),(OFFSET(Tablo[am/pm],0,AF$1)))</f>
        <v>0</v>
      </c>
      <c r="AG63" s="20">
        <f ca="1">SUMPRODUCT((Tablo[[  ]]=$A62)*(Tablo[JOUR]=$B63),(OFFSET(Tablo[JOUR],0,AG$1)))</f>
        <v>0</v>
      </c>
      <c r="AH63" s="20">
        <f ca="1">SUMPRODUCT((Tablo[[  ]]=$A62)*(Tablo[JOUR]=$B63),(OFFSET(Tablo[JOUR],0,AH$1)))</f>
        <v>0</v>
      </c>
      <c r="AI63" s="20">
        <f ca="1">SUMPRODUCT((Tablo[SEMAINE]=$A62)*(Tablo[am/pm]=$B63),(OFFSET(Tablo[am/pm],0,AI$1)))</f>
        <v>0</v>
      </c>
      <c r="AJ63" s="20">
        <f ca="1">SUMPRODUCT((Tablo[JOUR]=$A62)*(Tablo[marc]=$B63),(OFFSET(Tablo[marc],0,AJ$1)))</f>
        <v>0</v>
      </c>
      <c r="AK63" s="20">
        <f ca="1">SUMPRODUCT((Tablo[am/pm]=$A62)*(Tablo[Jérémy M]=$B63),(OFFSET(Tablo[Jérémy M],0,AK$1)))</f>
        <v>0</v>
      </c>
      <c r="AL63" s="20">
        <f ca="1">SUMPRODUCT((Tablo[marc]=$A62)*(Tablo[ursula]=$B63),(OFFSET(Tablo[ursula],0,AL$1)))</f>
        <v>0</v>
      </c>
      <c r="AM63" s="20">
        <f ca="1">SUMPRODUCT((Tablo[SEMAINE]=$A62)*(Tablo[am/pm]=$B63),(OFFSET(Tablo[am/pm],0,AM$1)))</f>
        <v>0</v>
      </c>
      <c r="AN63" s="20">
        <f ca="1">SUMPRODUCT((Tablo[SEMAINE]=$A62)*(Tablo[am/pm]=$B63),(OFFSET(Tablo[am/pm],0,AN$1)))</f>
        <v>0</v>
      </c>
      <c r="AO63" s="20">
        <f ca="1">SUMPRODUCT((Tablo[[  ]]=$A62)*(Tablo[JOUR]=$B63),(OFFSET(Tablo[JOUR],0,AO$1)))</f>
        <v>0</v>
      </c>
      <c r="AP63" s="20">
        <f ca="1">SUMPRODUCT((Tablo[SEMAINE]=$A62)*(Tablo[am/pm]=$B63),(OFFSET(Tablo[am/pm],0,AP$1)))</f>
        <v>0</v>
      </c>
      <c r="AQ63" s="20">
        <f ca="1">SUMPRODUCT((Tablo[JOUR]=$A62)*(Tablo[marc]=$B63),(OFFSET(Tablo[marc],0,AQ$1)))</f>
        <v>0</v>
      </c>
      <c r="AR63" s="20">
        <f ca="1">SUMPRODUCT((Tablo[[  ]]=$A62)*(Tablo[JOUR]=$B63),(OFFSET(Tablo[JOUR],0,AR$1)))</f>
        <v>0</v>
      </c>
      <c r="AS63" s="20">
        <f ca="1">SUMPRODUCT((Tablo[[  ]]=$A62)*(Tablo[JOUR]=$B63),(OFFSET(Tablo[JOUR],0,AS$1)))</f>
        <v>0</v>
      </c>
      <c r="AT63" s="20">
        <f ca="1">SUMPRODUCT((Tablo[SEMAINE]=$A62)*(Tablo[am/pm]=$B63),(OFFSET(Tablo[am/pm],0,AT$1)))</f>
        <v>0</v>
      </c>
      <c r="AU63" s="20">
        <f ca="1">SUMPRODUCT((Tablo[JOUR]=$A62)*(Tablo[marc]=$B63),(OFFSET(Tablo[marc],0,AU$1)))</f>
        <v>0</v>
      </c>
      <c r="AV63" s="20">
        <f ca="1">SUMPRODUCT((Tablo[SEMAINE]=$A62)*(Tablo[am/pm]=$B63),(OFFSET(Tablo[am/pm],0,AV$1)))</f>
        <v>0</v>
      </c>
      <c r="AW63" s="20" t="e">
        <f ca="1">SUMPRODUCT((Tablo[[  ]]=$A62)*(Tablo[JOUR]=$B63),(OFFSET(Tablo[JOUR],0,AW$1)))</f>
        <v>#N/A</v>
      </c>
      <c r="AX63" s="20" t="e">
        <f ca="1">SUMPRODUCT((Tablo[[  ]]=$A62)*(Tablo[JOUR]=$B63),(OFFSET(Tablo[JOUR],0,AX$1)))</f>
        <v>#N/A</v>
      </c>
    </row>
    <row r="64" spans="1:50" s="23" customFormat="1">
      <c r="A64" s="22"/>
      <c r="B64" s="23" t="s">
        <v>66</v>
      </c>
      <c r="C64" s="24" t="s">
        <v>86</v>
      </c>
      <c r="D64" s="20">
        <f ca="1">SUMPRODUCT((Tablo[[  ]]=$A62)*(Tablo[JOUR]=$B64),(OFFSET(Tablo[JOUR],0,D$1)))</f>
        <v>0</v>
      </c>
      <c r="E64" s="20">
        <f ca="1">SUMPRODUCT((Tablo[[  ]]=$A62)*(Tablo[JOUR]=$B64),(OFFSET(Tablo[JOUR],0,E$1)))</f>
        <v>0</v>
      </c>
      <c r="F64" s="20">
        <f ca="1">SUMPRODUCT((Tablo[[  ]]=$A62)*(Tablo[JOUR]=$B64),(OFFSET(Tablo[JOUR],0,F$1)))</f>
        <v>0</v>
      </c>
      <c r="G64" s="20">
        <f ca="1">SUMPRODUCT((Tablo[[  ]]=$A62)*(Tablo[JOUR]=$B64),(OFFSET(Tablo[JOUR],0,G$1)))</f>
        <v>0</v>
      </c>
      <c r="H64" s="20">
        <f ca="1">SUMPRODUCT((Tablo[[  ]]=$A62)*(Tablo[JOUR]=$B64),(OFFSET(Tablo[JOUR],0,H$1)))</f>
        <v>0</v>
      </c>
      <c r="I64" s="20">
        <f ca="1">SUMPRODUCT((Tablo[[  ]]=$A62)*(Tablo[JOUR]=$B64),(OFFSET(Tablo[JOUR],0,I$1)))</f>
        <v>0</v>
      </c>
      <c r="J64" s="20">
        <f ca="1">SUMPRODUCT((Tablo[[  ]]=$A62)*(Tablo[JOUR]=$B64),(OFFSET(Tablo[JOUR],0,J$1)))</f>
        <v>0</v>
      </c>
      <c r="K64" s="20">
        <f ca="1">SUMPRODUCT((Tablo[[  ]]=$A62)*(Tablo[JOUR]=$B64),(OFFSET(Tablo[JOUR],0,K$1)))</f>
        <v>0</v>
      </c>
      <c r="L64" s="20">
        <f ca="1">SUMPRODUCT((Tablo[[  ]]=$A62)*(Tablo[JOUR]=$B64),(OFFSET(Tablo[JOUR],0,L$1)))</f>
        <v>0</v>
      </c>
      <c r="M64" s="20">
        <f ca="1">SUMPRODUCT((Tablo[[  ]]=$A62)*(Tablo[JOUR]=$B64),(OFFSET(Tablo[JOUR],0,M$1)))</f>
        <v>0</v>
      </c>
      <c r="N64" s="20">
        <f ca="1">SUMPRODUCT((Tablo[SEMAINE]=$A62)*(Tablo[am/pm]=$B64),(OFFSET(Tablo[am/pm],0,N$1)))</f>
        <v>0</v>
      </c>
      <c r="O64" s="20">
        <f ca="1">SUMPRODUCT((Tablo[JOUR]=$A62)*(Tablo[marc]=$B64),(OFFSET(Tablo[marc],0,O$1)))</f>
        <v>0</v>
      </c>
      <c r="P64" s="20">
        <f ca="1">SUMPRODUCT((Tablo[am/pm]=$A62)*(Tablo[Jérémy M]=$B64),(OFFSET(Tablo[Jérémy M],0,P$1)))</f>
        <v>0</v>
      </c>
      <c r="Q64" s="20">
        <f ca="1">SUMPRODUCT((Tablo[marc]=$A62)*(Tablo[ursula]=$B64),(OFFSET(Tablo[ursula],0,Q$1)))</f>
        <v>0</v>
      </c>
      <c r="R64" s="20">
        <f ca="1">SUMPRODUCT((Tablo[[  ]]=$A62)*(Tablo[JOUR]=$B64),(OFFSET(Tablo[JOUR],0,R$1)))</f>
        <v>0</v>
      </c>
      <c r="S64" s="20">
        <f ca="1">SUMPRODUCT((Tablo[[  ]]=$A62)*(Tablo[JOUR]=$B64),(OFFSET(Tablo[JOUR],0,S$1)))</f>
        <v>0</v>
      </c>
      <c r="T64" s="20">
        <f ca="1">SUMPRODUCT((Tablo[[  ]]=$A62)*(Tablo[JOUR]=$B64),(OFFSET(Tablo[JOUR],0,T$1)))</f>
        <v>0</v>
      </c>
      <c r="U64" s="20">
        <f ca="1">SUMPRODUCT((Tablo[[  ]]=$A62)*(Tablo[JOUR]=$B64),(OFFSET(Tablo[JOUR],0,U$1)))</f>
        <v>0</v>
      </c>
      <c r="V64" s="20">
        <f ca="1">SUMPRODUCT((Tablo[SEMAINE]=$A62)*(Tablo[am/pm]=$B64),(OFFSET(Tablo[am/pm],0,V$1)))</f>
        <v>0</v>
      </c>
      <c r="W64" s="20">
        <f ca="1">SUMPRODUCT((Tablo[JOUR]=$A62)*(Tablo[marc]=$B64),(OFFSET(Tablo[marc],0,W$1)))</f>
        <v>0</v>
      </c>
      <c r="X64" s="20">
        <f ca="1">SUMPRODUCT((Tablo[am/pm]=$A62)*(Tablo[Jérémy M]=$B64),(OFFSET(Tablo[Jérémy M],0,X$1)))</f>
        <v>0</v>
      </c>
      <c r="Y64" s="20">
        <f ca="1">SUMPRODUCT((Tablo[marc]=$A62)*(Tablo[ursula]=$B64),(OFFSET(Tablo[ursula],0,Y$1)))</f>
        <v>0</v>
      </c>
      <c r="Z64" s="20">
        <f ca="1">SUMPRODUCT((Tablo[Jérémy M]=$A62)*(Tablo[carl]=$B64),(OFFSET(Tablo[carl],0,Z$1)))</f>
        <v>0</v>
      </c>
      <c r="AA64" s="20">
        <f ca="1">SUMPRODUCT((Tablo[[  ]]=$A62)*(Tablo[JOUR]=$B64),(OFFSET(Tablo[JOUR],0,AA$1)))</f>
        <v>0</v>
      </c>
      <c r="AB64" s="20">
        <f ca="1">SUMPRODUCT((Tablo[[  ]]=$A62)*(Tablo[JOUR]=$B64),(OFFSET(Tablo[JOUR],0,AB$1)))</f>
        <v>0</v>
      </c>
      <c r="AC64" s="20">
        <f ca="1">SUMPRODUCT((Tablo[[  ]]=$A62)*(Tablo[JOUR]=$B64),(OFFSET(Tablo[JOUR],0,AC$1)))</f>
        <v>0</v>
      </c>
      <c r="AD64" s="20">
        <f ca="1">SUMPRODUCT((Tablo[[  ]]=$A62)*(Tablo[JOUR]=$B64),(OFFSET(Tablo[JOUR],0,AD$1)))</f>
        <v>0</v>
      </c>
      <c r="AE64" s="20">
        <f ca="1">SUMPRODUCT((Tablo[[  ]]=$A62)*(Tablo[JOUR]=$B64),(OFFSET(Tablo[JOUR],0,AE$1)))</f>
        <v>0</v>
      </c>
      <c r="AF64" s="20">
        <f ca="1">SUMPRODUCT((Tablo[SEMAINE]=$A62)*(Tablo[am/pm]=$B64),(OFFSET(Tablo[am/pm],0,AF$1)))</f>
        <v>0</v>
      </c>
      <c r="AG64" s="20">
        <f ca="1">SUMPRODUCT((Tablo[[  ]]=$A62)*(Tablo[JOUR]=$B64),(OFFSET(Tablo[JOUR],0,AG$1)))</f>
        <v>0</v>
      </c>
      <c r="AH64" s="20">
        <f ca="1">SUMPRODUCT((Tablo[[  ]]=$A62)*(Tablo[JOUR]=$B64),(OFFSET(Tablo[JOUR],0,AH$1)))</f>
        <v>0</v>
      </c>
      <c r="AI64" s="20">
        <f ca="1">SUMPRODUCT((Tablo[SEMAINE]=$A62)*(Tablo[am/pm]=$B64),(OFFSET(Tablo[am/pm],0,AI$1)))</f>
        <v>0</v>
      </c>
      <c r="AJ64" s="20">
        <f ca="1">SUMPRODUCT((Tablo[JOUR]=$A62)*(Tablo[marc]=$B64),(OFFSET(Tablo[marc],0,AJ$1)))</f>
        <v>0</v>
      </c>
      <c r="AK64" s="20">
        <f ca="1">SUMPRODUCT((Tablo[am/pm]=$A62)*(Tablo[Jérémy M]=$B64),(OFFSET(Tablo[Jérémy M],0,AK$1)))</f>
        <v>0</v>
      </c>
      <c r="AL64" s="20">
        <f ca="1">SUMPRODUCT((Tablo[marc]=$A62)*(Tablo[ursula]=$B64),(OFFSET(Tablo[ursula],0,AL$1)))</f>
        <v>0</v>
      </c>
      <c r="AM64" s="20">
        <f ca="1">SUMPRODUCT((Tablo[SEMAINE]=$A62)*(Tablo[am/pm]=$B64),(OFFSET(Tablo[am/pm],0,AM$1)))</f>
        <v>0</v>
      </c>
      <c r="AN64" s="20">
        <f ca="1">SUMPRODUCT((Tablo[SEMAINE]=$A62)*(Tablo[am/pm]=$B64),(OFFSET(Tablo[am/pm],0,AN$1)))</f>
        <v>0</v>
      </c>
      <c r="AO64" s="20">
        <f ca="1">SUMPRODUCT((Tablo[[  ]]=$A62)*(Tablo[JOUR]=$B64),(OFFSET(Tablo[JOUR],0,AO$1)))</f>
        <v>0</v>
      </c>
      <c r="AP64" s="20">
        <f ca="1">SUMPRODUCT((Tablo[SEMAINE]=$A62)*(Tablo[am/pm]=$B64),(OFFSET(Tablo[am/pm],0,AP$1)))</f>
        <v>0</v>
      </c>
      <c r="AQ64" s="20">
        <f ca="1">SUMPRODUCT((Tablo[JOUR]=$A62)*(Tablo[marc]=$B64),(OFFSET(Tablo[marc],0,AQ$1)))</f>
        <v>0</v>
      </c>
      <c r="AR64" s="20">
        <f ca="1">SUMPRODUCT((Tablo[[  ]]=$A62)*(Tablo[JOUR]=$B64),(OFFSET(Tablo[JOUR],0,AR$1)))</f>
        <v>0</v>
      </c>
      <c r="AS64" s="20">
        <f ca="1">SUMPRODUCT((Tablo[[  ]]=$A62)*(Tablo[JOUR]=$B64),(OFFSET(Tablo[JOUR],0,AS$1)))</f>
        <v>0</v>
      </c>
      <c r="AT64" s="20">
        <f ca="1">SUMPRODUCT((Tablo[SEMAINE]=$A62)*(Tablo[am/pm]=$B64),(OFFSET(Tablo[am/pm],0,AT$1)))</f>
        <v>0</v>
      </c>
      <c r="AU64" s="20">
        <f ca="1">SUMPRODUCT((Tablo[JOUR]=$A62)*(Tablo[marc]=$B64),(OFFSET(Tablo[marc],0,AU$1)))</f>
        <v>0</v>
      </c>
      <c r="AV64" s="20">
        <f ca="1">SUMPRODUCT((Tablo[SEMAINE]=$A62)*(Tablo[am/pm]=$B64),(OFFSET(Tablo[am/pm],0,AV$1)))</f>
        <v>0</v>
      </c>
      <c r="AW64" s="20" t="e">
        <f ca="1">SUMPRODUCT((Tablo[[  ]]=$A62)*(Tablo[JOUR]=$B64),(OFFSET(Tablo[JOUR],0,AW$1)))</f>
        <v>#N/A</v>
      </c>
      <c r="AX64" s="20" t="e">
        <f ca="1">SUMPRODUCT((Tablo[[  ]]=$A62)*(Tablo[JOUR]=$B64),(OFFSET(Tablo[JOUR],0,AX$1)))</f>
        <v>#N/A</v>
      </c>
    </row>
    <row r="65" spans="1:50">
      <c r="A65" s="17"/>
      <c r="B65" s="14" t="s">
        <v>87</v>
      </c>
      <c r="C65" s="12" t="s">
        <v>86</v>
      </c>
      <c r="D65" s="12">
        <f>SUMPRODUCT((Tablo[[  ]]=$A62)*(COUNTIF(JF,Tablo[JOUR])))</f>
        <v>0</v>
      </c>
      <c r="E65" s="12">
        <f>SUMPRODUCT((Tablo[[  ]]=$A62)*(COUNTIF(JF,Tablo[JOUR])))</f>
        <v>0</v>
      </c>
      <c r="F65" s="12">
        <f>SUMPRODUCT((Tablo[[  ]]=$A62)*(COUNTIF(JF,Tablo[JOUR])))</f>
        <v>0</v>
      </c>
      <c r="G65" s="12">
        <f>SUMPRODUCT((Tablo[[  ]]=$A62)*(COUNTIF(JF,Tablo[JOUR])))</f>
        <v>0</v>
      </c>
      <c r="H65" s="12">
        <f>SUMPRODUCT((Tablo[[  ]]=$A62)*(COUNTIF(JF,Tablo[JOUR])))</f>
        <v>0</v>
      </c>
      <c r="I65" s="12">
        <f>SUMPRODUCT((Tablo[[  ]]=$A62)*(COUNTIF(JF,Tablo[JOUR])))</f>
        <v>0</v>
      </c>
      <c r="J65" s="12">
        <f>SUMPRODUCT((Tablo[[  ]]=$A62)*(COUNTIF(JF,Tablo[JOUR])))</f>
        <v>0</v>
      </c>
      <c r="K65" s="12">
        <f>SUMPRODUCT((Tablo[[  ]]=$A62)*(COUNTIF(JF,Tablo[JOUR])))</f>
        <v>0</v>
      </c>
      <c r="L65" s="12">
        <f>SUMPRODUCT((Tablo[[  ]]=$A62)*(COUNTIF(JF,Tablo[JOUR])))</f>
        <v>0</v>
      </c>
      <c r="M65" s="12">
        <f>SUMPRODUCT((Tablo[[  ]]=$A62)*(COUNTIF(JF,Tablo[JOUR])))</f>
        <v>0</v>
      </c>
      <c r="N65" s="12">
        <f>SUMPRODUCT((Tablo[SEMAINE]=$A62)*(COUNTIF(JF,Tablo[am/pm])))</f>
        <v>0</v>
      </c>
      <c r="O65" s="12">
        <f>SUMPRODUCT((Tablo[JOUR]=$A62)*(COUNTIF(JF,Tablo[marc])))</f>
        <v>0</v>
      </c>
      <c r="P65" s="12">
        <f>SUMPRODUCT((Tablo[am/pm]=$A62)*(COUNTIF(JF,Tablo[Jérémy M])))</f>
        <v>0</v>
      </c>
      <c r="Q65" s="12">
        <f>SUMPRODUCT((Tablo[marc]=$A62)*(COUNTIF(JF,Tablo[ursula])))</f>
        <v>0</v>
      </c>
      <c r="R65" s="12">
        <f>SUMPRODUCT((Tablo[[  ]]=$A62)*(COUNTIF(JF,Tablo[JOUR])))</f>
        <v>0</v>
      </c>
      <c r="S65" s="12">
        <f>SUMPRODUCT((Tablo[[  ]]=$A62)*(COUNTIF(JF,Tablo[JOUR])))</f>
        <v>0</v>
      </c>
      <c r="T65" s="12">
        <f>SUMPRODUCT((Tablo[[  ]]=$A62)*(COUNTIF(JF,Tablo[JOUR])))</f>
        <v>0</v>
      </c>
      <c r="U65" s="12">
        <f>SUMPRODUCT((Tablo[[  ]]=$A62)*(COUNTIF(JF,Tablo[JOUR])))</f>
        <v>0</v>
      </c>
      <c r="V65" s="12">
        <f>SUMPRODUCT((Tablo[SEMAINE]=$A62)*(COUNTIF(JF,Tablo[am/pm])))</f>
        <v>0</v>
      </c>
      <c r="W65" s="12">
        <f>SUMPRODUCT((Tablo[JOUR]=$A62)*(COUNTIF(JF,Tablo[marc])))</f>
        <v>0</v>
      </c>
      <c r="X65" s="12">
        <f>SUMPRODUCT((Tablo[am/pm]=$A62)*(COUNTIF(JF,Tablo[Jérémy M])))</f>
        <v>0</v>
      </c>
      <c r="Y65" s="12">
        <f>SUMPRODUCT((Tablo[marc]=$A62)*(COUNTIF(JF,Tablo[ursula])))</f>
        <v>0</v>
      </c>
      <c r="Z65" s="12">
        <f>SUMPRODUCT((Tablo[Jérémy M]=$A62)*(COUNTIF(JF,Tablo[carl])))</f>
        <v>0</v>
      </c>
      <c r="AA65" s="12">
        <f>SUMPRODUCT((Tablo[[  ]]=$A62)*(COUNTIF(JF,Tablo[JOUR])))</f>
        <v>0</v>
      </c>
      <c r="AB65" s="12">
        <f>SUMPRODUCT((Tablo[[  ]]=$A62)*(COUNTIF(JF,Tablo[JOUR])))</f>
        <v>0</v>
      </c>
      <c r="AC65" s="12">
        <f>SUMPRODUCT((Tablo[[  ]]=$A62)*(COUNTIF(JF,Tablo[JOUR])))</f>
        <v>0</v>
      </c>
      <c r="AD65" s="12">
        <f>SUMPRODUCT((Tablo[[  ]]=$A62)*(COUNTIF(JF,Tablo[JOUR])))</f>
        <v>0</v>
      </c>
      <c r="AE65" s="12">
        <f>SUMPRODUCT((Tablo[[  ]]=$A62)*(COUNTIF(JF,Tablo[JOUR])))</f>
        <v>0</v>
      </c>
      <c r="AF65" s="12">
        <f>SUMPRODUCT((Tablo[SEMAINE]=$A62)*(COUNTIF(JF,Tablo[am/pm])))</f>
        <v>0</v>
      </c>
      <c r="AG65" s="12">
        <f>SUMPRODUCT((Tablo[[  ]]=$A62)*(COUNTIF(JF,Tablo[JOUR])))</f>
        <v>0</v>
      </c>
      <c r="AH65" s="12">
        <f>SUMPRODUCT((Tablo[[  ]]=$A62)*(COUNTIF(JF,Tablo[JOUR])))</f>
        <v>0</v>
      </c>
      <c r="AI65" s="12">
        <f>SUMPRODUCT((Tablo[SEMAINE]=$A62)*(COUNTIF(JF,Tablo[am/pm])))</f>
        <v>0</v>
      </c>
      <c r="AJ65" s="12">
        <f>SUMPRODUCT((Tablo[JOUR]=$A62)*(COUNTIF(JF,Tablo[marc])))</f>
        <v>0</v>
      </c>
      <c r="AK65" s="12">
        <f>SUMPRODUCT((Tablo[am/pm]=$A62)*(COUNTIF(JF,Tablo[Jérémy M])))</f>
        <v>0</v>
      </c>
      <c r="AL65" s="12">
        <f>SUMPRODUCT((Tablo[marc]=$A62)*(COUNTIF(JF,Tablo[ursula])))</f>
        <v>0</v>
      </c>
      <c r="AM65" s="12">
        <f>SUMPRODUCT((Tablo[SEMAINE]=$A62)*(COUNTIF(JF,Tablo[am/pm])))</f>
        <v>0</v>
      </c>
      <c r="AN65" s="12">
        <f>SUMPRODUCT((Tablo[SEMAINE]=$A62)*(COUNTIF(JF,Tablo[am/pm])))</f>
        <v>0</v>
      </c>
      <c r="AO65" s="12">
        <f>SUMPRODUCT((Tablo[[  ]]=$A62)*(COUNTIF(JF,Tablo[JOUR])))</f>
        <v>0</v>
      </c>
      <c r="AP65" s="12">
        <f>SUMPRODUCT((Tablo[SEMAINE]=$A62)*(COUNTIF(JF,Tablo[am/pm])))</f>
        <v>0</v>
      </c>
      <c r="AQ65" s="12">
        <f>SUMPRODUCT((Tablo[JOUR]=$A62)*(COUNTIF(JF,Tablo[marc])))</f>
        <v>0</v>
      </c>
      <c r="AR65" s="12">
        <f>SUMPRODUCT((Tablo[[  ]]=$A62)*(COUNTIF(JF,Tablo[JOUR])))</f>
        <v>0</v>
      </c>
      <c r="AS65" s="12">
        <f>SUMPRODUCT((Tablo[[  ]]=$A62)*(COUNTIF(JF,Tablo[JOUR])))</f>
        <v>0</v>
      </c>
      <c r="AT65" s="12">
        <f>SUMPRODUCT((Tablo[SEMAINE]=$A62)*(COUNTIF(JF,Tablo[am/pm])))</f>
        <v>0</v>
      </c>
      <c r="AU65" s="12">
        <f>SUMPRODUCT((Tablo[JOUR]=$A62)*(COUNTIF(JF,Tablo[marc])))</f>
        <v>0</v>
      </c>
      <c r="AV65" s="12">
        <f>SUMPRODUCT((Tablo[SEMAINE]=$A62)*(COUNTIF(JF,Tablo[am/pm])))</f>
        <v>0</v>
      </c>
      <c r="AW65" s="12">
        <f>SUMPRODUCT((Tablo[[  ]]=$A62)*(COUNTIF(JF,Tablo[JOUR])))</f>
        <v>0</v>
      </c>
      <c r="AX65" s="12">
        <f>SUMPRODUCT((Tablo[[  ]]=$A62)*(COUNTIF(JF,Tablo[JOUR])))</f>
        <v>0</v>
      </c>
    </row>
    <row r="66" spans="1:50">
      <c r="A66" s="17"/>
      <c r="B66" s="15" t="s">
        <v>74</v>
      </c>
      <c r="C66" s="12" t="s">
        <v>88</v>
      </c>
      <c r="D66" s="12">
        <f ca="1">SUMPRODUCT((Tablo[[  ]]=$A62)*(OFFSET(Tablo[JOUR],0,D$1)=$B66))</f>
        <v>0</v>
      </c>
      <c r="E66" s="12">
        <f ca="1">SUMPRODUCT((Tablo[[  ]]=$A62)*(OFFSET(Tablo[JOUR],0,E$1)=$B66))</f>
        <v>0</v>
      </c>
      <c r="F66" s="12">
        <f ca="1">SUMPRODUCT((Tablo[[  ]]=$A62)*(OFFSET(Tablo[JOUR],0,F$1)=$B66))</f>
        <v>0</v>
      </c>
      <c r="G66" s="12">
        <f ca="1">SUMPRODUCT((Tablo[[  ]]=$A62)*(OFFSET(Tablo[JOUR],0,G$1)=$B66))</f>
        <v>0</v>
      </c>
      <c r="H66" s="12">
        <f ca="1">SUMPRODUCT((Tablo[[  ]]=$A62)*(OFFSET(Tablo[JOUR],0,H$1)=$B66))</f>
        <v>0</v>
      </c>
      <c r="I66" s="12">
        <f ca="1">SUMPRODUCT((Tablo[[  ]]=$A62)*(OFFSET(Tablo[JOUR],0,I$1)=$B66))</f>
        <v>0</v>
      </c>
      <c r="J66" s="12">
        <f ca="1">SUMPRODUCT((Tablo[[  ]]=$A62)*(OFFSET(Tablo[JOUR],0,J$1)=$B66))</f>
        <v>0</v>
      </c>
      <c r="K66" s="12">
        <f ca="1">SUMPRODUCT((Tablo[[  ]]=$A62)*(OFFSET(Tablo[JOUR],0,K$1)=$B66))</f>
        <v>0</v>
      </c>
      <c r="L66" s="12">
        <f ca="1">SUMPRODUCT((Tablo[[  ]]=$A62)*(OFFSET(Tablo[JOUR],0,L$1)=$B66))</f>
        <v>0</v>
      </c>
      <c r="M66" s="12">
        <f ca="1">SUMPRODUCT((Tablo[[  ]]=$A62)*(OFFSET(Tablo[JOUR],0,M$1)=$B66))</f>
        <v>0</v>
      </c>
      <c r="N66" s="12">
        <f ca="1">SUMPRODUCT((Tablo[SEMAINE]=$A62)*(OFFSET(Tablo[am/pm],0,N$1)=$B66))</f>
        <v>0</v>
      </c>
      <c r="O66" s="12">
        <f ca="1">SUMPRODUCT((Tablo[JOUR]=$A62)*(OFFSET(Tablo[marc],0,O$1)=$B66))</f>
        <v>0</v>
      </c>
      <c r="P66" s="12">
        <f ca="1">SUMPRODUCT((Tablo[am/pm]=$A62)*(OFFSET(Tablo[Jérémy M],0,P$1)=$B66))</f>
        <v>0</v>
      </c>
      <c r="Q66" s="12">
        <f ca="1">SUMPRODUCT((Tablo[marc]=$A62)*(OFFSET(Tablo[ursula],0,Q$1)=$B66))</f>
        <v>0</v>
      </c>
      <c r="R66" s="12">
        <f ca="1">SUMPRODUCT((Tablo[[  ]]=$A62)*(OFFSET(Tablo[JOUR],0,R$1)=$B66))</f>
        <v>0</v>
      </c>
      <c r="S66" s="12">
        <f ca="1">SUMPRODUCT((Tablo[[  ]]=$A62)*(OFFSET(Tablo[JOUR],0,S$1)=$B66))</f>
        <v>0</v>
      </c>
      <c r="T66" s="12">
        <f ca="1">SUMPRODUCT((Tablo[[  ]]=$A62)*(OFFSET(Tablo[JOUR],0,T$1)=$B66))</f>
        <v>0</v>
      </c>
      <c r="U66" s="12">
        <f ca="1">SUMPRODUCT((Tablo[[  ]]=$A62)*(OFFSET(Tablo[JOUR],0,U$1)=$B66))</f>
        <v>0</v>
      </c>
      <c r="V66" s="12">
        <f ca="1">SUMPRODUCT((Tablo[SEMAINE]=$A62)*(OFFSET(Tablo[am/pm],0,V$1)=$B66))</f>
        <v>0</v>
      </c>
      <c r="W66" s="12">
        <f ca="1">SUMPRODUCT((Tablo[JOUR]=$A62)*(OFFSET(Tablo[marc],0,W$1)=$B66))</f>
        <v>0</v>
      </c>
      <c r="X66" s="12">
        <f ca="1">SUMPRODUCT((Tablo[am/pm]=$A62)*(OFFSET(Tablo[Jérémy M],0,X$1)=$B66))</f>
        <v>0</v>
      </c>
      <c r="Y66" s="12">
        <f ca="1">SUMPRODUCT((Tablo[marc]=$A62)*(OFFSET(Tablo[ursula],0,Y$1)=$B66))</f>
        <v>0</v>
      </c>
      <c r="Z66" s="12">
        <f ca="1">SUMPRODUCT((Tablo[Jérémy M]=$A62)*(OFFSET(Tablo[carl],0,Z$1)=$B66))</f>
        <v>0</v>
      </c>
      <c r="AA66" s="12">
        <f ca="1">SUMPRODUCT((Tablo[[  ]]=$A62)*(OFFSET(Tablo[JOUR],0,AA$1)=$B66))</f>
        <v>0</v>
      </c>
      <c r="AB66" s="12">
        <f ca="1">SUMPRODUCT((Tablo[[  ]]=$A62)*(OFFSET(Tablo[JOUR],0,AB$1)=$B66))</f>
        <v>0</v>
      </c>
      <c r="AC66" s="12">
        <f ca="1">SUMPRODUCT((Tablo[[  ]]=$A62)*(OFFSET(Tablo[JOUR],0,AC$1)=$B66))</f>
        <v>0</v>
      </c>
      <c r="AD66" s="12">
        <f ca="1">SUMPRODUCT((Tablo[[  ]]=$A62)*(OFFSET(Tablo[JOUR],0,AD$1)=$B66))</f>
        <v>0</v>
      </c>
      <c r="AE66" s="12">
        <f ca="1">SUMPRODUCT((Tablo[[  ]]=$A62)*(OFFSET(Tablo[JOUR],0,AE$1)=$B66))</f>
        <v>0</v>
      </c>
      <c r="AF66" s="12">
        <f ca="1">SUMPRODUCT((Tablo[SEMAINE]=$A62)*(OFFSET(Tablo[am/pm],0,AF$1)=$B66))</f>
        <v>0</v>
      </c>
      <c r="AG66" s="12">
        <f ca="1">SUMPRODUCT((Tablo[[  ]]=$A62)*(OFFSET(Tablo[JOUR],0,AG$1)=$B66))</f>
        <v>0</v>
      </c>
      <c r="AH66" s="12">
        <f ca="1">SUMPRODUCT((Tablo[[  ]]=$A62)*(OFFSET(Tablo[JOUR],0,AH$1)=$B66))</f>
        <v>0</v>
      </c>
      <c r="AI66" s="12">
        <f ca="1">SUMPRODUCT((Tablo[SEMAINE]=$A62)*(OFFSET(Tablo[am/pm],0,AI$1)=$B66))</f>
        <v>0</v>
      </c>
      <c r="AJ66" s="12">
        <f ca="1">SUMPRODUCT((Tablo[JOUR]=$A62)*(OFFSET(Tablo[marc],0,AJ$1)=$B66))</f>
        <v>0</v>
      </c>
      <c r="AK66" s="12">
        <f ca="1">SUMPRODUCT((Tablo[am/pm]=$A62)*(OFFSET(Tablo[Jérémy M],0,AK$1)=$B66))</f>
        <v>0</v>
      </c>
      <c r="AL66" s="12">
        <f ca="1">SUMPRODUCT((Tablo[marc]=$A62)*(OFFSET(Tablo[ursula],0,AL$1)=$B66))</f>
        <v>0</v>
      </c>
      <c r="AM66" s="12">
        <f ca="1">SUMPRODUCT((Tablo[SEMAINE]=$A62)*(OFFSET(Tablo[am/pm],0,AM$1)=$B66))</f>
        <v>0</v>
      </c>
      <c r="AN66" s="12">
        <f ca="1">SUMPRODUCT((Tablo[SEMAINE]=$A62)*(OFFSET(Tablo[am/pm],0,AN$1)=$B66))</f>
        <v>0</v>
      </c>
      <c r="AO66" s="12">
        <f ca="1">SUMPRODUCT((Tablo[[  ]]=$A62)*(OFFSET(Tablo[JOUR],0,AO$1)=$B66))</f>
        <v>0</v>
      </c>
      <c r="AP66" s="12">
        <f ca="1">SUMPRODUCT((Tablo[SEMAINE]=$A62)*(OFFSET(Tablo[am/pm],0,AP$1)=$B66))</f>
        <v>0</v>
      </c>
      <c r="AQ66" s="12">
        <f ca="1">SUMPRODUCT((Tablo[JOUR]=$A62)*(OFFSET(Tablo[marc],0,AQ$1)=$B66))</f>
        <v>0</v>
      </c>
      <c r="AR66" s="12">
        <f ca="1">SUMPRODUCT((Tablo[[  ]]=$A62)*(OFFSET(Tablo[JOUR],0,AR$1)=$B66))</f>
        <v>0</v>
      </c>
      <c r="AS66" s="12">
        <f ca="1">SUMPRODUCT((Tablo[[  ]]=$A62)*(OFFSET(Tablo[JOUR],0,AS$1)=$B66))</f>
        <v>0</v>
      </c>
      <c r="AT66" s="12">
        <f ca="1">SUMPRODUCT((Tablo[SEMAINE]=$A62)*(OFFSET(Tablo[am/pm],0,AT$1)=$B66))</f>
        <v>0</v>
      </c>
      <c r="AU66" s="12">
        <f ca="1">SUMPRODUCT((Tablo[JOUR]=$A62)*(OFFSET(Tablo[marc],0,AU$1)=$B66))</f>
        <v>0</v>
      </c>
      <c r="AV66" s="12">
        <f ca="1">SUMPRODUCT((Tablo[SEMAINE]=$A62)*(OFFSET(Tablo[am/pm],0,AV$1)=$B66))</f>
        <v>0</v>
      </c>
      <c r="AW66" s="12" t="e">
        <f ca="1">SUMPRODUCT((Tablo[[  ]]=$A62)*(OFFSET(Tablo[JOUR],0,AW$1)=$B66))</f>
        <v>#N/A</v>
      </c>
      <c r="AX66" s="12" t="e">
        <f ca="1">SUMPRODUCT((Tablo[[  ]]=$A62)*(OFFSET(Tablo[JOUR],0,AX$1)=$B66))</f>
        <v>#N/A</v>
      </c>
    </row>
    <row r="67" spans="1:50">
      <c r="A67" s="17"/>
      <c r="B67" s="16" t="s">
        <v>73</v>
      </c>
      <c r="C67" s="12" t="s">
        <v>88</v>
      </c>
      <c r="D67" s="12">
        <f ca="1">SUMPRODUCT((Tablo[[  ]]=$A62)*(OFFSET(Tablo[JOUR],0,D$1)=$B67))</f>
        <v>0</v>
      </c>
      <c r="E67" s="12">
        <f ca="1">SUMPRODUCT((Tablo[[  ]]=$A62)*(OFFSET(Tablo[JOUR],0,E$1)=$B67))</f>
        <v>0</v>
      </c>
      <c r="F67" s="12">
        <f ca="1">SUMPRODUCT((Tablo[[  ]]=$A62)*(OFFSET(Tablo[JOUR],0,F$1)=$B67))</f>
        <v>0</v>
      </c>
      <c r="G67" s="12">
        <f ca="1">SUMPRODUCT((Tablo[[  ]]=$A62)*(OFFSET(Tablo[JOUR],0,G$1)=$B67))</f>
        <v>0</v>
      </c>
      <c r="H67" s="12">
        <f ca="1">SUMPRODUCT((Tablo[[  ]]=$A62)*(OFFSET(Tablo[JOUR],0,H$1)=$B67))</f>
        <v>0</v>
      </c>
      <c r="I67" s="12">
        <f ca="1">SUMPRODUCT((Tablo[[  ]]=$A62)*(OFFSET(Tablo[JOUR],0,I$1)=$B67))</f>
        <v>0</v>
      </c>
      <c r="J67" s="12">
        <f ca="1">SUMPRODUCT((Tablo[[  ]]=$A62)*(OFFSET(Tablo[JOUR],0,J$1)=$B67))</f>
        <v>0</v>
      </c>
      <c r="K67" s="12">
        <f ca="1">SUMPRODUCT((Tablo[[  ]]=$A62)*(OFFSET(Tablo[JOUR],0,K$1)=$B67))</f>
        <v>0</v>
      </c>
      <c r="L67" s="12">
        <f ca="1">SUMPRODUCT((Tablo[[  ]]=$A62)*(OFFSET(Tablo[JOUR],0,L$1)=$B67))</f>
        <v>0</v>
      </c>
      <c r="M67" s="12">
        <f ca="1">SUMPRODUCT((Tablo[[  ]]=$A62)*(OFFSET(Tablo[JOUR],0,M$1)=$B67))</f>
        <v>0</v>
      </c>
      <c r="N67" s="12">
        <f ca="1">SUMPRODUCT((Tablo[SEMAINE]=$A62)*(OFFSET(Tablo[am/pm],0,N$1)=$B67))</f>
        <v>0</v>
      </c>
      <c r="O67" s="12">
        <f ca="1">SUMPRODUCT((Tablo[JOUR]=$A62)*(OFFSET(Tablo[marc],0,O$1)=$B67))</f>
        <v>0</v>
      </c>
      <c r="P67" s="12">
        <f ca="1">SUMPRODUCT((Tablo[am/pm]=$A62)*(OFFSET(Tablo[Jérémy M],0,P$1)=$B67))</f>
        <v>0</v>
      </c>
      <c r="Q67" s="12">
        <f ca="1">SUMPRODUCT((Tablo[marc]=$A62)*(OFFSET(Tablo[ursula],0,Q$1)=$B67))</f>
        <v>0</v>
      </c>
      <c r="R67" s="12">
        <f ca="1">SUMPRODUCT((Tablo[[  ]]=$A62)*(OFFSET(Tablo[JOUR],0,R$1)=$B67))</f>
        <v>0</v>
      </c>
      <c r="S67" s="12">
        <f ca="1">SUMPRODUCT((Tablo[[  ]]=$A62)*(OFFSET(Tablo[JOUR],0,S$1)=$B67))</f>
        <v>0</v>
      </c>
      <c r="T67" s="12">
        <f ca="1">SUMPRODUCT((Tablo[[  ]]=$A62)*(OFFSET(Tablo[JOUR],0,T$1)=$B67))</f>
        <v>0</v>
      </c>
      <c r="U67" s="12">
        <f ca="1">SUMPRODUCT((Tablo[[  ]]=$A62)*(OFFSET(Tablo[JOUR],0,U$1)=$B67))</f>
        <v>0</v>
      </c>
      <c r="V67" s="12">
        <f ca="1">SUMPRODUCT((Tablo[SEMAINE]=$A62)*(OFFSET(Tablo[am/pm],0,V$1)=$B67))</f>
        <v>0</v>
      </c>
      <c r="W67" s="12">
        <f ca="1">SUMPRODUCT((Tablo[JOUR]=$A62)*(OFFSET(Tablo[marc],0,W$1)=$B67))</f>
        <v>0</v>
      </c>
      <c r="X67" s="12">
        <f ca="1">SUMPRODUCT((Tablo[am/pm]=$A62)*(OFFSET(Tablo[Jérémy M],0,X$1)=$B67))</f>
        <v>0</v>
      </c>
      <c r="Y67" s="12">
        <f ca="1">SUMPRODUCT((Tablo[marc]=$A62)*(OFFSET(Tablo[ursula],0,Y$1)=$B67))</f>
        <v>0</v>
      </c>
      <c r="Z67" s="12">
        <f ca="1">SUMPRODUCT((Tablo[Jérémy M]=$A62)*(OFFSET(Tablo[carl],0,Z$1)=$B67))</f>
        <v>0</v>
      </c>
      <c r="AA67" s="12">
        <f ca="1">SUMPRODUCT((Tablo[[  ]]=$A62)*(OFFSET(Tablo[JOUR],0,AA$1)=$B67))</f>
        <v>0</v>
      </c>
      <c r="AB67" s="12">
        <f ca="1">SUMPRODUCT((Tablo[[  ]]=$A62)*(OFFSET(Tablo[JOUR],0,AB$1)=$B67))</f>
        <v>0</v>
      </c>
      <c r="AC67" s="12">
        <f ca="1">SUMPRODUCT((Tablo[[  ]]=$A62)*(OFFSET(Tablo[JOUR],0,AC$1)=$B67))</f>
        <v>0</v>
      </c>
      <c r="AD67" s="12">
        <f ca="1">SUMPRODUCT((Tablo[[  ]]=$A62)*(OFFSET(Tablo[JOUR],0,AD$1)=$B67))</f>
        <v>0</v>
      </c>
      <c r="AE67" s="12">
        <f ca="1">SUMPRODUCT((Tablo[[  ]]=$A62)*(OFFSET(Tablo[JOUR],0,AE$1)=$B67))</f>
        <v>0</v>
      </c>
      <c r="AF67" s="12">
        <f ca="1">SUMPRODUCT((Tablo[SEMAINE]=$A62)*(OFFSET(Tablo[am/pm],0,AF$1)=$B67))</f>
        <v>0</v>
      </c>
      <c r="AG67" s="12">
        <f ca="1">SUMPRODUCT((Tablo[[  ]]=$A62)*(OFFSET(Tablo[JOUR],0,AG$1)=$B67))</f>
        <v>0</v>
      </c>
      <c r="AH67" s="12">
        <f ca="1">SUMPRODUCT((Tablo[[  ]]=$A62)*(OFFSET(Tablo[JOUR],0,AH$1)=$B67))</f>
        <v>0</v>
      </c>
      <c r="AI67" s="12">
        <f ca="1">SUMPRODUCT((Tablo[SEMAINE]=$A62)*(OFFSET(Tablo[am/pm],0,AI$1)=$B67))</f>
        <v>0</v>
      </c>
      <c r="AJ67" s="12">
        <f ca="1">SUMPRODUCT((Tablo[JOUR]=$A62)*(OFFSET(Tablo[marc],0,AJ$1)=$B67))</f>
        <v>0</v>
      </c>
      <c r="AK67" s="12">
        <f ca="1">SUMPRODUCT((Tablo[am/pm]=$A62)*(OFFSET(Tablo[Jérémy M],0,AK$1)=$B67))</f>
        <v>0</v>
      </c>
      <c r="AL67" s="12">
        <f ca="1">SUMPRODUCT((Tablo[marc]=$A62)*(OFFSET(Tablo[ursula],0,AL$1)=$B67))</f>
        <v>0</v>
      </c>
      <c r="AM67" s="12">
        <f ca="1">SUMPRODUCT((Tablo[SEMAINE]=$A62)*(OFFSET(Tablo[am/pm],0,AM$1)=$B67))</f>
        <v>0</v>
      </c>
      <c r="AN67" s="12">
        <f ca="1">SUMPRODUCT((Tablo[SEMAINE]=$A62)*(OFFSET(Tablo[am/pm],0,AN$1)=$B67))</f>
        <v>0</v>
      </c>
      <c r="AO67" s="12">
        <f ca="1">SUMPRODUCT((Tablo[[  ]]=$A62)*(OFFSET(Tablo[JOUR],0,AO$1)=$B67))</f>
        <v>0</v>
      </c>
      <c r="AP67" s="12">
        <f ca="1">SUMPRODUCT((Tablo[SEMAINE]=$A62)*(OFFSET(Tablo[am/pm],0,AP$1)=$B67))</f>
        <v>0</v>
      </c>
      <c r="AQ67" s="12">
        <f ca="1">SUMPRODUCT((Tablo[JOUR]=$A62)*(OFFSET(Tablo[marc],0,AQ$1)=$B67))</f>
        <v>0</v>
      </c>
      <c r="AR67" s="12">
        <f ca="1">SUMPRODUCT((Tablo[[  ]]=$A62)*(OFFSET(Tablo[JOUR],0,AR$1)=$B67))</f>
        <v>0</v>
      </c>
      <c r="AS67" s="12">
        <f ca="1">SUMPRODUCT((Tablo[[  ]]=$A62)*(OFFSET(Tablo[JOUR],0,AS$1)=$B67))</f>
        <v>0</v>
      </c>
      <c r="AT67" s="12">
        <f ca="1">SUMPRODUCT((Tablo[SEMAINE]=$A62)*(OFFSET(Tablo[am/pm],0,AT$1)=$B67))</f>
        <v>0</v>
      </c>
      <c r="AU67" s="12">
        <f ca="1">SUMPRODUCT((Tablo[JOUR]=$A62)*(OFFSET(Tablo[marc],0,AU$1)=$B67))</f>
        <v>0</v>
      </c>
      <c r="AV67" s="12">
        <f ca="1">SUMPRODUCT((Tablo[SEMAINE]=$A62)*(OFFSET(Tablo[am/pm],0,AV$1)=$B67))</f>
        <v>0</v>
      </c>
      <c r="AW67" s="12" t="e">
        <f ca="1">SUMPRODUCT((Tablo[[  ]]=$A62)*(OFFSET(Tablo[JOUR],0,AW$1)=$B67))</f>
        <v>#N/A</v>
      </c>
      <c r="AX67" s="12" t="e">
        <f ca="1">SUMPRODUCT((Tablo[[  ]]=$A62)*(OFFSET(Tablo[JOUR],0,AX$1)=$B67))</f>
        <v>#N/A</v>
      </c>
    </row>
    <row r="68" spans="1:50">
      <c r="A68" s="17"/>
      <c r="B68" s="30" t="s">
        <v>70</v>
      </c>
      <c r="C68" s="12" t="s">
        <v>88</v>
      </c>
      <c r="D68" s="12">
        <f ca="1">SUMPRODUCT((Tablo[[  ]]=$A62)*(OFFSET(Tablo[JOUR],0,D$1)=$B68))</f>
        <v>0</v>
      </c>
      <c r="E68" s="12">
        <f ca="1">SUMPRODUCT((Tablo[[  ]]=$A62)*(OFFSET(Tablo[JOUR],0,E$1)=$B68))</f>
        <v>0</v>
      </c>
      <c r="F68" s="12">
        <f ca="1">SUMPRODUCT((Tablo[[  ]]=$A62)*(OFFSET(Tablo[JOUR],0,F$1)=$B68))</f>
        <v>0</v>
      </c>
      <c r="G68" s="12">
        <f ca="1">SUMPRODUCT((Tablo[[  ]]=$A62)*(OFFSET(Tablo[JOUR],0,G$1)=$B68))</f>
        <v>0</v>
      </c>
      <c r="H68" s="12">
        <f ca="1">SUMPRODUCT((Tablo[[  ]]=$A62)*(OFFSET(Tablo[JOUR],0,H$1)=$B68))</f>
        <v>0</v>
      </c>
      <c r="I68" s="12">
        <f ca="1">SUMPRODUCT((Tablo[[  ]]=$A62)*(OFFSET(Tablo[JOUR],0,I$1)=$B68))</f>
        <v>0</v>
      </c>
      <c r="J68" s="12">
        <f ca="1">SUMPRODUCT((Tablo[[  ]]=$A62)*(OFFSET(Tablo[JOUR],0,J$1)=$B68))</f>
        <v>0</v>
      </c>
      <c r="K68" s="12">
        <f ca="1">SUMPRODUCT((Tablo[[  ]]=$A62)*(OFFSET(Tablo[JOUR],0,K$1)=$B68))</f>
        <v>0</v>
      </c>
      <c r="L68" s="12">
        <f ca="1">SUMPRODUCT((Tablo[[  ]]=$A62)*(OFFSET(Tablo[JOUR],0,L$1)=$B68))</f>
        <v>0</v>
      </c>
      <c r="M68" s="12">
        <f ca="1">SUMPRODUCT((Tablo[[  ]]=$A62)*(OFFSET(Tablo[JOUR],0,M$1)=$B68))</f>
        <v>0</v>
      </c>
      <c r="N68" s="12">
        <f ca="1">SUMPRODUCT((Tablo[SEMAINE]=$A62)*(OFFSET(Tablo[am/pm],0,N$1)=$B68))</f>
        <v>0</v>
      </c>
      <c r="O68" s="12">
        <f ca="1">SUMPRODUCT((Tablo[JOUR]=$A62)*(OFFSET(Tablo[marc],0,O$1)=$B68))</f>
        <v>0</v>
      </c>
      <c r="P68" s="12">
        <f ca="1">SUMPRODUCT((Tablo[am/pm]=$A62)*(OFFSET(Tablo[Jérémy M],0,P$1)=$B68))</f>
        <v>0</v>
      </c>
      <c r="Q68" s="12">
        <f ca="1">SUMPRODUCT((Tablo[marc]=$A62)*(OFFSET(Tablo[ursula],0,Q$1)=$B68))</f>
        <v>0</v>
      </c>
      <c r="R68" s="12">
        <f ca="1">SUMPRODUCT((Tablo[[  ]]=$A62)*(OFFSET(Tablo[JOUR],0,R$1)=$B68))</f>
        <v>0</v>
      </c>
      <c r="S68" s="12">
        <f ca="1">SUMPRODUCT((Tablo[[  ]]=$A62)*(OFFSET(Tablo[JOUR],0,S$1)=$B68))</f>
        <v>0</v>
      </c>
      <c r="T68" s="12">
        <f ca="1">SUMPRODUCT((Tablo[[  ]]=$A62)*(OFFSET(Tablo[JOUR],0,T$1)=$B68))</f>
        <v>0</v>
      </c>
      <c r="U68" s="12">
        <f ca="1">SUMPRODUCT((Tablo[[  ]]=$A62)*(OFFSET(Tablo[JOUR],0,U$1)=$B68))</f>
        <v>0</v>
      </c>
      <c r="V68" s="12">
        <f ca="1">SUMPRODUCT((Tablo[SEMAINE]=$A62)*(OFFSET(Tablo[am/pm],0,V$1)=$B68))</f>
        <v>0</v>
      </c>
      <c r="W68" s="12">
        <f ca="1">SUMPRODUCT((Tablo[JOUR]=$A62)*(OFFSET(Tablo[marc],0,W$1)=$B68))</f>
        <v>0</v>
      </c>
      <c r="X68" s="12">
        <f ca="1">SUMPRODUCT((Tablo[am/pm]=$A62)*(OFFSET(Tablo[Jérémy M],0,X$1)=$B68))</f>
        <v>0</v>
      </c>
      <c r="Y68" s="12">
        <f ca="1">SUMPRODUCT((Tablo[marc]=$A62)*(OFFSET(Tablo[ursula],0,Y$1)=$B68))</f>
        <v>0</v>
      </c>
      <c r="Z68" s="12">
        <f ca="1">SUMPRODUCT((Tablo[Jérémy M]=$A62)*(OFFSET(Tablo[carl],0,Z$1)=$B68))</f>
        <v>0</v>
      </c>
      <c r="AA68" s="12">
        <f ca="1">SUMPRODUCT((Tablo[[  ]]=$A62)*(OFFSET(Tablo[JOUR],0,AA$1)=$B68))</f>
        <v>0</v>
      </c>
      <c r="AB68" s="12">
        <f ca="1">SUMPRODUCT((Tablo[[  ]]=$A62)*(OFFSET(Tablo[JOUR],0,AB$1)=$B68))</f>
        <v>0</v>
      </c>
      <c r="AC68" s="12">
        <f ca="1">SUMPRODUCT((Tablo[[  ]]=$A62)*(OFFSET(Tablo[JOUR],0,AC$1)=$B68))</f>
        <v>0</v>
      </c>
      <c r="AD68" s="12">
        <f ca="1">SUMPRODUCT((Tablo[[  ]]=$A62)*(OFFSET(Tablo[JOUR],0,AD$1)=$B68))</f>
        <v>0</v>
      </c>
      <c r="AE68" s="12">
        <f ca="1">SUMPRODUCT((Tablo[[  ]]=$A62)*(OFFSET(Tablo[JOUR],0,AE$1)=$B68))</f>
        <v>0</v>
      </c>
      <c r="AF68" s="12">
        <f ca="1">SUMPRODUCT((Tablo[SEMAINE]=$A62)*(OFFSET(Tablo[am/pm],0,AF$1)=$B68))</f>
        <v>0</v>
      </c>
      <c r="AG68" s="12">
        <f ca="1">SUMPRODUCT((Tablo[[  ]]=$A62)*(OFFSET(Tablo[JOUR],0,AG$1)=$B68))</f>
        <v>0</v>
      </c>
      <c r="AH68" s="12">
        <f ca="1">SUMPRODUCT((Tablo[[  ]]=$A62)*(OFFSET(Tablo[JOUR],0,AH$1)=$B68))</f>
        <v>0</v>
      </c>
      <c r="AI68" s="12">
        <f ca="1">SUMPRODUCT((Tablo[SEMAINE]=$A62)*(OFFSET(Tablo[am/pm],0,AI$1)=$B68))</f>
        <v>0</v>
      </c>
      <c r="AJ68" s="12">
        <f ca="1">SUMPRODUCT((Tablo[JOUR]=$A62)*(OFFSET(Tablo[marc],0,AJ$1)=$B68))</f>
        <v>0</v>
      </c>
      <c r="AK68" s="12">
        <f ca="1">SUMPRODUCT((Tablo[am/pm]=$A62)*(OFFSET(Tablo[Jérémy M],0,AK$1)=$B68))</f>
        <v>0</v>
      </c>
      <c r="AL68" s="12">
        <f ca="1">SUMPRODUCT((Tablo[marc]=$A62)*(OFFSET(Tablo[ursula],0,AL$1)=$B68))</f>
        <v>0</v>
      </c>
      <c r="AM68" s="12">
        <f ca="1">SUMPRODUCT((Tablo[SEMAINE]=$A62)*(OFFSET(Tablo[am/pm],0,AM$1)=$B68))</f>
        <v>0</v>
      </c>
      <c r="AN68" s="12">
        <f ca="1">SUMPRODUCT((Tablo[SEMAINE]=$A62)*(OFFSET(Tablo[am/pm],0,AN$1)=$B68))</f>
        <v>0</v>
      </c>
      <c r="AO68" s="12">
        <f ca="1">SUMPRODUCT((Tablo[[  ]]=$A62)*(OFFSET(Tablo[JOUR],0,AO$1)=$B68))</f>
        <v>0</v>
      </c>
      <c r="AP68" s="12">
        <f ca="1">SUMPRODUCT((Tablo[SEMAINE]=$A62)*(OFFSET(Tablo[am/pm],0,AP$1)=$B68))</f>
        <v>0</v>
      </c>
      <c r="AQ68" s="12">
        <f ca="1">SUMPRODUCT((Tablo[JOUR]=$A62)*(OFFSET(Tablo[marc],0,AQ$1)=$B68))</f>
        <v>0</v>
      </c>
      <c r="AR68" s="12">
        <f ca="1">SUMPRODUCT((Tablo[[  ]]=$A62)*(OFFSET(Tablo[JOUR],0,AR$1)=$B68))</f>
        <v>0</v>
      </c>
      <c r="AS68" s="12">
        <f ca="1">SUMPRODUCT((Tablo[[  ]]=$A62)*(OFFSET(Tablo[JOUR],0,AS$1)=$B68))</f>
        <v>0</v>
      </c>
      <c r="AT68" s="12">
        <f ca="1">SUMPRODUCT((Tablo[SEMAINE]=$A62)*(OFFSET(Tablo[am/pm],0,AT$1)=$B68))</f>
        <v>0</v>
      </c>
      <c r="AU68" s="12">
        <f ca="1">SUMPRODUCT((Tablo[JOUR]=$A62)*(OFFSET(Tablo[marc],0,AU$1)=$B68))</f>
        <v>0</v>
      </c>
      <c r="AV68" s="12">
        <f ca="1">SUMPRODUCT((Tablo[SEMAINE]=$A62)*(OFFSET(Tablo[am/pm],0,AV$1)=$B68))</f>
        <v>0</v>
      </c>
      <c r="AW68" s="12" t="e">
        <f ca="1">SUMPRODUCT((Tablo[[  ]]=$A62)*(OFFSET(Tablo[JOUR],0,AW$1)=$B68))</f>
        <v>#N/A</v>
      </c>
      <c r="AX68" s="12" t="e">
        <f ca="1">SUMPRODUCT((Tablo[[  ]]=$A62)*(OFFSET(Tablo[JOUR],0,AX$1)=$B68))</f>
        <v>#N/A</v>
      </c>
    </row>
    <row r="69" spans="1:50">
      <c r="A69" s="17"/>
      <c r="B69" s="16" t="s">
        <v>77</v>
      </c>
      <c r="C69" s="12" t="s">
        <v>88</v>
      </c>
      <c r="D69" s="12">
        <f ca="1">SUMPRODUCT((Tablo[[  ]]=$A62)*(OFFSET(Tablo[JOUR],0,D$1)=$B69))</f>
        <v>0</v>
      </c>
      <c r="E69" s="12">
        <f ca="1">SUMPRODUCT((Tablo[[  ]]=$A62)*(OFFSET(Tablo[JOUR],0,E$1)=$B69))</f>
        <v>0</v>
      </c>
      <c r="F69" s="12">
        <f ca="1">SUMPRODUCT((Tablo[[  ]]=$A62)*(OFFSET(Tablo[JOUR],0,F$1)=$B69))</f>
        <v>0</v>
      </c>
      <c r="G69" s="12">
        <f ca="1">SUMPRODUCT((Tablo[[  ]]=$A62)*(OFFSET(Tablo[JOUR],0,G$1)=$B69))</f>
        <v>0</v>
      </c>
      <c r="H69" s="12">
        <f ca="1">SUMPRODUCT((Tablo[[  ]]=$A62)*(OFFSET(Tablo[JOUR],0,H$1)=$B69))</f>
        <v>0</v>
      </c>
      <c r="I69" s="12">
        <f ca="1">SUMPRODUCT((Tablo[[  ]]=$A62)*(OFFSET(Tablo[JOUR],0,I$1)=$B69))</f>
        <v>0</v>
      </c>
      <c r="J69" s="12">
        <f ca="1">SUMPRODUCT((Tablo[[  ]]=$A62)*(OFFSET(Tablo[JOUR],0,J$1)=$B69))</f>
        <v>0</v>
      </c>
      <c r="K69" s="12">
        <f ca="1">SUMPRODUCT((Tablo[[  ]]=$A62)*(OFFSET(Tablo[JOUR],0,K$1)=$B69))</f>
        <v>0</v>
      </c>
      <c r="L69" s="12">
        <f ca="1">SUMPRODUCT((Tablo[[  ]]=$A62)*(OFFSET(Tablo[JOUR],0,L$1)=$B69))</f>
        <v>0</v>
      </c>
      <c r="M69" s="12">
        <f ca="1">SUMPRODUCT((Tablo[[  ]]=$A62)*(OFFSET(Tablo[JOUR],0,M$1)=$B69))</f>
        <v>0</v>
      </c>
      <c r="N69" s="12">
        <f ca="1">SUMPRODUCT((Tablo[SEMAINE]=$A62)*(OFFSET(Tablo[am/pm],0,N$1)=$B69))</f>
        <v>0</v>
      </c>
      <c r="O69" s="12">
        <f ca="1">SUMPRODUCT((Tablo[JOUR]=$A62)*(OFFSET(Tablo[marc],0,O$1)=$B69))</f>
        <v>0</v>
      </c>
      <c r="P69" s="12">
        <f ca="1">SUMPRODUCT((Tablo[am/pm]=$A62)*(OFFSET(Tablo[Jérémy M],0,P$1)=$B69))</f>
        <v>0</v>
      </c>
      <c r="Q69" s="12">
        <f ca="1">SUMPRODUCT((Tablo[marc]=$A62)*(OFFSET(Tablo[ursula],0,Q$1)=$B69))</f>
        <v>0</v>
      </c>
      <c r="R69" s="12">
        <f ca="1">SUMPRODUCT((Tablo[[  ]]=$A62)*(OFFSET(Tablo[JOUR],0,R$1)=$B69))</f>
        <v>0</v>
      </c>
      <c r="S69" s="12">
        <f ca="1">SUMPRODUCT((Tablo[[  ]]=$A62)*(OFFSET(Tablo[JOUR],0,S$1)=$B69))</f>
        <v>0</v>
      </c>
      <c r="T69" s="12">
        <f ca="1">SUMPRODUCT((Tablo[[  ]]=$A62)*(OFFSET(Tablo[JOUR],0,T$1)=$B69))</f>
        <v>0</v>
      </c>
      <c r="U69" s="12">
        <f ca="1">SUMPRODUCT((Tablo[[  ]]=$A62)*(OFFSET(Tablo[JOUR],0,U$1)=$B69))</f>
        <v>0</v>
      </c>
      <c r="V69" s="12">
        <f ca="1">SUMPRODUCT((Tablo[SEMAINE]=$A62)*(OFFSET(Tablo[am/pm],0,V$1)=$B69))</f>
        <v>0</v>
      </c>
      <c r="W69" s="12">
        <f ca="1">SUMPRODUCT((Tablo[JOUR]=$A62)*(OFFSET(Tablo[marc],0,W$1)=$B69))</f>
        <v>0</v>
      </c>
      <c r="X69" s="12">
        <f ca="1">SUMPRODUCT((Tablo[am/pm]=$A62)*(OFFSET(Tablo[Jérémy M],0,X$1)=$B69))</f>
        <v>0</v>
      </c>
      <c r="Y69" s="12">
        <f ca="1">SUMPRODUCT((Tablo[marc]=$A62)*(OFFSET(Tablo[ursula],0,Y$1)=$B69))</f>
        <v>0</v>
      </c>
      <c r="Z69" s="12">
        <f ca="1">SUMPRODUCT((Tablo[Jérémy M]=$A62)*(OFFSET(Tablo[carl],0,Z$1)=$B69))</f>
        <v>0</v>
      </c>
      <c r="AA69" s="12">
        <f ca="1">SUMPRODUCT((Tablo[[  ]]=$A62)*(OFFSET(Tablo[JOUR],0,AA$1)=$B69))</f>
        <v>0</v>
      </c>
      <c r="AB69" s="12">
        <f ca="1">SUMPRODUCT((Tablo[[  ]]=$A62)*(OFFSET(Tablo[JOUR],0,AB$1)=$B69))</f>
        <v>0</v>
      </c>
      <c r="AC69" s="12">
        <f ca="1">SUMPRODUCT((Tablo[[  ]]=$A62)*(OFFSET(Tablo[JOUR],0,AC$1)=$B69))</f>
        <v>0</v>
      </c>
      <c r="AD69" s="12">
        <f ca="1">SUMPRODUCT((Tablo[[  ]]=$A62)*(OFFSET(Tablo[JOUR],0,AD$1)=$B69))</f>
        <v>0</v>
      </c>
      <c r="AE69" s="12">
        <f ca="1">SUMPRODUCT((Tablo[[  ]]=$A62)*(OFFSET(Tablo[JOUR],0,AE$1)=$B69))</f>
        <v>0</v>
      </c>
      <c r="AF69" s="12">
        <f ca="1">SUMPRODUCT((Tablo[SEMAINE]=$A62)*(OFFSET(Tablo[am/pm],0,AF$1)=$B69))</f>
        <v>0</v>
      </c>
      <c r="AG69" s="12">
        <f ca="1">SUMPRODUCT((Tablo[[  ]]=$A62)*(OFFSET(Tablo[JOUR],0,AG$1)=$B69))</f>
        <v>0</v>
      </c>
      <c r="AH69" s="12">
        <f ca="1">SUMPRODUCT((Tablo[[  ]]=$A62)*(OFFSET(Tablo[JOUR],0,AH$1)=$B69))</f>
        <v>0</v>
      </c>
      <c r="AI69" s="12">
        <f ca="1">SUMPRODUCT((Tablo[SEMAINE]=$A62)*(OFFSET(Tablo[am/pm],0,AI$1)=$B69))</f>
        <v>0</v>
      </c>
      <c r="AJ69" s="12">
        <f ca="1">SUMPRODUCT((Tablo[JOUR]=$A62)*(OFFSET(Tablo[marc],0,AJ$1)=$B69))</f>
        <v>0</v>
      </c>
      <c r="AK69" s="12">
        <f ca="1">SUMPRODUCT((Tablo[am/pm]=$A62)*(OFFSET(Tablo[Jérémy M],0,AK$1)=$B69))</f>
        <v>0</v>
      </c>
      <c r="AL69" s="12">
        <f ca="1">SUMPRODUCT((Tablo[marc]=$A62)*(OFFSET(Tablo[ursula],0,AL$1)=$B69))</f>
        <v>0</v>
      </c>
      <c r="AM69" s="12">
        <f ca="1">SUMPRODUCT((Tablo[SEMAINE]=$A62)*(OFFSET(Tablo[am/pm],0,AM$1)=$B69))</f>
        <v>0</v>
      </c>
      <c r="AN69" s="12">
        <f ca="1">SUMPRODUCT((Tablo[SEMAINE]=$A62)*(OFFSET(Tablo[am/pm],0,AN$1)=$B69))</f>
        <v>0</v>
      </c>
      <c r="AO69" s="12">
        <f ca="1">SUMPRODUCT((Tablo[[  ]]=$A62)*(OFFSET(Tablo[JOUR],0,AO$1)=$B69))</f>
        <v>0</v>
      </c>
      <c r="AP69" s="12">
        <f ca="1">SUMPRODUCT((Tablo[SEMAINE]=$A62)*(OFFSET(Tablo[am/pm],0,AP$1)=$B69))</f>
        <v>0</v>
      </c>
      <c r="AQ69" s="12">
        <f ca="1">SUMPRODUCT((Tablo[JOUR]=$A62)*(OFFSET(Tablo[marc],0,AQ$1)=$B69))</f>
        <v>0</v>
      </c>
      <c r="AR69" s="12">
        <f ca="1">SUMPRODUCT((Tablo[[  ]]=$A62)*(OFFSET(Tablo[JOUR],0,AR$1)=$B69))</f>
        <v>0</v>
      </c>
      <c r="AS69" s="12">
        <f ca="1">SUMPRODUCT((Tablo[[  ]]=$A62)*(OFFSET(Tablo[JOUR],0,AS$1)=$B69))</f>
        <v>0</v>
      </c>
      <c r="AT69" s="12">
        <f ca="1">SUMPRODUCT((Tablo[SEMAINE]=$A62)*(OFFSET(Tablo[am/pm],0,AT$1)=$B69))</f>
        <v>0</v>
      </c>
      <c r="AU69" s="12">
        <f ca="1">SUMPRODUCT((Tablo[JOUR]=$A62)*(OFFSET(Tablo[marc],0,AU$1)=$B69))</f>
        <v>0</v>
      </c>
      <c r="AV69" s="12">
        <f ca="1">SUMPRODUCT((Tablo[SEMAINE]=$A62)*(OFFSET(Tablo[am/pm],0,AV$1)=$B69))</f>
        <v>0</v>
      </c>
      <c r="AW69" s="12" t="e">
        <f ca="1">SUMPRODUCT((Tablo[[  ]]=$A62)*(OFFSET(Tablo[JOUR],0,AW$1)=$B69))</f>
        <v>#N/A</v>
      </c>
      <c r="AX69" s="12" t="e">
        <f ca="1">SUMPRODUCT((Tablo[[  ]]=$A62)*(OFFSET(Tablo[JOUR],0,AX$1)=$B69))</f>
        <v>#N/A</v>
      </c>
    </row>
    <row r="70" spans="1:50">
      <c r="A70" s="17"/>
      <c r="B70" s="31" t="s">
        <v>75</v>
      </c>
      <c r="C70" s="12" t="s">
        <v>88</v>
      </c>
      <c r="D70" s="12">
        <f ca="1">SUMPRODUCT((Tablo[[  ]]=$A62)*(OFFSET(Tablo[JOUR],0,D$1)=$B70))</f>
        <v>0</v>
      </c>
      <c r="E70" s="12">
        <f ca="1">SUMPRODUCT((Tablo[[  ]]=$A62)*(OFFSET(Tablo[JOUR],0,E$1)=$B70))</f>
        <v>0</v>
      </c>
      <c r="F70" s="12">
        <f ca="1">SUMPRODUCT((Tablo[[  ]]=$A62)*(OFFSET(Tablo[JOUR],0,F$1)=$B70))</f>
        <v>0</v>
      </c>
      <c r="G70" s="12">
        <f ca="1">SUMPRODUCT((Tablo[[  ]]=$A62)*(OFFSET(Tablo[JOUR],0,G$1)=$B70))</f>
        <v>0</v>
      </c>
      <c r="H70" s="12">
        <f ca="1">SUMPRODUCT((Tablo[[  ]]=$A62)*(OFFSET(Tablo[JOUR],0,H$1)=$B70))</f>
        <v>0</v>
      </c>
      <c r="I70" s="12">
        <f ca="1">SUMPRODUCT((Tablo[[  ]]=$A62)*(OFFSET(Tablo[JOUR],0,I$1)=$B70))</f>
        <v>0</v>
      </c>
      <c r="J70" s="12">
        <f ca="1">SUMPRODUCT((Tablo[[  ]]=$A62)*(OFFSET(Tablo[JOUR],0,J$1)=$B70))</f>
        <v>0</v>
      </c>
      <c r="K70" s="12">
        <f ca="1">SUMPRODUCT((Tablo[[  ]]=$A62)*(OFFSET(Tablo[JOUR],0,K$1)=$B70))</f>
        <v>0</v>
      </c>
      <c r="L70" s="12">
        <f ca="1">SUMPRODUCT((Tablo[[  ]]=$A62)*(OFFSET(Tablo[JOUR],0,L$1)=$B70))</f>
        <v>0</v>
      </c>
      <c r="M70" s="12">
        <f ca="1">SUMPRODUCT((Tablo[[  ]]=$A62)*(OFFSET(Tablo[JOUR],0,M$1)=$B70))</f>
        <v>0</v>
      </c>
      <c r="N70" s="12">
        <f ca="1">SUMPRODUCT((Tablo[SEMAINE]=$A62)*(OFFSET(Tablo[am/pm],0,N$1)=$B70))</f>
        <v>0</v>
      </c>
      <c r="O70" s="12">
        <f ca="1">SUMPRODUCT((Tablo[JOUR]=$A62)*(OFFSET(Tablo[marc],0,O$1)=$B70))</f>
        <v>0</v>
      </c>
      <c r="P70" s="12">
        <f ca="1">SUMPRODUCT((Tablo[am/pm]=$A62)*(OFFSET(Tablo[Jérémy M],0,P$1)=$B70))</f>
        <v>0</v>
      </c>
      <c r="Q70" s="12">
        <f ca="1">SUMPRODUCT((Tablo[marc]=$A62)*(OFFSET(Tablo[ursula],0,Q$1)=$B70))</f>
        <v>0</v>
      </c>
      <c r="R70" s="12">
        <f ca="1">SUMPRODUCT((Tablo[[  ]]=$A62)*(OFFSET(Tablo[JOUR],0,R$1)=$B70))</f>
        <v>0</v>
      </c>
      <c r="S70" s="12">
        <f ca="1">SUMPRODUCT((Tablo[[  ]]=$A62)*(OFFSET(Tablo[JOUR],0,S$1)=$B70))</f>
        <v>0</v>
      </c>
      <c r="T70" s="12">
        <f ca="1">SUMPRODUCT((Tablo[[  ]]=$A62)*(OFFSET(Tablo[JOUR],0,T$1)=$B70))</f>
        <v>0</v>
      </c>
      <c r="U70" s="12">
        <f ca="1">SUMPRODUCT((Tablo[[  ]]=$A62)*(OFFSET(Tablo[JOUR],0,U$1)=$B70))</f>
        <v>0</v>
      </c>
      <c r="V70" s="12">
        <f ca="1">SUMPRODUCT((Tablo[SEMAINE]=$A62)*(OFFSET(Tablo[am/pm],0,V$1)=$B70))</f>
        <v>0</v>
      </c>
      <c r="W70" s="12">
        <f ca="1">SUMPRODUCT((Tablo[JOUR]=$A62)*(OFFSET(Tablo[marc],0,W$1)=$B70))</f>
        <v>0</v>
      </c>
      <c r="X70" s="12">
        <f ca="1">SUMPRODUCT((Tablo[am/pm]=$A62)*(OFFSET(Tablo[Jérémy M],0,X$1)=$B70))</f>
        <v>0</v>
      </c>
      <c r="Y70" s="12">
        <f ca="1">SUMPRODUCT((Tablo[marc]=$A62)*(OFFSET(Tablo[ursula],0,Y$1)=$B70))</f>
        <v>0</v>
      </c>
      <c r="Z70" s="12">
        <f ca="1">SUMPRODUCT((Tablo[Jérémy M]=$A62)*(OFFSET(Tablo[carl],0,Z$1)=$B70))</f>
        <v>0</v>
      </c>
      <c r="AA70" s="12">
        <f ca="1">SUMPRODUCT((Tablo[[  ]]=$A62)*(OFFSET(Tablo[JOUR],0,AA$1)=$B70))</f>
        <v>0</v>
      </c>
      <c r="AB70" s="12">
        <f ca="1">SUMPRODUCT((Tablo[[  ]]=$A62)*(OFFSET(Tablo[JOUR],0,AB$1)=$B70))</f>
        <v>0</v>
      </c>
      <c r="AC70" s="12">
        <f ca="1">SUMPRODUCT((Tablo[[  ]]=$A62)*(OFFSET(Tablo[JOUR],0,AC$1)=$B70))</f>
        <v>0</v>
      </c>
      <c r="AD70" s="12">
        <f ca="1">SUMPRODUCT((Tablo[[  ]]=$A62)*(OFFSET(Tablo[JOUR],0,AD$1)=$B70))</f>
        <v>0</v>
      </c>
      <c r="AE70" s="12">
        <f ca="1">SUMPRODUCT((Tablo[[  ]]=$A62)*(OFFSET(Tablo[JOUR],0,AE$1)=$B70))</f>
        <v>0</v>
      </c>
      <c r="AF70" s="12">
        <f ca="1">SUMPRODUCT((Tablo[SEMAINE]=$A62)*(OFFSET(Tablo[am/pm],0,AF$1)=$B70))</f>
        <v>0</v>
      </c>
      <c r="AG70" s="12">
        <f ca="1">SUMPRODUCT((Tablo[[  ]]=$A62)*(OFFSET(Tablo[JOUR],0,AG$1)=$B70))</f>
        <v>0</v>
      </c>
      <c r="AH70" s="12">
        <f ca="1">SUMPRODUCT((Tablo[[  ]]=$A62)*(OFFSET(Tablo[JOUR],0,AH$1)=$B70))</f>
        <v>0</v>
      </c>
      <c r="AI70" s="12">
        <f ca="1">SUMPRODUCT((Tablo[SEMAINE]=$A62)*(OFFSET(Tablo[am/pm],0,AI$1)=$B70))</f>
        <v>0</v>
      </c>
      <c r="AJ70" s="12">
        <f ca="1">SUMPRODUCT((Tablo[JOUR]=$A62)*(OFFSET(Tablo[marc],0,AJ$1)=$B70))</f>
        <v>0</v>
      </c>
      <c r="AK70" s="12">
        <f ca="1">SUMPRODUCT((Tablo[am/pm]=$A62)*(OFFSET(Tablo[Jérémy M],0,AK$1)=$B70))</f>
        <v>0</v>
      </c>
      <c r="AL70" s="12">
        <f ca="1">SUMPRODUCT((Tablo[marc]=$A62)*(OFFSET(Tablo[ursula],0,AL$1)=$B70))</f>
        <v>0</v>
      </c>
      <c r="AM70" s="12">
        <f ca="1">SUMPRODUCT((Tablo[SEMAINE]=$A62)*(OFFSET(Tablo[am/pm],0,AM$1)=$B70))</f>
        <v>0</v>
      </c>
      <c r="AN70" s="12">
        <f ca="1">SUMPRODUCT((Tablo[SEMAINE]=$A62)*(OFFSET(Tablo[am/pm],0,AN$1)=$B70))</f>
        <v>0</v>
      </c>
      <c r="AO70" s="12">
        <f ca="1">SUMPRODUCT((Tablo[[  ]]=$A62)*(OFFSET(Tablo[JOUR],0,AO$1)=$B70))</f>
        <v>0</v>
      </c>
      <c r="AP70" s="12">
        <f ca="1">SUMPRODUCT((Tablo[SEMAINE]=$A62)*(OFFSET(Tablo[am/pm],0,AP$1)=$B70))</f>
        <v>0</v>
      </c>
      <c r="AQ70" s="12">
        <f ca="1">SUMPRODUCT((Tablo[JOUR]=$A62)*(OFFSET(Tablo[marc],0,AQ$1)=$B70))</f>
        <v>0</v>
      </c>
      <c r="AR70" s="12">
        <f ca="1">SUMPRODUCT((Tablo[[  ]]=$A62)*(OFFSET(Tablo[JOUR],0,AR$1)=$B70))</f>
        <v>0</v>
      </c>
      <c r="AS70" s="12">
        <f ca="1">SUMPRODUCT((Tablo[[  ]]=$A62)*(OFFSET(Tablo[JOUR],0,AS$1)=$B70))</f>
        <v>0</v>
      </c>
      <c r="AT70" s="12">
        <f ca="1">SUMPRODUCT((Tablo[SEMAINE]=$A62)*(OFFSET(Tablo[am/pm],0,AT$1)=$B70))</f>
        <v>0</v>
      </c>
      <c r="AU70" s="12">
        <f ca="1">SUMPRODUCT((Tablo[JOUR]=$A62)*(OFFSET(Tablo[marc],0,AU$1)=$B70))</f>
        <v>0</v>
      </c>
      <c r="AV70" s="12">
        <f ca="1">SUMPRODUCT((Tablo[SEMAINE]=$A62)*(OFFSET(Tablo[am/pm],0,AV$1)=$B70))</f>
        <v>0</v>
      </c>
      <c r="AW70" s="12" t="e">
        <f ca="1">SUMPRODUCT((Tablo[[  ]]=$A62)*(OFFSET(Tablo[JOUR],0,AW$1)=$B70))</f>
        <v>#N/A</v>
      </c>
      <c r="AX70" s="12" t="e">
        <f ca="1">SUMPRODUCT((Tablo[[  ]]=$A62)*(OFFSET(Tablo[JOUR],0,AX$1)=$B70))</f>
        <v>#N/A</v>
      </c>
    </row>
    <row r="71" spans="1:50">
      <c r="A71" s="17"/>
      <c r="B71" s="31" t="s">
        <v>89</v>
      </c>
      <c r="C71" s="66" t="s">
        <v>86</v>
      </c>
    </row>
    <row r="72" spans="1:50">
      <c r="A72" s="17"/>
      <c r="B72" s="31" t="s">
        <v>78</v>
      </c>
      <c r="C72" s="24" t="s">
        <v>88</v>
      </c>
    </row>
    <row r="73" spans="1:50" s="10" customFormat="1" ht="13.5" thickBot="1">
      <c r="A73" s="9"/>
      <c r="B73" s="18" t="s">
        <v>76</v>
      </c>
      <c r="C73" s="10" t="s">
        <v>88</v>
      </c>
      <c r="D73" s="10">
        <f ca="1">SUMPRODUCT((Tablo[[  ]]=$A62)*(OFFSET(Tablo[JOUR],0,D$1)=$B73))</f>
        <v>0</v>
      </c>
      <c r="E73" s="10">
        <f ca="1">SUMPRODUCT((Tablo[[  ]]=$A62)*(OFFSET(Tablo[JOUR],0,E$1)=$B73))</f>
        <v>0</v>
      </c>
      <c r="F73" s="10">
        <f ca="1">SUMPRODUCT((Tablo[[  ]]=$A62)*(OFFSET(Tablo[JOUR],0,F$1)=$B73))</f>
        <v>0</v>
      </c>
      <c r="G73" s="10">
        <f ca="1">SUMPRODUCT((Tablo[[  ]]=$A62)*(OFFSET(Tablo[JOUR],0,G$1)=$B73))</f>
        <v>0</v>
      </c>
      <c r="H73" s="10">
        <f ca="1">SUMPRODUCT((Tablo[[  ]]=$A62)*(OFFSET(Tablo[JOUR],0,H$1)=$B73))</f>
        <v>0</v>
      </c>
      <c r="I73" s="10">
        <f ca="1">SUMPRODUCT((Tablo[[  ]]=$A62)*(OFFSET(Tablo[JOUR],0,I$1)=$B73))</f>
        <v>0</v>
      </c>
      <c r="J73" s="10">
        <f ca="1">SUMPRODUCT((Tablo[[  ]]=$A62)*(OFFSET(Tablo[JOUR],0,J$1)=$B73))</f>
        <v>0</v>
      </c>
      <c r="K73" s="10">
        <f ca="1">SUMPRODUCT((Tablo[[  ]]=$A62)*(OFFSET(Tablo[JOUR],0,K$1)=$B73))</f>
        <v>0</v>
      </c>
      <c r="L73" s="10">
        <f ca="1">SUMPRODUCT((Tablo[[  ]]=$A62)*(OFFSET(Tablo[JOUR],0,L$1)=$B73))</f>
        <v>0</v>
      </c>
      <c r="M73" s="10">
        <f ca="1">SUMPRODUCT((Tablo[[  ]]=$A62)*(OFFSET(Tablo[JOUR],0,M$1)=$B73))</f>
        <v>0</v>
      </c>
      <c r="N73" s="10">
        <f ca="1">SUMPRODUCT((Tablo[SEMAINE]=$A62)*(OFFSET(Tablo[am/pm],0,N$1)=$B73))</f>
        <v>0</v>
      </c>
      <c r="O73" s="10">
        <f ca="1">SUMPRODUCT((Tablo[JOUR]=$A62)*(OFFSET(Tablo[marc],0,O$1)=$B73))</f>
        <v>0</v>
      </c>
      <c r="P73" s="10">
        <f ca="1">SUMPRODUCT((Tablo[am/pm]=$A62)*(OFFSET(Tablo[Jérémy M],0,P$1)=$B73))</f>
        <v>0</v>
      </c>
      <c r="Q73" s="10">
        <f ca="1">SUMPRODUCT((Tablo[marc]=$A62)*(OFFSET(Tablo[ursula],0,Q$1)=$B73))</f>
        <v>0</v>
      </c>
      <c r="R73" s="10">
        <f ca="1">SUMPRODUCT((Tablo[[  ]]=$A62)*(OFFSET(Tablo[JOUR],0,R$1)=$B73))</f>
        <v>0</v>
      </c>
      <c r="S73" s="10">
        <f ca="1">SUMPRODUCT((Tablo[[  ]]=$A62)*(OFFSET(Tablo[JOUR],0,S$1)=$B73))</f>
        <v>0</v>
      </c>
      <c r="T73" s="10">
        <f ca="1">SUMPRODUCT((Tablo[[  ]]=$A62)*(OFFSET(Tablo[JOUR],0,T$1)=$B73))</f>
        <v>0</v>
      </c>
      <c r="U73" s="10">
        <f ca="1">SUMPRODUCT((Tablo[[  ]]=$A62)*(OFFSET(Tablo[JOUR],0,U$1)=$B73))</f>
        <v>0</v>
      </c>
      <c r="V73" s="10">
        <f ca="1">SUMPRODUCT((Tablo[SEMAINE]=$A62)*(OFFSET(Tablo[am/pm],0,V$1)=$B73))</f>
        <v>0</v>
      </c>
      <c r="W73" s="10">
        <f ca="1">SUMPRODUCT((Tablo[JOUR]=$A62)*(OFFSET(Tablo[marc],0,W$1)=$B73))</f>
        <v>0</v>
      </c>
      <c r="X73" s="10">
        <f ca="1">SUMPRODUCT((Tablo[am/pm]=$A62)*(OFFSET(Tablo[Jérémy M],0,X$1)=$B73))</f>
        <v>0</v>
      </c>
      <c r="Y73" s="10">
        <f ca="1">SUMPRODUCT((Tablo[marc]=$A62)*(OFFSET(Tablo[ursula],0,Y$1)=$B73))</f>
        <v>0</v>
      </c>
      <c r="Z73" s="10">
        <f ca="1">SUMPRODUCT((Tablo[Jérémy M]=$A62)*(OFFSET(Tablo[carl],0,Z$1)=$B73))</f>
        <v>0</v>
      </c>
      <c r="AA73" s="10">
        <f ca="1">SUMPRODUCT((Tablo[[  ]]=$A62)*(OFFSET(Tablo[JOUR],0,AA$1)=$B73))</f>
        <v>0</v>
      </c>
      <c r="AB73" s="10">
        <f ca="1">SUMPRODUCT((Tablo[[  ]]=$A62)*(OFFSET(Tablo[JOUR],0,AB$1)=$B73))</f>
        <v>0</v>
      </c>
      <c r="AC73" s="10">
        <f ca="1">SUMPRODUCT((Tablo[[  ]]=$A62)*(OFFSET(Tablo[JOUR],0,AC$1)=$B73))</f>
        <v>0</v>
      </c>
      <c r="AD73" s="10">
        <f ca="1">SUMPRODUCT((Tablo[[  ]]=$A62)*(OFFSET(Tablo[JOUR],0,AD$1)=$B73))</f>
        <v>0</v>
      </c>
      <c r="AE73" s="10">
        <f ca="1">SUMPRODUCT((Tablo[[  ]]=$A62)*(OFFSET(Tablo[JOUR],0,AE$1)=$B73))</f>
        <v>0</v>
      </c>
      <c r="AF73" s="10">
        <f ca="1">SUMPRODUCT((Tablo[SEMAINE]=$A62)*(OFFSET(Tablo[am/pm],0,AF$1)=$B73))</f>
        <v>0</v>
      </c>
      <c r="AG73" s="10">
        <f ca="1">SUMPRODUCT((Tablo[[  ]]=$A62)*(OFFSET(Tablo[JOUR],0,AG$1)=$B73))</f>
        <v>0</v>
      </c>
      <c r="AH73" s="10">
        <f ca="1">SUMPRODUCT((Tablo[[  ]]=$A62)*(OFFSET(Tablo[JOUR],0,AH$1)=$B73))</f>
        <v>0</v>
      </c>
      <c r="AI73" s="10">
        <f ca="1">SUMPRODUCT((Tablo[SEMAINE]=$A62)*(OFFSET(Tablo[am/pm],0,AI$1)=$B73))</f>
        <v>0</v>
      </c>
      <c r="AJ73" s="10">
        <f ca="1">SUMPRODUCT((Tablo[JOUR]=$A62)*(OFFSET(Tablo[marc],0,AJ$1)=$B73))</f>
        <v>0</v>
      </c>
      <c r="AK73" s="10">
        <f ca="1">SUMPRODUCT((Tablo[am/pm]=$A62)*(OFFSET(Tablo[Jérémy M],0,AK$1)=$B73))</f>
        <v>0</v>
      </c>
      <c r="AL73" s="10">
        <f ca="1">SUMPRODUCT((Tablo[marc]=$A62)*(OFFSET(Tablo[ursula],0,AL$1)=$B73))</f>
        <v>0</v>
      </c>
      <c r="AM73" s="10">
        <f ca="1">SUMPRODUCT((Tablo[SEMAINE]=$A62)*(OFFSET(Tablo[am/pm],0,AM$1)=$B73))</f>
        <v>0</v>
      </c>
      <c r="AN73" s="10">
        <f ca="1">SUMPRODUCT((Tablo[SEMAINE]=$A62)*(OFFSET(Tablo[am/pm],0,AN$1)=$B73))</f>
        <v>0</v>
      </c>
      <c r="AO73" s="10">
        <f ca="1">SUMPRODUCT((Tablo[[  ]]=$A62)*(OFFSET(Tablo[JOUR],0,AO$1)=$B73))</f>
        <v>0</v>
      </c>
      <c r="AP73" s="10">
        <f ca="1">SUMPRODUCT((Tablo[SEMAINE]=$A62)*(OFFSET(Tablo[am/pm],0,AP$1)=$B73))</f>
        <v>0</v>
      </c>
      <c r="AQ73" s="10">
        <f ca="1">SUMPRODUCT((Tablo[JOUR]=$A62)*(OFFSET(Tablo[marc],0,AQ$1)=$B73))</f>
        <v>0</v>
      </c>
      <c r="AR73" s="10">
        <f ca="1">SUMPRODUCT((Tablo[[  ]]=$A62)*(OFFSET(Tablo[JOUR],0,AR$1)=$B73))</f>
        <v>0</v>
      </c>
      <c r="AS73" s="10">
        <f ca="1">SUMPRODUCT((Tablo[[  ]]=$A62)*(OFFSET(Tablo[JOUR],0,AS$1)=$B73))</f>
        <v>0</v>
      </c>
      <c r="AT73" s="10">
        <f ca="1">SUMPRODUCT((Tablo[SEMAINE]=$A62)*(OFFSET(Tablo[am/pm],0,AT$1)=$B73))</f>
        <v>0</v>
      </c>
      <c r="AU73" s="10">
        <f ca="1">SUMPRODUCT((Tablo[JOUR]=$A62)*(OFFSET(Tablo[marc],0,AU$1)=$B73))</f>
        <v>0</v>
      </c>
      <c r="AV73" s="10">
        <f ca="1">SUMPRODUCT((Tablo[SEMAINE]=$A62)*(OFFSET(Tablo[am/pm],0,AV$1)=$B73))</f>
        <v>0</v>
      </c>
      <c r="AW73" s="10" t="e">
        <f ca="1">SUMPRODUCT((Tablo[[  ]]=$A62)*(OFFSET(Tablo[JOUR],0,AW$1)=$B73))</f>
        <v>#N/A</v>
      </c>
      <c r="AX73" s="10" t="e">
        <f ca="1">SUMPRODUCT((Tablo[[  ]]=$A62)*(OFFSET(Tablo[JOUR],0,AX$1)=$B73))</f>
        <v>#N/A</v>
      </c>
    </row>
    <row r="74" spans="1:50">
      <c r="A74" s="11">
        <f t="shared" ref="A74" si="0">EOMONTH(A62+1,0)</f>
        <v>42947</v>
      </c>
      <c r="B74" s="8" t="s">
        <v>71</v>
      </c>
      <c r="C74" s="8" t="s">
        <v>85</v>
      </c>
      <c r="D74" s="19">
        <f ca="1">SUMPRODUCT((Tablo[[  ]]=$A74)*(Tablo[JOUR]=$B74),(OFFSET(Tablo[JOUR],0,D$1)))</f>
        <v>0</v>
      </c>
      <c r="E74" s="19">
        <f ca="1">SUMPRODUCT((Tablo[[  ]]=$A74)*(Tablo[JOUR]=$B74),(OFFSET(Tablo[JOUR],0,E$1)))</f>
        <v>0</v>
      </c>
      <c r="F74" s="19">
        <f ca="1">SUMPRODUCT((Tablo[[  ]]=$A74)*(Tablo[JOUR]=$B74),(OFFSET(Tablo[JOUR],0,F$1)))</f>
        <v>0</v>
      </c>
      <c r="G74" s="19">
        <f ca="1">SUMPRODUCT((Tablo[[  ]]=$A74)*(Tablo[JOUR]=$B74),(OFFSET(Tablo[JOUR],0,G$1)))</f>
        <v>0</v>
      </c>
      <c r="H74" s="19">
        <f ca="1">SUMPRODUCT((Tablo[[  ]]=$A74)*(Tablo[JOUR]=$B74),(OFFSET(Tablo[JOUR],0,H$1)))</f>
        <v>0</v>
      </c>
      <c r="I74" s="19">
        <f ca="1">SUMPRODUCT((Tablo[[  ]]=$A74)*(Tablo[JOUR]=$B74),(OFFSET(Tablo[JOUR],0,I$1)))</f>
        <v>0</v>
      </c>
      <c r="J74" s="19">
        <f ca="1">SUMPRODUCT((Tablo[[  ]]=$A74)*(Tablo[JOUR]=$B74),(OFFSET(Tablo[JOUR],0,J$1)))</f>
        <v>0</v>
      </c>
      <c r="K74" s="19">
        <f ca="1">SUMPRODUCT((Tablo[[  ]]=$A74)*(Tablo[JOUR]=$B74),(OFFSET(Tablo[JOUR],0,K$1)))</f>
        <v>0</v>
      </c>
      <c r="L74" s="19">
        <f ca="1">SUMPRODUCT((Tablo[[  ]]=$A74)*(Tablo[JOUR]=$B74),(OFFSET(Tablo[JOUR],0,L$1)))</f>
        <v>0</v>
      </c>
      <c r="M74" s="19">
        <f ca="1">SUMPRODUCT((Tablo[[  ]]=$A74)*(Tablo[JOUR]=$B74),(OFFSET(Tablo[JOUR],0,M$1)))</f>
        <v>0</v>
      </c>
      <c r="N74" s="19">
        <f ca="1">SUMPRODUCT((Tablo[SEMAINE]=$A74)*(Tablo[am/pm]=$B74),(OFFSET(Tablo[am/pm],0,N$1)))</f>
        <v>0</v>
      </c>
      <c r="O74" s="19">
        <f ca="1">SUMPRODUCT((Tablo[JOUR]=$A74)*(Tablo[marc]=$B74),(OFFSET(Tablo[marc],0,O$1)))</f>
        <v>0</v>
      </c>
      <c r="P74" s="19">
        <f ca="1">SUMPRODUCT((Tablo[am/pm]=$A74)*(Tablo[Jérémy M]=$B74),(OFFSET(Tablo[Jérémy M],0,P$1)))</f>
        <v>0</v>
      </c>
      <c r="Q74" s="19">
        <f ca="1">SUMPRODUCT((Tablo[marc]=$A74)*(Tablo[ursula]=$B74),(OFFSET(Tablo[ursula],0,Q$1)))</f>
        <v>0</v>
      </c>
      <c r="R74" s="19">
        <f ca="1">SUMPRODUCT((Tablo[[  ]]=$A74)*(Tablo[JOUR]=$B74),(OFFSET(Tablo[JOUR],0,R$1)))</f>
        <v>0</v>
      </c>
      <c r="S74" s="19">
        <f ca="1">SUMPRODUCT((Tablo[[  ]]=$A74)*(Tablo[JOUR]=$B74),(OFFSET(Tablo[JOUR],0,S$1)))</f>
        <v>0</v>
      </c>
      <c r="T74" s="19">
        <f ca="1">SUMPRODUCT((Tablo[[  ]]=$A74)*(Tablo[JOUR]=$B74),(OFFSET(Tablo[JOUR],0,T$1)))</f>
        <v>0</v>
      </c>
      <c r="U74" s="19">
        <f ca="1">SUMPRODUCT((Tablo[[  ]]=$A74)*(Tablo[JOUR]=$B74),(OFFSET(Tablo[JOUR],0,U$1)))</f>
        <v>0</v>
      </c>
      <c r="V74" s="19">
        <f ca="1">SUMPRODUCT((Tablo[SEMAINE]=$A74)*(Tablo[am/pm]=$B74),(OFFSET(Tablo[am/pm],0,V$1)))</f>
        <v>0</v>
      </c>
      <c r="W74" s="19">
        <f ca="1">SUMPRODUCT((Tablo[JOUR]=$A74)*(Tablo[marc]=$B74),(OFFSET(Tablo[marc],0,W$1)))</f>
        <v>0</v>
      </c>
      <c r="X74" s="19">
        <f ca="1">SUMPRODUCT((Tablo[am/pm]=$A74)*(Tablo[Jérémy M]=$B74),(OFFSET(Tablo[Jérémy M],0,X$1)))</f>
        <v>0</v>
      </c>
      <c r="Y74" s="19">
        <f ca="1">SUMPRODUCT((Tablo[marc]=$A74)*(Tablo[ursula]=$B74),(OFFSET(Tablo[ursula],0,Y$1)))</f>
        <v>0</v>
      </c>
      <c r="Z74" s="19">
        <f ca="1">SUMPRODUCT((Tablo[Jérémy M]=$A74)*(Tablo[carl]=$B74),(OFFSET(Tablo[carl],0,Z$1)))</f>
        <v>0</v>
      </c>
      <c r="AA74" s="19">
        <f ca="1">SUMPRODUCT((Tablo[[  ]]=$A74)*(Tablo[JOUR]=$B74),(OFFSET(Tablo[JOUR],0,AA$1)))</f>
        <v>0</v>
      </c>
      <c r="AB74" s="19">
        <f ca="1">SUMPRODUCT((Tablo[[  ]]=$A74)*(Tablo[JOUR]=$B74),(OFFSET(Tablo[JOUR],0,AB$1)))</f>
        <v>0</v>
      </c>
      <c r="AC74" s="19">
        <f ca="1">SUMPRODUCT((Tablo[[  ]]=$A74)*(Tablo[JOUR]=$B74),(OFFSET(Tablo[JOUR],0,AC$1)))</f>
        <v>0</v>
      </c>
      <c r="AD74" s="19">
        <f ca="1">SUMPRODUCT((Tablo[[  ]]=$A74)*(Tablo[JOUR]=$B74),(OFFSET(Tablo[JOUR],0,AD$1)))</f>
        <v>0</v>
      </c>
      <c r="AE74" s="19">
        <f ca="1">SUMPRODUCT((Tablo[[  ]]=$A74)*(Tablo[JOUR]=$B74),(OFFSET(Tablo[JOUR],0,AE$1)))</f>
        <v>0</v>
      </c>
      <c r="AF74" s="19">
        <f ca="1">SUMPRODUCT((Tablo[SEMAINE]=$A74)*(Tablo[am/pm]=$B74),(OFFSET(Tablo[am/pm],0,AF$1)))</f>
        <v>0</v>
      </c>
      <c r="AG74" s="19">
        <f ca="1">SUMPRODUCT((Tablo[[  ]]=$A74)*(Tablo[JOUR]=$B74),(OFFSET(Tablo[JOUR],0,AG$1)))</f>
        <v>0</v>
      </c>
      <c r="AH74" s="19">
        <f ca="1">SUMPRODUCT((Tablo[[  ]]=$A74)*(Tablo[JOUR]=$B74),(OFFSET(Tablo[JOUR],0,AH$1)))</f>
        <v>0</v>
      </c>
      <c r="AI74" s="19">
        <f ca="1">SUMPRODUCT((Tablo[SEMAINE]=$A74)*(Tablo[am/pm]=$B74),(OFFSET(Tablo[am/pm],0,AI$1)))</f>
        <v>0</v>
      </c>
      <c r="AJ74" s="19">
        <f ca="1">SUMPRODUCT((Tablo[JOUR]=$A74)*(Tablo[marc]=$B74),(OFFSET(Tablo[marc],0,AJ$1)))</f>
        <v>0</v>
      </c>
      <c r="AK74" s="19">
        <f ca="1">SUMPRODUCT((Tablo[am/pm]=$A74)*(Tablo[Jérémy M]=$B74),(OFFSET(Tablo[Jérémy M],0,AK$1)))</f>
        <v>0</v>
      </c>
      <c r="AL74" s="19">
        <f ca="1">SUMPRODUCT((Tablo[marc]=$A74)*(Tablo[ursula]=$B74),(OFFSET(Tablo[ursula],0,AL$1)))</f>
        <v>0</v>
      </c>
      <c r="AM74" s="19">
        <f ca="1">SUMPRODUCT((Tablo[SEMAINE]=$A74)*(Tablo[am/pm]=$B74),(OFFSET(Tablo[am/pm],0,AM$1)))</f>
        <v>0</v>
      </c>
      <c r="AN74" s="19">
        <f ca="1">SUMPRODUCT((Tablo[SEMAINE]=$A74)*(Tablo[am/pm]=$B74),(OFFSET(Tablo[am/pm],0,AN$1)))</f>
        <v>0</v>
      </c>
      <c r="AO74" s="19">
        <f ca="1">SUMPRODUCT((Tablo[[  ]]=$A74)*(Tablo[JOUR]=$B74),(OFFSET(Tablo[JOUR],0,AO$1)))</f>
        <v>0</v>
      </c>
      <c r="AP74" s="19">
        <f ca="1">SUMPRODUCT((Tablo[SEMAINE]=$A74)*(Tablo[am/pm]=$B74),(OFFSET(Tablo[am/pm],0,AP$1)))</f>
        <v>0</v>
      </c>
      <c r="AQ74" s="19">
        <f ca="1">SUMPRODUCT((Tablo[JOUR]=$A74)*(Tablo[marc]=$B74),(OFFSET(Tablo[marc],0,AQ$1)))</f>
        <v>0</v>
      </c>
      <c r="AR74" s="19">
        <f ca="1">SUMPRODUCT((Tablo[[  ]]=$A74)*(Tablo[JOUR]=$B74),(OFFSET(Tablo[JOUR],0,AR$1)))</f>
        <v>0</v>
      </c>
      <c r="AS74" s="19">
        <f ca="1">SUMPRODUCT((Tablo[[  ]]=$A74)*(Tablo[JOUR]=$B74),(OFFSET(Tablo[JOUR],0,AS$1)))</f>
        <v>0</v>
      </c>
      <c r="AT74" s="19">
        <f ca="1">SUMPRODUCT((Tablo[SEMAINE]=$A74)*(Tablo[am/pm]=$B74),(OFFSET(Tablo[am/pm],0,AT$1)))</f>
        <v>0</v>
      </c>
      <c r="AU74" s="19">
        <f ca="1">SUMPRODUCT((Tablo[JOUR]=$A74)*(Tablo[marc]=$B74),(OFFSET(Tablo[marc],0,AU$1)))</f>
        <v>0</v>
      </c>
      <c r="AV74" s="19">
        <f ca="1">SUMPRODUCT((Tablo[SEMAINE]=$A74)*(Tablo[am/pm]=$B74),(OFFSET(Tablo[am/pm],0,AV$1)))</f>
        <v>0</v>
      </c>
      <c r="AW74" s="19" t="e">
        <f ca="1">SUMPRODUCT((Tablo[[  ]]=$A74)*(Tablo[JOUR]=$B74),(OFFSET(Tablo[JOUR],0,AW$1)))</f>
        <v>#N/A</v>
      </c>
      <c r="AX74" s="19" t="e">
        <f ca="1">SUMPRODUCT((Tablo[[  ]]=$A74)*(Tablo[JOUR]=$B74),(OFFSET(Tablo[JOUR],0,AX$1)))</f>
        <v>#N/A</v>
      </c>
    </row>
    <row r="75" spans="1:50">
      <c r="A75" s="17"/>
      <c r="B75" s="12" t="s">
        <v>72</v>
      </c>
      <c r="C75" s="12" t="s">
        <v>85</v>
      </c>
      <c r="D75" s="20">
        <f ca="1">SUMPRODUCT((Tablo[[  ]]=$A74)*(Tablo[JOUR]=$B75),(OFFSET(Tablo[JOUR],0,D$1)))</f>
        <v>0</v>
      </c>
      <c r="E75" s="20">
        <f ca="1">SUMPRODUCT((Tablo[[  ]]=$A74)*(Tablo[JOUR]=$B75),(OFFSET(Tablo[JOUR],0,E$1)))</f>
        <v>0</v>
      </c>
      <c r="F75" s="20">
        <f ca="1">SUMPRODUCT((Tablo[[  ]]=$A74)*(Tablo[JOUR]=$B75),(OFFSET(Tablo[JOUR],0,F$1)))</f>
        <v>0</v>
      </c>
      <c r="G75" s="20">
        <f ca="1">SUMPRODUCT((Tablo[[  ]]=$A74)*(Tablo[JOUR]=$B75),(OFFSET(Tablo[JOUR],0,G$1)))</f>
        <v>0</v>
      </c>
      <c r="H75" s="20">
        <f ca="1">SUMPRODUCT((Tablo[[  ]]=$A74)*(Tablo[JOUR]=$B75),(OFFSET(Tablo[JOUR],0,H$1)))</f>
        <v>0</v>
      </c>
      <c r="I75" s="20">
        <f ca="1">SUMPRODUCT((Tablo[[  ]]=$A74)*(Tablo[JOUR]=$B75),(OFFSET(Tablo[JOUR],0,I$1)))</f>
        <v>0</v>
      </c>
      <c r="J75" s="20">
        <f ca="1">SUMPRODUCT((Tablo[[  ]]=$A74)*(Tablo[JOUR]=$B75),(OFFSET(Tablo[JOUR],0,J$1)))</f>
        <v>0</v>
      </c>
      <c r="K75" s="20">
        <f ca="1">SUMPRODUCT((Tablo[[  ]]=$A74)*(Tablo[JOUR]=$B75),(OFFSET(Tablo[JOUR],0,K$1)))</f>
        <v>0</v>
      </c>
      <c r="L75" s="20">
        <f ca="1">SUMPRODUCT((Tablo[[  ]]=$A74)*(Tablo[JOUR]=$B75),(OFFSET(Tablo[JOUR],0,L$1)))</f>
        <v>0</v>
      </c>
      <c r="M75" s="20">
        <f ca="1">SUMPRODUCT((Tablo[[  ]]=$A74)*(Tablo[JOUR]=$B75),(OFFSET(Tablo[JOUR],0,M$1)))</f>
        <v>0</v>
      </c>
      <c r="N75" s="20">
        <f ca="1">SUMPRODUCT((Tablo[SEMAINE]=$A74)*(Tablo[am/pm]=$B75),(OFFSET(Tablo[am/pm],0,N$1)))</f>
        <v>0</v>
      </c>
      <c r="O75" s="20">
        <f ca="1">SUMPRODUCT((Tablo[JOUR]=$A74)*(Tablo[marc]=$B75),(OFFSET(Tablo[marc],0,O$1)))</f>
        <v>0</v>
      </c>
      <c r="P75" s="20">
        <f ca="1">SUMPRODUCT((Tablo[am/pm]=$A74)*(Tablo[Jérémy M]=$B75),(OFFSET(Tablo[Jérémy M],0,P$1)))</f>
        <v>0</v>
      </c>
      <c r="Q75" s="20">
        <f ca="1">SUMPRODUCT((Tablo[marc]=$A74)*(Tablo[ursula]=$B75),(OFFSET(Tablo[ursula],0,Q$1)))</f>
        <v>0</v>
      </c>
      <c r="R75" s="20">
        <f ca="1">SUMPRODUCT((Tablo[[  ]]=$A74)*(Tablo[JOUR]=$B75),(OFFSET(Tablo[JOUR],0,R$1)))</f>
        <v>0</v>
      </c>
      <c r="S75" s="20">
        <f ca="1">SUMPRODUCT((Tablo[[  ]]=$A74)*(Tablo[JOUR]=$B75),(OFFSET(Tablo[JOUR],0,S$1)))</f>
        <v>0</v>
      </c>
      <c r="T75" s="20">
        <f ca="1">SUMPRODUCT((Tablo[[  ]]=$A74)*(Tablo[JOUR]=$B75),(OFFSET(Tablo[JOUR],0,T$1)))</f>
        <v>0</v>
      </c>
      <c r="U75" s="20">
        <f ca="1">SUMPRODUCT((Tablo[[  ]]=$A74)*(Tablo[JOUR]=$B75),(OFFSET(Tablo[JOUR],0,U$1)))</f>
        <v>0</v>
      </c>
      <c r="V75" s="20">
        <f ca="1">SUMPRODUCT((Tablo[SEMAINE]=$A74)*(Tablo[am/pm]=$B75),(OFFSET(Tablo[am/pm],0,V$1)))</f>
        <v>0</v>
      </c>
      <c r="W75" s="20">
        <f ca="1">SUMPRODUCT((Tablo[JOUR]=$A74)*(Tablo[marc]=$B75),(OFFSET(Tablo[marc],0,W$1)))</f>
        <v>0</v>
      </c>
      <c r="X75" s="20">
        <f ca="1">SUMPRODUCT((Tablo[am/pm]=$A74)*(Tablo[Jérémy M]=$B75),(OFFSET(Tablo[Jérémy M],0,X$1)))</f>
        <v>0</v>
      </c>
      <c r="Y75" s="20">
        <f ca="1">SUMPRODUCT((Tablo[marc]=$A74)*(Tablo[ursula]=$B75),(OFFSET(Tablo[ursula],0,Y$1)))</f>
        <v>0</v>
      </c>
      <c r="Z75" s="20">
        <f ca="1">SUMPRODUCT((Tablo[Jérémy M]=$A74)*(Tablo[carl]=$B75),(OFFSET(Tablo[carl],0,Z$1)))</f>
        <v>0</v>
      </c>
      <c r="AA75" s="20">
        <f ca="1">SUMPRODUCT((Tablo[[  ]]=$A74)*(Tablo[JOUR]=$B75),(OFFSET(Tablo[JOUR],0,AA$1)))</f>
        <v>0</v>
      </c>
      <c r="AB75" s="20">
        <f ca="1">SUMPRODUCT((Tablo[[  ]]=$A74)*(Tablo[JOUR]=$B75),(OFFSET(Tablo[JOUR],0,AB$1)))</f>
        <v>0</v>
      </c>
      <c r="AC75" s="20">
        <f ca="1">SUMPRODUCT((Tablo[[  ]]=$A74)*(Tablo[JOUR]=$B75),(OFFSET(Tablo[JOUR],0,AC$1)))</f>
        <v>0</v>
      </c>
      <c r="AD75" s="20">
        <f ca="1">SUMPRODUCT((Tablo[[  ]]=$A74)*(Tablo[JOUR]=$B75),(OFFSET(Tablo[JOUR],0,AD$1)))</f>
        <v>0</v>
      </c>
      <c r="AE75" s="20">
        <f ca="1">SUMPRODUCT((Tablo[[  ]]=$A74)*(Tablo[JOUR]=$B75),(OFFSET(Tablo[JOUR],0,AE$1)))</f>
        <v>0</v>
      </c>
      <c r="AF75" s="20">
        <f ca="1">SUMPRODUCT((Tablo[SEMAINE]=$A74)*(Tablo[am/pm]=$B75),(OFFSET(Tablo[am/pm],0,AF$1)))</f>
        <v>0</v>
      </c>
      <c r="AG75" s="20">
        <f ca="1">SUMPRODUCT((Tablo[[  ]]=$A74)*(Tablo[JOUR]=$B75),(OFFSET(Tablo[JOUR],0,AG$1)))</f>
        <v>0</v>
      </c>
      <c r="AH75" s="20">
        <f ca="1">SUMPRODUCT((Tablo[[  ]]=$A74)*(Tablo[JOUR]=$B75),(OFFSET(Tablo[JOUR],0,AH$1)))</f>
        <v>0</v>
      </c>
      <c r="AI75" s="20">
        <f ca="1">SUMPRODUCT((Tablo[SEMAINE]=$A74)*(Tablo[am/pm]=$B75),(OFFSET(Tablo[am/pm],0,AI$1)))</f>
        <v>0</v>
      </c>
      <c r="AJ75" s="20">
        <f ca="1">SUMPRODUCT((Tablo[JOUR]=$A74)*(Tablo[marc]=$B75),(OFFSET(Tablo[marc],0,AJ$1)))</f>
        <v>0</v>
      </c>
      <c r="AK75" s="20">
        <f ca="1">SUMPRODUCT((Tablo[am/pm]=$A74)*(Tablo[Jérémy M]=$B75),(OFFSET(Tablo[Jérémy M],0,AK$1)))</f>
        <v>0</v>
      </c>
      <c r="AL75" s="20">
        <f ca="1">SUMPRODUCT((Tablo[marc]=$A74)*(Tablo[ursula]=$B75),(OFFSET(Tablo[ursula],0,AL$1)))</f>
        <v>0</v>
      </c>
      <c r="AM75" s="20">
        <f ca="1">SUMPRODUCT((Tablo[SEMAINE]=$A74)*(Tablo[am/pm]=$B75),(OFFSET(Tablo[am/pm],0,AM$1)))</f>
        <v>0</v>
      </c>
      <c r="AN75" s="20">
        <f ca="1">SUMPRODUCT((Tablo[SEMAINE]=$A74)*(Tablo[am/pm]=$B75),(OFFSET(Tablo[am/pm],0,AN$1)))</f>
        <v>0</v>
      </c>
      <c r="AO75" s="20">
        <f ca="1">SUMPRODUCT((Tablo[[  ]]=$A74)*(Tablo[JOUR]=$B75),(OFFSET(Tablo[JOUR],0,AO$1)))</f>
        <v>0</v>
      </c>
      <c r="AP75" s="20">
        <f ca="1">SUMPRODUCT((Tablo[SEMAINE]=$A74)*(Tablo[am/pm]=$B75),(OFFSET(Tablo[am/pm],0,AP$1)))</f>
        <v>0</v>
      </c>
      <c r="AQ75" s="20">
        <f ca="1">SUMPRODUCT((Tablo[JOUR]=$A74)*(Tablo[marc]=$B75),(OFFSET(Tablo[marc],0,AQ$1)))</f>
        <v>0</v>
      </c>
      <c r="AR75" s="20">
        <f ca="1">SUMPRODUCT((Tablo[[  ]]=$A74)*(Tablo[JOUR]=$B75),(OFFSET(Tablo[JOUR],0,AR$1)))</f>
        <v>0</v>
      </c>
      <c r="AS75" s="20">
        <f ca="1">SUMPRODUCT((Tablo[[  ]]=$A74)*(Tablo[JOUR]=$B75),(OFFSET(Tablo[JOUR],0,AS$1)))</f>
        <v>0</v>
      </c>
      <c r="AT75" s="20">
        <f ca="1">SUMPRODUCT((Tablo[SEMAINE]=$A74)*(Tablo[am/pm]=$B75),(OFFSET(Tablo[am/pm],0,AT$1)))</f>
        <v>0</v>
      </c>
      <c r="AU75" s="20">
        <f ca="1">SUMPRODUCT((Tablo[JOUR]=$A74)*(Tablo[marc]=$B75),(OFFSET(Tablo[marc],0,AU$1)))</f>
        <v>0</v>
      </c>
      <c r="AV75" s="20">
        <f ca="1">SUMPRODUCT((Tablo[SEMAINE]=$A74)*(Tablo[am/pm]=$B75),(OFFSET(Tablo[am/pm],0,AV$1)))</f>
        <v>0</v>
      </c>
      <c r="AW75" s="20" t="e">
        <f ca="1">SUMPRODUCT((Tablo[[  ]]=$A74)*(Tablo[JOUR]=$B75),(OFFSET(Tablo[JOUR],0,AW$1)))</f>
        <v>#N/A</v>
      </c>
      <c r="AX75" s="20" t="e">
        <f ca="1">SUMPRODUCT((Tablo[[  ]]=$A74)*(Tablo[JOUR]=$B75),(OFFSET(Tablo[JOUR],0,AX$1)))</f>
        <v>#N/A</v>
      </c>
    </row>
    <row r="76" spans="1:50">
      <c r="A76" s="22"/>
      <c r="B76" s="23" t="s">
        <v>66</v>
      </c>
      <c r="C76" s="24" t="s">
        <v>86</v>
      </c>
      <c r="D76" s="20">
        <f ca="1">SUMPRODUCT((Tablo[[  ]]=$A74)*(Tablo[JOUR]=$B76),(OFFSET(Tablo[JOUR],0,D$1)))</f>
        <v>0</v>
      </c>
      <c r="E76" s="20">
        <f ca="1">SUMPRODUCT((Tablo[[  ]]=$A74)*(Tablo[JOUR]=$B76),(OFFSET(Tablo[JOUR],0,E$1)))</f>
        <v>0</v>
      </c>
      <c r="F76" s="20">
        <f ca="1">SUMPRODUCT((Tablo[[  ]]=$A74)*(Tablo[JOUR]=$B76),(OFFSET(Tablo[JOUR],0,F$1)))</f>
        <v>0</v>
      </c>
      <c r="G76" s="20">
        <f ca="1">SUMPRODUCT((Tablo[[  ]]=$A74)*(Tablo[JOUR]=$B76),(OFFSET(Tablo[JOUR],0,G$1)))</f>
        <v>0</v>
      </c>
      <c r="H76" s="20">
        <f ca="1">SUMPRODUCT((Tablo[[  ]]=$A74)*(Tablo[JOUR]=$B76),(OFFSET(Tablo[JOUR],0,H$1)))</f>
        <v>0</v>
      </c>
      <c r="I76" s="20">
        <f ca="1">SUMPRODUCT((Tablo[[  ]]=$A74)*(Tablo[JOUR]=$B76),(OFFSET(Tablo[JOUR],0,I$1)))</f>
        <v>0</v>
      </c>
      <c r="J76" s="20">
        <f ca="1">SUMPRODUCT((Tablo[[  ]]=$A74)*(Tablo[JOUR]=$B76),(OFFSET(Tablo[JOUR],0,J$1)))</f>
        <v>0</v>
      </c>
      <c r="K76" s="20">
        <f ca="1">SUMPRODUCT((Tablo[[  ]]=$A74)*(Tablo[JOUR]=$B76),(OFFSET(Tablo[JOUR],0,K$1)))</f>
        <v>0</v>
      </c>
      <c r="L76" s="20">
        <f ca="1">SUMPRODUCT((Tablo[[  ]]=$A74)*(Tablo[JOUR]=$B76),(OFFSET(Tablo[JOUR],0,L$1)))</f>
        <v>0</v>
      </c>
      <c r="M76" s="20">
        <f ca="1">SUMPRODUCT((Tablo[[  ]]=$A74)*(Tablo[JOUR]=$B76),(OFFSET(Tablo[JOUR],0,M$1)))</f>
        <v>0</v>
      </c>
      <c r="N76" s="20">
        <f ca="1">SUMPRODUCT((Tablo[SEMAINE]=$A74)*(Tablo[am/pm]=$B76),(OFFSET(Tablo[am/pm],0,N$1)))</f>
        <v>0</v>
      </c>
      <c r="O76" s="20">
        <f ca="1">SUMPRODUCT((Tablo[JOUR]=$A74)*(Tablo[marc]=$B76),(OFFSET(Tablo[marc],0,O$1)))</f>
        <v>0</v>
      </c>
      <c r="P76" s="20">
        <f ca="1">SUMPRODUCT((Tablo[am/pm]=$A74)*(Tablo[Jérémy M]=$B76),(OFFSET(Tablo[Jérémy M],0,P$1)))</f>
        <v>0</v>
      </c>
      <c r="Q76" s="20">
        <f ca="1">SUMPRODUCT((Tablo[marc]=$A74)*(Tablo[ursula]=$B76),(OFFSET(Tablo[ursula],0,Q$1)))</f>
        <v>0</v>
      </c>
      <c r="R76" s="20">
        <f ca="1">SUMPRODUCT((Tablo[[  ]]=$A74)*(Tablo[JOUR]=$B76),(OFFSET(Tablo[JOUR],0,R$1)))</f>
        <v>0</v>
      </c>
      <c r="S76" s="20">
        <f ca="1">SUMPRODUCT((Tablo[[  ]]=$A74)*(Tablo[JOUR]=$B76),(OFFSET(Tablo[JOUR],0,S$1)))</f>
        <v>0</v>
      </c>
      <c r="T76" s="20">
        <f ca="1">SUMPRODUCT((Tablo[[  ]]=$A74)*(Tablo[JOUR]=$B76),(OFFSET(Tablo[JOUR],0,T$1)))</f>
        <v>0</v>
      </c>
      <c r="U76" s="20">
        <f ca="1">SUMPRODUCT((Tablo[[  ]]=$A74)*(Tablo[JOUR]=$B76),(OFFSET(Tablo[JOUR],0,U$1)))</f>
        <v>0</v>
      </c>
      <c r="V76" s="20">
        <f ca="1">SUMPRODUCT((Tablo[SEMAINE]=$A74)*(Tablo[am/pm]=$B76),(OFFSET(Tablo[am/pm],0,V$1)))</f>
        <v>0</v>
      </c>
      <c r="W76" s="20">
        <f ca="1">SUMPRODUCT((Tablo[JOUR]=$A74)*(Tablo[marc]=$B76),(OFFSET(Tablo[marc],0,W$1)))</f>
        <v>0</v>
      </c>
      <c r="X76" s="20">
        <f ca="1">SUMPRODUCT((Tablo[am/pm]=$A74)*(Tablo[Jérémy M]=$B76),(OFFSET(Tablo[Jérémy M],0,X$1)))</f>
        <v>0</v>
      </c>
      <c r="Y76" s="20">
        <f ca="1">SUMPRODUCT((Tablo[marc]=$A74)*(Tablo[ursula]=$B76),(OFFSET(Tablo[ursula],0,Y$1)))</f>
        <v>0</v>
      </c>
      <c r="Z76" s="20">
        <f ca="1">SUMPRODUCT((Tablo[Jérémy M]=$A74)*(Tablo[carl]=$B76),(OFFSET(Tablo[carl],0,Z$1)))</f>
        <v>0</v>
      </c>
      <c r="AA76" s="20">
        <f ca="1">SUMPRODUCT((Tablo[[  ]]=$A74)*(Tablo[JOUR]=$B76),(OFFSET(Tablo[JOUR],0,AA$1)))</f>
        <v>0</v>
      </c>
      <c r="AB76" s="20">
        <f ca="1">SUMPRODUCT((Tablo[[  ]]=$A74)*(Tablo[JOUR]=$B76),(OFFSET(Tablo[JOUR],0,AB$1)))</f>
        <v>0</v>
      </c>
      <c r="AC76" s="20">
        <f ca="1">SUMPRODUCT((Tablo[[  ]]=$A74)*(Tablo[JOUR]=$B76),(OFFSET(Tablo[JOUR],0,AC$1)))</f>
        <v>0</v>
      </c>
      <c r="AD76" s="20">
        <f ca="1">SUMPRODUCT((Tablo[[  ]]=$A74)*(Tablo[JOUR]=$B76),(OFFSET(Tablo[JOUR],0,AD$1)))</f>
        <v>0</v>
      </c>
      <c r="AE76" s="20">
        <f ca="1">SUMPRODUCT((Tablo[[  ]]=$A74)*(Tablo[JOUR]=$B76),(OFFSET(Tablo[JOUR],0,AE$1)))</f>
        <v>0</v>
      </c>
      <c r="AF76" s="20">
        <f ca="1">SUMPRODUCT((Tablo[SEMAINE]=$A74)*(Tablo[am/pm]=$B76),(OFFSET(Tablo[am/pm],0,AF$1)))</f>
        <v>0</v>
      </c>
      <c r="AG76" s="20">
        <f ca="1">SUMPRODUCT((Tablo[[  ]]=$A74)*(Tablo[JOUR]=$B76),(OFFSET(Tablo[JOUR],0,AG$1)))</f>
        <v>0</v>
      </c>
      <c r="AH76" s="20">
        <f ca="1">SUMPRODUCT((Tablo[[  ]]=$A74)*(Tablo[JOUR]=$B76),(OFFSET(Tablo[JOUR],0,AH$1)))</f>
        <v>0</v>
      </c>
      <c r="AI76" s="20">
        <f ca="1">SUMPRODUCT((Tablo[SEMAINE]=$A74)*(Tablo[am/pm]=$B76),(OFFSET(Tablo[am/pm],0,AI$1)))</f>
        <v>0</v>
      </c>
      <c r="AJ76" s="20">
        <f ca="1">SUMPRODUCT((Tablo[JOUR]=$A74)*(Tablo[marc]=$B76),(OFFSET(Tablo[marc],0,AJ$1)))</f>
        <v>0</v>
      </c>
      <c r="AK76" s="20">
        <f ca="1">SUMPRODUCT((Tablo[am/pm]=$A74)*(Tablo[Jérémy M]=$B76),(OFFSET(Tablo[Jérémy M],0,AK$1)))</f>
        <v>0</v>
      </c>
      <c r="AL76" s="20">
        <f ca="1">SUMPRODUCT((Tablo[marc]=$A74)*(Tablo[ursula]=$B76),(OFFSET(Tablo[ursula],0,AL$1)))</f>
        <v>0</v>
      </c>
      <c r="AM76" s="20">
        <f ca="1">SUMPRODUCT((Tablo[SEMAINE]=$A74)*(Tablo[am/pm]=$B76),(OFFSET(Tablo[am/pm],0,AM$1)))</f>
        <v>0</v>
      </c>
      <c r="AN76" s="20">
        <f ca="1">SUMPRODUCT((Tablo[SEMAINE]=$A74)*(Tablo[am/pm]=$B76),(OFFSET(Tablo[am/pm],0,AN$1)))</f>
        <v>0</v>
      </c>
      <c r="AO76" s="20">
        <f ca="1">SUMPRODUCT((Tablo[[  ]]=$A74)*(Tablo[JOUR]=$B76),(OFFSET(Tablo[JOUR],0,AO$1)))</f>
        <v>0</v>
      </c>
      <c r="AP76" s="20">
        <f ca="1">SUMPRODUCT((Tablo[SEMAINE]=$A74)*(Tablo[am/pm]=$B76),(OFFSET(Tablo[am/pm],0,AP$1)))</f>
        <v>0</v>
      </c>
      <c r="AQ76" s="20">
        <f ca="1">SUMPRODUCT((Tablo[JOUR]=$A74)*(Tablo[marc]=$B76),(OFFSET(Tablo[marc],0,AQ$1)))</f>
        <v>0</v>
      </c>
      <c r="AR76" s="20">
        <f ca="1">SUMPRODUCT((Tablo[[  ]]=$A74)*(Tablo[JOUR]=$B76),(OFFSET(Tablo[JOUR],0,AR$1)))</f>
        <v>0</v>
      </c>
      <c r="AS76" s="20">
        <f ca="1">SUMPRODUCT((Tablo[[  ]]=$A74)*(Tablo[JOUR]=$B76),(OFFSET(Tablo[JOUR],0,AS$1)))</f>
        <v>0</v>
      </c>
      <c r="AT76" s="20">
        <f ca="1">SUMPRODUCT((Tablo[SEMAINE]=$A74)*(Tablo[am/pm]=$B76),(OFFSET(Tablo[am/pm],0,AT$1)))</f>
        <v>0</v>
      </c>
      <c r="AU76" s="20">
        <f ca="1">SUMPRODUCT((Tablo[JOUR]=$A74)*(Tablo[marc]=$B76),(OFFSET(Tablo[marc],0,AU$1)))</f>
        <v>0</v>
      </c>
      <c r="AV76" s="20">
        <f ca="1">SUMPRODUCT((Tablo[SEMAINE]=$A74)*(Tablo[am/pm]=$B76),(OFFSET(Tablo[am/pm],0,AV$1)))</f>
        <v>0</v>
      </c>
      <c r="AW76" s="20" t="e">
        <f ca="1">SUMPRODUCT((Tablo[[  ]]=$A74)*(Tablo[JOUR]=$B76),(OFFSET(Tablo[JOUR],0,AW$1)))</f>
        <v>#N/A</v>
      </c>
      <c r="AX76" s="20" t="e">
        <f ca="1">SUMPRODUCT((Tablo[[  ]]=$A74)*(Tablo[JOUR]=$B76),(OFFSET(Tablo[JOUR],0,AX$1)))</f>
        <v>#N/A</v>
      </c>
    </row>
    <row r="77" spans="1:50">
      <c r="A77" s="17"/>
      <c r="B77" s="14" t="s">
        <v>87</v>
      </c>
      <c r="C77" s="12" t="s">
        <v>86</v>
      </c>
      <c r="D77" s="12">
        <f>SUMPRODUCT((Tablo[[  ]]=$A74)*(COUNTIF(JF,Tablo[JOUR])))</f>
        <v>0</v>
      </c>
      <c r="E77" s="12">
        <f>SUMPRODUCT((Tablo[[  ]]=$A74)*(COUNTIF(JF,Tablo[JOUR])))</f>
        <v>0</v>
      </c>
      <c r="F77" s="12">
        <f>SUMPRODUCT((Tablo[[  ]]=$A74)*(COUNTIF(JF,Tablo[JOUR])))</f>
        <v>0</v>
      </c>
      <c r="G77" s="12">
        <f>SUMPRODUCT((Tablo[[  ]]=$A74)*(COUNTIF(JF,Tablo[JOUR])))</f>
        <v>0</v>
      </c>
      <c r="H77" s="12">
        <f>SUMPRODUCT((Tablo[[  ]]=$A74)*(COUNTIF(JF,Tablo[JOUR])))</f>
        <v>0</v>
      </c>
      <c r="I77" s="12">
        <f>SUMPRODUCT((Tablo[[  ]]=$A74)*(COUNTIF(JF,Tablo[JOUR])))</f>
        <v>0</v>
      </c>
      <c r="J77" s="12">
        <f>SUMPRODUCT((Tablo[[  ]]=$A74)*(COUNTIF(JF,Tablo[JOUR])))</f>
        <v>0</v>
      </c>
      <c r="K77" s="12">
        <f>SUMPRODUCT((Tablo[[  ]]=$A74)*(COUNTIF(JF,Tablo[JOUR])))</f>
        <v>0</v>
      </c>
      <c r="L77" s="12">
        <f>SUMPRODUCT((Tablo[[  ]]=$A74)*(COUNTIF(JF,Tablo[JOUR])))</f>
        <v>0</v>
      </c>
      <c r="M77" s="12">
        <f>SUMPRODUCT((Tablo[[  ]]=$A74)*(COUNTIF(JF,Tablo[JOUR])))</f>
        <v>0</v>
      </c>
      <c r="N77" s="12">
        <f>SUMPRODUCT((Tablo[SEMAINE]=$A74)*(COUNTIF(JF,Tablo[am/pm])))</f>
        <v>0</v>
      </c>
      <c r="O77" s="12">
        <f>SUMPRODUCT((Tablo[JOUR]=$A74)*(COUNTIF(JF,Tablo[marc])))</f>
        <v>0</v>
      </c>
      <c r="P77" s="12">
        <f>SUMPRODUCT((Tablo[am/pm]=$A74)*(COUNTIF(JF,Tablo[Jérémy M])))</f>
        <v>0</v>
      </c>
      <c r="Q77" s="12">
        <f>SUMPRODUCT((Tablo[marc]=$A74)*(COUNTIF(JF,Tablo[ursula])))</f>
        <v>0</v>
      </c>
      <c r="R77" s="12">
        <f>SUMPRODUCT((Tablo[[  ]]=$A74)*(COUNTIF(JF,Tablo[JOUR])))</f>
        <v>0</v>
      </c>
      <c r="S77" s="12">
        <f>SUMPRODUCT((Tablo[[  ]]=$A74)*(COUNTIF(JF,Tablo[JOUR])))</f>
        <v>0</v>
      </c>
      <c r="T77" s="12">
        <f>SUMPRODUCT((Tablo[[  ]]=$A74)*(COUNTIF(JF,Tablo[JOUR])))</f>
        <v>0</v>
      </c>
      <c r="U77" s="12">
        <f>SUMPRODUCT((Tablo[[  ]]=$A74)*(COUNTIF(JF,Tablo[JOUR])))</f>
        <v>0</v>
      </c>
      <c r="V77" s="12">
        <f>SUMPRODUCT((Tablo[SEMAINE]=$A74)*(COUNTIF(JF,Tablo[am/pm])))</f>
        <v>0</v>
      </c>
      <c r="W77" s="12">
        <f>SUMPRODUCT((Tablo[JOUR]=$A74)*(COUNTIF(JF,Tablo[marc])))</f>
        <v>0</v>
      </c>
      <c r="X77" s="12">
        <f>SUMPRODUCT((Tablo[am/pm]=$A74)*(COUNTIF(JF,Tablo[Jérémy M])))</f>
        <v>0</v>
      </c>
      <c r="Y77" s="12">
        <f>SUMPRODUCT((Tablo[marc]=$A74)*(COUNTIF(JF,Tablo[ursula])))</f>
        <v>0</v>
      </c>
      <c r="Z77" s="12">
        <f>SUMPRODUCT((Tablo[Jérémy M]=$A74)*(COUNTIF(JF,Tablo[carl])))</f>
        <v>0</v>
      </c>
      <c r="AA77" s="12">
        <f>SUMPRODUCT((Tablo[[  ]]=$A74)*(COUNTIF(JF,Tablo[JOUR])))</f>
        <v>0</v>
      </c>
      <c r="AB77" s="12">
        <f>SUMPRODUCT((Tablo[[  ]]=$A74)*(COUNTIF(JF,Tablo[JOUR])))</f>
        <v>0</v>
      </c>
      <c r="AC77" s="12">
        <f>SUMPRODUCT((Tablo[[  ]]=$A74)*(COUNTIF(JF,Tablo[JOUR])))</f>
        <v>0</v>
      </c>
      <c r="AD77" s="12">
        <f>SUMPRODUCT((Tablo[[  ]]=$A74)*(COUNTIF(JF,Tablo[JOUR])))</f>
        <v>0</v>
      </c>
      <c r="AE77" s="12">
        <f>SUMPRODUCT((Tablo[[  ]]=$A74)*(COUNTIF(JF,Tablo[JOUR])))</f>
        <v>0</v>
      </c>
      <c r="AF77" s="12">
        <f>SUMPRODUCT((Tablo[SEMAINE]=$A74)*(COUNTIF(JF,Tablo[am/pm])))</f>
        <v>0</v>
      </c>
      <c r="AG77" s="12">
        <f>SUMPRODUCT((Tablo[[  ]]=$A74)*(COUNTIF(JF,Tablo[JOUR])))</f>
        <v>0</v>
      </c>
      <c r="AH77" s="12">
        <f>SUMPRODUCT((Tablo[[  ]]=$A74)*(COUNTIF(JF,Tablo[JOUR])))</f>
        <v>0</v>
      </c>
      <c r="AI77" s="12">
        <f>SUMPRODUCT((Tablo[SEMAINE]=$A74)*(COUNTIF(JF,Tablo[am/pm])))</f>
        <v>0</v>
      </c>
      <c r="AJ77" s="12">
        <f>SUMPRODUCT((Tablo[JOUR]=$A74)*(COUNTIF(JF,Tablo[marc])))</f>
        <v>0</v>
      </c>
      <c r="AK77" s="12">
        <f>SUMPRODUCT((Tablo[am/pm]=$A74)*(COUNTIF(JF,Tablo[Jérémy M])))</f>
        <v>0</v>
      </c>
      <c r="AL77" s="12">
        <f>SUMPRODUCT((Tablo[marc]=$A74)*(COUNTIF(JF,Tablo[ursula])))</f>
        <v>0</v>
      </c>
      <c r="AM77" s="12">
        <f>SUMPRODUCT((Tablo[SEMAINE]=$A74)*(COUNTIF(JF,Tablo[am/pm])))</f>
        <v>0</v>
      </c>
      <c r="AN77" s="12">
        <f>SUMPRODUCT((Tablo[SEMAINE]=$A74)*(COUNTIF(JF,Tablo[am/pm])))</f>
        <v>0</v>
      </c>
      <c r="AO77" s="12">
        <f>SUMPRODUCT((Tablo[[  ]]=$A74)*(COUNTIF(JF,Tablo[JOUR])))</f>
        <v>0</v>
      </c>
      <c r="AP77" s="12">
        <f>SUMPRODUCT((Tablo[SEMAINE]=$A74)*(COUNTIF(JF,Tablo[am/pm])))</f>
        <v>0</v>
      </c>
      <c r="AQ77" s="12">
        <f>SUMPRODUCT((Tablo[JOUR]=$A74)*(COUNTIF(JF,Tablo[marc])))</f>
        <v>0</v>
      </c>
      <c r="AR77" s="12">
        <f>SUMPRODUCT((Tablo[[  ]]=$A74)*(COUNTIF(JF,Tablo[JOUR])))</f>
        <v>0</v>
      </c>
      <c r="AS77" s="12">
        <f>SUMPRODUCT((Tablo[[  ]]=$A74)*(COUNTIF(JF,Tablo[JOUR])))</f>
        <v>0</v>
      </c>
      <c r="AT77" s="12">
        <f>SUMPRODUCT((Tablo[SEMAINE]=$A74)*(COUNTIF(JF,Tablo[am/pm])))</f>
        <v>0</v>
      </c>
      <c r="AU77" s="12">
        <f>SUMPRODUCT((Tablo[JOUR]=$A74)*(COUNTIF(JF,Tablo[marc])))</f>
        <v>0</v>
      </c>
      <c r="AV77" s="12">
        <f>SUMPRODUCT((Tablo[SEMAINE]=$A74)*(COUNTIF(JF,Tablo[am/pm])))</f>
        <v>0</v>
      </c>
      <c r="AW77" s="12">
        <f>SUMPRODUCT((Tablo[[  ]]=$A74)*(COUNTIF(JF,Tablo[JOUR])))</f>
        <v>0</v>
      </c>
      <c r="AX77" s="12">
        <f>SUMPRODUCT((Tablo[[  ]]=$A74)*(COUNTIF(JF,Tablo[JOUR])))</f>
        <v>0</v>
      </c>
    </row>
    <row r="78" spans="1:50">
      <c r="A78" s="17"/>
      <c r="B78" s="15" t="s">
        <v>74</v>
      </c>
      <c r="C78" s="12" t="s">
        <v>88</v>
      </c>
      <c r="D78" s="12">
        <f ca="1">SUMPRODUCT((Tablo[[  ]]=$A74)*(OFFSET(Tablo[JOUR],0,D$1)=$B78))</f>
        <v>0</v>
      </c>
      <c r="E78" s="12">
        <f ca="1">SUMPRODUCT((Tablo[[  ]]=$A74)*(OFFSET(Tablo[JOUR],0,E$1)=$B78))</f>
        <v>0</v>
      </c>
      <c r="F78" s="12">
        <f ca="1">SUMPRODUCT((Tablo[[  ]]=$A74)*(OFFSET(Tablo[JOUR],0,F$1)=$B78))</f>
        <v>0</v>
      </c>
      <c r="G78" s="12">
        <f ca="1">SUMPRODUCT((Tablo[[  ]]=$A74)*(OFFSET(Tablo[JOUR],0,G$1)=$B78))</f>
        <v>0</v>
      </c>
      <c r="H78" s="12">
        <f ca="1">SUMPRODUCT((Tablo[[  ]]=$A74)*(OFFSET(Tablo[JOUR],0,H$1)=$B78))</f>
        <v>0</v>
      </c>
      <c r="I78" s="12">
        <f ca="1">SUMPRODUCT((Tablo[[  ]]=$A74)*(OFFSET(Tablo[JOUR],0,I$1)=$B78))</f>
        <v>0</v>
      </c>
      <c r="J78" s="12">
        <f ca="1">SUMPRODUCT((Tablo[[  ]]=$A74)*(OFFSET(Tablo[JOUR],0,J$1)=$B78))</f>
        <v>0</v>
      </c>
      <c r="K78" s="12">
        <f ca="1">SUMPRODUCT((Tablo[[  ]]=$A74)*(OFFSET(Tablo[JOUR],0,K$1)=$B78))</f>
        <v>0</v>
      </c>
      <c r="L78" s="12">
        <f ca="1">SUMPRODUCT((Tablo[[  ]]=$A74)*(OFFSET(Tablo[JOUR],0,L$1)=$B78))</f>
        <v>0</v>
      </c>
      <c r="M78" s="12">
        <f ca="1">SUMPRODUCT((Tablo[[  ]]=$A74)*(OFFSET(Tablo[JOUR],0,M$1)=$B78))</f>
        <v>0</v>
      </c>
      <c r="N78" s="12">
        <f ca="1">SUMPRODUCT((Tablo[SEMAINE]=$A74)*(OFFSET(Tablo[am/pm],0,N$1)=$B78))</f>
        <v>0</v>
      </c>
      <c r="O78" s="12">
        <f ca="1">SUMPRODUCT((Tablo[JOUR]=$A74)*(OFFSET(Tablo[marc],0,O$1)=$B78))</f>
        <v>0</v>
      </c>
      <c r="P78" s="12">
        <f ca="1">SUMPRODUCT((Tablo[am/pm]=$A74)*(OFFSET(Tablo[Jérémy M],0,P$1)=$B78))</f>
        <v>0</v>
      </c>
      <c r="Q78" s="12">
        <f ca="1">SUMPRODUCT((Tablo[marc]=$A74)*(OFFSET(Tablo[ursula],0,Q$1)=$B78))</f>
        <v>0</v>
      </c>
      <c r="R78" s="12">
        <f ca="1">SUMPRODUCT((Tablo[[  ]]=$A74)*(OFFSET(Tablo[JOUR],0,R$1)=$B78))</f>
        <v>0</v>
      </c>
      <c r="S78" s="12">
        <f ca="1">SUMPRODUCT((Tablo[[  ]]=$A74)*(OFFSET(Tablo[JOUR],0,S$1)=$B78))</f>
        <v>0</v>
      </c>
      <c r="T78" s="12">
        <f ca="1">SUMPRODUCT((Tablo[[  ]]=$A74)*(OFFSET(Tablo[JOUR],0,T$1)=$B78))</f>
        <v>0</v>
      </c>
      <c r="U78" s="12">
        <f ca="1">SUMPRODUCT((Tablo[[  ]]=$A74)*(OFFSET(Tablo[JOUR],0,U$1)=$B78))</f>
        <v>0</v>
      </c>
      <c r="V78" s="12">
        <f ca="1">SUMPRODUCT((Tablo[SEMAINE]=$A74)*(OFFSET(Tablo[am/pm],0,V$1)=$B78))</f>
        <v>0</v>
      </c>
      <c r="W78" s="12">
        <f ca="1">SUMPRODUCT((Tablo[JOUR]=$A74)*(OFFSET(Tablo[marc],0,W$1)=$B78))</f>
        <v>0</v>
      </c>
      <c r="X78" s="12">
        <f ca="1">SUMPRODUCT((Tablo[am/pm]=$A74)*(OFFSET(Tablo[Jérémy M],0,X$1)=$B78))</f>
        <v>0</v>
      </c>
      <c r="Y78" s="12">
        <f ca="1">SUMPRODUCT((Tablo[marc]=$A74)*(OFFSET(Tablo[ursula],0,Y$1)=$B78))</f>
        <v>0</v>
      </c>
      <c r="Z78" s="12">
        <f ca="1">SUMPRODUCT((Tablo[Jérémy M]=$A74)*(OFFSET(Tablo[carl],0,Z$1)=$B78))</f>
        <v>0</v>
      </c>
      <c r="AA78" s="12">
        <f ca="1">SUMPRODUCT((Tablo[[  ]]=$A74)*(OFFSET(Tablo[JOUR],0,AA$1)=$B78))</f>
        <v>0</v>
      </c>
      <c r="AB78" s="12">
        <f ca="1">SUMPRODUCT((Tablo[[  ]]=$A74)*(OFFSET(Tablo[JOUR],0,AB$1)=$B78))</f>
        <v>0</v>
      </c>
      <c r="AC78" s="12">
        <f ca="1">SUMPRODUCT((Tablo[[  ]]=$A74)*(OFFSET(Tablo[JOUR],0,AC$1)=$B78))</f>
        <v>0</v>
      </c>
      <c r="AD78" s="12">
        <f ca="1">SUMPRODUCT((Tablo[[  ]]=$A74)*(OFFSET(Tablo[JOUR],0,AD$1)=$B78))</f>
        <v>0</v>
      </c>
      <c r="AE78" s="12">
        <f ca="1">SUMPRODUCT((Tablo[[  ]]=$A74)*(OFFSET(Tablo[JOUR],0,AE$1)=$B78))</f>
        <v>0</v>
      </c>
      <c r="AF78" s="12">
        <f ca="1">SUMPRODUCT((Tablo[SEMAINE]=$A74)*(OFFSET(Tablo[am/pm],0,AF$1)=$B78))</f>
        <v>0</v>
      </c>
      <c r="AG78" s="12">
        <f ca="1">SUMPRODUCT((Tablo[[  ]]=$A74)*(OFFSET(Tablo[JOUR],0,AG$1)=$B78))</f>
        <v>0</v>
      </c>
      <c r="AH78" s="12">
        <f ca="1">SUMPRODUCT((Tablo[[  ]]=$A74)*(OFFSET(Tablo[JOUR],0,AH$1)=$B78))</f>
        <v>0</v>
      </c>
      <c r="AI78" s="12">
        <f ca="1">SUMPRODUCT((Tablo[SEMAINE]=$A74)*(OFFSET(Tablo[am/pm],0,AI$1)=$B78))</f>
        <v>0</v>
      </c>
      <c r="AJ78" s="12">
        <f ca="1">SUMPRODUCT((Tablo[JOUR]=$A74)*(OFFSET(Tablo[marc],0,AJ$1)=$B78))</f>
        <v>0</v>
      </c>
      <c r="AK78" s="12">
        <f ca="1">SUMPRODUCT((Tablo[am/pm]=$A74)*(OFFSET(Tablo[Jérémy M],0,AK$1)=$B78))</f>
        <v>0</v>
      </c>
      <c r="AL78" s="12">
        <f ca="1">SUMPRODUCT((Tablo[marc]=$A74)*(OFFSET(Tablo[ursula],0,AL$1)=$B78))</f>
        <v>0</v>
      </c>
      <c r="AM78" s="12">
        <f ca="1">SUMPRODUCT((Tablo[SEMAINE]=$A74)*(OFFSET(Tablo[am/pm],0,AM$1)=$B78))</f>
        <v>0</v>
      </c>
      <c r="AN78" s="12">
        <f ca="1">SUMPRODUCT((Tablo[SEMAINE]=$A74)*(OFFSET(Tablo[am/pm],0,AN$1)=$B78))</f>
        <v>0</v>
      </c>
      <c r="AO78" s="12">
        <f ca="1">SUMPRODUCT((Tablo[[  ]]=$A74)*(OFFSET(Tablo[JOUR],0,AO$1)=$B78))</f>
        <v>0</v>
      </c>
      <c r="AP78" s="12">
        <f ca="1">SUMPRODUCT((Tablo[SEMAINE]=$A74)*(OFFSET(Tablo[am/pm],0,AP$1)=$B78))</f>
        <v>0</v>
      </c>
      <c r="AQ78" s="12">
        <f ca="1">SUMPRODUCT((Tablo[JOUR]=$A74)*(OFFSET(Tablo[marc],0,AQ$1)=$B78))</f>
        <v>0</v>
      </c>
      <c r="AR78" s="12">
        <f ca="1">SUMPRODUCT((Tablo[[  ]]=$A74)*(OFFSET(Tablo[JOUR],0,AR$1)=$B78))</f>
        <v>0</v>
      </c>
      <c r="AS78" s="12">
        <f ca="1">SUMPRODUCT((Tablo[[  ]]=$A74)*(OFFSET(Tablo[JOUR],0,AS$1)=$B78))</f>
        <v>0</v>
      </c>
      <c r="AT78" s="12">
        <f ca="1">SUMPRODUCT((Tablo[SEMAINE]=$A74)*(OFFSET(Tablo[am/pm],0,AT$1)=$B78))</f>
        <v>0</v>
      </c>
      <c r="AU78" s="12">
        <f ca="1">SUMPRODUCT((Tablo[JOUR]=$A74)*(OFFSET(Tablo[marc],0,AU$1)=$B78))</f>
        <v>0</v>
      </c>
      <c r="AV78" s="12">
        <f ca="1">SUMPRODUCT((Tablo[SEMAINE]=$A74)*(OFFSET(Tablo[am/pm],0,AV$1)=$B78))</f>
        <v>0</v>
      </c>
      <c r="AW78" s="12" t="e">
        <f ca="1">SUMPRODUCT((Tablo[[  ]]=$A74)*(OFFSET(Tablo[JOUR],0,AW$1)=$B78))</f>
        <v>#N/A</v>
      </c>
      <c r="AX78" s="12" t="e">
        <f ca="1">SUMPRODUCT((Tablo[[  ]]=$A74)*(OFFSET(Tablo[JOUR],0,AX$1)=$B78))</f>
        <v>#N/A</v>
      </c>
    </row>
    <row r="79" spans="1:50">
      <c r="A79" s="17"/>
      <c r="B79" s="16" t="s">
        <v>73</v>
      </c>
      <c r="C79" s="12" t="s">
        <v>88</v>
      </c>
      <c r="D79" s="12">
        <f ca="1">SUMPRODUCT((Tablo[[  ]]=$A74)*(OFFSET(Tablo[JOUR],0,D$1)=$B79))</f>
        <v>0</v>
      </c>
      <c r="E79" s="12">
        <f ca="1">SUMPRODUCT((Tablo[[  ]]=$A74)*(OFFSET(Tablo[JOUR],0,E$1)=$B79))</f>
        <v>0</v>
      </c>
      <c r="F79" s="12">
        <f ca="1">SUMPRODUCT((Tablo[[  ]]=$A74)*(OFFSET(Tablo[JOUR],0,F$1)=$B79))</f>
        <v>0</v>
      </c>
      <c r="G79" s="12">
        <f ca="1">SUMPRODUCT((Tablo[[  ]]=$A74)*(OFFSET(Tablo[JOUR],0,G$1)=$B79))</f>
        <v>0</v>
      </c>
      <c r="H79" s="12">
        <f ca="1">SUMPRODUCT((Tablo[[  ]]=$A74)*(OFFSET(Tablo[JOUR],0,H$1)=$B79))</f>
        <v>0</v>
      </c>
      <c r="I79" s="12">
        <f ca="1">SUMPRODUCT((Tablo[[  ]]=$A74)*(OFFSET(Tablo[JOUR],0,I$1)=$B79))</f>
        <v>0</v>
      </c>
      <c r="J79" s="12">
        <f ca="1">SUMPRODUCT((Tablo[[  ]]=$A74)*(OFFSET(Tablo[JOUR],0,J$1)=$B79))</f>
        <v>0</v>
      </c>
      <c r="K79" s="12">
        <f ca="1">SUMPRODUCT((Tablo[[  ]]=$A74)*(OFFSET(Tablo[JOUR],0,K$1)=$B79))</f>
        <v>0</v>
      </c>
      <c r="L79" s="12">
        <f ca="1">SUMPRODUCT((Tablo[[  ]]=$A74)*(OFFSET(Tablo[JOUR],0,L$1)=$B79))</f>
        <v>0</v>
      </c>
      <c r="M79" s="12">
        <f ca="1">SUMPRODUCT((Tablo[[  ]]=$A74)*(OFFSET(Tablo[JOUR],0,M$1)=$B79))</f>
        <v>0</v>
      </c>
      <c r="N79" s="12">
        <f ca="1">SUMPRODUCT((Tablo[SEMAINE]=$A74)*(OFFSET(Tablo[am/pm],0,N$1)=$B79))</f>
        <v>0</v>
      </c>
      <c r="O79" s="12">
        <f ca="1">SUMPRODUCT((Tablo[JOUR]=$A74)*(OFFSET(Tablo[marc],0,O$1)=$B79))</f>
        <v>0</v>
      </c>
      <c r="P79" s="12">
        <f ca="1">SUMPRODUCT((Tablo[am/pm]=$A74)*(OFFSET(Tablo[Jérémy M],0,P$1)=$B79))</f>
        <v>0</v>
      </c>
      <c r="Q79" s="12">
        <f ca="1">SUMPRODUCT((Tablo[marc]=$A74)*(OFFSET(Tablo[ursula],0,Q$1)=$B79))</f>
        <v>0</v>
      </c>
      <c r="R79" s="12">
        <f ca="1">SUMPRODUCT((Tablo[[  ]]=$A74)*(OFFSET(Tablo[JOUR],0,R$1)=$B79))</f>
        <v>0</v>
      </c>
      <c r="S79" s="12">
        <f ca="1">SUMPRODUCT((Tablo[[  ]]=$A74)*(OFFSET(Tablo[JOUR],0,S$1)=$B79))</f>
        <v>0</v>
      </c>
      <c r="T79" s="12">
        <f ca="1">SUMPRODUCT((Tablo[[  ]]=$A74)*(OFFSET(Tablo[JOUR],0,T$1)=$B79))</f>
        <v>0</v>
      </c>
      <c r="U79" s="12">
        <f ca="1">SUMPRODUCT((Tablo[[  ]]=$A74)*(OFFSET(Tablo[JOUR],0,U$1)=$B79))</f>
        <v>0</v>
      </c>
      <c r="V79" s="12">
        <f ca="1">SUMPRODUCT((Tablo[SEMAINE]=$A74)*(OFFSET(Tablo[am/pm],0,V$1)=$B79))</f>
        <v>0</v>
      </c>
      <c r="W79" s="12">
        <f ca="1">SUMPRODUCT((Tablo[JOUR]=$A74)*(OFFSET(Tablo[marc],0,W$1)=$B79))</f>
        <v>0</v>
      </c>
      <c r="X79" s="12">
        <f ca="1">SUMPRODUCT((Tablo[am/pm]=$A74)*(OFFSET(Tablo[Jérémy M],0,X$1)=$B79))</f>
        <v>0</v>
      </c>
      <c r="Y79" s="12">
        <f ca="1">SUMPRODUCT((Tablo[marc]=$A74)*(OFFSET(Tablo[ursula],0,Y$1)=$B79))</f>
        <v>0</v>
      </c>
      <c r="Z79" s="12">
        <f ca="1">SUMPRODUCT((Tablo[Jérémy M]=$A74)*(OFFSET(Tablo[carl],0,Z$1)=$B79))</f>
        <v>0</v>
      </c>
      <c r="AA79" s="12">
        <f ca="1">SUMPRODUCT((Tablo[[  ]]=$A74)*(OFFSET(Tablo[JOUR],0,AA$1)=$B79))</f>
        <v>0</v>
      </c>
      <c r="AB79" s="12">
        <f ca="1">SUMPRODUCT((Tablo[[  ]]=$A74)*(OFFSET(Tablo[JOUR],0,AB$1)=$B79))</f>
        <v>0</v>
      </c>
      <c r="AC79" s="12">
        <f ca="1">SUMPRODUCT((Tablo[[  ]]=$A74)*(OFFSET(Tablo[JOUR],0,AC$1)=$B79))</f>
        <v>0</v>
      </c>
      <c r="AD79" s="12">
        <f ca="1">SUMPRODUCT((Tablo[[  ]]=$A74)*(OFFSET(Tablo[JOUR],0,AD$1)=$B79))</f>
        <v>0</v>
      </c>
      <c r="AE79" s="12">
        <f ca="1">SUMPRODUCT((Tablo[[  ]]=$A74)*(OFFSET(Tablo[JOUR],0,AE$1)=$B79))</f>
        <v>0</v>
      </c>
      <c r="AF79" s="12">
        <f ca="1">SUMPRODUCT((Tablo[SEMAINE]=$A74)*(OFFSET(Tablo[am/pm],0,AF$1)=$B79))</f>
        <v>0</v>
      </c>
      <c r="AG79" s="12">
        <f ca="1">SUMPRODUCT((Tablo[[  ]]=$A74)*(OFFSET(Tablo[JOUR],0,AG$1)=$B79))</f>
        <v>0</v>
      </c>
      <c r="AH79" s="12">
        <f ca="1">SUMPRODUCT((Tablo[[  ]]=$A74)*(OFFSET(Tablo[JOUR],0,AH$1)=$B79))</f>
        <v>0</v>
      </c>
      <c r="AI79" s="12">
        <f ca="1">SUMPRODUCT((Tablo[SEMAINE]=$A74)*(OFFSET(Tablo[am/pm],0,AI$1)=$B79))</f>
        <v>0</v>
      </c>
      <c r="AJ79" s="12">
        <f ca="1">SUMPRODUCT((Tablo[JOUR]=$A74)*(OFFSET(Tablo[marc],0,AJ$1)=$B79))</f>
        <v>0</v>
      </c>
      <c r="AK79" s="12">
        <f ca="1">SUMPRODUCT((Tablo[am/pm]=$A74)*(OFFSET(Tablo[Jérémy M],0,AK$1)=$B79))</f>
        <v>0</v>
      </c>
      <c r="AL79" s="12">
        <f ca="1">SUMPRODUCT((Tablo[marc]=$A74)*(OFFSET(Tablo[ursula],0,AL$1)=$B79))</f>
        <v>0</v>
      </c>
      <c r="AM79" s="12">
        <f ca="1">SUMPRODUCT((Tablo[SEMAINE]=$A74)*(OFFSET(Tablo[am/pm],0,AM$1)=$B79))</f>
        <v>0</v>
      </c>
      <c r="AN79" s="12">
        <f ca="1">SUMPRODUCT((Tablo[SEMAINE]=$A74)*(OFFSET(Tablo[am/pm],0,AN$1)=$B79))</f>
        <v>0</v>
      </c>
      <c r="AO79" s="12">
        <f ca="1">SUMPRODUCT((Tablo[[  ]]=$A74)*(OFFSET(Tablo[JOUR],0,AO$1)=$B79))</f>
        <v>0</v>
      </c>
      <c r="AP79" s="12">
        <f ca="1">SUMPRODUCT((Tablo[SEMAINE]=$A74)*(OFFSET(Tablo[am/pm],0,AP$1)=$B79))</f>
        <v>0</v>
      </c>
      <c r="AQ79" s="12">
        <f ca="1">SUMPRODUCT((Tablo[JOUR]=$A74)*(OFFSET(Tablo[marc],0,AQ$1)=$B79))</f>
        <v>0</v>
      </c>
      <c r="AR79" s="12">
        <f ca="1">SUMPRODUCT((Tablo[[  ]]=$A74)*(OFFSET(Tablo[JOUR],0,AR$1)=$B79))</f>
        <v>0</v>
      </c>
      <c r="AS79" s="12">
        <f ca="1">SUMPRODUCT((Tablo[[  ]]=$A74)*(OFFSET(Tablo[JOUR],0,AS$1)=$B79))</f>
        <v>0</v>
      </c>
      <c r="AT79" s="12">
        <f ca="1">SUMPRODUCT((Tablo[SEMAINE]=$A74)*(OFFSET(Tablo[am/pm],0,AT$1)=$B79))</f>
        <v>0</v>
      </c>
      <c r="AU79" s="12">
        <f ca="1">SUMPRODUCT((Tablo[JOUR]=$A74)*(OFFSET(Tablo[marc],0,AU$1)=$B79))</f>
        <v>0</v>
      </c>
      <c r="AV79" s="12">
        <f ca="1">SUMPRODUCT((Tablo[SEMAINE]=$A74)*(OFFSET(Tablo[am/pm],0,AV$1)=$B79))</f>
        <v>0</v>
      </c>
      <c r="AW79" s="12" t="e">
        <f ca="1">SUMPRODUCT((Tablo[[  ]]=$A74)*(OFFSET(Tablo[JOUR],0,AW$1)=$B79))</f>
        <v>#N/A</v>
      </c>
      <c r="AX79" s="12" t="e">
        <f ca="1">SUMPRODUCT((Tablo[[  ]]=$A74)*(OFFSET(Tablo[JOUR],0,AX$1)=$B79))</f>
        <v>#N/A</v>
      </c>
    </row>
    <row r="80" spans="1:50">
      <c r="A80" s="17"/>
      <c r="B80" s="30" t="s">
        <v>70</v>
      </c>
      <c r="C80" s="12" t="s">
        <v>88</v>
      </c>
      <c r="D80" s="12">
        <f ca="1">SUMPRODUCT((Tablo[[  ]]=$A74)*(OFFSET(Tablo[JOUR],0,D$1)=$B80))</f>
        <v>0</v>
      </c>
      <c r="E80" s="12">
        <f ca="1">SUMPRODUCT((Tablo[[  ]]=$A74)*(OFFSET(Tablo[JOUR],0,E$1)=$B80))</f>
        <v>0</v>
      </c>
      <c r="F80" s="12">
        <f ca="1">SUMPRODUCT((Tablo[[  ]]=$A74)*(OFFSET(Tablo[JOUR],0,F$1)=$B80))</f>
        <v>0</v>
      </c>
      <c r="G80" s="12">
        <f ca="1">SUMPRODUCT((Tablo[[  ]]=$A74)*(OFFSET(Tablo[JOUR],0,G$1)=$B80))</f>
        <v>0</v>
      </c>
      <c r="H80" s="12">
        <f ca="1">SUMPRODUCT((Tablo[[  ]]=$A74)*(OFFSET(Tablo[JOUR],0,H$1)=$B80))</f>
        <v>0</v>
      </c>
      <c r="I80" s="12">
        <f ca="1">SUMPRODUCT((Tablo[[  ]]=$A74)*(OFFSET(Tablo[JOUR],0,I$1)=$B80))</f>
        <v>0</v>
      </c>
      <c r="J80" s="12">
        <f ca="1">SUMPRODUCT((Tablo[[  ]]=$A74)*(OFFSET(Tablo[JOUR],0,J$1)=$B80))</f>
        <v>0</v>
      </c>
      <c r="K80" s="12">
        <f ca="1">SUMPRODUCT((Tablo[[  ]]=$A74)*(OFFSET(Tablo[JOUR],0,K$1)=$B80))</f>
        <v>0</v>
      </c>
      <c r="L80" s="12">
        <f ca="1">SUMPRODUCT((Tablo[[  ]]=$A74)*(OFFSET(Tablo[JOUR],0,L$1)=$B80))</f>
        <v>0</v>
      </c>
      <c r="M80" s="12">
        <f ca="1">SUMPRODUCT((Tablo[[  ]]=$A74)*(OFFSET(Tablo[JOUR],0,M$1)=$B80))</f>
        <v>0</v>
      </c>
      <c r="N80" s="12">
        <f ca="1">SUMPRODUCT((Tablo[SEMAINE]=$A74)*(OFFSET(Tablo[am/pm],0,N$1)=$B80))</f>
        <v>0</v>
      </c>
      <c r="O80" s="12">
        <f ca="1">SUMPRODUCT((Tablo[JOUR]=$A74)*(OFFSET(Tablo[marc],0,O$1)=$B80))</f>
        <v>0</v>
      </c>
      <c r="P80" s="12">
        <f ca="1">SUMPRODUCT((Tablo[am/pm]=$A74)*(OFFSET(Tablo[Jérémy M],0,P$1)=$B80))</f>
        <v>0</v>
      </c>
      <c r="Q80" s="12">
        <f ca="1">SUMPRODUCT((Tablo[marc]=$A74)*(OFFSET(Tablo[ursula],0,Q$1)=$B80))</f>
        <v>0</v>
      </c>
      <c r="R80" s="12">
        <f ca="1">SUMPRODUCT((Tablo[[  ]]=$A74)*(OFFSET(Tablo[JOUR],0,R$1)=$B80))</f>
        <v>0</v>
      </c>
      <c r="S80" s="12">
        <f ca="1">SUMPRODUCT((Tablo[[  ]]=$A74)*(OFFSET(Tablo[JOUR],0,S$1)=$B80))</f>
        <v>0</v>
      </c>
      <c r="T80" s="12">
        <f ca="1">SUMPRODUCT((Tablo[[  ]]=$A74)*(OFFSET(Tablo[JOUR],0,T$1)=$B80))</f>
        <v>0</v>
      </c>
      <c r="U80" s="12">
        <f ca="1">SUMPRODUCT((Tablo[[  ]]=$A74)*(OFFSET(Tablo[JOUR],0,U$1)=$B80))</f>
        <v>0</v>
      </c>
      <c r="V80" s="12">
        <f ca="1">SUMPRODUCT((Tablo[SEMAINE]=$A74)*(OFFSET(Tablo[am/pm],0,V$1)=$B80))</f>
        <v>0</v>
      </c>
      <c r="W80" s="12">
        <f ca="1">SUMPRODUCT((Tablo[JOUR]=$A74)*(OFFSET(Tablo[marc],0,W$1)=$B80))</f>
        <v>0</v>
      </c>
      <c r="X80" s="12">
        <f ca="1">SUMPRODUCT((Tablo[am/pm]=$A74)*(OFFSET(Tablo[Jérémy M],0,X$1)=$B80))</f>
        <v>0</v>
      </c>
      <c r="Y80" s="12">
        <f ca="1">SUMPRODUCT((Tablo[marc]=$A74)*(OFFSET(Tablo[ursula],0,Y$1)=$B80))</f>
        <v>0</v>
      </c>
      <c r="Z80" s="12">
        <f ca="1">SUMPRODUCT((Tablo[Jérémy M]=$A74)*(OFFSET(Tablo[carl],0,Z$1)=$B80))</f>
        <v>0</v>
      </c>
      <c r="AA80" s="12">
        <f ca="1">SUMPRODUCT((Tablo[[  ]]=$A74)*(OFFSET(Tablo[JOUR],0,AA$1)=$B80))</f>
        <v>0</v>
      </c>
      <c r="AB80" s="12">
        <f ca="1">SUMPRODUCT((Tablo[[  ]]=$A74)*(OFFSET(Tablo[JOUR],0,AB$1)=$B80))</f>
        <v>0</v>
      </c>
      <c r="AC80" s="12">
        <f ca="1">SUMPRODUCT((Tablo[[  ]]=$A74)*(OFFSET(Tablo[JOUR],0,AC$1)=$B80))</f>
        <v>0</v>
      </c>
      <c r="AD80" s="12">
        <f ca="1">SUMPRODUCT((Tablo[[  ]]=$A74)*(OFFSET(Tablo[JOUR],0,AD$1)=$B80))</f>
        <v>0</v>
      </c>
      <c r="AE80" s="12">
        <f ca="1">SUMPRODUCT((Tablo[[  ]]=$A74)*(OFFSET(Tablo[JOUR],0,AE$1)=$B80))</f>
        <v>0</v>
      </c>
      <c r="AF80" s="12">
        <f ca="1">SUMPRODUCT((Tablo[SEMAINE]=$A74)*(OFFSET(Tablo[am/pm],0,AF$1)=$B80))</f>
        <v>0</v>
      </c>
      <c r="AG80" s="12">
        <f ca="1">SUMPRODUCT((Tablo[[  ]]=$A74)*(OFFSET(Tablo[JOUR],0,AG$1)=$B80))</f>
        <v>0</v>
      </c>
      <c r="AH80" s="12">
        <f ca="1">SUMPRODUCT((Tablo[[  ]]=$A74)*(OFFSET(Tablo[JOUR],0,AH$1)=$B80))</f>
        <v>0</v>
      </c>
      <c r="AI80" s="12">
        <f ca="1">SUMPRODUCT((Tablo[SEMAINE]=$A74)*(OFFSET(Tablo[am/pm],0,AI$1)=$B80))</f>
        <v>0</v>
      </c>
      <c r="AJ80" s="12">
        <f ca="1">SUMPRODUCT((Tablo[JOUR]=$A74)*(OFFSET(Tablo[marc],0,AJ$1)=$B80))</f>
        <v>0</v>
      </c>
      <c r="AK80" s="12">
        <f ca="1">SUMPRODUCT((Tablo[am/pm]=$A74)*(OFFSET(Tablo[Jérémy M],0,AK$1)=$B80))</f>
        <v>0</v>
      </c>
      <c r="AL80" s="12">
        <f ca="1">SUMPRODUCT((Tablo[marc]=$A74)*(OFFSET(Tablo[ursula],0,AL$1)=$B80))</f>
        <v>0</v>
      </c>
      <c r="AM80" s="12">
        <f ca="1">SUMPRODUCT((Tablo[SEMAINE]=$A74)*(OFFSET(Tablo[am/pm],0,AM$1)=$B80))</f>
        <v>0</v>
      </c>
      <c r="AN80" s="12">
        <f ca="1">SUMPRODUCT((Tablo[SEMAINE]=$A74)*(OFFSET(Tablo[am/pm],0,AN$1)=$B80))</f>
        <v>0</v>
      </c>
      <c r="AO80" s="12">
        <f ca="1">SUMPRODUCT((Tablo[[  ]]=$A74)*(OFFSET(Tablo[JOUR],0,AO$1)=$B80))</f>
        <v>0</v>
      </c>
      <c r="AP80" s="12">
        <f ca="1">SUMPRODUCT((Tablo[SEMAINE]=$A74)*(OFFSET(Tablo[am/pm],0,AP$1)=$B80))</f>
        <v>0</v>
      </c>
      <c r="AQ80" s="12">
        <f ca="1">SUMPRODUCT((Tablo[JOUR]=$A74)*(OFFSET(Tablo[marc],0,AQ$1)=$B80))</f>
        <v>0</v>
      </c>
      <c r="AR80" s="12">
        <f ca="1">SUMPRODUCT((Tablo[[  ]]=$A74)*(OFFSET(Tablo[JOUR],0,AR$1)=$B80))</f>
        <v>0</v>
      </c>
      <c r="AS80" s="12">
        <f ca="1">SUMPRODUCT((Tablo[[  ]]=$A74)*(OFFSET(Tablo[JOUR],0,AS$1)=$B80))</f>
        <v>0</v>
      </c>
      <c r="AT80" s="12">
        <f ca="1">SUMPRODUCT((Tablo[SEMAINE]=$A74)*(OFFSET(Tablo[am/pm],0,AT$1)=$B80))</f>
        <v>0</v>
      </c>
      <c r="AU80" s="12">
        <f ca="1">SUMPRODUCT((Tablo[JOUR]=$A74)*(OFFSET(Tablo[marc],0,AU$1)=$B80))</f>
        <v>0</v>
      </c>
      <c r="AV80" s="12">
        <f ca="1">SUMPRODUCT((Tablo[SEMAINE]=$A74)*(OFFSET(Tablo[am/pm],0,AV$1)=$B80))</f>
        <v>0</v>
      </c>
      <c r="AW80" s="12" t="e">
        <f ca="1">SUMPRODUCT((Tablo[[  ]]=$A74)*(OFFSET(Tablo[JOUR],0,AW$1)=$B80))</f>
        <v>#N/A</v>
      </c>
      <c r="AX80" s="12" t="e">
        <f ca="1">SUMPRODUCT((Tablo[[  ]]=$A74)*(OFFSET(Tablo[JOUR],0,AX$1)=$B80))</f>
        <v>#N/A</v>
      </c>
    </row>
    <row r="81" spans="1:50">
      <c r="A81" s="17"/>
      <c r="B81" s="16" t="s">
        <v>77</v>
      </c>
      <c r="C81" s="12" t="s">
        <v>88</v>
      </c>
      <c r="D81" s="12">
        <f ca="1">SUMPRODUCT((Tablo[[  ]]=$A74)*(OFFSET(Tablo[JOUR],0,D$1)=$B81))</f>
        <v>0</v>
      </c>
      <c r="E81" s="12">
        <f ca="1">SUMPRODUCT((Tablo[[  ]]=$A74)*(OFFSET(Tablo[JOUR],0,E$1)=$B81))</f>
        <v>0</v>
      </c>
      <c r="F81" s="12">
        <f ca="1">SUMPRODUCT((Tablo[[  ]]=$A74)*(OFFSET(Tablo[JOUR],0,F$1)=$B81))</f>
        <v>0</v>
      </c>
      <c r="G81" s="12">
        <f ca="1">SUMPRODUCT((Tablo[[  ]]=$A74)*(OFFSET(Tablo[JOUR],0,G$1)=$B81))</f>
        <v>0</v>
      </c>
      <c r="H81" s="12">
        <f ca="1">SUMPRODUCT((Tablo[[  ]]=$A74)*(OFFSET(Tablo[JOUR],0,H$1)=$B81))</f>
        <v>0</v>
      </c>
      <c r="I81" s="12">
        <f ca="1">SUMPRODUCT((Tablo[[  ]]=$A74)*(OFFSET(Tablo[JOUR],0,I$1)=$B81))</f>
        <v>0</v>
      </c>
      <c r="J81" s="12">
        <f ca="1">SUMPRODUCT((Tablo[[  ]]=$A74)*(OFFSET(Tablo[JOUR],0,J$1)=$B81))</f>
        <v>0</v>
      </c>
      <c r="K81" s="12">
        <f ca="1">SUMPRODUCT((Tablo[[  ]]=$A74)*(OFFSET(Tablo[JOUR],0,K$1)=$B81))</f>
        <v>0</v>
      </c>
      <c r="L81" s="12">
        <f ca="1">SUMPRODUCT((Tablo[[  ]]=$A74)*(OFFSET(Tablo[JOUR],0,L$1)=$B81))</f>
        <v>0</v>
      </c>
      <c r="M81" s="12">
        <f ca="1">SUMPRODUCT((Tablo[[  ]]=$A74)*(OFFSET(Tablo[JOUR],0,M$1)=$B81))</f>
        <v>0</v>
      </c>
      <c r="N81" s="12">
        <f ca="1">SUMPRODUCT((Tablo[SEMAINE]=$A74)*(OFFSET(Tablo[am/pm],0,N$1)=$B81))</f>
        <v>0</v>
      </c>
      <c r="O81" s="12">
        <f ca="1">SUMPRODUCT((Tablo[JOUR]=$A74)*(OFFSET(Tablo[marc],0,O$1)=$B81))</f>
        <v>0</v>
      </c>
      <c r="P81" s="12">
        <f ca="1">SUMPRODUCT((Tablo[am/pm]=$A74)*(OFFSET(Tablo[Jérémy M],0,P$1)=$B81))</f>
        <v>0</v>
      </c>
      <c r="Q81" s="12">
        <f ca="1">SUMPRODUCT((Tablo[marc]=$A74)*(OFFSET(Tablo[ursula],0,Q$1)=$B81))</f>
        <v>0</v>
      </c>
      <c r="R81" s="12">
        <f ca="1">SUMPRODUCT((Tablo[[  ]]=$A74)*(OFFSET(Tablo[JOUR],0,R$1)=$B81))</f>
        <v>0</v>
      </c>
      <c r="S81" s="12">
        <f ca="1">SUMPRODUCT((Tablo[[  ]]=$A74)*(OFFSET(Tablo[JOUR],0,S$1)=$B81))</f>
        <v>0</v>
      </c>
      <c r="T81" s="12">
        <f ca="1">SUMPRODUCT((Tablo[[  ]]=$A74)*(OFFSET(Tablo[JOUR],0,T$1)=$B81))</f>
        <v>0</v>
      </c>
      <c r="U81" s="12">
        <f ca="1">SUMPRODUCT((Tablo[[  ]]=$A74)*(OFFSET(Tablo[JOUR],0,U$1)=$B81))</f>
        <v>0</v>
      </c>
      <c r="V81" s="12">
        <f ca="1">SUMPRODUCT((Tablo[SEMAINE]=$A74)*(OFFSET(Tablo[am/pm],0,V$1)=$B81))</f>
        <v>0</v>
      </c>
      <c r="W81" s="12">
        <f ca="1">SUMPRODUCT((Tablo[JOUR]=$A74)*(OFFSET(Tablo[marc],0,W$1)=$B81))</f>
        <v>0</v>
      </c>
      <c r="X81" s="12">
        <f ca="1">SUMPRODUCT((Tablo[am/pm]=$A74)*(OFFSET(Tablo[Jérémy M],0,X$1)=$B81))</f>
        <v>0</v>
      </c>
      <c r="Y81" s="12">
        <f ca="1">SUMPRODUCT((Tablo[marc]=$A74)*(OFFSET(Tablo[ursula],0,Y$1)=$B81))</f>
        <v>0</v>
      </c>
      <c r="Z81" s="12">
        <f ca="1">SUMPRODUCT((Tablo[Jérémy M]=$A74)*(OFFSET(Tablo[carl],0,Z$1)=$B81))</f>
        <v>0</v>
      </c>
      <c r="AA81" s="12">
        <f ca="1">SUMPRODUCT((Tablo[[  ]]=$A74)*(OFFSET(Tablo[JOUR],0,AA$1)=$B81))</f>
        <v>0</v>
      </c>
      <c r="AB81" s="12">
        <f ca="1">SUMPRODUCT((Tablo[[  ]]=$A74)*(OFFSET(Tablo[JOUR],0,AB$1)=$B81))</f>
        <v>0</v>
      </c>
      <c r="AC81" s="12">
        <f ca="1">SUMPRODUCT((Tablo[[  ]]=$A74)*(OFFSET(Tablo[JOUR],0,AC$1)=$B81))</f>
        <v>0</v>
      </c>
      <c r="AD81" s="12">
        <f ca="1">SUMPRODUCT((Tablo[[  ]]=$A74)*(OFFSET(Tablo[JOUR],0,AD$1)=$B81))</f>
        <v>0</v>
      </c>
      <c r="AE81" s="12">
        <f ca="1">SUMPRODUCT((Tablo[[  ]]=$A74)*(OFFSET(Tablo[JOUR],0,AE$1)=$B81))</f>
        <v>0</v>
      </c>
      <c r="AF81" s="12">
        <f ca="1">SUMPRODUCT((Tablo[SEMAINE]=$A74)*(OFFSET(Tablo[am/pm],0,AF$1)=$B81))</f>
        <v>0</v>
      </c>
      <c r="AG81" s="12">
        <f ca="1">SUMPRODUCT((Tablo[[  ]]=$A74)*(OFFSET(Tablo[JOUR],0,AG$1)=$B81))</f>
        <v>0</v>
      </c>
      <c r="AH81" s="12">
        <f ca="1">SUMPRODUCT((Tablo[[  ]]=$A74)*(OFFSET(Tablo[JOUR],0,AH$1)=$B81))</f>
        <v>0</v>
      </c>
      <c r="AI81" s="12">
        <f ca="1">SUMPRODUCT((Tablo[SEMAINE]=$A74)*(OFFSET(Tablo[am/pm],0,AI$1)=$B81))</f>
        <v>0</v>
      </c>
      <c r="AJ81" s="12">
        <f ca="1">SUMPRODUCT((Tablo[JOUR]=$A74)*(OFFSET(Tablo[marc],0,AJ$1)=$B81))</f>
        <v>0</v>
      </c>
      <c r="AK81" s="12">
        <f ca="1">SUMPRODUCT((Tablo[am/pm]=$A74)*(OFFSET(Tablo[Jérémy M],0,AK$1)=$B81))</f>
        <v>0</v>
      </c>
      <c r="AL81" s="12">
        <f ca="1">SUMPRODUCT((Tablo[marc]=$A74)*(OFFSET(Tablo[ursula],0,AL$1)=$B81))</f>
        <v>0</v>
      </c>
      <c r="AM81" s="12">
        <f ca="1">SUMPRODUCT((Tablo[SEMAINE]=$A74)*(OFFSET(Tablo[am/pm],0,AM$1)=$B81))</f>
        <v>0</v>
      </c>
      <c r="AN81" s="12">
        <f ca="1">SUMPRODUCT((Tablo[SEMAINE]=$A74)*(OFFSET(Tablo[am/pm],0,AN$1)=$B81))</f>
        <v>0</v>
      </c>
      <c r="AO81" s="12">
        <f ca="1">SUMPRODUCT((Tablo[[  ]]=$A74)*(OFFSET(Tablo[JOUR],0,AO$1)=$B81))</f>
        <v>0</v>
      </c>
      <c r="AP81" s="12">
        <f ca="1">SUMPRODUCT((Tablo[SEMAINE]=$A74)*(OFFSET(Tablo[am/pm],0,AP$1)=$B81))</f>
        <v>0</v>
      </c>
      <c r="AQ81" s="12">
        <f ca="1">SUMPRODUCT((Tablo[JOUR]=$A74)*(OFFSET(Tablo[marc],0,AQ$1)=$B81))</f>
        <v>0</v>
      </c>
      <c r="AR81" s="12">
        <f ca="1">SUMPRODUCT((Tablo[[  ]]=$A74)*(OFFSET(Tablo[JOUR],0,AR$1)=$B81))</f>
        <v>0</v>
      </c>
      <c r="AS81" s="12">
        <f ca="1">SUMPRODUCT((Tablo[[  ]]=$A74)*(OFFSET(Tablo[JOUR],0,AS$1)=$B81))</f>
        <v>0</v>
      </c>
      <c r="AT81" s="12">
        <f ca="1">SUMPRODUCT((Tablo[SEMAINE]=$A74)*(OFFSET(Tablo[am/pm],0,AT$1)=$B81))</f>
        <v>0</v>
      </c>
      <c r="AU81" s="12">
        <f ca="1">SUMPRODUCT((Tablo[JOUR]=$A74)*(OFFSET(Tablo[marc],0,AU$1)=$B81))</f>
        <v>0</v>
      </c>
      <c r="AV81" s="12">
        <f ca="1">SUMPRODUCT((Tablo[SEMAINE]=$A74)*(OFFSET(Tablo[am/pm],0,AV$1)=$B81))</f>
        <v>0</v>
      </c>
      <c r="AW81" s="12" t="e">
        <f ca="1">SUMPRODUCT((Tablo[[  ]]=$A74)*(OFFSET(Tablo[JOUR],0,AW$1)=$B81))</f>
        <v>#N/A</v>
      </c>
      <c r="AX81" s="12" t="e">
        <f ca="1">SUMPRODUCT((Tablo[[  ]]=$A74)*(OFFSET(Tablo[JOUR],0,AX$1)=$B81))</f>
        <v>#N/A</v>
      </c>
    </row>
    <row r="82" spans="1:50">
      <c r="A82" s="17"/>
      <c r="B82" s="31" t="s">
        <v>75</v>
      </c>
      <c r="C82" s="12" t="s">
        <v>88</v>
      </c>
      <c r="D82" s="12">
        <f ca="1">SUMPRODUCT((Tablo[[  ]]=$A74)*(OFFSET(Tablo[JOUR],0,D$1)=$B82))</f>
        <v>0</v>
      </c>
      <c r="E82" s="12">
        <f ca="1">SUMPRODUCT((Tablo[[  ]]=$A74)*(OFFSET(Tablo[JOUR],0,E$1)=$B82))</f>
        <v>0</v>
      </c>
      <c r="F82" s="12">
        <f ca="1">SUMPRODUCT((Tablo[[  ]]=$A74)*(OFFSET(Tablo[JOUR],0,F$1)=$B82))</f>
        <v>0</v>
      </c>
      <c r="G82" s="12">
        <f ca="1">SUMPRODUCT((Tablo[[  ]]=$A74)*(OFFSET(Tablo[JOUR],0,G$1)=$B82))</f>
        <v>0</v>
      </c>
      <c r="H82" s="12">
        <f ca="1">SUMPRODUCT((Tablo[[  ]]=$A74)*(OFFSET(Tablo[JOUR],0,H$1)=$B82))</f>
        <v>0</v>
      </c>
      <c r="I82" s="12">
        <f ca="1">SUMPRODUCT((Tablo[[  ]]=$A74)*(OFFSET(Tablo[JOUR],0,I$1)=$B82))</f>
        <v>0</v>
      </c>
      <c r="J82" s="12">
        <f ca="1">SUMPRODUCT((Tablo[[  ]]=$A74)*(OFFSET(Tablo[JOUR],0,J$1)=$B82))</f>
        <v>0</v>
      </c>
      <c r="K82" s="12">
        <f ca="1">SUMPRODUCT((Tablo[[  ]]=$A74)*(OFFSET(Tablo[JOUR],0,K$1)=$B82))</f>
        <v>0</v>
      </c>
      <c r="L82" s="12">
        <f ca="1">SUMPRODUCT((Tablo[[  ]]=$A74)*(OFFSET(Tablo[JOUR],0,L$1)=$B82))</f>
        <v>0</v>
      </c>
      <c r="M82" s="12">
        <f ca="1">SUMPRODUCT((Tablo[[  ]]=$A74)*(OFFSET(Tablo[JOUR],0,M$1)=$B82))</f>
        <v>0</v>
      </c>
      <c r="N82" s="12">
        <f ca="1">SUMPRODUCT((Tablo[SEMAINE]=$A74)*(OFFSET(Tablo[am/pm],0,N$1)=$B82))</f>
        <v>0</v>
      </c>
      <c r="O82" s="12">
        <f ca="1">SUMPRODUCT((Tablo[JOUR]=$A74)*(OFFSET(Tablo[marc],0,O$1)=$B82))</f>
        <v>0</v>
      </c>
      <c r="P82" s="12">
        <f ca="1">SUMPRODUCT((Tablo[am/pm]=$A74)*(OFFSET(Tablo[Jérémy M],0,P$1)=$B82))</f>
        <v>0</v>
      </c>
      <c r="Q82" s="12">
        <f ca="1">SUMPRODUCT((Tablo[marc]=$A74)*(OFFSET(Tablo[ursula],0,Q$1)=$B82))</f>
        <v>0</v>
      </c>
      <c r="R82" s="12">
        <f ca="1">SUMPRODUCT((Tablo[[  ]]=$A74)*(OFFSET(Tablo[JOUR],0,R$1)=$B82))</f>
        <v>0</v>
      </c>
      <c r="S82" s="12">
        <f ca="1">SUMPRODUCT((Tablo[[  ]]=$A74)*(OFFSET(Tablo[JOUR],0,S$1)=$B82))</f>
        <v>0</v>
      </c>
      <c r="T82" s="12">
        <f ca="1">SUMPRODUCT((Tablo[[  ]]=$A74)*(OFFSET(Tablo[JOUR],0,T$1)=$B82))</f>
        <v>0</v>
      </c>
      <c r="U82" s="12">
        <f ca="1">SUMPRODUCT((Tablo[[  ]]=$A74)*(OFFSET(Tablo[JOUR],0,U$1)=$B82))</f>
        <v>0</v>
      </c>
      <c r="V82" s="12">
        <f ca="1">SUMPRODUCT((Tablo[SEMAINE]=$A74)*(OFFSET(Tablo[am/pm],0,V$1)=$B82))</f>
        <v>0</v>
      </c>
      <c r="W82" s="12">
        <f ca="1">SUMPRODUCT((Tablo[JOUR]=$A74)*(OFFSET(Tablo[marc],0,W$1)=$B82))</f>
        <v>0</v>
      </c>
      <c r="X82" s="12">
        <f ca="1">SUMPRODUCT((Tablo[am/pm]=$A74)*(OFFSET(Tablo[Jérémy M],0,X$1)=$B82))</f>
        <v>0</v>
      </c>
      <c r="Y82" s="12">
        <f ca="1">SUMPRODUCT((Tablo[marc]=$A74)*(OFFSET(Tablo[ursula],0,Y$1)=$B82))</f>
        <v>0</v>
      </c>
      <c r="Z82" s="12">
        <f ca="1">SUMPRODUCT((Tablo[Jérémy M]=$A74)*(OFFSET(Tablo[carl],0,Z$1)=$B82))</f>
        <v>0</v>
      </c>
      <c r="AA82" s="12">
        <f ca="1">SUMPRODUCT((Tablo[[  ]]=$A74)*(OFFSET(Tablo[JOUR],0,AA$1)=$B82))</f>
        <v>0</v>
      </c>
      <c r="AB82" s="12">
        <f ca="1">SUMPRODUCT((Tablo[[  ]]=$A74)*(OFFSET(Tablo[JOUR],0,AB$1)=$B82))</f>
        <v>0</v>
      </c>
      <c r="AC82" s="12">
        <f ca="1">SUMPRODUCT((Tablo[[  ]]=$A74)*(OFFSET(Tablo[JOUR],0,AC$1)=$B82))</f>
        <v>0</v>
      </c>
      <c r="AD82" s="12">
        <f ca="1">SUMPRODUCT((Tablo[[  ]]=$A74)*(OFFSET(Tablo[JOUR],0,AD$1)=$B82))</f>
        <v>0</v>
      </c>
      <c r="AE82" s="12">
        <f ca="1">SUMPRODUCT((Tablo[[  ]]=$A74)*(OFFSET(Tablo[JOUR],0,AE$1)=$B82))</f>
        <v>0</v>
      </c>
      <c r="AF82" s="12">
        <f ca="1">SUMPRODUCT((Tablo[SEMAINE]=$A74)*(OFFSET(Tablo[am/pm],0,AF$1)=$B82))</f>
        <v>0</v>
      </c>
      <c r="AG82" s="12">
        <f ca="1">SUMPRODUCT((Tablo[[  ]]=$A74)*(OFFSET(Tablo[JOUR],0,AG$1)=$B82))</f>
        <v>0</v>
      </c>
      <c r="AH82" s="12">
        <f ca="1">SUMPRODUCT((Tablo[[  ]]=$A74)*(OFFSET(Tablo[JOUR],0,AH$1)=$B82))</f>
        <v>0</v>
      </c>
      <c r="AI82" s="12">
        <f ca="1">SUMPRODUCT((Tablo[SEMAINE]=$A74)*(OFFSET(Tablo[am/pm],0,AI$1)=$B82))</f>
        <v>0</v>
      </c>
      <c r="AJ82" s="12">
        <f ca="1">SUMPRODUCT((Tablo[JOUR]=$A74)*(OFFSET(Tablo[marc],0,AJ$1)=$B82))</f>
        <v>0</v>
      </c>
      <c r="AK82" s="12">
        <f ca="1">SUMPRODUCT((Tablo[am/pm]=$A74)*(OFFSET(Tablo[Jérémy M],0,AK$1)=$B82))</f>
        <v>0</v>
      </c>
      <c r="AL82" s="12">
        <f ca="1">SUMPRODUCT((Tablo[marc]=$A74)*(OFFSET(Tablo[ursula],0,AL$1)=$B82))</f>
        <v>0</v>
      </c>
      <c r="AM82" s="12">
        <f ca="1">SUMPRODUCT((Tablo[SEMAINE]=$A74)*(OFFSET(Tablo[am/pm],0,AM$1)=$B82))</f>
        <v>0</v>
      </c>
      <c r="AN82" s="12">
        <f ca="1">SUMPRODUCT((Tablo[SEMAINE]=$A74)*(OFFSET(Tablo[am/pm],0,AN$1)=$B82))</f>
        <v>0</v>
      </c>
      <c r="AO82" s="12">
        <f ca="1">SUMPRODUCT((Tablo[[  ]]=$A74)*(OFFSET(Tablo[JOUR],0,AO$1)=$B82))</f>
        <v>0</v>
      </c>
      <c r="AP82" s="12">
        <f ca="1">SUMPRODUCT((Tablo[SEMAINE]=$A74)*(OFFSET(Tablo[am/pm],0,AP$1)=$B82))</f>
        <v>0</v>
      </c>
      <c r="AQ82" s="12">
        <f ca="1">SUMPRODUCT((Tablo[JOUR]=$A74)*(OFFSET(Tablo[marc],0,AQ$1)=$B82))</f>
        <v>0</v>
      </c>
      <c r="AR82" s="12">
        <f ca="1">SUMPRODUCT((Tablo[[  ]]=$A74)*(OFFSET(Tablo[JOUR],0,AR$1)=$B82))</f>
        <v>0</v>
      </c>
      <c r="AS82" s="12">
        <f ca="1">SUMPRODUCT((Tablo[[  ]]=$A74)*(OFFSET(Tablo[JOUR],0,AS$1)=$B82))</f>
        <v>0</v>
      </c>
      <c r="AT82" s="12">
        <f ca="1">SUMPRODUCT((Tablo[SEMAINE]=$A74)*(OFFSET(Tablo[am/pm],0,AT$1)=$B82))</f>
        <v>0</v>
      </c>
      <c r="AU82" s="12">
        <f ca="1">SUMPRODUCT((Tablo[JOUR]=$A74)*(OFFSET(Tablo[marc],0,AU$1)=$B82))</f>
        <v>0</v>
      </c>
      <c r="AV82" s="12">
        <f ca="1">SUMPRODUCT((Tablo[SEMAINE]=$A74)*(OFFSET(Tablo[am/pm],0,AV$1)=$B82))</f>
        <v>0</v>
      </c>
      <c r="AW82" s="12" t="e">
        <f ca="1">SUMPRODUCT((Tablo[[  ]]=$A74)*(OFFSET(Tablo[JOUR],0,AW$1)=$B82))</f>
        <v>#N/A</v>
      </c>
      <c r="AX82" s="12" t="e">
        <f ca="1">SUMPRODUCT((Tablo[[  ]]=$A74)*(OFFSET(Tablo[JOUR],0,AX$1)=$B82))</f>
        <v>#N/A</v>
      </c>
    </row>
    <row r="83" spans="1:50">
      <c r="A83" s="17"/>
      <c r="B83" s="31" t="s">
        <v>89</v>
      </c>
      <c r="C83" s="66" t="s">
        <v>86</v>
      </c>
    </row>
    <row r="84" spans="1:50">
      <c r="A84" s="17"/>
      <c r="B84" s="31" t="s">
        <v>78</v>
      </c>
      <c r="C84" s="24" t="s">
        <v>88</v>
      </c>
    </row>
    <row r="85" spans="1:50" ht="13.5" thickBot="1">
      <c r="A85" s="9"/>
      <c r="B85" s="18" t="s">
        <v>76</v>
      </c>
      <c r="C85" s="10" t="s">
        <v>88</v>
      </c>
      <c r="D85" s="10">
        <f ca="1">SUMPRODUCT((Tablo[[  ]]=$A74)*(OFFSET(Tablo[JOUR],0,D$1)=$B85))</f>
        <v>0</v>
      </c>
      <c r="E85" s="10">
        <f ca="1">SUMPRODUCT((Tablo[[  ]]=$A74)*(OFFSET(Tablo[JOUR],0,E$1)=$B85))</f>
        <v>0</v>
      </c>
      <c r="F85" s="10">
        <f ca="1">SUMPRODUCT((Tablo[[  ]]=$A74)*(OFFSET(Tablo[JOUR],0,F$1)=$B85))</f>
        <v>0</v>
      </c>
      <c r="G85" s="10">
        <f ca="1">SUMPRODUCT((Tablo[[  ]]=$A74)*(OFFSET(Tablo[JOUR],0,G$1)=$B85))</f>
        <v>0</v>
      </c>
      <c r="H85" s="10">
        <f ca="1">SUMPRODUCT((Tablo[[  ]]=$A74)*(OFFSET(Tablo[JOUR],0,H$1)=$B85))</f>
        <v>0</v>
      </c>
      <c r="I85" s="10">
        <f ca="1">SUMPRODUCT((Tablo[[  ]]=$A74)*(OFFSET(Tablo[JOUR],0,I$1)=$B85))</f>
        <v>0</v>
      </c>
      <c r="J85" s="10">
        <f ca="1">SUMPRODUCT((Tablo[[  ]]=$A74)*(OFFSET(Tablo[JOUR],0,J$1)=$B85))</f>
        <v>0</v>
      </c>
      <c r="K85" s="10">
        <f ca="1">SUMPRODUCT((Tablo[[  ]]=$A74)*(OFFSET(Tablo[JOUR],0,K$1)=$B85))</f>
        <v>0</v>
      </c>
      <c r="L85" s="10">
        <f ca="1">SUMPRODUCT((Tablo[[  ]]=$A74)*(OFFSET(Tablo[JOUR],0,L$1)=$B85))</f>
        <v>0</v>
      </c>
      <c r="M85" s="10">
        <f ca="1">SUMPRODUCT((Tablo[[  ]]=$A74)*(OFFSET(Tablo[JOUR],0,M$1)=$B85))</f>
        <v>0</v>
      </c>
      <c r="N85" s="10">
        <f ca="1">SUMPRODUCT((Tablo[SEMAINE]=$A74)*(OFFSET(Tablo[am/pm],0,N$1)=$B85))</f>
        <v>0</v>
      </c>
      <c r="O85" s="10">
        <f ca="1">SUMPRODUCT((Tablo[JOUR]=$A74)*(OFFSET(Tablo[marc],0,O$1)=$B85))</f>
        <v>0</v>
      </c>
      <c r="P85" s="10">
        <f ca="1">SUMPRODUCT((Tablo[am/pm]=$A74)*(OFFSET(Tablo[Jérémy M],0,P$1)=$B85))</f>
        <v>0</v>
      </c>
      <c r="Q85" s="10">
        <f ca="1">SUMPRODUCT((Tablo[marc]=$A74)*(OFFSET(Tablo[ursula],0,Q$1)=$B85))</f>
        <v>0</v>
      </c>
      <c r="R85" s="10">
        <f ca="1">SUMPRODUCT((Tablo[[  ]]=$A74)*(OFFSET(Tablo[JOUR],0,R$1)=$B85))</f>
        <v>0</v>
      </c>
      <c r="S85" s="10">
        <f ca="1">SUMPRODUCT((Tablo[[  ]]=$A74)*(OFFSET(Tablo[JOUR],0,S$1)=$B85))</f>
        <v>0</v>
      </c>
      <c r="T85" s="10">
        <f ca="1">SUMPRODUCT((Tablo[[  ]]=$A74)*(OFFSET(Tablo[JOUR],0,T$1)=$B85))</f>
        <v>0</v>
      </c>
      <c r="U85" s="10">
        <f ca="1">SUMPRODUCT((Tablo[[  ]]=$A74)*(OFFSET(Tablo[JOUR],0,U$1)=$B85))</f>
        <v>0</v>
      </c>
      <c r="V85" s="10">
        <f ca="1">SUMPRODUCT((Tablo[SEMAINE]=$A74)*(OFFSET(Tablo[am/pm],0,V$1)=$B85))</f>
        <v>0</v>
      </c>
      <c r="W85" s="10">
        <f ca="1">SUMPRODUCT((Tablo[JOUR]=$A74)*(OFFSET(Tablo[marc],0,W$1)=$B85))</f>
        <v>0</v>
      </c>
      <c r="X85" s="10">
        <f ca="1">SUMPRODUCT((Tablo[am/pm]=$A74)*(OFFSET(Tablo[Jérémy M],0,X$1)=$B85))</f>
        <v>0</v>
      </c>
      <c r="Y85" s="10">
        <f ca="1">SUMPRODUCT((Tablo[marc]=$A74)*(OFFSET(Tablo[ursula],0,Y$1)=$B85))</f>
        <v>0</v>
      </c>
      <c r="Z85" s="10">
        <f ca="1">SUMPRODUCT((Tablo[Jérémy M]=$A74)*(OFFSET(Tablo[carl],0,Z$1)=$B85))</f>
        <v>0</v>
      </c>
      <c r="AA85" s="10">
        <f ca="1">SUMPRODUCT((Tablo[[  ]]=$A74)*(OFFSET(Tablo[JOUR],0,AA$1)=$B85))</f>
        <v>0</v>
      </c>
      <c r="AB85" s="10">
        <f ca="1">SUMPRODUCT((Tablo[[  ]]=$A74)*(OFFSET(Tablo[JOUR],0,AB$1)=$B85))</f>
        <v>0</v>
      </c>
      <c r="AC85" s="10">
        <f ca="1">SUMPRODUCT((Tablo[[  ]]=$A74)*(OFFSET(Tablo[JOUR],0,AC$1)=$B85))</f>
        <v>0</v>
      </c>
      <c r="AD85" s="10">
        <f ca="1">SUMPRODUCT((Tablo[[  ]]=$A74)*(OFFSET(Tablo[JOUR],0,AD$1)=$B85))</f>
        <v>0</v>
      </c>
      <c r="AE85" s="10">
        <f ca="1">SUMPRODUCT((Tablo[[  ]]=$A74)*(OFFSET(Tablo[JOUR],0,AE$1)=$B85))</f>
        <v>0</v>
      </c>
      <c r="AF85" s="10">
        <f ca="1">SUMPRODUCT((Tablo[SEMAINE]=$A74)*(OFFSET(Tablo[am/pm],0,AF$1)=$B85))</f>
        <v>0</v>
      </c>
      <c r="AG85" s="10">
        <f ca="1">SUMPRODUCT((Tablo[[  ]]=$A74)*(OFFSET(Tablo[JOUR],0,AG$1)=$B85))</f>
        <v>0</v>
      </c>
      <c r="AH85" s="10">
        <f ca="1">SUMPRODUCT((Tablo[[  ]]=$A74)*(OFFSET(Tablo[JOUR],0,AH$1)=$B85))</f>
        <v>0</v>
      </c>
      <c r="AI85" s="10">
        <f ca="1">SUMPRODUCT((Tablo[SEMAINE]=$A74)*(OFFSET(Tablo[am/pm],0,AI$1)=$B85))</f>
        <v>0</v>
      </c>
      <c r="AJ85" s="10">
        <f ca="1">SUMPRODUCT((Tablo[JOUR]=$A74)*(OFFSET(Tablo[marc],0,AJ$1)=$B85))</f>
        <v>0</v>
      </c>
      <c r="AK85" s="10">
        <f ca="1">SUMPRODUCT((Tablo[am/pm]=$A74)*(OFFSET(Tablo[Jérémy M],0,AK$1)=$B85))</f>
        <v>0</v>
      </c>
      <c r="AL85" s="10">
        <f ca="1">SUMPRODUCT((Tablo[marc]=$A74)*(OFFSET(Tablo[ursula],0,AL$1)=$B85))</f>
        <v>0</v>
      </c>
      <c r="AM85" s="10">
        <f ca="1">SUMPRODUCT((Tablo[SEMAINE]=$A74)*(OFFSET(Tablo[am/pm],0,AM$1)=$B85))</f>
        <v>0</v>
      </c>
      <c r="AN85" s="10">
        <f ca="1">SUMPRODUCT((Tablo[SEMAINE]=$A74)*(OFFSET(Tablo[am/pm],0,AN$1)=$B85))</f>
        <v>0</v>
      </c>
      <c r="AO85" s="10">
        <f ca="1">SUMPRODUCT((Tablo[[  ]]=$A74)*(OFFSET(Tablo[JOUR],0,AO$1)=$B85))</f>
        <v>0</v>
      </c>
      <c r="AP85" s="10">
        <f ca="1">SUMPRODUCT((Tablo[SEMAINE]=$A74)*(OFFSET(Tablo[am/pm],0,AP$1)=$B85))</f>
        <v>0</v>
      </c>
      <c r="AQ85" s="10">
        <f ca="1">SUMPRODUCT((Tablo[JOUR]=$A74)*(OFFSET(Tablo[marc],0,AQ$1)=$B85))</f>
        <v>0</v>
      </c>
      <c r="AR85" s="10">
        <f ca="1">SUMPRODUCT((Tablo[[  ]]=$A74)*(OFFSET(Tablo[JOUR],0,AR$1)=$B85))</f>
        <v>0</v>
      </c>
      <c r="AS85" s="10">
        <f ca="1">SUMPRODUCT((Tablo[[  ]]=$A74)*(OFFSET(Tablo[JOUR],0,AS$1)=$B85))</f>
        <v>0</v>
      </c>
      <c r="AT85" s="10">
        <f ca="1">SUMPRODUCT((Tablo[SEMAINE]=$A74)*(OFFSET(Tablo[am/pm],0,AT$1)=$B85))</f>
        <v>0</v>
      </c>
      <c r="AU85" s="10">
        <f ca="1">SUMPRODUCT((Tablo[JOUR]=$A74)*(OFFSET(Tablo[marc],0,AU$1)=$B85))</f>
        <v>0</v>
      </c>
      <c r="AV85" s="10">
        <f ca="1">SUMPRODUCT((Tablo[SEMAINE]=$A74)*(OFFSET(Tablo[am/pm],0,AV$1)=$B85))</f>
        <v>0</v>
      </c>
      <c r="AW85" s="10" t="e">
        <f ca="1">SUMPRODUCT((Tablo[[  ]]=$A74)*(OFFSET(Tablo[JOUR],0,AW$1)=$B85))</f>
        <v>#N/A</v>
      </c>
      <c r="AX85" s="10" t="e">
        <f ca="1">SUMPRODUCT((Tablo[[  ]]=$A74)*(OFFSET(Tablo[JOUR],0,AX$1)=$B85))</f>
        <v>#N/A</v>
      </c>
    </row>
    <row r="86" spans="1:50">
      <c r="A86" s="11">
        <f t="shared" ref="A86" si="1">EOMONTH(A74+1,0)</f>
        <v>42978</v>
      </c>
      <c r="B86" s="8" t="s">
        <v>71</v>
      </c>
      <c r="C86" s="8" t="s">
        <v>85</v>
      </c>
      <c r="D86" s="19">
        <f ca="1">SUMPRODUCT((Tablo[[  ]]=$A86)*(Tablo[JOUR]=$B86),(OFFSET(Tablo[JOUR],0,D$1)))</f>
        <v>0</v>
      </c>
      <c r="E86" s="19">
        <f ca="1">SUMPRODUCT((Tablo[[  ]]=$A86)*(Tablo[JOUR]=$B86),(OFFSET(Tablo[JOUR],0,E$1)))</f>
        <v>0</v>
      </c>
      <c r="F86" s="19">
        <f ca="1">SUMPRODUCT((Tablo[[  ]]=$A86)*(Tablo[JOUR]=$B86),(OFFSET(Tablo[JOUR],0,F$1)))</f>
        <v>0</v>
      </c>
      <c r="G86" s="19">
        <f ca="1">SUMPRODUCT((Tablo[[  ]]=$A86)*(Tablo[JOUR]=$B86),(OFFSET(Tablo[JOUR],0,G$1)))</f>
        <v>0</v>
      </c>
      <c r="H86" s="19">
        <f ca="1">SUMPRODUCT((Tablo[[  ]]=$A86)*(Tablo[JOUR]=$B86),(OFFSET(Tablo[JOUR],0,H$1)))</f>
        <v>0</v>
      </c>
      <c r="I86" s="19">
        <f ca="1">SUMPRODUCT((Tablo[[  ]]=$A86)*(Tablo[JOUR]=$B86),(OFFSET(Tablo[JOUR],0,I$1)))</f>
        <v>0</v>
      </c>
      <c r="J86" s="19">
        <f ca="1">SUMPRODUCT((Tablo[[  ]]=$A86)*(Tablo[JOUR]=$B86),(OFFSET(Tablo[JOUR],0,J$1)))</f>
        <v>0</v>
      </c>
      <c r="K86" s="19">
        <f ca="1">SUMPRODUCT((Tablo[[  ]]=$A86)*(Tablo[JOUR]=$B86),(OFFSET(Tablo[JOUR],0,K$1)))</f>
        <v>0</v>
      </c>
      <c r="L86" s="19">
        <f ca="1">SUMPRODUCT((Tablo[[  ]]=$A86)*(Tablo[JOUR]=$B86),(OFFSET(Tablo[JOUR],0,L$1)))</f>
        <v>0</v>
      </c>
      <c r="M86" s="19">
        <f ca="1">SUMPRODUCT((Tablo[[  ]]=$A86)*(Tablo[JOUR]=$B86),(OFFSET(Tablo[JOUR],0,M$1)))</f>
        <v>0</v>
      </c>
      <c r="N86" s="19">
        <f ca="1">SUMPRODUCT((Tablo[SEMAINE]=$A86)*(Tablo[am/pm]=$B86),(OFFSET(Tablo[am/pm],0,N$1)))</f>
        <v>0</v>
      </c>
      <c r="O86" s="19">
        <f ca="1">SUMPRODUCT((Tablo[JOUR]=$A86)*(Tablo[marc]=$B86),(OFFSET(Tablo[marc],0,O$1)))</f>
        <v>0</v>
      </c>
      <c r="P86" s="19">
        <f ca="1">SUMPRODUCT((Tablo[am/pm]=$A86)*(Tablo[Jérémy M]=$B86),(OFFSET(Tablo[Jérémy M],0,P$1)))</f>
        <v>0</v>
      </c>
      <c r="Q86" s="19">
        <f ca="1">SUMPRODUCT((Tablo[marc]=$A86)*(Tablo[ursula]=$B86),(OFFSET(Tablo[ursula],0,Q$1)))</f>
        <v>0</v>
      </c>
      <c r="R86" s="19">
        <f ca="1">SUMPRODUCT((Tablo[[  ]]=$A86)*(Tablo[JOUR]=$B86),(OFFSET(Tablo[JOUR],0,R$1)))</f>
        <v>0</v>
      </c>
      <c r="S86" s="19">
        <f ca="1">SUMPRODUCT((Tablo[[  ]]=$A86)*(Tablo[JOUR]=$B86),(OFFSET(Tablo[JOUR],0,S$1)))</f>
        <v>0</v>
      </c>
      <c r="T86" s="19">
        <f ca="1">SUMPRODUCT((Tablo[[  ]]=$A86)*(Tablo[JOUR]=$B86),(OFFSET(Tablo[JOUR],0,T$1)))</f>
        <v>0</v>
      </c>
      <c r="U86" s="19">
        <f ca="1">SUMPRODUCT((Tablo[[  ]]=$A86)*(Tablo[JOUR]=$B86),(OFFSET(Tablo[JOUR],0,U$1)))</f>
        <v>0</v>
      </c>
      <c r="V86" s="19">
        <f ca="1">SUMPRODUCT((Tablo[SEMAINE]=$A86)*(Tablo[am/pm]=$B86),(OFFSET(Tablo[am/pm],0,V$1)))</f>
        <v>0</v>
      </c>
      <c r="W86" s="19">
        <f ca="1">SUMPRODUCT((Tablo[JOUR]=$A86)*(Tablo[marc]=$B86),(OFFSET(Tablo[marc],0,W$1)))</f>
        <v>0</v>
      </c>
      <c r="X86" s="19">
        <f ca="1">SUMPRODUCT((Tablo[am/pm]=$A86)*(Tablo[Jérémy M]=$B86),(OFFSET(Tablo[Jérémy M],0,X$1)))</f>
        <v>0</v>
      </c>
      <c r="Y86" s="19">
        <f ca="1">SUMPRODUCT((Tablo[marc]=$A86)*(Tablo[ursula]=$B86),(OFFSET(Tablo[ursula],0,Y$1)))</f>
        <v>0</v>
      </c>
      <c r="Z86" s="19">
        <f ca="1">SUMPRODUCT((Tablo[Jérémy M]=$A86)*(Tablo[carl]=$B86),(OFFSET(Tablo[carl],0,Z$1)))</f>
        <v>0</v>
      </c>
      <c r="AA86" s="19">
        <f ca="1">SUMPRODUCT((Tablo[[  ]]=$A86)*(Tablo[JOUR]=$B86),(OFFSET(Tablo[JOUR],0,AA$1)))</f>
        <v>0</v>
      </c>
      <c r="AB86" s="19">
        <f ca="1">SUMPRODUCT((Tablo[[  ]]=$A86)*(Tablo[JOUR]=$B86),(OFFSET(Tablo[JOUR],0,AB$1)))</f>
        <v>0</v>
      </c>
      <c r="AC86" s="19">
        <f ca="1">SUMPRODUCT((Tablo[[  ]]=$A86)*(Tablo[JOUR]=$B86),(OFFSET(Tablo[JOUR],0,AC$1)))</f>
        <v>0</v>
      </c>
      <c r="AD86" s="19">
        <f ca="1">SUMPRODUCT((Tablo[[  ]]=$A86)*(Tablo[JOUR]=$B86),(OFFSET(Tablo[JOUR],0,AD$1)))</f>
        <v>0</v>
      </c>
      <c r="AE86" s="19">
        <f ca="1">SUMPRODUCT((Tablo[[  ]]=$A86)*(Tablo[JOUR]=$B86),(OFFSET(Tablo[JOUR],0,AE$1)))</f>
        <v>0</v>
      </c>
      <c r="AF86" s="19">
        <f ca="1">SUMPRODUCT((Tablo[SEMAINE]=$A86)*(Tablo[am/pm]=$B86),(OFFSET(Tablo[am/pm],0,AF$1)))</f>
        <v>0</v>
      </c>
      <c r="AG86" s="19">
        <f ca="1">SUMPRODUCT((Tablo[[  ]]=$A86)*(Tablo[JOUR]=$B86),(OFFSET(Tablo[JOUR],0,AG$1)))</f>
        <v>0</v>
      </c>
      <c r="AH86" s="19">
        <f ca="1">SUMPRODUCT((Tablo[[  ]]=$A86)*(Tablo[JOUR]=$B86),(OFFSET(Tablo[JOUR],0,AH$1)))</f>
        <v>0</v>
      </c>
      <c r="AI86" s="19">
        <f ca="1">SUMPRODUCT((Tablo[SEMAINE]=$A86)*(Tablo[am/pm]=$B86),(OFFSET(Tablo[am/pm],0,AI$1)))</f>
        <v>0</v>
      </c>
      <c r="AJ86" s="19">
        <f ca="1">SUMPRODUCT((Tablo[JOUR]=$A86)*(Tablo[marc]=$B86),(OFFSET(Tablo[marc],0,AJ$1)))</f>
        <v>0</v>
      </c>
      <c r="AK86" s="19">
        <f ca="1">SUMPRODUCT((Tablo[am/pm]=$A86)*(Tablo[Jérémy M]=$B86),(OFFSET(Tablo[Jérémy M],0,AK$1)))</f>
        <v>0</v>
      </c>
      <c r="AL86" s="19">
        <f ca="1">SUMPRODUCT((Tablo[marc]=$A86)*(Tablo[ursula]=$B86),(OFFSET(Tablo[ursula],0,AL$1)))</f>
        <v>0</v>
      </c>
      <c r="AM86" s="19">
        <f ca="1">SUMPRODUCT((Tablo[SEMAINE]=$A86)*(Tablo[am/pm]=$B86),(OFFSET(Tablo[am/pm],0,AM$1)))</f>
        <v>0</v>
      </c>
      <c r="AN86" s="19">
        <f ca="1">SUMPRODUCT((Tablo[SEMAINE]=$A86)*(Tablo[am/pm]=$B86),(OFFSET(Tablo[am/pm],0,AN$1)))</f>
        <v>0</v>
      </c>
      <c r="AO86" s="19">
        <f ca="1">SUMPRODUCT((Tablo[[  ]]=$A86)*(Tablo[JOUR]=$B86),(OFFSET(Tablo[JOUR],0,AO$1)))</f>
        <v>0</v>
      </c>
      <c r="AP86" s="19">
        <f ca="1">SUMPRODUCT((Tablo[SEMAINE]=$A86)*(Tablo[am/pm]=$B86),(OFFSET(Tablo[am/pm],0,AP$1)))</f>
        <v>0</v>
      </c>
      <c r="AQ86" s="19">
        <f ca="1">SUMPRODUCT((Tablo[JOUR]=$A86)*(Tablo[marc]=$B86),(OFFSET(Tablo[marc],0,AQ$1)))</f>
        <v>0</v>
      </c>
      <c r="AR86" s="19">
        <f ca="1">SUMPRODUCT((Tablo[[  ]]=$A86)*(Tablo[JOUR]=$B86),(OFFSET(Tablo[JOUR],0,AR$1)))</f>
        <v>0</v>
      </c>
      <c r="AS86" s="19">
        <f ca="1">SUMPRODUCT((Tablo[[  ]]=$A86)*(Tablo[JOUR]=$B86),(OFFSET(Tablo[JOUR],0,AS$1)))</f>
        <v>0</v>
      </c>
      <c r="AT86" s="19">
        <f ca="1">SUMPRODUCT((Tablo[SEMAINE]=$A86)*(Tablo[am/pm]=$B86),(OFFSET(Tablo[am/pm],0,AT$1)))</f>
        <v>0</v>
      </c>
      <c r="AU86" s="19">
        <f ca="1">SUMPRODUCT((Tablo[JOUR]=$A86)*(Tablo[marc]=$B86),(OFFSET(Tablo[marc],0,AU$1)))</f>
        <v>0</v>
      </c>
      <c r="AV86" s="19">
        <f ca="1">SUMPRODUCT((Tablo[SEMAINE]=$A86)*(Tablo[am/pm]=$B86),(OFFSET(Tablo[am/pm],0,AV$1)))</f>
        <v>0</v>
      </c>
      <c r="AW86" s="19" t="e">
        <f ca="1">SUMPRODUCT((Tablo[[  ]]=$A86)*(Tablo[JOUR]=$B86),(OFFSET(Tablo[JOUR],0,AW$1)))</f>
        <v>#N/A</v>
      </c>
      <c r="AX86" s="19" t="e">
        <f ca="1">SUMPRODUCT((Tablo[[  ]]=$A86)*(Tablo[JOUR]=$B86),(OFFSET(Tablo[JOUR],0,AX$1)))</f>
        <v>#N/A</v>
      </c>
    </row>
    <row r="87" spans="1:50">
      <c r="A87" s="17"/>
      <c r="B87" s="12" t="s">
        <v>72</v>
      </c>
      <c r="C87" s="12" t="s">
        <v>85</v>
      </c>
      <c r="D87" s="20">
        <f ca="1">SUMPRODUCT((Tablo[[  ]]=$A86)*(Tablo[JOUR]=$B87),(OFFSET(Tablo[JOUR],0,D$1)))</f>
        <v>0</v>
      </c>
      <c r="E87" s="20">
        <f ca="1">SUMPRODUCT((Tablo[[  ]]=$A86)*(Tablo[JOUR]=$B87),(OFFSET(Tablo[JOUR],0,E$1)))</f>
        <v>0</v>
      </c>
      <c r="F87" s="20">
        <f ca="1">SUMPRODUCT((Tablo[[  ]]=$A86)*(Tablo[JOUR]=$B87),(OFFSET(Tablo[JOUR],0,F$1)))</f>
        <v>0</v>
      </c>
      <c r="G87" s="20">
        <f ca="1">SUMPRODUCT((Tablo[[  ]]=$A86)*(Tablo[JOUR]=$B87),(OFFSET(Tablo[JOUR],0,G$1)))</f>
        <v>0</v>
      </c>
      <c r="H87" s="20">
        <f ca="1">SUMPRODUCT((Tablo[[  ]]=$A86)*(Tablo[JOUR]=$B87),(OFFSET(Tablo[JOUR],0,H$1)))</f>
        <v>0</v>
      </c>
      <c r="I87" s="20">
        <f ca="1">SUMPRODUCT((Tablo[[  ]]=$A86)*(Tablo[JOUR]=$B87),(OFFSET(Tablo[JOUR],0,I$1)))</f>
        <v>0</v>
      </c>
      <c r="J87" s="20">
        <f ca="1">SUMPRODUCT((Tablo[[  ]]=$A86)*(Tablo[JOUR]=$B87),(OFFSET(Tablo[JOUR],0,J$1)))</f>
        <v>0</v>
      </c>
      <c r="K87" s="20">
        <f ca="1">SUMPRODUCT((Tablo[[  ]]=$A86)*(Tablo[JOUR]=$B87),(OFFSET(Tablo[JOUR],0,K$1)))</f>
        <v>0</v>
      </c>
      <c r="L87" s="20">
        <f ca="1">SUMPRODUCT((Tablo[[  ]]=$A86)*(Tablo[JOUR]=$B87),(OFFSET(Tablo[JOUR],0,L$1)))</f>
        <v>0</v>
      </c>
      <c r="M87" s="20">
        <f ca="1">SUMPRODUCT((Tablo[[  ]]=$A86)*(Tablo[JOUR]=$B87),(OFFSET(Tablo[JOUR],0,M$1)))</f>
        <v>0</v>
      </c>
      <c r="N87" s="20">
        <f ca="1">SUMPRODUCT((Tablo[SEMAINE]=$A86)*(Tablo[am/pm]=$B87),(OFFSET(Tablo[am/pm],0,N$1)))</f>
        <v>0</v>
      </c>
      <c r="O87" s="20">
        <f ca="1">SUMPRODUCT((Tablo[JOUR]=$A86)*(Tablo[marc]=$B87),(OFFSET(Tablo[marc],0,O$1)))</f>
        <v>0</v>
      </c>
      <c r="P87" s="20">
        <f ca="1">SUMPRODUCT((Tablo[am/pm]=$A86)*(Tablo[Jérémy M]=$B87),(OFFSET(Tablo[Jérémy M],0,P$1)))</f>
        <v>0</v>
      </c>
      <c r="Q87" s="20">
        <f ca="1">SUMPRODUCT((Tablo[marc]=$A86)*(Tablo[ursula]=$B87),(OFFSET(Tablo[ursula],0,Q$1)))</f>
        <v>0</v>
      </c>
      <c r="R87" s="20">
        <f ca="1">SUMPRODUCT((Tablo[[  ]]=$A86)*(Tablo[JOUR]=$B87),(OFFSET(Tablo[JOUR],0,R$1)))</f>
        <v>0</v>
      </c>
      <c r="S87" s="20">
        <f ca="1">SUMPRODUCT((Tablo[[  ]]=$A86)*(Tablo[JOUR]=$B87),(OFFSET(Tablo[JOUR],0,S$1)))</f>
        <v>0</v>
      </c>
      <c r="T87" s="20">
        <f ca="1">SUMPRODUCT((Tablo[[  ]]=$A86)*(Tablo[JOUR]=$B87),(OFFSET(Tablo[JOUR],0,T$1)))</f>
        <v>0</v>
      </c>
      <c r="U87" s="20">
        <f ca="1">SUMPRODUCT((Tablo[[  ]]=$A86)*(Tablo[JOUR]=$B87),(OFFSET(Tablo[JOUR],0,U$1)))</f>
        <v>0</v>
      </c>
      <c r="V87" s="20">
        <f ca="1">SUMPRODUCT((Tablo[SEMAINE]=$A86)*(Tablo[am/pm]=$B87),(OFFSET(Tablo[am/pm],0,V$1)))</f>
        <v>0</v>
      </c>
      <c r="W87" s="20">
        <f ca="1">SUMPRODUCT((Tablo[JOUR]=$A86)*(Tablo[marc]=$B87),(OFFSET(Tablo[marc],0,W$1)))</f>
        <v>0</v>
      </c>
      <c r="X87" s="20">
        <f ca="1">SUMPRODUCT((Tablo[am/pm]=$A86)*(Tablo[Jérémy M]=$B87),(OFFSET(Tablo[Jérémy M],0,X$1)))</f>
        <v>0</v>
      </c>
      <c r="Y87" s="20">
        <f ca="1">SUMPRODUCT((Tablo[marc]=$A86)*(Tablo[ursula]=$B87),(OFFSET(Tablo[ursula],0,Y$1)))</f>
        <v>0</v>
      </c>
      <c r="Z87" s="20">
        <f ca="1">SUMPRODUCT((Tablo[Jérémy M]=$A86)*(Tablo[carl]=$B87),(OFFSET(Tablo[carl],0,Z$1)))</f>
        <v>0</v>
      </c>
      <c r="AA87" s="20">
        <f ca="1">SUMPRODUCT((Tablo[[  ]]=$A86)*(Tablo[JOUR]=$B87),(OFFSET(Tablo[JOUR],0,AA$1)))</f>
        <v>0</v>
      </c>
      <c r="AB87" s="20">
        <f ca="1">SUMPRODUCT((Tablo[[  ]]=$A86)*(Tablo[JOUR]=$B87),(OFFSET(Tablo[JOUR],0,AB$1)))</f>
        <v>0</v>
      </c>
      <c r="AC87" s="20">
        <f ca="1">SUMPRODUCT((Tablo[[  ]]=$A86)*(Tablo[JOUR]=$B87),(OFFSET(Tablo[JOUR],0,AC$1)))</f>
        <v>0</v>
      </c>
      <c r="AD87" s="20">
        <f ca="1">SUMPRODUCT((Tablo[[  ]]=$A86)*(Tablo[JOUR]=$B87),(OFFSET(Tablo[JOUR],0,AD$1)))</f>
        <v>0</v>
      </c>
      <c r="AE87" s="20">
        <f ca="1">SUMPRODUCT((Tablo[[  ]]=$A86)*(Tablo[JOUR]=$B87),(OFFSET(Tablo[JOUR],0,AE$1)))</f>
        <v>0</v>
      </c>
      <c r="AF87" s="20">
        <f ca="1">SUMPRODUCT((Tablo[SEMAINE]=$A86)*(Tablo[am/pm]=$B87),(OFFSET(Tablo[am/pm],0,AF$1)))</f>
        <v>0</v>
      </c>
      <c r="AG87" s="20">
        <f ca="1">SUMPRODUCT((Tablo[[  ]]=$A86)*(Tablo[JOUR]=$B87),(OFFSET(Tablo[JOUR],0,AG$1)))</f>
        <v>0</v>
      </c>
      <c r="AH87" s="20">
        <f ca="1">SUMPRODUCT((Tablo[[  ]]=$A86)*(Tablo[JOUR]=$B87),(OFFSET(Tablo[JOUR],0,AH$1)))</f>
        <v>0</v>
      </c>
      <c r="AI87" s="20">
        <f ca="1">SUMPRODUCT((Tablo[SEMAINE]=$A86)*(Tablo[am/pm]=$B87),(OFFSET(Tablo[am/pm],0,AI$1)))</f>
        <v>0</v>
      </c>
      <c r="AJ87" s="20">
        <f ca="1">SUMPRODUCT((Tablo[JOUR]=$A86)*(Tablo[marc]=$B87),(OFFSET(Tablo[marc],0,AJ$1)))</f>
        <v>0</v>
      </c>
      <c r="AK87" s="20">
        <f ca="1">SUMPRODUCT((Tablo[am/pm]=$A86)*(Tablo[Jérémy M]=$B87),(OFFSET(Tablo[Jérémy M],0,AK$1)))</f>
        <v>0</v>
      </c>
      <c r="AL87" s="20">
        <f ca="1">SUMPRODUCT((Tablo[marc]=$A86)*(Tablo[ursula]=$B87),(OFFSET(Tablo[ursula],0,AL$1)))</f>
        <v>0</v>
      </c>
      <c r="AM87" s="20">
        <f ca="1">SUMPRODUCT((Tablo[SEMAINE]=$A86)*(Tablo[am/pm]=$B87),(OFFSET(Tablo[am/pm],0,AM$1)))</f>
        <v>0</v>
      </c>
      <c r="AN87" s="20">
        <f ca="1">SUMPRODUCT((Tablo[SEMAINE]=$A86)*(Tablo[am/pm]=$B87),(OFFSET(Tablo[am/pm],0,AN$1)))</f>
        <v>0</v>
      </c>
      <c r="AO87" s="20">
        <f ca="1">SUMPRODUCT((Tablo[[  ]]=$A86)*(Tablo[JOUR]=$B87),(OFFSET(Tablo[JOUR],0,AO$1)))</f>
        <v>0</v>
      </c>
      <c r="AP87" s="20">
        <f ca="1">SUMPRODUCT((Tablo[SEMAINE]=$A86)*(Tablo[am/pm]=$B87),(OFFSET(Tablo[am/pm],0,AP$1)))</f>
        <v>0</v>
      </c>
      <c r="AQ87" s="20">
        <f ca="1">SUMPRODUCT((Tablo[JOUR]=$A86)*(Tablo[marc]=$B87),(OFFSET(Tablo[marc],0,AQ$1)))</f>
        <v>0</v>
      </c>
      <c r="AR87" s="20">
        <f ca="1">SUMPRODUCT((Tablo[[  ]]=$A86)*(Tablo[JOUR]=$B87),(OFFSET(Tablo[JOUR],0,AR$1)))</f>
        <v>0</v>
      </c>
      <c r="AS87" s="20">
        <f ca="1">SUMPRODUCT((Tablo[[  ]]=$A86)*(Tablo[JOUR]=$B87),(OFFSET(Tablo[JOUR],0,AS$1)))</f>
        <v>0</v>
      </c>
      <c r="AT87" s="20">
        <f ca="1">SUMPRODUCT((Tablo[SEMAINE]=$A86)*(Tablo[am/pm]=$B87),(OFFSET(Tablo[am/pm],0,AT$1)))</f>
        <v>0</v>
      </c>
      <c r="AU87" s="20">
        <f ca="1">SUMPRODUCT((Tablo[JOUR]=$A86)*(Tablo[marc]=$B87),(OFFSET(Tablo[marc],0,AU$1)))</f>
        <v>0</v>
      </c>
      <c r="AV87" s="20">
        <f ca="1">SUMPRODUCT((Tablo[SEMAINE]=$A86)*(Tablo[am/pm]=$B87),(OFFSET(Tablo[am/pm],0,AV$1)))</f>
        <v>0</v>
      </c>
      <c r="AW87" s="20" t="e">
        <f ca="1">SUMPRODUCT((Tablo[[  ]]=$A86)*(Tablo[JOUR]=$B87),(OFFSET(Tablo[JOUR],0,AW$1)))</f>
        <v>#N/A</v>
      </c>
      <c r="AX87" s="20" t="e">
        <f ca="1">SUMPRODUCT((Tablo[[  ]]=$A86)*(Tablo[JOUR]=$B87),(OFFSET(Tablo[JOUR],0,AX$1)))</f>
        <v>#N/A</v>
      </c>
    </row>
    <row r="88" spans="1:50">
      <c r="A88" s="22"/>
      <c r="B88" s="23" t="s">
        <v>66</v>
      </c>
      <c r="C88" s="24" t="s">
        <v>86</v>
      </c>
      <c r="D88" s="20">
        <f ca="1">SUMPRODUCT((Tablo[[  ]]=$A86)*(Tablo[JOUR]=$B88),(OFFSET(Tablo[JOUR],0,D$1)))</f>
        <v>0</v>
      </c>
      <c r="E88" s="20">
        <f ca="1">SUMPRODUCT((Tablo[[  ]]=$A86)*(Tablo[JOUR]=$B88),(OFFSET(Tablo[JOUR],0,E$1)))</f>
        <v>0</v>
      </c>
      <c r="F88" s="20">
        <f ca="1">SUMPRODUCT((Tablo[[  ]]=$A86)*(Tablo[JOUR]=$B88),(OFFSET(Tablo[JOUR],0,F$1)))</f>
        <v>0</v>
      </c>
      <c r="G88" s="20">
        <f ca="1">SUMPRODUCT((Tablo[[  ]]=$A86)*(Tablo[JOUR]=$B88),(OFFSET(Tablo[JOUR],0,G$1)))</f>
        <v>0</v>
      </c>
      <c r="H88" s="20">
        <f ca="1">SUMPRODUCT((Tablo[[  ]]=$A86)*(Tablo[JOUR]=$B88),(OFFSET(Tablo[JOUR],0,H$1)))</f>
        <v>0</v>
      </c>
      <c r="I88" s="20">
        <f ca="1">SUMPRODUCT((Tablo[[  ]]=$A86)*(Tablo[JOUR]=$B88),(OFFSET(Tablo[JOUR],0,I$1)))</f>
        <v>0</v>
      </c>
      <c r="J88" s="20">
        <f ca="1">SUMPRODUCT((Tablo[[  ]]=$A86)*(Tablo[JOUR]=$B88),(OFFSET(Tablo[JOUR],0,J$1)))</f>
        <v>0</v>
      </c>
      <c r="K88" s="20">
        <f ca="1">SUMPRODUCT((Tablo[[  ]]=$A86)*(Tablo[JOUR]=$B88),(OFFSET(Tablo[JOUR],0,K$1)))</f>
        <v>0</v>
      </c>
      <c r="L88" s="20">
        <f ca="1">SUMPRODUCT((Tablo[[  ]]=$A86)*(Tablo[JOUR]=$B88),(OFFSET(Tablo[JOUR],0,L$1)))</f>
        <v>0</v>
      </c>
      <c r="M88" s="20">
        <f ca="1">SUMPRODUCT((Tablo[[  ]]=$A86)*(Tablo[JOUR]=$B88),(OFFSET(Tablo[JOUR],0,M$1)))</f>
        <v>0</v>
      </c>
      <c r="N88" s="20">
        <f ca="1">SUMPRODUCT((Tablo[SEMAINE]=$A86)*(Tablo[am/pm]=$B88),(OFFSET(Tablo[am/pm],0,N$1)))</f>
        <v>0</v>
      </c>
      <c r="O88" s="20">
        <f ca="1">SUMPRODUCT((Tablo[JOUR]=$A86)*(Tablo[marc]=$B88),(OFFSET(Tablo[marc],0,O$1)))</f>
        <v>0</v>
      </c>
      <c r="P88" s="20">
        <f ca="1">SUMPRODUCT((Tablo[am/pm]=$A86)*(Tablo[Jérémy M]=$B88),(OFFSET(Tablo[Jérémy M],0,P$1)))</f>
        <v>0</v>
      </c>
      <c r="Q88" s="20">
        <f ca="1">SUMPRODUCT((Tablo[marc]=$A86)*(Tablo[ursula]=$B88),(OFFSET(Tablo[ursula],0,Q$1)))</f>
        <v>0</v>
      </c>
      <c r="R88" s="20">
        <f ca="1">SUMPRODUCT((Tablo[[  ]]=$A86)*(Tablo[JOUR]=$B88),(OFFSET(Tablo[JOUR],0,R$1)))</f>
        <v>0</v>
      </c>
      <c r="S88" s="20">
        <f ca="1">SUMPRODUCT((Tablo[[  ]]=$A86)*(Tablo[JOUR]=$B88),(OFFSET(Tablo[JOUR],0,S$1)))</f>
        <v>0</v>
      </c>
      <c r="T88" s="20">
        <f ca="1">SUMPRODUCT((Tablo[[  ]]=$A86)*(Tablo[JOUR]=$B88),(OFFSET(Tablo[JOUR],0,T$1)))</f>
        <v>0</v>
      </c>
      <c r="U88" s="20">
        <f ca="1">SUMPRODUCT((Tablo[[  ]]=$A86)*(Tablo[JOUR]=$B88),(OFFSET(Tablo[JOUR],0,U$1)))</f>
        <v>0</v>
      </c>
      <c r="V88" s="20">
        <f ca="1">SUMPRODUCT((Tablo[SEMAINE]=$A86)*(Tablo[am/pm]=$B88),(OFFSET(Tablo[am/pm],0,V$1)))</f>
        <v>0</v>
      </c>
      <c r="W88" s="20">
        <f ca="1">SUMPRODUCT((Tablo[JOUR]=$A86)*(Tablo[marc]=$B88),(OFFSET(Tablo[marc],0,W$1)))</f>
        <v>0</v>
      </c>
      <c r="X88" s="20">
        <f ca="1">SUMPRODUCT((Tablo[am/pm]=$A86)*(Tablo[Jérémy M]=$B88),(OFFSET(Tablo[Jérémy M],0,X$1)))</f>
        <v>0</v>
      </c>
      <c r="Y88" s="20">
        <f ca="1">SUMPRODUCT((Tablo[marc]=$A86)*(Tablo[ursula]=$B88),(OFFSET(Tablo[ursula],0,Y$1)))</f>
        <v>0</v>
      </c>
      <c r="Z88" s="20">
        <f ca="1">SUMPRODUCT((Tablo[Jérémy M]=$A86)*(Tablo[carl]=$B88),(OFFSET(Tablo[carl],0,Z$1)))</f>
        <v>0</v>
      </c>
      <c r="AA88" s="20">
        <f ca="1">SUMPRODUCT((Tablo[[  ]]=$A86)*(Tablo[JOUR]=$B88),(OFFSET(Tablo[JOUR],0,AA$1)))</f>
        <v>0</v>
      </c>
      <c r="AB88" s="20">
        <f ca="1">SUMPRODUCT((Tablo[[  ]]=$A86)*(Tablo[JOUR]=$B88),(OFFSET(Tablo[JOUR],0,AB$1)))</f>
        <v>0</v>
      </c>
      <c r="AC88" s="20">
        <f ca="1">SUMPRODUCT((Tablo[[  ]]=$A86)*(Tablo[JOUR]=$B88),(OFFSET(Tablo[JOUR],0,AC$1)))</f>
        <v>0</v>
      </c>
      <c r="AD88" s="20">
        <f ca="1">SUMPRODUCT((Tablo[[  ]]=$A86)*(Tablo[JOUR]=$B88),(OFFSET(Tablo[JOUR],0,AD$1)))</f>
        <v>0</v>
      </c>
      <c r="AE88" s="20">
        <f ca="1">SUMPRODUCT((Tablo[[  ]]=$A86)*(Tablo[JOUR]=$B88),(OFFSET(Tablo[JOUR],0,AE$1)))</f>
        <v>0</v>
      </c>
      <c r="AF88" s="20">
        <f ca="1">SUMPRODUCT((Tablo[SEMAINE]=$A86)*(Tablo[am/pm]=$B88),(OFFSET(Tablo[am/pm],0,AF$1)))</f>
        <v>0</v>
      </c>
      <c r="AG88" s="20">
        <f ca="1">SUMPRODUCT((Tablo[[  ]]=$A86)*(Tablo[JOUR]=$B88),(OFFSET(Tablo[JOUR],0,AG$1)))</f>
        <v>0</v>
      </c>
      <c r="AH88" s="20">
        <f ca="1">SUMPRODUCT((Tablo[[  ]]=$A86)*(Tablo[JOUR]=$B88),(OFFSET(Tablo[JOUR],0,AH$1)))</f>
        <v>0</v>
      </c>
      <c r="AI88" s="20">
        <f ca="1">SUMPRODUCT((Tablo[SEMAINE]=$A86)*(Tablo[am/pm]=$B88),(OFFSET(Tablo[am/pm],0,AI$1)))</f>
        <v>0</v>
      </c>
      <c r="AJ88" s="20">
        <f ca="1">SUMPRODUCT((Tablo[JOUR]=$A86)*(Tablo[marc]=$B88),(OFFSET(Tablo[marc],0,AJ$1)))</f>
        <v>0</v>
      </c>
      <c r="AK88" s="20">
        <f ca="1">SUMPRODUCT((Tablo[am/pm]=$A86)*(Tablo[Jérémy M]=$B88),(OFFSET(Tablo[Jérémy M],0,AK$1)))</f>
        <v>0</v>
      </c>
      <c r="AL88" s="20">
        <f ca="1">SUMPRODUCT((Tablo[marc]=$A86)*(Tablo[ursula]=$B88),(OFFSET(Tablo[ursula],0,AL$1)))</f>
        <v>0</v>
      </c>
      <c r="AM88" s="20">
        <f ca="1">SUMPRODUCT((Tablo[SEMAINE]=$A86)*(Tablo[am/pm]=$B88),(OFFSET(Tablo[am/pm],0,AM$1)))</f>
        <v>0</v>
      </c>
      <c r="AN88" s="20">
        <f ca="1">SUMPRODUCT((Tablo[SEMAINE]=$A86)*(Tablo[am/pm]=$B88),(OFFSET(Tablo[am/pm],0,AN$1)))</f>
        <v>0</v>
      </c>
      <c r="AO88" s="20">
        <f ca="1">SUMPRODUCT((Tablo[[  ]]=$A86)*(Tablo[JOUR]=$B88),(OFFSET(Tablo[JOUR],0,AO$1)))</f>
        <v>0</v>
      </c>
      <c r="AP88" s="20">
        <f ca="1">SUMPRODUCT((Tablo[SEMAINE]=$A86)*(Tablo[am/pm]=$B88),(OFFSET(Tablo[am/pm],0,AP$1)))</f>
        <v>0</v>
      </c>
      <c r="AQ88" s="20">
        <f ca="1">SUMPRODUCT((Tablo[JOUR]=$A86)*(Tablo[marc]=$B88),(OFFSET(Tablo[marc],0,AQ$1)))</f>
        <v>0</v>
      </c>
      <c r="AR88" s="20">
        <f ca="1">SUMPRODUCT((Tablo[[  ]]=$A86)*(Tablo[JOUR]=$B88),(OFFSET(Tablo[JOUR],0,AR$1)))</f>
        <v>0</v>
      </c>
      <c r="AS88" s="20">
        <f ca="1">SUMPRODUCT((Tablo[[  ]]=$A86)*(Tablo[JOUR]=$B88),(OFFSET(Tablo[JOUR],0,AS$1)))</f>
        <v>0</v>
      </c>
      <c r="AT88" s="20">
        <f ca="1">SUMPRODUCT((Tablo[SEMAINE]=$A86)*(Tablo[am/pm]=$B88),(OFFSET(Tablo[am/pm],0,AT$1)))</f>
        <v>0</v>
      </c>
      <c r="AU88" s="20">
        <f ca="1">SUMPRODUCT((Tablo[JOUR]=$A86)*(Tablo[marc]=$B88),(OFFSET(Tablo[marc],0,AU$1)))</f>
        <v>0</v>
      </c>
      <c r="AV88" s="20">
        <f ca="1">SUMPRODUCT((Tablo[SEMAINE]=$A86)*(Tablo[am/pm]=$B88),(OFFSET(Tablo[am/pm],0,AV$1)))</f>
        <v>0</v>
      </c>
      <c r="AW88" s="20" t="e">
        <f ca="1">SUMPRODUCT((Tablo[[  ]]=$A86)*(Tablo[JOUR]=$B88),(OFFSET(Tablo[JOUR],0,AW$1)))</f>
        <v>#N/A</v>
      </c>
      <c r="AX88" s="20" t="e">
        <f ca="1">SUMPRODUCT((Tablo[[  ]]=$A86)*(Tablo[JOUR]=$B88),(OFFSET(Tablo[JOUR],0,AX$1)))</f>
        <v>#N/A</v>
      </c>
    </row>
    <row r="89" spans="1:50">
      <c r="A89" s="17"/>
      <c r="B89" s="14" t="s">
        <v>87</v>
      </c>
      <c r="C89" s="12" t="s">
        <v>86</v>
      </c>
      <c r="D89" s="12">
        <f>SUMPRODUCT((Tablo[[  ]]=$A86)*(COUNTIF(JF,Tablo[JOUR])))</f>
        <v>0</v>
      </c>
      <c r="E89" s="12">
        <f>SUMPRODUCT((Tablo[[  ]]=$A86)*(COUNTIF(JF,Tablo[JOUR])))</f>
        <v>0</v>
      </c>
      <c r="F89" s="12">
        <f>SUMPRODUCT((Tablo[[  ]]=$A86)*(COUNTIF(JF,Tablo[JOUR])))</f>
        <v>0</v>
      </c>
      <c r="G89" s="12">
        <f>SUMPRODUCT((Tablo[[  ]]=$A86)*(COUNTIF(JF,Tablo[JOUR])))</f>
        <v>0</v>
      </c>
      <c r="H89" s="12">
        <f>SUMPRODUCT((Tablo[[  ]]=$A86)*(COUNTIF(JF,Tablo[JOUR])))</f>
        <v>0</v>
      </c>
      <c r="I89" s="12">
        <f>SUMPRODUCT((Tablo[[  ]]=$A86)*(COUNTIF(JF,Tablo[JOUR])))</f>
        <v>0</v>
      </c>
      <c r="J89" s="12">
        <f>SUMPRODUCT((Tablo[[  ]]=$A86)*(COUNTIF(JF,Tablo[JOUR])))</f>
        <v>0</v>
      </c>
      <c r="K89" s="12">
        <f>SUMPRODUCT((Tablo[[  ]]=$A86)*(COUNTIF(JF,Tablo[JOUR])))</f>
        <v>0</v>
      </c>
      <c r="L89" s="12">
        <f>SUMPRODUCT((Tablo[[  ]]=$A86)*(COUNTIF(JF,Tablo[JOUR])))</f>
        <v>0</v>
      </c>
      <c r="M89" s="12">
        <f>SUMPRODUCT((Tablo[[  ]]=$A86)*(COUNTIF(JF,Tablo[JOUR])))</f>
        <v>0</v>
      </c>
      <c r="N89" s="12">
        <f>SUMPRODUCT((Tablo[SEMAINE]=$A86)*(COUNTIF(JF,Tablo[am/pm])))</f>
        <v>0</v>
      </c>
      <c r="O89" s="12">
        <f>SUMPRODUCT((Tablo[JOUR]=$A86)*(COUNTIF(JF,Tablo[marc])))</f>
        <v>0</v>
      </c>
      <c r="P89" s="12">
        <f>SUMPRODUCT((Tablo[am/pm]=$A86)*(COUNTIF(JF,Tablo[Jérémy M])))</f>
        <v>0</v>
      </c>
      <c r="Q89" s="12">
        <f>SUMPRODUCT((Tablo[marc]=$A86)*(COUNTIF(JF,Tablo[ursula])))</f>
        <v>0</v>
      </c>
      <c r="R89" s="12">
        <f>SUMPRODUCT((Tablo[[  ]]=$A86)*(COUNTIF(JF,Tablo[JOUR])))</f>
        <v>0</v>
      </c>
      <c r="S89" s="12">
        <f>SUMPRODUCT((Tablo[[  ]]=$A86)*(COUNTIF(JF,Tablo[JOUR])))</f>
        <v>0</v>
      </c>
      <c r="T89" s="12">
        <f>SUMPRODUCT((Tablo[[  ]]=$A86)*(COUNTIF(JF,Tablo[JOUR])))</f>
        <v>0</v>
      </c>
      <c r="U89" s="12">
        <f>SUMPRODUCT((Tablo[[  ]]=$A86)*(COUNTIF(JF,Tablo[JOUR])))</f>
        <v>0</v>
      </c>
      <c r="V89" s="12">
        <f>SUMPRODUCT((Tablo[SEMAINE]=$A86)*(COUNTIF(JF,Tablo[am/pm])))</f>
        <v>0</v>
      </c>
      <c r="W89" s="12">
        <f>SUMPRODUCT((Tablo[JOUR]=$A86)*(COUNTIF(JF,Tablo[marc])))</f>
        <v>0</v>
      </c>
      <c r="X89" s="12">
        <f>SUMPRODUCT((Tablo[am/pm]=$A86)*(COUNTIF(JF,Tablo[Jérémy M])))</f>
        <v>0</v>
      </c>
      <c r="Y89" s="12">
        <f>SUMPRODUCT((Tablo[marc]=$A86)*(COUNTIF(JF,Tablo[ursula])))</f>
        <v>0</v>
      </c>
      <c r="Z89" s="12">
        <f>SUMPRODUCT((Tablo[Jérémy M]=$A86)*(COUNTIF(JF,Tablo[carl])))</f>
        <v>0</v>
      </c>
      <c r="AA89" s="12">
        <f>SUMPRODUCT((Tablo[[  ]]=$A86)*(COUNTIF(JF,Tablo[JOUR])))</f>
        <v>0</v>
      </c>
      <c r="AB89" s="12">
        <f>SUMPRODUCT((Tablo[[  ]]=$A86)*(COUNTIF(JF,Tablo[JOUR])))</f>
        <v>0</v>
      </c>
      <c r="AC89" s="12">
        <f>SUMPRODUCT((Tablo[[  ]]=$A86)*(COUNTIF(JF,Tablo[JOUR])))</f>
        <v>0</v>
      </c>
      <c r="AD89" s="12">
        <f>SUMPRODUCT((Tablo[[  ]]=$A86)*(COUNTIF(JF,Tablo[JOUR])))</f>
        <v>0</v>
      </c>
      <c r="AE89" s="12">
        <f>SUMPRODUCT((Tablo[[  ]]=$A86)*(COUNTIF(JF,Tablo[JOUR])))</f>
        <v>0</v>
      </c>
      <c r="AF89" s="12">
        <f>SUMPRODUCT((Tablo[SEMAINE]=$A86)*(COUNTIF(JF,Tablo[am/pm])))</f>
        <v>0</v>
      </c>
      <c r="AG89" s="12">
        <f>SUMPRODUCT((Tablo[[  ]]=$A86)*(COUNTIF(JF,Tablo[JOUR])))</f>
        <v>0</v>
      </c>
      <c r="AH89" s="12">
        <f>SUMPRODUCT((Tablo[[  ]]=$A86)*(COUNTIF(JF,Tablo[JOUR])))</f>
        <v>0</v>
      </c>
      <c r="AI89" s="12">
        <f>SUMPRODUCT((Tablo[SEMAINE]=$A86)*(COUNTIF(JF,Tablo[am/pm])))</f>
        <v>0</v>
      </c>
      <c r="AJ89" s="12">
        <f>SUMPRODUCT((Tablo[JOUR]=$A86)*(COUNTIF(JF,Tablo[marc])))</f>
        <v>0</v>
      </c>
      <c r="AK89" s="12">
        <f>SUMPRODUCT((Tablo[am/pm]=$A86)*(COUNTIF(JF,Tablo[Jérémy M])))</f>
        <v>0</v>
      </c>
      <c r="AL89" s="12">
        <f>SUMPRODUCT((Tablo[marc]=$A86)*(COUNTIF(JF,Tablo[ursula])))</f>
        <v>0</v>
      </c>
      <c r="AM89" s="12">
        <f>SUMPRODUCT((Tablo[SEMAINE]=$A86)*(COUNTIF(JF,Tablo[am/pm])))</f>
        <v>0</v>
      </c>
      <c r="AN89" s="12">
        <f>SUMPRODUCT((Tablo[SEMAINE]=$A86)*(COUNTIF(JF,Tablo[am/pm])))</f>
        <v>0</v>
      </c>
      <c r="AO89" s="12">
        <f>SUMPRODUCT((Tablo[[  ]]=$A86)*(COUNTIF(JF,Tablo[JOUR])))</f>
        <v>0</v>
      </c>
      <c r="AP89" s="12">
        <f>SUMPRODUCT((Tablo[SEMAINE]=$A86)*(COUNTIF(JF,Tablo[am/pm])))</f>
        <v>0</v>
      </c>
      <c r="AQ89" s="12">
        <f>SUMPRODUCT((Tablo[JOUR]=$A86)*(COUNTIF(JF,Tablo[marc])))</f>
        <v>0</v>
      </c>
      <c r="AR89" s="12">
        <f>SUMPRODUCT((Tablo[[  ]]=$A86)*(COUNTIF(JF,Tablo[JOUR])))</f>
        <v>0</v>
      </c>
      <c r="AS89" s="12">
        <f>SUMPRODUCT((Tablo[[  ]]=$A86)*(COUNTIF(JF,Tablo[JOUR])))</f>
        <v>0</v>
      </c>
      <c r="AT89" s="12">
        <f>SUMPRODUCT((Tablo[SEMAINE]=$A86)*(COUNTIF(JF,Tablo[am/pm])))</f>
        <v>0</v>
      </c>
      <c r="AU89" s="12">
        <f>SUMPRODUCT((Tablo[JOUR]=$A86)*(COUNTIF(JF,Tablo[marc])))</f>
        <v>0</v>
      </c>
      <c r="AV89" s="12">
        <f>SUMPRODUCT((Tablo[SEMAINE]=$A86)*(COUNTIF(JF,Tablo[am/pm])))</f>
        <v>0</v>
      </c>
      <c r="AW89" s="12">
        <f>SUMPRODUCT((Tablo[[  ]]=$A86)*(COUNTIF(JF,Tablo[JOUR])))</f>
        <v>0</v>
      </c>
      <c r="AX89" s="12">
        <f>SUMPRODUCT((Tablo[[  ]]=$A86)*(COUNTIF(JF,Tablo[JOUR])))</f>
        <v>0</v>
      </c>
    </row>
    <row r="90" spans="1:50">
      <c r="A90" s="17"/>
      <c r="B90" s="15" t="s">
        <v>74</v>
      </c>
      <c r="C90" s="12" t="s">
        <v>88</v>
      </c>
      <c r="D90" s="12">
        <f ca="1">SUMPRODUCT((Tablo[[  ]]=$A86)*(OFFSET(Tablo[JOUR],0,D$1)=$B90))</f>
        <v>0</v>
      </c>
      <c r="E90" s="12">
        <f ca="1">SUMPRODUCT((Tablo[[  ]]=$A86)*(OFFSET(Tablo[JOUR],0,E$1)=$B90))</f>
        <v>0</v>
      </c>
      <c r="F90" s="12">
        <f ca="1">SUMPRODUCT((Tablo[[  ]]=$A86)*(OFFSET(Tablo[JOUR],0,F$1)=$B90))</f>
        <v>0</v>
      </c>
      <c r="G90" s="12">
        <f ca="1">SUMPRODUCT((Tablo[[  ]]=$A86)*(OFFSET(Tablo[JOUR],0,G$1)=$B90))</f>
        <v>0</v>
      </c>
      <c r="H90" s="12">
        <f ca="1">SUMPRODUCT((Tablo[[  ]]=$A86)*(OFFSET(Tablo[JOUR],0,H$1)=$B90))</f>
        <v>0</v>
      </c>
      <c r="I90" s="12">
        <f ca="1">SUMPRODUCT((Tablo[[  ]]=$A86)*(OFFSET(Tablo[JOUR],0,I$1)=$B90))</f>
        <v>0</v>
      </c>
      <c r="J90" s="12">
        <f ca="1">SUMPRODUCT((Tablo[[  ]]=$A86)*(OFFSET(Tablo[JOUR],0,J$1)=$B90))</f>
        <v>0</v>
      </c>
      <c r="K90" s="12">
        <f ca="1">SUMPRODUCT((Tablo[[  ]]=$A86)*(OFFSET(Tablo[JOUR],0,K$1)=$B90))</f>
        <v>0</v>
      </c>
      <c r="L90" s="12">
        <f ca="1">SUMPRODUCT((Tablo[[  ]]=$A86)*(OFFSET(Tablo[JOUR],0,L$1)=$B90))</f>
        <v>0</v>
      </c>
      <c r="M90" s="12">
        <f ca="1">SUMPRODUCT((Tablo[[  ]]=$A86)*(OFFSET(Tablo[JOUR],0,M$1)=$B90))</f>
        <v>0</v>
      </c>
      <c r="N90" s="12">
        <f ca="1">SUMPRODUCT((Tablo[SEMAINE]=$A86)*(OFFSET(Tablo[am/pm],0,N$1)=$B90))</f>
        <v>0</v>
      </c>
      <c r="O90" s="12">
        <f ca="1">SUMPRODUCT((Tablo[JOUR]=$A86)*(OFFSET(Tablo[marc],0,O$1)=$B90))</f>
        <v>0</v>
      </c>
      <c r="P90" s="12">
        <f ca="1">SUMPRODUCT((Tablo[am/pm]=$A86)*(OFFSET(Tablo[Jérémy M],0,P$1)=$B90))</f>
        <v>0</v>
      </c>
      <c r="Q90" s="12">
        <f ca="1">SUMPRODUCT((Tablo[marc]=$A86)*(OFFSET(Tablo[ursula],0,Q$1)=$B90))</f>
        <v>0</v>
      </c>
      <c r="R90" s="12">
        <f ca="1">SUMPRODUCT((Tablo[[  ]]=$A86)*(OFFSET(Tablo[JOUR],0,R$1)=$B90))</f>
        <v>0</v>
      </c>
      <c r="S90" s="12">
        <f ca="1">SUMPRODUCT((Tablo[[  ]]=$A86)*(OFFSET(Tablo[JOUR],0,S$1)=$B90))</f>
        <v>0</v>
      </c>
      <c r="T90" s="12">
        <f ca="1">SUMPRODUCT((Tablo[[  ]]=$A86)*(OFFSET(Tablo[JOUR],0,T$1)=$B90))</f>
        <v>0</v>
      </c>
      <c r="U90" s="12">
        <f ca="1">SUMPRODUCT((Tablo[[  ]]=$A86)*(OFFSET(Tablo[JOUR],0,U$1)=$B90))</f>
        <v>0</v>
      </c>
      <c r="V90" s="12">
        <f ca="1">SUMPRODUCT((Tablo[SEMAINE]=$A86)*(OFFSET(Tablo[am/pm],0,V$1)=$B90))</f>
        <v>0</v>
      </c>
      <c r="W90" s="12">
        <f ca="1">SUMPRODUCT((Tablo[JOUR]=$A86)*(OFFSET(Tablo[marc],0,W$1)=$B90))</f>
        <v>0</v>
      </c>
      <c r="X90" s="12">
        <f ca="1">SUMPRODUCT((Tablo[am/pm]=$A86)*(OFFSET(Tablo[Jérémy M],0,X$1)=$B90))</f>
        <v>0</v>
      </c>
      <c r="Y90" s="12">
        <f ca="1">SUMPRODUCT((Tablo[marc]=$A86)*(OFFSET(Tablo[ursula],0,Y$1)=$B90))</f>
        <v>0</v>
      </c>
      <c r="Z90" s="12">
        <f ca="1">SUMPRODUCT((Tablo[Jérémy M]=$A86)*(OFFSET(Tablo[carl],0,Z$1)=$B90))</f>
        <v>0</v>
      </c>
      <c r="AA90" s="12">
        <f ca="1">SUMPRODUCT((Tablo[[  ]]=$A86)*(OFFSET(Tablo[JOUR],0,AA$1)=$B90))</f>
        <v>0</v>
      </c>
      <c r="AB90" s="12">
        <f ca="1">SUMPRODUCT((Tablo[[  ]]=$A86)*(OFFSET(Tablo[JOUR],0,AB$1)=$B90))</f>
        <v>0</v>
      </c>
      <c r="AC90" s="12">
        <f ca="1">SUMPRODUCT((Tablo[[  ]]=$A86)*(OFFSET(Tablo[JOUR],0,AC$1)=$B90))</f>
        <v>0</v>
      </c>
      <c r="AD90" s="12">
        <f ca="1">SUMPRODUCT((Tablo[[  ]]=$A86)*(OFFSET(Tablo[JOUR],0,AD$1)=$B90))</f>
        <v>0</v>
      </c>
      <c r="AE90" s="12">
        <f ca="1">SUMPRODUCT((Tablo[[  ]]=$A86)*(OFFSET(Tablo[JOUR],0,AE$1)=$B90))</f>
        <v>0</v>
      </c>
      <c r="AF90" s="12">
        <f ca="1">SUMPRODUCT((Tablo[SEMAINE]=$A86)*(OFFSET(Tablo[am/pm],0,AF$1)=$B90))</f>
        <v>0</v>
      </c>
      <c r="AG90" s="12">
        <f ca="1">SUMPRODUCT((Tablo[[  ]]=$A86)*(OFFSET(Tablo[JOUR],0,AG$1)=$B90))</f>
        <v>0</v>
      </c>
      <c r="AH90" s="12">
        <f ca="1">SUMPRODUCT((Tablo[[  ]]=$A86)*(OFFSET(Tablo[JOUR],0,AH$1)=$B90))</f>
        <v>0</v>
      </c>
      <c r="AI90" s="12">
        <f ca="1">SUMPRODUCT((Tablo[SEMAINE]=$A86)*(OFFSET(Tablo[am/pm],0,AI$1)=$B90))</f>
        <v>0</v>
      </c>
      <c r="AJ90" s="12">
        <f ca="1">SUMPRODUCT((Tablo[JOUR]=$A86)*(OFFSET(Tablo[marc],0,AJ$1)=$B90))</f>
        <v>0</v>
      </c>
      <c r="AK90" s="12">
        <f ca="1">SUMPRODUCT((Tablo[am/pm]=$A86)*(OFFSET(Tablo[Jérémy M],0,AK$1)=$B90))</f>
        <v>0</v>
      </c>
      <c r="AL90" s="12">
        <f ca="1">SUMPRODUCT((Tablo[marc]=$A86)*(OFFSET(Tablo[ursula],0,AL$1)=$B90))</f>
        <v>0</v>
      </c>
      <c r="AM90" s="12">
        <f ca="1">SUMPRODUCT((Tablo[SEMAINE]=$A86)*(OFFSET(Tablo[am/pm],0,AM$1)=$B90))</f>
        <v>0</v>
      </c>
      <c r="AN90" s="12">
        <f ca="1">SUMPRODUCT((Tablo[SEMAINE]=$A86)*(OFFSET(Tablo[am/pm],0,AN$1)=$B90))</f>
        <v>0</v>
      </c>
      <c r="AO90" s="12">
        <f ca="1">SUMPRODUCT((Tablo[[  ]]=$A86)*(OFFSET(Tablo[JOUR],0,AO$1)=$B90))</f>
        <v>0</v>
      </c>
      <c r="AP90" s="12">
        <f ca="1">SUMPRODUCT((Tablo[SEMAINE]=$A86)*(OFFSET(Tablo[am/pm],0,AP$1)=$B90))</f>
        <v>0</v>
      </c>
      <c r="AQ90" s="12">
        <f ca="1">SUMPRODUCT((Tablo[JOUR]=$A86)*(OFFSET(Tablo[marc],0,AQ$1)=$B90))</f>
        <v>0</v>
      </c>
      <c r="AR90" s="12">
        <f ca="1">SUMPRODUCT((Tablo[[  ]]=$A86)*(OFFSET(Tablo[JOUR],0,AR$1)=$B90))</f>
        <v>0</v>
      </c>
      <c r="AS90" s="12">
        <f ca="1">SUMPRODUCT((Tablo[[  ]]=$A86)*(OFFSET(Tablo[JOUR],0,AS$1)=$B90))</f>
        <v>0</v>
      </c>
      <c r="AT90" s="12">
        <f ca="1">SUMPRODUCT((Tablo[SEMAINE]=$A86)*(OFFSET(Tablo[am/pm],0,AT$1)=$B90))</f>
        <v>0</v>
      </c>
      <c r="AU90" s="12">
        <f ca="1">SUMPRODUCT((Tablo[JOUR]=$A86)*(OFFSET(Tablo[marc],0,AU$1)=$B90))</f>
        <v>0</v>
      </c>
      <c r="AV90" s="12">
        <f ca="1">SUMPRODUCT((Tablo[SEMAINE]=$A86)*(OFFSET(Tablo[am/pm],0,AV$1)=$B90))</f>
        <v>0</v>
      </c>
      <c r="AW90" s="12" t="e">
        <f ca="1">SUMPRODUCT((Tablo[[  ]]=$A86)*(OFFSET(Tablo[JOUR],0,AW$1)=$B90))</f>
        <v>#N/A</v>
      </c>
      <c r="AX90" s="12" t="e">
        <f ca="1">SUMPRODUCT((Tablo[[  ]]=$A86)*(OFFSET(Tablo[JOUR],0,AX$1)=$B90))</f>
        <v>#N/A</v>
      </c>
    </row>
    <row r="91" spans="1:50">
      <c r="A91" s="17"/>
      <c r="B91" s="16" t="s">
        <v>73</v>
      </c>
      <c r="C91" s="12" t="s">
        <v>88</v>
      </c>
      <c r="D91" s="12">
        <f ca="1">SUMPRODUCT((Tablo[[  ]]=$A86)*(OFFSET(Tablo[JOUR],0,D$1)=$B91))</f>
        <v>0</v>
      </c>
      <c r="E91" s="12">
        <f ca="1">SUMPRODUCT((Tablo[[  ]]=$A86)*(OFFSET(Tablo[JOUR],0,E$1)=$B91))</f>
        <v>0</v>
      </c>
      <c r="F91" s="12">
        <f ca="1">SUMPRODUCT((Tablo[[  ]]=$A86)*(OFFSET(Tablo[JOUR],0,F$1)=$B91))</f>
        <v>0</v>
      </c>
      <c r="G91" s="12">
        <f ca="1">SUMPRODUCT((Tablo[[  ]]=$A86)*(OFFSET(Tablo[JOUR],0,G$1)=$B91))</f>
        <v>0</v>
      </c>
      <c r="H91" s="12">
        <f ca="1">SUMPRODUCT((Tablo[[  ]]=$A86)*(OFFSET(Tablo[JOUR],0,H$1)=$B91))</f>
        <v>0</v>
      </c>
      <c r="I91" s="12">
        <f ca="1">SUMPRODUCT((Tablo[[  ]]=$A86)*(OFFSET(Tablo[JOUR],0,I$1)=$B91))</f>
        <v>0</v>
      </c>
      <c r="J91" s="12">
        <f ca="1">SUMPRODUCT((Tablo[[  ]]=$A86)*(OFFSET(Tablo[JOUR],0,J$1)=$B91))</f>
        <v>0</v>
      </c>
      <c r="K91" s="12">
        <f ca="1">SUMPRODUCT((Tablo[[  ]]=$A86)*(OFFSET(Tablo[JOUR],0,K$1)=$B91))</f>
        <v>0</v>
      </c>
      <c r="L91" s="12">
        <f ca="1">SUMPRODUCT((Tablo[[  ]]=$A86)*(OFFSET(Tablo[JOUR],0,L$1)=$B91))</f>
        <v>0</v>
      </c>
      <c r="M91" s="12">
        <f ca="1">SUMPRODUCT((Tablo[[  ]]=$A86)*(OFFSET(Tablo[JOUR],0,M$1)=$B91))</f>
        <v>0</v>
      </c>
      <c r="N91" s="12">
        <f ca="1">SUMPRODUCT((Tablo[SEMAINE]=$A86)*(OFFSET(Tablo[am/pm],0,N$1)=$B91))</f>
        <v>0</v>
      </c>
      <c r="O91" s="12">
        <f ca="1">SUMPRODUCT((Tablo[JOUR]=$A86)*(OFFSET(Tablo[marc],0,O$1)=$B91))</f>
        <v>0</v>
      </c>
      <c r="P91" s="12">
        <f ca="1">SUMPRODUCT((Tablo[am/pm]=$A86)*(OFFSET(Tablo[Jérémy M],0,P$1)=$B91))</f>
        <v>0</v>
      </c>
      <c r="Q91" s="12">
        <f ca="1">SUMPRODUCT((Tablo[marc]=$A86)*(OFFSET(Tablo[ursula],0,Q$1)=$B91))</f>
        <v>0</v>
      </c>
      <c r="R91" s="12">
        <f ca="1">SUMPRODUCT((Tablo[[  ]]=$A86)*(OFFSET(Tablo[JOUR],0,R$1)=$B91))</f>
        <v>0</v>
      </c>
      <c r="S91" s="12">
        <f ca="1">SUMPRODUCT((Tablo[[  ]]=$A86)*(OFFSET(Tablo[JOUR],0,S$1)=$B91))</f>
        <v>0</v>
      </c>
      <c r="T91" s="12">
        <f ca="1">SUMPRODUCT((Tablo[[  ]]=$A86)*(OFFSET(Tablo[JOUR],0,T$1)=$B91))</f>
        <v>0</v>
      </c>
      <c r="U91" s="12">
        <f ca="1">SUMPRODUCT((Tablo[[  ]]=$A86)*(OFFSET(Tablo[JOUR],0,U$1)=$B91))</f>
        <v>0</v>
      </c>
      <c r="V91" s="12">
        <f ca="1">SUMPRODUCT((Tablo[SEMAINE]=$A86)*(OFFSET(Tablo[am/pm],0,V$1)=$B91))</f>
        <v>0</v>
      </c>
      <c r="W91" s="12">
        <f ca="1">SUMPRODUCT((Tablo[JOUR]=$A86)*(OFFSET(Tablo[marc],0,W$1)=$B91))</f>
        <v>0</v>
      </c>
      <c r="X91" s="12">
        <f ca="1">SUMPRODUCT((Tablo[am/pm]=$A86)*(OFFSET(Tablo[Jérémy M],0,X$1)=$B91))</f>
        <v>0</v>
      </c>
      <c r="Y91" s="12">
        <f ca="1">SUMPRODUCT((Tablo[marc]=$A86)*(OFFSET(Tablo[ursula],0,Y$1)=$B91))</f>
        <v>0</v>
      </c>
      <c r="Z91" s="12">
        <f ca="1">SUMPRODUCT((Tablo[Jérémy M]=$A86)*(OFFSET(Tablo[carl],0,Z$1)=$B91))</f>
        <v>0</v>
      </c>
      <c r="AA91" s="12">
        <f ca="1">SUMPRODUCT((Tablo[[  ]]=$A86)*(OFFSET(Tablo[JOUR],0,AA$1)=$B91))</f>
        <v>0</v>
      </c>
      <c r="AB91" s="12">
        <f ca="1">SUMPRODUCT((Tablo[[  ]]=$A86)*(OFFSET(Tablo[JOUR],0,AB$1)=$B91))</f>
        <v>0</v>
      </c>
      <c r="AC91" s="12">
        <f ca="1">SUMPRODUCT((Tablo[[  ]]=$A86)*(OFFSET(Tablo[JOUR],0,AC$1)=$B91))</f>
        <v>0</v>
      </c>
      <c r="AD91" s="12">
        <f ca="1">SUMPRODUCT((Tablo[[  ]]=$A86)*(OFFSET(Tablo[JOUR],0,AD$1)=$B91))</f>
        <v>0</v>
      </c>
      <c r="AE91" s="12">
        <f ca="1">SUMPRODUCT((Tablo[[  ]]=$A86)*(OFFSET(Tablo[JOUR],0,AE$1)=$B91))</f>
        <v>0</v>
      </c>
      <c r="AF91" s="12">
        <f ca="1">SUMPRODUCT((Tablo[SEMAINE]=$A86)*(OFFSET(Tablo[am/pm],0,AF$1)=$B91))</f>
        <v>0</v>
      </c>
      <c r="AG91" s="12">
        <f ca="1">SUMPRODUCT((Tablo[[  ]]=$A86)*(OFFSET(Tablo[JOUR],0,AG$1)=$B91))</f>
        <v>0</v>
      </c>
      <c r="AH91" s="12">
        <f ca="1">SUMPRODUCT((Tablo[[  ]]=$A86)*(OFFSET(Tablo[JOUR],0,AH$1)=$B91))</f>
        <v>0</v>
      </c>
      <c r="AI91" s="12">
        <f ca="1">SUMPRODUCT((Tablo[SEMAINE]=$A86)*(OFFSET(Tablo[am/pm],0,AI$1)=$B91))</f>
        <v>0</v>
      </c>
      <c r="AJ91" s="12">
        <f ca="1">SUMPRODUCT((Tablo[JOUR]=$A86)*(OFFSET(Tablo[marc],0,AJ$1)=$B91))</f>
        <v>0</v>
      </c>
      <c r="AK91" s="12">
        <f ca="1">SUMPRODUCT((Tablo[am/pm]=$A86)*(OFFSET(Tablo[Jérémy M],0,AK$1)=$B91))</f>
        <v>0</v>
      </c>
      <c r="AL91" s="12">
        <f ca="1">SUMPRODUCT((Tablo[marc]=$A86)*(OFFSET(Tablo[ursula],0,AL$1)=$B91))</f>
        <v>0</v>
      </c>
      <c r="AM91" s="12">
        <f ca="1">SUMPRODUCT((Tablo[SEMAINE]=$A86)*(OFFSET(Tablo[am/pm],0,AM$1)=$B91))</f>
        <v>0</v>
      </c>
      <c r="AN91" s="12">
        <f ca="1">SUMPRODUCT((Tablo[SEMAINE]=$A86)*(OFFSET(Tablo[am/pm],0,AN$1)=$B91))</f>
        <v>0</v>
      </c>
      <c r="AO91" s="12">
        <f ca="1">SUMPRODUCT((Tablo[[  ]]=$A86)*(OFFSET(Tablo[JOUR],0,AO$1)=$B91))</f>
        <v>0</v>
      </c>
      <c r="AP91" s="12">
        <f ca="1">SUMPRODUCT((Tablo[SEMAINE]=$A86)*(OFFSET(Tablo[am/pm],0,AP$1)=$B91))</f>
        <v>0</v>
      </c>
      <c r="AQ91" s="12">
        <f ca="1">SUMPRODUCT((Tablo[JOUR]=$A86)*(OFFSET(Tablo[marc],0,AQ$1)=$B91))</f>
        <v>0</v>
      </c>
      <c r="AR91" s="12">
        <f ca="1">SUMPRODUCT((Tablo[[  ]]=$A86)*(OFFSET(Tablo[JOUR],0,AR$1)=$B91))</f>
        <v>0</v>
      </c>
      <c r="AS91" s="12">
        <f ca="1">SUMPRODUCT((Tablo[[  ]]=$A86)*(OFFSET(Tablo[JOUR],0,AS$1)=$B91))</f>
        <v>0</v>
      </c>
      <c r="AT91" s="12">
        <f ca="1">SUMPRODUCT((Tablo[SEMAINE]=$A86)*(OFFSET(Tablo[am/pm],0,AT$1)=$B91))</f>
        <v>0</v>
      </c>
      <c r="AU91" s="12">
        <f ca="1">SUMPRODUCT((Tablo[JOUR]=$A86)*(OFFSET(Tablo[marc],0,AU$1)=$B91))</f>
        <v>0</v>
      </c>
      <c r="AV91" s="12">
        <f ca="1">SUMPRODUCT((Tablo[SEMAINE]=$A86)*(OFFSET(Tablo[am/pm],0,AV$1)=$B91))</f>
        <v>0</v>
      </c>
      <c r="AW91" s="12" t="e">
        <f ca="1">SUMPRODUCT((Tablo[[  ]]=$A86)*(OFFSET(Tablo[JOUR],0,AW$1)=$B91))</f>
        <v>#N/A</v>
      </c>
      <c r="AX91" s="12" t="e">
        <f ca="1">SUMPRODUCT((Tablo[[  ]]=$A86)*(OFFSET(Tablo[JOUR],0,AX$1)=$B91))</f>
        <v>#N/A</v>
      </c>
    </row>
    <row r="92" spans="1:50">
      <c r="A92" s="17"/>
      <c r="B92" s="30" t="s">
        <v>70</v>
      </c>
      <c r="C92" s="12" t="s">
        <v>88</v>
      </c>
      <c r="D92" s="12">
        <f ca="1">SUMPRODUCT((Tablo[[  ]]=$A86)*(OFFSET(Tablo[JOUR],0,D$1)=$B92))</f>
        <v>0</v>
      </c>
      <c r="E92" s="12">
        <f ca="1">SUMPRODUCT((Tablo[[  ]]=$A86)*(OFFSET(Tablo[JOUR],0,E$1)=$B92))</f>
        <v>0</v>
      </c>
      <c r="F92" s="12">
        <f ca="1">SUMPRODUCT((Tablo[[  ]]=$A86)*(OFFSET(Tablo[JOUR],0,F$1)=$B92))</f>
        <v>0</v>
      </c>
      <c r="G92" s="12">
        <f ca="1">SUMPRODUCT((Tablo[[  ]]=$A86)*(OFFSET(Tablo[JOUR],0,G$1)=$B92))</f>
        <v>0</v>
      </c>
      <c r="H92" s="12">
        <f ca="1">SUMPRODUCT((Tablo[[  ]]=$A86)*(OFFSET(Tablo[JOUR],0,H$1)=$B92))</f>
        <v>0</v>
      </c>
      <c r="I92" s="12">
        <f ca="1">SUMPRODUCT((Tablo[[  ]]=$A86)*(OFFSET(Tablo[JOUR],0,I$1)=$B92))</f>
        <v>0</v>
      </c>
      <c r="J92" s="12">
        <f ca="1">SUMPRODUCT((Tablo[[  ]]=$A86)*(OFFSET(Tablo[JOUR],0,J$1)=$B92))</f>
        <v>0</v>
      </c>
      <c r="K92" s="12">
        <f ca="1">SUMPRODUCT((Tablo[[  ]]=$A86)*(OFFSET(Tablo[JOUR],0,K$1)=$B92))</f>
        <v>0</v>
      </c>
      <c r="L92" s="12">
        <f ca="1">SUMPRODUCT((Tablo[[  ]]=$A86)*(OFFSET(Tablo[JOUR],0,L$1)=$B92))</f>
        <v>0</v>
      </c>
      <c r="M92" s="12">
        <f ca="1">SUMPRODUCT((Tablo[[  ]]=$A86)*(OFFSET(Tablo[JOUR],0,M$1)=$B92))</f>
        <v>0</v>
      </c>
      <c r="N92" s="12">
        <f ca="1">SUMPRODUCT((Tablo[SEMAINE]=$A86)*(OFFSET(Tablo[am/pm],0,N$1)=$B92))</f>
        <v>0</v>
      </c>
      <c r="O92" s="12">
        <f ca="1">SUMPRODUCT((Tablo[JOUR]=$A86)*(OFFSET(Tablo[marc],0,O$1)=$B92))</f>
        <v>0</v>
      </c>
      <c r="P92" s="12">
        <f ca="1">SUMPRODUCT((Tablo[am/pm]=$A86)*(OFFSET(Tablo[Jérémy M],0,P$1)=$B92))</f>
        <v>0</v>
      </c>
      <c r="Q92" s="12">
        <f ca="1">SUMPRODUCT((Tablo[marc]=$A86)*(OFFSET(Tablo[ursula],0,Q$1)=$B92))</f>
        <v>0</v>
      </c>
      <c r="R92" s="12">
        <f ca="1">SUMPRODUCT((Tablo[[  ]]=$A86)*(OFFSET(Tablo[JOUR],0,R$1)=$B92))</f>
        <v>0</v>
      </c>
      <c r="S92" s="12">
        <f ca="1">SUMPRODUCT((Tablo[[  ]]=$A86)*(OFFSET(Tablo[JOUR],0,S$1)=$B92))</f>
        <v>0</v>
      </c>
      <c r="T92" s="12">
        <f ca="1">SUMPRODUCT((Tablo[[  ]]=$A86)*(OFFSET(Tablo[JOUR],0,T$1)=$B92))</f>
        <v>0</v>
      </c>
      <c r="U92" s="12">
        <f ca="1">SUMPRODUCT((Tablo[[  ]]=$A86)*(OFFSET(Tablo[JOUR],0,U$1)=$B92))</f>
        <v>0</v>
      </c>
      <c r="V92" s="12">
        <f ca="1">SUMPRODUCT((Tablo[SEMAINE]=$A86)*(OFFSET(Tablo[am/pm],0,V$1)=$B92))</f>
        <v>0</v>
      </c>
      <c r="W92" s="12">
        <f ca="1">SUMPRODUCT((Tablo[JOUR]=$A86)*(OFFSET(Tablo[marc],0,W$1)=$B92))</f>
        <v>0</v>
      </c>
      <c r="X92" s="12">
        <f ca="1">SUMPRODUCT((Tablo[am/pm]=$A86)*(OFFSET(Tablo[Jérémy M],0,X$1)=$B92))</f>
        <v>0</v>
      </c>
      <c r="Y92" s="12">
        <f ca="1">SUMPRODUCT((Tablo[marc]=$A86)*(OFFSET(Tablo[ursula],0,Y$1)=$B92))</f>
        <v>0</v>
      </c>
      <c r="Z92" s="12">
        <f ca="1">SUMPRODUCT((Tablo[Jérémy M]=$A86)*(OFFSET(Tablo[carl],0,Z$1)=$B92))</f>
        <v>0</v>
      </c>
      <c r="AA92" s="12">
        <f ca="1">SUMPRODUCT((Tablo[[  ]]=$A86)*(OFFSET(Tablo[JOUR],0,AA$1)=$B92))</f>
        <v>0</v>
      </c>
      <c r="AB92" s="12">
        <f ca="1">SUMPRODUCT((Tablo[[  ]]=$A86)*(OFFSET(Tablo[JOUR],0,AB$1)=$B92))</f>
        <v>0</v>
      </c>
      <c r="AC92" s="12">
        <f ca="1">SUMPRODUCT((Tablo[[  ]]=$A86)*(OFFSET(Tablo[JOUR],0,AC$1)=$B92))</f>
        <v>0</v>
      </c>
      <c r="AD92" s="12">
        <f ca="1">SUMPRODUCT((Tablo[[  ]]=$A86)*(OFFSET(Tablo[JOUR],0,AD$1)=$B92))</f>
        <v>0</v>
      </c>
      <c r="AE92" s="12">
        <f ca="1">SUMPRODUCT((Tablo[[  ]]=$A86)*(OFFSET(Tablo[JOUR],0,AE$1)=$B92))</f>
        <v>0</v>
      </c>
      <c r="AF92" s="12">
        <f ca="1">SUMPRODUCT((Tablo[SEMAINE]=$A86)*(OFFSET(Tablo[am/pm],0,AF$1)=$B92))</f>
        <v>0</v>
      </c>
      <c r="AG92" s="12">
        <f ca="1">SUMPRODUCT((Tablo[[  ]]=$A86)*(OFFSET(Tablo[JOUR],0,AG$1)=$B92))</f>
        <v>0</v>
      </c>
      <c r="AH92" s="12">
        <f ca="1">SUMPRODUCT((Tablo[[  ]]=$A86)*(OFFSET(Tablo[JOUR],0,AH$1)=$B92))</f>
        <v>0</v>
      </c>
      <c r="AI92" s="12">
        <f ca="1">SUMPRODUCT((Tablo[SEMAINE]=$A86)*(OFFSET(Tablo[am/pm],0,AI$1)=$B92))</f>
        <v>0</v>
      </c>
      <c r="AJ92" s="12">
        <f ca="1">SUMPRODUCT((Tablo[JOUR]=$A86)*(OFFSET(Tablo[marc],0,AJ$1)=$B92))</f>
        <v>0</v>
      </c>
      <c r="AK92" s="12">
        <f ca="1">SUMPRODUCT((Tablo[am/pm]=$A86)*(OFFSET(Tablo[Jérémy M],0,AK$1)=$B92))</f>
        <v>0</v>
      </c>
      <c r="AL92" s="12">
        <f ca="1">SUMPRODUCT((Tablo[marc]=$A86)*(OFFSET(Tablo[ursula],0,AL$1)=$B92))</f>
        <v>0</v>
      </c>
      <c r="AM92" s="12">
        <f ca="1">SUMPRODUCT((Tablo[SEMAINE]=$A86)*(OFFSET(Tablo[am/pm],0,AM$1)=$B92))</f>
        <v>0</v>
      </c>
      <c r="AN92" s="12">
        <f ca="1">SUMPRODUCT((Tablo[SEMAINE]=$A86)*(OFFSET(Tablo[am/pm],0,AN$1)=$B92))</f>
        <v>0</v>
      </c>
      <c r="AO92" s="12">
        <f ca="1">SUMPRODUCT((Tablo[[  ]]=$A86)*(OFFSET(Tablo[JOUR],0,AO$1)=$B92))</f>
        <v>0</v>
      </c>
      <c r="AP92" s="12">
        <f ca="1">SUMPRODUCT((Tablo[SEMAINE]=$A86)*(OFFSET(Tablo[am/pm],0,AP$1)=$B92))</f>
        <v>0</v>
      </c>
      <c r="AQ92" s="12">
        <f ca="1">SUMPRODUCT((Tablo[JOUR]=$A86)*(OFFSET(Tablo[marc],0,AQ$1)=$B92))</f>
        <v>0</v>
      </c>
      <c r="AR92" s="12">
        <f ca="1">SUMPRODUCT((Tablo[[  ]]=$A86)*(OFFSET(Tablo[JOUR],0,AR$1)=$B92))</f>
        <v>0</v>
      </c>
      <c r="AS92" s="12">
        <f ca="1">SUMPRODUCT((Tablo[[  ]]=$A86)*(OFFSET(Tablo[JOUR],0,AS$1)=$B92))</f>
        <v>0</v>
      </c>
      <c r="AT92" s="12">
        <f ca="1">SUMPRODUCT((Tablo[SEMAINE]=$A86)*(OFFSET(Tablo[am/pm],0,AT$1)=$B92))</f>
        <v>0</v>
      </c>
      <c r="AU92" s="12">
        <f ca="1">SUMPRODUCT((Tablo[JOUR]=$A86)*(OFFSET(Tablo[marc],0,AU$1)=$B92))</f>
        <v>0</v>
      </c>
      <c r="AV92" s="12">
        <f ca="1">SUMPRODUCT((Tablo[SEMAINE]=$A86)*(OFFSET(Tablo[am/pm],0,AV$1)=$B92))</f>
        <v>0</v>
      </c>
      <c r="AW92" s="12" t="e">
        <f ca="1">SUMPRODUCT((Tablo[[  ]]=$A86)*(OFFSET(Tablo[JOUR],0,AW$1)=$B92))</f>
        <v>#N/A</v>
      </c>
      <c r="AX92" s="12" t="e">
        <f ca="1">SUMPRODUCT((Tablo[[  ]]=$A86)*(OFFSET(Tablo[JOUR],0,AX$1)=$B92))</f>
        <v>#N/A</v>
      </c>
    </row>
    <row r="93" spans="1:50">
      <c r="A93" s="17"/>
      <c r="B93" s="16" t="s">
        <v>77</v>
      </c>
      <c r="C93" s="12" t="s">
        <v>88</v>
      </c>
      <c r="D93" s="12">
        <f ca="1">SUMPRODUCT((Tablo[[  ]]=$A86)*(OFFSET(Tablo[JOUR],0,D$1)=$B93))</f>
        <v>0</v>
      </c>
      <c r="E93" s="12">
        <f ca="1">SUMPRODUCT((Tablo[[  ]]=$A86)*(OFFSET(Tablo[JOUR],0,E$1)=$B93))</f>
        <v>0</v>
      </c>
      <c r="F93" s="12">
        <f ca="1">SUMPRODUCT((Tablo[[  ]]=$A86)*(OFFSET(Tablo[JOUR],0,F$1)=$B93))</f>
        <v>0</v>
      </c>
      <c r="G93" s="12">
        <f ca="1">SUMPRODUCT((Tablo[[  ]]=$A86)*(OFFSET(Tablo[JOUR],0,G$1)=$B93))</f>
        <v>0</v>
      </c>
      <c r="H93" s="12">
        <f ca="1">SUMPRODUCT((Tablo[[  ]]=$A86)*(OFFSET(Tablo[JOUR],0,H$1)=$B93))</f>
        <v>0</v>
      </c>
      <c r="I93" s="12">
        <f ca="1">SUMPRODUCT((Tablo[[  ]]=$A86)*(OFFSET(Tablo[JOUR],0,I$1)=$B93))</f>
        <v>0</v>
      </c>
      <c r="J93" s="12">
        <f ca="1">SUMPRODUCT((Tablo[[  ]]=$A86)*(OFFSET(Tablo[JOUR],0,J$1)=$B93))</f>
        <v>0</v>
      </c>
      <c r="K93" s="12">
        <f ca="1">SUMPRODUCT((Tablo[[  ]]=$A86)*(OFFSET(Tablo[JOUR],0,K$1)=$B93))</f>
        <v>0</v>
      </c>
      <c r="L93" s="12">
        <f ca="1">SUMPRODUCT((Tablo[[  ]]=$A86)*(OFFSET(Tablo[JOUR],0,L$1)=$B93))</f>
        <v>0</v>
      </c>
      <c r="M93" s="12">
        <f ca="1">SUMPRODUCT((Tablo[[  ]]=$A86)*(OFFSET(Tablo[JOUR],0,M$1)=$B93))</f>
        <v>0</v>
      </c>
      <c r="N93" s="12">
        <f ca="1">SUMPRODUCT((Tablo[SEMAINE]=$A86)*(OFFSET(Tablo[am/pm],0,N$1)=$B93))</f>
        <v>0</v>
      </c>
      <c r="O93" s="12">
        <f ca="1">SUMPRODUCT((Tablo[JOUR]=$A86)*(OFFSET(Tablo[marc],0,O$1)=$B93))</f>
        <v>0</v>
      </c>
      <c r="P93" s="12">
        <f ca="1">SUMPRODUCT((Tablo[am/pm]=$A86)*(OFFSET(Tablo[Jérémy M],0,P$1)=$B93))</f>
        <v>0</v>
      </c>
      <c r="Q93" s="12">
        <f ca="1">SUMPRODUCT((Tablo[marc]=$A86)*(OFFSET(Tablo[ursula],0,Q$1)=$B93))</f>
        <v>0</v>
      </c>
      <c r="R93" s="12">
        <f ca="1">SUMPRODUCT((Tablo[[  ]]=$A86)*(OFFSET(Tablo[JOUR],0,R$1)=$B93))</f>
        <v>0</v>
      </c>
      <c r="S93" s="12">
        <f ca="1">SUMPRODUCT((Tablo[[  ]]=$A86)*(OFFSET(Tablo[JOUR],0,S$1)=$B93))</f>
        <v>0</v>
      </c>
      <c r="T93" s="12">
        <f ca="1">SUMPRODUCT((Tablo[[  ]]=$A86)*(OFFSET(Tablo[JOUR],0,T$1)=$B93))</f>
        <v>0</v>
      </c>
      <c r="U93" s="12">
        <f ca="1">SUMPRODUCT((Tablo[[  ]]=$A86)*(OFFSET(Tablo[JOUR],0,U$1)=$B93))</f>
        <v>0</v>
      </c>
      <c r="V93" s="12">
        <f ca="1">SUMPRODUCT((Tablo[SEMAINE]=$A86)*(OFFSET(Tablo[am/pm],0,V$1)=$B93))</f>
        <v>0</v>
      </c>
      <c r="W93" s="12">
        <f ca="1">SUMPRODUCT((Tablo[JOUR]=$A86)*(OFFSET(Tablo[marc],0,W$1)=$B93))</f>
        <v>0</v>
      </c>
      <c r="X93" s="12">
        <f ca="1">SUMPRODUCT((Tablo[am/pm]=$A86)*(OFFSET(Tablo[Jérémy M],0,X$1)=$B93))</f>
        <v>0</v>
      </c>
      <c r="Y93" s="12">
        <f ca="1">SUMPRODUCT((Tablo[marc]=$A86)*(OFFSET(Tablo[ursula],0,Y$1)=$B93))</f>
        <v>0</v>
      </c>
      <c r="Z93" s="12">
        <f ca="1">SUMPRODUCT((Tablo[Jérémy M]=$A86)*(OFFSET(Tablo[carl],0,Z$1)=$B93))</f>
        <v>0</v>
      </c>
      <c r="AA93" s="12">
        <f ca="1">SUMPRODUCT((Tablo[[  ]]=$A86)*(OFFSET(Tablo[JOUR],0,AA$1)=$B93))</f>
        <v>0</v>
      </c>
      <c r="AB93" s="12">
        <f ca="1">SUMPRODUCT((Tablo[[  ]]=$A86)*(OFFSET(Tablo[JOUR],0,AB$1)=$B93))</f>
        <v>0</v>
      </c>
      <c r="AC93" s="12">
        <f ca="1">SUMPRODUCT((Tablo[[  ]]=$A86)*(OFFSET(Tablo[JOUR],0,AC$1)=$B93))</f>
        <v>0</v>
      </c>
      <c r="AD93" s="12">
        <f ca="1">SUMPRODUCT((Tablo[[  ]]=$A86)*(OFFSET(Tablo[JOUR],0,AD$1)=$B93))</f>
        <v>0</v>
      </c>
      <c r="AE93" s="12">
        <f ca="1">SUMPRODUCT((Tablo[[  ]]=$A86)*(OFFSET(Tablo[JOUR],0,AE$1)=$B93))</f>
        <v>0</v>
      </c>
      <c r="AF93" s="12">
        <f ca="1">SUMPRODUCT((Tablo[SEMAINE]=$A86)*(OFFSET(Tablo[am/pm],0,AF$1)=$B93))</f>
        <v>0</v>
      </c>
      <c r="AG93" s="12">
        <f ca="1">SUMPRODUCT((Tablo[[  ]]=$A86)*(OFFSET(Tablo[JOUR],0,AG$1)=$B93))</f>
        <v>0</v>
      </c>
      <c r="AH93" s="12">
        <f ca="1">SUMPRODUCT((Tablo[[  ]]=$A86)*(OFFSET(Tablo[JOUR],0,AH$1)=$B93))</f>
        <v>0</v>
      </c>
      <c r="AI93" s="12">
        <f ca="1">SUMPRODUCT((Tablo[SEMAINE]=$A86)*(OFFSET(Tablo[am/pm],0,AI$1)=$B93))</f>
        <v>0</v>
      </c>
      <c r="AJ93" s="12">
        <f ca="1">SUMPRODUCT((Tablo[JOUR]=$A86)*(OFFSET(Tablo[marc],0,AJ$1)=$B93))</f>
        <v>0</v>
      </c>
      <c r="AK93" s="12">
        <f ca="1">SUMPRODUCT((Tablo[am/pm]=$A86)*(OFFSET(Tablo[Jérémy M],0,AK$1)=$B93))</f>
        <v>0</v>
      </c>
      <c r="AL93" s="12">
        <f ca="1">SUMPRODUCT((Tablo[marc]=$A86)*(OFFSET(Tablo[ursula],0,AL$1)=$B93))</f>
        <v>0</v>
      </c>
      <c r="AM93" s="12">
        <f ca="1">SUMPRODUCT((Tablo[SEMAINE]=$A86)*(OFFSET(Tablo[am/pm],0,AM$1)=$B93))</f>
        <v>0</v>
      </c>
      <c r="AN93" s="12">
        <f ca="1">SUMPRODUCT((Tablo[SEMAINE]=$A86)*(OFFSET(Tablo[am/pm],0,AN$1)=$B93))</f>
        <v>0</v>
      </c>
      <c r="AO93" s="12">
        <f ca="1">SUMPRODUCT((Tablo[[  ]]=$A86)*(OFFSET(Tablo[JOUR],0,AO$1)=$B93))</f>
        <v>0</v>
      </c>
      <c r="AP93" s="12">
        <f ca="1">SUMPRODUCT((Tablo[SEMAINE]=$A86)*(OFFSET(Tablo[am/pm],0,AP$1)=$B93))</f>
        <v>0</v>
      </c>
      <c r="AQ93" s="12">
        <f ca="1">SUMPRODUCT((Tablo[JOUR]=$A86)*(OFFSET(Tablo[marc],0,AQ$1)=$B93))</f>
        <v>0</v>
      </c>
      <c r="AR93" s="12">
        <f ca="1">SUMPRODUCT((Tablo[[  ]]=$A86)*(OFFSET(Tablo[JOUR],0,AR$1)=$B93))</f>
        <v>0</v>
      </c>
      <c r="AS93" s="12">
        <f ca="1">SUMPRODUCT((Tablo[[  ]]=$A86)*(OFFSET(Tablo[JOUR],0,AS$1)=$B93))</f>
        <v>0</v>
      </c>
      <c r="AT93" s="12">
        <f ca="1">SUMPRODUCT((Tablo[SEMAINE]=$A86)*(OFFSET(Tablo[am/pm],0,AT$1)=$B93))</f>
        <v>0</v>
      </c>
      <c r="AU93" s="12">
        <f ca="1">SUMPRODUCT((Tablo[JOUR]=$A86)*(OFFSET(Tablo[marc],0,AU$1)=$B93))</f>
        <v>0</v>
      </c>
      <c r="AV93" s="12">
        <f ca="1">SUMPRODUCT((Tablo[SEMAINE]=$A86)*(OFFSET(Tablo[am/pm],0,AV$1)=$B93))</f>
        <v>0</v>
      </c>
      <c r="AW93" s="12" t="e">
        <f ca="1">SUMPRODUCT((Tablo[[  ]]=$A86)*(OFFSET(Tablo[JOUR],0,AW$1)=$B93))</f>
        <v>#N/A</v>
      </c>
      <c r="AX93" s="12" t="e">
        <f ca="1">SUMPRODUCT((Tablo[[  ]]=$A86)*(OFFSET(Tablo[JOUR],0,AX$1)=$B93))</f>
        <v>#N/A</v>
      </c>
    </row>
    <row r="94" spans="1:50">
      <c r="A94" s="17"/>
      <c r="B94" s="31" t="s">
        <v>75</v>
      </c>
      <c r="C94" s="12" t="s">
        <v>88</v>
      </c>
      <c r="D94" s="12">
        <f ca="1">SUMPRODUCT((Tablo[[  ]]=$A86)*(OFFSET(Tablo[JOUR],0,D$1)=$B94))</f>
        <v>0</v>
      </c>
      <c r="E94" s="12">
        <f ca="1">SUMPRODUCT((Tablo[[  ]]=$A86)*(OFFSET(Tablo[JOUR],0,E$1)=$B94))</f>
        <v>0</v>
      </c>
      <c r="F94" s="12">
        <f ca="1">SUMPRODUCT((Tablo[[  ]]=$A86)*(OFFSET(Tablo[JOUR],0,F$1)=$B94))</f>
        <v>0</v>
      </c>
      <c r="G94" s="12">
        <f ca="1">SUMPRODUCT((Tablo[[  ]]=$A86)*(OFFSET(Tablo[JOUR],0,G$1)=$B94))</f>
        <v>0</v>
      </c>
      <c r="H94" s="12">
        <f ca="1">SUMPRODUCT((Tablo[[  ]]=$A86)*(OFFSET(Tablo[JOUR],0,H$1)=$B94))</f>
        <v>0</v>
      </c>
      <c r="I94" s="12">
        <f ca="1">SUMPRODUCT((Tablo[[  ]]=$A86)*(OFFSET(Tablo[JOUR],0,I$1)=$B94))</f>
        <v>0</v>
      </c>
      <c r="J94" s="12">
        <f ca="1">SUMPRODUCT((Tablo[[  ]]=$A86)*(OFFSET(Tablo[JOUR],0,J$1)=$B94))</f>
        <v>0</v>
      </c>
      <c r="K94" s="12">
        <f ca="1">SUMPRODUCT((Tablo[[  ]]=$A86)*(OFFSET(Tablo[JOUR],0,K$1)=$B94))</f>
        <v>0</v>
      </c>
      <c r="L94" s="12">
        <f ca="1">SUMPRODUCT((Tablo[[  ]]=$A86)*(OFFSET(Tablo[JOUR],0,L$1)=$B94))</f>
        <v>0</v>
      </c>
      <c r="M94" s="12">
        <f ca="1">SUMPRODUCT((Tablo[[  ]]=$A86)*(OFFSET(Tablo[JOUR],0,M$1)=$B94))</f>
        <v>0</v>
      </c>
      <c r="N94" s="12">
        <f ca="1">SUMPRODUCT((Tablo[SEMAINE]=$A86)*(OFFSET(Tablo[am/pm],0,N$1)=$B94))</f>
        <v>0</v>
      </c>
      <c r="O94" s="12">
        <f ca="1">SUMPRODUCT((Tablo[JOUR]=$A86)*(OFFSET(Tablo[marc],0,O$1)=$B94))</f>
        <v>0</v>
      </c>
      <c r="P94" s="12">
        <f ca="1">SUMPRODUCT((Tablo[am/pm]=$A86)*(OFFSET(Tablo[Jérémy M],0,P$1)=$B94))</f>
        <v>0</v>
      </c>
      <c r="Q94" s="12">
        <f ca="1">SUMPRODUCT((Tablo[marc]=$A86)*(OFFSET(Tablo[ursula],0,Q$1)=$B94))</f>
        <v>0</v>
      </c>
      <c r="R94" s="12">
        <f ca="1">SUMPRODUCT((Tablo[[  ]]=$A86)*(OFFSET(Tablo[JOUR],0,R$1)=$B94))</f>
        <v>0</v>
      </c>
      <c r="S94" s="12">
        <f ca="1">SUMPRODUCT((Tablo[[  ]]=$A86)*(OFFSET(Tablo[JOUR],0,S$1)=$B94))</f>
        <v>0</v>
      </c>
      <c r="T94" s="12">
        <f ca="1">SUMPRODUCT((Tablo[[  ]]=$A86)*(OFFSET(Tablo[JOUR],0,T$1)=$B94))</f>
        <v>0</v>
      </c>
      <c r="U94" s="12">
        <f ca="1">SUMPRODUCT((Tablo[[  ]]=$A86)*(OFFSET(Tablo[JOUR],0,U$1)=$B94))</f>
        <v>0</v>
      </c>
      <c r="V94" s="12">
        <f ca="1">SUMPRODUCT((Tablo[SEMAINE]=$A86)*(OFFSET(Tablo[am/pm],0,V$1)=$B94))</f>
        <v>0</v>
      </c>
      <c r="W94" s="12">
        <f ca="1">SUMPRODUCT((Tablo[JOUR]=$A86)*(OFFSET(Tablo[marc],0,W$1)=$B94))</f>
        <v>0</v>
      </c>
      <c r="X94" s="12">
        <f ca="1">SUMPRODUCT((Tablo[am/pm]=$A86)*(OFFSET(Tablo[Jérémy M],0,X$1)=$B94))</f>
        <v>0</v>
      </c>
      <c r="Y94" s="12">
        <f ca="1">SUMPRODUCT((Tablo[marc]=$A86)*(OFFSET(Tablo[ursula],0,Y$1)=$B94))</f>
        <v>0</v>
      </c>
      <c r="Z94" s="12">
        <f ca="1">SUMPRODUCT((Tablo[Jérémy M]=$A86)*(OFFSET(Tablo[carl],0,Z$1)=$B94))</f>
        <v>0</v>
      </c>
      <c r="AA94" s="12">
        <f ca="1">SUMPRODUCT((Tablo[[  ]]=$A86)*(OFFSET(Tablo[JOUR],0,AA$1)=$B94))</f>
        <v>0</v>
      </c>
      <c r="AB94" s="12">
        <f ca="1">SUMPRODUCT((Tablo[[  ]]=$A86)*(OFFSET(Tablo[JOUR],0,AB$1)=$B94))</f>
        <v>0</v>
      </c>
      <c r="AC94" s="12">
        <f ca="1">SUMPRODUCT((Tablo[[  ]]=$A86)*(OFFSET(Tablo[JOUR],0,AC$1)=$B94))</f>
        <v>0</v>
      </c>
      <c r="AD94" s="12">
        <f ca="1">SUMPRODUCT((Tablo[[  ]]=$A86)*(OFFSET(Tablo[JOUR],0,AD$1)=$B94))</f>
        <v>0</v>
      </c>
      <c r="AE94" s="12">
        <f ca="1">SUMPRODUCT((Tablo[[  ]]=$A86)*(OFFSET(Tablo[JOUR],0,AE$1)=$B94))</f>
        <v>0</v>
      </c>
      <c r="AF94" s="12">
        <f ca="1">SUMPRODUCT((Tablo[SEMAINE]=$A86)*(OFFSET(Tablo[am/pm],0,AF$1)=$B94))</f>
        <v>0</v>
      </c>
      <c r="AG94" s="12">
        <f ca="1">SUMPRODUCT((Tablo[[  ]]=$A86)*(OFFSET(Tablo[JOUR],0,AG$1)=$B94))</f>
        <v>0</v>
      </c>
      <c r="AH94" s="12">
        <f ca="1">SUMPRODUCT((Tablo[[  ]]=$A86)*(OFFSET(Tablo[JOUR],0,AH$1)=$B94))</f>
        <v>0</v>
      </c>
      <c r="AI94" s="12">
        <f ca="1">SUMPRODUCT((Tablo[SEMAINE]=$A86)*(OFFSET(Tablo[am/pm],0,AI$1)=$B94))</f>
        <v>0</v>
      </c>
      <c r="AJ94" s="12">
        <f ca="1">SUMPRODUCT((Tablo[JOUR]=$A86)*(OFFSET(Tablo[marc],0,AJ$1)=$B94))</f>
        <v>0</v>
      </c>
      <c r="AK94" s="12">
        <f ca="1">SUMPRODUCT((Tablo[am/pm]=$A86)*(OFFSET(Tablo[Jérémy M],0,AK$1)=$B94))</f>
        <v>0</v>
      </c>
      <c r="AL94" s="12">
        <f ca="1">SUMPRODUCT((Tablo[marc]=$A86)*(OFFSET(Tablo[ursula],0,AL$1)=$B94))</f>
        <v>0</v>
      </c>
      <c r="AM94" s="12">
        <f ca="1">SUMPRODUCT((Tablo[SEMAINE]=$A86)*(OFFSET(Tablo[am/pm],0,AM$1)=$B94))</f>
        <v>0</v>
      </c>
      <c r="AN94" s="12">
        <f ca="1">SUMPRODUCT((Tablo[SEMAINE]=$A86)*(OFFSET(Tablo[am/pm],0,AN$1)=$B94))</f>
        <v>0</v>
      </c>
      <c r="AO94" s="12">
        <f ca="1">SUMPRODUCT((Tablo[[  ]]=$A86)*(OFFSET(Tablo[JOUR],0,AO$1)=$B94))</f>
        <v>0</v>
      </c>
      <c r="AP94" s="12">
        <f ca="1">SUMPRODUCT((Tablo[SEMAINE]=$A86)*(OFFSET(Tablo[am/pm],0,AP$1)=$B94))</f>
        <v>0</v>
      </c>
      <c r="AQ94" s="12">
        <f ca="1">SUMPRODUCT((Tablo[JOUR]=$A86)*(OFFSET(Tablo[marc],0,AQ$1)=$B94))</f>
        <v>0</v>
      </c>
      <c r="AR94" s="12">
        <f ca="1">SUMPRODUCT((Tablo[[  ]]=$A86)*(OFFSET(Tablo[JOUR],0,AR$1)=$B94))</f>
        <v>0</v>
      </c>
      <c r="AS94" s="12">
        <f ca="1">SUMPRODUCT((Tablo[[  ]]=$A86)*(OFFSET(Tablo[JOUR],0,AS$1)=$B94))</f>
        <v>0</v>
      </c>
      <c r="AT94" s="12">
        <f ca="1">SUMPRODUCT((Tablo[SEMAINE]=$A86)*(OFFSET(Tablo[am/pm],0,AT$1)=$B94))</f>
        <v>0</v>
      </c>
      <c r="AU94" s="12">
        <f ca="1">SUMPRODUCT((Tablo[JOUR]=$A86)*(OFFSET(Tablo[marc],0,AU$1)=$B94))</f>
        <v>0</v>
      </c>
      <c r="AV94" s="12">
        <f ca="1">SUMPRODUCT((Tablo[SEMAINE]=$A86)*(OFFSET(Tablo[am/pm],0,AV$1)=$B94))</f>
        <v>0</v>
      </c>
      <c r="AW94" s="12" t="e">
        <f ca="1">SUMPRODUCT((Tablo[[  ]]=$A86)*(OFFSET(Tablo[JOUR],0,AW$1)=$B94))</f>
        <v>#N/A</v>
      </c>
      <c r="AX94" s="12" t="e">
        <f ca="1">SUMPRODUCT((Tablo[[  ]]=$A86)*(OFFSET(Tablo[JOUR],0,AX$1)=$B94))</f>
        <v>#N/A</v>
      </c>
    </row>
    <row r="95" spans="1:50">
      <c r="A95" s="17"/>
      <c r="B95" s="31" t="s">
        <v>89</v>
      </c>
      <c r="C95" s="66" t="s">
        <v>86</v>
      </c>
    </row>
    <row r="96" spans="1:50">
      <c r="A96" s="17"/>
      <c r="B96" s="31" t="s">
        <v>78</v>
      </c>
      <c r="C96" s="24" t="s">
        <v>88</v>
      </c>
    </row>
    <row r="97" spans="1:50" ht="13.5" thickBot="1">
      <c r="A97" s="9"/>
      <c r="B97" s="18" t="s">
        <v>76</v>
      </c>
      <c r="C97" s="10" t="s">
        <v>88</v>
      </c>
      <c r="D97" s="10">
        <f ca="1">SUMPRODUCT((Tablo[[  ]]=$A86)*(OFFSET(Tablo[JOUR],0,D$1)=$B97))</f>
        <v>0</v>
      </c>
      <c r="E97" s="10">
        <f ca="1">SUMPRODUCT((Tablo[[  ]]=$A86)*(OFFSET(Tablo[JOUR],0,E$1)=$B97))</f>
        <v>0</v>
      </c>
      <c r="F97" s="10">
        <f ca="1">SUMPRODUCT((Tablo[[  ]]=$A86)*(OFFSET(Tablo[JOUR],0,F$1)=$B97))</f>
        <v>0</v>
      </c>
      <c r="G97" s="10">
        <f ca="1">SUMPRODUCT((Tablo[[  ]]=$A86)*(OFFSET(Tablo[JOUR],0,G$1)=$B97))</f>
        <v>0</v>
      </c>
      <c r="H97" s="10">
        <f ca="1">SUMPRODUCT((Tablo[[  ]]=$A86)*(OFFSET(Tablo[JOUR],0,H$1)=$B97))</f>
        <v>0</v>
      </c>
      <c r="I97" s="10">
        <f ca="1">SUMPRODUCT((Tablo[[  ]]=$A86)*(OFFSET(Tablo[JOUR],0,I$1)=$B97))</f>
        <v>0</v>
      </c>
      <c r="J97" s="10">
        <f ca="1">SUMPRODUCT((Tablo[[  ]]=$A86)*(OFFSET(Tablo[JOUR],0,J$1)=$B97))</f>
        <v>0</v>
      </c>
      <c r="K97" s="10">
        <f ca="1">SUMPRODUCT((Tablo[[  ]]=$A86)*(OFFSET(Tablo[JOUR],0,K$1)=$B97))</f>
        <v>0</v>
      </c>
      <c r="L97" s="10">
        <f ca="1">SUMPRODUCT((Tablo[[  ]]=$A86)*(OFFSET(Tablo[JOUR],0,L$1)=$B97))</f>
        <v>0</v>
      </c>
      <c r="M97" s="10">
        <f ca="1">SUMPRODUCT((Tablo[[  ]]=$A86)*(OFFSET(Tablo[JOUR],0,M$1)=$B97))</f>
        <v>0</v>
      </c>
      <c r="N97" s="10">
        <f ca="1">SUMPRODUCT((Tablo[SEMAINE]=$A86)*(OFFSET(Tablo[am/pm],0,N$1)=$B97))</f>
        <v>0</v>
      </c>
      <c r="O97" s="10">
        <f ca="1">SUMPRODUCT((Tablo[JOUR]=$A86)*(OFFSET(Tablo[marc],0,O$1)=$B97))</f>
        <v>0</v>
      </c>
      <c r="P97" s="10">
        <f ca="1">SUMPRODUCT((Tablo[am/pm]=$A86)*(OFFSET(Tablo[Jérémy M],0,P$1)=$B97))</f>
        <v>0</v>
      </c>
      <c r="Q97" s="10">
        <f ca="1">SUMPRODUCT((Tablo[marc]=$A86)*(OFFSET(Tablo[ursula],0,Q$1)=$B97))</f>
        <v>0</v>
      </c>
      <c r="R97" s="10">
        <f ca="1">SUMPRODUCT((Tablo[[  ]]=$A86)*(OFFSET(Tablo[JOUR],0,R$1)=$B97))</f>
        <v>0</v>
      </c>
      <c r="S97" s="10">
        <f ca="1">SUMPRODUCT((Tablo[[  ]]=$A86)*(OFFSET(Tablo[JOUR],0,S$1)=$B97))</f>
        <v>0</v>
      </c>
      <c r="T97" s="10">
        <f ca="1">SUMPRODUCT((Tablo[[  ]]=$A86)*(OFFSET(Tablo[JOUR],0,T$1)=$B97))</f>
        <v>0</v>
      </c>
      <c r="U97" s="10">
        <f ca="1">SUMPRODUCT((Tablo[[  ]]=$A86)*(OFFSET(Tablo[JOUR],0,U$1)=$B97))</f>
        <v>0</v>
      </c>
      <c r="V97" s="10">
        <f ca="1">SUMPRODUCT((Tablo[SEMAINE]=$A86)*(OFFSET(Tablo[am/pm],0,V$1)=$B97))</f>
        <v>0</v>
      </c>
      <c r="W97" s="10">
        <f ca="1">SUMPRODUCT((Tablo[JOUR]=$A86)*(OFFSET(Tablo[marc],0,W$1)=$B97))</f>
        <v>0</v>
      </c>
      <c r="X97" s="10">
        <f ca="1">SUMPRODUCT((Tablo[am/pm]=$A86)*(OFFSET(Tablo[Jérémy M],0,X$1)=$B97))</f>
        <v>0</v>
      </c>
      <c r="Y97" s="10">
        <f ca="1">SUMPRODUCT((Tablo[marc]=$A86)*(OFFSET(Tablo[ursula],0,Y$1)=$B97))</f>
        <v>0</v>
      </c>
      <c r="Z97" s="10">
        <f ca="1">SUMPRODUCT((Tablo[Jérémy M]=$A86)*(OFFSET(Tablo[carl],0,Z$1)=$B97))</f>
        <v>0</v>
      </c>
      <c r="AA97" s="10">
        <f ca="1">SUMPRODUCT((Tablo[[  ]]=$A86)*(OFFSET(Tablo[JOUR],0,AA$1)=$B97))</f>
        <v>0</v>
      </c>
      <c r="AB97" s="10">
        <f ca="1">SUMPRODUCT((Tablo[[  ]]=$A86)*(OFFSET(Tablo[JOUR],0,AB$1)=$B97))</f>
        <v>0</v>
      </c>
      <c r="AC97" s="10">
        <f ca="1">SUMPRODUCT((Tablo[[  ]]=$A86)*(OFFSET(Tablo[JOUR],0,AC$1)=$B97))</f>
        <v>0</v>
      </c>
      <c r="AD97" s="10">
        <f ca="1">SUMPRODUCT((Tablo[[  ]]=$A86)*(OFFSET(Tablo[JOUR],0,AD$1)=$B97))</f>
        <v>0</v>
      </c>
      <c r="AE97" s="10">
        <f ca="1">SUMPRODUCT((Tablo[[  ]]=$A86)*(OFFSET(Tablo[JOUR],0,AE$1)=$B97))</f>
        <v>0</v>
      </c>
      <c r="AF97" s="10">
        <f ca="1">SUMPRODUCT((Tablo[SEMAINE]=$A86)*(OFFSET(Tablo[am/pm],0,AF$1)=$B97))</f>
        <v>0</v>
      </c>
      <c r="AG97" s="10">
        <f ca="1">SUMPRODUCT((Tablo[[  ]]=$A86)*(OFFSET(Tablo[JOUR],0,AG$1)=$B97))</f>
        <v>0</v>
      </c>
      <c r="AH97" s="10">
        <f ca="1">SUMPRODUCT((Tablo[[  ]]=$A86)*(OFFSET(Tablo[JOUR],0,AH$1)=$B97))</f>
        <v>0</v>
      </c>
      <c r="AI97" s="10">
        <f ca="1">SUMPRODUCT((Tablo[SEMAINE]=$A86)*(OFFSET(Tablo[am/pm],0,AI$1)=$B97))</f>
        <v>0</v>
      </c>
      <c r="AJ97" s="10">
        <f ca="1">SUMPRODUCT((Tablo[JOUR]=$A86)*(OFFSET(Tablo[marc],0,AJ$1)=$B97))</f>
        <v>0</v>
      </c>
      <c r="AK97" s="10">
        <f ca="1">SUMPRODUCT((Tablo[am/pm]=$A86)*(OFFSET(Tablo[Jérémy M],0,AK$1)=$B97))</f>
        <v>0</v>
      </c>
      <c r="AL97" s="10">
        <f ca="1">SUMPRODUCT((Tablo[marc]=$A86)*(OFFSET(Tablo[ursula],0,AL$1)=$B97))</f>
        <v>0</v>
      </c>
      <c r="AM97" s="10">
        <f ca="1">SUMPRODUCT((Tablo[SEMAINE]=$A86)*(OFFSET(Tablo[am/pm],0,AM$1)=$B97))</f>
        <v>0</v>
      </c>
      <c r="AN97" s="10">
        <f ca="1">SUMPRODUCT((Tablo[SEMAINE]=$A86)*(OFFSET(Tablo[am/pm],0,AN$1)=$B97))</f>
        <v>0</v>
      </c>
      <c r="AO97" s="10">
        <f ca="1">SUMPRODUCT((Tablo[[  ]]=$A86)*(OFFSET(Tablo[JOUR],0,AO$1)=$B97))</f>
        <v>0</v>
      </c>
      <c r="AP97" s="10">
        <f ca="1">SUMPRODUCT((Tablo[SEMAINE]=$A86)*(OFFSET(Tablo[am/pm],0,AP$1)=$B97))</f>
        <v>0</v>
      </c>
      <c r="AQ97" s="10">
        <f ca="1">SUMPRODUCT((Tablo[JOUR]=$A86)*(OFFSET(Tablo[marc],0,AQ$1)=$B97))</f>
        <v>0</v>
      </c>
      <c r="AR97" s="10">
        <f ca="1">SUMPRODUCT((Tablo[[  ]]=$A86)*(OFFSET(Tablo[JOUR],0,AR$1)=$B97))</f>
        <v>0</v>
      </c>
      <c r="AS97" s="10">
        <f ca="1">SUMPRODUCT((Tablo[[  ]]=$A86)*(OFFSET(Tablo[JOUR],0,AS$1)=$B97))</f>
        <v>0</v>
      </c>
      <c r="AT97" s="10">
        <f ca="1">SUMPRODUCT((Tablo[SEMAINE]=$A86)*(OFFSET(Tablo[am/pm],0,AT$1)=$B97))</f>
        <v>0</v>
      </c>
      <c r="AU97" s="10">
        <f ca="1">SUMPRODUCT((Tablo[JOUR]=$A86)*(OFFSET(Tablo[marc],0,AU$1)=$B97))</f>
        <v>0</v>
      </c>
      <c r="AV97" s="10">
        <f ca="1">SUMPRODUCT((Tablo[SEMAINE]=$A86)*(OFFSET(Tablo[am/pm],0,AV$1)=$B97))</f>
        <v>0</v>
      </c>
      <c r="AW97" s="10" t="e">
        <f ca="1">SUMPRODUCT((Tablo[[  ]]=$A86)*(OFFSET(Tablo[JOUR],0,AW$1)=$B97))</f>
        <v>#N/A</v>
      </c>
      <c r="AX97" s="10" t="e">
        <f ca="1">SUMPRODUCT((Tablo[[  ]]=$A86)*(OFFSET(Tablo[JOUR],0,AX$1)=$B97))</f>
        <v>#N/A</v>
      </c>
    </row>
    <row r="98" spans="1:50">
      <c r="A98" s="11">
        <f t="shared" ref="A98" si="2">EOMONTH(A86+1,0)</f>
        <v>43008</v>
      </c>
      <c r="B98" s="8" t="s">
        <v>71</v>
      </c>
      <c r="C98" s="8" t="s">
        <v>85</v>
      </c>
      <c r="D98" s="19">
        <f ca="1">SUMPRODUCT((Tablo[[  ]]=$A98)*(Tablo[JOUR]=$B98),(OFFSET(Tablo[JOUR],0,D$1)))</f>
        <v>0</v>
      </c>
      <c r="E98" s="19">
        <f ca="1">SUMPRODUCT((Tablo[[  ]]=$A98)*(Tablo[JOUR]=$B98),(OFFSET(Tablo[JOUR],0,E$1)))</f>
        <v>0</v>
      </c>
      <c r="F98" s="19">
        <f ca="1">SUMPRODUCT((Tablo[[  ]]=$A98)*(Tablo[JOUR]=$B98),(OFFSET(Tablo[JOUR],0,F$1)))</f>
        <v>0</v>
      </c>
      <c r="G98" s="19">
        <f ca="1">SUMPRODUCT((Tablo[[  ]]=$A98)*(Tablo[JOUR]=$B98),(OFFSET(Tablo[JOUR],0,G$1)))</f>
        <v>0</v>
      </c>
      <c r="H98" s="19">
        <f ca="1">SUMPRODUCT((Tablo[[  ]]=$A98)*(Tablo[JOUR]=$B98),(OFFSET(Tablo[JOUR],0,H$1)))</f>
        <v>0</v>
      </c>
      <c r="I98" s="19">
        <f ca="1">SUMPRODUCT((Tablo[[  ]]=$A98)*(Tablo[JOUR]=$B98),(OFFSET(Tablo[JOUR],0,I$1)))</f>
        <v>0</v>
      </c>
      <c r="J98" s="19">
        <f ca="1">SUMPRODUCT((Tablo[[  ]]=$A98)*(Tablo[JOUR]=$B98),(OFFSET(Tablo[JOUR],0,J$1)))</f>
        <v>0</v>
      </c>
      <c r="K98" s="19">
        <f ca="1">SUMPRODUCT((Tablo[[  ]]=$A98)*(Tablo[JOUR]=$B98),(OFFSET(Tablo[JOUR],0,K$1)))</f>
        <v>0</v>
      </c>
      <c r="L98" s="19">
        <f ca="1">SUMPRODUCT((Tablo[[  ]]=$A98)*(Tablo[JOUR]=$B98),(OFFSET(Tablo[JOUR],0,L$1)))</f>
        <v>0</v>
      </c>
      <c r="M98" s="19">
        <f ca="1">SUMPRODUCT((Tablo[[  ]]=$A98)*(Tablo[JOUR]=$B98),(OFFSET(Tablo[JOUR],0,M$1)))</f>
        <v>0</v>
      </c>
      <c r="N98" s="19">
        <f ca="1">SUMPRODUCT((Tablo[SEMAINE]=$A98)*(Tablo[am/pm]=$B98),(OFFSET(Tablo[am/pm],0,N$1)))</f>
        <v>0</v>
      </c>
      <c r="O98" s="19">
        <f ca="1">SUMPRODUCT((Tablo[JOUR]=$A98)*(Tablo[marc]=$B98),(OFFSET(Tablo[marc],0,O$1)))</f>
        <v>0</v>
      </c>
      <c r="P98" s="19">
        <f ca="1">SUMPRODUCT((Tablo[am/pm]=$A98)*(Tablo[Jérémy M]=$B98),(OFFSET(Tablo[Jérémy M],0,P$1)))</f>
        <v>0</v>
      </c>
      <c r="Q98" s="19">
        <f ca="1">SUMPRODUCT((Tablo[marc]=$A98)*(Tablo[ursula]=$B98),(OFFSET(Tablo[ursula],0,Q$1)))</f>
        <v>0</v>
      </c>
      <c r="R98" s="19">
        <f ca="1">SUMPRODUCT((Tablo[[  ]]=$A98)*(Tablo[JOUR]=$B98),(OFFSET(Tablo[JOUR],0,R$1)))</f>
        <v>0</v>
      </c>
      <c r="S98" s="19">
        <f ca="1">SUMPRODUCT((Tablo[[  ]]=$A98)*(Tablo[JOUR]=$B98),(OFFSET(Tablo[JOUR],0,S$1)))</f>
        <v>0</v>
      </c>
      <c r="T98" s="19">
        <f ca="1">SUMPRODUCT((Tablo[[  ]]=$A98)*(Tablo[JOUR]=$B98),(OFFSET(Tablo[JOUR],0,T$1)))</f>
        <v>0</v>
      </c>
      <c r="U98" s="19">
        <f ca="1">SUMPRODUCT((Tablo[[  ]]=$A98)*(Tablo[JOUR]=$B98),(OFFSET(Tablo[JOUR],0,U$1)))</f>
        <v>0</v>
      </c>
      <c r="V98" s="19">
        <f ca="1">SUMPRODUCT((Tablo[SEMAINE]=$A98)*(Tablo[am/pm]=$B98),(OFFSET(Tablo[am/pm],0,V$1)))</f>
        <v>0</v>
      </c>
      <c r="W98" s="19">
        <f ca="1">SUMPRODUCT((Tablo[JOUR]=$A98)*(Tablo[marc]=$B98),(OFFSET(Tablo[marc],0,W$1)))</f>
        <v>0</v>
      </c>
      <c r="X98" s="19">
        <f ca="1">SUMPRODUCT((Tablo[am/pm]=$A98)*(Tablo[Jérémy M]=$B98),(OFFSET(Tablo[Jérémy M],0,X$1)))</f>
        <v>0</v>
      </c>
      <c r="Y98" s="19">
        <f ca="1">SUMPRODUCT((Tablo[marc]=$A98)*(Tablo[ursula]=$B98),(OFFSET(Tablo[ursula],0,Y$1)))</f>
        <v>0</v>
      </c>
      <c r="Z98" s="19">
        <f ca="1">SUMPRODUCT((Tablo[Jérémy M]=$A98)*(Tablo[carl]=$B98),(OFFSET(Tablo[carl],0,Z$1)))</f>
        <v>0</v>
      </c>
      <c r="AA98" s="19">
        <f ca="1">SUMPRODUCT((Tablo[[  ]]=$A98)*(Tablo[JOUR]=$B98),(OFFSET(Tablo[JOUR],0,AA$1)))</f>
        <v>0</v>
      </c>
      <c r="AB98" s="19">
        <f ca="1">SUMPRODUCT((Tablo[[  ]]=$A98)*(Tablo[JOUR]=$B98),(OFFSET(Tablo[JOUR],0,AB$1)))</f>
        <v>0</v>
      </c>
      <c r="AC98" s="19">
        <f ca="1">SUMPRODUCT((Tablo[[  ]]=$A98)*(Tablo[JOUR]=$B98),(OFFSET(Tablo[JOUR],0,AC$1)))</f>
        <v>0</v>
      </c>
      <c r="AD98" s="19">
        <f ca="1">SUMPRODUCT((Tablo[[  ]]=$A98)*(Tablo[JOUR]=$B98),(OFFSET(Tablo[JOUR],0,AD$1)))</f>
        <v>0</v>
      </c>
      <c r="AE98" s="19">
        <f ca="1">SUMPRODUCT((Tablo[[  ]]=$A98)*(Tablo[JOUR]=$B98),(OFFSET(Tablo[JOUR],0,AE$1)))</f>
        <v>0</v>
      </c>
      <c r="AF98" s="19">
        <f ca="1">SUMPRODUCT((Tablo[SEMAINE]=$A98)*(Tablo[am/pm]=$B98),(OFFSET(Tablo[am/pm],0,AF$1)))</f>
        <v>0</v>
      </c>
      <c r="AG98" s="19">
        <f ca="1">SUMPRODUCT((Tablo[[  ]]=$A98)*(Tablo[JOUR]=$B98),(OFFSET(Tablo[JOUR],0,AG$1)))</f>
        <v>0</v>
      </c>
      <c r="AH98" s="19">
        <f ca="1">SUMPRODUCT((Tablo[[  ]]=$A98)*(Tablo[JOUR]=$B98),(OFFSET(Tablo[JOUR],0,AH$1)))</f>
        <v>0</v>
      </c>
      <c r="AI98" s="19">
        <f ca="1">SUMPRODUCT((Tablo[SEMAINE]=$A98)*(Tablo[am/pm]=$B98),(OFFSET(Tablo[am/pm],0,AI$1)))</f>
        <v>0</v>
      </c>
      <c r="AJ98" s="19">
        <f ca="1">SUMPRODUCT((Tablo[JOUR]=$A98)*(Tablo[marc]=$B98),(OFFSET(Tablo[marc],0,AJ$1)))</f>
        <v>0</v>
      </c>
      <c r="AK98" s="19">
        <f ca="1">SUMPRODUCT((Tablo[am/pm]=$A98)*(Tablo[Jérémy M]=$B98),(OFFSET(Tablo[Jérémy M],0,AK$1)))</f>
        <v>0</v>
      </c>
      <c r="AL98" s="19">
        <f ca="1">SUMPRODUCT((Tablo[marc]=$A98)*(Tablo[ursula]=$B98),(OFFSET(Tablo[ursula],0,AL$1)))</f>
        <v>0</v>
      </c>
      <c r="AM98" s="19">
        <f ca="1">SUMPRODUCT((Tablo[SEMAINE]=$A98)*(Tablo[am/pm]=$B98),(OFFSET(Tablo[am/pm],0,AM$1)))</f>
        <v>0</v>
      </c>
      <c r="AN98" s="19">
        <f ca="1">SUMPRODUCT((Tablo[SEMAINE]=$A98)*(Tablo[am/pm]=$B98),(OFFSET(Tablo[am/pm],0,AN$1)))</f>
        <v>0</v>
      </c>
      <c r="AO98" s="19">
        <f ca="1">SUMPRODUCT((Tablo[[  ]]=$A98)*(Tablo[JOUR]=$B98),(OFFSET(Tablo[JOUR],0,AO$1)))</f>
        <v>0</v>
      </c>
      <c r="AP98" s="19">
        <f ca="1">SUMPRODUCT((Tablo[SEMAINE]=$A98)*(Tablo[am/pm]=$B98),(OFFSET(Tablo[am/pm],0,AP$1)))</f>
        <v>0</v>
      </c>
      <c r="AQ98" s="19">
        <f ca="1">SUMPRODUCT((Tablo[JOUR]=$A98)*(Tablo[marc]=$B98),(OFFSET(Tablo[marc],0,AQ$1)))</f>
        <v>0</v>
      </c>
      <c r="AR98" s="19">
        <f ca="1">SUMPRODUCT((Tablo[[  ]]=$A98)*(Tablo[JOUR]=$B98),(OFFSET(Tablo[JOUR],0,AR$1)))</f>
        <v>0</v>
      </c>
      <c r="AS98" s="19">
        <f ca="1">SUMPRODUCT((Tablo[[  ]]=$A98)*(Tablo[JOUR]=$B98),(OFFSET(Tablo[JOUR],0,AS$1)))</f>
        <v>0</v>
      </c>
      <c r="AT98" s="19">
        <f ca="1">SUMPRODUCT((Tablo[SEMAINE]=$A98)*(Tablo[am/pm]=$B98),(OFFSET(Tablo[am/pm],0,AT$1)))</f>
        <v>0</v>
      </c>
      <c r="AU98" s="19">
        <f ca="1">SUMPRODUCT((Tablo[JOUR]=$A98)*(Tablo[marc]=$B98),(OFFSET(Tablo[marc],0,AU$1)))</f>
        <v>0</v>
      </c>
      <c r="AV98" s="19">
        <f ca="1">SUMPRODUCT((Tablo[SEMAINE]=$A98)*(Tablo[am/pm]=$B98),(OFFSET(Tablo[am/pm],0,AV$1)))</f>
        <v>0</v>
      </c>
      <c r="AW98" s="19" t="e">
        <f ca="1">SUMPRODUCT((Tablo[[  ]]=$A98)*(Tablo[JOUR]=$B98),(OFFSET(Tablo[JOUR],0,AW$1)))</f>
        <v>#N/A</v>
      </c>
      <c r="AX98" s="19" t="e">
        <f ca="1">SUMPRODUCT((Tablo[[  ]]=$A98)*(Tablo[JOUR]=$B98),(OFFSET(Tablo[JOUR],0,AX$1)))</f>
        <v>#N/A</v>
      </c>
    </row>
    <row r="99" spans="1:50">
      <c r="A99" s="17"/>
      <c r="B99" s="12" t="s">
        <v>72</v>
      </c>
      <c r="C99" s="12" t="s">
        <v>85</v>
      </c>
      <c r="D99" s="20">
        <f ca="1">SUMPRODUCT((Tablo[[  ]]=$A98)*(Tablo[JOUR]=$B99),(OFFSET(Tablo[JOUR],0,D$1)))</f>
        <v>0</v>
      </c>
      <c r="E99" s="20">
        <f ca="1">SUMPRODUCT((Tablo[[  ]]=$A98)*(Tablo[JOUR]=$B99),(OFFSET(Tablo[JOUR],0,E$1)))</f>
        <v>0</v>
      </c>
      <c r="F99" s="20">
        <f ca="1">SUMPRODUCT((Tablo[[  ]]=$A98)*(Tablo[JOUR]=$B99),(OFFSET(Tablo[JOUR],0,F$1)))</f>
        <v>0</v>
      </c>
      <c r="G99" s="20">
        <f ca="1">SUMPRODUCT((Tablo[[  ]]=$A98)*(Tablo[JOUR]=$B99),(OFFSET(Tablo[JOUR],0,G$1)))</f>
        <v>0</v>
      </c>
      <c r="H99" s="20">
        <f ca="1">SUMPRODUCT((Tablo[[  ]]=$A98)*(Tablo[JOUR]=$B99),(OFFSET(Tablo[JOUR],0,H$1)))</f>
        <v>0</v>
      </c>
      <c r="I99" s="20">
        <f ca="1">SUMPRODUCT((Tablo[[  ]]=$A98)*(Tablo[JOUR]=$B99),(OFFSET(Tablo[JOUR],0,I$1)))</f>
        <v>0</v>
      </c>
      <c r="J99" s="20">
        <f ca="1">SUMPRODUCT((Tablo[[  ]]=$A98)*(Tablo[JOUR]=$B99),(OFFSET(Tablo[JOUR],0,J$1)))</f>
        <v>0</v>
      </c>
      <c r="K99" s="20">
        <f ca="1">SUMPRODUCT((Tablo[[  ]]=$A98)*(Tablo[JOUR]=$B99),(OFFSET(Tablo[JOUR],0,K$1)))</f>
        <v>0</v>
      </c>
      <c r="L99" s="20">
        <f ca="1">SUMPRODUCT((Tablo[[  ]]=$A98)*(Tablo[JOUR]=$B99),(OFFSET(Tablo[JOUR],0,L$1)))</f>
        <v>0</v>
      </c>
      <c r="M99" s="20">
        <f ca="1">SUMPRODUCT((Tablo[[  ]]=$A98)*(Tablo[JOUR]=$B99),(OFFSET(Tablo[JOUR],0,M$1)))</f>
        <v>0</v>
      </c>
      <c r="N99" s="20">
        <f ca="1">SUMPRODUCT((Tablo[SEMAINE]=$A98)*(Tablo[am/pm]=$B99),(OFFSET(Tablo[am/pm],0,N$1)))</f>
        <v>0</v>
      </c>
      <c r="O99" s="20">
        <f ca="1">SUMPRODUCT((Tablo[JOUR]=$A98)*(Tablo[marc]=$B99),(OFFSET(Tablo[marc],0,O$1)))</f>
        <v>0</v>
      </c>
      <c r="P99" s="20">
        <f ca="1">SUMPRODUCT((Tablo[am/pm]=$A98)*(Tablo[Jérémy M]=$B99),(OFFSET(Tablo[Jérémy M],0,P$1)))</f>
        <v>0</v>
      </c>
      <c r="Q99" s="20">
        <f ca="1">SUMPRODUCT((Tablo[marc]=$A98)*(Tablo[ursula]=$B99),(OFFSET(Tablo[ursula],0,Q$1)))</f>
        <v>0</v>
      </c>
      <c r="R99" s="20">
        <f ca="1">SUMPRODUCT((Tablo[[  ]]=$A98)*(Tablo[JOUR]=$B99),(OFFSET(Tablo[JOUR],0,R$1)))</f>
        <v>0</v>
      </c>
      <c r="S99" s="20">
        <f ca="1">SUMPRODUCT((Tablo[[  ]]=$A98)*(Tablo[JOUR]=$B99),(OFFSET(Tablo[JOUR],0,S$1)))</f>
        <v>0</v>
      </c>
      <c r="T99" s="20">
        <f ca="1">SUMPRODUCT((Tablo[[  ]]=$A98)*(Tablo[JOUR]=$B99),(OFFSET(Tablo[JOUR],0,T$1)))</f>
        <v>0</v>
      </c>
      <c r="U99" s="20">
        <f ca="1">SUMPRODUCT((Tablo[[  ]]=$A98)*(Tablo[JOUR]=$B99),(OFFSET(Tablo[JOUR],0,U$1)))</f>
        <v>0</v>
      </c>
      <c r="V99" s="20">
        <f ca="1">SUMPRODUCT((Tablo[SEMAINE]=$A98)*(Tablo[am/pm]=$B99),(OFFSET(Tablo[am/pm],0,V$1)))</f>
        <v>0</v>
      </c>
      <c r="W99" s="20">
        <f ca="1">SUMPRODUCT((Tablo[JOUR]=$A98)*(Tablo[marc]=$B99),(OFFSET(Tablo[marc],0,W$1)))</f>
        <v>0</v>
      </c>
      <c r="X99" s="20">
        <f ca="1">SUMPRODUCT((Tablo[am/pm]=$A98)*(Tablo[Jérémy M]=$B99),(OFFSET(Tablo[Jérémy M],0,X$1)))</f>
        <v>0</v>
      </c>
      <c r="Y99" s="20">
        <f ca="1">SUMPRODUCT((Tablo[marc]=$A98)*(Tablo[ursula]=$B99),(OFFSET(Tablo[ursula],0,Y$1)))</f>
        <v>0</v>
      </c>
      <c r="Z99" s="20">
        <f ca="1">SUMPRODUCT((Tablo[Jérémy M]=$A98)*(Tablo[carl]=$B99),(OFFSET(Tablo[carl],0,Z$1)))</f>
        <v>0</v>
      </c>
      <c r="AA99" s="20">
        <f ca="1">SUMPRODUCT((Tablo[[  ]]=$A98)*(Tablo[JOUR]=$B99),(OFFSET(Tablo[JOUR],0,AA$1)))</f>
        <v>0</v>
      </c>
      <c r="AB99" s="20">
        <f ca="1">SUMPRODUCT((Tablo[[  ]]=$A98)*(Tablo[JOUR]=$B99),(OFFSET(Tablo[JOUR],0,AB$1)))</f>
        <v>0</v>
      </c>
      <c r="AC99" s="20">
        <f ca="1">SUMPRODUCT((Tablo[[  ]]=$A98)*(Tablo[JOUR]=$B99),(OFFSET(Tablo[JOUR],0,AC$1)))</f>
        <v>0</v>
      </c>
      <c r="AD99" s="20">
        <f ca="1">SUMPRODUCT((Tablo[[  ]]=$A98)*(Tablo[JOUR]=$B99),(OFFSET(Tablo[JOUR],0,AD$1)))</f>
        <v>0</v>
      </c>
      <c r="AE99" s="20">
        <f ca="1">SUMPRODUCT((Tablo[[  ]]=$A98)*(Tablo[JOUR]=$B99),(OFFSET(Tablo[JOUR],0,AE$1)))</f>
        <v>0</v>
      </c>
      <c r="AF99" s="20">
        <f ca="1">SUMPRODUCT((Tablo[SEMAINE]=$A98)*(Tablo[am/pm]=$B99),(OFFSET(Tablo[am/pm],0,AF$1)))</f>
        <v>0</v>
      </c>
      <c r="AG99" s="20">
        <f ca="1">SUMPRODUCT((Tablo[[  ]]=$A98)*(Tablo[JOUR]=$B99),(OFFSET(Tablo[JOUR],0,AG$1)))</f>
        <v>0</v>
      </c>
      <c r="AH99" s="20">
        <f ca="1">SUMPRODUCT((Tablo[[  ]]=$A98)*(Tablo[JOUR]=$B99),(OFFSET(Tablo[JOUR],0,AH$1)))</f>
        <v>0</v>
      </c>
      <c r="AI99" s="20">
        <f ca="1">SUMPRODUCT((Tablo[SEMAINE]=$A98)*(Tablo[am/pm]=$B99),(OFFSET(Tablo[am/pm],0,AI$1)))</f>
        <v>0</v>
      </c>
      <c r="AJ99" s="20">
        <f ca="1">SUMPRODUCT((Tablo[JOUR]=$A98)*(Tablo[marc]=$B99),(OFFSET(Tablo[marc],0,AJ$1)))</f>
        <v>0</v>
      </c>
      <c r="AK99" s="20">
        <f ca="1">SUMPRODUCT((Tablo[am/pm]=$A98)*(Tablo[Jérémy M]=$B99),(OFFSET(Tablo[Jérémy M],0,AK$1)))</f>
        <v>0</v>
      </c>
      <c r="AL99" s="20">
        <f ca="1">SUMPRODUCT((Tablo[marc]=$A98)*(Tablo[ursula]=$B99),(OFFSET(Tablo[ursula],0,AL$1)))</f>
        <v>0</v>
      </c>
      <c r="AM99" s="20">
        <f ca="1">SUMPRODUCT((Tablo[SEMAINE]=$A98)*(Tablo[am/pm]=$B99),(OFFSET(Tablo[am/pm],0,AM$1)))</f>
        <v>0</v>
      </c>
      <c r="AN99" s="20">
        <f ca="1">SUMPRODUCT((Tablo[SEMAINE]=$A98)*(Tablo[am/pm]=$B99),(OFFSET(Tablo[am/pm],0,AN$1)))</f>
        <v>0</v>
      </c>
      <c r="AO99" s="20">
        <f ca="1">SUMPRODUCT((Tablo[[  ]]=$A98)*(Tablo[JOUR]=$B99),(OFFSET(Tablo[JOUR],0,AO$1)))</f>
        <v>0</v>
      </c>
      <c r="AP99" s="20">
        <f ca="1">SUMPRODUCT((Tablo[SEMAINE]=$A98)*(Tablo[am/pm]=$B99),(OFFSET(Tablo[am/pm],0,AP$1)))</f>
        <v>0</v>
      </c>
      <c r="AQ99" s="20">
        <f ca="1">SUMPRODUCT((Tablo[JOUR]=$A98)*(Tablo[marc]=$B99),(OFFSET(Tablo[marc],0,AQ$1)))</f>
        <v>0</v>
      </c>
      <c r="AR99" s="20">
        <f ca="1">SUMPRODUCT((Tablo[[  ]]=$A98)*(Tablo[JOUR]=$B99),(OFFSET(Tablo[JOUR],0,AR$1)))</f>
        <v>0</v>
      </c>
      <c r="AS99" s="20">
        <f ca="1">SUMPRODUCT((Tablo[[  ]]=$A98)*(Tablo[JOUR]=$B99),(OFFSET(Tablo[JOUR],0,AS$1)))</f>
        <v>0</v>
      </c>
      <c r="AT99" s="20">
        <f ca="1">SUMPRODUCT((Tablo[SEMAINE]=$A98)*(Tablo[am/pm]=$B99),(OFFSET(Tablo[am/pm],0,AT$1)))</f>
        <v>0</v>
      </c>
      <c r="AU99" s="20">
        <f ca="1">SUMPRODUCT((Tablo[JOUR]=$A98)*(Tablo[marc]=$B99),(OFFSET(Tablo[marc],0,AU$1)))</f>
        <v>0</v>
      </c>
      <c r="AV99" s="20">
        <f ca="1">SUMPRODUCT((Tablo[SEMAINE]=$A98)*(Tablo[am/pm]=$B99),(OFFSET(Tablo[am/pm],0,AV$1)))</f>
        <v>0</v>
      </c>
      <c r="AW99" s="20" t="e">
        <f ca="1">SUMPRODUCT((Tablo[[  ]]=$A98)*(Tablo[JOUR]=$B99),(OFFSET(Tablo[JOUR],0,AW$1)))</f>
        <v>#N/A</v>
      </c>
      <c r="AX99" s="20" t="e">
        <f ca="1">SUMPRODUCT((Tablo[[  ]]=$A98)*(Tablo[JOUR]=$B99),(OFFSET(Tablo[JOUR],0,AX$1)))</f>
        <v>#N/A</v>
      </c>
    </row>
    <row r="100" spans="1:50">
      <c r="A100" s="22"/>
      <c r="B100" s="23" t="s">
        <v>66</v>
      </c>
      <c r="C100" s="24" t="s">
        <v>86</v>
      </c>
      <c r="D100" s="20">
        <f ca="1">SUMPRODUCT((Tablo[[  ]]=$A98)*(Tablo[JOUR]=$B100),(OFFSET(Tablo[JOUR],0,D$1)))</f>
        <v>0</v>
      </c>
      <c r="E100" s="20">
        <f ca="1">SUMPRODUCT((Tablo[[  ]]=$A98)*(Tablo[JOUR]=$B100),(OFFSET(Tablo[JOUR],0,E$1)))</f>
        <v>0</v>
      </c>
      <c r="F100" s="20">
        <f ca="1">SUMPRODUCT((Tablo[[  ]]=$A98)*(Tablo[JOUR]=$B100),(OFFSET(Tablo[JOUR],0,F$1)))</f>
        <v>0</v>
      </c>
      <c r="G100" s="20">
        <f ca="1">SUMPRODUCT((Tablo[[  ]]=$A98)*(Tablo[JOUR]=$B100),(OFFSET(Tablo[JOUR],0,G$1)))</f>
        <v>0</v>
      </c>
      <c r="H100" s="20">
        <f ca="1">SUMPRODUCT((Tablo[[  ]]=$A98)*(Tablo[JOUR]=$B100),(OFFSET(Tablo[JOUR],0,H$1)))</f>
        <v>0</v>
      </c>
      <c r="I100" s="20">
        <f ca="1">SUMPRODUCT((Tablo[[  ]]=$A98)*(Tablo[JOUR]=$B100),(OFFSET(Tablo[JOUR],0,I$1)))</f>
        <v>0</v>
      </c>
      <c r="J100" s="20">
        <f ca="1">SUMPRODUCT((Tablo[[  ]]=$A98)*(Tablo[JOUR]=$B100),(OFFSET(Tablo[JOUR],0,J$1)))</f>
        <v>0</v>
      </c>
      <c r="K100" s="20">
        <f ca="1">SUMPRODUCT((Tablo[[  ]]=$A98)*(Tablo[JOUR]=$B100),(OFFSET(Tablo[JOUR],0,K$1)))</f>
        <v>0</v>
      </c>
      <c r="L100" s="20">
        <f ca="1">SUMPRODUCT((Tablo[[  ]]=$A98)*(Tablo[JOUR]=$B100),(OFFSET(Tablo[JOUR],0,L$1)))</f>
        <v>0</v>
      </c>
      <c r="M100" s="20">
        <f ca="1">SUMPRODUCT((Tablo[[  ]]=$A98)*(Tablo[JOUR]=$B100),(OFFSET(Tablo[JOUR],0,M$1)))</f>
        <v>0</v>
      </c>
      <c r="N100" s="20">
        <f ca="1">SUMPRODUCT((Tablo[SEMAINE]=$A98)*(Tablo[am/pm]=$B100),(OFFSET(Tablo[am/pm],0,N$1)))</f>
        <v>0</v>
      </c>
      <c r="O100" s="20">
        <f ca="1">SUMPRODUCT((Tablo[JOUR]=$A98)*(Tablo[marc]=$B100),(OFFSET(Tablo[marc],0,O$1)))</f>
        <v>0</v>
      </c>
      <c r="P100" s="20">
        <f ca="1">SUMPRODUCT((Tablo[am/pm]=$A98)*(Tablo[Jérémy M]=$B100),(OFFSET(Tablo[Jérémy M],0,P$1)))</f>
        <v>0</v>
      </c>
      <c r="Q100" s="20">
        <f ca="1">SUMPRODUCT((Tablo[marc]=$A98)*(Tablo[ursula]=$B100),(OFFSET(Tablo[ursula],0,Q$1)))</f>
        <v>0</v>
      </c>
      <c r="R100" s="20">
        <f ca="1">SUMPRODUCT((Tablo[[  ]]=$A98)*(Tablo[JOUR]=$B100),(OFFSET(Tablo[JOUR],0,R$1)))</f>
        <v>0</v>
      </c>
      <c r="S100" s="20">
        <f ca="1">SUMPRODUCT((Tablo[[  ]]=$A98)*(Tablo[JOUR]=$B100),(OFFSET(Tablo[JOUR],0,S$1)))</f>
        <v>0</v>
      </c>
      <c r="T100" s="20">
        <f ca="1">SUMPRODUCT((Tablo[[  ]]=$A98)*(Tablo[JOUR]=$B100),(OFFSET(Tablo[JOUR],0,T$1)))</f>
        <v>0</v>
      </c>
      <c r="U100" s="20">
        <f ca="1">SUMPRODUCT((Tablo[[  ]]=$A98)*(Tablo[JOUR]=$B100),(OFFSET(Tablo[JOUR],0,U$1)))</f>
        <v>0</v>
      </c>
      <c r="V100" s="20">
        <f ca="1">SUMPRODUCT((Tablo[SEMAINE]=$A98)*(Tablo[am/pm]=$B100),(OFFSET(Tablo[am/pm],0,V$1)))</f>
        <v>0</v>
      </c>
      <c r="W100" s="20">
        <f ca="1">SUMPRODUCT((Tablo[JOUR]=$A98)*(Tablo[marc]=$B100),(OFFSET(Tablo[marc],0,W$1)))</f>
        <v>0</v>
      </c>
      <c r="X100" s="20">
        <f ca="1">SUMPRODUCT((Tablo[am/pm]=$A98)*(Tablo[Jérémy M]=$B100),(OFFSET(Tablo[Jérémy M],0,X$1)))</f>
        <v>0</v>
      </c>
      <c r="Y100" s="20">
        <f ca="1">SUMPRODUCT((Tablo[marc]=$A98)*(Tablo[ursula]=$B100),(OFFSET(Tablo[ursula],0,Y$1)))</f>
        <v>0</v>
      </c>
      <c r="Z100" s="20">
        <f ca="1">SUMPRODUCT((Tablo[Jérémy M]=$A98)*(Tablo[carl]=$B100),(OFFSET(Tablo[carl],0,Z$1)))</f>
        <v>0</v>
      </c>
      <c r="AA100" s="20">
        <f ca="1">SUMPRODUCT((Tablo[[  ]]=$A98)*(Tablo[JOUR]=$B100),(OFFSET(Tablo[JOUR],0,AA$1)))</f>
        <v>0</v>
      </c>
      <c r="AB100" s="20">
        <f ca="1">SUMPRODUCT((Tablo[[  ]]=$A98)*(Tablo[JOUR]=$B100),(OFFSET(Tablo[JOUR],0,AB$1)))</f>
        <v>0</v>
      </c>
      <c r="AC100" s="20">
        <f ca="1">SUMPRODUCT((Tablo[[  ]]=$A98)*(Tablo[JOUR]=$B100),(OFFSET(Tablo[JOUR],0,AC$1)))</f>
        <v>0</v>
      </c>
      <c r="AD100" s="20">
        <f ca="1">SUMPRODUCT((Tablo[[  ]]=$A98)*(Tablo[JOUR]=$B100),(OFFSET(Tablo[JOUR],0,AD$1)))</f>
        <v>0</v>
      </c>
      <c r="AE100" s="20">
        <f ca="1">SUMPRODUCT((Tablo[[  ]]=$A98)*(Tablo[JOUR]=$B100),(OFFSET(Tablo[JOUR],0,AE$1)))</f>
        <v>0</v>
      </c>
      <c r="AF100" s="20">
        <f ca="1">SUMPRODUCT((Tablo[SEMAINE]=$A98)*(Tablo[am/pm]=$B100),(OFFSET(Tablo[am/pm],0,AF$1)))</f>
        <v>0</v>
      </c>
      <c r="AG100" s="20">
        <f ca="1">SUMPRODUCT((Tablo[[  ]]=$A98)*(Tablo[JOUR]=$B100),(OFFSET(Tablo[JOUR],0,AG$1)))</f>
        <v>0</v>
      </c>
      <c r="AH100" s="20">
        <f ca="1">SUMPRODUCT((Tablo[[  ]]=$A98)*(Tablo[JOUR]=$B100),(OFFSET(Tablo[JOUR],0,AH$1)))</f>
        <v>0</v>
      </c>
      <c r="AI100" s="20">
        <f ca="1">SUMPRODUCT((Tablo[SEMAINE]=$A98)*(Tablo[am/pm]=$B100),(OFFSET(Tablo[am/pm],0,AI$1)))</f>
        <v>0</v>
      </c>
      <c r="AJ100" s="20">
        <f ca="1">SUMPRODUCT((Tablo[JOUR]=$A98)*(Tablo[marc]=$B100),(OFFSET(Tablo[marc],0,AJ$1)))</f>
        <v>0</v>
      </c>
      <c r="AK100" s="20">
        <f ca="1">SUMPRODUCT((Tablo[am/pm]=$A98)*(Tablo[Jérémy M]=$B100),(OFFSET(Tablo[Jérémy M],0,AK$1)))</f>
        <v>0</v>
      </c>
      <c r="AL100" s="20">
        <f ca="1">SUMPRODUCT((Tablo[marc]=$A98)*(Tablo[ursula]=$B100),(OFFSET(Tablo[ursula],0,AL$1)))</f>
        <v>0</v>
      </c>
      <c r="AM100" s="20">
        <f ca="1">SUMPRODUCT((Tablo[SEMAINE]=$A98)*(Tablo[am/pm]=$B100),(OFFSET(Tablo[am/pm],0,AM$1)))</f>
        <v>0</v>
      </c>
      <c r="AN100" s="20">
        <f ca="1">SUMPRODUCT((Tablo[SEMAINE]=$A98)*(Tablo[am/pm]=$B100),(OFFSET(Tablo[am/pm],0,AN$1)))</f>
        <v>0</v>
      </c>
      <c r="AO100" s="20">
        <f ca="1">SUMPRODUCT((Tablo[[  ]]=$A98)*(Tablo[JOUR]=$B100),(OFFSET(Tablo[JOUR],0,AO$1)))</f>
        <v>0</v>
      </c>
      <c r="AP100" s="20">
        <f ca="1">SUMPRODUCT((Tablo[SEMAINE]=$A98)*(Tablo[am/pm]=$B100),(OFFSET(Tablo[am/pm],0,AP$1)))</f>
        <v>0</v>
      </c>
      <c r="AQ100" s="20">
        <f ca="1">SUMPRODUCT((Tablo[JOUR]=$A98)*(Tablo[marc]=$B100),(OFFSET(Tablo[marc],0,AQ$1)))</f>
        <v>0</v>
      </c>
      <c r="AR100" s="20">
        <f ca="1">SUMPRODUCT((Tablo[[  ]]=$A98)*(Tablo[JOUR]=$B100),(OFFSET(Tablo[JOUR],0,AR$1)))</f>
        <v>0</v>
      </c>
      <c r="AS100" s="20">
        <f ca="1">SUMPRODUCT((Tablo[[  ]]=$A98)*(Tablo[JOUR]=$B100),(OFFSET(Tablo[JOUR],0,AS$1)))</f>
        <v>0</v>
      </c>
      <c r="AT100" s="20">
        <f ca="1">SUMPRODUCT((Tablo[SEMAINE]=$A98)*(Tablo[am/pm]=$B100),(OFFSET(Tablo[am/pm],0,AT$1)))</f>
        <v>0</v>
      </c>
      <c r="AU100" s="20">
        <f ca="1">SUMPRODUCT((Tablo[JOUR]=$A98)*(Tablo[marc]=$B100),(OFFSET(Tablo[marc],0,AU$1)))</f>
        <v>0</v>
      </c>
      <c r="AV100" s="20">
        <f ca="1">SUMPRODUCT((Tablo[SEMAINE]=$A98)*(Tablo[am/pm]=$B100),(OFFSET(Tablo[am/pm],0,AV$1)))</f>
        <v>0</v>
      </c>
      <c r="AW100" s="20" t="e">
        <f ca="1">SUMPRODUCT((Tablo[[  ]]=$A98)*(Tablo[JOUR]=$B100),(OFFSET(Tablo[JOUR],0,AW$1)))</f>
        <v>#N/A</v>
      </c>
      <c r="AX100" s="20" t="e">
        <f ca="1">SUMPRODUCT((Tablo[[  ]]=$A98)*(Tablo[JOUR]=$B100),(OFFSET(Tablo[JOUR],0,AX$1)))</f>
        <v>#N/A</v>
      </c>
    </row>
    <row r="101" spans="1:50">
      <c r="A101" s="17"/>
      <c r="B101" s="14" t="s">
        <v>87</v>
      </c>
      <c r="C101" s="12" t="s">
        <v>86</v>
      </c>
      <c r="D101" s="12">
        <f>SUMPRODUCT((Tablo[[  ]]=$A98)*(COUNTIF(JF,Tablo[JOUR])))</f>
        <v>0</v>
      </c>
      <c r="E101" s="12">
        <f>SUMPRODUCT((Tablo[[  ]]=$A98)*(COUNTIF(JF,Tablo[JOUR])))</f>
        <v>0</v>
      </c>
      <c r="F101" s="12">
        <f>SUMPRODUCT((Tablo[[  ]]=$A98)*(COUNTIF(JF,Tablo[JOUR])))</f>
        <v>0</v>
      </c>
      <c r="G101" s="12">
        <f>SUMPRODUCT((Tablo[[  ]]=$A98)*(COUNTIF(JF,Tablo[JOUR])))</f>
        <v>0</v>
      </c>
      <c r="H101" s="12">
        <f>SUMPRODUCT((Tablo[[  ]]=$A98)*(COUNTIF(JF,Tablo[JOUR])))</f>
        <v>0</v>
      </c>
      <c r="I101" s="12">
        <f>SUMPRODUCT((Tablo[[  ]]=$A98)*(COUNTIF(JF,Tablo[JOUR])))</f>
        <v>0</v>
      </c>
      <c r="J101" s="12">
        <f>SUMPRODUCT((Tablo[[  ]]=$A98)*(COUNTIF(JF,Tablo[JOUR])))</f>
        <v>0</v>
      </c>
      <c r="K101" s="12">
        <f>SUMPRODUCT((Tablo[[  ]]=$A98)*(COUNTIF(JF,Tablo[JOUR])))</f>
        <v>0</v>
      </c>
      <c r="L101" s="12">
        <f>SUMPRODUCT((Tablo[[  ]]=$A98)*(COUNTIF(JF,Tablo[JOUR])))</f>
        <v>0</v>
      </c>
      <c r="M101" s="12">
        <f>SUMPRODUCT((Tablo[[  ]]=$A98)*(COUNTIF(JF,Tablo[JOUR])))</f>
        <v>0</v>
      </c>
      <c r="N101" s="12">
        <f>SUMPRODUCT((Tablo[SEMAINE]=$A98)*(COUNTIF(JF,Tablo[am/pm])))</f>
        <v>0</v>
      </c>
      <c r="O101" s="12">
        <f>SUMPRODUCT((Tablo[JOUR]=$A98)*(COUNTIF(JF,Tablo[marc])))</f>
        <v>0</v>
      </c>
      <c r="P101" s="12">
        <f>SUMPRODUCT((Tablo[am/pm]=$A98)*(COUNTIF(JF,Tablo[Jérémy M])))</f>
        <v>0</v>
      </c>
      <c r="Q101" s="12">
        <f>SUMPRODUCT((Tablo[marc]=$A98)*(COUNTIF(JF,Tablo[ursula])))</f>
        <v>0</v>
      </c>
      <c r="R101" s="12">
        <f>SUMPRODUCT((Tablo[[  ]]=$A98)*(COUNTIF(JF,Tablo[JOUR])))</f>
        <v>0</v>
      </c>
      <c r="S101" s="12">
        <f>SUMPRODUCT((Tablo[[  ]]=$A98)*(COUNTIF(JF,Tablo[JOUR])))</f>
        <v>0</v>
      </c>
      <c r="T101" s="12">
        <f>SUMPRODUCT((Tablo[[  ]]=$A98)*(COUNTIF(JF,Tablo[JOUR])))</f>
        <v>0</v>
      </c>
      <c r="U101" s="12">
        <f>SUMPRODUCT((Tablo[[  ]]=$A98)*(COUNTIF(JF,Tablo[JOUR])))</f>
        <v>0</v>
      </c>
      <c r="V101" s="12">
        <f>SUMPRODUCT((Tablo[SEMAINE]=$A98)*(COUNTIF(JF,Tablo[am/pm])))</f>
        <v>0</v>
      </c>
      <c r="W101" s="12">
        <f>SUMPRODUCT((Tablo[JOUR]=$A98)*(COUNTIF(JF,Tablo[marc])))</f>
        <v>0</v>
      </c>
      <c r="X101" s="12">
        <f>SUMPRODUCT((Tablo[am/pm]=$A98)*(COUNTIF(JF,Tablo[Jérémy M])))</f>
        <v>0</v>
      </c>
      <c r="Y101" s="12">
        <f>SUMPRODUCT((Tablo[marc]=$A98)*(COUNTIF(JF,Tablo[ursula])))</f>
        <v>0</v>
      </c>
      <c r="Z101" s="12">
        <f>SUMPRODUCT((Tablo[Jérémy M]=$A98)*(COUNTIF(JF,Tablo[carl])))</f>
        <v>0</v>
      </c>
      <c r="AA101" s="12">
        <f>SUMPRODUCT((Tablo[[  ]]=$A98)*(COUNTIF(JF,Tablo[JOUR])))</f>
        <v>0</v>
      </c>
      <c r="AB101" s="12">
        <f>SUMPRODUCT((Tablo[[  ]]=$A98)*(COUNTIF(JF,Tablo[JOUR])))</f>
        <v>0</v>
      </c>
      <c r="AC101" s="12">
        <f>SUMPRODUCT((Tablo[[  ]]=$A98)*(COUNTIF(JF,Tablo[JOUR])))</f>
        <v>0</v>
      </c>
      <c r="AD101" s="12">
        <f>SUMPRODUCT((Tablo[[  ]]=$A98)*(COUNTIF(JF,Tablo[JOUR])))</f>
        <v>0</v>
      </c>
      <c r="AE101" s="12">
        <f>SUMPRODUCT((Tablo[[  ]]=$A98)*(COUNTIF(JF,Tablo[JOUR])))</f>
        <v>0</v>
      </c>
      <c r="AF101" s="12">
        <f>SUMPRODUCT((Tablo[SEMAINE]=$A98)*(COUNTIF(JF,Tablo[am/pm])))</f>
        <v>0</v>
      </c>
      <c r="AG101" s="12">
        <f>SUMPRODUCT((Tablo[[  ]]=$A98)*(COUNTIF(JF,Tablo[JOUR])))</f>
        <v>0</v>
      </c>
      <c r="AH101" s="12">
        <f>SUMPRODUCT((Tablo[[  ]]=$A98)*(COUNTIF(JF,Tablo[JOUR])))</f>
        <v>0</v>
      </c>
      <c r="AI101" s="12">
        <f>SUMPRODUCT((Tablo[SEMAINE]=$A98)*(COUNTIF(JF,Tablo[am/pm])))</f>
        <v>0</v>
      </c>
      <c r="AJ101" s="12">
        <f>SUMPRODUCT((Tablo[JOUR]=$A98)*(COUNTIF(JF,Tablo[marc])))</f>
        <v>0</v>
      </c>
      <c r="AK101" s="12">
        <f>SUMPRODUCT((Tablo[am/pm]=$A98)*(COUNTIF(JF,Tablo[Jérémy M])))</f>
        <v>0</v>
      </c>
      <c r="AL101" s="12">
        <f>SUMPRODUCT((Tablo[marc]=$A98)*(COUNTIF(JF,Tablo[ursula])))</f>
        <v>0</v>
      </c>
      <c r="AM101" s="12">
        <f>SUMPRODUCT((Tablo[SEMAINE]=$A98)*(COUNTIF(JF,Tablo[am/pm])))</f>
        <v>0</v>
      </c>
      <c r="AN101" s="12">
        <f>SUMPRODUCT((Tablo[SEMAINE]=$A98)*(COUNTIF(JF,Tablo[am/pm])))</f>
        <v>0</v>
      </c>
      <c r="AO101" s="12">
        <f>SUMPRODUCT((Tablo[[  ]]=$A98)*(COUNTIF(JF,Tablo[JOUR])))</f>
        <v>0</v>
      </c>
      <c r="AP101" s="12">
        <f>SUMPRODUCT((Tablo[SEMAINE]=$A98)*(COUNTIF(JF,Tablo[am/pm])))</f>
        <v>0</v>
      </c>
      <c r="AQ101" s="12">
        <f>SUMPRODUCT((Tablo[JOUR]=$A98)*(COUNTIF(JF,Tablo[marc])))</f>
        <v>0</v>
      </c>
      <c r="AR101" s="12">
        <f>SUMPRODUCT((Tablo[[  ]]=$A98)*(COUNTIF(JF,Tablo[JOUR])))</f>
        <v>0</v>
      </c>
      <c r="AS101" s="12">
        <f>SUMPRODUCT((Tablo[[  ]]=$A98)*(COUNTIF(JF,Tablo[JOUR])))</f>
        <v>0</v>
      </c>
      <c r="AT101" s="12">
        <f>SUMPRODUCT((Tablo[SEMAINE]=$A98)*(COUNTIF(JF,Tablo[am/pm])))</f>
        <v>0</v>
      </c>
      <c r="AU101" s="12">
        <f>SUMPRODUCT((Tablo[JOUR]=$A98)*(COUNTIF(JF,Tablo[marc])))</f>
        <v>0</v>
      </c>
      <c r="AV101" s="12">
        <f>SUMPRODUCT((Tablo[SEMAINE]=$A98)*(COUNTIF(JF,Tablo[am/pm])))</f>
        <v>0</v>
      </c>
      <c r="AW101" s="12">
        <f>SUMPRODUCT((Tablo[[  ]]=$A98)*(COUNTIF(JF,Tablo[JOUR])))</f>
        <v>0</v>
      </c>
      <c r="AX101" s="12">
        <f>SUMPRODUCT((Tablo[[  ]]=$A98)*(COUNTIF(JF,Tablo[JOUR])))</f>
        <v>0</v>
      </c>
    </row>
    <row r="102" spans="1:50">
      <c r="A102" s="17"/>
      <c r="B102" s="15" t="s">
        <v>74</v>
      </c>
      <c r="C102" s="12" t="s">
        <v>88</v>
      </c>
      <c r="D102" s="12">
        <f ca="1">SUMPRODUCT((Tablo[[  ]]=$A98)*(OFFSET(Tablo[JOUR],0,D$1)=$B102))</f>
        <v>0</v>
      </c>
      <c r="E102" s="12">
        <f ca="1">SUMPRODUCT((Tablo[[  ]]=$A98)*(OFFSET(Tablo[JOUR],0,E$1)=$B102))</f>
        <v>0</v>
      </c>
      <c r="F102" s="12">
        <f ca="1">SUMPRODUCT((Tablo[[  ]]=$A98)*(OFFSET(Tablo[JOUR],0,F$1)=$B102))</f>
        <v>0</v>
      </c>
      <c r="G102" s="12">
        <f ca="1">SUMPRODUCT((Tablo[[  ]]=$A98)*(OFFSET(Tablo[JOUR],0,G$1)=$B102))</f>
        <v>0</v>
      </c>
      <c r="H102" s="12">
        <f ca="1">SUMPRODUCT((Tablo[[  ]]=$A98)*(OFFSET(Tablo[JOUR],0,H$1)=$B102))</f>
        <v>0</v>
      </c>
      <c r="I102" s="12">
        <f ca="1">SUMPRODUCT((Tablo[[  ]]=$A98)*(OFFSET(Tablo[JOUR],0,I$1)=$B102))</f>
        <v>0</v>
      </c>
      <c r="J102" s="12">
        <f ca="1">SUMPRODUCT((Tablo[[  ]]=$A98)*(OFFSET(Tablo[JOUR],0,J$1)=$B102))</f>
        <v>0</v>
      </c>
      <c r="K102" s="12">
        <f ca="1">SUMPRODUCT((Tablo[[  ]]=$A98)*(OFFSET(Tablo[JOUR],0,K$1)=$B102))</f>
        <v>0</v>
      </c>
      <c r="L102" s="12">
        <f ca="1">SUMPRODUCT((Tablo[[  ]]=$A98)*(OFFSET(Tablo[JOUR],0,L$1)=$B102))</f>
        <v>0</v>
      </c>
      <c r="M102" s="12">
        <f ca="1">SUMPRODUCT((Tablo[[  ]]=$A98)*(OFFSET(Tablo[JOUR],0,M$1)=$B102))</f>
        <v>0</v>
      </c>
      <c r="N102" s="12">
        <f ca="1">SUMPRODUCT((Tablo[SEMAINE]=$A98)*(OFFSET(Tablo[am/pm],0,N$1)=$B102))</f>
        <v>0</v>
      </c>
      <c r="O102" s="12">
        <f ca="1">SUMPRODUCT((Tablo[JOUR]=$A98)*(OFFSET(Tablo[marc],0,O$1)=$B102))</f>
        <v>0</v>
      </c>
      <c r="P102" s="12">
        <f ca="1">SUMPRODUCT((Tablo[am/pm]=$A98)*(OFFSET(Tablo[Jérémy M],0,P$1)=$B102))</f>
        <v>0</v>
      </c>
      <c r="Q102" s="12">
        <f ca="1">SUMPRODUCT((Tablo[marc]=$A98)*(OFFSET(Tablo[ursula],0,Q$1)=$B102))</f>
        <v>0</v>
      </c>
      <c r="R102" s="12">
        <f ca="1">SUMPRODUCT((Tablo[[  ]]=$A98)*(OFFSET(Tablo[JOUR],0,R$1)=$B102))</f>
        <v>0</v>
      </c>
      <c r="S102" s="12">
        <f ca="1">SUMPRODUCT((Tablo[[  ]]=$A98)*(OFFSET(Tablo[JOUR],0,S$1)=$B102))</f>
        <v>0</v>
      </c>
      <c r="T102" s="12">
        <f ca="1">SUMPRODUCT((Tablo[[  ]]=$A98)*(OFFSET(Tablo[JOUR],0,T$1)=$B102))</f>
        <v>0</v>
      </c>
      <c r="U102" s="12">
        <f ca="1">SUMPRODUCT((Tablo[[  ]]=$A98)*(OFFSET(Tablo[JOUR],0,U$1)=$B102))</f>
        <v>0</v>
      </c>
      <c r="V102" s="12">
        <f ca="1">SUMPRODUCT((Tablo[SEMAINE]=$A98)*(OFFSET(Tablo[am/pm],0,V$1)=$B102))</f>
        <v>0</v>
      </c>
      <c r="W102" s="12">
        <f ca="1">SUMPRODUCT((Tablo[JOUR]=$A98)*(OFFSET(Tablo[marc],0,W$1)=$B102))</f>
        <v>0</v>
      </c>
      <c r="X102" s="12">
        <f ca="1">SUMPRODUCT((Tablo[am/pm]=$A98)*(OFFSET(Tablo[Jérémy M],0,X$1)=$B102))</f>
        <v>0</v>
      </c>
      <c r="Y102" s="12">
        <f ca="1">SUMPRODUCT((Tablo[marc]=$A98)*(OFFSET(Tablo[ursula],0,Y$1)=$B102))</f>
        <v>0</v>
      </c>
      <c r="Z102" s="12">
        <f ca="1">SUMPRODUCT((Tablo[Jérémy M]=$A98)*(OFFSET(Tablo[carl],0,Z$1)=$B102))</f>
        <v>0</v>
      </c>
      <c r="AA102" s="12">
        <f ca="1">SUMPRODUCT((Tablo[[  ]]=$A98)*(OFFSET(Tablo[JOUR],0,AA$1)=$B102))</f>
        <v>0</v>
      </c>
      <c r="AB102" s="12">
        <f ca="1">SUMPRODUCT((Tablo[[  ]]=$A98)*(OFFSET(Tablo[JOUR],0,AB$1)=$B102))</f>
        <v>0</v>
      </c>
      <c r="AC102" s="12">
        <f ca="1">SUMPRODUCT((Tablo[[  ]]=$A98)*(OFFSET(Tablo[JOUR],0,AC$1)=$B102))</f>
        <v>0</v>
      </c>
      <c r="AD102" s="12">
        <f ca="1">SUMPRODUCT((Tablo[[  ]]=$A98)*(OFFSET(Tablo[JOUR],0,AD$1)=$B102))</f>
        <v>0</v>
      </c>
      <c r="AE102" s="12">
        <f ca="1">SUMPRODUCT((Tablo[[  ]]=$A98)*(OFFSET(Tablo[JOUR],0,AE$1)=$B102))</f>
        <v>0</v>
      </c>
      <c r="AF102" s="12">
        <f ca="1">SUMPRODUCT((Tablo[SEMAINE]=$A98)*(OFFSET(Tablo[am/pm],0,AF$1)=$B102))</f>
        <v>0</v>
      </c>
      <c r="AG102" s="12">
        <f ca="1">SUMPRODUCT((Tablo[[  ]]=$A98)*(OFFSET(Tablo[JOUR],0,AG$1)=$B102))</f>
        <v>0</v>
      </c>
      <c r="AH102" s="12">
        <f ca="1">SUMPRODUCT((Tablo[[  ]]=$A98)*(OFFSET(Tablo[JOUR],0,AH$1)=$B102))</f>
        <v>0</v>
      </c>
      <c r="AI102" s="12">
        <f ca="1">SUMPRODUCT((Tablo[SEMAINE]=$A98)*(OFFSET(Tablo[am/pm],0,AI$1)=$B102))</f>
        <v>0</v>
      </c>
      <c r="AJ102" s="12">
        <f ca="1">SUMPRODUCT((Tablo[JOUR]=$A98)*(OFFSET(Tablo[marc],0,AJ$1)=$B102))</f>
        <v>0</v>
      </c>
      <c r="AK102" s="12">
        <f ca="1">SUMPRODUCT((Tablo[am/pm]=$A98)*(OFFSET(Tablo[Jérémy M],0,AK$1)=$B102))</f>
        <v>0</v>
      </c>
      <c r="AL102" s="12">
        <f ca="1">SUMPRODUCT((Tablo[marc]=$A98)*(OFFSET(Tablo[ursula],0,AL$1)=$B102))</f>
        <v>0</v>
      </c>
      <c r="AM102" s="12">
        <f ca="1">SUMPRODUCT((Tablo[SEMAINE]=$A98)*(OFFSET(Tablo[am/pm],0,AM$1)=$B102))</f>
        <v>0</v>
      </c>
      <c r="AN102" s="12">
        <f ca="1">SUMPRODUCT((Tablo[SEMAINE]=$A98)*(OFFSET(Tablo[am/pm],0,AN$1)=$B102))</f>
        <v>0</v>
      </c>
      <c r="AO102" s="12">
        <f ca="1">SUMPRODUCT((Tablo[[  ]]=$A98)*(OFFSET(Tablo[JOUR],0,AO$1)=$B102))</f>
        <v>0</v>
      </c>
      <c r="AP102" s="12">
        <f ca="1">SUMPRODUCT((Tablo[SEMAINE]=$A98)*(OFFSET(Tablo[am/pm],0,AP$1)=$B102))</f>
        <v>0</v>
      </c>
      <c r="AQ102" s="12">
        <f ca="1">SUMPRODUCT((Tablo[JOUR]=$A98)*(OFFSET(Tablo[marc],0,AQ$1)=$B102))</f>
        <v>0</v>
      </c>
      <c r="AR102" s="12">
        <f ca="1">SUMPRODUCT((Tablo[[  ]]=$A98)*(OFFSET(Tablo[JOUR],0,AR$1)=$B102))</f>
        <v>0</v>
      </c>
      <c r="AS102" s="12">
        <f ca="1">SUMPRODUCT((Tablo[[  ]]=$A98)*(OFFSET(Tablo[JOUR],0,AS$1)=$B102))</f>
        <v>0</v>
      </c>
      <c r="AT102" s="12">
        <f ca="1">SUMPRODUCT((Tablo[SEMAINE]=$A98)*(OFFSET(Tablo[am/pm],0,AT$1)=$B102))</f>
        <v>0</v>
      </c>
      <c r="AU102" s="12">
        <f ca="1">SUMPRODUCT((Tablo[JOUR]=$A98)*(OFFSET(Tablo[marc],0,AU$1)=$B102))</f>
        <v>0</v>
      </c>
      <c r="AV102" s="12">
        <f ca="1">SUMPRODUCT((Tablo[SEMAINE]=$A98)*(OFFSET(Tablo[am/pm],0,AV$1)=$B102))</f>
        <v>0</v>
      </c>
      <c r="AW102" s="12" t="e">
        <f ca="1">SUMPRODUCT((Tablo[[  ]]=$A98)*(OFFSET(Tablo[JOUR],0,AW$1)=$B102))</f>
        <v>#N/A</v>
      </c>
      <c r="AX102" s="12" t="e">
        <f ca="1">SUMPRODUCT((Tablo[[  ]]=$A98)*(OFFSET(Tablo[JOUR],0,AX$1)=$B102))</f>
        <v>#N/A</v>
      </c>
    </row>
    <row r="103" spans="1:50">
      <c r="A103" s="17"/>
      <c r="B103" s="16" t="s">
        <v>73</v>
      </c>
      <c r="C103" s="12" t="s">
        <v>88</v>
      </c>
      <c r="D103" s="12">
        <f ca="1">SUMPRODUCT((Tablo[[  ]]=$A98)*(OFFSET(Tablo[JOUR],0,D$1)=$B103))</f>
        <v>0</v>
      </c>
      <c r="E103" s="12">
        <f ca="1">SUMPRODUCT((Tablo[[  ]]=$A98)*(OFFSET(Tablo[JOUR],0,E$1)=$B103))</f>
        <v>0</v>
      </c>
      <c r="F103" s="12">
        <f ca="1">SUMPRODUCT((Tablo[[  ]]=$A98)*(OFFSET(Tablo[JOUR],0,F$1)=$B103))</f>
        <v>0</v>
      </c>
      <c r="G103" s="12">
        <f ca="1">SUMPRODUCT((Tablo[[  ]]=$A98)*(OFFSET(Tablo[JOUR],0,G$1)=$B103))</f>
        <v>0</v>
      </c>
      <c r="H103" s="12">
        <f ca="1">SUMPRODUCT((Tablo[[  ]]=$A98)*(OFFSET(Tablo[JOUR],0,H$1)=$B103))</f>
        <v>0</v>
      </c>
      <c r="I103" s="12">
        <f ca="1">SUMPRODUCT((Tablo[[  ]]=$A98)*(OFFSET(Tablo[JOUR],0,I$1)=$B103))</f>
        <v>0</v>
      </c>
      <c r="J103" s="12">
        <f ca="1">SUMPRODUCT((Tablo[[  ]]=$A98)*(OFFSET(Tablo[JOUR],0,J$1)=$B103))</f>
        <v>0</v>
      </c>
      <c r="K103" s="12">
        <f ca="1">SUMPRODUCT((Tablo[[  ]]=$A98)*(OFFSET(Tablo[JOUR],0,K$1)=$B103))</f>
        <v>0</v>
      </c>
      <c r="L103" s="12">
        <f ca="1">SUMPRODUCT((Tablo[[  ]]=$A98)*(OFFSET(Tablo[JOUR],0,L$1)=$B103))</f>
        <v>0</v>
      </c>
      <c r="M103" s="12">
        <f ca="1">SUMPRODUCT((Tablo[[  ]]=$A98)*(OFFSET(Tablo[JOUR],0,M$1)=$B103))</f>
        <v>0</v>
      </c>
      <c r="N103" s="12">
        <f ca="1">SUMPRODUCT((Tablo[SEMAINE]=$A98)*(OFFSET(Tablo[am/pm],0,N$1)=$B103))</f>
        <v>0</v>
      </c>
      <c r="O103" s="12">
        <f ca="1">SUMPRODUCT((Tablo[JOUR]=$A98)*(OFFSET(Tablo[marc],0,O$1)=$B103))</f>
        <v>0</v>
      </c>
      <c r="P103" s="12">
        <f ca="1">SUMPRODUCT((Tablo[am/pm]=$A98)*(OFFSET(Tablo[Jérémy M],0,P$1)=$B103))</f>
        <v>0</v>
      </c>
      <c r="Q103" s="12">
        <f ca="1">SUMPRODUCT((Tablo[marc]=$A98)*(OFFSET(Tablo[ursula],0,Q$1)=$B103))</f>
        <v>0</v>
      </c>
      <c r="R103" s="12">
        <f ca="1">SUMPRODUCT((Tablo[[  ]]=$A98)*(OFFSET(Tablo[JOUR],0,R$1)=$B103))</f>
        <v>0</v>
      </c>
      <c r="S103" s="12">
        <f ca="1">SUMPRODUCT((Tablo[[  ]]=$A98)*(OFFSET(Tablo[JOUR],0,S$1)=$B103))</f>
        <v>0</v>
      </c>
      <c r="T103" s="12">
        <f ca="1">SUMPRODUCT((Tablo[[  ]]=$A98)*(OFFSET(Tablo[JOUR],0,T$1)=$B103))</f>
        <v>0</v>
      </c>
      <c r="U103" s="12">
        <f ca="1">SUMPRODUCT((Tablo[[  ]]=$A98)*(OFFSET(Tablo[JOUR],0,U$1)=$B103))</f>
        <v>0</v>
      </c>
      <c r="V103" s="12">
        <f ca="1">SUMPRODUCT((Tablo[SEMAINE]=$A98)*(OFFSET(Tablo[am/pm],0,V$1)=$B103))</f>
        <v>0</v>
      </c>
      <c r="W103" s="12">
        <f ca="1">SUMPRODUCT((Tablo[JOUR]=$A98)*(OFFSET(Tablo[marc],0,W$1)=$B103))</f>
        <v>0</v>
      </c>
      <c r="X103" s="12">
        <f ca="1">SUMPRODUCT((Tablo[am/pm]=$A98)*(OFFSET(Tablo[Jérémy M],0,X$1)=$B103))</f>
        <v>0</v>
      </c>
      <c r="Y103" s="12">
        <f ca="1">SUMPRODUCT((Tablo[marc]=$A98)*(OFFSET(Tablo[ursula],0,Y$1)=$B103))</f>
        <v>0</v>
      </c>
      <c r="Z103" s="12">
        <f ca="1">SUMPRODUCT((Tablo[Jérémy M]=$A98)*(OFFSET(Tablo[carl],0,Z$1)=$B103))</f>
        <v>0</v>
      </c>
      <c r="AA103" s="12">
        <f ca="1">SUMPRODUCT((Tablo[[  ]]=$A98)*(OFFSET(Tablo[JOUR],0,AA$1)=$B103))</f>
        <v>0</v>
      </c>
      <c r="AB103" s="12">
        <f ca="1">SUMPRODUCT((Tablo[[  ]]=$A98)*(OFFSET(Tablo[JOUR],0,AB$1)=$B103))</f>
        <v>0</v>
      </c>
      <c r="AC103" s="12">
        <f ca="1">SUMPRODUCT((Tablo[[  ]]=$A98)*(OFFSET(Tablo[JOUR],0,AC$1)=$B103))</f>
        <v>0</v>
      </c>
      <c r="AD103" s="12">
        <f ca="1">SUMPRODUCT((Tablo[[  ]]=$A98)*(OFFSET(Tablo[JOUR],0,AD$1)=$B103))</f>
        <v>0</v>
      </c>
      <c r="AE103" s="12">
        <f ca="1">SUMPRODUCT((Tablo[[  ]]=$A98)*(OFFSET(Tablo[JOUR],0,AE$1)=$B103))</f>
        <v>0</v>
      </c>
      <c r="AF103" s="12">
        <f ca="1">SUMPRODUCT((Tablo[SEMAINE]=$A98)*(OFFSET(Tablo[am/pm],0,AF$1)=$B103))</f>
        <v>0</v>
      </c>
      <c r="AG103" s="12">
        <f ca="1">SUMPRODUCT((Tablo[[  ]]=$A98)*(OFFSET(Tablo[JOUR],0,AG$1)=$B103))</f>
        <v>0</v>
      </c>
      <c r="AH103" s="12">
        <f ca="1">SUMPRODUCT((Tablo[[  ]]=$A98)*(OFFSET(Tablo[JOUR],0,AH$1)=$B103))</f>
        <v>0</v>
      </c>
      <c r="AI103" s="12">
        <f ca="1">SUMPRODUCT((Tablo[SEMAINE]=$A98)*(OFFSET(Tablo[am/pm],0,AI$1)=$B103))</f>
        <v>0</v>
      </c>
      <c r="AJ103" s="12">
        <f ca="1">SUMPRODUCT((Tablo[JOUR]=$A98)*(OFFSET(Tablo[marc],0,AJ$1)=$B103))</f>
        <v>0</v>
      </c>
      <c r="AK103" s="12">
        <f ca="1">SUMPRODUCT((Tablo[am/pm]=$A98)*(OFFSET(Tablo[Jérémy M],0,AK$1)=$B103))</f>
        <v>0</v>
      </c>
      <c r="AL103" s="12">
        <f ca="1">SUMPRODUCT((Tablo[marc]=$A98)*(OFFSET(Tablo[ursula],0,AL$1)=$B103))</f>
        <v>0</v>
      </c>
      <c r="AM103" s="12">
        <f ca="1">SUMPRODUCT((Tablo[SEMAINE]=$A98)*(OFFSET(Tablo[am/pm],0,AM$1)=$B103))</f>
        <v>0</v>
      </c>
      <c r="AN103" s="12">
        <f ca="1">SUMPRODUCT((Tablo[SEMAINE]=$A98)*(OFFSET(Tablo[am/pm],0,AN$1)=$B103))</f>
        <v>0</v>
      </c>
      <c r="AO103" s="12">
        <f ca="1">SUMPRODUCT((Tablo[[  ]]=$A98)*(OFFSET(Tablo[JOUR],0,AO$1)=$B103))</f>
        <v>0</v>
      </c>
      <c r="AP103" s="12">
        <f ca="1">SUMPRODUCT((Tablo[SEMAINE]=$A98)*(OFFSET(Tablo[am/pm],0,AP$1)=$B103))</f>
        <v>0</v>
      </c>
      <c r="AQ103" s="12">
        <f ca="1">SUMPRODUCT((Tablo[JOUR]=$A98)*(OFFSET(Tablo[marc],0,AQ$1)=$B103))</f>
        <v>0</v>
      </c>
      <c r="AR103" s="12">
        <f ca="1">SUMPRODUCT((Tablo[[  ]]=$A98)*(OFFSET(Tablo[JOUR],0,AR$1)=$B103))</f>
        <v>0</v>
      </c>
      <c r="AS103" s="12">
        <f ca="1">SUMPRODUCT((Tablo[[  ]]=$A98)*(OFFSET(Tablo[JOUR],0,AS$1)=$B103))</f>
        <v>0</v>
      </c>
      <c r="AT103" s="12">
        <f ca="1">SUMPRODUCT((Tablo[SEMAINE]=$A98)*(OFFSET(Tablo[am/pm],0,AT$1)=$B103))</f>
        <v>0</v>
      </c>
      <c r="AU103" s="12">
        <f ca="1">SUMPRODUCT((Tablo[JOUR]=$A98)*(OFFSET(Tablo[marc],0,AU$1)=$B103))</f>
        <v>0</v>
      </c>
      <c r="AV103" s="12">
        <f ca="1">SUMPRODUCT((Tablo[SEMAINE]=$A98)*(OFFSET(Tablo[am/pm],0,AV$1)=$B103))</f>
        <v>0</v>
      </c>
      <c r="AW103" s="12" t="e">
        <f ca="1">SUMPRODUCT((Tablo[[  ]]=$A98)*(OFFSET(Tablo[JOUR],0,AW$1)=$B103))</f>
        <v>#N/A</v>
      </c>
      <c r="AX103" s="12" t="e">
        <f ca="1">SUMPRODUCT((Tablo[[  ]]=$A98)*(OFFSET(Tablo[JOUR],0,AX$1)=$B103))</f>
        <v>#N/A</v>
      </c>
    </row>
    <row r="104" spans="1:50">
      <c r="A104" s="17"/>
      <c r="B104" s="30" t="s">
        <v>70</v>
      </c>
      <c r="C104" s="12" t="s">
        <v>88</v>
      </c>
      <c r="D104" s="12">
        <f ca="1">SUMPRODUCT((Tablo[[  ]]=$A98)*(OFFSET(Tablo[JOUR],0,D$1)=$B104))</f>
        <v>0</v>
      </c>
      <c r="E104" s="12">
        <f ca="1">SUMPRODUCT((Tablo[[  ]]=$A98)*(OFFSET(Tablo[JOUR],0,E$1)=$B104))</f>
        <v>0</v>
      </c>
      <c r="F104" s="12">
        <f ca="1">SUMPRODUCT((Tablo[[  ]]=$A98)*(OFFSET(Tablo[JOUR],0,F$1)=$B104))</f>
        <v>0</v>
      </c>
      <c r="G104" s="12">
        <f ca="1">SUMPRODUCT((Tablo[[  ]]=$A98)*(OFFSET(Tablo[JOUR],0,G$1)=$B104))</f>
        <v>0</v>
      </c>
      <c r="H104" s="12">
        <f ca="1">SUMPRODUCT((Tablo[[  ]]=$A98)*(OFFSET(Tablo[JOUR],0,H$1)=$B104))</f>
        <v>0</v>
      </c>
      <c r="I104" s="12">
        <f ca="1">SUMPRODUCT((Tablo[[  ]]=$A98)*(OFFSET(Tablo[JOUR],0,I$1)=$B104))</f>
        <v>0</v>
      </c>
      <c r="J104" s="12">
        <f ca="1">SUMPRODUCT((Tablo[[  ]]=$A98)*(OFFSET(Tablo[JOUR],0,J$1)=$B104))</f>
        <v>0</v>
      </c>
      <c r="K104" s="12">
        <f ca="1">SUMPRODUCT((Tablo[[  ]]=$A98)*(OFFSET(Tablo[JOUR],0,K$1)=$B104))</f>
        <v>0</v>
      </c>
      <c r="L104" s="12">
        <f ca="1">SUMPRODUCT((Tablo[[  ]]=$A98)*(OFFSET(Tablo[JOUR],0,L$1)=$B104))</f>
        <v>0</v>
      </c>
      <c r="M104" s="12">
        <f ca="1">SUMPRODUCT((Tablo[[  ]]=$A98)*(OFFSET(Tablo[JOUR],0,M$1)=$B104))</f>
        <v>0</v>
      </c>
      <c r="N104" s="12">
        <f ca="1">SUMPRODUCT((Tablo[SEMAINE]=$A98)*(OFFSET(Tablo[am/pm],0,N$1)=$B104))</f>
        <v>0</v>
      </c>
      <c r="O104" s="12">
        <f ca="1">SUMPRODUCT((Tablo[JOUR]=$A98)*(OFFSET(Tablo[marc],0,O$1)=$B104))</f>
        <v>0</v>
      </c>
      <c r="P104" s="12">
        <f ca="1">SUMPRODUCT((Tablo[am/pm]=$A98)*(OFFSET(Tablo[Jérémy M],0,P$1)=$B104))</f>
        <v>0</v>
      </c>
      <c r="Q104" s="12">
        <f ca="1">SUMPRODUCT((Tablo[marc]=$A98)*(OFFSET(Tablo[ursula],0,Q$1)=$B104))</f>
        <v>0</v>
      </c>
      <c r="R104" s="12">
        <f ca="1">SUMPRODUCT((Tablo[[  ]]=$A98)*(OFFSET(Tablo[JOUR],0,R$1)=$B104))</f>
        <v>0</v>
      </c>
      <c r="S104" s="12">
        <f ca="1">SUMPRODUCT((Tablo[[  ]]=$A98)*(OFFSET(Tablo[JOUR],0,S$1)=$B104))</f>
        <v>0</v>
      </c>
      <c r="T104" s="12">
        <f ca="1">SUMPRODUCT((Tablo[[  ]]=$A98)*(OFFSET(Tablo[JOUR],0,T$1)=$B104))</f>
        <v>0</v>
      </c>
      <c r="U104" s="12">
        <f ca="1">SUMPRODUCT((Tablo[[  ]]=$A98)*(OFFSET(Tablo[JOUR],0,U$1)=$B104))</f>
        <v>0</v>
      </c>
      <c r="V104" s="12">
        <f ca="1">SUMPRODUCT((Tablo[SEMAINE]=$A98)*(OFFSET(Tablo[am/pm],0,V$1)=$B104))</f>
        <v>0</v>
      </c>
      <c r="W104" s="12">
        <f ca="1">SUMPRODUCT((Tablo[JOUR]=$A98)*(OFFSET(Tablo[marc],0,W$1)=$B104))</f>
        <v>0</v>
      </c>
      <c r="X104" s="12">
        <f ca="1">SUMPRODUCT((Tablo[am/pm]=$A98)*(OFFSET(Tablo[Jérémy M],0,X$1)=$B104))</f>
        <v>0</v>
      </c>
      <c r="Y104" s="12">
        <f ca="1">SUMPRODUCT((Tablo[marc]=$A98)*(OFFSET(Tablo[ursula],0,Y$1)=$B104))</f>
        <v>0</v>
      </c>
      <c r="Z104" s="12">
        <f ca="1">SUMPRODUCT((Tablo[Jérémy M]=$A98)*(OFFSET(Tablo[carl],0,Z$1)=$B104))</f>
        <v>0</v>
      </c>
      <c r="AA104" s="12">
        <f ca="1">SUMPRODUCT((Tablo[[  ]]=$A98)*(OFFSET(Tablo[JOUR],0,AA$1)=$B104))</f>
        <v>0</v>
      </c>
      <c r="AB104" s="12">
        <f ca="1">SUMPRODUCT((Tablo[[  ]]=$A98)*(OFFSET(Tablo[JOUR],0,AB$1)=$B104))</f>
        <v>0</v>
      </c>
      <c r="AC104" s="12">
        <f ca="1">SUMPRODUCT((Tablo[[  ]]=$A98)*(OFFSET(Tablo[JOUR],0,AC$1)=$B104))</f>
        <v>0</v>
      </c>
      <c r="AD104" s="12">
        <f ca="1">SUMPRODUCT((Tablo[[  ]]=$A98)*(OFFSET(Tablo[JOUR],0,AD$1)=$B104))</f>
        <v>0</v>
      </c>
      <c r="AE104" s="12">
        <f ca="1">SUMPRODUCT((Tablo[[  ]]=$A98)*(OFFSET(Tablo[JOUR],0,AE$1)=$B104))</f>
        <v>0</v>
      </c>
      <c r="AF104" s="12">
        <f ca="1">SUMPRODUCT((Tablo[SEMAINE]=$A98)*(OFFSET(Tablo[am/pm],0,AF$1)=$B104))</f>
        <v>0</v>
      </c>
      <c r="AG104" s="12">
        <f ca="1">SUMPRODUCT((Tablo[[  ]]=$A98)*(OFFSET(Tablo[JOUR],0,AG$1)=$B104))</f>
        <v>0</v>
      </c>
      <c r="AH104" s="12">
        <f ca="1">SUMPRODUCT((Tablo[[  ]]=$A98)*(OFFSET(Tablo[JOUR],0,AH$1)=$B104))</f>
        <v>0</v>
      </c>
      <c r="AI104" s="12">
        <f ca="1">SUMPRODUCT((Tablo[SEMAINE]=$A98)*(OFFSET(Tablo[am/pm],0,AI$1)=$B104))</f>
        <v>0</v>
      </c>
      <c r="AJ104" s="12">
        <f ca="1">SUMPRODUCT((Tablo[JOUR]=$A98)*(OFFSET(Tablo[marc],0,AJ$1)=$B104))</f>
        <v>0</v>
      </c>
      <c r="AK104" s="12">
        <f ca="1">SUMPRODUCT((Tablo[am/pm]=$A98)*(OFFSET(Tablo[Jérémy M],0,AK$1)=$B104))</f>
        <v>0</v>
      </c>
      <c r="AL104" s="12">
        <f ca="1">SUMPRODUCT((Tablo[marc]=$A98)*(OFFSET(Tablo[ursula],0,AL$1)=$B104))</f>
        <v>0</v>
      </c>
      <c r="AM104" s="12">
        <f ca="1">SUMPRODUCT((Tablo[SEMAINE]=$A98)*(OFFSET(Tablo[am/pm],0,AM$1)=$B104))</f>
        <v>0</v>
      </c>
      <c r="AN104" s="12">
        <f ca="1">SUMPRODUCT((Tablo[SEMAINE]=$A98)*(OFFSET(Tablo[am/pm],0,AN$1)=$B104))</f>
        <v>0</v>
      </c>
      <c r="AO104" s="12">
        <f ca="1">SUMPRODUCT((Tablo[[  ]]=$A98)*(OFFSET(Tablo[JOUR],0,AO$1)=$B104))</f>
        <v>0</v>
      </c>
      <c r="AP104" s="12">
        <f ca="1">SUMPRODUCT((Tablo[SEMAINE]=$A98)*(OFFSET(Tablo[am/pm],0,AP$1)=$B104))</f>
        <v>0</v>
      </c>
      <c r="AQ104" s="12">
        <f ca="1">SUMPRODUCT((Tablo[JOUR]=$A98)*(OFFSET(Tablo[marc],0,AQ$1)=$B104))</f>
        <v>0</v>
      </c>
      <c r="AR104" s="12">
        <f ca="1">SUMPRODUCT((Tablo[[  ]]=$A98)*(OFFSET(Tablo[JOUR],0,AR$1)=$B104))</f>
        <v>0</v>
      </c>
      <c r="AS104" s="12">
        <f ca="1">SUMPRODUCT((Tablo[[  ]]=$A98)*(OFFSET(Tablo[JOUR],0,AS$1)=$B104))</f>
        <v>0</v>
      </c>
      <c r="AT104" s="12">
        <f ca="1">SUMPRODUCT((Tablo[SEMAINE]=$A98)*(OFFSET(Tablo[am/pm],0,AT$1)=$B104))</f>
        <v>0</v>
      </c>
      <c r="AU104" s="12">
        <f ca="1">SUMPRODUCT((Tablo[JOUR]=$A98)*(OFFSET(Tablo[marc],0,AU$1)=$B104))</f>
        <v>0</v>
      </c>
      <c r="AV104" s="12">
        <f ca="1">SUMPRODUCT((Tablo[SEMAINE]=$A98)*(OFFSET(Tablo[am/pm],0,AV$1)=$B104))</f>
        <v>0</v>
      </c>
      <c r="AW104" s="12" t="e">
        <f ca="1">SUMPRODUCT((Tablo[[  ]]=$A98)*(OFFSET(Tablo[JOUR],0,AW$1)=$B104))</f>
        <v>#N/A</v>
      </c>
      <c r="AX104" s="12" t="e">
        <f ca="1">SUMPRODUCT((Tablo[[  ]]=$A98)*(OFFSET(Tablo[JOUR],0,AX$1)=$B104))</f>
        <v>#N/A</v>
      </c>
    </row>
    <row r="105" spans="1:50">
      <c r="A105" s="17"/>
      <c r="B105" s="16" t="s">
        <v>77</v>
      </c>
      <c r="C105" s="12" t="s">
        <v>88</v>
      </c>
      <c r="D105" s="12">
        <f ca="1">SUMPRODUCT((Tablo[[  ]]=$A98)*(OFFSET(Tablo[JOUR],0,D$1)=$B105))</f>
        <v>0</v>
      </c>
      <c r="E105" s="12">
        <f ca="1">SUMPRODUCT((Tablo[[  ]]=$A98)*(OFFSET(Tablo[JOUR],0,E$1)=$B105))</f>
        <v>0</v>
      </c>
      <c r="F105" s="12">
        <f ca="1">SUMPRODUCT((Tablo[[  ]]=$A98)*(OFFSET(Tablo[JOUR],0,F$1)=$B105))</f>
        <v>0</v>
      </c>
      <c r="G105" s="12">
        <f ca="1">SUMPRODUCT((Tablo[[  ]]=$A98)*(OFFSET(Tablo[JOUR],0,G$1)=$B105))</f>
        <v>0</v>
      </c>
      <c r="H105" s="12">
        <f ca="1">SUMPRODUCT((Tablo[[  ]]=$A98)*(OFFSET(Tablo[JOUR],0,H$1)=$B105))</f>
        <v>0</v>
      </c>
      <c r="I105" s="12">
        <f ca="1">SUMPRODUCT((Tablo[[  ]]=$A98)*(OFFSET(Tablo[JOUR],0,I$1)=$B105))</f>
        <v>0</v>
      </c>
      <c r="J105" s="12">
        <f ca="1">SUMPRODUCT((Tablo[[  ]]=$A98)*(OFFSET(Tablo[JOUR],0,J$1)=$B105))</f>
        <v>0</v>
      </c>
      <c r="K105" s="12">
        <f ca="1">SUMPRODUCT((Tablo[[  ]]=$A98)*(OFFSET(Tablo[JOUR],0,K$1)=$B105))</f>
        <v>0</v>
      </c>
      <c r="L105" s="12">
        <f ca="1">SUMPRODUCT((Tablo[[  ]]=$A98)*(OFFSET(Tablo[JOUR],0,L$1)=$B105))</f>
        <v>0</v>
      </c>
      <c r="M105" s="12">
        <f ca="1">SUMPRODUCT((Tablo[[  ]]=$A98)*(OFFSET(Tablo[JOUR],0,M$1)=$B105))</f>
        <v>0</v>
      </c>
      <c r="N105" s="12">
        <f ca="1">SUMPRODUCT((Tablo[SEMAINE]=$A98)*(OFFSET(Tablo[am/pm],0,N$1)=$B105))</f>
        <v>0</v>
      </c>
      <c r="O105" s="12">
        <f ca="1">SUMPRODUCT((Tablo[JOUR]=$A98)*(OFFSET(Tablo[marc],0,O$1)=$B105))</f>
        <v>0</v>
      </c>
      <c r="P105" s="12">
        <f ca="1">SUMPRODUCT((Tablo[am/pm]=$A98)*(OFFSET(Tablo[Jérémy M],0,P$1)=$B105))</f>
        <v>0</v>
      </c>
      <c r="Q105" s="12">
        <f ca="1">SUMPRODUCT((Tablo[marc]=$A98)*(OFFSET(Tablo[ursula],0,Q$1)=$B105))</f>
        <v>0</v>
      </c>
      <c r="R105" s="12">
        <f ca="1">SUMPRODUCT((Tablo[[  ]]=$A98)*(OFFSET(Tablo[JOUR],0,R$1)=$B105))</f>
        <v>0</v>
      </c>
      <c r="S105" s="12">
        <f ca="1">SUMPRODUCT((Tablo[[  ]]=$A98)*(OFFSET(Tablo[JOUR],0,S$1)=$B105))</f>
        <v>0</v>
      </c>
      <c r="T105" s="12">
        <f ca="1">SUMPRODUCT((Tablo[[  ]]=$A98)*(OFFSET(Tablo[JOUR],0,T$1)=$B105))</f>
        <v>0</v>
      </c>
      <c r="U105" s="12">
        <f ca="1">SUMPRODUCT((Tablo[[  ]]=$A98)*(OFFSET(Tablo[JOUR],0,U$1)=$B105))</f>
        <v>0</v>
      </c>
      <c r="V105" s="12">
        <f ca="1">SUMPRODUCT((Tablo[SEMAINE]=$A98)*(OFFSET(Tablo[am/pm],0,V$1)=$B105))</f>
        <v>0</v>
      </c>
      <c r="W105" s="12">
        <f ca="1">SUMPRODUCT((Tablo[JOUR]=$A98)*(OFFSET(Tablo[marc],0,W$1)=$B105))</f>
        <v>0</v>
      </c>
      <c r="X105" s="12">
        <f ca="1">SUMPRODUCT((Tablo[am/pm]=$A98)*(OFFSET(Tablo[Jérémy M],0,X$1)=$B105))</f>
        <v>0</v>
      </c>
      <c r="Y105" s="12">
        <f ca="1">SUMPRODUCT((Tablo[marc]=$A98)*(OFFSET(Tablo[ursula],0,Y$1)=$B105))</f>
        <v>0</v>
      </c>
      <c r="Z105" s="12">
        <f ca="1">SUMPRODUCT((Tablo[Jérémy M]=$A98)*(OFFSET(Tablo[carl],0,Z$1)=$B105))</f>
        <v>0</v>
      </c>
      <c r="AA105" s="12">
        <f ca="1">SUMPRODUCT((Tablo[[  ]]=$A98)*(OFFSET(Tablo[JOUR],0,AA$1)=$B105))</f>
        <v>0</v>
      </c>
      <c r="AB105" s="12">
        <f ca="1">SUMPRODUCT((Tablo[[  ]]=$A98)*(OFFSET(Tablo[JOUR],0,AB$1)=$B105))</f>
        <v>0</v>
      </c>
      <c r="AC105" s="12">
        <f ca="1">SUMPRODUCT((Tablo[[  ]]=$A98)*(OFFSET(Tablo[JOUR],0,AC$1)=$B105))</f>
        <v>0</v>
      </c>
      <c r="AD105" s="12">
        <f ca="1">SUMPRODUCT((Tablo[[  ]]=$A98)*(OFFSET(Tablo[JOUR],0,AD$1)=$B105))</f>
        <v>0</v>
      </c>
      <c r="AE105" s="12">
        <f ca="1">SUMPRODUCT((Tablo[[  ]]=$A98)*(OFFSET(Tablo[JOUR],0,AE$1)=$B105))</f>
        <v>0</v>
      </c>
      <c r="AF105" s="12">
        <f ca="1">SUMPRODUCT((Tablo[SEMAINE]=$A98)*(OFFSET(Tablo[am/pm],0,AF$1)=$B105))</f>
        <v>0</v>
      </c>
      <c r="AG105" s="12">
        <f ca="1">SUMPRODUCT((Tablo[[  ]]=$A98)*(OFFSET(Tablo[JOUR],0,AG$1)=$B105))</f>
        <v>0</v>
      </c>
      <c r="AH105" s="12">
        <f ca="1">SUMPRODUCT((Tablo[[  ]]=$A98)*(OFFSET(Tablo[JOUR],0,AH$1)=$B105))</f>
        <v>0</v>
      </c>
      <c r="AI105" s="12">
        <f ca="1">SUMPRODUCT((Tablo[SEMAINE]=$A98)*(OFFSET(Tablo[am/pm],0,AI$1)=$B105))</f>
        <v>0</v>
      </c>
      <c r="AJ105" s="12">
        <f ca="1">SUMPRODUCT((Tablo[JOUR]=$A98)*(OFFSET(Tablo[marc],0,AJ$1)=$B105))</f>
        <v>0</v>
      </c>
      <c r="AK105" s="12">
        <f ca="1">SUMPRODUCT((Tablo[am/pm]=$A98)*(OFFSET(Tablo[Jérémy M],0,AK$1)=$B105))</f>
        <v>0</v>
      </c>
      <c r="AL105" s="12">
        <f ca="1">SUMPRODUCT((Tablo[marc]=$A98)*(OFFSET(Tablo[ursula],0,AL$1)=$B105))</f>
        <v>0</v>
      </c>
      <c r="AM105" s="12">
        <f ca="1">SUMPRODUCT((Tablo[SEMAINE]=$A98)*(OFFSET(Tablo[am/pm],0,AM$1)=$B105))</f>
        <v>0</v>
      </c>
      <c r="AN105" s="12">
        <f ca="1">SUMPRODUCT((Tablo[SEMAINE]=$A98)*(OFFSET(Tablo[am/pm],0,AN$1)=$B105))</f>
        <v>0</v>
      </c>
      <c r="AO105" s="12">
        <f ca="1">SUMPRODUCT((Tablo[[  ]]=$A98)*(OFFSET(Tablo[JOUR],0,AO$1)=$B105))</f>
        <v>0</v>
      </c>
      <c r="AP105" s="12">
        <f ca="1">SUMPRODUCT((Tablo[SEMAINE]=$A98)*(OFFSET(Tablo[am/pm],0,AP$1)=$B105))</f>
        <v>0</v>
      </c>
      <c r="AQ105" s="12">
        <f ca="1">SUMPRODUCT((Tablo[JOUR]=$A98)*(OFFSET(Tablo[marc],0,AQ$1)=$B105))</f>
        <v>0</v>
      </c>
      <c r="AR105" s="12">
        <f ca="1">SUMPRODUCT((Tablo[[  ]]=$A98)*(OFFSET(Tablo[JOUR],0,AR$1)=$B105))</f>
        <v>0</v>
      </c>
      <c r="AS105" s="12">
        <f ca="1">SUMPRODUCT((Tablo[[  ]]=$A98)*(OFFSET(Tablo[JOUR],0,AS$1)=$B105))</f>
        <v>0</v>
      </c>
      <c r="AT105" s="12">
        <f ca="1">SUMPRODUCT((Tablo[SEMAINE]=$A98)*(OFFSET(Tablo[am/pm],0,AT$1)=$B105))</f>
        <v>0</v>
      </c>
      <c r="AU105" s="12">
        <f ca="1">SUMPRODUCT((Tablo[JOUR]=$A98)*(OFFSET(Tablo[marc],0,AU$1)=$B105))</f>
        <v>0</v>
      </c>
      <c r="AV105" s="12">
        <f ca="1">SUMPRODUCT((Tablo[SEMAINE]=$A98)*(OFFSET(Tablo[am/pm],0,AV$1)=$B105))</f>
        <v>0</v>
      </c>
      <c r="AW105" s="12" t="e">
        <f ca="1">SUMPRODUCT((Tablo[[  ]]=$A98)*(OFFSET(Tablo[JOUR],0,AW$1)=$B105))</f>
        <v>#N/A</v>
      </c>
      <c r="AX105" s="12" t="e">
        <f ca="1">SUMPRODUCT((Tablo[[  ]]=$A98)*(OFFSET(Tablo[JOUR],0,AX$1)=$B105))</f>
        <v>#N/A</v>
      </c>
    </row>
    <row r="106" spans="1:50">
      <c r="A106" s="17"/>
      <c r="B106" s="31" t="s">
        <v>75</v>
      </c>
      <c r="C106" s="12" t="s">
        <v>88</v>
      </c>
      <c r="D106" s="12">
        <f ca="1">SUMPRODUCT((Tablo[[  ]]=$A98)*(OFFSET(Tablo[JOUR],0,D$1)=$B106))</f>
        <v>0</v>
      </c>
      <c r="E106" s="12">
        <f ca="1">SUMPRODUCT((Tablo[[  ]]=$A98)*(OFFSET(Tablo[JOUR],0,E$1)=$B106))</f>
        <v>0</v>
      </c>
      <c r="F106" s="12">
        <f ca="1">SUMPRODUCT((Tablo[[  ]]=$A98)*(OFFSET(Tablo[JOUR],0,F$1)=$B106))</f>
        <v>0</v>
      </c>
      <c r="G106" s="12">
        <f ca="1">SUMPRODUCT((Tablo[[  ]]=$A98)*(OFFSET(Tablo[JOUR],0,G$1)=$B106))</f>
        <v>0</v>
      </c>
      <c r="H106" s="12">
        <f ca="1">SUMPRODUCT((Tablo[[  ]]=$A98)*(OFFSET(Tablo[JOUR],0,H$1)=$B106))</f>
        <v>0</v>
      </c>
      <c r="I106" s="12">
        <f ca="1">SUMPRODUCT((Tablo[[  ]]=$A98)*(OFFSET(Tablo[JOUR],0,I$1)=$B106))</f>
        <v>0</v>
      </c>
      <c r="J106" s="12">
        <f ca="1">SUMPRODUCT((Tablo[[  ]]=$A98)*(OFFSET(Tablo[JOUR],0,J$1)=$B106))</f>
        <v>0</v>
      </c>
      <c r="K106" s="12">
        <f ca="1">SUMPRODUCT((Tablo[[  ]]=$A98)*(OFFSET(Tablo[JOUR],0,K$1)=$B106))</f>
        <v>0</v>
      </c>
      <c r="L106" s="12">
        <f ca="1">SUMPRODUCT((Tablo[[  ]]=$A98)*(OFFSET(Tablo[JOUR],0,L$1)=$B106))</f>
        <v>0</v>
      </c>
      <c r="M106" s="12">
        <f ca="1">SUMPRODUCT((Tablo[[  ]]=$A98)*(OFFSET(Tablo[JOUR],0,M$1)=$B106))</f>
        <v>0</v>
      </c>
      <c r="N106" s="12">
        <f ca="1">SUMPRODUCT((Tablo[SEMAINE]=$A98)*(OFFSET(Tablo[am/pm],0,N$1)=$B106))</f>
        <v>0</v>
      </c>
      <c r="O106" s="12">
        <f ca="1">SUMPRODUCT((Tablo[JOUR]=$A98)*(OFFSET(Tablo[marc],0,O$1)=$B106))</f>
        <v>0</v>
      </c>
      <c r="P106" s="12">
        <f ca="1">SUMPRODUCT((Tablo[am/pm]=$A98)*(OFFSET(Tablo[Jérémy M],0,P$1)=$B106))</f>
        <v>0</v>
      </c>
      <c r="Q106" s="12">
        <f ca="1">SUMPRODUCT((Tablo[marc]=$A98)*(OFFSET(Tablo[ursula],0,Q$1)=$B106))</f>
        <v>0</v>
      </c>
      <c r="R106" s="12">
        <f ca="1">SUMPRODUCT((Tablo[[  ]]=$A98)*(OFFSET(Tablo[JOUR],0,R$1)=$B106))</f>
        <v>0</v>
      </c>
      <c r="S106" s="12">
        <f ca="1">SUMPRODUCT((Tablo[[  ]]=$A98)*(OFFSET(Tablo[JOUR],0,S$1)=$B106))</f>
        <v>0</v>
      </c>
      <c r="T106" s="12">
        <f ca="1">SUMPRODUCT((Tablo[[  ]]=$A98)*(OFFSET(Tablo[JOUR],0,T$1)=$B106))</f>
        <v>0</v>
      </c>
      <c r="U106" s="12">
        <f ca="1">SUMPRODUCT((Tablo[[  ]]=$A98)*(OFFSET(Tablo[JOUR],0,U$1)=$B106))</f>
        <v>0</v>
      </c>
      <c r="V106" s="12">
        <f ca="1">SUMPRODUCT((Tablo[SEMAINE]=$A98)*(OFFSET(Tablo[am/pm],0,V$1)=$B106))</f>
        <v>0</v>
      </c>
      <c r="W106" s="12">
        <f ca="1">SUMPRODUCT((Tablo[JOUR]=$A98)*(OFFSET(Tablo[marc],0,W$1)=$B106))</f>
        <v>0</v>
      </c>
      <c r="X106" s="12">
        <f ca="1">SUMPRODUCT((Tablo[am/pm]=$A98)*(OFFSET(Tablo[Jérémy M],0,X$1)=$B106))</f>
        <v>0</v>
      </c>
      <c r="Y106" s="12">
        <f ca="1">SUMPRODUCT((Tablo[marc]=$A98)*(OFFSET(Tablo[ursula],0,Y$1)=$B106))</f>
        <v>0</v>
      </c>
      <c r="Z106" s="12">
        <f ca="1">SUMPRODUCT((Tablo[Jérémy M]=$A98)*(OFFSET(Tablo[carl],0,Z$1)=$B106))</f>
        <v>0</v>
      </c>
      <c r="AA106" s="12">
        <f ca="1">SUMPRODUCT((Tablo[[  ]]=$A98)*(OFFSET(Tablo[JOUR],0,AA$1)=$B106))</f>
        <v>0</v>
      </c>
      <c r="AB106" s="12">
        <f ca="1">SUMPRODUCT((Tablo[[  ]]=$A98)*(OFFSET(Tablo[JOUR],0,AB$1)=$B106))</f>
        <v>0</v>
      </c>
      <c r="AC106" s="12">
        <f ca="1">SUMPRODUCT((Tablo[[  ]]=$A98)*(OFFSET(Tablo[JOUR],0,AC$1)=$B106))</f>
        <v>0</v>
      </c>
      <c r="AD106" s="12">
        <f ca="1">SUMPRODUCT((Tablo[[  ]]=$A98)*(OFFSET(Tablo[JOUR],0,AD$1)=$B106))</f>
        <v>0</v>
      </c>
      <c r="AE106" s="12">
        <f ca="1">SUMPRODUCT((Tablo[[  ]]=$A98)*(OFFSET(Tablo[JOUR],0,AE$1)=$B106))</f>
        <v>0</v>
      </c>
      <c r="AF106" s="12">
        <f ca="1">SUMPRODUCT((Tablo[SEMAINE]=$A98)*(OFFSET(Tablo[am/pm],0,AF$1)=$B106))</f>
        <v>0</v>
      </c>
      <c r="AG106" s="12">
        <f ca="1">SUMPRODUCT((Tablo[[  ]]=$A98)*(OFFSET(Tablo[JOUR],0,AG$1)=$B106))</f>
        <v>0</v>
      </c>
      <c r="AH106" s="12">
        <f ca="1">SUMPRODUCT((Tablo[[  ]]=$A98)*(OFFSET(Tablo[JOUR],0,AH$1)=$B106))</f>
        <v>0</v>
      </c>
      <c r="AI106" s="12">
        <f ca="1">SUMPRODUCT((Tablo[SEMAINE]=$A98)*(OFFSET(Tablo[am/pm],0,AI$1)=$B106))</f>
        <v>0</v>
      </c>
      <c r="AJ106" s="12">
        <f ca="1">SUMPRODUCT((Tablo[JOUR]=$A98)*(OFFSET(Tablo[marc],0,AJ$1)=$B106))</f>
        <v>0</v>
      </c>
      <c r="AK106" s="12">
        <f ca="1">SUMPRODUCT((Tablo[am/pm]=$A98)*(OFFSET(Tablo[Jérémy M],0,AK$1)=$B106))</f>
        <v>0</v>
      </c>
      <c r="AL106" s="12">
        <f ca="1">SUMPRODUCT((Tablo[marc]=$A98)*(OFFSET(Tablo[ursula],0,AL$1)=$B106))</f>
        <v>0</v>
      </c>
      <c r="AM106" s="12">
        <f ca="1">SUMPRODUCT((Tablo[SEMAINE]=$A98)*(OFFSET(Tablo[am/pm],0,AM$1)=$B106))</f>
        <v>0</v>
      </c>
      <c r="AN106" s="12">
        <f ca="1">SUMPRODUCT((Tablo[SEMAINE]=$A98)*(OFFSET(Tablo[am/pm],0,AN$1)=$B106))</f>
        <v>0</v>
      </c>
      <c r="AO106" s="12">
        <f ca="1">SUMPRODUCT((Tablo[[  ]]=$A98)*(OFFSET(Tablo[JOUR],0,AO$1)=$B106))</f>
        <v>0</v>
      </c>
      <c r="AP106" s="12">
        <f ca="1">SUMPRODUCT((Tablo[SEMAINE]=$A98)*(OFFSET(Tablo[am/pm],0,AP$1)=$B106))</f>
        <v>0</v>
      </c>
      <c r="AQ106" s="12">
        <f ca="1">SUMPRODUCT((Tablo[JOUR]=$A98)*(OFFSET(Tablo[marc],0,AQ$1)=$B106))</f>
        <v>0</v>
      </c>
      <c r="AR106" s="12">
        <f ca="1">SUMPRODUCT((Tablo[[  ]]=$A98)*(OFFSET(Tablo[JOUR],0,AR$1)=$B106))</f>
        <v>0</v>
      </c>
      <c r="AS106" s="12">
        <f ca="1">SUMPRODUCT((Tablo[[  ]]=$A98)*(OFFSET(Tablo[JOUR],0,AS$1)=$B106))</f>
        <v>0</v>
      </c>
      <c r="AT106" s="12">
        <f ca="1">SUMPRODUCT((Tablo[SEMAINE]=$A98)*(OFFSET(Tablo[am/pm],0,AT$1)=$B106))</f>
        <v>0</v>
      </c>
      <c r="AU106" s="12">
        <f ca="1">SUMPRODUCT((Tablo[JOUR]=$A98)*(OFFSET(Tablo[marc],0,AU$1)=$B106))</f>
        <v>0</v>
      </c>
      <c r="AV106" s="12">
        <f ca="1">SUMPRODUCT((Tablo[SEMAINE]=$A98)*(OFFSET(Tablo[am/pm],0,AV$1)=$B106))</f>
        <v>0</v>
      </c>
      <c r="AW106" s="12" t="e">
        <f ca="1">SUMPRODUCT((Tablo[[  ]]=$A98)*(OFFSET(Tablo[JOUR],0,AW$1)=$B106))</f>
        <v>#N/A</v>
      </c>
      <c r="AX106" s="12" t="e">
        <f ca="1">SUMPRODUCT((Tablo[[  ]]=$A98)*(OFFSET(Tablo[JOUR],0,AX$1)=$B106))</f>
        <v>#N/A</v>
      </c>
    </row>
    <row r="107" spans="1:50">
      <c r="A107" s="17"/>
      <c r="B107" s="31" t="s">
        <v>89</v>
      </c>
      <c r="C107" s="66" t="s">
        <v>86</v>
      </c>
    </row>
    <row r="108" spans="1:50">
      <c r="A108" s="17"/>
      <c r="B108" s="31" t="s">
        <v>78</v>
      </c>
      <c r="C108" s="24" t="s">
        <v>88</v>
      </c>
    </row>
    <row r="109" spans="1:50" ht="13.5" thickBot="1">
      <c r="A109" s="9"/>
      <c r="B109" s="18" t="s">
        <v>76</v>
      </c>
      <c r="C109" s="10" t="s">
        <v>88</v>
      </c>
      <c r="D109" s="10">
        <f ca="1">SUMPRODUCT((Tablo[[  ]]=$A98)*(OFFSET(Tablo[JOUR],0,D$1)=$B109))</f>
        <v>0</v>
      </c>
      <c r="E109" s="10">
        <f ca="1">SUMPRODUCT((Tablo[[  ]]=$A98)*(OFFSET(Tablo[JOUR],0,E$1)=$B109))</f>
        <v>0</v>
      </c>
      <c r="F109" s="10">
        <f ca="1">SUMPRODUCT((Tablo[[  ]]=$A98)*(OFFSET(Tablo[JOUR],0,F$1)=$B109))</f>
        <v>0</v>
      </c>
      <c r="G109" s="10">
        <f ca="1">SUMPRODUCT((Tablo[[  ]]=$A98)*(OFFSET(Tablo[JOUR],0,G$1)=$B109))</f>
        <v>0</v>
      </c>
      <c r="H109" s="10">
        <f ca="1">SUMPRODUCT((Tablo[[  ]]=$A98)*(OFFSET(Tablo[JOUR],0,H$1)=$B109))</f>
        <v>0</v>
      </c>
      <c r="I109" s="10">
        <f ca="1">SUMPRODUCT((Tablo[[  ]]=$A98)*(OFFSET(Tablo[JOUR],0,I$1)=$B109))</f>
        <v>0</v>
      </c>
      <c r="J109" s="10">
        <f ca="1">SUMPRODUCT((Tablo[[  ]]=$A98)*(OFFSET(Tablo[JOUR],0,J$1)=$B109))</f>
        <v>0</v>
      </c>
      <c r="K109" s="10">
        <f ca="1">SUMPRODUCT((Tablo[[  ]]=$A98)*(OFFSET(Tablo[JOUR],0,K$1)=$B109))</f>
        <v>0</v>
      </c>
      <c r="L109" s="10">
        <f ca="1">SUMPRODUCT((Tablo[[  ]]=$A98)*(OFFSET(Tablo[JOUR],0,L$1)=$B109))</f>
        <v>0</v>
      </c>
      <c r="M109" s="10">
        <f ca="1">SUMPRODUCT((Tablo[[  ]]=$A98)*(OFFSET(Tablo[JOUR],0,M$1)=$B109))</f>
        <v>0</v>
      </c>
      <c r="N109" s="10">
        <f ca="1">SUMPRODUCT((Tablo[SEMAINE]=$A98)*(OFFSET(Tablo[am/pm],0,N$1)=$B109))</f>
        <v>0</v>
      </c>
      <c r="O109" s="10">
        <f ca="1">SUMPRODUCT((Tablo[JOUR]=$A98)*(OFFSET(Tablo[marc],0,O$1)=$B109))</f>
        <v>0</v>
      </c>
      <c r="P109" s="10">
        <f ca="1">SUMPRODUCT((Tablo[am/pm]=$A98)*(OFFSET(Tablo[Jérémy M],0,P$1)=$B109))</f>
        <v>0</v>
      </c>
      <c r="Q109" s="10">
        <f ca="1">SUMPRODUCT((Tablo[marc]=$A98)*(OFFSET(Tablo[ursula],0,Q$1)=$B109))</f>
        <v>0</v>
      </c>
      <c r="R109" s="10">
        <f ca="1">SUMPRODUCT((Tablo[[  ]]=$A98)*(OFFSET(Tablo[JOUR],0,R$1)=$B109))</f>
        <v>0</v>
      </c>
      <c r="S109" s="10">
        <f ca="1">SUMPRODUCT((Tablo[[  ]]=$A98)*(OFFSET(Tablo[JOUR],0,S$1)=$B109))</f>
        <v>0</v>
      </c>
      <c r="T109" s="10">
        <f ca="1">SUMPRODUCT((Tablo[[  ]]=$A98)*(OFFSET(Tablo[JOUR],0,T$1)=$B109))</f>
        <v>0</v>
      </c>
      <c r="U109" s="10">
        <f ca="1">SUMPRODUCT((Tablo[[  ]]=$A98)*(OFFSET(Tablo[JOUR],0,U$1)=$B109))</f>
        <v>0</v>
      </c>
      <c r="V109" s="10">
        <f ca="1">SUMPRODUCT((Tablo[SEMAINE]=$A98)*(OFFSET(Tablo[am/pm],0,V$1)=$B109))</f>
        <v>0</v>
      </c>
      <c r="W109" s="10">
        <f ca="1">SUMPRODUCT((Tablo[JOUR]=$A98)*(OFFSET(Tablo[marc],0,W$1)=$B109))</f>
        <v>0</v>
      </c>
      <c r="X109" s="10">
        <f ca="1">SUMPRODUCT((Tablo[am/pm]=$A98)*(OFFSET(Tablo[Jérémy M],0,X$1)=$B109))</f>
        <v>0</v>
      </c>
      <c r="Y109" s="10">
        <f ca="1">SUMPRODUCT((Tablo[marc]=$A98)*(OFFSET(Tablo[ursula],0,Y$1)=$B109))</f>
        <v>0</v>
      </c>
      <c r="Z109" s="10">
        <f ca="1">SUMPRODUCT((Tablo[Jérémy M]=$A98)*(OFFSET(Tablo[carl],0,Z$1)=$B109))</f>
        <v>0</v>
      </c>
      <c r="AA109" s="10">
        <f ca="1">SUMPRODUCT((Tablo[[  ]]=$A98)*(OFFSET(Tablo[JOUR],0,AA$1)=$B109))</f>
        <v>0</v>
      </c>
      <c r="AB109" s="10">
        <f ca="1">SUMPRODUCT((Tablo[[  ]]=$A98)*(OFFSET(Tablo[JOUR],0,AB$1)=$B109))</f>
        <v>0</v>
      </c>
      <c r="AC109" s="10">
        <f ca="1">SUMPRODUCT((Tablo[[  ]]=$A98)*(OFFSET(Tablo[JOUR],0,AC$1)=$B109))</f>
        <v>0</v>
      </c>
      <c r="AD109" s="10">
        <f ca="1">SUMPRODUCT((Tablo[[  ]]=$A98)*(OFFSET(Tablo[JOUR],0,AD$1)=$B109))</f>
        <v>0</v>
      </c>
      <c r="AE109" s="10">
        <f ca="1">SUMPRODUCT((Tablo[[  ]]=$A98)*(OFFSET(Tablo[JOUR],0,AE$1)=$B109))</f>
        <v>0</v>
      </c>
      <c r="AF109" s="10">
        <f ca="1">SUMPRODUCT((Tablo[SEMAINE]=$A98)*(OFFSET(Tablo[am/pm],0,AF$1)=$B109))</f>
        <v>0</v>
      </c>
      <c r="AG109" s="10">
        <f ca="1">SUMPRODUCT((Tablo[[  ]]=$A98)*(OFFSET(Tablo[JOUR],0,AG$1)=$B109))</f>
        <v>0</v>
      </c>
      <c r="AH109" s="10">
        <f ca="1">SUMPRODUCT((Tablo[[  ]]=$A98)*(OFFSET(Tablo[JOUR],0,AH$1)=$B109))</f>
        <v>0</v>
      </c>
      <c r="AI109" s="10">
        <f ca="1">SUMPRODUCT((Tablo[SEMAINE]=$A98)*(OFFSET(Tablo[am/pm],0,AI$1)=$B109))</f>
        <v>0</v>
      </c>
      <c r="AJ109" s="10">
        <f ca="1">SUMPRODUCT((Tablo[JOUR]=$A98)*(OFFSET(Tablo[marc],0,AJ$1)=$B109))</f>
        <v>0</v>
      </c>
      <c r="AK109" s="10">
        <f ca="1">SUMPRODUCT((Tablo[am/pm]=$A98)*(OFFSET(Tablo[Jérémy M],0,AK$1)=$B109))</f>
        <v>0</v>
      </c>
      <c r="AL109" s="10">
        <f ca="1">SUMPRODUCT((Tablo[marc]=$A98)*(OFFSET(Tablo[ursula],0,AL$1)=$B109))</f>
        <v>0</v>
      </c>
      <c r="AM109" s="10">
        <f ca="1">SUMPRODUCT((Tablo[SEMAINE]=$A98)*(OFFSET(Tablo[am/pm],0,AM$1)=$B109))</f>
        <v>0</v>
      </c>
      <c r="AN109" s="10">
        <f ca="1">SUMPRODUCT((Tablo[SEMAINE]=$A98)*(OFFSET(Tablo[am/pm],0,AN$1)=$B109))</f>
        <v>0</v>
      </c>
      <c r="AO109" s="10">
        <f ca="1">SUMPRODUCT((Tablo[[  ]]=$A98)*(OFFSET(Tablo[JOUR],0,AO$1)=$B109))</f>
        <v>0</v>
      </c>
      <c r="AP109" s="10">
        <f ca="1">SUMPRODUCT((Tablo[SEMAINE]=$A98)*(OFFSET(Tablo[am/pm],0,AP$1)=$B109))</f>
        <v>0</v>
      </c>
      <c r="AQ109" s="10">
        <f ca="1">SUMPRODUCT((Tablo[JOUR]=$A98)*(OFFSET(Tablo[marc],0,AQ$1)=$B109))</f>
        <v>0</v>
      </c>
      <c r="AR109" s="10">
        <f ca="1">SUMPRODUCT((Tablo[[  ]]=$A98)*(OFFSET(Tablo[JOUR],0,AR$1)=$B109))</f>
        <v>0</v>
      </c>
      <c r="AS109" s="10">
        <f ca="1">SUMPRODUCT((Tablo[[  ]]=$A98)*(OFFSET(Tablo[JOUR],0,AS$1)=$B109))</f>
        <v>0</v>
      </c>
      <c r="AT109" s="10">
        <f ca="1">SUMPRODUCT((Tablo[SEMAINE]=$A98)*(OFFSET(Tablo[am/pm],0,AT$1)=$B109))</f>
        <v>0</v>
      </c>
      <c r="AU109" s="10">
        <f ca="1">SUMPRODUCT((Tablo[JOUR]=$A98)*(OFFSET(Tablo[marc],0,AU$1)=$B109))</f>
        <v>0</v>
      </c>
      <c r="AV109" s="10">
        <f ca="1">SUMPRODUCT((Tablo[SEMAINE]=$A98)*(OFFSET(Tablo[am/pm],0,AV$1)=$B109))</f>
        <v>0</v>
      </c>
      <c r="AW109" s="10" t="e">
        <f ca="1">SUMPRODUCT((Tablo[[  ]]=$A98)*(OFFSET(Tablo[JOUR],0,AW$1)=$B109))</f>
        <v>#N/A</v>
      </c>
      <c r="AX109" s="10" t="e">
        <f ca="1">SUMPRODUCT((Tablo[[  ]]=$A98)*(OFFSET(Tablo[JOUR],0,AX$1)=$B109))</f>
        <v>#N/A</v>
      </c>
    </row>
    <row r="110" spans="1:50">
      <c r="A110" s="11">
        <f t="shared" ref="A110" si="3">EOMONTH(A98+1,0)</f>
        <v>43039</v>
      </c>
      <c r="B110" s="8" t="s">
        <v>71</v>
      </c>
      <c r="C110" s="8" t="s">
        <v>85</v>
      </c>
      <c r="D110" s="19">
        <f ca="1">SUMPRODUCT((Tablo[[  ]]=$A110)*(Tablo[JOUR]=$B110),(OFFSET(Tablo[JOUR],0,D$1)))</f>
        <v>0</v>
      </c>
      <c r="E110" s="19">
        <f ca="1">SUMPRODUCT((Tablo[[  ]]=$A110)*(Tablo[JOUR]=$B110),(OFFSET(Tablo[JOUR],0,E$1)))</f>
        <v>0</v>
      </c>
      <c r="F110" s="19">
        <f ca="1">SUMPRODUCT((Tablo[[  ]]=$A110)*(Tablo[JOUR]=$B110),(OFFSET(Tablo[JOUR],0,F$1)))</f>
        <v>0</v>
      </c>
      <c r="G110" s="19">
        <f ca="1">SUMPRODUCT((Tablo[[  ]]=$A110)*(Tablo[JOUR]=$B110),(OFFSET(Tablo[JOUR],0,G$1)))</f>
        <v>0</v>
      </c>
      <c r="H110" s="19">
        <f ca="1">SUMPRODUCT((Tablo[[  ]]=$A110)*(Tablo[JOUR]=$B110),(OFFSET(Tablo[JOUR],0,H$1)))</f>
        <v>0</v>
      </c>
      <c r="I110" s="19">
        <f ca="1">SUMPRODUCT((Tablo[[  ]]=$A110)*(Tablo[JOUR]=$B110),(OFFSET(Tablo[JOUR],0,I$1)))</f>
        <v>0</v>
      </c>
      <c r="J110" s="19">
        <f ca="1">SUMPRODUCT((Tablo[[  ]]=$A110)*(Tablo[JOUR]=$B110),(OFFSET(Tablo[JOUR],0,J$1)))</f>
        <v>0</v>
      </c>
      <c r="K110" s="19">
        <f ca="1">SUMPRODUCT((Tablo[[  ]]=$A110)*(Tablo[JOUR]=$B110),(OFFSET(Tablo[JOUR],0,K$1)))</f>
        <v>0</v>
      </c>
      <c r="L110" s="19">
        <f ca="1">SUMPRODUCT((Tablo[[  ]]=$A110)*(Tablo[JOUR]=$B110),(OFFSET(Tablo[JOUR],0,L$1)))</f>
        <v>0</v>
      </c>
      <c r="M110" s="19">
        <f ca="1">SUMPRODUCT((Tablo[[  ]]=$A110)*(Tablo[JOUR]=$B110),(OFFSET(Tablo[JOUR],0,M$1)))</f>
        <v>0</v>
      </c>
      <c r="N110" s="19">
        <f ca="1">SUMPRODUCT((Tablo[SEMAINE]=$A110)*(Tablo[am/pm]=$B110),(OFFSET(Tablo[am/pm],0,N$1)))</f>
        <v>0</v>
      </c>
      <c r="O110" s="19">
        <f ca="1">SUMPRODUCT((Tablo[JOUR]=$A110)*(Tablo[marc]=$B110),(OFFSET(Tablo[marc],0,O$1)))</f>
        <v>0</v>
      </c>
      <c r="P110" s="19">
        <f ca="1">SUMPRODUCT((Tablo[am/pm]=$A110)*(Tablo[Jérémy M]=$B110),(OFFSET(Tablo[Jérémy M],0,P$1)))</f>
        <v>0</v>
      </c>
      <c r="Q110" s="19">
        <f ca="1">SUMPRODUCT((Tablo[marc]=$A110)*(Tablo[ursula]=$B110),(OFFSET(Tablo[ursula],0,Q$1)))</f>
        <v>0</v>
      </c>
      <c r="R110" s="19">
        <f ca="1">SUMPRODUCT((Tablo[[  ]]=$A110)*(Tablo[JOUR]=$B110),(OFFSET(Tablo[JOUR],0,R$1)))</f>
        <v>0</v>
      </c>
      <c r="S110" s="19">
        <f ca="1">SUMPRODUCT((Tablo[[  ]]=$A110)*(Tablo[JOUR]=$B110),(OFFSET(Tablo[JOUR],0,S$1)))</f>
        <v>0</v>
      </c>
      <c r="T110" s="19">
        <f ca="1">SUMPRODUCT((Tablo[[  ]]=$A110)*(Tablo[JOUR]=$B110),(OFFSET(Tablo[JOUR],0,T$1)))</f>
        <v>0</v>
      </c>
      <c r="U110" s="19">
        <f ca="1">SUMPRODUCT((Tablo[[  ]]=$A110)*(Tablo[JOUR]=$B110),(OFFSET(Tablo[JOUR],0,U$1)))</f>
        <v>0</v>
      </c>
      <c r="V110" s="19">
        <f ca="1">SUMPRODUCT((Tablo[SEMAINE]=$A110)*(Tablo[am/pm]=$B110),(OFFSET(Tablo[am/pm],0,V$1)))</f>
        <v>0</v>
      </c>
      <c r="W110" s="19">
        <f ca="1">SUMPRODUCT((Tablo[JOUR]=$A110)*(Tablo[marc]=$B110),(OFFSET(Tablo[marc],0,W$1)))</f>
        <v>0</v>
      </c>
      <c r="X110" s="19">
        <f ca="1">SUMPRODUCT((Tablo[am/pm]=$A110)*(Tablo[Jérémy M]=$B110),(OFFSET(Tablo[Jérémy M],0,X$1)))</f>
        <v>0</v>
      </c>
      <c r="Y110" s="19">
        <f ca="1">SUMPRODUCT((Tablo[marc]=$A110)*(Tablo[ursula]=$B110),(OFFSET(Tablo[ursula],0,Y$1)))</f>
        <v>0</v>
      </c>
      <c r="Z110" s="19">
        <f ca="1">SUMPRODUCT((Tablo[Jérémy M]=$A110)*(Tablo[carl]=$B110),(OFFSET(Tablo[carl],0,Z$1)))</f>
        <v>0</v>
      </c>
      <c r="AA110" s="19">
        <f ca="1">SUMPRODUCT((Tablo[[  ]]=$A110)*(Tablo[JOUR]=$B110),(OFFSET(Tablo[JOUR],0,AA$1)))</f>
        <v>0</v>
      </c>
      <c r="AB110" s="19">
        <f ca="1">SUMPRODUCT((Tablo[[  ]]=$A110)*(Tablo[JOUR]=$B110),(OFFSET(Tablo[JOUR],0,AB$1)))</f>
        <v>0</v>
      </c>
      <c r="AC110" s="19">
        <f ca="1">SUMPRODUCT((Tablo[[  ]]=$A110)*(Tablo[JOUR]=$B110),(OFFSET(Tablo[JOUR],0,AC$1)))</f>
        <v>0</v>
      </c>
      <c r="AD110" s="19">
        <f ca="1">SUMPRODUCT((Tablo[[  ]]=$A110)*(Tablo[JOUR]=$B110),(OFFSET(Tablo[JOUR],0,AD$1)))</f>
        <v>0</v>
      </c>
      <c r="AE110" s="19">
        <f ca="1">SUMPRODUCT((Tablo[[  ]]=$A110)*(Tablo[JOUR]=$B110),(OFFSET(Tablo[JOUR],0,AE$1)))</f>
        <v>0</v>
      </c>
      <c r="AF110" s="19">
        <f ca="1">SUMPRODUCT((Tablo[SEMAINE]=$A110)*(Tablo[am/pm]=$B110),(OFFSET(Tablo[am/pm],0,AF$1)))</f>
        <v>0</v>
      </c>
      <c r="AG110" s="19">
        <f ca="1">SUMPRODUCT((Tablo[[  ]]=$A110)*(Tablo[JOUR]=$B110),(OFFSET(Tablo[JOUR],0,AG$1)))</f>
        <v>0</v>
      </c>
      <c r="AH110" s="19">
        <f ca="1">SUMPRODUCT((Tablo[[  ]]=$A110)*(Tablo[JOUR]=$B110),(OFFSET(Tablo[JOUR],0,AH$1)))</f>
        <v>0</v>
      </c>
      <c r="AI110" s="19">
        <f ca="1">SUMPRODUCT((Tablo[SEMAINE]=$A110)*(Tablo[am/pm]=$B110),(OFFSET(Tablo[am/pm],0,AI$1)))</f>
        <v>0</v>
      </c>
      <c r="AJ110" s="19">
        <f ca="1">SUMPRODUCT((Tablo[JOUR]=$A110)*(Tablo[marc]=$B110),(OFFSET(Tablo[marc],0,AJ$1)))</f>
        <v>0</v>
      </c>
      <c r="AK110" s="19">
        <f ca="1">SUMPRODUCT((Tablo[am/pm]=$A110)*(Tablo[Jérémy M]=$B110),(OFFSET(Tablo[Jérémy M],0,AK$1)))</f>
        <v>0</v>
      </c>
      <c r="AL110" s="19">
        <f ca="1">SUMPRODUCT((Tablo[marc]=$A110)*(Tablo[ursula]=$B110),(OFFSET(Tablo[ursula],0,AL$1)))</f>
        <v>0</v>
      </c>
      <c r="AM110" s="19">
        <f ca="1">SUMPRODUCT((Tablo[SEMAINE]=$A110)*(Tablo[am/pm]=$B110),(OFFSET(Tablo[am/pm],0,AM$1)))</f>
        <v>0</v>
      </c>
      <c r="AN110" s="19">
        <f ca="1">SUMPRODUCT((Tablo[SEMAINE]=$A110)*(Tablo[am/pm]=$B110),(OFFSET(Tablo[am/pm],0,AN$1)))</f>
        <v>0</v>
      </c>
      <c r="AO110" s="19">
        <f ca="1">SUMPRODUCT((Tablo[[  ]]=$A110)*(Tablo[JOUR]=$B110),(OFFSET(Tablo[JOUR],0,AO$1)))</f>
        <v>0</v>
      </c>
      <c r="AP110" s="19">
        <f ca="1">SUMPRODUCT((Tablo[SEMAINE]=$A110)*(Tablo[am/pm]=$B110),(OFFSET(Tablo[am/pm],0,AP$1)))</f>
        <v>0</v>
      </c>
      <c r="AQ110" s="19">
        <f ca="1">SUMPRODUCT((Tablo[JOUR]=$A110)*(Tablo[marc]=$B110),(OFFSET(Tablo[marc],0,AQ$1)))</f>
        <v>0</v>
      </c>
      <c r="AR110" s="19">
        <f ca="1">SUMPRODUCT((Tablo[[  ]]=$A110)*(Tablo[JOUR]=$B110),(OFFSET(Tablo[JOUR],0,AR$1)))</f>
        <v>0</v>
      </c>
      <c r="AS110" s="19">
        <f ca="1">SUMPRODUCT((Tablo[[  ]]=$A110)*(Tablo[JOUR]=$B110),(OFFSET(Tablo[JOUR],0,AS$1)))</f>
        <v>0</v>
      </c>
      <c r="AT110" s="19">
        <f ca="1">SUMPRODUCT((Tablo[SEMAINE]=$A110)*(Tablo[am/pm]=$B110),(OFFSET(Tablo[am/pm],0,AT$1)))</f>
        <v>0</v>
      </c>
      <c r="AU110" s="19">
        <f ca="1">SUMPRODUCT((Tablo[JOUR]=$A110)*(Tablo[marc]=$B110),(OFFSET(Tablo[marc],0,AU$1)))</f>
        <v>0</v>
      </c>
      <c r="AV110" s="19">
        <f ca="1">SUMPRODUCT((Tablo[SEMAINE]=$A110)*(Tablo[am/pm]=$B110),(OFFSET(Tablo[am/pm],0,AV$1)))</f>
        <v>0</v>
      </c>
      <c r="AW110" s="19" t="e">
        <f ca="1">SUMPRODUCT((Tablo[[  ]]=$A110)*(Tablo[JOUR]=$B110),(OFFSET(Tablo[JOUR],0,AW$1)))</f>
        <v>#N/A</v>
      </c>
      <c r="AX110" s="19" t="e">
        <f ca="1">SUMPRODUCT((Tablo[[  ]]=$A110)*(Tablo[JOUR]=$B110),(OFFSET(Tablo[JOUR],0,AX$1)))</f>
        <v>#N/A</v>
      </c>
    </row>
    <row r="111" spans="1:50">
      <c r="A111" s="17"/>
      <c r="B111" s="12" t="s">
        <v>72</v>
      </c>
      <c r="C111" s="12" t="s">
        <v>85</v>
      </c>
      <c r="D111" s="20">
        <f ca="1">SUMPRODUCT((Tablo[[  ]]=$A110)*(Tablo[JOUR]=$B111),(OFFSET(Tablo[JOUR],0,D$1)))</f>
        <v>0</v>
      </c>
      <c r="E111" s="20">
        <f ca="1">SUMPRODUCT((Tablo[[  ]]=$A110)*(Tablo[JOUR]=$B111),(OFFSET(Tablo[JOUR],0,E$1)))</f>
        <v>0</v>
      </c>
      <c r="F111" s="20">
        <f ca="1">SUMPRODUCT((Tablo[[  ]]=$A110)*(Tablo[JOUR]=$B111),(OFFSET(Tablo[JOUR],0,F$1)))</f>
        <v>0</v>
      </c>
      <c r="G111" s="20">
        <f ca="1">SUMPRODUCT((Tablo[[  ]]=$A110)*(Tablo[JOUR]=$B111),(OFFSET(Tablo[JOUR],0,G$1)))</f>
        <v>0</v>
      </c>
      <c r="H111" s="20">
        <f ca="1">SUMPRODUCT((Tablo[[  ]]=$A110)*(Tablo[JOUR]=$B111),(OFFSET(Tablo[JOUR],0,H$1)))</f>
        <v>0</v>
      </c>
      <c r="I111" s="20">
        <f ca="1">SUMPRODUCT((Tablo[[  ]]=$A110)*(Tablo[JOUR]=$B111),(OFFSET(Tablo[JOUR],0,I$1)))</f>
        <v>0</v>
      </c>
      <c r="J111" s="20">
        <f ca="1">SUMPRODUCT((Tablo[[  ]]=$A110)*(Tablo[JOUR]=$B111),(OFFSET(Tablo[JOUR],0,J$1)))</f>
        <v>0</v>
      </c>
      <c r="K111" s="20">
        <f ca="1">SUMPRODUCT((Tablo[[  ]]=$A110)*(Tablo[JOUR]=$B111),(OFFSET(Tablo[JOUR],0,K$1)))</f>
        <v>0</v>
      </c>
      <c r="L111" s="20">
        <f ca="1">SUMPRODUCT((Tablo[[  ]]=$A110)*(Tablo[JOUR]=$B111),(OFFSET(Tablo[JOUR],0,L$1)))</f>
        <v>0</v>
      </c>
      <c r="M111" s="20">
        <f ca="1">SUMPRODUCT((Tablo[[  ]]=$A110)*(Tablo[JOUR]=$B111),(OFFSET(Tablo[JOUR],0,M$1)))</f>
        <v>0</v>
      </c>
      <c r="N111" s="20">
        <f ca="1">SUMPRODUCT((Tablo[SEMAINE]=$A110)*(Tablo[am/pm]=$B111),(OFFSET(Tablo[am/pm],0,N$1)))</f>
        <v>0</v>
      </c>
      <c r="O111" s="20">
        <f ca="1">SUMPRODUCT((Tablo[JOUR]=$A110)*(Tablo[marc]=$B111),(OFFSET(Tablo[marc],0,O$1)))</f>
        <v>0</v>
      </c>
      <c r="P111" s="20">
        <f ca="1">SUMPRODUCT((Tablo[am/pm]=$A110)*(Tablo[Jérémy M]=$B111),(OFFSET(Tablo[Jérémy M],0,P$1)))</f>
        <v>0</v>
      </c>
      <c r="Q111" s="20">
        <f ca="1">SUMPRODUCT((Tablo[marc]=$A110)*(Tablo[ursula]=$B111),(OFFSET(Tablo[ursula],0,Q$1)))</f>
        <v>0</v>
      </c>
      <c r="R111" s="20">
        <f ca="1">SUMPRODUCT((Tablo[[  ]]=$A110)*(Tablo[JOUR]=$B111),(OFFSET(Tablo[JOUR],0,R$1)))</f>
        <v>0</v>
      </c>
      <c r="S111" s="20">
        <f ca="1">SUMPRODUCT((Tablo[[  ]]=$A110)*(Tablo[JOUR]=$B111),(OFFSET(Tablo[JOUR],0,S$1)))</f>
        <v>0</v>
      </c>
      <c r="T111" s="20">
        <f ca="1">SUMPRODUCT((Tablo[[  ]]=$A110)*(Tablo[JOUR]=$B111),(OFFSET(Tablo[JOUR],0,T$1)))</f>
        <v>0</v>
      </c>
      <c r="U111" s="20">
        <f ca="1">SUMPRODUCT((Tablo[[  ]]=$A110)*(Tablo[JOUR]=$B111),(OFFSET(Tablo[JOUR],0,U$1)))</f>
        <v>0</v>
      </c>
      <c r="V111" s="20">
        <f ca="1">SUMPRODUCT((Tablo[SEMAINE]=$A110)*(Tablo[am/pm]=$B111),(OFFSET(Tablo[am/pm],0,V$1)))</f>
        <v>0</v>
      </c>
      <c r="W111" s="20">
        <f ca="1">SUMPRODUCT((Tablo[JOUR]=$A110)*(Tablo[marc]=$B111),(OFFSET(Tablo[marc],0,W$1)))</f>
        <v>0</v>
      </c>
      <c r="X111" s="20">
        <f ca="1">SUMPRODUCT((Tablo[am/pm]=$A110)*(Tablo[Jérémy M]=$B111),(OFFSET(Tablo[Jérémy M],0,X$1)))</f>
        <v>0</v>
      </c>
      <c r="Y111" s="20">
        <f ca="1">SUMPRODUCT((Tablo[marc]=$A110)*(Tablo[ursula]=$B111),(OFFSET(Tablo[ursula],0,Y$1)))</f>
        <v>0</v>
      </c>
      <c r="Z111" s="20">
        <f ca="1">SUMPRODUCT((Tablo[Jérémy M]=$A110)*(Tablo[carl]=$B111),(OFFSET(Tablo[carl],0,Z$1)))</f>
        <v>0</v>
      </c>
      <c r="AA111" s="20">
        <f ca="1">SUMPRODUCT((Tablo[[  ]]=$A110)*(Tablo[JOUR]=$B111),(OFFSET(Tablo[JOUR],0,AA$1)))</f>
        <v>0</v>
      </c>
      <c r="AB111" s="20">
        <f ca="1">SUMPRODUCT((Tablo[[  ]]=$A110)*(Tablo[JOUR]=$B111),(OFFSET(Tablo[JOUR],0,AB$1)))</f>
        <v>0</v>
      </c>
      <c r="AC111" s="20">
        <f ca="1">SUMPRODUCT((Tablo[[  ]]=$A110)*(Tablo[JOUR]=$B111),(OFFSET(Tablo[JOUR],0,AC$1)))</f>
        <v>0</v>
      </c>
      <c r="AD111" s="20">
        <f ca="1">SUMPRODUCT((Tablo[[  ]]=$A110)*(Tablo[JOUR]=$B111),(OFFSET(Tablo[JOUR],0,AD$1)))</f>
        <v>0</v>
      </c>
      <c r="AE111" s="20">
        <f ca="1">SUMPRODUCT((Tablo[[  ]]=$A110)*(Tablo[JOUR]=$B111),(OFFSET(Tablo[JOUR],0,AE$1)))</f>
        <v>0</v>
      </c>
      <c r="AF111" s="20">
        <f ca="1">SUMPRODUCT((Tablo[SEMAINE]=$A110)*(Tablo[am/pm]=$B111),(OFFSET(Tablo[am/pm],0,AF$1)))</f>
        <v>0</v>
      </c>
      <c r="AG111" s="20">
        <f ca="1">SUMPRODUCT((Tablo[[  ]]=$A110)*(Tablo[JOUR]=$B111),(OFFSET(Tablo[JOUR],0,AG$1)))</f>
        <v>0</v>
      </c>
      <c r="AH111" s="20">
        <f ca="1">SUMPRODUCT((Tablo[[  ]]=$A110)*(Tablo[JOUR]=$B111),(OFFSET(Tablo[JOUR],0,AH$1)))</f>
        <v>0</v>
      </c>
      <c r="AI111" s="20">
        <f ca="1">SUMPRODUCT((Tablo[SEMAINE]=$A110)*(Tablo[am/pm]=$B111),(OFFSET(Tablo[am/pm],0,AI$1)))</f>
        <v>0</v>
      </c>
      <c r="AJ111" s="20">
        <f ca="1">SUMPRODUCT((Tablo[JOUR]=$A110)*(Tablo[marc]=$B111),(OFFSET(Tablo[marc],0,AJ$1)))</f>
        <v>0</v>
      </c>
      <c r="AK111" s="20">
        <f ca="1">SUMPRODUCT((Tablo[am/pm]=$A110)*(Tablo[Jérémy M]=$B111),(OFFSET(Tablo[Jérémy M],0,AK$1)))</f>
        <v>0</v>
      </c>
      <c r="AL111" s="20">
        <f ca="1">SUMPRODUCT((Tablo[marc]=$A110)*(Tablo[ursula]=$B111),(OFFSET(Tablo[ursula],0,AL$1)))</f>
        <v>0</v>
      </c>
      <c r="AM111" s="20">
        <f ca="1">SUMPRODUCT((Tablo[SEMAINE]=$A110)*(Tablo[am/pm]=$B111),(OFFSET(Tablo[am/pm],0,AM$1)))</f>
        <v>0</v>
      </c>
      <c r="AN111" s="20">
        <f ca="1">SUMPRODUCT((Tablo[SEMAINE]=$A110)*(Tablo[am/pm]=$B111),(OFFSET(Tablo[am/pm],0,AN$1)))</f>
        <v>0</v>
      </c>
      <c r="AO111" s="20">
        <f ca="1">SUMPRODUCT((Tablo[[  ]]=$A110)*(Tablo[JOUR]=$B111),(OFFSET(Tablo[JOUR],0,AO$1)))</f>
        <v>0</v>
      </c>
      <c r="AP111" s="20">
        <f ca="1">SUMPRODUCT((Tablo[SEMAINE]=$A110)*(Tablo[am/pm]=$B111),(OFFSET(Tablo[am/pm],0,AP$1)))</f>
        <v>0</v>
      </c>
      <c r="AQ111" s="20">
        <f ca="1">SUMPRODUCT((Tablo[JOUR]=$A110)*(Tablo[marc]=$B111),(OFFSET(Tablo[marc],0,AQ$1)))</f>
        <v>0</v>
      </c>
      <c r="AR111" s="20">
        <f ca="1">SUMPRODUCT((Tablo[[  ]]=$A110)*(Tablo[JOUR]=$B111),(OFFSET(Tablo[JOUR],0,AR$1)))</f>
        <v>0</v>
      </c>
      <c r="AS111" s="20">
        <f ca="1">SUMPRODUCT((Tablo[[  ]]=$A110)*(Tablo[JOUR]=$B111),(OFFSET(Tablo[JOUR],0,AS$1)))</f>
        <v>0</v>
      </c>
      <c r="AT111" s="20">
        <f ca="1">SUMPRODUCT((Tablo[SEMAINE]=$A110)*(Tablo[am/pm]=$B111),(OFFSET(Tablo[am/pm],0,AT$1)))</f>
        <v>0</v>
      </c>
      <c r="AU111" s="20">
        <f ca="1">SUMPRODUCT((Tablo[JOUR]=$A110)*(Tablo[marc]=$B111),(OFFSET(Tablo[marc],0,AU$1)))</f>
        <v>0</v>
      </c>
      <c r="AV111" s="20">
        <f ca="1">SUMPRODUCT((Tablo[SEMAINE]=$A110)*(Tablo[am/pm]=$B111),(OFFSET(Tablo[am/pm],0,AV$1)))</f>
        <v>0</v>
      </c>
      <c r="AW111" s="20" t="e">
        <f ca="1">SUMPRODUCT((Tablo[[  ]]=$A110)*(Tablo[JOUR]=$B111),(OFFSET(Tablo[JOUR],0,AW$1)))</f>
        <v>#N/A</v>
      </c>
      <c r="AX111" s="20" t="e">
        <f ca="1">SUMPRODUCT((Tablo[[  ]]=$A110)*(Tablo[JOUR]=$B111),(OFFSET(Tablo[JOUR],0,AX$1)))</f>
        <v>#N/A</v>
      </c>
    </row>
    <row r="112" spans="1:50">
      <c r="A112" s="22"/>
      <c r="B112" s="23" t="s">
        <v>66</v>
      </c>
      <c r="C112" s="24" t="s">
        <v>86</v>
      </c>
      <c r="D112" s="20">
        <f ca="1">SUMPRODUCT((Tablo[[  ]]=$A110)*(Tablo[JOUR]=$B112),(OFFSET(Tablo[JOUR],0,D$1)))</f>
        <v>0</v>
      </c>
      <c r="E112" s="20">
        <f ca="1">SUMPRODUCT((Tablo[[  ]]=$A110)*(Tablo[JOUR]=$B112),(OFFSET(Tablo[JOUR],0,E$1)))</f>
        <v>0</v>
      </c>
      <c r="F112" s="20">
        <f ca="1">SUMPRODUCT((Tablo[[  ]]=$A110)*(Tablo[JOUR]=$B112),(OFFSET(Tablo[JOUR],0,F$1)))</f>
        <v>0</v>
      </c>
      <c r="G112" s="20">
        <f ca="1">SUMPRODUCT((Tablo[[  ]]=$A110)*(Tablo[JOUR]=$B112),(OFFSET(Tablo[JOUR],0,G$1)))</f>
        <v>0</v>
      </c>
      <c r="H112" s="20">
        <f ca="1">SUMPRODUCT((Tablo[[  ]]=$A110)*(Tablo[JOUR]=$B112),(OFFSET(Tablo[JOUR],0,H$1)))</f>
        <v>0</v>
      </c>
      <c r="I112" s="20">
        <f ca="1">SUMPRODUCT((Tablo[[  ]]=$A110)*(Tablo[JOUR]=$B112),(OFFSET(Tablo[JOUR],0,I$1)))</f>
        <v>0</v>
      </c>
      <c r="J112" s="20">
        <f ca="1">SUMPRODUCT((Tablo[[  ]]=$A110)*(Tablo[JOUR]=$B112),(OFFSET(Tablo[JOUR],0,J$1)))</f>
        <v>0</v>
      </c>
      <c r="K112" s="20">
        <f ca="1">SUMPRODUCT((Tablo[[  ]]=$A110)*(Tablo[JOUR]=$B112),(OFFSET(Tablo[JOUR],0,K$1)))</f>
        <v>0</v>
      </c>
      <c r="L112" s="20">
        <f ca="1">SUMPRODUCT((Tablo[[  ]]=$A110)*(Tablo[JOUR]=$B112),(OFFSET(Tablo[JOUR],0,L$1)))</f>
        <v>0</v>
      </c>
      <c r="M112" s="20">
        <f ca="1">SUMPRODUCT((Tablo[[  ]]=$A110)*(Tablo[JOUR]=$B112),(OFFSET(Tablo[JOUR],0,M$1)))</f>
        <v>0</v>
      </c>
      <c r="N112" s="20">
        <f ca="1">SUMPRODUCT((Tablo[SEMAINE]=$A110)*(Tablo[am/pm]=$B112),(OFFSET(Tablo[am/pm],0,N$1)))</f>
        <v>0</v>
      </c>
      <c r="O112" s="20">
        <f ca="1">SUMPRODUCT((Tablo[JOUR]=$A110)*(Tablo[marc]=$B112),(OFFSET(Tablo[marc],0,O$1)))</f>
        <v>0</v>
      </c>
      <c r="P112" s="20">
        <f ca="1">SUMPRODUCT((Tablo[am/pm]=$A110)*(Tablo[Jérémy M]=$B112),(OFFSET(Tablo[Jérémy M],0,P$1)))</f>
        <v>0</v>
      </c>
      <c r="Q112" s="20">
        <f ca="1">SUMPRODUCT((Tablo[marc]=$A110)*(Tablo[ursula]=$B112),(OFFSET(Tablo[ursula],0,Q$1)))</f>
        <v>0</v>
      </c>
      <c r="R112" s="20">
        <f ca="1">SUMPRODUCT((Tablo[[  ]]=$A110)*(Tablo[JOUR]=$B112),(OFFSET(Tablo[JOUR],0,R$1)))</f>
        <v>0</v>
      </c>
      <c r="S112" s="20">
        <f ca="1">SUMPRODUCT((Tablo[[  ]]=$A110)*(Tablo[JOUR]=$B112),(OFFSET(Tablo[JOUR],0,S$1)))</f>
        <v>0</v>
      </c>
      <c r="T112" s="20">
        <f ca="1">SUMPRODUCT((Tablo[[  ]]=$A110)*(Tablo[JOUR]=$B112),(OFFSET(Tablo[JOUR],0,T$1)))</f>
        <v>0</v>
      </c>
      <c r="U112" s="20">
        <f ca="1">SUMPRODUCT((Tablo[[  ]]=$A110)*(Tablo[JOUR]=$B112),(OFFSET(Tablo[JOUR],0,U$1)))</f>
        <v>0</v>
      </c>
      <c r="V112" s="20">
        <f ca="1">SUMPRODUCT((Tablo[SEMAINE]=$A110)*(Tablo[am/pm]=$B112),(OFFSET(Tablo[am/pm],0,V$1)))</f>
        <v>0</v>
      </c>
      <c r="W112" s="20">
        <f ca="1">SUMPRODUCT((Tablo[JOUR]=$A110)*(Tablo[marc]=$B112),(OFFSET(Tablo[marc],0,W$1)))</f>
        <v>0</v>
      </c>
      <c r="X112" s="20">
        <f ca="1">SUMPRODUCT((Tablo[am/pm]=$A110)*(Tablo[Jérémy M]=$B112),(OFFSET(Tablo[Jérémy M],0,X$1)))</f>
        <v>0</v>
      </c>
      <c r="Y112" s="20">
        <f ca="1">SUMPRODUCT((Tablo[marc]=$A110)*(Tablo[ursula]=$B112),(OFFSET(Tablo[ursula],0,Y$1)))</f>
        <v>0</v>
      </c>
      <c r="Z112" s="20">
        <f ca="1">SUMPRODUCT((Tablo[Jérémy M]=$A110)*(Tablo[carl]=$B112),(OFFSET(Tablo[carl],0,Z$1)))</f>
        <v>0</v>
      </c>
      <c r="AA112" s="20">
        <f ca="1">SUMPRODUCT((Tablo[[  ]]=$A110)*(Tablo[JOUR]=$B112),(OFFSET(Tablo[JOUR],0,AA$1)))</f>
        <v>0</v>
      </c>
      <c r="AB112" s="20">
        <f ca="1">SUMPRODUCT((Tablo[[  ]]=$A110)*(Tablo[JOUR]=$B112),(OFFSET(Tablo[JOUR],0,AB$1)))</f>
        <v>0</v>
      </c>
      <c r="AC112" s="20">
        <f ca="1">SUMPRODUCT((Tablo[[  ]]=$A110)*(Tablo[JOUR]=$B112),(OFFSET(Tablo[JOUR],0,AC$1)))</f>
        <v>0</v>
      </c>
      <c r="AD112" s="20">
        <f ca="1">SUMPRODUCT((Tablo[[  ]]=$A110)*(Tablo[JOUR]=$B112),(OFFSET(Tablo[JOUR],0,AD$1)))</f>
        <v>0</v>
      </c>
      <c r="AE112" s="20">
        <f ca="1">SUMPRODUCT((Tablo[[  ]]=$A110)*(Tablo[JOUR]=$B112),(OFFSET(Tablo[JOUR],0,AE$1)))</f>
        <v>0</v>
      </c>
      <c r="AF112" s="20">
        <f ca="1">SUMPRODUCT((Tablo[SEMAINE]=$A110)*(Tablo[am/pm]=$B112),(OFFSET(Tablo[am/pm],0,AF$1)))</f>
        <v>0</v>
      </c>
      <c r="AG112" s="20">
        <f ca="1">SUMPRODUCT((Tablo[[  ]]=$A110)*(Tablo[JOUR]=$B112),(OFFSET(Tablo[JOUR],0,AG$1)))</f>
        <v>0</v>
      </c>
      <c r="AH112" s="20">
        <f ca="1">SUMPRODUCT((Tablo[[  ]]=$A110)*(Tablo[JOUR]=$B112),(OFFSET(Tablo[JOUR],0,AH$1)))</f>
        <v>0</v>
      </c>
      <c r="AI112" s="20">
        <f ca="1">SUMPRODUCT((Tablo[SEMAINE]=$A110)*(Tablo[am/pm]=$B112),(OFFSET(Tablo[am/pm],0,AI$1)))</f>
        <v>0</v>
      </c>
      <c r="AJ112" s="20">
        <f ca="1">SUMPRODUCT((Tablo[JOUR]=$A110)*(Tablo[marc]=$B112),(OFFSET(Tablo[marc],0,AJ$1)))</f>
        <v>0</v>
      </c>
      <c r="AK112" s="20">
        <f ca="1">SUMPRODUCT((Tablo[am/pm]=$A110)*(Tablo[Jérémy M]=$B112),(OFFSET(Tablo[Jérémy M],0,AK$1)))</f>
        <v>0</v>
      </c>
      <c r="AL112" s="20">
        <f ca="1">SUMPRODUCT((Tablo[marc]=$A110)*(Tablo[ursula]=$B112),(OFFSET(Tablo[ursula],0,AL$1)))</f>
        <v>0</v>
      </c>
      <c r="AM112" s="20">
        <f ca="1">SUMPRODUCT((Tablo[SEMAINE]=$A110)*(Tablo[am/pm]=$B112),(OFFSET(Tablo[am/pm],0,AM$1)))</f>
        <v>0</v>
      </c>
      <c r="AN112" s="20">
        <f ca="1">SUMPRODUCT((Tablo[SEMAINE]=$A110)*(Tablo[am/pm]=$B112),(OFFSET(Tablo[am/pm],0,AN$1)))</f>
        <v>0</v>
      </c>
      <c r="AO112" s="20">
        <f ca="1">SUMPRODUCT((Tablo[[  ]]=$A110)*(Tablo[JOUR]=$B112),(OFFSET(Tablo[JOUR],0,AO$1)))</f>
        <v>0</v>
      </c>
      <c r="AP112" s="20">
        <f ca="1">SUMPRODUCT((Tablo[SEMAINE]=$A110)*(Tablo[am/pm]=$B112),(OFFSET(Tablo[am/pm],0,AP$1)))</f>
        <v>0</v>
      </c>
      <c r="AQ112" s="20">
        <f ca="1">SUMPRODUCT((Tablo[JOUR]=$A110)*(Tablo[marc]=$B112),(OFFSET(Tablo[marc],0,AQ$1)))</f>
        <v>0</v>
      </c>
      <c r="AR112" s="20">
        <f ca="1">SUMPRODUCT((Tablo[[  ]]=$A110)*(Tablo[JOUR]=$B112),(OFFSET(Tablo[JOUR],0,AR$1)))</f>
        <v>0</v>
      </c>
      <c r="AS112" s="20">
        <f ca="1">SUMPRODUCT((Tablo[[  ]]=$A110)*(Tablo[JOUR]=$B112),(OFFSET(Tablo[JOUR],0,AS$1)))</f>
        <v>0</v>
      </c>
      <c r="AT112" s="20">
        <f ca="1">SUMPRODUCT((Tablo[SEMAINE]=$A110)*(Tablo[am/pm]=$B112),(OFFSET(Tablo[am/pm],0,AT$1)))</f>
        <v>0</v>
      </c>
      <c r="AU112" s="20">
        <f ca="1">SUMPRODUCT((Tablo[JOUR]=$A110)*(Tablo[marc]=$B112),(OFFSET(Tablo[marc],0,AU$1)))</f>
        <v>0</v>
      </c>
      <c r="AV112" s="20">
        <f ca="1">SUMPRODUCT((Tablo[SEMAINE]=$A110)*(Tablo[am/pm]=$B112),(OFFSET(Tablo[am/pm],0,AV$1)))</f>
        <v>0</v>
      </c>
      <c r="AW112" s="20" t="e">
        <f ca="1">SUMPRODUCT((Tablo[[  ]]=$A110)*(Tablo[JOUR]=$B112),(OFFSET(Tablo[JOUR],0,AW$1)))</f>
        <v>#N/A</v>
      </c>
      <c r="AX112" s="20" t="e">
        <f ca="1">SUMPRODUCT((Tablo[[  ]]=$A110)*(Tablo[JOUR]=$B112),(OFFSET(Tablo[JOUR],0,AX$1)))</f>
        <v>#N/A</v>
      </c>
    </row>
    <row r="113" spans="1:50">
      <c r="A113" s="17"/>
      <c r="B113" s="14" t="s">
        <v>87</v>
      </c>
      <c r="C113" s="12" t="s">
        <v>86</v>
      </c>
      <c r="D113" s="12">
        <f>SUMPRODUCT((Tablo[[  ]]=$A110)*(COUNTIF(JF,Tablo[JOUR])))</f>
        <v>0</v>
      </c>
      <c r="E113" s="12">
        <f>SUMPRODUCT((Tablo[[  ]]=$A110)*(COUNTIF(JF,Tablo[JOUR])))</f>
        <v>0</v>
      </c>
      <c r="F113" s="12">
        <f>SUMPRODUCT((Tablo[[  ]]=$A110)*(COUNTIF(JF,Tablo[JOUR])))</f>
        <v>0</v>
      </c>
      <c r="G113" s="12">
        <f>SUMPRODUCT((Tablo[[  ]]=$A110)*(COUNTIF(JF,Tablo[JOUR])))</f>
        <v>0</v>
      </c>
      <c r="H113" s="12">
        <f>SUMPRODUCT((Tablo[[  ]]=$A110)*(COUNTIF(JF,Tablo[JOUR])))</f>
        <v>0</v>
      </c>
      <c r="I113" s="12">
        <f>SUMPRODUCT((Tablo[[  ]]=$A110)*(COUNTIF(JF,Tablo[JOUR])))</f>
        <v>0</v>
      </c>
      <c r="J113" s="12">
        <f>SUMPRODUCT((Tablo[[  ]]=$A110)*(COUNTIF(JF,Tablo[JOUR])))</f>
        <v>0</v>
      </c>
      <c r="K113" s="12">
        <f>SUMPRODUCT((Tablo[[  ]]=$A110)*(COUNTIF(JF,Tablo[JOUR])))</f>
        <v>0</v>
      </c>
      <c r="L113" s="12">
        <f>SUMPRODUCT((Tablo[[  ]]=$A110)*(COUNTIF(JF,Tablo[JOUR])))</f>
        <v>0</v>
      </c>
      <c r="M113" s="12">
        <f>SUMPRODUCT((Tablo[[  ]]=$A110)*(COUNTIF(JF,Tablo[JOUR])))</f>
        <v>0</v>
      </c>
      <c r="N113" s="12">
        <f>SUMPRODUCT((Tablo[SEMAINE]=$A110)*(COUNTIF(JF,Tablo[am/pm])))</f>
        <v>0</v>
      </c>
      <c r="O113" s="12">
        <f>SUMPRODUCT((Tablo[JOUR]=$A110)*(COUNTIF(JF,Tablo[marc])))</f>
        <v>0</v>
      </c>
      <c r="P113" s="12">
        <f>SUMPRODUCT((Tablo[am/pm]=$A110)*(COUNTIF(JF,Tablo[Jérémy M])))</f>
        <v>0</v>
      </c>
      <c r="Q113" s="12">
        <f>SUMPRODUCT((Tablo[marc]=$A110)*(COUNTIF(JF,Tablo[ursula])))</f>
        <v>0</v>
      </c>
      <c r="R113" s="12">
        <f>SUMPRODUCT((Tablo[[  ]]=$A110)*(COUNTIF(JF,Tablo[JOUR])))</f>
        <v>0</v>
      </c>
      <c r="S113" s="12">
        <f>SUMPRODUCT((Tablo[[  ]]=$A110)*(COUNTIF(JF,Tablo[JOUR])))</f>
        <v>0</v>
      </c>
      <c r="T113" s="12">
        <f>SUMPRODUCT((Tablo[[  ]]=$A110)*(COUNTIF(JF,Tablo[JOUR])))</f>
        <v>0</v>
      </c>
      <c r="U113" s="12">
        <f>SUMPRODUCT((Tablo[[  ]]=$A110)*(COUNTIF(JF,Tablo[JOUR])))</f>
        <v>0</v>
      </c>
      <c r="V113" s="12">
        <f>SUMPRODUCT((Tablo[SEMAINE]=$A110)*(COUNTIF(JF,Tablo[am/pm])))</f>
        <v>0</v>
      </c>
      <c r="W113" s="12">
        <f>SUMPRODUCT((Tablo[JOUR]=$A110)*(COUNTIF(JF,Tablo[marc])))</f>
        <v>0</v>
      </c>
      <c r="X113" s="12">
        <f>SUMPRODUCT((Tablo[am/pm]=$A110)*(COUNTIF(JF,Tablo[Jérémy M])))</f>
        <v>0</v>
      </c>
      <c r="Y113" s="12">
        <f>SUMPRODUCT((Tablo[marc]=$A110)*(COUNTIF(JF,Tablo[ursula])))</f>
        <v>0</v>
      </c>
      <c r="Z113" s="12">
        <f>SUMPRODUCT((Tablo[Jérémy M]=$A110)*(COUNTIF(JF,Tablo[carl])))</f>
        <v>0</v>
      </c>
      <c r="AA113" s="12">
        <f>SUMPRODUCT((Tablo[[  ]]=$A110)*(COUNTIF(JF,Tablo[JOUR])))</f>
        <v>0</v>
      </c>
      <c r="AB113" s="12">
        <f>SUMPRODUCT((Tablo[[  ]]=$A110)*(COUNTIF(JF,Tablo[JOUR])))</f>
        <v>0</v>
      </c>
      <c r="AC113" s="12">
        <f>SUMPRODUCT((Tablo[[  ]]=$A110)*(COUNTIF(JF,Tablo[JOUR])))</f>
        <v>0</v>
      </c>
      <c r="AD113" s="12">
        <f>SUMPRODUCT((Tablo[[  ]]=$A110)*(COUNTIF(JF,Tablo[JOUR])))</f>
        <v>0</v>
      </c>
      <c r="AE113" s="12">
        <f>SUMPRODUCT((Tablo[[  ]]=$A110)*(COUNTIF(JF,Tablo[JOUR])))</f>
        <v>0</v>
      </c>
      <c r="AF113" s="12">
        <f>SUMPRODUCT((Tablo[SEMAINE]=$A110)*(COUNTIF(JF,Tablo[am/pm])))</f>
        <v>0</v>
      </c>
      <c r="AG113" s="12">
        <f>SUMPRODUCT((Tablo[[  ]]=$A110)*(COUNTIF(JF,Tablo[JOUR])))</f>
        <v>0</v>
      </c>
      <c r="AH113" s="12">
        <f>SUMPRODUCT((Tablo[[  ]]=$A110)*(COUNTIF(JF,Tablo[JOUR])))</f>
        <v>0</v>
      </c>
      <c r="AI113" s="12">
        <f>SUMPRODUCT((Tablo[SEMAINE]=$A110)*(COUNTIF(JF,Tablo[am/pm])))</f>
        <v>0</v>
      </c>
      <c r="AJ113" s="12">
        <f>SUMPRODUCT((Tablo[JOUR]=$A110)*(COUNTIF(JF,Tablo[marc])))</f>
        <v>0</v>
      </c>
      <c r="AK113" s="12">
        <f>SUMPRODUCT((Tablo[am/pm]=$A110)*(COUNTIF(JF,Tablo[Jérémy M])))</f>
        <v>0</v>
      </c>
      <c r="AL113" s="12">
        <f>SUMPRODUCT((Tablo[marc]=$A110)*(COUNTIF(JF,Tablo[ursula])))</f>
        <v>0</v>
      </c>
      <c r="AM113" s="12">
        <f>SUMPRODUCT((Tablo[SEMAINE]=$A110)*(COUNTIF(JF,Tablo[am/pm])))</f>
        <v>0</v>
      </c>
      <c r="AN113" s="12">
        <f>SUMPRODUCT((Tablo[SEMAINE]=$A110)*(COUNTIF(JF,Tablo[am/pm])))</f>
        <v>0</v>
      </c>
      <c r="AO113" s="12">
        <f>SUMPRODUCT((Tablo[[  ]]=$A110)*(COUNTIF(JF,Tablo[JOUR])))</f>
        <v>0</v>
      </c>
      <c r="AP113" s="12">
        <f>SUMPRODUCT((Tablo[SEMAINE]=$A110)*(COUNTIF(JF,Tablo[am/pm])))</f>
        <v>0</v>
      </c>
      <c r="AQ113" s="12">
        <f>SUMPRODUCT((Tablo[JOUR]=$A110)*(COUNTIF(JF,Tablo[marc])))</f>
        <v>0</v>
      </c>
      <c r="AR113" s="12">
        <f>SUMPRODUCT((Tablo[[  ]]=$A110)*(COUNTIF(JF,Tablo[JOUR])))</f>
        <v>0</v>
      </c>
      <c r="AS113" s="12">
        <f>SUMPRODUCT((Tablo[[  ]]=$A110)*(COUNTIF(JF,Tablo[JOUR])))</f>
        <v>0</v>
      </c>
      <c r="AT113" s="12">
        <f>SUMPRODUCT((Tablo[SEMAINE]=$A110)*(COUNTIF(JF,Tablo[am/pm])))</f>
        <v>0</v>
      </c>
      <c r="AU113" s="12">
        <f>SUMPRODUCT((Tablo[JOUR]=$A110)*(COUNTIF(JF,Tablo[marc])))</f>
        <v>0</v>
      </c>
      <c r="AV113" s="12">
        <f>SUMPRODUCT((Tablo[SEMAINE]=$A110)*(COUNTIF(JF,Tablo[am/pm])))</f>
        <v>0</v>
      </c>
      <c r="AW113" s="12">
        <f>SUMPRODUCT((Tablo[[  ]]=$A110)*(COUNTIF(JF,Tablo[JOUR])))</f>
        <v>0</v>
      </c>
      <c r="AX113" s="12">
        <f>SUMPRODUCT((Tablo[[  ]]=$A110)*(COUNTIF(JF,Tablo[JOUR])))</f>
        <v>0</v>
      </c>
    </row>
    <row r="114" spans="1:50">
      <c r="A114" s="17"/>
      <c r="B114" s="15" t="s">
        <v>74</v>
      </c>
      <c r="C114" s="12" t="s">
        <v>88</v>
      </c>
      <c r="D114" s="12">
        <f ca="1">SUMPRODUCT((Tablo[[  ]]=$A110)*(OFFSET(Tablo[JOUR],0,D$1)=$B114))</f>
        <v>0</v>
      </c>
      <c r="E114" s="12">
        <f ca="1">SUMPRODUCT((Tablo[[  ]]=$A110)*(OFFSET(Tablo[JOUR],0,E$1)=$B114))</f>
        <v>0</v>
      </c>
      <c r="F114" s="12">
        <f ca="1">SUMPRODUCT((Tablo[[  ]]=$A110)*(OFFSET(Tablo[JOUR],0,F$1)=$B114))</f>
        <v>0</v>
      </c>
      <c r="G114" s="12">
        <f ca="1">SUMPRODUCT((Tablo[[  ]]=$A110)*(OFFSET(Tablo[JOUR],0,G$1)=$B114))</f>
        <v>0</v>
      </c>
      <c r="H114" s="12">
        <f ca="1">SUMPRODUCT((Tablo[[  ]]=$A110)*(OFFSET(Tablo[JOUR],0,H$1)=$B114))</f>
        <v>0</v>
      </c>
      <c r="I114" s="12">
        <f ca="1">SUMPRODUCT((Tablo[[  ]]=$A110)*(OFFSET(Tablo[JOUR],0,I$1)=$B114))</f>
        <v>0</v>
      </c>
      <c r="J114" s="12">
        <f ca="1">SUMPRODUCT((Tablo[[  ]]=$A110)*(OFFSET(Tablo[JOUR],0,J$1)=$B114))</f>
        <v>0</v>
      </c>
      <c r="K114" s="12">
        <f ca="1">SUMPRODUCT((Tablo[[  ]]=$A110)*(OFFSET(Tablo[JOUR],0,K$1)=$B114))</f>
        <v>0</v>
      </c>
      <c r="L114" s="12">
        <f ca="1">SUMPRODUCT((Tablo[[  ]]=$A110)*(OFFSET(Tablo[JOUR],0,L$1)=$B114))</f>
        <v>0</v>
      </c>
      <c r="M114" s="12">
        <f ca="1">SUMPRODUCT((Tablo[[  ]]=$A110)*(OFFSET(Tablo[JOUR],0,M$1)=$B114))</f>
        <v>0</v>
      </c>
      <c r="N114" s="12">
        <f ca="1">SUMPRODUCT((Tablo[SEMAINE]=$A110)*(OFFSET(Tablo[am/pm],0,N$1)=$B114))</f>
        <v>0</v>
      </c>
      <c r="O114" s="12">
        <f ca="1">SUMPRODUCT((Tablo[JOUR]=$A110)*(OFFSET(Tablo[marc],0,O$1)=$B114))</f>
        <v>0</v>
      </c>
      <c r="P114" s="12">
        <f ca="1">SUMPRODUCT((Tablo[am/pm]=$A110)*(OFFSET(Tablo[Jérémy M],0,P$1)=$B114))</f>
        <v>0</v>
      </c>
      <c r="Q114" s="12">
        <f ca="1">SUMPRODUCT((Tablo[marc]=$A110)*(OFFSET(Tablo[ursula],0,Q$1)=$B114))</f>
        <v>0</v>
      </c>
      <c r="R114" s="12">
        <f ca="1">SUMPRODUCT((Tablo[[  ]]=$A110)*(OFFSET(Tablo[JOUR],0,R$1)=$B114))</f>
        <v>0</v>
      </c>
      <c r="S114" s="12">
        <f ca="1">SUMPRODUCT((Tablo[[  ]]=$A110)*(OFFSET(Tablo[JOUR],0,S$1)=$B114))</f>
        <v>0</v>
      </c>
      <c r="T114" s="12">
        <f ca="1">SUMPRODUCT((Tablo[[  ]]=$A110)*(OFFSET(Tablo[JOUR],0,T$1)=$B114))</f>
        <v>0</v>
      </c>
      <c r="U114" s="12">
        <f ca="1">SUMPRODUCT((Tablo[[  ]]=$A110)*(OFFSET(Tablo[JOUR],0,U$1)=$B114))</f>
        <v>0</v>
      </c>
      <c r="V114" s="12">
        <f ca="1">SUMPRODUCT((Tablo[SEMAINE]=$A110)*(OFFSET(Tablo[am/pm],0,V$1)=$B114))</f>
        <v>0</v>
      </c>
      <c r="W114" s="12">
        <f ca="1">SUMPRODUCT((Tablo[JOUR]=$A110)*(OFFSET(Tablo[marc],0,W$1)=$B114))</f>
        <v>0</v>
      </c>
      <c r="X114" s="12">
        <f ca="1">SUMPRODUCT((Tablo[am/pm]=$A110)*(OFFSET(Tablo[Jérémy M],0,X$1)=$B114))</f>
        <v>0</v>
      </c>
      <c r="Y114" s="12">
        <f ca="1">SUMPRODUCT((Tablo[marc]=$A110)*(OFFSET(Tablo[ursula],0,Y$1)=$B114))</f>
        <v>0</v>
      </c>
      <c r="Z114" s="12">
        <f ca="1">SUMPRODUCT((Tablo[Jérémy M]=$A110)*(OFFSET(Tablo[carl],0,Z$1)=$B114))</f>
        <v>0</v>
      </c>
      <c r="AA114" s="12">
        <f ca="1">SUMPRODUCT((Tablo[[  ]]=$A110)*(OFFSET(Tablo[JOUR],0,AA$1)=$B114))</f>
        <v>0</v>
      </c>
      <c r="AB114" s="12">
        <f ca="1">SUMPRODUCT((Tablo[[  ]]=$A110)*(OFFSET(Tablo[JOUR],0,AB$1)=$B114))</f>
        <v>0</v>
      </c>
      <c r="AC114" s="12">
        <f ca="1">SUMPRODUCT((Tablo[[  ]]=$A110)*(OFFSET(Tablo[JOUR],0,AC$1)=$B114))</f>
        <v>0</v>
      </c>
      <c r="AD114" s="12">
        <f ca="1">SUMPRODUCT((Tablo[[  ]]=$A110)*(OFFSET(Tablo[JOUR],0,AD$1)=$B114))</f>
        <v>0</v>
      </c>
      <c r="AE114" s="12">
        <f ca="1">SUMPRODUCT((Tablo[[  ]]=$A110)*(OFFSET(Tablo[JOUR],0,AE$1)=$B114))</f>
        <v>0</v>
      </c>
      <c r="AF114" s="12">
        <f ca="1">SUMPRODUCT((Tablo[SEMAINE]=$A110)*(OFFSET(Tablo[am/pm],0,AF$1)=$B114))</f>
        <v>0</v>
      </c>
      <c r="AG114" s="12">
        <f ca="1">SUMPRODUCT((Tablo[[  ]]=$A110)*(OFFSET(Tablo[JOUR],0,AG$1)=$B114))</f>
        <v>0</v>
      </c>
      <c r="AH114" s="12">
        <f ca="1">SUMPRODUCT((Tablo[[  ]]=$A110)*(OFFSET(Tablo[JOUR],0,AH$1)=$B114))</f>
        <v>0</v>
      </c>
      <c r="AI114" s="12">
        <f ca="1">SUMPRODUCT((Tablo[SEMAINE]=$A110)*(OFFSET(Tablo[am/pm],0,AI$1)=$B114))</f>
        <v>0</v>
      </c>
      <c r="AJ114" s="12">
        <f ca="1">SUMPRODUCT((Tablo[JOUR]=$A110)*(OFFSET(Tablo[marc],0,AJ$1)=$B114))</f>
        <v>0</v>
      </c>
      <c r="AK114" s="12">
        <f ca="1">SUMPRODUCT((Tablo[am/pm]=$A110)*(OFFSET(Tablo[Jérémy M],0,AK$1)=$B114))</f>
        <v>0</v>
      </c>
      <c r="AL114" s="12">
        <f ca="1">SUMPRODUCT((Tablo[marc]=$A110)*(OFFSET(Tablo[ursula],0,AL$1)=$B114))</f>
        <v>0</v>
      </c>
      <c r="AM114" s="12">
        <f ca="1">SUMPRODUCT((Tablo[SEMAINE]=$A110)*(OFFSET(Tablo[am/pm],0,AM$1)=$B114))</f>
        <v>0</v>
      </c>
      <c r="AN114" s="12">
        <f ca="1">SUMPRODUCT((Tablo[SEMAINE]=$A110)*(OFFSET(Tablo[am/pm],0,AN$1)=$B114))</f>
        <v>0</v>
      </c>
      <c r="AO114" s="12">
        <f ca="1">SUMPRODUCT((Tablo[[  ]]=$A110)*(OFFSET(Tablo[JOUR],0,AO$1)=$B114))</f>
        <v>0</v>
      </c>
      <c r="AP114" s="12">
        <f ca="1">SUMPRODUCT((Tablo[SEMAINE]=$A110)*(OFFSET(Tablo[am/pm],0,AP$1)=$B114))</f>
        <v>0</v>
      </c>
      <c r="AQ114" s="12">
        <f ca="1">SUMPRODUCT((Tablo[JOUR]=$A110)*(OFFSET(Tablo[marc],0,AQ$1)=$B114))</f>
        <v>0</v>
      </c>
      <c r="AR114" s="12">
        <f ca="1">SUMPRODUCT((Tablo[[  ]]=$A110)*(OFFSET(Tablo[JOUR],0,AR$1)=$B114))</f>
        <v>0</v>
      </c>
      <c r="AS114" s="12">
        <f ca="1">SUMPRODUCT((Tablo[[  ]]=$A110)*(OFFSET(Tablo[JOUR],0,AS$1)=$B114))</f>
        <v>0</v>
      </c>
      <c r="AT114" s="12">
        <f ca="1">SUMPRODUCT((Tablo[SEMAINE]=$A110)*(OFFSET(Tablo[am/pm],0,AT$1)=$B114))</f>
        <v>0</v>
      </c>
      <c r="AU114" s="12">
        <f ca="1">SUMPRODUCT((Tablo[JOUR]=$A110)*(OFFSET(Tablo[marc],0,AU$1)=$B114))</f>
        <v>0</v>
      </c>
      <c r="AV114" s="12">
        <f ca="1">SUMPRODUCT((Tablo[SEMAINE]=$A110)*(OFFSET(Tablo[am/pm],0,AV$1)=$B114))</f>
        <v>0</v>
      </c>
      <c r="AW114" s="12" t="e">
        <f ca="1">SUMPRODUCT((Tablo[[  ]]=$A110)*(OFFSET(Tablo[JOUR],0,AW$1)=$B114))</f>
        <v>#N/A</v>
      </c>
      <c r="AX114" s="12" t="e">
        <f ca="1">SUMPRODUCT((Tablo[[  ]]=$A110)*(OFFSET(Tablo[JOUR],0,AX$1)=$B114))</f>
        <v>#N/A</v>
      </c>
    </row>
    <row r="115" spans="1:50">
      <c r="A115" s="17"/>
      <c r="B115" s="16" t="s">
        <v>73</v>
      </c>
      <c r="C115" s="12" t="s">
        <v>88</v>
      </c>
      <c r="D115" s="12">
        <f ca="1">SUMPRODUCT((Tablo[[  ]]=$A110)*(OFFSET(Tablo[JOUR],0,D$1)=$B115))</f>
        <v>0</v>
      </c>
      <c r="E115" s="12">
        <f ca="1">SUMPRODUCT((Tablo[[  ]]=$A110)*(OFFSET(Tablo[JOUR],0,E$1)=$B115))</f>
        <v>0</v>
      </c>
      <c r="F115" s="12">
        <f ca="1">SUMPRODUCT((Tablo[[  ]]=$A110)*(OFFSET(Tablo[JOUR],0,F$1)=$B115))</f>
        <v>0</v>
      </c>
      <c r="G115" s="12">
        <f ca="1">SUMPRODUCT((Tablo[[  ]]=$A110)*(OFFSET(Tablo[JOUR],0,G$1)=$B115))</f>
        <v>0</v>
      </c>
      <c r="H115" s="12">
        <f ca="1">SUMPRODUCT((Tablo[[  ]]=$A110)*(OFFSET(Tablo[JOUR],0,H$1)=$B115))</f>
        <v>0</v>
      </c>
      <c r="I115" s="12">
        <f ca="1">SUMPRODUCT((Tablo[[  ]]=$A110)*(OFFSET(Tablo[JOUR],0,I$1)=$B115))</f>
        <v>0</v>
      </c>
      <c r="J115" s="12">
        <f ca="1">SUMPRODUCT((Tablo[[  ]]=$A110)*(OFFSET(Tablo[JOUR],0,J$1)=$B115))</f>
        <v>0</v>
      </c>
      <c r="K115" s="12">
        <f ca="1">SUMPRODUCT((Tablo[[  ]]=$A110)*(OFFSET(Tablo[JOUR],0,K$1)=$B115))</f>
        <v>0</v>
      </c>
      <c r="L115" s="12">
        <f ca="1">SUMPRODUCT((Tablo[[  ]]=$A110)*(OFFSET(Tablo[JOUR],0,L$1)=$B115))</f>
        <v>0</v>
      </c>
      <c r="M115" s="12">
        <f ca="1">SUMPRODUCT((Tablo[[  ]]=$A110)*(OFFSET(Tablo[JOUR],0,M$1)=$B115))</f>
        <v>0</v>
      </c>
      <c r="N115" s="12">
        <f ca="1">SUMPRODUCT((Tablo[SEMAINE]=$A110)*(OFFSET(Tablo[am/pm],0,N$1)=$B115))</f>
        <v>0</v>
      </c>
      <c r="O115" s="12">
        <f ca="1">SUMPRODUCT((Tablo[JOUR]=$A110)*(OFFSET(Tablo[marc],0,O$1)=$B115))</f>
        <v>0</v>
      </c>
      <c r="P115" s="12">
        <f ca="1">SUMPRODUCT((Tablo[am/pm]=$A110)*(OFFSET(Tablo[Jérémy M],0,P$1)=$B115))</f>
        <v>0</v>
      </c>
      <c r="Q115" s="12">
        <f ca="1">SUMPRODUCT((Tablo[marc]=$A110)*(OFFSET(Tablo[ursula],0,Q$1)=$B115))</f>
        <v>0</v>
      </c>
      <c r="R115" s="12">
        <f ca="1">SUMPRODUCT((Tablo[[  ]]=$A110)*(OFFSET(Tablo[JOUR],0,R$1)=$B115))</f>
        <v>0</v>
      </c>
      <c r="S115" s="12">
        <f ca="1">SUMPRODUCT((Tablo[[  ]]=$A110)*(OFFSET(Tablo[JOUR],0,S$1)=$B115))</f>
        <v>0</v>
      </c>
      <c r="T115" s="12">
        <f ca="1">SUMPRODUCT((Tablo[[  ]]=$A110)*(OFFSET(Tablo[JOUR],0,T$1)=$B115))</f>
        <v>0</v>
      </c>
      <c r="U115" s="12">
        <f ca="1">SUMPRODUCT((Tablo[[  ]]=$A110)*(OFFSET(Tablo[JOUR],0,U$1)=$B115))</f>
        <v>0</v>
      </c>
      <c r="V115" s="12">
        <f ca="1">SUMPRODUCT((Tablo[SEMAINE]=$A110)*(OFFSET(Tablo[am/pm],0,V$1)=$B115))</f>
        <v>0</v>
      </c>
      <c r="W115" s="12">
        <f ca="1">SUMPRODUCT((Tablo[JOUR]=$A110)*(OFFSET(Tablo[marc],0,W$1)=$B115))</f>
        <v>0</v>
      </c>
      <c r="X115" s="12">
        <f ca="1">SUMPRODUCT((Tablo[am/pm]=$A110)*(OFFSET(Tablo[Jérémy M],0,X$1)=$B115))</f>
        <v>0</v>
      </c>
      <c r="Y115" s="12">
        <f ca="1">SUMPRODUCT((Tablo[marc]=$A110)*(OFFSET(Tablo[ursula],0,Y$1)=$B115))</f>
        <v>0</v>
      </c>
      <c r="Z115" s="12">
        <f ca="1">SUMPRODUCT((Tablo[Jérémy M]=$A110)*(OFFSET(Tablo[carl],0,Z$1)=$B115))</f>
        <v>0</v>
      </c>
      <c r="AA115" s="12">
        <f ca="1">SUMPRODUCT((Tablo[[  ]]=$A110)*(OFFSET(Tablo[JOUR],0,AA$1)=$B115))</f>
        <v>0</v>
      </c>
      <c r="AB115" s="12">
        <f ca="1">SUMPRODUCT((Tablo[[  ]]=$A110)*(OFFSET(Tablo[JOUR],0,AB$1)=$B115))</f>
        <v>0</v>
      </c>
      <c r="AC115" s="12">
        <f ca="1">SUMPRODUCT((Tablo[[  ]]=$A110)*(OFFSET(Tablo[JOUR],0,AC$1)=$B115))</f>
        <v>0</v>
      </c>
      <c r="AD115" s="12">
        <f ca="1">SUMPRODUCT((Tablo[[  ]]=$A110)*(OFFSET(Tablo[JOUR],0,AD$1)=$B115))</f>
        <v>0</v>
      </c>
      <c r="AE115" s="12">
        <f ca="1">SUMPRODUCT((Tablo[[  ]]=$A110)*(OFFSET(Tablo[JOUR],0,AE$1)=$B115))</f>
        <v>0</v>
      </c>
      <c r="AF115" s="12">
        <f ca="1">SUMPRODUCT((Tablo[SEMAINE]=$A110)*(OFFSET(Tablo[am/pm],0,AF$1)=$B115))</f>
        <v>0</v>
      </c>
      <c r="AG115" s="12">
        <f ca="1">SUMPRODUCT((Tablo[[  ]]=$A110)*(OFFSET(Tablo[JOUR],0,AG$1)=$B115))</f>
        <v>0</v>
      </c>
      <c r="AH115" s="12">
        <f ca="1">SUMPRODUCT((Tablo[[  ]]=$A110)*(OFFSET(Tablo[JOUR],0,AH$1)=$B115))</f>
        <v>0</v>
      </c>
      <c r="AI115" s="12">
        <f ca="1">SUMPRODUCT((Tablo[SEMAINE]=$A110)*(OFFSET(Tablo[am/pm],0,AI$1)=$B115))</f>
        <v>0</v>
      </c>
      <c r="AJ115" s="12">
        <f ca="1">SUMPRODUCT((Tablo[JOUR]=$A110)*(OFFSET(Tablo[marc],0,AJ$1)=$B115))</f>
        <v>0</v>
      </c>
      <c r="AK115" s="12">
        <f ca="1">SUMPRODUCT((Tablo[am/pm]=$A110)*(OFFSET(Tablo[Jérémy M],0,AK$1)=$B115))</f>
        <v>0</v>
      </c>
      <c r="AL115" s="12">
        <f ca="1">SUMPRODUCT((Tablo[marc]=$A110)*(OFFSET(Tablo[ursula],0,AL$1)=$B115))</f>
        <v>0</v>
      </c>
      <c r="AM115" s="12">
        <f ca="1">SUMPRODUCT((Tablo[SEMAINE]=$A110)*(OFFSET(Tablo[am/pm],0,AM$1)=$B115))</f>
        <v>0</v>
      </c>
      <c r="AN115" s="12">
        <f ca="1">SUMPRODUCT((Tablo[SEMAINE]=$A110)*(OFFSET(Tablo[am/pm],0,AN$1)=$B115))</f>
        <v>0</v>
      </c>
      <c r="AO115" s="12">
        <f ca="1">SUMPRODUCT((Tablo[[  ]]=$A110)*(OFFSET(Tablo[JOUR],0,AO$1)=$B115))</f>
        <v>0</v>
      </c>
      <c r="AP115" s="12">
        <f ca="1">SUMPRODUCT((Tablo[SEMAINE]=$A110)*(OFFSET(Tablo[am/pm],0,AP$1)=$B115))</f>
        <v>0</v>
      </c>
      <c r="AQ115" s="12">
        <f ca="1">SUMPRODUCT((Tablo[JOUR]=$A110)*(OFFSET(Tablo[marc],0,AQ$1)=$B115))</f>
        <v>0</v>
      </c>
      <c r="AR115" s="12">
        <f ca="1">SUMPRODUCT((Tablo[[  ]]=$A110)*(OFFSET(Tablo[JOUR],0,AR$1)=$B115))</f>
        <v>0</v>
      </c>
      <c r="AS115" s="12">
        <f ca="1">SUMPRODUCT((Tablo[[  ]]=$A110)*(OFFSET(Tablo[JOUR],0,AS$1)=$B115))</f>
        <v>0</v>
      </c>
      <c r="AT115" s="12">
        <f ca="1">SUMPRODUCT((Tablo[SEMAINE]=$A110)*(OFFSET(Tablo[am/pm],0,AT$1)=$B115))</f>
        <v>0</v>
      </c>
      <c r="AU115" s="12">
        <f ca="1">SUMPRODUCT((Tablo[JOUR]=$A110)*(OFFSET(Tablo[marc],0,AU$1)=$B115))</f>
        <v>0</v>
      </c>
      <c r="AV115" s="12">
        <f ca="1">SUMPRODUCT((Tablo[SEMAINE]=$A110)*(OFFSET(Tablo[am/pm],0,AV$1)=$B115))</f>
        <v>0</v>
      </c>
      <c r="AW115" s="12" t="e">
        <f ca="1">SUMPRODUCT((Tablo[[  ]]=$A110)*(OFFSET(Tablo[JOUR],0,AW$1)=$B115))</f>
        <v>#N/A</v>
      </c>
      <c r="AX115" s="12" t="e">
        <f ca="1">SUMPRODUCT((Tablo[[  ]]=$A110)*(OFFSET(Tablo[JOUR],0,AX$1)=$B115))</f>
        <v>#N/A</v>
      </c>
    </row>
    <row r="116" spans="1:50">
      <c r="A116" s="17"/>
      <c r="B116" s="30" t="s">
        <v>70</v>
      </c>
      <c r="C116" s="12" t="s">
        <v>88</v>
      </c>
      <c r="D116" s="12">
        <f ca="1">SUMPRODUCT((Tablo[[  ]]=$A110)*(OFFSET(Tablo[JOUR],0,D$1)=$B116))</f>
        <v>0</v>
      </c>
      <c r="E116" s="12">
        <f ca="1">SUMPRODUCT((Tablo[[  ]]=$A110)*(OFFSET(Tablo[JOUR],0,E$1)=$B116))</f>
        <v>0</v>
      </c>
      <c r="F116" s="12">
        <f ca="1">SUMPRODUCT((Tablo[[  ]]=$A110)*(OFFSET(Tablo[JOUR],0,F$1)=$B116))</f>
        <v>0</v>
      </c>
      <c r="G116" s="12">
        <f ca="1">SUMPRODUCT((Tablo[[  ]]=$A110)*(OFFSET(Tablo[JOUR],0,G$1)=$B116))</f>
        <v>0</v>
      </c>
      <c r="H116" s="12">
        <f ca="1">SUMPRODUCT((Tablo[[  ]]=$A110)*(OFFSET(Tablo[JOUR],0,H$1)=$B116))</f>
        <v>0</v>
      </c>
      <c r="I116" s="12">
        <f ca="1">SUMPRODUCT((Tablo[[  ]]=$A110)*(OFFSET(Tablo[JOUR],0,I$1)=$B116))</f>
        <v>0</v>
      </c>
      <c r="J116" s="12">
        <f ca="1">SUMPRODUCT((Tablo[[  ]]=$A110)*(OFFSET(Tablo[JOUR],0,J$1)=$B116))</f>
        <v>0</v>
      </c>
      <c r="K116" s="12">
        <f ca="1">SUMPRODUCT((Tablo[[  ]]=$A110)*(OFFSET(Tablo[JOUR],0,K$1)=$B116))</f>
        <v>0</v>
      </c>
      <c r="L116" s="12">
        <f ca="1">SUMPRODUCT((Tablo[[  ]]=$A110)*(OFFSET(Tablo[JOUR],0,L$1)=$B116))</f>
        <v>0</v>
      </c>
      <c r="M116" s="12">
        <f ca="1">SUMPRODUCT((Tablo[[  ]]=$A110)*(OFFSET(Tablo[JOUR],0,M$1)=$B116))</f>
        <v>0</v>
      </c>
      <c r="N116" s="12">
        <f ca="1">SUMPRODUCT((Tablo[SEMAINE]=$A110)*(OFFSET(Tablo[am/pm],0,N$1)=$B116))</f>
        <v>0</v>
      </c>
      <c r="O116" s="12">
        <f ca="1">SUMPRODUCT((Tablo[JOUR]=$A110)*(OFFSET(Tablo[marc],0,O$1)=$B116))</f>
        <v>0</v>
      </c>
      <c r="P116" s="12">
        <f ca="1">SUMPRODUCT((Tablo[am/pm]=$A110)*(OFFSET(Tablo[Jérémy M],0,P$1)=$B116))</f>
        <v>0</v>
      </c>
      <c r="Q116" s="12">
        <f ca="1">SUMPRODUCT((Tablo[marc]=$A110)*(OFFSET(Tablo[ursula],0,Q$1)=$B116))</f>
        <v>0</v>
      </c>
      <c r="R116" s="12">
        <f ca="1">SUMPRODUCT((Tablo[[  ]]=$A110)*(OFFSET(Tablo[JOUR],0,R$1)=$B116))</f>
        <v>0</v>
      </c>
      <c r="S116" s="12">
        <f ca="1">SUMPRODUCT((Tablo[[  ]]=$A110)*(OFFSET(Tablo[JOUR],0,S$1)=$B116))</f>
        <v>0</v>
      </c>
      <c r="T116" s="12">
        <f ca="1">SUMPRODUCT((Tablo[[  ]]=$A110)*(OFFSET(Tablo[JOUR],0,T$1)=$B116))</f>
        <v>0</v>
      </c>
      <c r="U116" s="12">
        <f ca="1">SUMPRODUCT((Tablo[[  ]]=$A110)*(OFFSET(Tablo[JOUR],0,U$1)=$B116))</f>
        <v>0</v>
      </c>
      <c r="V116" s="12">
        <f ca="1">SUMPRODUCT((Tablo[SEMAINE]=$A110)*(OFFSET(Tablo[am/pm],0,V$1)=$B116))</f>
        <v>0</v>
      </c>
      <c r="W116" s="12">
        <f ca="1">SUMPRODUCT((Tablo[JOUR]=$A110)*(OFFSET(Tablo[marc],0,W$1)=$B116))</f>
        <v>0</v>
      </c>
      <c r="X116" s="12">
        <f ca="1">SUMPRODUCT((Tablo[am/pm]=$A110)*(OFFSET(Tablo[Jérémy M],0,X$1)=$B116))</f>
        <v>0</v>
      </c>
      <c r="Y116" s="12">
        <f ca="1">SUMPRODUCT((Tablo[marc]=$A110)*(OFFSET(Tablo[ursula],0,Y$1)=$B116))</f>
        <v>0</v>
      </c>
      <c r="Z116" s="12">
        <f ca="1">SUMPRODUCT((Tablo[Jérémy M]=$A110)*(OFFSET(Tablo[carl],0,Z$1)=$B116))</f>
        <v>0</v>
      </c>
      <c r="AA116" s="12">
        <f ca="1">SUMPRODUCT((Tablo[[  ]]=$A110)*(OFFSET(Tablo[JOUR],0,AA$1)=$B116))</f>
        <v>0</v>
      </c>
      <c r="AB116" s="12">
        <f ca="1">SUMPRODUCT((Tablo[[  ]]=$A110)*(OFFSET(Tablo[JOUR],0,AB$1)=$B116))</f>
        <v>0</v>
      </c>
      <c r="AC116" s="12">
        <f ca="1">SUMPRODUCT((Tablo[[  ]]=$A110)*(OFFSET(Tablo[JOUR],0,AC$1)=$B116))</f>
        <v>0</v>
      </c>
      <c r="AD116" s="12">
        <f ca="1">SUMPRODUCT((Tablo[[  ]]=$A110)*(OFFSET(Tablo[JOUR],0,AD$1)=$B116))</f>
        <v>0</v>
      </c>
      <c r="AE116" s="12">
        <f ca="1">SUMPRODUCT((Tablo[[  ]]=$A110)*(OFFSET(Tablo[JOUR],0,AE$1)=$B116))</f>
        <v>0</v>
      </c>
      <c r="AF116" s="12">
        <f ca="1">SUMPRODUCT((Tablo[SEMAINE]=$A110)*(OFFSET(Tablo[am/pm],0,AF$1)=$B116))</f>
        <v>0</v>
      </c>
      <c r="AG116" s="12">
        <f ca="1">SUMPRODUCT((Tablo[[  ]]=$A110)*(OFFSET(Tablo[JOUR],0,AG$1)=$B116))</f>
        <v>0</v>
      </c>
      <c r="AH116" s="12">
        <f ca="1">SUMPRODUCT((Tablo[[  ]]=$A110)*(OFFSET(Tablo[JOUR],0,AH$1)=$B116))</f>
        <v>0</v>
      </c>
      <c r="AI116" s="12">
        <f ca="1">SUMPRODUCT((Tablo[SEMAINE]=$A110)*(OFFSET(Tablo[am/pm],0,AI$1)=$B116))</f>
        <v>0</v>
      </c>
      <c r="AJ116" s="12">
        <f ca="1">SUMPRODUCT((Tablo[JOUR]=$A110)*(OFFSET(Tablo[marc],0,AJ$1)=$B116))</f>
        <v>0</v>
      </c>
      <c r="AK116" s="12">
        <f ca="1">SUMPRODUCT((Tablo[am/pm]=$A110)*(OFFSET(Tablo[Jérémy M],0,AK$1)=$B116))</f>
        <v>0</v>
      </c>
      <c r="AL116" s="12">
        <f ca="1">SUMPRODUCT((Tablo[marc]=$A110)*(OFFSET(Tablo[ursula],0,AL$1)=$B116))</f>
        <v>0</v>
      </c>
      <c r="AM116" s="12">
        <f ca="1">SUMPRODUCT((Tablo[SEMAINE]=$A110)*(OFFSET(Tablo[am/pm],0,AM$1)=$B116))</f>
        <v>0</v>
      </c>
      <c r="AN116" s="12">
        <f ca="1">SUMPRODUCT((Tablo[SEMAINE]=$A110)*(OFFSET(Tablo[am/pm],0,AN$1)=$B116))</f>
        <v>0</v>
      </c>
      <c r="AO116" s="12">
        <f ca="1">SUMPRODUCT((Tablo[[  ]]=$A110)*(OFFSET(Tablo[JOUR],0,AO$1)=$B116))</f>
        <v>0</v>
      </c>
      <c r="AP116" s="12">
        <f ca="1">SUMPRODUCT((Tablo[SEMAINE]=$A110)*(OFFSET(Tablo[am/pm],0,AP$1)=$B116))</f>
        <v>0</v>
      </c>
      <c r="AQ116" s="12">
        <f ca="1">SUMPRODUCT((Tablo[JOUR]=$A110)*(OFFSET(Tablo[marc],0,AQ$1)=$B116))</f>
        <v>0</v>
      </c>
      <c r="AR116" s="12">
        <f ca="1">SUMPRODUCT((Tablo[[  ]]=$A110)*(OFFSET(Tablo[JOUR],0,AR$1)=$B116))</f>
        <v>0</v>
      </c>
      <c r="AS116" s="12">
        <f ca="1">SUMPRODUCT((Tablo[[  ]]=$A110)*(OFFSET(Tablo[JOUR],0,AS$1)=$B116))</f>
        <v>0</v>
      </c>
      <c r="AT116" s="12">
        <f ca="1">SUMPRODUCT((Tablo[SEMAINE]=$A110)*(OFFSET(Tablo[am/pm],0,AT$1)=$B116))</f>
        <v>0</v>
      </c>
      <c r="AU116" s="12">
        <f ca="1">SUMPRODUCT((Tablo[JOUR]=$A110)*(OFFSET(Tablo[marc],0,AU$1)=$B116))</f>
        <v>0</v>
      </c>
      <c r="AV116" s="12">
        <f ca="1">SUMPRODUCT((Tablo[SEMAINE]=$A110)*(OFFSET(Tablo[am/pm],0,AV$1)=$B116))</f>
        <v>0</v>
      </c>
      <c r="AW116" s="12" t="e">
        <f ca="1">SUMPRODUCT((Tablo[[  ]]=$A110)*(OFFSET(Tablo[JOUR],0,AW$1)=$B116))</f>
        <v>#N/A</v>
      </c>
      <c r="AX116" s="12" t="e">
        <f ca="1">SUMPRODUCT((Tablo[[  ]]=$A110)*(OFFSET(Tablo[JOUR],0,AX$1)=$B116))</f>
        <v>#N/A</v>
      </c>
    </row>
    <row r="117" spans="1:50">
      <c r="A117" s="17"/>
      <c r="B117" s="16" t="s">
        <v>77</v>
      </c>
      <c r="C117" s="12" t="s">
        <v>88</v>
      </c>
      <c r="D117" s="12">
        <f ca="1">SUMPRODUCT((Tablo[[  ]]=$A110)*(OFFSET(Tablo[JOUR],0,D$1)=$B117))</f>
        <v>0</v>
      </c>
      <c r="E117" s="12">
        <f ca="1">SUMPRODUCT((Tablo[[  ]]=$A110)*(OFFSET(Tablo[JOUR],0,E$1)=$B117))</f>
        <v>0</v>
      </c>
      <c r="F117" s="12">
        <f ca="1">SUMPRODUCT((Tablo[[  ]]=$A110)*(OFFSET(Tablo[JOUR],0,F$1)=$B117))</f>
        <v>0</v>
      </c>
      <c r="G117" s="12">
        <f ca="1">SUMPRODUCT((Tablo[[  ]]=$A110)*(OFFSET(Tablo[JOUR],0,G$1)=$B117))</f>
        <v>0</v>
      </c>
      <c r="H117" s="12">
        <f ca="1">SUMPRODUCT((Tablo[[  ]]=$A110)*(OFFSET(Tablo[JOUR],0,H$1)=$B117))</f>
        <v>0</v>
      </c>
      <c r="I117" s="12">
        <f ca="1">SUMPRODUCT((Tablo[[  ]]=$A110)*(OFFSET(Tablo[JOUR],0,I$1)=$B117))</f>
        <v>0</v>
      </c>
      <c r="J117" s="12">
        <f ca="1">SUMPRODUCT((Tablo[[  ]]=$A110)*(OFFSET(Tablo[JOUR],0,J$1)=$B117))</f>
        <v>0</v>
      </c>
      <c r="K117" s="12">
        <f ca="1">SUMPRODUCT((Tablo[[  ]]=$A110)*(OFFSET(Tablo[JOUR],0,K$1)=$B117))</f>
        <v>0</v>
      </c>
      <c r="L117" s="12">
        <f ca="1">SUMPRODUCT((Tablo[[  ]]=$A110)*(OFFSET(Tablo[JOUR],0,L$1)=$B117))</f>
        <v>0</v>
      </c>
      <c r="M117" s="12">
        <f ca="1">SUMPRODUCT((Tablo[[  ]]=$A110)*(OFFSET(Tablo[JOUR],0,M$1)=$B117))</f>
        <v>0</v>
      </c>
      <c r="N117" s="12">
        <f ca="1">SUMPRODUCT((Tablo[SEMAINE]=$A110)*(OFFSET(Tablo[am/pm],0,N$1)=$B117))</f>
        <v>0</v>
      </c>
      <c r="O117" s="12">
        <f ca="1">SUMPRODUCT((Tablo[JOUR]=$A110)*(OFFSET(Tablo[marc],0,O$1)=$B117))</f>
        <v>0</v>
      </c>
      <c r="P117" s="12">
        <f ca="1">SUMPRODUCT((Tablo[am/pm]=$A110)*(OFFSET(Tablo[Jérémy M],0,P$1)=$B117))</f>
        <v>0</v>
      </c>
      <c r="Q117" s="12">
        <f ca="1">SUMPRODUCT((Tablo[marc]=$A110)*(OFFSET(Tablo[ursula],0,Q$1)=$B117))</f>
        <v>0</v>
      </c>
      <c r="R117" s="12">
        <f ca="1">SUMPRODUCT((Tablo[[  ]]=$A110)*(OFFSET(Tablo[JOUR],0,R$1)=$B117))</f>
        <v>0</v>
      </c>
      <c r="S117" s="12">
        <f ca="1">SUMPRODUCT((Tablo[[  ]]=$A110)*(OFFSET(Tablo[JOUR],0,S$1)=$B117))</f>
        <v>0</v>
      </c>
      <c r="T117" s="12">
        <f ca="1">SUMPRODUCT((Tablo[[  ]]=$A110)*(OFFSET(Tablo[JOUR],0,T$1)=$B117))</f>
        <v>0</v>
      </c>
      <c r="U117" s="12">
        <f ca="1">SUMPRODUCT((Tablo[[  ]]=$A110)*(OFFSET(Tablo[JOUR],0,U$1)=$B117))</f>
        <v>0</v>
      </c>
      <c r="V117" s="12">
        <f ca="1">SUMPRODUCT((Tablo[SEMAINE]=$A110)*(OFFSET(Tablo[am/pm],0,V$1)=$B117))</f>
        <v>0</v>
      </c>
      <c r="W117" s="12">
        <f ca="1">SUMPRODUCT((Tablo[JOUR]=$A110)*(OFFSET(Tablo[marc],0,W$1)=$B117))</f>
        <v>0</v>
      </c>
      <c r="X117" s="12">
        <f ca="1">SUMPRODUCT((Tablo[am/pm]=$A110)*(OFFSET(Tablo[Jérémy M],0,X$1)=$B117))</f>
        <v>0</v>
      </c>
      <c r="Y117" s="12">
        <f ca="1">SUMPRODUCT((Tablo[marc]=$A110)*(OFFSET(Tablo[ursula],0,Y$1)=$B117))</f>
        <v>0</v>
      </c>
      <c r="Z117" s="12">
        <f ca="1">SUMPRODUCT((Tablo[Jérémy M]=$A110)*(OFFSET(Tablo[carl],0,Z$1)=$B117))</f>
        <v>0</v>
      </c>
      <c r="AA117" s="12">
        <f ca="1">SUMPRODUCT((Tablo[[  ]]=$A110)*(OFFSET(Tablo[JOUR],0,AA$1)=$B117))</f>
        <v>0</v>
      </c>
      <c r="AB117" s="12">
        <f ca="1">SUMPRODUCT((Tablo[[  ]]=$A110)*(OFFSET(Tablo[JOUR],0,AB$1)=$B117))</f>
        <v>0</v>
      </c>
      <c r="AC117" s="12">
        <f ca="1">SUMPRODUCT((Tablo[[  ]]=$A110)*(OFFSET(Tablo[JOUR],0,AC$1)=$B117))</f>
        <v>0</v>
      </c>
      <c r="AD117" s="12">
        <f ca="1">SUMPRODUCT((Tablo[[  ]]=$A110)*(OFFSET(Tablo[JOUR],0,AD$1)=$B117))</f>
        <v>0</v>
      </c>
      <c r="AE117" s="12">
        <f ca="1">SUMPRODUCT((Tablo[[  ]]=$A110)*(OFFSET(Tablo[JOUR],0,AE$1)=$B117))</f>
        <v>0</v>
      </c>
      <c r="AF117" s="12">
        <f ca="1">SUMPRODUCT((Tablo[SEMAINE]=$A110)*(OFFSET(Tablo[am/pm],0,AF$1)=$B117))</f>
        <v>0</v>
      </c>
      <c r="AG117" s="12">
        <f ca="1">SUMPRODUCT((Tablo[[  ]]=$A110)*(OFFSET(Tablo[JOUR],0,AG$1)=$B117))</f>
        <v>0</v>
      </c>
      <c r="AH117" s="12">
        <f ca="1">SUMPRODUCT((Tablo[[  ]]=$A110)*(OFFSET(Tablo[JOUR],0,AH$1)=$B117))</f>
        <v>0</v>
      </c>
      <c r="AI117" s="12">
        <f ca="1">SUMPRODUCT((Tablo[SEMAINE]=$A110)*(OFFSET(Tablo[am/pm],0,AI$1)=$B117))</f>
        <v>0</v>
      </c>
      <c r="AJ117" s="12">
        <f ca="1">SUMPRODUCT((Tablo[JOUR]=$A110)*(OFFSET(Tablo[marc],0,AJ$1)=$B117))</f>
        <v>0</v>
      </c>
      <c r="AK117" s="12">
        <f ca="1">SUMPRODUCT((Tablo[am/pm]=$A110)*(OFFSET(Tablo[Jérémy M],0,AK$1)=$B117))</f>
        <v>0</v>
      </c>
      <c r="AL117" s="12">
        <f ca="1">SUMPRODUCT((Tablo[marc]=$A110)*(OFFSET(Tablo[ursula],0,AL$1)=$B117))</f>
        <v>0</v>
      </c>
      <c r="AM117" s="12">
        <f ca="1">SUMPRODUCT((Tablo[SEMAINE]=$A110)*(OFFSET(Tablo[am/pm],0,AM$1)=$B117))</f>
        <v>0</v>
      </c>
      <c r="AN117" s="12">
        <f ca="1">SUMPRODUCT((Tablo[SEMAINE]=$A110)*(OFFSET(Tablo[am/pm],0,AN$1)=$B117))</f>
        <v>0</v>
      </c>
      <c r="AO117" s="12">
        <f ca="1">SUMPRODUCT((Tablo[[  ]]=$A110)*(OFFSET(Tablo[JOUR],0,AO$1)=$B117))</f>
        <v>0</v>
      </c>
      <c r="AP117" s="12">
        <f ca="1">SUMPRODUCT((Tablo[SEMAINE]=$A110)*(OFFSET(Tablo[am/pm],0,AP$1)=$B117))</f>
        <v>0</v>
      </c>
      <c r="AQ117" s="12">
        <f ca="1">SUMPRODUCT((Tablo[JOUR]=$A110)*(OFFSET(Tablo[marc],0,AQ$1)=$B117))</f>
        <v>0</v>
      </c>
      <c r="AR117" s="12">
        <f ca="1">SUMPRODUCT((Tablo[[  ]]=$A110)*(OFFSET(Tablo[JOUR],0,AR$1)=$B117))</f>
        <v>0</v>
      </c>
      <c r="AS117" s="12">
        <f ca="1">SUMPRODUCT((Tablo[[  ]]=$A110)*(OFFSET(Tablo[JOUR],0,AS$1)=$B117))</f>
        <v>0</v>
      </c>
      <c r="AT117" s="12">
        <f ca="1">SUMPRODUCT((Tablo[SEMAINE]=$A110)*(OFFSET(Tablo[am/pm],0,AT$1)=$B117))</f>
        <v>0</v>
      </c>
      <c r="AU117" s="12">
        <f ca="1">SUMPRODUCT((Tablo[JOUR]=$A110)*(OFFSET(Tablo[marc],0,AU$1)=$B117))</f>
        <v>0</v>
      </c>
      <c r="AV117" s="12">
        <f ca="1">SUMPRODUCT((Tablo[SEMAINE]=$A110)*(OFFSET(Tablo[am/pm],0,AV$1)=$B117))</f>
        <v>0</v>
      </c>
      <c r="AW117" s="12" t="e">
        <f ca="1">SUMPRODUCT((Tablo[[  ]]=$A110)*(OFFSET(Tablo[JOUR],0,AW$1)=$B117))</f>
        <v>#N/A</v>
      </c>
      <c r="AX117" s="12" t="e">
        <f ca="1">SUMPRODUCT((Tablo[[  ]]=$A110)*(OFFSET(Tablo[JOUR],0,AX$1)=$B117))</f>
        <v>#N/A</v>
      </c>
    </row>
    <row r="118" spans="1:50">
      <c r="A118" s="17"/>
      <c r="B118" s="31" t="s">
        <v>75</v>
      </c>
      <c r="C118" s="12" t="s">
        <v>88</v>
      </c>
      <c r="D118" s="12">
        <f ca="1">SUMPRODUCT((Tablo[[  ]]=$A110)*(OFFSET(Tablo[JOUR],0,D$1)=$B118))</f>
        <v>0</v>
      </c>
      <c r="E118" s="12">
        <f ca="1">SUMPRODUCT((Tablo[[  ]]=$A110)*(OFFSET(Tablo[JOUR],0,E$1)=$B118))</f>
        <v>0</v>
      </c>
      <c r="F118" s="12">
        <f ca="1">SUMPRODUCT((Tablo[[  ]]=$A110)*(OFFSET(Tablo[JOUR],0,F$1)=$B118))</f>
        <v>0</v>
      </c>
      <c r="G118" s="12">
        <f ca="1">SUMPRODUCT((Tablo[[  ]]=$A110)*(OFFSET(Tablo[JOUR],0,G$1)=$B118))</f>
        <v>0</v>
      </c>
      <c r="H118" s="12">
        <f ca="1">SUMPRODUCT((Tablo[[  ]]=$A110)*(OFFSET(Tablo[JOUR],0,H$1)=$B118))</f>
        <v>0</v>
      </c>
      <c r="I118" s="12">
        <f ca="1">SUMPRODUCT((Tablo[[  ]]=$A110)*(OFFSET(Tablo[JOUR],0,I$1)=$B118))</f>
        <v>0</v>
      </c>
      <c r="J118" s="12">
        <f ca="1">SUMPRODUCT((Tablo[[  ]]=$A110)*(OFFSET(Tablo[JOUR],0,J$1)=$B118))</f>
        <v>0</v>
      </c>
      <c r="K118" s="12">
        <f ca="1">SUMPRODUCT((Tablo[[  ]]=$A110)*(OFFSET(Tablo[JOUR],0,K$1)=$B118))</f>
        <v>0</v>
      </c>
      <c r="L118" s="12">
        <f ca="1">SUMPRODUCT((Tablo[[  ]]=$A110)*(OFFSET(Tablo[JOUR],0,L$1)=$B118))</f>
        <v>0</v>
      </c>
      <c r="M118" s="12">
        <f ca="1">SUMPRODUCT((Tablo[[  ]]=$A110)*(OFFSET(Tablo[JOUR],0,M$1)=$B118))</f>
        <v>0</v>
      </c>
      <c r="N118" s="12">
        <f ca="1">SUMPRODUCT((Tablo[SEMAINE]=$A110)*(OFFSET(Tablo[am/pm],0,N$1)=$B118))</f>
        <v>0</v>
      </c>
      <c r="O118" s="12">
        <f ca="1">SUMPRODUCT((Tablo[JOUR]=$A110)*(OFFSET(Tablo[marc],0,O$1)=$B118))</f>
        <v>0</v>
      </c>
      <c r="P118" s="12">
        <f ca="1">SUMPRODUCT((Tablo[am/pm]=$A110)*(OFFSET(Tablo[Jérémy M],0,P$1)=$B118))</f>
        <v>0</v>
      </c>
      <c r="Q118" s="12">
        <f ca="1">SUMPRODUCT((Tablo[marc]=$A110)*(OFFSET(Tablo[ursula],0,Q$1)=$B118))</f>
        <v>0</v>
      </c>
      <c r="R118" s="12">
        <f ca="1">SUMPRODUCT((Tablo[[  ]]=$A110)*(OFFSET(Tablo[JOUR],0,R$1)=$B118))</f>
        <v>0</v>
      </c>
      <c r="S118" s="12">
        <f ca="1">SUMPRODUCT((Tablo[[  ]]=$A110)*(OFFSET(Tablo[JOUR],0,S$1)=$B118))</f>
        <v>0</v>
      </c>
      <c r="T118" s="12">
        <f ca="1">SUMPRODUCT((Tablo[[  ]]=$A110)*(OFFSET(Tablo[JOUR],0,T$1)=$B118))</f>
        <v>0</v>
      </c>
      <c r="U118" s="12">
        <f ca="1">SUMPRODUCT((Tablo[[  ]]=$A110)*(OFFSET(Tablo[JOUR],0,U$1)=$B118))</f>
        <v>0</v>
      </c>
      <c r="V118" s="12">
        <f ca="1">SUMPRODUCT((Tablo[SEMAINE]=$A110)*(OFFSET(Tablo[am/pm],0,V$1)=$B118))</f>
        <v>0</v>
      </c>
      <c r="W118" s="12">
        <f ca="1">SUMPRODUCT((Tablo[JOUR]=$A110)*(OFFSET(Tablo[marc],0,W$1)=$B118))</f>
        <v>0</v>
      </c>
      <c r="X118" s="12">
        <f ca="1">SUMPRODUCT((Tablo[am/pm]=$A110)*(OFFSET(Tablo[Jérémy M],0,X$1)=$B118))</f>
        <v>0</v>
      </c>
      <c r="Y118" s="12">
        <f ca="1">SUMPRODUCT((Tablo[marc]=$A110)*(OFFSET(Tablo[ursula],0,Y$1)=$B118))</f>
        <v>0</v>
      </c>
      <c r="Z118" s="12">
        <f ca="1">SUMPRODUCT((Tablo[Jérémy M]=$A110)*(OFFSET(Tablo[carl],0,Z$1)=$B118))</f>
        <v>0</v>
      </c>
      <c r="AA118" s="12">
        <f ca="1">SUMPRODUCT((Tablo[[  ]]=$A110)*(OFFSET(Tablo[JOUR],0,AA$1)=$B118))</f>
        <v>0</v>
      </c>
      <c r="AB118" s="12">
        <f ca="1">SUMPRODUCT((Tablo[[  ]]=$A110)*(OFFSET(Tablo[JOUR],0,AB$1)=$B118))</f>
        <v>0</v>
      </c>
      <c r="AC118" s="12">
        <f ca="1">SUMPRODUCT((Tablo[[  ]]=$A110)*(OFFSET(Tablo[JOUR],0,AC$1)=$B118))</f>
        <v>0</v>
      </c>
      <c r="AD118" s="12">
        <f ca="1">SUMPRODUCT((Tablo[[  ]]=$A110)*(OFFSET(Tablo[JOUR],0,AD$1)=$B118))</f>
        <v>0</v>
      </c>
      <c r="AE118" s="12">
        <f ca="1">SUMPRODUCT((Tablo[[  ]]=$A110)*(OFFSET(Tablo[JOUR],0,AE$1)=$B118))</f>
        <v>0</v>
      </c>
      <c r="AF118" s="12">
        <f ca="1">SUMPRODUCT((Tablo[SEMAINE]=$A110)*(OFFSET(Tablo[am/pm],0,AF$1)=$B118))</f>
        <v>0</v>
      </c>
      <c r="AG118" s="12">
        <f ca="1">SUMPRODUCT((Tablo[[  ]]=$A110)*(OFFSET(Tablo[JOUR],0,AG$1)=$B118))</f>
        <v>0</v>
      </c>
      <c r="AH118" s="12">
        <f ca="1">SUMPRODUCT((Tablo[[  ]]=$A110)*(OFFSET(Tablo[JOUR],0,AH$1)=$B118))</f>
        <v>0</v>
      </c>
      <c r="AI118" s="12">
        <f ca="1">SUMPRODUCT((Tablo[SEMAINE]=$A110)*(OFFSET(Tablo[am/pm],0,AI$1)=$B118))</f>
        <v>0</v>
      </c>
      <c r="AJ118" s="12">
        <f ca="1">SUMPRODUCT((Tablo[JOUR]=$A110)*(OFFSET(Tablo[marc],0,AJ$1)=$B118))</f>
        <v>0</v>
      </c>
      <c r="AK118" s="12">
        <f ca="1">SUMPRODUCT((Tablo[am/pm]=$A110)*(OFFSET(Tablo[Jérémy M],0,AK$1)=$B118))</f>
        <v>0</v>
      </c>
      <c r="AL118" s="12">
        <f ca="1">SUMPRODUCT((Tablo[marc]=$A110)*(OFFSET(Tablo[ursula],0,AL$1)=$B118))</f>
        <v>0</v>
      </c>
      <c r="AM118" s="12">
        <f ca="1">SUMPRODUCT((Tablo[SEMAINE]=$A110)*(OFFSET(Tablo[am/pm],0,AM$1)=$B118))</f>
        <v>0</v>
      </c>
      <c r="AN118" s="12">
        <f ca="1">SUMPRODUCT((Tablo[SEMAINE]=$A110)*(OFFSET(Tablo[am/pm],0,AN$1)=$B118))</f>
        <v>0</v>
      </c>
      <c r="AO118" s="12">
        <f ca="1">SUMPRODUCT((Tablo[[  ]]=$A110)*(OFFSET(Tablo[JOUR],0,AO$1)=$B118))</f>
        <v>0</v>
      </c>
      <c r="AP118" s="12">
        <f ca="1">SUMPRODUCT((Tablo[SEMAINE]=$A110)*(OFFSET(Tablo[am/pm],0,AP$1)=$B118))</f>
        <v>0</v>
      </c>
      <c r="AQ118" s="12">
        <f ca="1">SUMPRODUCT((Tablo[JOUR]=$A110)*(OFFSET(Tablo[marc],0,AQ$1)=$B118))</f>
        <v>0</v>
      </c>
      <c r="AR118" s="12">
        <f ca="1">SUMPRODUCT((Tablo[[  ]]=$A110)*(OFFSET(Tablo[JOUR],0,AR$1)=$B118))</f>
        <v>0</v>
      </c>
      <c r="AS118" s="12">
        <f ca="1">SUMPRODUCT((Tablo[[  ]]=$A110)*(OFFSET(Tablo[JOUR],0,AS$1)=$B118))</f>
        <v>0</v>
      </c>
      <c r="AT118" s="12">
        <f ca="1">SUMPRODUCT((Tablo[SEMAINE]=$A110)*(OFFSET(Tablo[am/pm],0,AT$1)=$B118))</f>
        <v>0</v>
      </c>
      <c r="AU118" s="12">
        <f ca="1">SUMPRODUCT((Tablo[JOUR]=$A110)*(OFFSET(Tablo[marc],0,AU$1)=$B118))</f>
        <v>0</v>
      </c>
      <c r="AV118" s="12">
        <f ca="1">SUMPRODUCT((Tablo[SEMAINE]=$A110)*(OFFSET(Tablo[am/pm],0,AV$1)=$B118))</f>
        <v>0</v>
      </c>
      <c r="AW118" s="12" t="e">
        <f ca="1">SUMPRODUCT((Tablo[[  ]]=$A110)*(OFFSET(Tablo[JOUR],0,AW$1)=$B118))</f>
        <v>#N/A</v>
      </c>
      <c r="AX118" s="12" t="e">
        <f ca="1">SUMPRODUCT((Tablo[[  ]]=$A110)*(OFFSET(Tablo[JOUR],0,AX$1)=$B118))</f>
        <v>#N/A</v>
      </c>
    </row>
    <row r="119" spans="1:50">
      <c r="A119" s="17"/>
      <c r="B119" s="31" t="s">
        <v>89</v>
      </c>
      <c r="C119" s="66" t="s">
        <v>86</v>
      </c>
    </row>
    <row r="120" spans="1:50">
      <c r="A120" s="17"/>
      <c r="B120" s="31" t="s">
        <v>78</v>
      </c>
      <c r="C120" s="24" t="s">
        <v>88</v>
      </c>
    </row>
    <row r="121" spans="1:50" ht="13.5" thickBot="1">
      <c r="A121" s="9"/>
      <c r="B121" s="18" t="s">
        <v>76</v>
      </c>
      <c r="C121" s="10" t="s">
        <v>88</v>
      </c>
      <c r="D121" s="10">
        <f ca="1">SUMPRODUCT((Tablo[[  ]]=$A110)*(OFFSET(Tablo[JOUR],0,D$1)=$B121))</f>
        <v>0</v>
      </c>
      <c r="E121" s="10">
        <f ca="1">SUMPRODUCT((Tablo[[  ]]=$A110)*(OFFSET(Tablo[JOUR],0,E$1)=$B121))</f>
        <v>0</v>
      </c>
      <c r="F121" s="10">
        <f ca="1">SUMPRODUCT((Tablo[[  ]]=$A110)*(OFFSET(Tablo[JOUR],0,F$1)=$B121))</f>
        <v>0</v>
      </c>
      <c r="G121" s="10">
        <f ca="1">SUMPRODUCT((Tablo[[  ]]=$A110)*(OFFSET(Tablo[JOUR],0,G$1)=$B121))</f>
        <v>0</v>
      </c>
      <c r="H121" s="10">
        <f ca="1">SUMPRODUCT((Tablo[[  ]]=$A110)*(OFFSET(Tablo[JOUR],0,H$1)=$B121))</f>
        <v>0</v>
      </c>
      <c r="I121" s="10">
        <f ca="1">SUMPRODUCT((Tablo[[  ]]=$A110)*(OFFSET(Tablo[JOUR],0,I$1)=$B121))</f>
        <v>0</v>
      </c>
      <c r="J121" s="10">
        <f ca="1">SUMPRODUCT((Tablo[[  ]]=$A110)*(OFFSET(Tablo[JOUR],0,J$1)=$B121))</f>
        <v>0</v>
      </c>
      <c r="K121" s="10">
        <f ca="1">SUMPRODUCT((Tablo[[  ]]=$A110)*(OFFSET(Tablo[JOUR],0,K$1)=$B121))</f>
        <v>0</v>
      </c>
      <c r="L121" s="10">
        <f ca="1">SUMPRODUCT((Tablo[[  ]]=$A110)*(OFFSET(Tablo[JOUR],0,L$1)=$B121))</f>
        <v>0</v>
      </c>
      <c r="M121" s="10">
        <f ca="1">SUMPRODUCT((Tablo[[  ]]=$A110)*(OFFSET(Tablo[JOUR],0,M$1)=$B121))</f>
        <v>0</v>
      </c>
      <c r="N121" s="10">
        <f ca="1">SUMPRODUCT((Tablo[SEMAINE]=$A110)*(OFFSET(Tablo[am/pm],0,N$1)=$B121))</f>
        <v>0</v>
      </c>
      <c r="O121" s="10">
        <f ca="1">SUMPRODUCT((Tablo[JOUR]=$A110)*(OFFSET(Tablo[marc],0,O$1)=$B121))</f>
        <v>0</v>
      </c>
      <c r="P121" s="10">
        <f ca="1">SUMPRODUCT((Tablo[am/pm]=$A110)*(OFFSET(Tablo[Jérémy M],0,P$1)=$B121))</f>
        <v>0</v>
      </c>
      <c r="Q121" s="10">
        <f ca="1">SUMPRODUCT((Tablo[marc]=$A110)*(OFFSET(Tablo[ursula],0,Q$1)=$B121))</f>
        <v>0</v>
      </c>
      <c r="R121" s="10">
        <f ca="1">SUMPRODUCT((Tablo[[  ]]=$A110)*(OFFSET(Tablo[JOUR],0,R$1)=$B121))</f>
        <v>0</v>
      </c>
      <c r="S121" s="10">
        <f ca="1">SUMPRODUCT((Tablo[[  ]]=$A110)*(OFFSET(Tablo[JOUR],0,S$1)=$B121))</f>
        <v>0</v>
      </c>
      <c r="T121" s="10">
        <f ca="1">SUMPRODUCT((Tablo[[  ]]=$A110)*(OFFSET(Tablo[JOUR],0,T$1)=$B121))</f>
        <v>0</v>
      </c>
      <c r="U121" s="10">
        <f ca="1">SUMPRODUCT((Tablo[[  ]]=$A110)*(OFFSET(Tablo[JOUR],0,U$1)=$B121))</f>
        <v>0</v>
      </c>
      <c r="V121" s="10">
        <f ca="1">SUMPRODUCT((Tablo[SEMAINE]=$A110)*(OFFSET(Tablo[am/pm],0,V$1)=$B121))</f>
        <v>0</v>
      </c>
      <c r="W121" s="10">
        <f ca="1">SUMPRODUCT((Tablo[JOUR]=$A110)*(OFFSET(Tablo[marc],0,W$1)=$B121))</f>
        <v>0</v>
      </c>
      <c r="X121" s="10">
        <f ca="1">SUMPRODUCT((Tablo[am/pm]=$A110)*(OFFSET(Tablo[Jérémy M],0,X$1)=$B121))</f>
        <v>0</v>
      </c>
      <c r="Y121" s="10">
        <f ca="1">SUMPRODUCT((Tablo[marc]=$A110)*(OFFSET(Tablo[ursula],0,Y$1)=$B121))</f>
        <v>0</v>
      </c>
      <c r="Z121" s="10">
        <f ca="1">SUMPRODUCT((Tablo[Jérémy M]=$A110)*(OFFSET(Tablo[carl],0,Z$1)=$B121))</f>
        <v>0</v>
      </c>
      <c r="AA121" s="10">
        <f ca="1">SUMPRODUCT((Tablo[[  ]]=$A110)*(OFFSET(Tablo[JOUR],0,AA$1)=$B121))</f>
        <v>0</v>
      </c>
      <c r="AB121" s="10">
        <f ca="1">SUMPRODUCT((Tablo[[  ]]=$A110)*(OFFSET(Tablo[JOUR],0,AB$1)=$B121))</f>
        <v>0</v>
      </c>
      <c r="AC121" s="10">
        <f ca="1">SUMPRODUCT((Tablo[[  ]]=$A110)*(OFFSET(Tablo[JOUR],0,AC$1)=$B121))</f>
        <v>0</v>
      </c>
      <c r="AD121" s="10">
        <f ca="1">SUMPRODUCT((Tablo[[  ]]=$A110)*(OFFSET(Tablo[JOUR],0,AD$1)=$B121))</f>
        <v>0</v>
      </c>
      <c r="AE121" s="10">
        <f ca="1">SUMPRODUCT((Tablo[[  ]]=$A110)*(OFFSET(Tablo[JOUR],0,AE$1)=$B121))</f>
        <v>0</v>
      </c>
      <c r="AF121" s="10">
        <f ca="1">SUMPRODUCT((Tablo[SEMAINE]=$A110)*(OFFSET(Tablo[am/pm],0,AF$1)=$B121))</f>
        <v>0</v>
      </c>
      <c r="AG121" s="10">
        <f ca="1">SUMPRODUCT((Tablo[[  ]]=$A110)*(OFFSET(Tablo[JOUR],0,AG$1)=$B121))</f>
        <v>0</v>
      </c>
      <c r="AH121" s="10">
        <f ca="1">SUMPRODUCT((Tablo[[  ]]=$A110)*(OFFSET(Tablo[JOUR],0,AH$1)=$B121))</f>
        <v>0</v>
      </c>
      <c r="AI121" s="10">
        <f ca="1">SUMPRODUCT((Tablo[SEMAINE]=$A110)*(OFFSET(Tablo[am/pm],0,AI$1)=$B121))</f>
        <v>0</v>
      </c>
      <c r="AJ121" s="10">
        <f ca="1">SUMPRODUCT((Tablo[JOUR]=$A110)*(OFFSET(Tablo[marc],0,AJ$1)=$B121))</f>
        <v>0</v>
      </c>
      <c r="AK121" s="10">
        <f ca="1">SUMPRODUCT((Tablo[am/pm]=$A110)*(OFFSET(Tablo[Jérémy M],0,AK$1)=$B121))</f>
        <v>0</v>
      </c>
      <c r="AL121" s="10">
        <f ca="1">SUMPRODUCT((Tablo[marc]=$A110)*(OFFSET(Tablo[ursula],0,AL$1)=$B121))</f>
        <v>0</v>
      </c>
      <c r="AM121" s="10">
        <f ca="1">SUMPRODUCT((Tablo[SEMAINE]=$A110)*(OFFSET(Tablo[am/pm],0,AM$1)=$B121))</f>
        <v>0</v>
      </c>
      <c r="AN121" s="10">
        <f ca="1">SUMPRODUCT((Tablo[SEMAINE]=$A110)*(OFFSET(Tablo[am/pm],0,AN$1)=$B121))</f>
        <v>0</v>
      </c>
      <c r="AO121" s="10">
        <f ca="1">SUMPRODUCT((Tablo[[  ]]=$A110)*(OFFSET(Tablo[JOUR],0,AO$1)=$B121))</f>
        <v>0</v>
      </c>
      <c r="AP121" s="10">
        <f ca="1">SUMPRODUCT((Tablo[SEMAINE]=$A110)*(OFFSET(Tablo[am/pm],0,AP$1)=$B121))</f>
        <v>0</v>
      </c>
      <c r="AQ121" s="10">
        <f ca="1">SUMPRODUCT((Tablo[JOUR]=$A110)*(OFFSET(Tablo[marc],0,AQ$1)=$B121))</f>
        <v>0</v>
      </c>
      <c r="AR121" s="10">
        <f ca="1">SUMPRODUCT((Tablo[[  ]]=$A110)*(OFFSET(Tablo[JOUR],0,AR$1)=$B121))</f>
        <v>0</v>
      </c>
      <c r="AS121" s="10">
        <f ca="1">SUMPRODUCT((Tablo[[  ]]=$A110)*(OFFSET(Tablo[JOUR],0,AS$1)=$B121))</f>
        <v>0</v>
      </c>
      <c r="AT121" s="10">
        <f ca="1">SUMPRODUCT((Tablo[SEMAINE]=$A110)*(OFFSET(Tablo[am/pm],0,AT$1)=$B121))</f>
        <v>0</v>
      </c>
      <c r="AU121" s="10">
        <f ca="1">SUMPRODUCT((Tablo[JOUR]=$A110)*(OFFSET(Tablo[marc],0,AU$1)=$B121))</f>
        <v>0</v>
      </c>
      <c r="AV121" s="10">
        <f ca="1">SUMPRODUCT((Tablo[SEMAINE]=$A110)*(OFFSET(Tablo[am/pm],0,AV$1)=$B121))</f>
        <v>0</v>
      </c>
      <c r="AW121" s="10" t="e">
        <f ca="1">SUMPRODUCT((Tablo[[  ]]=$A110)*(OFFSET(Tablo[JOUR],0,AW$1)=$B121))</f>
        <v>#N/A</v>
      </c>
      <c r="AX121" s="10" t="e">
        <f ca="1">SUMPRODUCT((Tablo[[  ]]=$A110)*(OFFSET(Tablo[JOUR],0,AX$1)=$B121))</f>
        <v>#N/A</v>
      </c>
    </row>
    <row r="122" spans="1:50">
      <c r="A122" s="11">
        <f t="shared" ref="A122" si="4">EOMONTH(A110+1,0)</f>
        <v>43069</v>
      </c>
      <c r="B122" s="8" t="s">
        <v>71</v>
      </c>
      <c r="C122" s="8" t="s">
        <v>85</v>
      </c>
      <c r="D122" s="19">
        <f ca="1">SUMPRODUCT((Tablo[[  ]]=$A122)*(Tablo[JOUR]=$B122),(OFFSET(Tablo[JOUR],0,D$1)))</f>
        <v>0</v>
      </c>
      <c r="E122" s="19">
        <f ca="1">SUMPRODUCT((Tablo[[  ]]=$A122)*(Tablo[JOUR]=$B122),(OFFSET(Tablo[JOUR],0,E$1)))</f>
        <v>0</v>
      </c>
      <c r="F122" s="19">
        <f ca="1">SUMPRODUCT((Tablo[[  ]]=$A122)*(Tablo[JOUR]=$B122),(OFFSET(Tablo[JOUR],0,F$1)))</f>
        <v>0</v>
      </c>
      <c r="G122" s="19">
        <f ca="1">SUMPRODUCT((Tablo[[  ]]=$A122)*(Tablo[JOUR]=$B122),(OFFSET(Tablo[JOUR],0,G$1)))</f>
        <v>0</v>
      </c>
      <c r="H122" s="19">
        <f ca="1">SUMPRODUCT((Tablo[[  ]]=$A122)*(Tablo[JOUR]=$B122),(OFFSET(Tablo[JOUR],0,H$1)))</f>
        <v>0</v>
      </c>
      <c r="I122" s="19">
        <f ca="1">SUMPRODUCT((Tablo[[  ]]=$A122)*(Tablo[JOUR]=$B122),(OFFSET(Tablo[JOUR],0,I$1)))</f>
        <v>0</v>
      </c>
      <c r="J122" s="19">
        <f ca="1">SUMPRODUCT((Tablo[[  ]]=$A122)*(Tablo[JOUR]=$B122),(OFFSET(Tablo[JOUR],0,J$1)))</f>
        <v>0</v>
      </c>
      <c r="K122" s="19">
        <f ca="1">SUMPRODUCT((Tablo[[  ]]=$A122)*(Tablo[JOUR]=$B122),(OFFSET(Tablo[JOUR],0,K$1)))</f>
        <v>0</v>
      </c>
      <c r="L122" s="19">
        <f ca="1">SUMPRODUCT((Tablo[[  ]]=$A122)*(Tablo[JOUR]=$B122),(OFFSET(Tablo[JOUR],0,L$1)))</f>
        <v>0</v>
      </c>
      <c r="M122" s="19">
        <f ca="1">SUMPRODUCT((Tablo[[  ]]=$A122)*(Tablo[JOUR]=$B122),(OFFSET(Tablo[JOUR],0,M$1)))</f>
        <v>0</v>
      </c>
      <c r="N122" s="19">
        <f ca="1">SUMPRODUCT((Tablo[SEMAINE]=$A122)*(Tablo[am/pm]=$B122),(OFFSET(Tablo[am/pm],0,N$1)))</f>
        <v>0</v>
      </c>
      <c r="O122" s="19">
        <f ca="1">SUMPRODUCT((Tablo[JOUR]=$A122)*(Tablo[marc]=$B122),(OFFSET(Tablo[marc],0,O$1)))</f>
        <v>0</v>
      </c>
      <c r="P122" s="19">
        <f ca="1">SUMPRODUCT((Tablo[am/pm]=$A122)*(Tablo[Jérémy M]=$B122),(OFFSET(Tablo[Jérémy M],0,P$1)))</f>
        <v>0</v>
      </c>
      <c r="Q122" s="19">
        <f ca="1">SUMPRODUCT((Tablo[marc]=$A122)*(Tablo[ursula]=$B122),(OFFSET(Tablo[ursula],0,Q$1)))</f>
        <v>0</v>
      </c>
      <c r="R122" s="19">
        <f ca="1">SUMPRODUCT((Tablo[[  ]]=$A122)*(Tablo[JOUR]=$B122),(OFFSET(Tablo[JOUR],0,R$1)))</f>
        <v>0</v>
      </c>
      <c r="S122" s="19">
        <f ca="1">SUMPRODUCT((Tablo[[  ]]=$A122)*(Tablo[JOUR]=$B122),(OFFSET(Tablo[JOUR],0,S$1)))</f>
        <v>0</v>
      </c>
      <c r="T122" s="19">
        <f ca="1">SUMPRODUCT((Tablo[[  ]]=$A122)*(Tablo[JOUR]=$B122),(OFFSET(Tablo[JOUR],0,T$1)))</f>
        <v>0</v>
      </c>
      <c r="U122" s="19">
        <f ca="1">SUMPRODUCT((Tablo[[  ]]=$A122)*(Tablo[JOUR]=$B122),(OFFSET(Tablo[JOUR],0,U$1)))</f>
        <v>0</v>
      </c>
      <c r="V122" s="19">
        <f ca="1">SUMPRODUCT((Tablo[SEMAINE]=$A122)*(Tablo[am/pm]=$B122),(OFFSET(Tablo[am/pm],0,V$1)))</f>
        <v>0</v>
      </c>
      <c r="W122" s="19">
        <f ca="1">SUMPRODUCT((Tablo[JOUR]=$A122)*(Tablo[marc]=$B122),(OFFSET(Tablo[marc],0,W$1)))</f>
        <v>0</v>
      </c>
      <c r="X122" s="19">
        <f ca="1">SUMPRODUCT((Tablo[am/pm]=$A122)*(Tablo[Jérémy M]=$B122),(OFFSET(Tablo[Jérémy M],0,X$1)))</f>
        <v>0</v>
      </c>
      <c r="Y122" s="19">
        <f ca="1">SUMPRODUCT((Tablo[marc]=$A122)*(Tablo[ursula]=$B122),(OFFSET(Tablo[ursula],0,Y$1)))</f>
        <v>0</v>
      </c>
      <c r="Z122" s="19">
        <f ca="1">SUMPRODUCT((Tablo[Jérémy M]=$A122)*(Tablo[carl]=$B122),(OFFSET(Tablo[carl],0,Z$1)))</f>
        <v>0</v>
      </c>
      <c r="AA122" s="19">
        <f ca="1">SUMPRODUCT((Tablo[[  ]]=$A122)*(Tablo[JOUR]=$B122),(OFFSET(Tablo[JOUR],0,AA$1)))</f>
        <v>0</v>
      </c>
      <c r="AB122" s="19">
        <f ca="1">SUMPRODUCT((Tablo[[  ]]=$A122)*(Tablo[JOUR]=$B122),(OFFSET(Tablo[JOUR],0,AB$1)))</f>
        <v>0</v>
      </c>
      <c r="AC122" s="19">
        <f ca="1">SUMPRODUCT((Tablo[[  ]]=$A122)*(Tablo[JOUR]=$B122),(OFFSET(Tablo[JOUR],0,AC$1)))</f>
        <v>0</v>
      </c>
      <c r="AD122" s="19">
        <f ca="1">SUMPRODUCT((Tablo[[  ]]=$A122)*(Tablo[JOUR]=$B122),(OFFSET(Tablo[JOUR],0,AD$1)))</f>
        <v>0</v>
      </c>
      <c r="AE122" s="19">
        <f ca="1">SUMPRODUCT((Tablo[[  ]]=$A122)*(Tablo[JOUR]=$B122),(OFFSET(Tablo[JOUR],0,AE$1)))</f>
        <v>0</v>
      </c>
      <c r="AF122" s="19">
        <f ca="1">SUMPRODUCT((Tablo[SEMAINE]=$A122)*(Tablo[am/pm]=$B122),(OFFSET(Tablo[am/pm],0,AF$1)))</f>
        <v>0</v>
      </c>
      <c r="AG122" s="19">
        <f ca="1">SUMPRODUCT((Tablo[[  ]]=$A122)*(Tablo[JOUR]=$B122),(OFFSET(Tablo[JOUR],0,AG$1)))</f>
        <v>0</v>
      </c>
      <c r="AH122" s="19">
        <f ca="1">SUMPRODUCT((Tablo[[  ]]=$A122)*(Tablo[JOUR]=$B122),(OFFSET(Tablo[JOUR],0,AH$1)))</f>
        <v>0</v>
      </c>
      <c r="AI122" s="19">
        <f ca="1">SUMPRODUCT((Tablo[SEMAINE]=$A122)*(Tablo[am/pm]=$B122),(OFFSET(Tablo[am/pm],0,AI$1)))</f>
        <v>0</v>
      </c>
      <c r="AJ122" s="19">
        <f ca="1">SUMPRODUCT((Tablo[JOUR]=$A122)*(Tablo[marc]=$B122),(OFFSET(Tablo[marc],0,AJ$1)))</f>
        <v>0</v>
      </c>
      <c r="AK122" s="19">
        <f ca="1">SUMPRODUCT((Tablo[am/pm]=$A122)*(Tablo[Jérémy M]=$B122),(OFFSET(Tablo[Jérémy M],0,AK$1)))</f>
        <v>0</v>
      </c>
      <c r="AL122" s="19">
        <f ca="1">SUMPRODUCT((Tablo[marc]=$A122)*(Tablo[ursula]=$B122),(OFFSET(Tablo[ursula],0,AL$1)))</f>
        <v>0</v>
      </c>
      <c r="AM122" s="19">
        <f ca="1">SUMPRODUCT((Tablo[SEMAINE]=$A122)*(Tablo[am/pm]=$B122),(OFFSET(Tablo[am/pm],0,AM$1)))</f>
        <v>0</v>
      </c>
      <c r="AN122" s="19">
        <f ca="1">SUMPRODUCT((Tablo[SEMAINE]=$A122)*(Tablo[am/pm]=$B122),(OFFSET(Tablo[am/pm],0,AN$1)))</f>
        <v>0</v>
      </c>
      <c r="AO122" s="19">
        <f ca="1">SUMPRODUCT((Tablo[[  ]]=$A122)*(Tablo[JOUR]=$B122),(OFFSET(Tablo[JOUR],0,AO$1)))</f>
        <v>0</v>
      </c>
      <c r="AP122" s="19">
        <f ca="1">SUMPRODUCT((Tablo[SEMAINE]=$A122)*(Tablo[am/pm]=$B122),(OFFSET(Tablo[am/pm],0,AP$1)))</f>
        <v>0</v>
      </c>
      <c r="AQ122" s="19">
        <f ca="1">SUMPRODUCT((Tablo[JOUR]=$A122)*(Tablo[marc]=$B122),(OFFSET(Tablo[marc],0,AQ$1)))</f>
        <v>0</v>
      </c>
      <c r="AR122" s="19">
        <f ca="1">SUMPRODUCT((Tablo[[  ]]=$A122)*(Tablo[JOUR]=$B122),(OFFSET(Tablo[JOUR],0,AR$1)))</f>
        <v>0</v>
      </c>
      <c r="AS122" s="19">
        <f ca="1">SUMPRODUCT((Tablo[[  ]]=$A122)*(Tablo[JOUR]=$B122),(OFFSET(Tablo[JOUR],0,AS$1)))</f>
        <v>0</v>
      </c>
      <c r="AT122" s="19">
        <f ca="1">SUMPRODUCT((Tablo[SEMAINE]=$A122)*(Tablo[am/pm]=$B122),(OFFSET(Tablo[am/pm],0,AT$1)))</f>
        <v>0</v>
      </c>
      <c r="AU122" s="19">
        <f ca="1">SUMPRODUCT((Tablo[JOUR]=$A122)*(Tablo[marc]=$B122),(OFFSET(Tablo[marc],0,AU$1)))</f>
        <v>0</v>
      </c>
      <c r="AV122" s="19">
        <f ca="1">SUMPRODUCT((Tablo[SEMAINE]=$A122)*(Tablo[am/pm]=$B122),(OFFSET(Tablo[am/pm],0,AV$1)))</f>
        <v>0</v>
      </c>
      <c r="AW122" s="19" t="e">
        <f ca="1">SUMPRODUCT((Tablo[[  ]]=$A122)*(Tablo[JOUR]=$B122),(OFFSET(Tablo[JOUR],0,AW$1)))</f>
        <v>#N/A</v>
      </c>
      <c r="AX122" s="19" t="e">
        <f ca="1">SUMPRODUCT((Tablo[[  ]]=$A122)*(Tablo[JOUR]=$B122),(OFFSET(Tablo[JOUR],0,AX$1)))</f>
        <v>#N/A</v>
      </c>
    </row>
    <row r="123" spans="1:50">
      <c r="A123" s="17"/>
      <c r="B123" s="12" t="s">
        <v>72</v>
      </c>
      <c r="C123" s="12" t="s">
        <v>85</v>
      </c>
      <c r="D123" s="20">
        <f ca="1">SUMPRODUCT((Tablo[[  ]]=$A122)*(Tablo[JOUR]=$B123),(OFFSET(Tablo[JOUR],0,D$1)))</f>
        <v>0</v>
      </c>
      <c r="E123" s="20">
        <f ca="1">SUMPRODUCT((Tablo[[  ]]=$A122)*(Tablo[JOUR]=$B123),(OFFSET(Tablo[JOUR],0,E$1)))</f>
        <v>0</v>
      </c>
      <c r="F123" s="20">
        <f ca="1">SUMPRODUCT((Tablo[[  ]]=$A122)*(Tablo[JOUR]=$B123),(OFFSET(Tablo[JOUR],0,F$1)))</f>
        <v>0</v>
      </c>
      <c r="G123" s="20">
        <f ca="1">SUMPRODUCT((Tablo[[  ]]=$A122)*(Tablo[JOUR]=$B123),(OFFSET(Tablo[JOUR],0,G$1)))</f>
        <v>0</v>
      </c>
      <c r="H123" s="20">
        <f ca="1">SUMPRODUCT((Tablo[[  ]]=$A122)*(Tablo[JOUR]=$B123),(OFFSET(Tablo[JOUR],0,H$1)))</f>
        <v>0</v>
      </c>
      <c r="I123" s="20">
        <f ca="1">SUMPRODUCT((Tablo[[  ]]=$A122)*(Tablo[JOUR]=$B123),(OFFSET(Tablo[JOUR],0,I$1)))</f>
        <v>0</v>
      </c>
      <c r="J123" s="20">
        <f ca="1">SUMPRODUCT((Tablo[[  ]]=$A122)*(Tablo[JOUR]=$B123),(OFFSET(Tablo[JOUR],0,J$1)))</f>
        <v>0</v>
      </c>
      <c r="K123" s="20">
        <f ca="1">SUMPRODUCT((Tablo[[  ]]=$A122)*(Tablo[JOUR]=$B123),(OFFSET(Tablo[JOUR],0,K$1)))</f>
        <v>0</v>
      </c>
      <c r="L123" s="20">
        <f ca="1">SUMPRODUCT((Tablo[[  ]]=$A122)*(Tablo[JOUR]=$B123),(OFFSET(Tablo[JOUR],0,L$1)))</f>
        <v>0</v>
      </c>
      <c r="M123" s="20">
        <f ca="1">SUMPRODUCT((Tablo[[  ]]=$A122)*(Tablo[JOUR]=$B123),(OFFSET(Tablo[JOUR],0,M$1)))</f>
        <v>0</v>
      </c>
      <c r="N123" s="20">
        <f ca="1">SUMPRODUCT((Tablo[SEMAINE]=$A122)*(Tablo[am/pm]=$B123),(OFFSET(Tablo[am/pm],0,N$1)))</f>
        <v>0</v>
      </c>
      <c r="O123" s="20">
        <f ca="1">SUMPRODUCT((Tablo[JOUR]=$A122)*(Tablo[marc]=$B123),(OFFSET(Tablo[marc],0,O$1)))</f>
        <v>0</v>
      </c>
      <c r="P123" s="20">
        <f ca="1">SUMPRODUCT((Tablo[am/pm]=$A122)*(Tablo[Jérémy M]=$B123),(OFFSET(Tablo[Jérémy M],0,P$1)))</f>
        <v>0</v>
      </c>
      <c r="Q123" s="20">
        <f ca="1">SUMPRODUCT((Tablo[marc]=$A122)*(Tablo[ursula]=$B123),(OFFSET(Tablo[ursula],0,Q$1)))</f>
        <v>0</v>
      </c>
      <c r="R123" s="20">
        <f ca="1">SUMPRODUCT((Tablo[[  ]]=$A122)*(Tablo[JOUR]=$B123),(OFFSET(Tablo[JOUR],0,R$1)))</f>
        <v>0</v>
      </c>
      <c r="S123" s="20">
        <f ca="1">SUMPRODUCT((Tablo[[  ]]=$A122)*(Tablo[JOUR]=$B123),(OFFSET(Tablo[JOUR],0,S$1)))</f>
        <v>0</v>
      </c>
      <c r="T123" s="20">
        <f ca="1">SUMPRODUCT((Tablo[[  ]]=$A122)*(Tablo[JOUR]=$B123),(OFFSET(Tablo[JOUR],0,T$1)))</f>
        <v>0</v>
      </c>
      <c r="U123" s="20">
        <f ca="1">SUMPRODUCT((Tablo[[  ]]=$A122)*(Tablo[JOUR]=$B123),(OFFSET(Tablo[JOUR],0,U$1)))</f>
        <v>0</v>
      </c>
      <c r="V123" s="20">
        <f ca="1">SUMPRODUCT((Tablo[SEMAINE]=$A122)*(Tablo[am/pm]=$B123),(OFFSET(Tablo[am/pm],0,V$1)))</f>
        <v>0</v>
      </c>
      <c r="W123" s="20">
        <f ca="1">SUMPRODUCT((Tablo[JOUR]=$A122)*(Tablo[marc]=$B123),(OFFSET(Tablo[marc],0,W$1)))</f>
        <v>0</v>
      </c>
      <c r="X123" s="20">
        <f ca="1">SUMPRODUCT((Tablo[am/pm]=$A122)*(Tablo[Jérémy M]=$B123),(OFFSET(Tablo[Jérémy M],0,X$1)))</f>
        <v>0</v>
      </c>
      <c r="Y123" s="20">
        <f ca="1">SUMPRODUCT((Tablo[marc]=$A122)*(Tablo[ursula]=$B123),(OFFSET(Tablo[ursula],0,Y$1)))</f>
        <v>0</v>
      </c>
      <c r="Z123" s="20">
        <f ca="1">SUMPRODUCT((Tablo[Jérémy M]=$A122)*(Tablo[carl]=$B123),(OFFSET(Tablo[carl],0,Z$1)))</f>
        <v>0</v>
      </c>
      <c r="AA123" s="20">
        <f ca="1">SUMPRODUCT((Tablo[[  ]]=$A122)*(Tablo[JOUR]=$B123),(OFFSET(Tablo[JOUR],0,AA$1)))</f>
        <v>0</v>
      </c>
      <c r="AB123" s="20">
        <f ca="1">SUMPRODUCT((Tablo[[  ]]=$A122)*(Tablo[JOUR]=$B123),(OFFSET(Tablo[JOUR],0,AB$1)))</f>
        <v>0</v>
      </c>
      <c r="AC123" s="20">
        <f ca="1">SUMPRODUCT((Tablo[[  ]]=$A122)*(Tablo[JOUR]=$B123),(OFFSET(Tablo[JOUR],0,AC$1)))</f>
        <v>0</v>
      </c>
      <c r="AD123" s="20">
        <f ca="1">SUMPRODUCT((Tablo[[  ]]=$A122)*(Tablo[JOUR]=$B123),(OFFSET(Tablo[JOUR],0,AD$1)))</f>
        <v>0</v>
      </c>
      <c r="AE123" s="20">
        <f ca="1">SUMPRODUCT((Tablo[[  ]]=$A122)*(Tablo[JOUR]=$B123),(OFFSET(Tablo[JOUR],0,AE$1)))</f>
        <v>0</v>
      </c>
      <c r="AF123" s="20">
        <f ca="1">SUMPRODUCT((Tablo[SEMAINE]=$A122)*(Tablo[am/pm]=$B123),(OFFSET(Tablo[am/pm],0,AF$1)))</f>
        <v>0</v>
      </c>
      <c r="AG123" s="20">
        <f ca="1">SUMPRODUCT((Tablo[[  ]]=$A122)*(Tablo[JOUR]=$B123),(OFFSET(Tablo[JOUR],0,AG$1)))</f>
        <v>0</v>
      </c>
      <c r="AH123" s="20">
        <f ca="1">SUMPRODUCT((Tablo[[  ]]=$A122)*(Tablo[JOUR]=$B123),(OFFSET(Tablo[JOUR],0,AH$1)))</f>
        <v>0</v>
      </c>
      <c r="AI123" s="20">
        <f ca="1">SUMPRODUCT((Tablo[SEMAINE]=$A122)*(Tablo[am/pm]=$B123),(OFFSET(Tablo[am/pm],0,AI$1)))</f>
        <v>0</v>
      </c>
      <c r="AJ123" s="20">
        <f ca="1">SUMPRODUCT((Tablo[JOUR]=$A122)*(Tablo[marc]=$B123),(OFFSET(Tablo[marc],0,AJ$1)))</f>
        <v>0</v>
      </c>
      <c r="AK123" s="20">
        <f ca="1">SUMPRODUCT((Tablo[am/pm]=$A122)*(Tablo[Jérémy M]=$B123),(OFFSET(Tablo[Jérémy M],0,AK$1)))</f>
        <v>0</v>
      </c>
      <c r="AL123" s="20">
        <f ca="1">SUMPRODUCT((Tablo[marc]=$A122)*(Tablo[ursula]=$B123),(OFFSET(Tablo[ursula],0,AL$1)))</f>
        <v>0</v>
      </c>
      <c r="AM123" s="20">
        <f ca="1">SUMPRODUCT((Tablo[SEMAINE]=$A122)*(Tablo[am/pm]=$B123),(OFFSET(Tablo[am/pm],0,AM$1)))</f>
        <v>0</v>
      </c>
      <c r="AN123" s="20">
        <f ca="1">SUMPRODUCT((Tablo[SEMAINE]=$A122)*(Tablo[am/pm]=$B123),(OFFSET(Tablo[am/pm],0,AN$1)))</f>
        <v>0</v>
      </c>
      <c r="AO123" s="20">
        <f ca="1">SUMPRODUCT((Tablo[[  ]]=$A122)*(Tablo[JOUR]=$B123),(OFFSET(Tablo[JOUR],0,AO$1)))</f>
        <v>0</v>
      </c>
      <c r="AP123" s="20">
        <f ca="1">SUMPRODUCT((Tablo[SEMAINE]=$A122)*(Tablo[am/pm]=$B123),(OFFSET(Tablo[am/pm],0,AP$1)))</f>
        <v>0</v>
      </c>
      <c r="AQ123" s="20">
        <f ca="1">SUMPRODUCT((Tablo[JOUR]=$A122)*(Tablo[marc]=$B123),(OFFSET(Tablo[marc],0,AQ$1)))</f>
        <v>0</v>
      </c>
      <c r="AR123" s="20">
        <f ca="1">SUMPRODUCT((Tablo[[  ]]=$A122)*(Tablo[JOUR]=$B123),(OFFSET(Tablo[JOUR],0,AR$1)))</f>
        <v>0</v>
      </c>
      <c r="AS123" s="20">
        <f ca="1">SUMPRODUCT((Tablo[[  ]]=$A122)*(Tablo[JOUR]=$B123),(OFFSET(Tablo[JOUR],0,AS$1)))</f>
        <v>0</v>
      </c>
      <c r="AT123" s="20">
        <f ca="1">SUMPRODUCT((Tablo[SEMAINE]=$A122)*(Tablo[am/pm]=$B123),(OFFSET(Tablo[am/pm],0,AT$1)))</f>
        <v>0</v>
      </c>
      <c r="AU123" s="20">
        <f ca="1">SUMPRODUCT((Tablo[JOUR]=$A122)*(Tablo[marc]=$B123),(OFFSET(Tablo[marc],0,AU$1)))</f>
        <v>0</v>
      </c>
      <c r="AV123" s="20">
        <f ca="1">SUMPRODUCT((Tablo[SEMAINE]=$A122)*(Tablo[am/pm]=$B123),(OFFSET(Tablo[am/pm],0,AV$1)))</f>
        <v>0</v>
      </c>
      <c r="AW123" s="20" t="e">
        <f ca="1">SUMPRODUCT((Tablo[[  ]]=$A122)*(Tablo[JOUR]=$B123),(OFFSET(Tablo[JOUR],0,AW$1)))</f>
        <v>#N/A</v>
      </c>
      <c r="AX123" s="20" t="e">
        <f ca="1">SUMPRODUCT((Tablo[[  ]]=$A122)*(Tablo[JOUR]=$B123),(OFFSET(Tablo[JOUR],0,AX$1)))</f>
        <v>#N/A</v>
      </c>
    </row>
    <row r="124" spans="1:50">
      <c r="A124" s="22"/>
      <c r="B124" s="23" t="s">
        <v>66</v>
      </c>
      <c r="C124" s="24" t="s">
        <v>86</v>
      </c>
      <c r="D124" s="20">
        <f ca="1">SUMPRODUCT((Tablo[[  ]]=$A122)*(Tablo[JOUR]=$B124),(OFFSET(Tablo[JOUR],0,D$1)))</f>
        <v>0</v>
      </c>
      <c r="E124" s="20">
        <f ca="1">SUMPRODUCT((Tablo[[  ]]=$A122)*(Tablo[JOUR]=$B124),(OFFSET(Tablo[JOUR],0,E$1)))</f>
        <v>0</v>
      </c>
      <c r="F124" s="20">
        <f ca="1">SUMPRODUCT((Tablo[[  ]]=$A122)*(Tablo[JOUR]=$B124),(OFFSET(Tablo[JOUR],0,F$1)))</f>
        <v>0</v>
      </c>
      <c r="G124" s="20">
        <f ca="1">SUMPRODUCT((Tablo[[  ]]=$A122)*(Tablo[JOUR]=$B124),(OFFSET(Tablo[JOUR],0,G$1)))</f>
        <v>0</v>
      </c>
      <c r="H124" s="20">
        <f ca="1">SUMPRODUCT((Tablo[[  ]]=$A122)*(Tablo[JOUR]=$B124),(OFFSET(Tablo[JOUR],0,H$1)))</f>
        <v>0</v>
      </c>
      <c r="I124" s="20">
        <f ca="1">SUMPRODUCT((Tablo[[  ]]=$A122)*(Tablo[JOUR]=$B124),(OFFSET(Tablo[JOUR],0,I$1)))</f>
        <v>0</v>
      </c>
      <c r="J124" s="20">
        <f ca="1">SUMPRODUCT((Tablo[[  ]]=$A122)*(Tablo[JOUR]=$B124),(OFFSET(Tablo[JOUR],0,J$1)))</f>
        <v>0</v>
      </c>
      <c r="K124" s="20">
        <f ca="1">SUMPRODUCT((Tablo[[  ]]=$A122)*(Tablo[JOUR]=$B124),(OFFSET(Tablo[JOUR],0,K$1)))</f>
        <v>0</v>
      </c>
      <c r="L124" s="20">
        <f ca="1">SUMPRODUCT((Tablo[[  ]]=$A122)*(Tablo[JOUR]=$B124),(OFFSET(Tablo[JOUR],0,L$1)))</f>
        <v>0</v>
      </c>
      <c r="M124" s="20">
        <f ca="1">SUMPRODUCT((Tablo[[  ]]=$A122)*(Tablo[JOUR]=$B124),(OFFSET(Tablo[JOUR],0,M$1)))</f>
        <v>0</v>
      </c>
      <c r="N124" s="20">
        <f ca="1">SUMPRODUCT((Tablo[SEMAINE]=$A122)*(Tablo[am/pm]=$B124),(OFFSET(Tablo[am/pm],0,N$1)))</f>
        <v>0</v>
      </c>
      <c r="O124" s="20">
        <f ca="1">SUMPRODUCT((Tablo[JOUR]=$A122)*(Tablo[marc]=$B124),(OFFSET(Tablo[marc],0,O$1)))</f>
        <v>0</v>
      </c>
      <c r="P124" s="20">
        <f ca="1">SUMPRODUCT((Tablo[am/pm]=$A122)*(Tablo[Jérémy M]=$B124),(OFFSET(Tablo[Jérémy M],0,P$1)))</f>
        <v>0</v>
      </c>
      <c r="Q124" s="20">
        <f ca="1">SUMPRODUCT((Tablo[marc]=$A122)*(Tablo[ursula]=$B124),(OFFSET(Tablo[ursula],0,Q$1)))</f>
        <v>0</v>
      </c>
      <c r="R124" s="20">
        <f ca="1">SUMPRODUCT((Tablo[[  ]]=$A122)*(Tablo[JOUR]=$B124),(OFFSET(Tablo[JOUR],0,R$1)))</f>
        <v>0</v>
      </c>
      <c r="S124" s="20">
        <f ca="1">SUMPRODUCT((Tablo[[  ]]=$A122)*(Tablo[JOUR]=$B124),(OFFSET(Tablo[JOUR],0,S$1)))</f>
        <v>0</v>
      </c>
      <c r="T124" s="20">
        <f ca="1">SUMPRODUCT((Tablo[[  ]]=$A122)*(Tablo[JOUR]=$B124),(OFFSET(Tablo[JOUR],0,T$1)))</f>
        <v>0</v>
      </c>
      <c r="U124" s="20">
        <f ca="1">SUMPRODUCT((Tablo[[  ]]=$A122)*(Tablo[JOUR]=$B124),(OFFSET(Tablo[JOUR],0,U$1)))</f>
        <v>0</v>
      </c>
      <c r="V124" s="20">
        <f ca="1">SUMPRODUCT((Tablo[SEMAINE]=$A122)*(Tablo[am/pm]=$B124),(OFFSET(Tablo[am/pm],0,V$1)))</f>
        <v>0</v>
      </c>
      <c r="W124" s="20">
        <f ca="1">SUMPRODUCT((Tablo[JOUR]=$A122)*(Tablo[marc]=$B124),(OFFSET(Tablo[marc],0,W$1)))</f>
        <v>0</v>
      </c>
      <c r="X124" s="20">
        <f ca="1">SUMPRODUCT((Tablo[am/pm]=$A122)*(Tablo[Jérémy M]=$B124),(OFFSET(Tablo[Jérémy M],0,X$1)))</f>
        <v>0</v>
      </c>
      <c r="Y124" s="20">
        <f ca="1">SUMPRODUCT((Tablo[marc]=$A122)*(Tablo[ursula]=$B124),(OFFSET(Tablo[ursula],0,Y$1)))</f>
        <v>0</v>
      </c>
      <c r="Z124" s="20">
        <f ca="1">SUMPRODUCT((Tablo[Jérémy M]=$A122)*(Tablo[carl]=$B124),(OFFSET(Tablo[carl],0,Z$1)))</f>
        <v>0</v>
      </c>
      <c r="AA124" s="20">
        <f ca="1">SUMPRODUCT((Tablo[[  ]]=$A122)*(Tablo[JOUR]=$B124),(OFFSET(Tablo[JOUR],0,AA$1)))</f>
        <v>0</v>
      </c>
      <c r="AB124" s="20">
        <f ca="1">SUMPRODUCT((Tablo[[  ]]=$A122)*(Tablo[JOUR]=$B124),(OFFSET(Tablo[JOUR],0,AB$1)))</f>
        <v>0</v>
      </c>
      <c r="AC124" s="20">
        <f ca="1">SUMPRODUCT((Tablo[[  ]]=$A122)*(Tablo[JOUR]=$B124),(OFFSET(Tablo[JOUR],0,AC$1)))</f>
        <v>0</v>
      </c>
      <c r="AD124" s="20">
        <f ca="1">SUMPRODUCT((Tablo[[  ]]=$A122)*(Tablo[JOUR]=$B124),(OFFSET(Tablo[JOUR],0,AD$1)))</f>
        <v>0</v>
      </c>
      <c r="AE124" s="20">
        <f ca="1">SUMPRODUCT((Tablo[[  ]]=$A122)*(Tablo[JOUR]=$B124),(OFFSET(Tablo[JOUR],0,AE$1)))</f>
        <v>0</v>
      </c>
      <c r="AF124" s="20">
        <f ca="1">SUMPRODUCT((Tablo[SEMAINE]=$A122)*(Tablo[am/pm]=$B124),(OFFSET(Tablo[am/pm],0,AF$1)))</f>
        <v>0</v>
      </c>
      <c r="AG124" s="20">
        <f ca="1">SUMPRODUCT((Tablo[[  ]]=$A122)*(Tablo[JOUR]=$B124),(OFFSET(Tablo[JOUR],0,AG$1)))</f>
        <v>0</v>
      </c>
      <c r="AH124" s="20">
        <f ca="1">SUMPRODUCT((Tablo[[  ]]=$A122)*(Tablo[JOUR]=$B124),(OFFSET(Tablo[JOUR],0,AH$1)))</f>
        <v>0</v>
      </c>
      <c r="AI124" s="20">
        <f ca="1">SUMPRODUCT((Tablo[SEMAINE]=$A122)*(Tablo[am/pm]=$B124),(OFFSET(Tablo[am/pm],0,AI$1)))</f>
        <v>0</v>
      </c>
      <c r="AJ124" s="20">
        <f ca="1">SUMPRODUCT((Tablo[JOUR]=$A122)*(Tablo[marc]=$B124),(OFFSET(Tablo[marc],0,AJ$1)))</f>
        <v>0</v>
      </c>
      <c r="AK124" s="20">
        <f ca="1">SUMPRODUCT((Tablo[am/pm]=$A122)*(Tablo[Jérémy M]=$B124),(OFFSET(Tablo[Jérémy M],0,AK$1)))</f>
        <v>0</v>
      </c>
      <c r="AL124" s="20">
        <f ca="1">SUMPRODUCT((Tablo[marc]=$A122)*(Tablo[ursula]=$B124),(OFFSET(Tablo[ursula],0,AL$1)))</f>
        <v>0</v>
      </c>
      <c r="AM124" s="20">
        <f ca="1">SUMPRODUCT((Tablo[SEMAINE]=$A122)*(Tablo[am/pm]=$B124),(OFFSET(Tablo[am/pm],0,AM$1)))</f>
        <v>0</v>
      </c>
      <c r="AN124" s="20">
        <f ca="1">SUMPRODUCT((Tablo[SEMAINE]=$A122)*(Tablo[am/pm]=$B124),(OFFSET(Tablo[am/pm],0,AN$1)))</f>
        <v>0</v>
      </c>
      <c r="AO124" s="20">
        <f ca="1">SUMPRODUCT((Tablo[[  ]]=$A122)*(Tablo[JOUR]=$B124),(OFFSET(Tablo[JOUR],0,AO$1)))</f>
        <v>0</v>
      </c>
      <c r="AP124" s="20">
        <f ca="1">SUMPRODUCT((Tablo[SEMAINE]=$A122)*(Tablo[am/pm]=$B124),(OFFSET(Tablo[am/pm],0,AP$1)))</f>
        <v>0</v>
      </c>
      <c r="AQ124" s="20">
        <f ca="1">SUMPRODUCT((Tablo[JOUR]=$A122)*(Tablo[marc]=$B124),(OFFSET(Tablo[marc],0,AQ$1)))</f>
        <v>0</v>
      </c>
      <c r="AR124" s="20">
        <f ca="1">SUMPRODUCT((Tablo[[  ]]=$A122)*(Tablo[JOUR]=$B124),(OFFSET(Tablo[JOUR],0,AR$1)))</f>
        <v>0</v>
      </c>
      <c r="AS124" s="20">
        <f ca="1">SUMPRODUCT((Tablo[[  ]]=$A122)*(Tablo[JOUR]=$B124),(OFFSET(Tablo[JOUR],0,AS$1)))</f>
        <v>0</v>
      </c>
      <c r="AT124" s="20">
        <f ca="1">SUMPRODUCT((Tablo[SEMAINE]=$A122)*(Tablo[am/pm]=$B124),(OFFSET(Tablo[am/pm],0,AT$1)))</f>
        <v>0</v>
      </c>
      <c r="AU124" s="20">
        <f ca="1">SUMPRODUCT((Tablo[JOUR]=$A122)*(Tablo[marc]=$B124),(OFFSET(Tablo[marc],0,AU$1)))</f>
        <v>0</v>
      </c>
      <c r="AV124" s="20">
        <f ca="1">SUMPRODUCT((Tablo[SEMAINE]=$A122)*(Tablo[am/pm]=$B124),(OFFSET(Tablo[am/pm],0,AV$1)))</f>
        <v>0</v>
      </c>
      <c r="AW124" s="20" t="e">
        <f ca="1">SUMPRODUCT((Tablo[[  ]]=$A122)*(Tablo[JOUR]=$B124),(OFFSET(Tablo[JOUR],0,AW$1)))</f>
        <v>#N/A</v>
      </c>
      <c r="AX124" s="20" t="e">
        <f ca="1">SUMPRODUCT((Tablo[[  ]]=$A122)*(Tablo[JOUR]=$B124),(OFFSET(Tablo[JOUR],0,AX$1)))</f>
        <v>#N/A</v>
      </c>
    </row>
    <row r="125" spans="1:50">
      <c r="A125" s="17"/>
      <c r="B125" s="14" t="s">
        <v>87</v>
      </c>
      <c r="C125" s="12" t="s">
        <v>86</v>
      </c>
      <c r="D125" s="12">
        <f>SUMPRODUCT((Tablo[[  ]]=$A122)*(COUNTIF(JF,Tablo[JOUR])))</f>
        <v>0</v>
      </c>
      <c r="E125" s="12">
        <f>SUMPRODUCT((Tablo[[  ]]=$A122)*(COUNTIF(JF,Tablo[JOUR])))</f>
        <v>0</v>
      </c>
      <c r="F125" s="12">
        <f>SUMPRODUCT((Tablo[[  ]]=$A122)*(COUNTIF(JF,Tablo[JOUR])))</f>
        <v>0</v>
      </c>
      <c r="G125" s="12">
        <f>SUMPRODUCT((Tablo[[  ]]=$A122)*(COUNTIF(JF,Tablo[JOUR])))</f>
        <v>0</v>
      </c>
      <c r="H125" s="12">
        <f>SUMPRODUCT((Tablo[[  ]]=$A122)*(COUNTIF(JF,Tablo[JOUR])))</f>
        <v>0</v>
      </c>
      <c r="I125" s="12">
        <f>SUMPRODUCT((Tablo[[  ]]=$A122)*(COUNTIF(JF,Tablo[JOUR])))</f>
        <v>0</v>
      </c>
      <c r="J125" s="12">
        <f>SUMPRODUCT((Tablo[[  ]]=$A122)*(COUNTIF(JF,Tablo[JOUR])))</f>
        <v>0</v>
      </c>
      <c r="K125" s="12">
        <f>SUMPRODUCT((Tablo[[  ]]=$A122)*(COUNTIF(JF,Tablo[JOUR])))</f>
        <v>0</v>
      </c>
      <c r="L125" s="12">
        <f>SUMPRODUCT((Tablo[[  ]]=$A122)*(COUNTIF(JF,Tablo[JOUR])))</f>
        <v>0</v>
      </c>
      <c r="M125" s="12">
        <f>SUMPRODUCT((Tablo[[  ]]=$A122)*(COUNTIF(JF,Tablo[JOUR])))</f>
        <v>0</v>
      </c>
      <c r="N125" s="12">
        <f>SUMPRODUCT((Tablo[SEMAINE]=$A122)*(COUNTIF(JF,Tablo[am/pm])))</f>
        <v>0</v>
      </c>
      <c r="O125" s="12">
        <f>SUMPRODUCT((Tablo[JOUR]=$A122)*(COUNTIF(JF,Tablo[marc])))</f>
        <v>0</v>
      </c>
      <c r="P125" s="12">
        <f>SUMPRODUCT((Tablo[am/pm]=$A122)*(COUNTIF(JF,Tablo[Jérémy M])))</f>
        <v>0</v>
      </c>
      <c r="Q125" s="12">
        <f>SUMPRODUCT((Tablo[marc]=$A122)*(COUNTIF(JF,Tablo[ursula])))</f>
        <v>0</v>
      </c>
      <c r="R125" s="12">
        <f>SUMPRODUCT((Tablo[[  ]]=$A122)*(COUNTIF(JF,Tablo[JOUR])))</f>
        <v>0</v>
      </c>
      <c r="S125" s="12">
        <f>SUMPRODUCT((Tablo[[  ]]=$A122)*(COUNTIF(JF,Tablo[JOUR])))</f>
        <v>0</v>
      </c>
      <c r="T125" s="12">
        <f>SUMPRODUCT((Tablo[[  ]]=$A122)*(COUNTIF(JF,Tablo[JOUR])))</f>
        <v>0</v>
      </c>
      <c r="U125" s="12">
        <f>SUMPRODUCT((Tablo[[  ]]=$A122)*(COUNTIF(JF,Tablo[JOUR])))</f>
        <v>0</v>
      </c>
      <c r="V125" s="12">
        <f>SUMPRODUCT((Tablo[SEMAINE]=$A122)*(COUNTIF(JF,Tablo[am/pm])))</f>
        <v>0</v>
      </c>
      <c r="W125" s="12">
        <f>SUMPRODUCT((Tablo[JOUR]=$A122)*(COUNTIF(JF,Tablo[marc])))</f>
        <v>0</v>
      </c>
      <c r="X125" s="12">
        <f>SUMPRODUCT((Tablo[am/pm]=$A122)*(COUNTIF(JF,Tablo[Jérémy M])))</f>
        <v>0</v>
      </c>
      <c r="Y125" s="12">
        <f>SUMPRODUCT((Tablo[marc]=$A122)*(COUNTIF(JF,Tablo[ursula])))</f>
        <v>0</v>
      </c>
      <c r="Z125" s="12">
        <f>SUMPRODUCT((Tablo[Jérémy M]=$A122)*(COUNTIF(JF,Tablo[carl])))</f>
        <v>0</v>
      </c>
      <c r="AA125" s="12">
        <f>SUMPRODUCT((Tablo[[  ]]=$A122)*(COUNTIF(JF,Tablo[JOUR])))</f>
        <v>0</v>
      </c>
      <c r="AB125" s="12">
        <f>SUMPRODUCT((Tablo[[  ]]=$A122)*(COUNTIF(JF,Tablo[JOUR])))</f>
        <v>0</v>
      </c>
      <c r="AC125" s="12">
        <f>SUMPRODUCT((Tablo[[  ]]=$A122)*(COUNTIF(JF,Tablo[JOUR])))</f>
        <v>0</v>
      </c>
      <c r="AD125" s="12">
        <f>SUMPRODUCT((Tablo[[  ]]=$A122)*(COUNTIF(JF,Tablo[JOUR])))</f>
        <v>0</v>
      </c>
      <c r="AE125" s="12">
        <f>SUMPRODUCT((Tablo[[  ]]=$A122)*(COUNTIF(JF,Tablo[JOUR])))</f>
        <v>0</v>
      </c>
      <c r="AF125" s="12">
        <f>SUMPRODUCT((Tablo[SEMAINE]=$A122)*(COUNTIF(JF,Tablo[am/pm])))</f>
        <v>0</v>
      </c>
      <c r="AG125" s="12">
        <f>SUMPRODUCT((Tablo[[  ]]=$A122)*(COUNTIF(JF,Tablo[JOUR])))</f>
        <v>0</v>
      </c>
      <c r="AH125" s="12">
        <f>SUMPRODUCT((Tablo[[  ]]=$A122)*(COUNTIF(JF,Tablo[JOUR])))</f>
        <v>0</v>
      </c>
      <c r="AI125" s="12">
        <f>SUMPRODUCT((Tablo[SEMAINE]=$A122)*(COUNTIF(JF,Tablo[am/pm])))</f>
        <v>0</v>
      </c>
      <c r="AJ125" s="12">
        <f>SUMPRODUCT((Tablo[JOUR]=$A122)*(COUNTIF(JF,Tablo[marc])))</f>
        <v>0</v>
      </c>
      <c r="AK125" s="12">
        <f>SUMPRODUCT((Tablo[am/pm]=$A122)*(COUNTIF(JF,Tablo[Jérémy M])))</f>
        <v>0</v>
      </c>
      <c r="AL125" s="12">
        <f>SUMPRODUCT((Tablo[marc]=$A122)*(COUNTIF(JF,Tablo[ursula])))</f>
        <v>0</v>
      </c>
      <c r="AM125" s="12">
        <f>SUMPRODUCT((Tablo[SEMAINE]=$A122)*(COUNTIF(JF,Tablo[am/pm])))</f>
        <v>0</v>
      </c>
      <c r="AN125" s="12">
        <f>SUMPRODUCT((Tablo[SEMAINE]=$A122)*(COUNTIF(JF,Tablo[am/pm])))</f>
        <v>0</v>
      </c>
      <c r="AO125" s="12">
        <f>SUMPRODUCT((Tablo[[  ]]=$A122)*(COUNTIF(JF,Tablo[JOUR])))</f>
        <v>0</v>
      </c>
      <c r="AP125" s="12">
        <f>SUMPRODUCT((Tablo[SEMAINE]=$A122)*(COUNTIF(JF,Tablo[am/pm])))</f>
        <v>0</v>
      </c>
      <c r="AQ125" s="12">
        <f>SUMPRODUCT((Tablo[JOUR]=$A122)*(COUNTIF(JF,Tablo[marc])))</f>
        <v>0</v>
      </c>
      <c r="AR125" s="12">
        <f>SUMPRODUCT((Tablo[[  ]]=$A122)*(COUNTIF(JF,Tablo[JOUR])))</f>
        <v>0</v>
      </c>
      <c r="AS125" s="12">
        <f>SUMPRODUCT((Tablo[[  ]]=$A122)*(COUNTIF(JF,Tablo[JOUR])))</f>
        <v>0</v>
      </c>
      <c r="AT125" s="12">
        <f>SUMPRODUCT((Tablo[SEMAINE]=$A122)*(COUNTIF(JF,Tablo[am/pm])))</f>
        <v>0</v>
      </c>
      <c r="AU125" s="12">
        <f>SUMPRODUCT((Tablo[JOUR]=$A122)*(COUNTIF(JF,Tablo[marc])))</f>
        <v>0</v>
      </c>
      <c r="AV125" s="12">
        <f>SUMPRODUCT((Tablo[SEMAINE]=$A122)*(COUNTIF(JF,Tablo[am/pm])))</f>
        <v>0</v>
      </c>
      <c r="AW125" s="12">
        <f>SUMPRODUCT((Tablo[[  ]]=$A122)*(COUNTIF(JF,Tablo[JOUR])))</f>
        <v>0</v>
      </c>
      <c r="AX125" s="12">
        <f>SUMPRODUCT((Tablo[[  ]]=$A122)*(COUNTIF(JF,Tablo[JOUR])))</f>
        <v>0</v>
      </c>
    </row>
    <row r="126" spans="1:50">
      <c r="A126" s="17"/>
      <c r="B126" s="15" t="s">
        <v>74</v>
      </c>
      <c r="C126" s="12" t="s">
        <v>88</v>
      </c>
      <c r="D126" s="12">
        <f ca="1">SUMPRODUCT((Tablo[[  ]]=$A122)*(OFFSET(Tablo[JOUR],0,D$1)=$B126))</f>
        <v>0</v>
      </c>
      <c r="E126" s="12">
        <f ca="1">SUMPRODUCT((Tablo[[  ]]=$A122)*(OFFSET(Tablo[JOUR],0,E$1)=$B126))</f>
        <v>0</v>
      </c>
      <c r="F126" s="12">
        <f ca="1">SUMPRODUCT((Tablo[[  ]]=$A122)*(OFFSET(Tablo[JOUR],0,F$1)=$B126))</f>
        <v>0</v>
      </c>
      <c r="G126" s="12">
        <f ca="1">SUMPRODUCT((Tablo[[  ]]=$A122)*(OFFSET(Tablo[JOUR],0,G$1)=$B126))</f>
        <v>0</v>
      </c>
      <c r="H126" s="12">
        <f ca="1">SUMPRODUCT((Tablo[[  ]]=$A122)*(OFFSET(Tablo[JOUR],0,H$1)=$B126))</f>
        <v>0</v>
      </c>
      <c r="I126" s="12">
        <f ca="1">SUMPRODUCT((Tablo[[  ]]=$A122)*(OFFSET(Tablo[JOUR],0,I$1)=$B126))</f>
        <v>0</v>
      </c>
      <c r="J126" s="12">
        <f ca="1">SUMPRODUCT((Tablo[[  ]]=$A122)*(OFFSET(Tablo[JOUR],0,J$1)=$B126))</f>
        <v>0</v>
      </c>
      <c r="K126" s="12">
        <f ca="1">SUMPRODUCT((Tablo[[  ]]=$A122)*(OFFSET(Tablo[JOUR],0,K$1)=$B126))</f>
        <v>0</v>
      </c>
      <c r="L126" s="12">
        <f ca="1">SUMPRODUCT((Tablo[[  ]]=$A122)*(OFFSET(Tablo[JOUR],0,L$1)=$B126))</f>
        <v>0</v>
      </c>
      <c r="M126" s="12">
        <f ca="1">SUMPRODUCT((Tablo[[  ]]=$A122)*(OFFSET(Tablo[JOUR],0,M$1)=$B126))</f>
        <v>0</v>
      </c>
      <c r="N126" s="12">
        <f ca="1">SUMPRODUCT((Tablo[SEMAINE]=$A122)*(OFFSET(Tablo[am/pm],0,N$1)=$B126))</f>
        <v>0</v>
      </c>
      <c r="O126" s="12">
        <f ca="1">SUMPRODUCT((Tablo[JOUR]=$A122)*(OFFSET(Tablo[marc],0,O$1)=$B126))</f>
        <v>0</v>
      </c>
      <c r="P126" s="12">
        <f ca="1">SUMPRODUCT((Tablo[am/pm]=$A122)*(OFFSET(Tablo[Jérémy M],0,P$1)=$B126))</f>
        <v>0</v>
      </c>
      <c r="Q126" s="12">
        <f ca="1">SUMPRODUCT((Tablo[marc]=$A122)*(OFFSET(Tablo[ursula],0,Q$1)=$B126))</f>
        <v>0</v>
      </c>
      <c r="R126" s="12">
        <f ca="1">SUMPRODUCT((Tablo[[  ]]=$A122)*(OFFSET(Tablo[JOUR],0,R$1)=$B126))</f>
        <v>0</v>
      </c>
      <c r="S126" s="12">
        <f ca="1">SUMPRODUCT((Tablo[[  ]]=$A122)*(OFFSET(Tablo[JOUR],0,S$1)=$B126))</f>
        <v>0</v>
      </c>
      <c r="T126" s="12">
        <f ca="1">SUMPRODUCT((Tablo[[  ]]=$A122)*(OFFSET(Tablo[JOUR],0,T$1)=$B126))</f>
        <v>0</v>
      </c>
      <c r="U126" s="12">
        <f ca="1">SUMPRODUCT((Tablo[[  ]]=$A122)*(OFFSET(Tablo[JOUR],0,U$1)=$B126))</f>
        <v>0</v>
      </c>
      <c r="V126" s="12">
        <f ca="1">SUMPRODUCT((Tablo[SEMAINE]=$A122)*(OFFSET(Tablo[am/pm],0,V$1)=$B126))</f>
        <v>0</v>
      </c>
      <c r="W126" s="12">
        <f ca="1">SUMPRODUCT((Tablo[JOUR]=$A122)*(OFFSET(Tablo[marc],0,W$1)=$B126))</f>
        <v>0</v>
      </c>
      <c r="X126" s="12">
        <f ca="1">SUMPRODUCT((Tablo[am/pm]=$A122)*(OFFSET(Tablo[Jérémy M],0,X$1)=$B126))</f>
        <v>0</v>
      </c>
      <c r="Y126" s="12">
        <f ca="1">SUMPRODUCT((Tablo[marc]=$A122)*(OFFSET(Tablo[ursula],0,Y$1)=$B126))</f>
        <v>0</v>
      </c>
      <c r="Z126" s="12">
        <f ca="1">SUMPRODUCT((Tablo[Jérémy M]=$A122)*(OFFSET(Tablo[carl],0,Z$1)=$B126))</f>
        <v>0</v>
      </c>
      <c r="AA126" s="12">
        <f ca="1">SUMPRODUCT((Tablo[[  ]]=$A122)*(OFFSET(Tablo[JOUR],0,AA$1)=$B126))</f>
        <v>0</v>
      </c>
      <c r="AB126" s="12">
        <f ca="1">SUMPRODUCT((Tablo[[  ]]=$A122)*(OFFSET(Tablo[JOUR],0,AB$1)=$B126))</f>
        <v>0</v>
      </c>
      <c r="AC126" s="12">
        <f ca="1">SUMPRODUCT((Tablo[[  ]]=$A122)*(OFFSET(Tablo[JOUR],0,AC$1)=$B126))</f>
        <v>0</v>
      </c>
      <c r="AD126" s="12">
        <f ca="1">SUMPRODUCT((Tablo[[  ]]=$A122)*(OFFSET(Tablo[JOUR],0,AD$1)=$B126))</f>
        <v>0</v>
      </c>
      <c r="AE126" s="12">
        <f ca="1">SUMPRODUCT((Tablo[[  ]]=$A122)*(OFFSET(Tablo[JOUR],0,AE$1)=$B126))</f>
        <v>0</v>
      </c>
      <c r="AF126" s="12">
        <f ca="1">SUMPRODUCT((Tablo[SEMAINE]=$A122)*(OFFSET(Tablo[am/pm],0,AF$1)=$B126))</f>
        <v>0</v>
      </c>
      <c r="AG126" s="12">
        <f ca="1">SUMPRODUCT((Tablo[[  ]]=$A122)*(OFFSET(Tablo[JOUR],0,AG$1)=$B126))</f>
        <v>0</v>
      </c>
      <c r="AH126" s="12">
        <f ca="1">SUMPRODUCT((Tablo[[  ]]=$A122)*(OFFSET(Tablo[JOUR],0,AH$1)=$B126))</f>
        <v>0</v>
      </c>
      <c r="AI126" s="12">
        <f ca="1">SUMPRODUCT((Tablo[SEMAINE]=$A122)*(OFFSET(Tablo[am/pm],0,AI$1)=$B126))</f>
        <v>0</v>
      </c>
      <c r="AJ126" s="12">
        <f ca="1">SUMPRODUCT((Tablo[JOUR]=$A122)*(OFFSET(Tablo[marc],0,AJ$1)=$B126))</f>
        <v>0</v>
      </c>
      <c r="AK126" s="12">
        <f ca="1">SUMPRODUCT((Tablo[am/pm]=$A122)*(OFFSET(Tablo[Jérémy M],0,AK$1)=$B126))</f>
        <v>0</v>
      </c>
      <c r="AL126" s="12">
        <f ca="1">SUMPRODUCT((Tablo[marc]=$A122)*(OFFSET(Tablo[ursula],0,AL$1)=$B126))</f>
        <v>0</v>
      </c>
      <c r="AM126" s="12">
        <f ca="1">SUMPRODUCT((Tablo[SEMAINE]=$A122)*(OFFSET(Tablo[am/pm],0,AM$1)=$B126))</f>
        <v>0</v>
      </c>
      <c r="AN126" s="12">
        <f ca="1">SUMPRODUCT((Tablo[SEMAINE]=$A122)*(OFFSET(Tablo[am/pm],0,AN$1)=$B126))</f>
        <v>0</v>
      </c>
      <c r="AO126" s="12">
        <f ca="1">SUMPRODUCT((Tablo[[  ]]=$A122)*(OFFSET(Tablo[JOUR],0,AO$1)=$B126))</f>
        <v>0</v>
      </c>
      <c r="AP126" s="12">
        <f ca="1">SUMPRODUCT((Tablo[SEMAINE]=$A122)*(OFFSET(Tablo[am/pm],0,AP$1)=$B126))</f>
        <v>0</v>
      </c>
      <c r="AQ126" s="12">
        <f ca="1">SUMPRODUCT((Tablo[JOUR]=$A122)*(OFFSET(Tablo[marc],0,AQ$1)=$B126))</f>
        <v>0</v>
      </c>
      <c r="AR126" s="12">
        <f ca="1">SUMPRODUCT((Tablo[[  ]]=$A122)*(OFFSET(Tablo[JOUR],0,AR$1)=$B126))</f>
        <v>0</v>
      </c>
      <c r="AS126" s="12">
        <f ca="1">SUMPRODUCT((Tablo[[  ]]=$A122)*(OFFSET(Tablo[JOUR],0,AS$1)=$B126))</f>
        <v>0</v>
      </c>
      <c r="AT126" s="12">
        <f ca="1">SUMPRODUCT((Tablo[SEMAINE]=$A122)*(OFFSET(Tablo[am/pm],0,AT$1)=$B126))</f>
        <v>0</v>
      </c>
      <c r="AU126" s="12">
        <f ca="1">SUMPRODUCT((Tablo[JOUR]=$A122)*(OFFSET(Tablo[marc],0,AU$1)=$B126))</f>
        <v>0</v>
      </c>
      <c r="AV126" s="12">
        <f ca="1">SUMPRODUCT((Tablo[SEMAINE]=$A122)*(OFFSET(Tablo[am/pm],0,AV$1)=$B126))</f>
        <v>0</v>
      </c>
      <c r="AW126" s="12" t="e">
        <f ca="1">SUMPRODUCT((Tablo[[  ]]=$A122)*(OFFSET(Tablo[JOUR],0,AW$1)=$B126))</f>
        <v>#N/A</v>
      </c>
      <c r="AX126" s="12" t="e">
        <f ca="1">SUMPRODUCT((Tablo[[  ]]=$A122)*(OFFSET(Tablo[JOUR],0,AX$1)=$B126))</f>
        <v>#N/A</v>
      </c>
    </row>
    <row r="127" spans="1:50">
      <c r="A127" s="17"/>
      <c r="B127" s="16" t="s">
        <v>73</v>
      </c>
      <c r="C127" s="12" t="s">
        <v>88</v>
      </c>
      <c r="D127" s="12">
        <f ca="1">SUMPRODUCT((Tablo[[  ]]=$A122)*(OFFSET(Tablo[JOUR],0,D$1)=$B127))</f>
        <v>0</v>
      </c>
      <c r="E127" s="12">
        <f ca="1">SUMPRODUCT((Tablo[[  ]]=$A122)*(OFFSET(Tablo[JOUR],0,E$1)=$B127))</f>
        <v>0</v>
      </c>
      <c r="F127" s="12">
        <f ca="1">SUMPRODUCT((Tablo[[  ]]=$A122)*(OFFSET(Tablo[JOUR],0,F$1)=$B127))</f>
        <v>0</v>
      </c>
      <c r="G127" s="12">
        <f ca="1">SUMPRODUCT((Tablo[[  ]]=$A122)*(OFFSET(Tablo[JOUR],0,G$1)=$B127))</f>
        <v>0</v>
      </c>
      <c r="H127" s="12">
        <f ca="1">SUMPRODUCT((Tablo[[  ]]=$A122)*(OFFSET(Tablo[JOUR],0,H$1)=$B127))</f>
        <v>0</v>
      </c>
      <c r="I127" s="12">
        <f ca="1">SUMPRODUCT((Tablo[[  ]]=$A122)*(OFFSET(Tablo[JOUR],0,I$1)=$B127))</f>
        <v>0</v>
      </c>
      <c r="J127" s="12">
        <f ca="1">SUMPRODUCT((Tablo[[  ]]=$A122)*(OFFSET(Tablo[JOUR],0,J$1)=$B127))</f>
        <v>0</v>
      </c>
      <c r="K127" s="12">
        <f ca="1">SUMPRODUCT((Tablo[[  ]]=$A122)*(OFFSET(Tablo[JOUR],0,K$1)=$B127))</f>
        <v>0</v>
      </c>
      <c r="L127" s="12">
        <f ca="1">SUMPRODUCT((Tablo[[  ]]=$A122)*(OFFSET(Tablo[JOUR],0,L$1)=$B127))</f>
        <v>0</v>
      </c>
      <c r="M127" s="12">
        <f ca="1">SUMPRODUCT((Tablo[[  ]]=$A122)*(OFFSET(Tablo[JOUR],0,M$1)=$B127))</f>
        <v>0</v>
      </c>
      <c r="N127" s="12">
        <f ca="1">SUMPRODUCT((Tablo[SEMAINE]=$A122)*(OFFSET(Tablo[am/pm],0,N$1)=$B127))</f>
        <v>0</v>
      </c>
      <c r="O127" s="12">
        <f ca="1">SUMPRODUCT((Tablo[JOUR]=$A122)*(OFFSET(Tablo[marc],0,O$1)=$B127))</f>
        <v>0</v>
      </c>
      <c r="P127" s="12">
        <f ca="1">SUMPRODUCT((Tablo[am/pm]=$A122)*(OFFSET(Tablo[Jérémy M],0,P$1)=$B127))</f>
        <v>0</v>
      </c>
      <c r="Q127" s="12">
        <f ca="1">SUMPRODUCT((Tablo[marc]=$A122)*(OFFSET(Tablo[ursula],0,Q$1)=$B127))</f>
        <v>0</v>
      </c>
      <c r="R127" s="12">
        <f ca="1">SUMPRODUCT((Tablo[[  ]]=$A122)*(OFFSET(Tablo[JOUR],0,R$1)=$B127))</f>
        <v>0</v>
      </c>
      <c r="S127" s="12">
        <f ca="1">SUMPRODUCT((Tablo[[  ]]=$A122)*(OFFSET(Tablo[JOUR],0,S$1)=$B127))</f>
        <v>0</v>
      </c>
      <c r="T127" s="12">
        <f ca="1">SUMPRODUCT((Tablo[[  ]]=$A122)*(OFFSET(Tablo[JOUR],0,T$1)=$B127))</f>
        <v>0</v>
      </c>
      <c r="U127" s="12">
        <f ca="1">SUMPRODUCT((Tablo[[  ]]=$A122)*(OFFSET(Tablo[JOUR],0,U$1)=$B127))</f>
        <v>0</v>
      </c>
      <c r="V127" s="12">
        <f ca="1">SUMPRODUCT((Tablo[SEMAINE]=$A122)*(OFFSET(Tablo[am/pm],0,V$1)=$B127))</f>
        <v>0</v>
      </c>
      <c r="W127" s="12">
        <f ca="1">SUMPRODUCT((Tablo[JOUR]=$A122)*(OFFSET(Tablo[marc],0,W$1)=$B127))</f>
        <v>0</v>
      </c>
      <c r="X127" s="12">
        <f ca="1">SUMPRODUCT((Tablo[am/pm]=$A122)*(OFFSET(Tablo[Jérémy M],0,X$1)=$B127))</f>
        <v>0</v>
      </c>
      <c r="Y127" s="12">
        <f ca="1">SUMPRODUCT((Tablo[marc]=$A122)*(OFFSET(Tablo[ursula],0,Y$1)=$B127))</f>
        <v>0</v>
      </c>
      <c r="Z127" s="12">
        <f ca="1">SUMPRODUCT((Tablo[Jérémy M]=$A122)*(OFFSET(Tablo[carl],0,Z$1)=$B127))</f>
        <v>0</v>
      </c>
      <c r="AA127" s="12">
        <f ca="1">SUMPRODUCT((Tablo[[  ]]=$A122)*(OFFSET(Tablo[JOUR],0,AA$1)=$B127))</f>
        <v>0</v>
      </c>
      <c r="AB127" s="12">
        <f ca="1">SUMPRODUCT((Tablo[[  ]]=$A122)*(OFFSET(Tablo[JOUR],0,AB$1)=$B127))</f>
        <v>0</v>
      </c>
      <c r="AC127" s="12">
        <f ca="1">SUMPRODUCT((Tablo[[  ]]=$A122)*(OFFSET(Tablo[JOUR],0,AC$1)=$B127))</f>
        <v>0</v>
      </c>
      <c r="AD127" s="12">
        <f ca="1">SUMPRODUCT((Tablo[[  ]]=$A122)*(OFFSET(Tablo[JOUR],0,AD$1)=$B127))</f>
        <v>0</v>
      </c>
      <c r="AE127" s="12">
        <f ca="1">SUMPRODUCT((Tablo[[  ]]=$A122)*(OFFSET(Tablo[JOUR],0,AE$1)=$B127))</f>
        <v>0</v>
      </c>
      <c r="AF127" s="12">
        <f ca="1">SUMPRODUCT((Tablo[SEMAINE]=$A122)*(OFFSET(Tablo[am/pm],0,AF$1)=$B127))</f>
        <v>0</v>
      </c>
      <c r="AG127" s="12">
        <f ca="1">SUMPRODUCT((Tablo[[  ]]=$A122)*(OFFSET(Tablo[JOUR],0,AG$1)=$B127))</f>
        <v>0</v>
      </c>
      <c r="AH127" s="12">
        <f ca="1">SUMPRODUCT((Tablo[[  ]]=$A122)*(OFFSET(Tablo[JOUR],0,AH$1)=$B127))</f>
        <v>0</v>
      </c>
      <c r="AI127" s="12">
        <f ca="1">SUMPRODUCT((Tablo[SEMAINE]=$A122)*(OFFSET(Tablo[am/pm],0,AI$1)=$B127))</f>
        <v>0</v>
      </c>
      <c r="AJ127" s="12">
        <f ca="1">SUMPRODUCT((Tablo[JOUR]=$A122)*(OFFSET(Tablo[marc],0,AJ$1)=$B127))</f>
        <v>0</v>
      </c>
      <c r="AK127" s="12">
        <f ca="1">SUMPRODUCT((Tablo[am/pm]=$A122)*(OFFSET(Tablo[Jérémy M],0,AK$1)=$B127))</f>
        <v>0</v>
      </c>
      <c r="AL127" s="12">
        <f ca="1">SUMPRODUCT((Tablo[marc]=$A122)*(OFFSET(Tablo[ursula],0,AL$1)=$B127))</f>
        <v>0</v>
      </c>
      <c r="AM127" s="12">
        <f ca="1">SUMPRODUCT((Tablo[SEMAINE]=$A122)*(OFFSET(Tablo[am/pm],0,AM$1)=$B127))</f>
        <v>0</v>
      </c>
      <c r="AN127" s="12">
        <f ca="1">SUMPRODUCT((Tablo[SEMAINE]=$A122)*(OFFSET(Tablo[am/pm],0,AN$1)=$B127))</f>
        <v>0</v>
      </c>
      <c r="AO127" s="12">
        <f ca="1">SUMPRODUCT((Tablo[[  ]]=$A122)*(OFFSET(Tablo[JOUR],0,AO$1)=$B127))</f>
        <v>0</v>
      </c>
      <c r="AP127" s="12">
        <f ca="1">SUMPRODUCT((Tablo[SEMAINE]=$A122)*(OFFSET(Tablo[am/pm],0,AP$1)=$B127))</f>
        <v>0</v>
      </c>
      <c r="AQ127" s="12">
        <f ca="1">SUMPRODUCT((Tablo[JOUR]=$A122)*(OFFSET(Tablo[marc],0,AQ$1)=$B127))</f>
        <v>0</v>
      </c>
      <c r="AR127" s="12">
        <f ca="1">SUMPRODUCT((Tablo[[  ]]=$A122)*(OFFSET(Tablo[JOUR],0,AR$1)=$B127))</f>
        <v>0</v>
      </c>
      <c r="AS127" s="12">
        <f ca="1">SUMPRODUCT((Tablo[[  ]]=$A122)*(OFFSET(Tablo[JOUR],0,AS$1)=$B127))</f>
        <v>0</v>
      </c>
      <c r="AT127" s="12">
        <f ca="1">SUMPRODUCT((Tablo[SEMAINE]=$A122)*(OFFSET(Tablo[am/pm],0,AT$1)=$B127))</f>
        <v>0</v>
      </c>
      <c r="AU127" s="12">
        <f ca="1">SUMPRODUCT((Tablo[JOUR]=$A122)*(OFFSET(Tablo[marc],0,AU$1)=$B127))</f>
        <v>0</v>
      </c>
      <c r="AV127" s="12">
        <f ca="1">SUMPRODUCT((Tablo[SEMAINE]=$A122)*(OFFSET(Tablo[am/pm],0,AV$1)=$B127))</f>
        <v>0</v>
      </c>
      <c r="AW127" s="12" t="e">
        <f ca="1">SUMPRODUCT((Tablo[[  ]]=$A122)*(OFFSET(Tablo[JOUR],0,AW$1)=$B127))</f>
        <v>#N/A</v>
      </c>
      <c r="AX127" s="12" t="e">
        <f ca="1">SUMPRODUCT((Tablo[[  ]]=$A122)*(OFFSET(Tablo[JOUR],0,AX$1)=$B127))</f>
        <v>#N/A</v>
      </c>
    </row>
    <row r="128" spans="1:50">
      <c r="A128" s="17"/>
      <c r="B128" s="30" t="s">
        <v>70</v>
      </c>
      <c r="C128" s="12" t="s">
        <v>88</v>
      </c>
      <c r="D128" s="12">
        <f ca="1">SUMPRODUCT((Tablo[[  ]]=$A122)*(OFFSET(Tablo[JOUR],0,D$1)=$B128))</f>
        <v>0</v>
      </c>
      <c r="E128" s="12">
        <f ca="1">SUMPRODUCT((Tablo[[  ]]=$A122)*(OFFSET(Tablo[JOUR],0,E$1)=$B128))</f>
        <v>0</v>
      </c>
      <c r="F128" s="12">
        <f ca="1">SUMPRODUCT((Tablo[[  ]]=$A122)*(OFFSET(Tablo[JOUR],0,F$1)=$B128))</f>
        <v>0</v>
      </c>
      <c r="G128" s="12">
        <f ca="1">SUMPRODUCT((Tablo[[  ]]=$A122)*(OFFSET(Tablo[JOUR],0,G$1)=$B128))</f>
        <v>0</v>
      </c>
      <c r="H128" s="12">
        <f ca="1">SUMPRODUCT((Tablo[[  ]]=$A122)*(OFFSET(Tablo[JOUR],0,H$1)=$B128))</f>
        <v>0</v>
      </c>
      <c r="I128" s="12">
        <f ca="1">SUMPRODUCT((Tablo[[  ]]=$A122)*(OFFSET(Tablo[JOUR],0,I$1)=$B128))</f>
        <v>0</v>
      </c>
      <c r="J128" s="12">
        <f ca="1">SUMPRODUCT((Tablo[[  ]]=$A122)*(OFFSET(Tablo[JOUR],0,J$1)=$B128))</f>
        <v>0</v>
      </c>
      <c r="K128" s="12">
        <f ca="1">SUMPRODUCT((Tablo[[  ]]=$A122)*(OFFSET(Tablo[JOUR],0,K$1)=$B128))</f>
        <v>0</v>
      </c>
      <c r="L128" s="12">
        <f ca="1">SUMPRODUCT((Tablo[[  ]]=$A122)*(OFFSET(Tablo[JOUR],0,L$1)=$B128))</f>
        <v>0</v>
      </c>
      <c r="M128" s="12">
        <f ca="1">SUMPRODUCT((Tablo[[  ]]=$A122)*(OFFSET(Tablo[JOUR],0,M$1)=$B128))</f>
        <v>0</v>
      </c>
      <c r="N128" s="12">
        <f ca="1">SUMPRODUCT((Tablo[SEMAINE]=$A122)*(OFFSET(Tablo[am/pm],0,N$1)=$B128))</f>
        <v>0</v>
      </c>
      <c r="O128" s="12">
        <f ca="1">SUMPRODUCT((Tablo[JOUR]=$A122)*(OFFSET(Tablo[marc],0,O$1)=$B128))</f>
        <v>0</v>
      </c>
      <c r="P128" s="12">
        <f ca="1">SUMPRODUCT((Tablo[am/pm]=$A122)*(OFFSET(Tablo[Jérémy M],0,P$1)=$B128))</f>
        <v>0</v>
      </c>
      <c r="Q128" s="12">
        <f ca="1">SUMPRODUCT((Tablo[marc]=$A122)*(OFFSET(Tablo[ursula],0,Q$1)=$B128))</f>
        <v>0</v>
      </c>
      <c r="R128" s="12">
        <f ca="1">SUMPRODUCT((Tablo[[  ]]=$A122)*(OFFSET(Tablo[JOUR],0,R$1)=$B128))</f>
        <v>0</v>
      </c>
      <c r="S128" s="12">
        <f ca="1">SUMPRODUCT((Tablo[[  ]]=$A122)*(OFFSET(Tablo[JOUR],0,S$1)=$B128))</f>
        <v>0</v>
      </c>
      <c r="T128" s="12">
        <f ca="1">SUMPRODUCT((Tablo[[  ]]=$A122)*(OFFSET(Tablo[JOUR],0,T$1)=$B128))</f>
        <v>0</v>
      </c>
      <c r="U128" s="12">
        <f ca="1">SUMPRODUCT((Tablo[[  ]]=$A122)*(OFFSET(Tablo[JOUR],0,U$1)=$B128))</f>
        <v>0</v>
      </c>
      <c r="V128" s="12">
        <f ca="1">SUMPRODUCT((Tablo[SEMAINE]=$A122)*(OFFSET(Tablo[am/pm],0,V$1)=$B128))</f>
        <v>0</v>
      </c>
      <c r="W128" s="12">
        <f ca="1">SUMPRODUCT((Tablo[JOUR]=$A122)*(OFFSET(Tablo[marc],0,W$1)=$B128))</f>
        <v>0</v>
      </c>
      <c r="X128" s="12">
        <f ca="1">SUMPRODUCT((Tablo[am/pm]=$A122)*(OFFSET(Tablo[Jérémy M],0,X$1)=$B128))</f>
        <v>0</v>
      </c>
      <c r="Y128" s="12">
        <f ca="1">SUMPRODUCT((Tablo[marc]=$A122)*(OFFSET(Tablo[ursula],0,Y$1)=$B128))</f>
        <v>0</v>
      </c>
      <c r="Z128" s="12">
        <f ca="1">SUMPRODUCT((Tablo[Jérémy M]=$A122)*(OFFSET(Tablo[carl],0,Z$1)=$B128))</f>
        <v>0</v>
      </c>
      <c r="AA128" s="12">
        <f ca="1">SUMPRODUCT((Tablo[[  ]]=$A122)*(OFFSET(Tablo[JOUR],0,AA$1)=$B128))</f>
        <v>0</v>
      </c>
      <c r="AB128" s="12">
        <f ca="1">SUMPRODUCT((Tablo[[  ]]=$A122)*(OFFSET(Tablo[JOUR],0,AB$1)=$B128))</f>
        <v>0</v>
      </c>
      <c r="AC128" s="12">
        <f ca="1">SUMPRODUCT((Tablo[[  ]]=$A122)*(OFFSET(Tablo[JOUR],0,AC$1)=$B128))</f>
        <v>0</v>
      </c>
      <c r="AD128" s="12">
        <f ca="1">SUMPRODUCT((Tablo[[  ]]=$A122)*(OFFSET(Tablo[JOUR],0,AD$1)=$B128))</f>
        <v>0</v>
      </c>
      <c r="AE128" s="12">
        <f ca="1">SUMPRODUCT((Tablo[[  ]]=$A122)*(OFFSET(Tablo[JOUR],0,AE$1)=$B128))</f>
        <v>0</v>
      </c>
      <c r="AF128" s="12">
        <f ca="1">SUMPRODUCT((Tablo[SEMAINE]=$A122)*(OFFSET(Tablo[am/pm],0,AF$1)=$B128))</f>
        <v>0</v>
      </c>
      <c r="AG128" s="12">
        <f ca="1">SUMPRODUCT((Tablo[[  ]]=$A122)*(OFFSET(Tablo[JOUR],0,AG$1)=$B128))</f>
        <v>0</v>
      </c>
      <c r="AH128" s="12">
        <f ca="1">SUMPRODUCT((Tablo[[  ]]=$A122)*(OFFSET(Tablo[JOUR],0,AH$1)=$B128))</f>
        <v>0</v>
      </c>
      <c r="AI128" s="12">
        <f ca="1">SUMPRODUCT((Tablo[SEMAINE]=$A122)*(OFFSET(Tablo[am/pm],0,AI$1)=$B128))</f>
        <v>0</v>
      </c>
      <c r="AJ128" s="12">
        <f ca="1">SUMPRODUCT((Tablo[JOUR]=$A122)*(OFFSET(Tablo[marc],0,AJ$1)=$B128))</f>
        <v>0</v>
      </c>
      <c r="AK128" s="12">
        <f ca="1">SUMPRODUCT((Tablo[am/pm]=$A122)*(OFFSET(Tablo[Jérémy M],0,AK$1)=$B128))</f>
        <v>0</v>
      </c>
      <c r="AL128" s="12">
        <f ca="1">SUMPRODUCT((Tablo[marc]=$A122)*(OFFSET(Tablo[ursula],0,AL$1)=$B128))</f>
        <v>0</v>
      </c>
      <c r="AM128" s="12">
        <f ca="1">SUMPRODUCT((Tablo[SEMAINE]=$A122)*(OFFSET(Tablo[am/pm],0,AM$1)=$B128))</f>
        <v>0</v>
      </c>
      <c r="AN128" s="12">
        <f ca="1">SUMPRODUCT((Tablo[SEMAINE]=$A122)*(OFFSET(Tablo[am/pm],0,AN$1)=$B128))</f>
        <v>0</v>
      </c>
      <c r="AO128" s="12">
        <f ca="1">SUMPRODUCT((Tablo[[  ]]=$A122)*(OFFSET(Tablo[JOUR],0,AO$1)=$B128))</f>
        <v>0</v>
      </c>
      <c r="AP128" s="12">
        <f ca="1">SUMPRODUCT((Tablo[SEMAINE]=$A122)*(OFFSET(Tablo[am/pm],0,AP$1)=$B128))</f>
        <v>0</v>
      </c>
      <c r="AQ128" s="12">
        <f ca="1">SUMPRODUCT((Tablo[JOUR]=$A122)*(OFFSET(Tablo[marc],0,AQ$1)=$B128))</f>
        <v>0</v>
      </c>
      <c r="AR128" s="12">
        <f ca="1">SUMPRODUCT((Tablo[[  ]]=$A122)*(OFFSET(Tablo[JOUR],0,AR$1)=$B128))</f>
        <v>0</v>
      </c>
      <c r="AS128" s="12">
        <f ca="1">SUMPRODUCT((Tablo[[  ]]=$A122)*(OFFSET(Tablo[JOUR],0,AS$1)=$B128))</f>
        <v>0</v>
      </c>
      <c r="AT128" s="12">
        <f ca="1">SUMPRODUCT((Tablo[SEMAINE]=$A122)*(OFFSET(Tablo[am/pm],0,AT$1)=$B128))</f>
        <v>0</v>
      </c>
      <c r="AU128" s="12">
        <f ca="1">SUMPRODUCT((Tablo[JOUR]=$A122)*(OFFSET(Tablo[marc],0,AU$1)=$B128))</f>
        <v>0</v>
      </c>
      <c r="AV128" s="12">
        <f ca="1">SUMPRODUCT((Tablo[SEMAINE]=$A122)*(OFFSET(Tablo[am/pm],0,AV$1)=$B128))</f>
        <v>0</v>
      </c>
      <c r="AW128" s="12" t="e">
        <f ca="1">SUMPRODUCT((Tablo[[  ]]=$A122)*(OFFSET(Tablo[JOUR],0,AW$1)=$B128))</f>
        <v>#N/A</v>
      </c>
      <c r="AX128" s="12" t="e">
        <f ca="1">SUMPRODUCT((Tablo[[  ]]=$A122)*(OFFSET(Tablo[JOUR],0,AX$1)=$B128))</f>
        <v>#N/A</v>
      </c>
    </row>
    <row r="129" spans="1:50">
      <c r="A129" s="17"/>
      <c r="B129" s="16" t="s">
        <v>77</v>
      </c>
      <c r="C129" s="12" t="s">
        <v>88</v>
      </c>
      <c r="D129" s="12">
        <f ca="1">SUMPRODUCT((Tablo[[  ]]=$A122)*(OFFSET(Tablo[JOUR],0,D$1)=$B129))</f>
        <v>0</v>
      </c>
      <c r="E129" s="12">
        <f ca="1">SUMPRODUCT((Tablo[[  ]]=$A122)*(OFFSET(Tablo[JOUR],0,E$1)=$B129))</f>
        <v>0</v>
      </c>
      <c r="F129" s="12">
        <f ca="1">SUMPRODUCT((Tablo[[  ]]=$A122)*(OFFSET(Tablo[JOUR],0,F$1)=$B129))</f>
        <v>0</v>
      </c>
      <c r="G129" s="12">
        <f ca="1">SUMPRODUCT((Tablo[[  ]]=$A122)*(OFFSET(Tablo[JOUR],0,G$1)=$B129))</f>
        <v>0</v>
      </c>
      <c r="H129" s="12">
        <f ca="1">SUMPRODUCT((Tablo[[  ]]=$A122)*(OFFSET(Tablo[JOUR],0,H$1)=$B129))</f>
        <v>0</v>
      </c>
      <c r="I129" s="12">
        <f ca="1">SUMPRODUCT((Tablo[[  ]]=$A122)*(OFFSET(Tablo[JOUR],0,I$1)=$B129))</f>
        <v>0</v>
      </c>
      <c r="J129" s="12">
        <f ca="1">SUMPRODUCT((Tablo[[  ]]=$A122)*(OFFSET(Tablo[JOUR],0,J$1)=$B129))</f>
        <v>0</v>
      </c>
      <c r="K129" s="12">
        <f ca="1">SUMPRODUCT((Tablo[[  ]]=$A122)*(OFFSET(Tablo[JOUR],0,K$1)=$B129))</f>
        <v>0</v>
      </c>
      <c r="L129" s="12">
        <f ca="1">SUMPRODUCT((Tablo[[  ]]=$A122)*(OFFSET(Tablo[JOUR],0,L$1)=$B129))</f>
        <v>0</v>
      </c>
      <c r="M129" s="12">
        <f ca="1">SUMPRODUCT((Tablo[[  ]]=$A122)*(OFFSET(Tablo[JOUR],0,M$1)=$B129))</f>
        <v>0</v>
      </c>
      <c r="N129" s="12">
        <f ca="1">SUMPRODUCT((Tablo[SEMAINE]=$A122)*(OFFSET(Tablo[am/pm],0,N$1)=$B129))</f>
        <v>0</v>
      </c>
      <c r="O129" s="12">
        <f ca="1">SUMPRODUCT((Tablo[JOUR]=$A122)*(OFFSET(Tablo[marc],0,O$1)=$B129))</f>
        <v>0</v>
      </c>
      <c r="P129" s="12">
        <f ca="1">SUMPRODUCT((Tablo[am/pm]=$A122)*(OFFSET(Tablo[Jérémy M],0,P$1)=$B129))</f>
        <v>0</v>
      </c>
      <c r="Q129" s="12">
        <f ca="1">SUMPRODUCT((Tablo[marc]=$A122)*(OFFSET(Tablo[ursula],0,Q$1)=$B129))</f>
        <v>0</v>
      </c>
      <c r="R129" s="12">
        <f ca="1">SUMPRODUCT((Tablo[[  ]]=$A122)*(OFFSET(Tablo[JOUR],0,R$1)=$B129))</f>
        <v>0</v>
      </c>
      <c r="S129" s="12">
        <f ca="1">SUMPRODUCT((Tablo[[  ]]=$A122)*(OFFSET(Tablo[JOUR],0,S$1)=$B129))</f>
        <v>0</v>
      </c>
      <c r="T129" s="12">
        <f ca="1">SUMPRODUCT((Tablo[[  ]]=$A122)*(OFFSET(Tablo[JOUR],0,T$1)=$B129))</f>
        <v>0</v>
      </c>
      <c r="U129" s="12">
        <f ca="1">SUMPRODUCT((Tablo[[  ]]=$A122)*(OFFSET(Tablo[JOUR],0,U$1)=$B129))</f>
        <v>0</v>
      </c>
      <c r="V129" s="12">
        <f ca="1">SUMPRODUCT((Tablo[SEMAINE]=$A122)*(OFFSET(Tablo[am/pm],0,V$1)=$B129))</f>
        <v>0</v>
      </c>
      <c r="W129" s="12">
        <f ca="1">SUMPRODUCT((Tablo[JOUR]=$A122)*(OFFSET(Tablo[marc],0,W$1)=$B129))</f>
        <v>0</v>
      </c>
      <c r="X129" s="12">
        <f ca="1">SUMPRODUCT((Tablo[am/pm]=$A122)*(OFFSET(Tablo[Jérémy M],0,X$1)=$B129))</f>
        <v>0</v>
      </c>
      <c r="Y129" s="12">
        <f ca="1">SUMPRODUCT((Tablo[marc]=$A122)*(OFFSET(Tablo[ursula],0,Y$1)=$B129))</f>
        <v>0</v>
      </c>
      <c r="Z129" s="12">
        <f ca="1">SUMPRODUCT((Tablo[Jérémy M]=$A122)*(OFFSET(Tablo[carl],0,Z$1)=$B129))</f>
        <v>0</v>
      </c>
      <c r="AA129" s="12">
        <f ca="1">SUMPRODUCT((Tablo[[  ]]=$A122)*(OFFSET(Tablo[JOUR],0,AA$1)=$B129))</f>
        <v>0</v>
      </c>
      <c r="AB129" s="12">
        <f ca="1">SUMPRODUCT((Tablo[[  ]]=$A122)*(OFFSET(Tablo[JOUR],0,AB$1)=$B129))</f>
        <v>0</v>
      </c>
      <c r="AC129" s="12">
        <f ca="1">SUMPRODUCT((Tablo[[  ]]=$A122)*(OFFSET(Tablo[JOUR],0,AC$1)=$B129))</f>
        <v>0</v>
      </c>
      <c r="AD129" s="12">
        <f ca="1">SUMPRODUCT((Tablo[[  ]]=$A122)*(OFFSET(Tablo[JOUR],0,AD$1)=$B129))</f>
        <v>0</v>
      </c>
      <c r="AE129" s="12">
        <f ca="1">SUMPRODUCT((Tablo[[  ]]=$A122)*(OFFSET(Tablo[JOUR],0,AE$1)=$B129))</f>
        <v>0</v>
      </c>
      <c r="AF129" s="12">
        <f ca="1">SUMPRODUCT((Tablo[SEMAINE]=$A122)*(OFFSET(Tablo[am/pm],0,AF$1)=$B129))</f>
        <v>0</v>
      </c>
      <c r="AG129" s="12">
        <f ca="1">SUMPRODUCT((Tablo[[  ]]=$A122)*(OFFSET(Tablo[JOUR],0,AG$1)=$B129))</f>
        <v>0</v>
      </c>
      <c r="AH129" s="12">
        <f ca="1">SUMPRODUCT((Tablo[[  ]]=$A122)*(OFFSET(Tablo[JOUR],0,AH$1)=$B129))</f>
        <v>0</v>
      </c>
      <c r="AI129" s="12">
        <f ca="1">SUMPRODUCT((Tablo[SEMAINE]=$A122)*(OFFSET(Tablo[am/pm],0,AI$1)=$B129))</f>
        <v>0</v>
      </c>
      <c r="AJ129" s="12">
        <f ca="1">SUMPRODUCT((Tablo[JOUR]=$A122)*(OFFSET(Tablo[marc],0,AJ$1)=$B129))</f>
        <v>0</v>
      </c>
      <c r="AK129" s="12">
        <f ca="1">SUMPRODUCT((Tablo[am/pm]=$A122)*(OFFSET(Tablo[Jérémy M],0,AK$1)=$B129))</f>
        <v>0</v>
      </c>
      <c r="AL129" s="12">
        <f ca="1">SUMPRODUCT((Tablo[marc]=$A122)*(OFFSET(Tablo[ursula],0,AL$1)=$B129))</f>
        <v>0</v>
      </c>
      <c r="AM129" s="12">
        <f ca="1">SUMPRODUCT((Tablo[SEMAINE]=$A122)*(OFFSET(Tablo[am/pm],0,AM$1)=$B129))</f>
        <v>0</v>
      </c>
      <c r="AN129" s="12">
        <f ca="1">SUMPRODUCT((Tablo[SEMAINE]=$A122)*(OFFSET(Tablo[am/pm],0,AN$1)=$B129))</f>
        <v>0</v>
      </c>
      <c r="AO129" s="12">
        <f ca="1">SUMPRODUCT((Tablo[[  ]]=$A122)*(OFFSET(Tablo[JOUR],0,AO$1)=$B129))</f>
        <v>0</v>
      </c>
      <c r="AP129" s="12">
        <f ca="1">SUMPRODUCT((Tablo[SEMAINE]=$A122)*(OFFSET(Tablo[am/pm],0,AP$1)=$B129))</f>
        <v>0</v>
      </c>
      <c r="AQ129" s="12">
        <f ca="1">SUMPRODUCT((Tablo[JOUR]=$A122)*(OFFSET(Tablo[marc],0,AQ$1)=$B129))</f>
        <v>0</v>
      </c>
      <c r="AR129" s="12">
        <f ca="1">SUMPRODUCT((Tablo[[  ]]=$A122)*(OFFSET(Tablo[JOUR],0,AR$1)=$B129))</f>
        <v>0</v>
      </c>
      <c r="AS129" s="12">
        <f ca="1">SUMPRODUCT((Tablo[[  ]]=$A122)*(OFFSET(Tablo[JOUR],0,AS$1)=$B129))</f>
        <v>0</v>
      </c>
      <c r="AT129" s="12">
        <f ca="1">SUMPRODUCT((Tablo[SEMAINE]=$A122)*(OFFSET(Tablo[am/pm],0,AT$1)=$B129))</f>
        <v>0</v>
      </c>
      <c r="AU129" s="12">
        <f ca="1">SUMPRODUCT((Tablo[JOUR]=$A122)*(OFFSET(Tablo[marc],0,AU$1)=$B129))</f>
        <v>0</v>
      </c>
      <c r="AV129" s="12">
        <f ca="1">SUMPRODUCT((Tablo[SEMAINE]=$A122)*(OFFSET(Tablo[am/pm],0,AV$1)=$B129))</f>
        <v>0</v>
      </c>
      <c r="AW129" s="12" t="e">
        <f ca="1">SUMPRODUCT((Tablo[[  ]]=$A122)*(OFFSET(Tablo[JOUR],0,AW$1)=$B129))</f>
        <v>#N/A</v>
      </c>
      <c r="AX129" s="12" t="e">
        <f ca="1">SUMPRODUCT((Tablo[[  ]]=$A122)*(OFFSET(Tablo[JOUR],0,AX$1)=$B129))</f>
        <v>#N/A</v>
      </c>
    </row>
    <row r="130" spans="1:50">
      <c r="A130" s="17"/>
      <c r="B130" s="31" t="s">
        <v>75</v>
      </c>
      <c r="C130" s="12" t="s">
        <v>88</v>
      </c>
      <c r="D130" s="12">
        <f ca="1">SUMPRODUCT((Tablo[[  ]]=$A122)*(OFFSET(Tablo[JOUR],0,D$1)=$B130))</f>
        <v>0</v>
      </c>
      <c r="E130" s="12">
        <f ca="1">SUMPRODUCT((Tablo[[  ]]=$A122)*(OFFSET(Tablo[JOUR],0,E$1)=$B130))</f>
        <v>0</v>
      </c>
      <c r="F130" s="12">
        <f ca="1">SUMPRODUCT((Tablo[[  ]]=$A122)*(OFFSET(Tablo[JOUR],0,F$1)=$B130))</f>
        <v>0</v>
      </c>
      <c r="G130" s="12">
        <f ca="1">SUMPRODUCT((Tablo[[  ]]=$A122)*(OFFSET(Tablo[JOUR],0,G$1)=$B130))</f>
        <v>0</v>
      </c>
      <c r="H130" s="12">
        <f ca="1">SUMPRODUCT((Tablo[[  ]]=$A122)*(OFFSET(Tablo[JOUR],0,H$1)=$B130))</f>
        <v>0</v>
      </c>
      <c r="I130" s="12">
        <f ca="1">SUMPRODUCT((Tablo[[  ]]=$A122)*(OFFSET(Tablo[JOUR],0,I$1)=$B130))</f>
        <v>0</v>
      </c>
      <c r="J130" s="12">
        <f ca="1">SUMPRODUCT((Tablo[[  ]]=$A122)*(OFFSET(Tablo[JOUR],0,J$1)=$B130))</f>
        <v>0</v>
      </c>
      <c r="K130" s="12">
        <f ca="1">SUMPRODUCT((Tablo[[  ]]=$A122)*(OFFSET(Tablo[JOUR],0,K$1)=$B130))</f>
        <v>0</v>
      </c>
      <c r="L130" s="12">
        <f ca="1">SUMPRODUCT((Tablo[[  ]]=$A122)*(OFFSET(Tablo[JOUR],0,L$1)=$B130))</f>
        <v>0</v>
      </c>
      <c r="M130" s="12">
        <f ca="1">SUMPRODUCT((Tablo[[  ]]=$A122)*(OFFSET(Tablo[JOUR],0,M$1)=$B130))</f>
        <v>0</v>
      </c>
      <c r="N130" s="12">
        <f ca="1">SUMPRODUCT((Tablo[SEMAINE]=$A122)*(OFFSET(Tablo[am/pm],0,N$1)=$B130))</f>
        <v>0</v>
      </c>
      <c r="O130" s="12">
        <f ca="1">SUMPRODUCT((Tablo[JOUR]=$A122)*(OFFSET(Tablo[marc],0,O$1)=$B130))</f>
        <v>0</v>
      </c>
      <c r="P130" s="12">
        <f ca="1">SUMPRODUCT((Tablo[am/pm]=$A122)*(OFFSET(Tablo[Jérémy M],0,P$1)=$B130))</f>
        <v>0</v>
      </c>
      <c r="Q130" s="12">
        <f ca="1">SUMPRODUCT((Tablo[marc]=$A122)*(OFFSET(Tablo[ursula],0,Q$1)=$B130))</f>
        <v>0</v>
      </c>
      <c r="R130" s="12">
        <f ca="1">SUMPRODUCT((Tablo[[  ]]=$A122)*(OFFSET(Tablo[JOUR],0,R$1)=$B130))</f>
        <v>0</v>
      </c>
      <c r="S130" s="12">
        <f ca="1">SUMPRODUCT((Tablo[[  ]]=$A122)*(OFFSET(Tablo[JOUR],0,S$1)=$B130))</f>
        <v>0</v>
      </c>
      <c r="T130" s="12">
        <f ca="1">SUMPRODUCT((Tablo[[  ]]=$A122)*(OFFSET(Tablo[JOUR],0,T$1)=$B130))</f>
        <v>0</v>
      </c>
      <c r="U130" s="12">
        <f ca="1">SUMPRODUCT((Tablo[[  ]]=$A122)*(OFFSET(Tablo[JOUR],0,U$1)=$B130))</f>
        <v>0</v>
      </c>
      <c r="V130" s="12">
        <f ca="1">SUMPRODUCT((Tablo[SEMAINE]=$A122)*(OFFSET(Tablo[am/pm],0,V$1)=$B130))</f>
        <v>0</v>
      </c>
      <c r="W130" s="12">
        <f ca="1">SUMPRODUCT((Tablo[JOUR]=$A122)*(OFFSET(Tablo[marc],0,W$1)=$B130))</f>
        <v>0</v>
      </c>
      <c r="X130" s="12">
        <f ca="1">SUMPRODUCT((Tablo[am/pm]=$A122)*(OFFSET(Tablo[Jérémy M],0,X$1)=$B130))</f>
        <v>0</v>
      </c>
      <c r="Y130" s="12">
        <f ca="1">SUMPRODUCT((Tablo[marc]=$A122)*(OFFSET(Tablo[ursula],0,Y$1)=$B130))</f>
        <v>0</v>
      </c>
      <c r="Z130" s="12">
        <f ca="1">SUMPRODUCT((Tablo[Jérémy M]=$A122)*(OFFSET(Tablo[carl],0,Z$1)=$B130))</f>
        <v>0</v>
      </c>
      <c r="AA130" s="12">
        <f ca="1">SUMPRODUCT((Tablo[[  ]]=$A122)*(OFFSET(Tablo[JOUR],0,AA$1)=$B130))</f>
        <v>0</v>
      </c>
      <c r="AB130" s="12">
        <f ca="1">SUMPRODUCT((Tablo[[  ]]=$A122)*(OFFSET(Tablo[JOUR],0,AB$1)=$B130))</f>
        <v>0</v>
      </c>
      <c r="AC130" s="12">
        <f ca="1">SUMPRODUCT((Tablo[[  ]]=$A122)*(OFFSET(Tablo[JOUR],0,AC$1)=$B130))</f>
        <v>0</v>
      </c>
      <c r="AD130" s="12">
        <f ca="1">SUMPRODUCT((Tablo[[  ]]=$A122)*(OFFSET(Tablo[JOUR],0,AD$1)=$B130))</f>
        <v>0</v>
      </c>
      <c r="AE130" s="12">
        <f ca="1">SUMPRODUCT((Tablo[[  ]]=$A122)*(OFFSET(Tablo[JOUR],0,AE$1)=$B130))</f>
        <v>0</v>
      </c>
      <c r="AF130" s="12">
        <f ca="1">SUMPRODUCT((Tablo[SEMAINE]=$A122)*(OFFSET(Tablo[am/pm],0,AF$1)=$B130))</f>
        <v>0</v>
      </c>
      <c r="AG130" s="12">
        <f ca="1">SUMPRODUCT((Tablo[[  ]]=$A122)*(OFFSET(Tablo[JOUR],0,AG$1)=$B130))</f>
        <v>0</v>
      </c>
      <c r="AH130" s="12">
        <f ca="1">SUMPRODUCT((Tablo[[  ]]=$A122)*(OFFSET(Tablo[JOUR],0,AH$1)=$B130))</f>
        <v>0</v>
      </c>
      <c r="AI130" s="12">
        <f ca="1">SUMPRODUCT((Tablo[SEMAINE]=$A122)*(OFFSET(Tablo[am/pm],0,AI$1)=$B130))</f>
        <v>0</v>
      </c>
      <c r="AJ130" s="12">
        <f ca="1">SUMPRODUCT((Tablo[JOUR]=$A122)*(OFFSET(Tablo[marc],0,AJ$1)=$B130))</f>
        <v>0</v>
      </c>
      <c r="AK130" s="12">
        <f ca="1">SUMPRODUCT((Tablo[am/pm]=$A122)*(OFFSET(Tablo[Jérémy M],0,AK$1)=$B130))</f>
        <v>0</v>
      </c>
      <c r="AL130" s="12">
        <f ca="1">SUMPRODUCT((Tablo[marc]=$A122)*(OFFSET(Tablo[ursula],0,AL$1)=$B130))</f>
        <v>0</v>
      </c>
      <c r="AM130" s="12">
        <f ca="1">SUMPRODUCT((Tablo[SEMAINE]=$A122)*(OFFSET(Tablo[am/pm],0,AM$1)=$B130))</f>
        <v>0</v>
      </c>
      <c r="AN130" s="12">
        <f ca="1">SUMPRODUCT((Tablo[SEMAINE]=$A122)*(OFFSET(Tablo[am/pm],0,AN$1)=$B130))</f>
        <v>0</v>
      </c>
      <c r="AO130" s="12">
        <f ca="1">SUMPRODUCT((Tablo[[  ]]=$A122)*(OFFSET(Tablo[JOUR],0,AO$1)=$B130))</f>
        <v>0</v>
      </c>
      <c r="AP130" s="12">
        <f ca="1">SUMPRODUCT((Tablo[SEMAINE]=$A122)*(OFFSET(Tablo[am/pm],0,AP$1)=$B130))</f>
        <v>0</v>
      </c>
      <c r="AQ130" s="12">
        <f ca="1">SUMPRODUCT((Tablo[JOUR]=$A122)*(OFFSET(Tablo[marc],0,AQ$1)=$B130))</f>
        <v>0</v>
      </c>
      <c r="AR130" s="12">
        <f ca="1">SUMPRODUCT((Tablo[[  ]]=$A122)*(OFFSET(Tablo[JOUR],0,AR$1)=$B130))</f>
        <v>0</v>
      </c>
      <c r="AS130" s="12">
        <f ca="1">SUMPRODUCT((Tablo[[  ]]=$A122)*(OFFSET(Tablo[JOUR],0,AS$1)=$B130))</f>
        <v>0</v>
      </c>
      <c r="AT130" s="12">
        <f ca="1">SUMPRODUCT((Tablo[SEMAINE]=$A122)*(OFFSET(Tablo[am/pm],0,AT$1)=$B130))</f>
        <v>0</v>
      </c>
      <c r="AU130" s="12">
        <f ca="1">SUMPRODUCT((Tablo[JOUR]=$A122)*(OFFSET(Tablo[marc],0,AU$1)=$B130))</f>
        <v>0</v>
      </c>
      <c r="AV130" s="12">
        <f ca="1">SUMPRODUCT((Tablo[SEMAINE]=$A122)*(OFFSET(Tablo[am/pm],0,AV$1)=$B130))</f>
        <v>0</v>
      </c>
      <c r="AW130" s="12" t="e">
        <f ca="1">SUMPRODUCT((Tablo[[  ]]=$A122)*(OFFSET(Tablo[JOUR],0,AW$1)=$B130))</f>
        <v>#N/A</v>
      </c>
      <c r="AX130" s="12" t="e">
        <f ca="1">SUMPRODUCT((Tablo[[  ]]=$A122)*(OFFSET(Tablo[JOUR],0,AX$1)=$B130))</f>
        <v>#N/A</v>
      </c>
    </row>
    <row r="131" spans="1:50">
      <c r="A131" s="17"/>
      <c r="B131" s="31" t="s">
        <v>89</v>
      </c>
      <c r="C131" s="66" t="s">
        <v>86</v>
      </c>
    </row>
    <row r="132" spans="1:50">
      <c r="A132" s="17"/>
      <c r="B132" s="31" t="s">
        <v>78</v>
      </c>
      <c r="C132" s="24" t="s">
        <v>88</v>
      </c>
    </row>
    <row r="133" spans="1:50" ht="13.5" thickBot="1">
      <c r="A133" s="9"/>
      <c r="B133" s="18" t="s">
        <v>76</v>
      </c>
      <c r="C133" s="10" t="s">
        <v>88</v>
      </c>
      <c r="D133" s="10">
        <f ca="1">SUMPRODUCT((Tablo[[  ]]=$A122)*(OFFSET(Tablo[JOUR],0,D$1)=$B133))</f>
        <v>0</v>
      </c>
      <c r="E133" s="10">
        <f ca="1">SUMPRODUCT((Tablo[[  ]]=$A122)*(OFFSET(Tablo[JOUR],0,E$1)=$B133))</f>
        <v>0</v>
      </c>
      <c r="F133" s="10">
        <f ca="1">SUMPRODUCT((Tablo[[  ]]=$A122)*(OFFSET(Tablo[JOUR],0,F$1)=$B133))</f>
        <v>0</v>
      </c>
      <c r="G133" s="10">
        <f ca="1">SUMPRODUCT((Tablo[[  ]]=$A122)*(OFFSET(Tablo[JOUR],0,G$1)=$B133))</f>
        <v>0</v>
      </c>
      <c r="H133" s="10">
        <f ca="1">SUMPRODUCT((Tablo[[  ]]=$A122)*(OFFSET(Tablo[JOUR],0,H$1)=$B133))</f>
        <v>0</v>
      </c>
      <c r="I133" s="10">
        <f ca="1">SUMPRODUCT((Tablo[[  ]]=$A122)*(OFFSET(Tablo[JOUR],0,I$1)=$B133))</f>
        <v>0</v>
      </c>
      <c r="J133" s="10">
        <f ca="1">SUMPRODUCT((Tablo[[  ]]=$A122)*(OFFSET(Tablo[JOUR],0,J$1)=$B133))</f>
        <v>0</v>
      </c>
      <c r="K133" s="10">
        <f ca="1">SUMPRODUCT((Tablo[[  ]]=$A122)*(OFFSET(Tablo[JOUR],0,K$1)=$B133))</f>
        <v>0</v>
      </c>
      <c r="L133" s="10">
        <f ca="1">SUMPRODUCT((Tablo[[  ]]=$A122)*(OFFSET(Tablo[JOUR],0,L$1)=$B133))</f>
        <v>0</v>
      </c>
      <c r="M133" s="10">
        <f ca="1">SUMPRODUCT((Tablo[[  ]]=$A122)*(OFFSET(Tablo[JOUR],0,M$1)=$B133))</f>
        <v>0</v>
      </c>
      <c r="N133" s="10">
        <f ca="1">SUMPRODUCT((Tablo[SEMAINE]=$A122)*(OFFSET(Tablo[am/pm],0,N$1)=$B133))</f>
        <v>0</v>
      </c>
      <c r="O133" s="10">
        <f ca="1">SUMPRODUCT((Tablo[JOUR]=$A122)*(OFFSET(Tablo[marc],0,O$1)=$B133))</f>
        <v>0</v>
      </c>
      <c r="P133" s="10">
        <f ca="1">SUMPRODUCT((Tablo[am/pm]=$A122)*(OFFSET(Tablo[Jérémy M],0,P$1)=$B133))</f>
        <v>0</v>
      </c>
      <c r="Q133" s="10">
        <f ca="1">SUMPRODUCT((Tablo[marc]=$A122)*(OFFSET(Tablo[ursula],0,Q$1)=$B133))</f>
        <v>0</v>
      </c>
      <c r="R133" s="10">
        <f ca="1">SUMPRODUCT((Tablo[[  ]]=$A122)*(OFFSET(Tablo[JOUR],0,R$1)=$B133))</f>
        <v>0</v>
      </c>
      <c r="S133" s="10">
        <f ca="1">SUMPRODUCT((Tablo[[  ]]=$A122)*(OFFSET(Tablo[JOUR],0,S$1)=$B133))</f>
        <v>0</v>
      </c>
      <c r="T133" s="10">
        <f ca="1">SUMPRODUCT((Tablo[[  ]]=$A122)*(OFFSET(Tablo[JOUR],0,T$1)=$B133))</f>
        <v>0</v>
      </c>
      <c r="U133" s="10">
        <f ca="1">SUMPRODUCT((Tablo[[  ]]=$A122)*(OFFSET(Tablo[JOUR],0,U$1)=$B133))</f>
        <v>0</v>
      </c>
      <c r="V133" s="10">
        <f ca="1">SUMPRODUCT((Tablo[SEMAINE]=$A122)*(OFFSET(Tablo[am/pm],0,V$1)=$B133))</f>
        <v>0</v>
      </c>
      <c r="W133" s="10">
        <f ca="1">SUMPRODUCT((Tablo[JOUR]=$A122)*(OFFSET(Tablo[marc],0,W$1)=$B133))</f>
        <v>0</v>
      </c>
      <c r="X133" s="10">
        <f ca="1">SUMPRODUCT((Tablo[am/pm]=$A122)*(OFFSET(Tablo[Jérémy M],0,X$1)=$B133))</f>
        <v>0</v>
      </c>
      <c r="Y133" s="10">
        <f ca="1">SUMPRODUCT((Tablo[marc]=$A122)*(OFFSET(Tablo[ursula],0,Y$1)=$B133))</f>
        <v>0</v>
      </c>
      <c r="Z133" s="10">
        <f ca="1">SUMPRODUCT((Tablo[Jérémy M]=$A122)*(OFFSET(Tablo[carl],0,Z$1)=$B133))</f>
        <v>0</v>
      </c>
      <c r="AA133" s="10">
        <f ca="1">SUMPRODUCT((Tablo[[  ]]=$A122)*(OFFSET(Tablo[JOUR],0,AA$1)=$B133))</f>
        <v>0</v>
      </c>
      <c r="AB133" s="10">
        <f ca="1">SUMPRODUCT((Tablo[[  ]]=$A122)*(OFFSET(Tablo[JOUR],0,AB$1)=$B133))</f>
        <v>0</v>
      </c>
      <c r="AC133" s="10">
        <f ca="1">SUMPRODUCT((Tablo[[  ]]=$A122)*(OFFSET(Tablo[JOUR],0,AC$1)=$B133))</f>
        <v>0</v>
      </c>
      <c r="AD133" s="10">
        <f ca="1">SUMPRODUCT((Tablo[[  ]]=$A122)*(OFFSET(Tablo[JOUR],0,AD$1)=$B133))</f>
        <v>0</v>
      </c>
      <c r="AE133" s="10">
        <f ca="1">SUMPRODUCT((Tablo[[  ]]=$A122)*(OFFSET(Tablo[JOUR],0,AE$1)=$B133))</f>
        <v>0</v>
      </c>
      <c r="AF133" s="10">
        <f ca="1">SUMPRODUCT((Tablo[SEMAINE]=$A122)*(OFFSET(Tablo[am/pm],0,AF$1)=$B133))</f>
        <v>0</v>
      </c>
      <c r="AG133" s="10">
        <f ca="1">SUMPRODUCT((Tablo[[  ]]=$A122)*(OFFSET(Tablo[JOUR],0,AG$1)=$B133))</f>
        <v>0</v>
      </c>
      <c r="AH133" s="10">
        <f ca="1">SUMPRODUCT((Tablo[[  ]]=$A122)*(OFFSET(Tablo[JOUR],0,AH$1)=$B133))</f>
        <v>0</v>
      </c>
      <c r="AI133" s="10">
        <f ca="1">SUMPRODUCT((Tablo[SEMAINE]=$A122)*(OFFSET(Tablo[am/pm],0,AI$1)=$B133))</f>
        <v>0</v>
      </c>
      <c r="AJ133" s="10">
        <f ca="1">SUMPRODUCT((Tablo[JOUR]=$A122)*(OFFSET(Tablo[marc],0,AJ$1)=$B133))</f>
        <v>0</v>
      </c>
      <c r="AK133" s="10">
        <f ca="1">SUMPRODUCT((Tablo[am/pm]=$A122)*(OFFSET(Tablo[Jérémy M],0,AK$1)=$B133))</f>
        <v>0</v>
      </c>
      <c r="AL133" s="10">
        <f ca="1">SUMPRODUCT((Tablo[marc]=$A122)*(OFFSET(Tablo[ursula],0,AL$1)=$B133))</f>
        <v>0</v>
      </c>
      <c r="AM133" s="10">
        <f ca="1">SUMPRODUCT((Tablo[SEMAINE]=$A122)*(OFFSET(Tablo[am/pm],0,AM$1)=$B133))</f>
        <v>0</v>
      </c>
      <c r="AN133" s="10">
        <f ca="1">SUMPRODUCT((Tablo[SEMAINE]=$A122)*(OFFSET(Tablo[am/pm],0,AN$1)=$B133))</f>
        <v>0</v>
      </c>
      <c r="AO133" s="10">
        <f ca="1">SUMPRODUCT((Tablo[[  ]]=$A122)*(OFFSET(Tablo[JOUR],0,AO$1)=$B133))</f>
        <v>0</v>
      </c>
      <c r="AP133" s="10">
        <f ca="1">SUMPRODUCT((Tablo[SEMAINE]=$A122)*(OFFSET(Tablo[am/pm],0,AP$1)=$B133))</f>
        <v>0</v>
      </c>
      <c r="AQ133" s="10">
        <f ca="1">SUMPRODUCT((Tablo[JOUR]=$A122)*(OFFSET(Tablo[marc],0,AQ$1)=$B133))</f>
        <v>0</v>
      </c>
      <c r="AR133" s="10">
        <f ca="1">SUMPRODUCT((Tablo[[  ]]=$A122)*(OFFSET(Tablo[JOUR],0,AR$1)=$B133))</f>
        <v>0</v>
      </c>
      <c r="AS133" s="10">
        <f ca="1">SUMPRODUCT((Tablo[[  ]]=$A122)*(OFFSET(Tablo[JOUR],0,AS$1)=$B133))</f>
        <v>0</v>
      </c>
      <c r="AT133" s="10">
        <f ca="1">SUMPRODUCT((Tablo[SEMAINE]=$A122)*(OFFSET(Tablo[am/pm],0,AT$1)=$B133))</f>
        <v>0</v>
      </c>
      <c r="AU133" s="10">
        <f ca="1">SUMPRODUCT((Tablo[JOUR]=$A122)*(OFFSET(Tablo[marc],0,AU$1)=$B133))</f>
        <v>0</v>
      </c>
      <c r="AV133" s="10">
        <f ca="1">SUMPRODUCT((Tablo[SEMAINE]=$A122)*(OFFSET(Tablo[am/pm],0,AV$1)=$B133))</f>
        <v>0</v>
      </c>
      <c r="AW133" s="10" t="e">
        <f ca="1">SUMPRODUCT((Tablo[[  ]]=$A122)*(OFFSET(Tablo[JOUR],0,AW$1)=$B133))</f>
        <v>#N/A</v>
      </c>
      <c r="AX133" s="10" t="e">
        <f ca="1">SUMPRODUCT((Tablo[[  ]]=$A122)*(OFFSET(Tablo[JOUR],0,AX$1)=$B133))</f>
        <v>#N/A</v>
      </c>
    </row>
    <row r="134" spans="1:50">
      <c r="A134" s="11">
        <f t="shared" ref="A134" si="5">EOMONTH(A122+1,0)</f>
        <v>43100</v>
      </c>
      <c r="B134" s="8" t="s">
        <v>71</v>
      </c>
      <c r="C134" s="8" t="s">
        <v>85</v>
      </c>
      <c r="D134" s="19">
        <f ca="1">SUMPRODUCT((Tablo[[  ]]=$A134)*(Tablo[JOUR]=$B134),(OFFSET(Tablo[JOUR],0,D$1)))</f>
        <v>0</v>
      </c>
      <c r="E134" s="19">
        <f ca="1">SUMPRODUCT((Tablo[[  ]]=$A134)*(Tablo[JOUR]=$B134),(OFFSET(Tablo[JOUR],0,E$1)))</f>
        <v>0</v>
      </c>
      <c r="F134" s="19">
        <f ca="1">SUMPRODUCT((Tablo[[  ]]=$A134)*(Tablo[JOUR]=$B134),(OFFSET(Tablo[JOUR],0,F$1)))</f>
        <v>0</v>
      </c>
      <c r="G134" s="19">
        <f ca="1">SUMPRODUCT((Tablo[[  ]]=$A134)*(Tablo[JOUR]=$B134),(OFFSET(Tablo[JOUR],0,G$1)))</f>
        <v>0</v>
      </c>
      <c r="H134" s="19">
        <f ca="1">SUMPRODUCT((Tablo[[  ]]=$A134)*(Tablo[JOUR]=$B134),(OFFSET(Tablo[JOUR],0,H$1)))</f>
        <v>0</v>
      </c>
      <c r="I134" s="19">
        <f ca="1">SUMPRODUCT((Tablo[[  ]]=$A134)*(Tablo[JOUR]=$B134),(OFFSET(Tablo[JOUR],0,I$1)))</f>
        <v>0</v>
      </c>
      <c r="J134" s="19">
        <f ca="1">SUMPRODUCT((Tablo[[  ]]=$A134)*(Tablo[JOUR]=$B134),(OFFSET(Tablo[JOUR],0,J$1)))</f>
        <v>0</v>
      </c>
      <c r="K134" s="19">
        <f ca="1">SUMPRODUCT((Tablo[[  ]]=$A134)*(Tablo[JOUR]=$B134),(OFFSET(Tablo[JOUR],0,K$1)))</f>
        <v>0</v>
      </c>
      <c r="L134" s="19">
        <f ca="1">SUMPRODUCT((Tablo[[  ]]=$A134)*(Tablo[JOUR]=$B134),(OFFSET(Tablo[JOUR],0,L$1)))</f>
        <v>0</v>
      </c>
      <c r="M134" s="19">
        <f ca="1">SUMPRODUCT((Tablo[[  ]]=$A134)*(Tablo[JOUR]=$B134),(OFFSET(Tablo[JOUR],0,M$1)))</f>
        <v>0</v>
      </c>
      <c r="N134" s="19">
        <f ca="1">SUMPRODUCT((Tablo[SEMAINE]=$A134)*(Tablo[am/pm]=$B134),(OFFSET(Tablo[am/pm],0,N$1)))</f>
        <v>0</v>
      </c>
      <c r="O134" s="19">
        <f ca="1">SUMPRODUCT((Tablo[JOUR]=$A134)*(Tablo[marc]=$B134),(OFFSET(Tablo[marc],0,O$1)))</f>
        <v>0</v>
      </c>
      <c r="P134" s="19">
        <f ca="1">SUMPRODUCT((Tablo[am/pm]=$A134)*(Tablo[Jérémy M]=$B134),(OFFSET(Tablo[Jérémy M],0,P$1)))</f>
        <v>0</v>
      </c>
      <c r="Q134" s="19">
        <f ca="1">SUMPRODUCT((Tablo[marc]=$A134)*(Tablo[ursula]=$B134),(OFFSET(Tablo[ursula],0,Q$1)))</f>
        <v>0</v>
      </c>
      <c r="R134" s="19">
        <f ca="1">SUMPRODUCT((Tablo[[  ]]=$A134)*(Tablo[JOUR]=$B134),(OFFSET(Tablo[JOUR],0,R$1)))</f>
        <v>0</v>
      </c>
      <c r="S134" s="19">
        <f ca="1">SUMPRODUCT((Tablo[[  ]]=$A134)*(Tablo[JOUR]=$B134),(OFFSET(Tablo[JOUR],0,S$1)))</f>
        <v>0</v>
      </c>
      <c r="T134" s="19">
        <f ca="1">SUMPRODUCT((Tablo[[  ]]=$A134)*(Tablo[JOUR]=$B134),(OFFSET(Tablo[JOUR],0,T$1)))</f>
        <v>0</v>
      </c>
      <c r="U134" s="19">
        <f ca="1">SUMPRODUCT((Tablo[[  ]]=$A134)*(Tablo[JOUR]=$B134),(OFFSET(Tablo[JOUR],0,U$1)))</f>
        <v>0</v>
      </c>
      <c r="V134" s="19">
        <f ca="1">SUMPRODUCT((Tablo[SEMAINE]=$A134)*(Tablo[am/pm]=$B134),(OFFSET(Tablo[am/pm],0,V$1)))</f>
        <v>0</v>
      </c>
      <c r="W134" s="19">
        <f ca="1">SUMPRODUCT((Tablo[JOUR]=$A134)*(Tablo[marc]=$B134),(OFFSET(Tablo[marc],0,W$1)))</f>
        <v>0</v>
      </c>
      <c r="X134" s="19">
        <f ca="1">SUMPRODUCT((Tablo[am/pm]=$A134)*(Tablo[Jérémy M]=$B134),(OFFSET(Tablo[Jérémy M],0,X$1)))</f>
        <v>0</v>
      </c>
      <c r="Y134" s="19">
        <f ca="1">SUMPRODUCT((Tablo[marc]=$A134)*(Tablo[ursula]=$B134),(OFFSET(Tablo[ursula],0,Y$1)))</f>
        <v>0</v>
      </c>
      <c r="Z134" s="19">
        <f ca="1">SUMPRODUCT((Tablo[Jérémy M]=$A134)*(Tablo[carl]=$B134),(OFFSET(Tablo[carl],0,Z$1)))</f>
        <v>0</v>
      </c>
      <c r="AA134" s="19">
        <f ca="1">SUMPRODUCT((Tablo[[  ]]=$A134)*(Tablo[JOUR]=$B134),(OFFSET(Tablo[JOUR],0,AA$1)))</f>
        <v>0</v>
      </c>
      <c r="AB134" s="19">
        <f ca="1">SUMPRODUCT((Tablo[[  ]]=$A134)*(Tablo[JOUR]=$B134),(OFFSET(Tablo[JOUR],0,AB$1)))</f>
        <v>0</v>
      </c>
      <c r="AC134" s="19">
        <f ca="1">SUMPRODUCT((Tablo[[  ]]=$A134)*(Tablo[JOUR]=$B134),(OFFSET(Tablo[JOUR],0,AC$1)))</f>
        <v>0</v>
      </c>
      <c r="AD134" s="19">
        <f ca="1">SUMPRODUCT((Tablo[[  ]]=$A134)*(Tablo[JOUR]=$B134),(OFFSET(Tablo[JOUR],0,AD$1)))</f>
        <v>0</v>
      </c>
      <c r="AE134" s="19">
        <f ca="1">SUMPRODUCT((Tablo[[  ]]=$A134)*(Tablo[JOUR]=$B134),(OFFSET(Tablo[JOUR],0,AE$1)))</f>
        <v>0</v>
      </c>
      <c r="AF134" s="19">
        <f ca="1">SUMPRODUCT((Tablo[SEMAINE]=$A134)*(Tablo[am/pm]=$B134),(OFFSET(Tablo[am/pm],0,AF$1)))</f>
        <v>0</v>
      </c>
      <c r="AG134" s="19">
        <f ca="1">SUMPRODUCT((Tablo[[  ]]=$A134)*(Tablo[JOUR]=$B134),(OFFSET(Tablo[JOUR],0,AG$1)))</f>
        <v>0</v>
      </c>
      <c r="AH134" s="19">
        <f ca="1">SUMPRODUCT((Tablo[[  ]]=$A134)*(Tablo[JOUR]=$B134),(OFFSET(Tablo[JOUR],0,AH$1)))</f>
        <v>0</v>
      </c>
      <c r="AI134" s="19">
        <f ca="1">SUMPRODUCT((Tablo[SEMAINE]=$A134)*(Tablo[am/pm]=$B134),(OFFSET(Tablo[am/pm],0,AI$1)))</f>
        <v>0</v>
      </c>
      <c r="AJ134" s="19">
        <f ca="1">SUMPRODUCT((Tablo[JOUR]=$A134)*(Tablo[marc]=$B134),(OFFSET(Tablo[marc],0,AJ$1)))</f>
        <v>0</v>
      </c>
      <c r="AK134" s="19">
        <f ca="1">SUMPRODUCT((Tablo[am/pm]=$A134)*(Tablo[Jérémy M]=$B134),(OFFSET(Tablo[Jérémy M],0,AK$1)))</f>
        <v>0</v>
      </c>
      <c r="AL134" s="19">
        <f ca="1">SUMPRODUCT((Tablo[marc]=$A134)*(Tablo[ursula]=$B134),(OFFSET(Tablo[ursula],0,AL$1)))</f>
        <v>0</v>
      </c>
      <c r="AM134" s="19">
        <f ca="1">SUMPRODUCT((Tablo[SEMAINE]=$A134)*(Tablo[am/pm]=$B134),(OFFSET(Tablo[am/pm],0,AM$1)))</f>
        <v>0</v>
      </c>
      <c r="AN134" s="19">
        <f ca="1">SUMPRODUCT((Tablo[SEMAINE]=$A134)*(Tablo[am/pm]=$B134),(OFFSET(Tablo[am/pm],0,AN$1)))</f>
        <v>0</v>
      </c>
      <c r="AO134" s="19">
        <f ca="1">SUMPRODUCT((Tablo[[  ]]=$A134)*(Tablo[JOUR]=$B134),(OFFSET(Tablo[JOUR],0,AO$1)))</f>
        <v>0</v>
      </c>
      <c r="AP134" s="19">
        <f ca="1">SUMPRODUCT((Tablo[SEMAINE]=$A134)*(Tablo[am/pm]=$B134),(OFFSET(Tablo[am/pm],0,AP$1)))</f>
        <v>0</v>
      </c>
      <c r="AQ134" s="19">
        <f ca="1">SUMPRODUCT((Tablo[JOUR]=$A134)*(Tablo[marc]=$B134),(OFFSET(Tablo[marc],0,AQ$1)))</f>
        <v>0</v>
      </c>
      <c r="AR134" s="19">
        <f ca="1">SUMPRODUCT((Tablo[[  ]]=$A134)*(Tablo[JOUR]=$B134),(OFFSET(Tablo[JOUR],0,AR$1)))</f>
        <v>0</v>
      </c>
      <c r="AS134" s="19">
        <f ca="1">SUMPRODUCT((Tablo[[  ]]=$A134)*(Tablo[JOUR]=$B134),(OFFSET(Tablo[JOUR],0,AS$1)))</f>
        <v>0</v>
      </c>
      <c r="AT134" s="19">
        <f ca="1">SUMPRODUCT((Tablo[SEMAINE]=$A134)*(Tablo[am/pm]=$B134),(OFFSET(Tablo[am/pm],0,AT$1)))</f>
        <v>0</v>
      </c>
      <c r="AU134" s="19">
        <f ca="1">SUMPRODUCT((Tablo[JOUR]=$A134)*(Tablo[marc]=$B134),(OFFSET(Tablo[marc],0,AU$1)))</f>
        <v>0</v>
      </c>
      <c r="AV134" s="19">
        <f ca="1">SUMPRODUCT((Tablo[SEMAINE]=$A134)*(Tablo[am/pm]=$B134),(OFFSET(Tablo[am/pm],0,AV$1)))</f>
        <v>0</v>
      </c>
      <c r="AW134" s="19" t="e">
        <f ca="1">SUMPRODUCT((Tablo[[  ]]=$A134)*(Tablo[JOUR]=$B134),(OFFSET(Tablo[JOUR],0,AW$1)))</f>
        <v>#N/A</v>
      </c>
      <c r="AX134" s="19" t="e">
        <f ca="1">SUMPRODUCT((Tablo[[  ]]=$A134)*(Tablo[JOUR]=$B134),(OFFSET(Tablo[JOUR],0,AX$1)))</f>
        <v>#N/A</v>
      </c>
    </row>
    <row r="135" spans="1:50">
      <c r="A135" s="17"/>
      <c r="B135" s="12" t="s">
        <v>72</v>
      </c>
      <c r="C135" s="12" t="s">
        <v>85</v>
      </c>
      <c r="D135" s="20">
        <f ca="1">SUMPRODUCT((Tablo[[  ]]=$A134)*(Tablo[JOUR]=$B135),(OFFSET(Tablo[JOUR],0,D$1)))</f>
        <v>0</v>
      </c>
      <c r="E135" s="20">
        <f ca="1">SUMPRODUCT((Tablo[[  ]]=$A134)*(Tablo[JOUR]=$B135),(OFFSET(Tablo[JOUR],0,E$1)))</f>
        <v>0</v>
      </c>
      <c r="F135" s="20">
        <f ca="1">SUMPRODUCT((Tablo[[  ]]=$A134)*(Tablo[JOUR]=$B135),(OFFSET(Tablo[JOUR],0,F$1)))</f>
        <v>0</v>
      </c>
      <c r="G135" s="20">
        <f ca="1">SUMPRODUCT((Tablo[[  ]]=$A134)*(Tablo[JOUR]=$B135),(OFFSET(Tablo[JOUR],0,G$1)))</f>
        <v>0</v>
      </c>
      <c r="H135" s="20">
        <f ca="1">SUMPRODUCT((Tablo[[  ]]=$A134)*(Tablo[JOUR]=$B135),(OFFSET(Tablo[JOUR],0,H$1)))</f>
        <v>0</v>
      </c>
      <c r="I135" s="20">
        <f ca="1">SUMPRODUCT((Tablo[[  ]]=$A134)*(Tablo[JOUR]=$B135),(OFFSET(Tablo[JOUR],0,I$1)))</f>
        <v>0</v>
      </c>
      <c r="J135" s="20">
        <f ca="1">SUMPRODUCT((Tablo[[  ]]=$A134)*(Tablo[JOUR]=$B135),(OFFSET(Tablo[JOUR],0,J$1)))</f>
        <v>0</v>
      </c>
      <c r="K135" s="20">
        <f ca="1">SUMPRODUCT((Tablo[[  ]]=$A134)*(Tablo[JOUR]=$B135),(OFFSET(Tablo[JOUR],0,K$1)))</f>
        <v>0</v>
      </c>
      <c r="L135" s="20">
        <f ca="1">SUMPRODUCT((Tablo[[  ]]=$A134)*(Tablo[JOUR]=$B135),(OFFSET(Tablo[JOUR],0,L$1)))</f>
        <v>0</v>
      </c>
      <c r="M135" s="20">
        <f ca="1">SUMPRODUCT((Tablo[[  ]]=$A134)*(Tablo[JOUR]=$B135),(OFFSET(Tablo[JOUR],0,M$1)))</f>
        <v>0</v>
      </c>
      <c r="N135" s="20">
        <f ca="1">SUMPRODUCT((Tablo[SEMAINE]=$A134)*(Tablo[am/pm]=$B135),(OFFSET(Tablo[am/pm],0,N$1)))</f>
        <v>0</v>
      </c>
      <c r="O135" s="20">
        <f ca="1">SUMPRODUCT((Tablo[JOUR]=$A134)*(Tablo[marc]=$B135),(OFFSET(Tablo[marc],0,O$1)))</f>
        <v>0</v>
      </c>
      <c r="P135" s="20">
        <f ca="1">SUMPRODUCT((Tablo[am/pm]=$A134)*(Tablo[Jérémy M]=$B135),(OFFSET(Tablo[Jérémy M],0,P$1)))</f>
        <v>0</v>
      </c>
      <c r="Q135" s="20">
        <f ca="1">SUMPRODUCT((Tablo[marc]=$A134)*(Tablo[ursula]=$B135),(OFFSET(Tablo[ursula],0,Q$1)))</f>
        <v>0</v>
      </c>
      <c r="R135" s="20">
        <f ca="1">SUMPRODUCT((Tablo[[  ]]=$A134)*(Tablo[JOUR]=$B135),(OFFSET(Tablo[JOUR],0,R$1)))</f>
        <v>0</v>
      </c>
      <c r="S135" s="20">
        <f ca="1">SUMPRODUCT((Tablo[[  ]]=$A134)*(Tablo[JOUR]=$B135),(OFFSET(Tablo[JOUR],0,S$1)))</f>
        <v>0</v>
      </c>
      <c r="T135" s="20">
        <f ca="1">SUMPRODUCT((Tablo[[  ]]=$A134)*(Tablo[JOUR]=$B135),(OFFSET(Tablo[JOUR],0,T$1)))</f>
        <v>0</v>
      </c>
      <c r="U135" s="20">
        <f ca="1">SUMPRODUCT((Tablo[[  ]]=$A134)*(Tablo[JOUR]=$B135),(OFFSET(Tablo[JOUR],0,U$1)))</f>
        <v>0</v>
      </c>
      <c r="V135" s="20">
        <f ca="1">SUMPRODUCT((Tablo[SEMAINE]=$A134)*(Tablo[am/pm]=$B135),(OFFSET(Tablo[am/pm],0,V$1)))</f>
        <v>0</v>
      </c>
      <c r="W135" s="20">
        <f ca="1">SUMPRODUCT((Tablo[JOUR]=$A134)*(Tablo[marc]=$B135),(OFFSET(Tablo[marc],0,W$1)))</f>
        <v>0</v>
      </c>
      <c r="X135" s="20">
        <f ca="1">SUMPRODUCT((Tablo[am/pm]=$A134)*(Tablo[Jérémy M]=$B135),(OFFSET(Tablo[Jérémy M],0,X$1)))</f>
        <v>0</v>
      </c>
      <c r="Y135" s="20">
        <f ca="1">SUMPRODUCT((Tablo[marc]=$A134)*(Tablo[ursula]=$B135),(OFFSET(Tablo[ursula],0,Y$1)))</f>
        <v>0</v>
      </c>
      <c r="Z135" s="20">
        <f ca="1">SUMPRODUCT((Tablo[Jérémy M]=$A134)*(Tablo[carl]=$B135),(OFFSET(Tablo[carl],0,Z$1)))</f>
        <v>0</v>
      </c>
      <c r="AA135" s="20">
        <f ca="1">SUMPRODUCT((Tablo[[  ]]=$A134)*(Tablo[JOUR]=$B135),(OFFSET(Tablo[JOUR],0,AA$1)))</f>
        <v>0</v>
      </c>
      <c r="AB135" s="20">
        <f ca="1">SUMPRODUCT((Tablo[[  ]]=$A134)*(Tablo[JOUR]=$B135),(OFFSET(Tablo[JOUR],0,AB$1)))</f>
        <v>0</v>
      </c>
      <c r="AC135" s="20">
        <f ca="1">SUMPRODUCT((Tablo[[  ]]=$A134)*(Tablo[JOUR]=$B135),(OFFSET(Tablo[JOUR],0,AC$1)))</f>
        <v>0</v>
      </c>
      <c r="AD135" s="20">
        <f ca="1">SUMPRODUCT((Tablo[[  ]]=$A134)*(Tablo[JOUR]=$B135),(OFFSET(Tablo[JOUR],0,AD$1)))</f>
        <v>0</v>
      </c>
      <c r="AE135" s="20">
        <f ca="1">SUMPRODUCT((Tablo[[  ]]=$A134)*(Tablo[JOUR]=$B135),(OFFSET(Tablo[JOUR],0,AE$1)))</f>
        <v>0</v>
      </c>
      <c r="AF135" s="20">
        <f ca="1">SUMPRODUCT((Tablo[SEMAINE]=$A134)*(Tablo[am/pm]=$B135),(OFFSET(Tablo[am/pm],0,AF$1)))</f>
        <v>0</v>
      </c>
      <c r="AG135" s="20">
        <f ca="1">SUMPRODUCT((Tablo[[  ]]=$A134)*(Tablo[JOUR]=$B135),(OFFSET(Tablo[JOUR],0,AG$1)))</f>
        <v>0</v>
      </c>
      <c r="AH135" s="20">
        <f ca="1">SUMPRODUCT((Tablo[[  ]]=$A134)*(Tablo[JOUR]=$B135),(OFFSET(Tablo[JOUR],0,AH$1)))</f>
        <v>0</v>
      </c>
      <c r="AI135" s="20">
        <f ca="1">SUMPRODUCT((Tablo[SEMAINE]=$A134)*(Tablo[am/pm]=$B135),(OFFSET(Tablo[am/pm],0,AI$1)))</f>
        <v>0</v>
      </c>
      <c r="AJ135" s="20">
        <f ca="1">SUMPRODUCT((Tablo[JOUR]=$A134)*(Tablo[marc]=$B135),(OFFSET(Tablo[marc],0,AJ$1)))</f>
        <v>0</v>
      </c>
      <c r="AK135" s="20">
        <f ca="1">SUMPRODUCT((Tablo[am/pm]=$A134)*(Tablo[Jérémy M]=$B135),(OFFSET(Tablo[Jérémy M],0,AK$1)))</f>
        <v>0</v>
      </c>
      <c r="AL135" s="20">
        <f ca="1">SUMPRODUCT((Tablo[marc]=$A134)*(Tablo[ursula]=$B135),(OFFSET(Tablo[ursula],0,AL$1)))</f>
        <v>0</v>
      </c>
      <c r="AM135" s="20">
        <f ca="1">SUMPRODUCT((Tablo[SEMAINE]=$A134)*(Tablo[am/pm]=$B135),(OFFSET(Tablo[am/pm],0,AM$1)))</f>
        <v>0</v>
      </c>
      <c r="AN135" s="20">
        <f ca="1">SUMPRODUCT((Tablo[SEMAINE]=$A134)*(Tablo[am/pm]=$B135),(OFFSET(Tablo[am/pm],0,AN$1)))</f>
        <v>0</v>
      </c>
      <c r="AO135" s="20">
        <f ca="1">SUMPRODUCT((Tablo[[  ]]=$A134)*(Tablo[JOUR]=$B135),(OFFSET(Tablo[JOUR],0,AO$1)))</f>
        <v>0</v>
      </c>
      <c r="AP135" s="20">
        <f ca="1">SUMPRODUCT((Tablo[SEMAINE]=$A134)*(Tablo[am/pm]=$B135),(OFFSET(Tablo[am/pm],0,AP$1)))</f>
        <v>0</v>
      </c>
      <c r="AQ135" s="20">
        <f ca="1">SUMPRODUCT((Tablo[JOUR]=$A134)*(Tablo[marc]=$B135),(OFFSET(Tablo[marc],0,AQ$1)))</f>
        <v>0</v>
      </c>
      <c r="AR135" s="20">
        <f ca="1">SUMPRODUCT((Tablo[[  ]]=$A134)*(Tablo[JOUR]=$B135),(OFFSET(Tablo[JOUR],0,AR$1)))</f>
        <v>0</v>
      </c>
      <c r="AS135" s="20">
        <f ca="1">SUMPRODUCT((Tablo[[  ]]=$A134)*(Tablo[JOUR]=$B135),(OFFSET(Tablo[JOUR],0,AS$1)))</f>
        <v>0</v>
      </c>
      <c r="AT135" s="20">
        <f ca="1">SUMPRODUCT((Tablo[SEMAINE]=$A134)*(Tablo[am/pm]=$B135),(OFFSET(Tablo[am/pm],0,AT$1)))</f>
        <v>0</v>
      </c>
      <c r="AU135" s="20">
        <f ca="1">SUMPRODUCT((Tablo[JOUR]=$A134)*(Tablo[marc]=$B135),(OFFSET(Tablo[marc],0,AU$1)))</f>
        <v>0</v>
      </c>
      <c r="AV135" s="20">
        <f ca="1">SUMPRODUCT((Tablo[SEMAINE]=$A134)*(Tablo[am/pm]=$B135),(OFFSET(Tablo[am/pm],0,AV$1)))</f>
        <v>0</v>
      </c>
      <c r="AW135" s="20" t="e">
        <f ca="1">SUMPRODUCT((Tablo[[  ]]=$A134)*(Tablo[JOUR]=$B135),(OFFSET(Tablo[JOUR],0,AW$1)))</f>
        <v>#N/A</v>
      </c>
      <c r="AX135" s="20" t="e">
        <f ca="1">SUMPRODUCT((Tablo[[  ]]=$A134)*(Tablo[JOUR]=$B135),(OFFSET(Tablo[JOUR],0,AX$1)))</f>
        <v>#N/A</v>
      </c>
    </row>
    <row r="136" spans="1:50">
      <c r="A136" s="22"/>
      <c r="B136" s="23" t="s">
        <v>66</v>
      </c>
      <c r="C136" s="24" t="s">
        <v>86</v>
      </c>
      <c r="D136" s="20">
        <f ca="1">SUMPRODUCT((Tablo[[  ]]=$A134)*(Tablo[JOUR]=$B136),(OFFSET(Tablo[JOUR],0,D$1)))</f>
        <v>0</v>
      </c>
      <c r="E136" s="20">
        <f ca="1">SUMPRODUCT((Tablo[[  ]]=$A134)*(Tablo[JOUR]=$B136),(OFFSET(Tablo[JOUR],0,E$1)))</f>
        <v>0</v>
      </c>
      <c r="F136" s="20">
        <f ca="1">SUMPRODUCT((Tablo[[  ]]=$A134)*(Tablo[JOUR]=$B136),(OFFSET(Tablo[JOUR],0,F$1)))</f>
        <v>0</v>
      </c>
      <c r="G136" s="20">
        <f ca="1">SUMPRODUCT((Tablo[[  ]]=$A134)*(Tablo[JOUR]=$B136),(OFFSET(Tablo[JOUR],0,G$1)))</f>
        <v>0</v>
      </c>
      <c r="H136" s="20">
        <f ca="1">SUMPRODUCT((Tablo[[  ]]=$A134)*(Tablo[JOUR]=$B136),(OFFSET(Tablo[JOUR],0,H$1)))</f>
        <v>0</v>
      </c>
      <c r="I136" s="20">
        <f ca="1">SUMPRODUCT((Tablo[[  ]]=$A134)*(Tablo[JOUR]=$B136),(OFFSET(Tablo[JOUR],0,I$1)))</f>
        <v>0</v>
      </c>
      <c r="J136" s="20">
        <f ca="1">SUMPRODUCT((Tablo[[  ]]=$A134)*(Tablo[JOUR]=$B136),(OFFSET(Tablo[JOUR],0,J$1)))</f>
        <v>0</v>
      </c>
      <c r="K136" s="20">
        <f ca="1">SUMPRODUCT((Tablo[[  ]]=$A134)*(Tablo[JOUR]=$B136),(OFFSET(Tablo[JOUR],0,K$1)))</f>
        <v>0</v>
      </c>
      <c r="L136" s="20">
        <f ca="1">SUMPRODUCT((Tablo[[  ]]=$A134)*(Tablo[JOUR]=$B136),(OFFSET(Tablo[JOUR],0,L$1)))</f>
        <v>0</v>
      </c>
      <c r="M136" s="20">
        <f ca="1">SUMPRODUCT((Tablo[[  ]]=$A134)*(Tablo[JOUR]=$B136),(OFFSET(Tablo[JOUR],0,M$1)))</f>
        <v>0</v>
      </c>
      <c r="N136" s="20">
        <f ca="1">SUMPRODUCT((Tablo[SEMAINE]=$A134)*(Tablo[am/pm]=$B136),(OFFSET(Tablo[am/pm],0,N$1)))</f>
        <v>0</v>
      </c>
      <c r="O136" s="20">
        <f ca="1">SUMPRODUCT((Tablo[JOUR]=$A134)*(Tablo[marc]=$B136),(OFFSET(Tablo[marc],0,O$1)))</f>
        <v>0</v>
      </c>
      <c r="P136" s="20">
        <f ca="1">SUMPRODUCT((Tablo[am/pm]=$A134)*(Tablo[Jérémy M]=$B136),(OFFSET(Tablo[Jérémy M],0,P$1)))</f>
        <v>0</v>
      </c>
      <c r="Q136" s="20">
        <f ca="1">SUMPRODUCT((Tablo[marc]=$A134)*(Tablo[ursula]=$B136),(OFFSET(Tablo[ursula],0,Q$1)))</f>
        <v>0</v>
      </c>
      <c r="R136" s="20">
        <f ca="1">SUMPRODUCT((Tablo[[  ]]=$A134)*(Tablo[JOUR]=$B136),(OFFSET(Tablo[JOUR],0,R$1)))</f>
        <v>0</v>
      </c>
      <c r="S136" s="20">
        <f ca="1">SUMPRODUCT((Tablo[[  ]]=$A134)*(Tablo[JOUR]=$B136),(OFFSET(Tablo[JOUR],0,S$1)))</f>
        <v>0</v>
      </c>
      <c r="T136" s="20">
        <f ca="1">SUMPRODUCT((Tablo[[  ]]=$A134)*(Tablo[JOUR]=$B136),(OFFSET(Tablo[JOUR],0,T$1)))</f>
        <v>0</v>
      </c>
      <c r="U136" s="20">
        <f ca="1">SUMPRODUCT((Tablo[[  ]]=$A134)*(Tablo[JOUR]=$B136),(OFFSET(Tablo[JOUR],0,U$1)))</f>
        <v>0</v>
      </c>
      <c r="V136" s="20">
        <f ca="1">SUMPRODUCT((Tablo[SEMAINE]=$A134)*(Tablo[am/pm]=$B136),(OFFSET(Tablo[am/pm],0,V$1)))</f>
        <v>0</v>
      </c>
      <c r="W136" s="20">
        <f ca="1">SUMPRODUCT((Tablo[JOUR]=$A134)*(Tablo[marc]=$B136),(OFFSET(Tablo[marc],0,W$1)))</f>
        <v>0</v>
      </c>
      <c r="X136" s="20">
        <f ca="1">SUMPRODUCT((Tablo[am/pm]=$A134)*(Tablo[Jérémy M]=$B136),(OFFSET(Tablo[Jérémy M],0,X$1)))</f>
        <v>0</v>
      </c>
      <c r="Y136" s="20">
        <f ca="1">SUMPRODUCT((Tablo[marc]=$A134)*(Tablo[ursula]=$B136),(OFFSET(Tablo[ursula],0,Y$1)))</f>
        <v>0</v>
      </c>
      <c r="Z136" s="20">
        <f ca="1">SUMPRODUCT((Tablo[Jérémy M]=$A134)*(Tablo[carl]=$B136),(OFFSET(Tablo[carl],0,Z$1)))</f>
        <v>0</v>
      </c>
      <c r="AA136" s="20">
        <f ca="1">SUMPRODUCT((Tablo[[  ]]=$A134)*(Tablo[JOUR]=$B136),(OFFSET(Tablo[JOUR],0,AA$1)))</f>
        <v>0</v>
      </c>
      <c r="AB136" s="20">
        <f ca="1">SUMPRODUCT((Tablo[[  ]]=$A134)*(Tablo[JOUR]=$B136),(OFFSET(Tablo[JOUR],0,AB$1)))</f>
        <v>0</v>
      </c>
      <c r="AC136" s="20">
        <f ca="1">SUMPRODUCT((Tablo[[  ]]=$A134)*(Tablo[JOUR]=$B136),(OFFSET(Tablo[JOUR],0,AC$1)))</f>
        <v>0</v>
      </c>
      <c r="AD136" s="20">
        <f ca="1">SUMPRODUCT((Tablo[[  ]]=$A134)*(Tablo[JOUR]=$B136),(OFFSET(Tablo[JOUR],0,AD$1)))</f>
        <v>0</v>
      </c>
      <c r="AE136" s="20">
        <f ca="1">SUMPRODUCT((Tablo[[  ]]=$A134)*(Tablo[JOUR]=$B136),(OFFSET(Tablo[JOUR],0,AE$1)))</f>
        <v>0</v>
      </c>
      <c r="AF136" s="20">
        <f ca="1">SUMPRODUCT((Tablo[SEMAINE]=$A134)*(Tablo[am/pm]=$B136),(OFFSET(Tablo[am/pm],0,AF$1)))</f>
        <v>0</v>
      </c>
      <c r="AG136" s="20">
        <f ca="1">SUMPRODUCT((Tablo[[  ]]=$A134)*(Tablo[JOUR]=$B136),(OFFSET(Tablo[JOUR],0,AG$1)))</f>
        <v>0</v>
      </c>
      <c r="AH136" s="20">
        <f ca="1">SUMPRODUCT((Tablo[[  ]]=$A134)*(Tablo[JOUR]=$B136),(OFFSET(Tablo[JOUR],0,AH$1)))</f>
        <v>0</v>
      </c>
      <c r="AI136" s="20">
        <f ca="1">SUMPRODUCT((Tablo[SEMAINE]=$A134)*(Tablo[am/pm]=$B136),(OFFSET(Tablo[am/pm],0,AI$1)))</f>
        <v>0</v>
      </c>
      <c r="AJ136" s="20">
        <f ca="1">SUMPRODUCT((Tablo[JOUR]=$A134)*(Tablo[marc]=$B136),(OFFSET(Tablo[marc],0,AJ$1)))</f>
        <v>0</v>
      </c>
      <c r="AK136" s="20">
        <f ca="1">SUMPRODUCT((Tablo[am/pm]=$A134)*(Tablo[Jérémy M]=$B136),(OFFSET(Tablo[Jérémy M],0,AK$1)))</f>
        <v>0</v>
      </c>
      <c r="AL136" s="20">
        <f ca="1">SUMPRODUCT((Tablo[marc]=$A134)*(Tablo[ursula]=$B136),(OFFSET(Tablo[ursula],0,AL$1)))</f>
        <v>0</v>
      </c>
      <c r="AM136" s="20">
        <f ca="1">SUMPRODUCT((Tablo[SEMAINE]=$A134)*(Tablo[am/pm]=$B136),(OFFSET(Tablo[am/pm],0,AM$1)))</f>
        <v>0</v>
      </c>
      <c r="AN136" s="20">
        <f ca="1">SUMPRODUCT((Tablo[SEMAINE]=$A134)*(Tablo[am/pm]=$B136),(OFFSET(Tablo[am/pm],0,AN$1)))</f>
        <v>0</v>
      </c>
      <c r="AO136" s="20">
        <f ca="1">SUMPRODUCT((Tablo[[  ]]=$A134)*(Tablo[JOUR]=$B136),(OFFSET(Tablo[JOUR],0,AO$1)))</f>
        <v>0</v>
      </c>
      <c r="AP136" s="20">
        <f ca="1">SUMPRODUCT((Tablo[SEMAINE]=$A134)*(Tablo[am/pm]=$B136),(OFFSET(Tablo[am/pm],0,AP$1)))</f>
        <v>0</v>
      </c>
      <c r="AQ136" s="20">
        <f ca="1">SUMPRODUCT((Tablo[JOUR]=$A134)*(Tablo[marc]=$B136),(OFFSET(Tablo[marc],0,AQ$1)))</f>
        <v>0</v>
      </c>
      <c r="AR136" s="20">
        <f ca="1">SUMPRODUCT((Tablo[[  ]]=$A134)*(Tablo[JOUR]=$B136),(OFFSET(Tablo[JOUR],0,AR$1)))</f>
        <v>0</v>
      </c>
      <c r="AS136" s="20">
        <f ca="1">SUMPRODUCT((Tablo[[  ]]=$A134)*(Tablo[JOUR]=$B136),(OFFSET(Tablo[JOUR],0,AS$1)))</f>
        <v>0</v>
      </c>
      <c r="AT136" s="20">
        <f ca="1">SUMPRODUCT((Tablo[SEMAINE]=$A134)*(Tablo[am/pm]=$B136),(OFFSET(Tablo[am/pm],0,AT$1)))</f>
        <v>0</v>
      </c>
      <c r="AU136" s="20">
        <f ca="1">SUMPRODUCT((Tablo[JOUR]=$A134)*(Tablo[marc]=$B136),(OFFSET(Tablo[marc],0,AU$1)))</f>
        <v>0</v>
      </c>
      <c r="AV136" s="20">
        <f ca="1">SUMPRODUCT((Tablo[SEMAINE]=$A134)*(Tablo[am/pm]=$B136),(OFFSET(Tablo[am/pm],0,AV$1)))</f>
        <v>0</v>
      </c>
      <c r="AW136" s="20" t="e">
        <f ca="1">SUMPRODUCT((Tablo[[  ]]=$A134)*(Tablo[JOUR]=$B136),(OFFSET(Tablo[JOUR],0,AW$1)))</f>
        <v>#N/A</v>
      </c>
      <c r="AX136" s="20" t="e">
        <f ca="1">SUMPRODUCT((Tablo[[  ]]=$A134)*(Tablo[JOUR]=$B136),(OFFSET(Tablo[JOUR],0,AX$1)))</f>
        <v>#N/A</v>
      </c>
    </row>
    <row r="137" spans="1:50">
      <c r="A137" s="17"/>
      <c r="B137" s="14" t="s">
        <v>87</v>
      </c>
      <c r="C137" s="12" t="s">
        <v>86</v>
      </c>
      <c r="D137" s="12">
        <f>SUMPRODUCT((Tablo[[  ]]=$A134)*(COUNTIF(JF,Tablo[JOUR])))</f>
        <v>0</v>
      </c>
      <c r="E137" s="12">
        <f>SUMPRODUCT((Tablo[[  ]]=$A134)*(COUNTIF(JF,Tablo[JOUR])))</f>
        <v>0</v>
      </c>
      <c r="F137" s="12">
        <f>SUMPRODUCT((Tablo[[  ]]=$A134)*(COUNTIF(JF,Tablo[JOUR])))</f>
        <v>0</v>
      </c>
      <c r="G137" s="12">
        <f>SUMPRODUCT((Tablo[[  ]]=$A134)*(COUNTIF(JF,Tablo[JOUR])))</f>
        <v>0</v>
      </c>
      <c r="H137" s="12">
        <f>SUMPRODUCT((Tablo[[  ]]=$A134)*(COUNTIF(JF,Tablo[JOUR])))</f>
        <v>0</v>
      </c>
      <c r="I137" s="12">
        <f>SUMPRODUCT((Tablo[[  ]]=$A134)*(COUNTIF(JF,Tablo[JOUR])))</f>
        <v>0</v>
      </c>
      <c r="J137" s="12">
        <f>SUMPRODUCT((Tablo[[  ]]=$A134)*(COUNTIF(JF,Tablo[JOUR])))</f>
        <v>0</v>
      </c>
      <c r="K137" s="12">
        <f>SUMPRODUCT((Tablo[[  ]]=$A134)*(COUNTIF(JF,Tablo[JOUR])))</f>
        <v>0</v>
      </c>
      <c r="L137" s="12">
        <f>SUMPRODUCT((Tablo[[  ]]=$A134)*(COUNTIF(JF,Tablo[JOUR])))</f>
        <v>0</v>
      </c>
      <c r="M137" s="12">
        <f>SUMPRODUCT((Tablo[[  ]]=$A134)*(COUNTIF(JF,Tablo[JOUR])))</f>
        <v>0</v>
      </c>
      <c r="N137" s="12">
        <f>SUMPRODUCT((Tablo[SEMAINE]=$A134)*(COUNTIF(JF,Tablo[am/pm])))</f>
        <v>0</v>
      </c>
      <c r="O137" s="12">
        <f>SUMPRODUCT((Tablo[JOUR]=$A134)*(COUNTIF(JF,Tablo[marc])))</f>
        <v>0</v>
      </c>
      <c r="P137" s="12">
        <f>SUMPRODUCT((Tablo[am/pm]=$A134)*(COUNTIF(JF,Tablo[Jérémy M])))</f>
        <v>0</v>
      </c>
      <c r="Q137" s="12">
        <f>SUMPRODUCT((Tablo[marc]=$A134)*(COUNTIF(JF,Tablo[ursula])))</f>
        <v>0</v>
      </c>
      <c r="R137" s="12">
        <f>SUMPRODUCT((Tablo[[  ]]=$A134)*(COUNTIF(JF,Tablo[JOUR])))</f>
        <v>0</v>
      </c>
      <c r="S137" s="12">
        <f>SUMPRODUCT((Tablo[[  ]]=$A134)*(COUNTIF(JF,Tablo[JOUR])))</f>
        <v>0</v>
      </c>
      <c r="T137" s="12">
        <f>SUMPRODUCT((Tablo[[  ]]=$A134)*(COUNTIF(JF,Tablo[JOUR])))</f>
        <v>0</v>
      </c>
      <c r="U137" s="12">
        <f>SUMPRODUCT((Tablo[[  ]]=$A134)*(COUNTIF(JF,Tablo[JOUR])))</f>
        <v>0</v>
      </c>
      <c r="V137" s="12">
        <f>SUMPRODUCT((Tablo[SEMAINE]=$A134)*(COUNTIF(JF,Tablo[am/pm])))</f>
        <v>0</v>
      </c>
      <c r="W137" s="12">
        <f>SUMPRODUCT((Tablo[JOUR]=$A134)*(COUNTIF(JF,Tablo[marc])))</f>
        <v>0</v>
      </c>
      <c r="X137" s="12">
        <f>SUMPRODUCT((Tablo[am/pm]=$A134)*(COUNTIF(JF,Tablo[Jérémy M])))</f>
        <v>0</v>
      </c>
      <c r="Y137" s="12">
        <f>SUMPRODUCT((Tablo[marc]=$A134)*(COUNTIF(JF,Tablo[ursula])))</f>
        <v>0</v>
      </c>
      <c r="Z137" s="12">
        <f>SUMPRODUCT((Tablo[Jérémy M]=$A134)*(COUNTIF(JF,Tablo[carl])))</f>
        <v>0</v>
      </c>
      <c r="AA137" s="12">
        <f>SUMPRODUCT((Tablo[[  ]]=$A134)*(COUNTIF(JF,Tablo[JOUR])))</f>
        <v>0</v>
      </c>
      <c r="AB137" s="12">
        <f>SUMPRODUCT((Tablo[[  ]]=$A134)*(COUNTIF(JF,Tablo[JOUR])))</f>
        <v>0</v>
      </c>
      <c r="AC137" s="12">
        <f>SUMPRODUCT((Tablo[[  ]]=$A134)*(COUNTIF(JF,Tablo[JOUR])))</f>
        <v>0</v>
      </c>
      <c r="AD137" s="12">
        <f>SUMPRODUCT((Tablo[[  ]]=$A134)*(COUNTIF(JF,Tablo[JOUR])))</f>
        <v>0</v>
      </c>
      <c r="AE137" s="12">
        <f>SUMPRODUCT((Tablo[[  ]]=$A134)*(COUNTIF(JF,Tablo[JOUR])))</f>
        <v>0</v>
      </c>
      <c r="AF137" s="12">
        <f>SUMPRODUCT((Tablo[SEMAINE]=$A134)*(COUNTIF(JF,Tablo[am/pm])))</f>
        <v>0</v>
      </c>
      <c r="AG137" s="12">
        <f>SUMPRODUCT((Tablo[[  ]]=$A134)*(COUNTIF(JF,Tablo[JOUR])))</f>
        <v>0</v>
      </c>
      <c r="AH137" s="12">
        <f>SUMPRODUCT((Tablo[[  ]]=$A134)*(COUNTIF(JF,Tablo[JOUR])))</f>
        <v>0</v>
      </c>
      <c r="AI137" s="12">
        <f>SUMPRODUCT((Tablo[SEMAINE]=$A134)*(COUNTIF(JF,Tablo[am/pm])))</f>
        <v>0</v>
      </c>
      <c r="AJ137" s="12">
        <f>SUMPRODUCT((Tablo[JOUR]=$A134)*(COUNTIF(JF,Tablo[marc])))</f>
        <v>0</v>
      </c>
      <c r="AK137" s="12">
        <f>SUMPRODUCT((Tablo[am/pm]=$A134)*(COUNTIF(JF,Tablo[Jérémy M])))</f>
        <v>0</v>
      </c>
      <c r="AL137" s="12">
        <f>SUMPRODUCT((Tablo[marc]=$A134)*(COUNTIF(JF,Tablo[ursula])))</f>
        <v>0</v>
      </c>
      <c r="AM137" s="12">
        <f>SUMPRODUCT((Tablo[SEMAINE]=$A134)*(COUNTIF(JF,Tablo[am/pm])))</f>
        <v>0</v>
      </c>
      <c r="AN137" s="12">
        <f>SUMPRODUCT((Tablo[SEMAINE]=$A134)*(COUNTIF(JF,Tablo[am/pm])))</f>
        <v>0</v>
      </c>
      <c r="AO137" s="12">
        <f>SUMPRODUCT((Tablo[[  ]]=$A134)*(COUNTIF(JF,Tablo[JOUR])))</f>
        <v>0</v>
      </c>
      <c r="AP137" s="12">
        <f>SUMPRODUCT((Tablo[SEMAINE]=$A134)*(COUNTIF(JF,Tablo[am/pm])))</f>
        <v>0</v>
      </c>
      <c r="AQ137" s="12">
        <f>SUMPRODUCT((Tablo[JOUR]=$A134)*(COUNTIF(JF,Tablo[marc])))</f>
        <v>0</v>
      </c>
      <c r="AR137" s="12">
        <f>SUMPRODUCT((Tablo[[  ]]=$A134)*(COUNTIF(JF,Tablo[JOUR])))</f>
        <v>0</v>
      </c>
      <c r="AS137" s="12">
        <f>SUMPRODUCT((Tablo[[  ]]=$A134)*(COUNTIF(JF,Tablo[JOUR])))</f>
        <v>0</v>
      </c>
      <c r="AT137" s="12">
        <f>SUMPRODUCT((Tablo[SEMAINE]=$A134)*(COUNTIF(JF,Tablo[am/pm])))</f>
        <v>0</v>
      </c>
      <c r="AU137" s="12">
        <f>SUMPRODUCT((Tablo[JOUR]=$A134)*(COUNTIF(JF,Tablo[marc])))</f>
        <v>0</v>
      </c>
      <c r="AV137" s="12">
        <f>SUMPRODUCT((Tablo[SEMAINE]=$A134)*(COUNTIF(JF,Tablo[am/pm])))</f>
        <v>0</v>
      </c>
      <c r="AW137" s="12">
        <f>SUMPRODUCT((Tablo[[  ]]=$A134)*(COUNTIF(JF,Tablo[JOUR])))</f>
        <v>0</v>
      </c>
      <c r="AX137" s="12">
        <f>SUMPRODUCT((Tablo[[  ]]=$A134)*(COUNTIF(JF,Tablo[JOUR])))</f>
        <v>0</v>
      </c>
    </row>
    <row r="138" spans="1:50">
      <c r="A138" s="17"/>
      <c r="B138" s="15" t="s">
        <v>74</v>
      </c>
      <c r="C138" s="12" t="s">
        <v>88</v>
      </c>
      <c r="D138" s="12">
        <f ca="1">SUMPRODUCT((Tablo[[  ]]=$A134)*(OFFSET(Tablo[JOUR],0,D$1)=$B138))</f>
        <v>0</v>
      </c>
      <c r="E138" s="12">
        <f ca="1">SUMPRODUCT((Tablo[[  ]]=$A134)*(OFFSET(Tablo[JOUR],0,E$1)=$B138))</f>
        <v>0</v>
      </c>
      <c r="F138" s="12">
        <f ca="1">SUMPRODUCT((Tablo[[  ]]=$A134)*(OFFSET(Tablo[JOUR],0,F$1)=$B138))</f>
        <v>0</v>
      </c>
      <c r="G138" s="12">
        <f ca="1">SUMPRODUCT((Tablo[[  ]]=$A134)*(OFFSET(Tablo[JOUR],0,G$1)=$B138))</f>
        <v>0</v>
      </c>
      <c r="H138" s="12">
        <f ca="1">SUMPRODUCT((Tablo[[  ]]=$A134)*(OFFSET(Tablo[JOUR],0,H$1)=$B138))</f>
        <v>0</v>
      </c>
      <c r="I138" s="12">
        <f ca="1">SUMPRODUCT((Tablo[[  ]]=$A134)*(OFFSET(Tablo[JOUR],0,I$1)=$B138))</f>
        <v>0</v>
      </c>
      <c r="J138" s="12">
        <f ca="1">SUMPRODUCT((Tablo[[  ]]=$A134)*(OFFSET(Tablo[JOUR],0,J$1)=$B138))</f>
        <v>0</v>
      </c>
      <c r="K138" s="12">
        <f ca="1">SUMPRODUCT((Tablo[[  ]]=$A134)*(OFFSET(Tablo[JOUR],0,K$1)=$B138))</f>
        <v>0</v>
      </c>
      <c r="L138" s="12">
        <f ca="1">SUMPRODUCT((Tablo[[  ]]=$A134)*(OFFSET(Tablo[JOUR],0,L$1)=$B138))</f>
        <v>0</v>
      </c>
      <c r="M138" s="12">
        <f ca="1">SUMPRODUCT((Tablo[[  ]]=$A134)*(OFFSET(Tablo[JOUR],0,M$1)=$B138))</f>
        <v>0</v>
      </c>
      <c r="N138" s="12">
        <f ca="1">SUMPRODUCT((Tablo[SEMAINE]=$A134)*(OFFSET(Tablo[am/pm],0,N$1)=$B138))</f>
        <v>0</v>
      </c>
      <c r="O138" s="12">
        <f ca="1">SUMPRODUCT((Tablo[JOUR]=$A134)*(OFFSET(Tablo[marc],0,O$1)=$B138))</f>
        <v>0</v>
      </c>
      <c r="P138" s="12">
        <f ca="1">SUMPRODUCT((Tablo[am/pm]=$A134)*(OFFSET(Tablo[Jérémy M],0,P$1)=$B138))</f>
        <v>0</v>
      </c>
      <c r="Q138" s="12">
        <f ca="1">SUMPRODUCT((Tablo[marc]=$A134)*(OFFSET(Tablo[ursula],0,Q$1)=$B138))</f>
        <v>0</v>
      </c>
      <c r="R138" s="12">
        <f ca="1">SUMPRODUCT((Tablo[[  ]]=$A134)*(OFFSET(Tablo[JOUR],0,R$1)=$B138))</f>
        <v>0</v>
      </c>
      <c r="S138" s="12">
        <f ca="1">SUMPRODUCT((Tablo[[  ]]=$A134)*(OFFSET(Tablo[JOUR],0,S$1)=$B138))</f>
        <v>0</v>
      </c>
      <c r="T138" s="12">
        <f ca="1">SUMPRODUCT((Tablo[[  ]]=$A134)*(OFFSET(Tablo[JOUR],0,T$1)=$B138))</f>
        <v>0</v>
      </c>
      <c r="U138" s="12">
        <f ca="1">SUMPRODUCT((Tablo[[  ]]=$A134)*(OFFSET(Tablo[JOUR],0,U$1)=$B138))</f>
        <v>0</v>
      </c>
      <c r="V138" s="12">
        <f ca="1">SUMPRODUCT((Tablo[SEMAINE]=$A134)*(OFFSET(Tablo[am/pm],0,V$1)=$B138))</f>
        <v>0</v>
      </c>
      <c r="W138" s="12">
        <f ca="1">SUMPRODUCT((Tablo[JOUR]=$A134)*(OFFSET(Tablo[marc],0,W$1)=$B138))</f>
        <v>0</v>
      </c>
      <c r="X138" s="12">
        <f ca="1">SUMPRODUCT((Tablo[am/pm]=$A134)*(OFFSET(Tablo[Jérémy M],0,X$1)=$B138))</f>
        <v>0</v>
      </c>
      <c r="Y138" s="12">
        <f ca="1">SUMPRODUCT((Tablo[marc]=$A134)*(OFFSET(Tablo[ursula],0,Y$1)=$B138))</f>
        <v>0</v>
      </c>
      <c r="Z138" s="12">
        <f ca="1">SUMPRODUCT((Tablo[Jérémy M]=$A134)*(OFFSET(Tablo[carl],0,Z$1)=$B138))</f>
        <v>0</v>
      </c>
      <c r="AA138" s="12">
        <f ca="1">SUMPRODUCT((Tablo[[  ]]=$A134)*(OFFSET(Tablo[JOUR],0,AA$1)=$B138))</f>
        <v>0</v>
      </c>
      <c r="AB138" s="12">
        <f ca="1">SUMPRODUCT((Tablo[[  ]]=$A134)*(OFFSET(Tablo[JOUR],0,AB$1)=$B138))</f>
        <v>0</v>
      </c>
      <c r="AC138" s="12">
        <f ca="1">SUMPRODUCT((Tablo[[  ]]=$A134)*(OFFSET(Tablo[JOUR],0,AC$1)=$B138))</f>
        <v>0</v>
      </c>
      <c r="AD138" s="12">
        <f ca="1">SUMPRODUCT((Tablo[[  ]]=$A134)*(OFFSET(Tablo[JOUR],0,AD$1)=$B138))</f>
        <v>0</v>
      </c>
      <c r="AE138" s="12">
        <f ca="1">SUMPRODUCT((Tablo[[  ]]=$A134)*(OFFSET(Tablo[JOUR],0,AE$1)=$B138))</f>
        <v>0</v>
      </c>
      <c r="AF138" s="12">
        <f ca="1">SUMPRODUCT((Tablo[SEMAINE]=$A134)*(OFFSET(Tablo[am/pm],0,AF$1)=$B138))</f>
        <v>0</v>
      </c>
      <c r="AG138" s="12">
        <f ca="1">SUMPRODUCT((Tablo[[  ]]=$A134)*(OFFSET(Tablo[JOUR],0,AG$1)=$B138))</f>
        <v>0</v>
      </c>
      <c r="AH138" s="12">
        <f ca="1">SUMPRODUCT((Tablo[[  ]]=$A134)*(OFFSET(Tablo[JOUR],0,AH$1)=$B138))</f>
        <v>0</v>
      </c>
      <c r="AI138" s="12">
        <f ca="1">SUMPRODUCT((Tablo[SEMAINE]=$A134)*(OFFSET(Tablo[am/pm],0,AI$1)=$B138))</f>
        <v>0</v>
      </c>
      <c r="AJ138" s="12">
        <f ca="1">SUMPRODUCT((Tablo[JOUR]=$A134)*(OFFSET(Tablo[marc],0,AJ$1)=$B138))</f>
        <v>0</v>
      </c>
      <c r="AK138" s="12">
        <f ca="1">SUMPRODUCT((Tablo[am/pm]=$A134)*(OFFSET(Tablo[Jérémy M],0,AK$1)=$B138))</f>
        <v>0</v>
      </c>
      <c r="AL138" s="12">
        <f ca="1">SUMPRODUCT((Tablo[marc]=$A134)*(OFFSET(Tablo[ursula],0,AL$1)=$B138))</f>
        <v>0</v>
      </c>
      <c r="AM138" s="12">
        <f ca="1">SUMPRODUCT((Tablo[SEMAINE]=$A134)*(OFFSET(Tablo[am/pm],0,AM$1)=$B138))</f>
        <v>0</v>
      </c>
      <c r="AN138" s="12">
        <f ca="1">SUMPRODUCT((Tablo[SEMAINE]=$A134)*(OFFSET(Tablo[am/pm],0,AN$1)=$B138))</f>
        <v>0</v>
      </c>
      <c r="AO138" s="12">
        <f ca="1">SUMPRODUCT((Tablo[[  ]]=$A134)*(OFFSET(Tablo[JOUR],0,AO$1)=$B138))</f>
        <v>0</v>
      </c>
      <c r="AP138" s="12">
        <f ca="1">SUMPRODUCT((Tablo[SEMAINE]=$A134)*(OFFSET(Tablo[am/pm],0,AP$1)=$B138))</f>
        <v>0</v>
      </c>
      <c r="AQ138" s="12">
        <f ca="1">SUMPRODUCT((Tablo[JOUR]=$A134)*(OFFSET(Tablo[marc],0,AQ$1)=$B138))</f>
        <v>0</v>
      </c>
      <c r="AR138" s="12">
        <f ca="1">SUMPRODUCT((Tablo[[  ]]=$A134)*(OFFSET(Tablo[JOUR],0,AR$1)=$B138))</f>
        <v>0</v>
      </c>
      <c r="AS138" s="12">
        <f ca="1">SUMPRODUCT((Tablo[[  ]]=$A134)*(OFFSET(Tablo[JOUR],0,AS$1)=$B138))</f>
        <v>0</v>
      </c>
      <c r="AT138" s="12">
        <f ca="1">SUMPRODUCT((Tablo[SEMAINE]=$A134)*(OFFSET(Tablo[am/pm],0,AT$1)=$B138))</f>
        <v>0</v>
      </c>
      <c r="AU138" s="12">
        <f ca="1">SUMPRODUCT((Tablo[JOUR]=$A134)*(OFFSET(Tablo[marc],0,AU$1)=$B138))</f>
        <v>0</v>
      </c>
      <c r="AV138" s="12">
        <f ca="1">SUMPRODUCT((Tablo[SEMAINE]=$A134)*(OFFSET(Tablo[am/pm],0,AV$1)=$B138))</f>
        <v>0</v>
      </c>
      <c r="AW138" s="12" t="e">
        <f ca="1">SUMPRODUCT((Tablo[[  ]]=$A134)*(OFFSET(Tablo[JOUR],0,AW$1)=$B138))</f>
        <v>#N/A</v>
      </c>
      <c r="AX138" s="12" t="e">
        <f ca="1">SUMPRODUCT((Tablo[[  ]]=$A134)*(OFFSET(Tablo[JOUR],0,AX$1)=$B138))</f>
        <v>#N/A</v>
      </c>
    </row>
    <row r="139" spans="1:50">
      <c r="A139" s="17"/>
      <c r="B139" s="16" t="s">
        <v>73</v>
      </c>
      <c r="C139" s="12" t="s">
        <v>88</v>
      </c>
      <c r="D139" s="12">
        <f ca="1">SUMPRODUCT((Tablo[[  ]]=$A134)*(OFFSET(Tablo[JOUR],0,D$1)=$B139))</f>
        <v>0</v>
      </c>
      <c r="E139" s="12">
        <f ca="1">SUMPRODUCT((Tablo[[  ]]=$A134)*(OFFSET(Tablo[JOUR],0,E$1)=$B139))</f>
        <v>0</v>
      </c>
      <c r="F139" s="12">
        <f ca="1">SUMPRODUCT((Tablo[[  ]]=$A134)*(OFFSET(Tablo[JOUR],0,F$1)=$B139))</f>
        <v>0</v>
      </c>
      <c r="G139" s="12">
        <f ca="1">SUMPRODUCT((Tablo[[  ]]=$A134)*(OFFSET(Tablo[JOUR],0,G$1)=$B139))</f>
        <v>0</v>
      </c>
      <c r="H139" s="12">
        <f ca="1">SUMPRODUCT((Tablo[[  ]]=$A134)*(OFFSET(Tablo[JOUR],0,H$1)=$B139))</f>
        <v>0</v>
      </c>
      <c r="I139" s="12">
        <f ca="1">SUMPRODUCT((Tablo[[  ]]=$A134)*(OFFSET(Tablo[JOUR],0,I$1)=$B139))</f>
        <v>0</v>
      </c>
      <c r="J139" s="12">
        <f ca="1">SUMPRODUCT((Tablo[[  ]]=$A134)*(OFFSET(Tablo[JOUR],0,J$1)=$B139))</f>
        <v>0</v>
      </c>
      <c r="K139" s="12">
        <f ca="1">SUMPRODUCT((Tablo[[  ]]=$A134)*(OFFSET(Tablo[JOUR],0,K$1)=$B139))</f>
        <v>0</v>
      </c>
      <c r="L139" s="12">
        <f ca="1">SUMPRODUCT((Tablo[[  ]]=$A134)*(OFFSET(Tablo[JOUR],0,L$1)=$B139))</f>
        <v>0</v>
      </c>
      <c r="M139" s="12">
        <f ca="1">SUMPRODUCT((Tablo[[  ]]=$A134)*(OFFSET(Tablo[JOUR],0,M$1)=$B139))</f>
        <v>0</v>
      </c>
      <c r="N139" s="12">
        <f ca="1">SUMPRODUCT((Tablo[SEMAINE]=$A134)*(OFFSET(Tablo[am/pm],0,N$1)=$B139))</f>
        <v>0</v>
      </c>
      <c r="O139" s="12">
        <f ca="1">SUMPRODUCT((Tablo[JOUR]=$A134)*(OFFSET(Tablo[marc],0,O$1)=$B139))</f>
        <v>0</v>
      </c>
      <c r="P139" s="12">
        <f ca="1">SUMPRODUCT((Tablo[am/pm]=$A134)*(OFFSET(Tablo[Jérémy M],0,P$1)=$B139))</f>
        <v>0</v>
      </c>
      <c r="Q139" s="12">
        <f ca="1">SUMPRODUCT((Tablo[marc]=$A134)*(OFFSET(Tablo[ursula],0,Q$1)=$B139))</f>
        <v>0</v>
      </c>
      <c r="R139" s="12">
        <f ca="1">SUMPRODUCT((Tablo[[  ]]=$A134)*(OFFSET(Tablo[JOUR],0,R$1)=$B139))</f>
        <v>0</v>
      </c>
      <c r="S139" s="12">
        <f ca="1">SUMPRODUCT((Tablo[[  ]]=$A134)*(OFFSET(Tablo[JOUR],0,S$1)=$B139))</f>
        <v>0</v>
      </c>
      <c r="T139" s="12">
        <f ca="1">SUMPRODUCT((Tablo[[  ]]=$A134)*(OFFSET(Tablo[JOUR],0,T$1)=$B139))</f>
        <v>0</v>
      </c>
      <c r="U139" s="12">
        <f ca="1">SUMPRODUCT((Tablo[[  ]]=$A134)*(OFFSET(Tablo[JOUR],0,U$1)=$B139))</f>
        <v>0</v>
      </c>
      <c r="V139" s="12">
        <f ca="1">SUMPRODUCT((Tablo[SEMAINE]=$A134)*(OFFSET(Tablo[am/pm],0,V$1)=$B139))</f>
        <v>0</v>
      </c>
      <c r="W139" s="12">
        <f ca="1">SUMPRODUCT((Tablo[JOUR]=$A134)*(OFFSET(Tablo[marc],0,W$1)=$B139))</f>
        <v>0</v>
      </c>
      <c r="X139" s="12">
        <f ca="1">SUMPRODUCT((Tablo[am/pm]=$A134)*(OFFSET(Tablo[Jérémy M],0,X$1)=$B139))</f>
        <v>0</v>
      </c>
      <c r="Y139" s="12">
        <f ca="1">SUMPRODUCT((Tablo[marc]=$A134)*(OFFSET(Tablo[ursula],0,Y$1)=$B139))</f>
        <v>0</v>
      </c>
      <c r="Z139" s="12">
        <f ca="1">SUMPRODUCT((Tablo[Jérémy M]=$A134)*(OFFSET(Tablo[carl],0,Z$1)=$B139))</f>
        <v>0</v>
      </c>
      <c r="AA139" s="12">
        <f ca="1">SUMPRODUCT((Tablo[[  ]]=$A134)*(OFFSET(Tablo[JOUR],0,AA$1)=$B139))</f>
        <v>0</v>
      </c>
      <c r="AB139" s="12">
        <f ca="1">SUMPRODUCT((Tablo[[  ]]=$A134)*(OFFSET(Tablo[JOUR],0,AB$1)=$B139))</f>
        <v>0</v>
      </c>
      <c r="AC139" s="12">
        <f ca="1">SUMPRODUCT((Tablo[[  ]]=$A134)*(OFFSET(Tablo[JOUR],0,AC$1)=$B139))</f>
        <v>0</v>
      </c>
      <c r="AD139" s="12">
        <f ca="1">SUMPRODUCT((Tablo[[  ]]=$A134)*(OFFSET(Tablo[JOUR],0,AD$1)=$B139))</f>
        <v>0</v>
      </c>
      <c r="AE139" s="12">
        <f ca="1">SUMPRODUCT((Tablo[[  ]]=$A134)*(OFFSET(Tablo[JOUR],0,AE$1)=$B139))</f>
        <v>0</v>
      </c>
      <c r="AF139" s="12">
        <f ca="1">SUMPRODUCT((Tablo[SEMAINE]=$A134)*(OFFSET(Tablo[am/pm],0,AF$1)=$B139))</f>
        <v>0</v>
      </c>
      <c r="AG139" s="12">
        <f ca="1">SUMPRODUCT((Tablo[[  ]]=$A134)*(OFFSET(Tablo[JOUR],0,AG$1)=$B139))</f>
        <v>0</v>
      </c>
      <c r="AH139" s="12">
        <f ca="1">SUMPRODUCT((Tablo[[  ]]=$A134)*(OFFSET(Tablo[JOUR],0,AH$1)=$B139))</f>
        <v>0</v>
      </c>
      <c r="AI139" s="12">
        <f ca="1">SUMPRODUCT((Tablo[SEMAINE]=$A134)*(OFFSET(Tablo[am/pm],0,AI$1)=$B139))</f>
        <v>0</v>
      </c>
      <c r="AJ139" s="12">
        <f ca="1">SUMPRODUCT((Tablo[JOUR]=$A134)*(OFFSET(Tablo[marc],0,AJ$1)=$B139))</f>
        <v>0</v>
      </c>
      <c r="AK139" s="12">
        <f ca="1">SUMPRODUCT((Tablo[am/pm]=$A134)*(OFFSET(Tablo[Jérémy M],0,AK$1)=$B139))</f>
        <v>0</v>
      </c>
      <c r="AL139" s="12">
        <f ca="1">SUMPRODUCT((Tablo[marc]=$A134)*(OFFSET(Tablo[ursula],0,AL$1)=$B139))</f>
        <v>0</v>
      </c>
      <c r="AM139" s="12">
        <f ca="1">SUMPRODUCT((Tablo[SEMAINE]=$A134)*(OFFSET(Tablo[am/pm],0,AM$1)=$B139))</f>
        <v>0</v>
      </c>
      <c r="AN139" s="12">
        <f ca="1">SUMPRODUCT((Tablo[SEMAINE]=$A134)*(OFFSET(Tablo[am/pm],0,AN$1)=$B139))</f>
        <v>0</v>
      </c>
      <c r="AO139" s="12">
        <f ca="1">SUMPRODUCT((Tablo[[  ]]=$A134)*(OFFSET(Tablo[JOUR],0,AO$1)=$B139))</f>
        <v>0</v>
      </c>
      <c r="AP139" s="12">
        <f ca="1">SUMPRODUCT((Tablo[SEMAINE]=$A134)*(OFFSET(Tablo[am/pm],0,AP$1)=$B139))</f>
        <v>0</v>
      </c>
      <c r="AQ139" s="12">
        <f ca="1">SUMPRODUCT((Tablo[JOUR]=$A134)*(OFFSET(Tablo[marc],0,AQ$1)=$B139))</f>
        <v>0</v>
      </c>
      <c r="AR139" s="12">
        <f ca="1">SUMPRODUCT((Tablo[[  ]]=$A134)*(OFFSET(Tablo[JOUR],0,AR$1)=$B139))</f>
        <v>0</v>
      </c>
      <c r="AS139" s="12">
        <f ca="1">SUMPRODUCT((Tablo[[  ]]=$A134)*(OFFSET(Tablo[JOUR],0,AS$1)=$B139))</f>
        <v>0</v>
      </c>
      <c r="AT139" s="12">
        <f ca="1">SUMPRODUCT((Tablo[SEMAINE]=$A134)*(OFFSET(Tablo[am/pm],0,AT$1)=$B139))</f>
        <v>0</v>
      </c>
      <c r="AU139" s="12">
        <f ca="1">SUMPRODUCT((Tablo[JOUR]=$A134)*(OFFSET(Tablo[marc],0,AU$1)=$B139))</f>
        <v>0</v>
      </c>
      <c r="AV139" s="12">
        <f ca="1">SUMPRODUCT((Tablo[SEMAINE]=$A134)*(OFFSET(Tablo[am/pm],0,AV$1)=$B139))</f>
        <v>0</v>
      </c>
      <c r="AW139" s="12" t="e">
        <f ca="1">SUMPRODUCT((Tablo[[  ]]=$A134)*(OFFSET(Tablo[JOUR],0,AW$1)=$B139))</f>
        <v>#N/A</v>
      </c>
      <c r="AX139" s="12" t="e">
        <f ca="1">SUMPRODUCT((Tablo[[  ]]=$A134)*(OFFSET(Tablo[JOUR],0,AX$1)=$B139))</f>
        <v>#N/A</v>
      </c>
    </row>
    <row r="140" spans="1:50">
      <c r="A140" s="17"/>
      <c r="B140" s="30" t="s">
        <v>70</v>
      </c>
      <c r="C140" s="12" t="s">
        <v>88</v>
      </c>
      <c r="D140" s="12">
        <f ca="1">SUMPRODUCT((Tablo[[  ]]=$A134)*(OFFSET(Tablo[JOUR],0,D$1)=$B140))</f>
        <v>0</v>
      </c>
      <c r="E140" s="12">
        <f ca="1">SUMPRODUCT((Tablo[[  ]]=$A134)*(OFFSET(Tablo[JOUR],0,E$1)=$B140))</f>
        <v>0</v>
      </c>
      <c r="F140" s="12">
        <f ca="1">SUMPRODUCT((Tablo[[  ]]=$A134)*(OFFSET(Tablo[JOUR],0,F$1)=$B140))</f>
        <v>0</v>
      </c>
      <c r="G140" s="12">
        <f ca="1">SUMPRODUCT((Tablo[[  ]]=$A134)*(OFFSET(Tablo[JOUR],0,G$1)=$B140))</f>
        <v>0</v>
      </c>
      <c r="H140" s="12">
        <f ca="1">SUMPRODUCT((Tablo[[  ]]=$A134)*(OFFSET(Tablo[JOUR],0,H$1)=$B140))</f>
        <v>0</v>
      </c>
      <c r="I140" s="12">
        <f ca="1">SUMPRODUCT((Tablo[[  ]]=$A134)*(OFFSET(Tablo[JOUR],0,I$1)=$B140))</f>
        <v>0</v>
      </c>
      <c r="J140" s="12">
        <f ca="1">SUMPRODUCT((Tablo[[  ]]=$A134)*(OFFSET(Tablo[JOUR],0,J$1)=$B140))</f>
        <v>0</v>
      </c>
      <c r="K140" s="12">
        <f ca="1">SUMPRODUCT((Tablo[[  ]]=$A134)*(OFFSET(Tablo[JOUR],0,K$1)=$B140))</f>
        <v>0</v>
      </c>
      <c r="L140" s="12">
        <f ca="1">SUMPRODUCT((Tablo[[  ]]=$A134)*(OFFSET(Tablo[JOUR],0,L$1)=$B140))</f>
        <v>0</v>
      </c>
      <c r="M140" s="12">
        <f ca="1">SUMPRODUCT((Tablo[[  ]]=$A134)*(OFFSET(Tablo[JOUR],0,M$1)=$B140))</f>
        <v>0</v>
      </c>
      <c r="N140" s="12">
        <f ca="1">SUMPRODUCT((Tablo[SEMAINE]=$A134)*(OFFSET(Tablo[am/pm],0,N$1)=$B140))</f>
        <v>0</v>
      </c>
      <c r="O140" s="12">
        <f ca="1">SUMPRODUCT((Tablo[JOUR]=$A134)*(OFFSET(Tablo[marc],0,O$1)=$B140))</f>
        <v>0</v>
      </c>
      <c r="P140" s="12">
        <f ca="1">SUMPRODUCT((Tablo[am/pm]=$A134)*(OFFSET(Tablo[Jérémy M],0,P$1)=$B140))</f>
        <v>0</v>
      </c>
      <c r="Q140" s="12">
        <f ca="1">SUMPRODUCT((Tablo[marc]=$A134)*(OFFSET(Tablo[ursula],0,Q$1)=$B140))</f>
        <v>0</v>
      </c>
      <c r="R140" s="12">
        <f ca="1">SUMPRODUCT((Tablo[[  ]]=$A134)*(OFFSET(Tablo[JOUR],0,R$1)=$B140))</f>
        <v>0</v>
      </c>
      <c r="S140" s="12">
        <f ca="1">SUMPRODUCT((Tablo[[  ]]=$A134)*(OFFSET(Tablo[JOUR],0,S$1)=$B140))</f>
        <v>0</v>
      </c>
      <c r="T140" s="12">
        <f ca="1">SUMPRODUCT((Tablo[[  ]]=$A134)*(OFFSET(Tablo[JOUR],0,T$1)=$B140))</f>
        <v>0</v>
      </c>
      <c r="U140" s="12">
        <f ca="1">SUMPRODUCT((Tablo[[  ]]=$A134)*(OFFSET(Tablo[JOUR],0,U$1)=$B140))</f>
        <v>0</v>
      </c>
      <c r="V140" s="12">
        <f ca="1">SUMPRODUCT((Tablo[SEMAINE]=$A134)*(OFFSET(Tablo[am/pm],0,V$1)=$B140))</f>
        <v>0</v>
      </c>
      <c r="W140" s="12">
        <f ca="1">SUMPRODUCT((Tablo[JOUR]=$A134)*(OFFSET(Tablo[marc],0,W$1)=$B140))</f>
        <v>0</v>
      </c>
      <c r="X140" s="12">
        <f ca="1">SUMPRODUCT((Tablo[am/pm]=$A134)*(OFFSET(Tablo[Jérémy M],0,X$1)=$B140))</f>
        <v>0</v>
      </c>
      <c r="Y140" s="12">
        <f ca="1">SUMPRODUCT((Tablo[marc]=$A134)*(OFFSET(Tablo[ursula],0,Y$1)=$B140))</f>
        <v>0</v>
      </c>
      <c r="Z140" s="12">
        <f ca="1">SUMPRODUCT((Tablo[Jérémy M]=$A134)*(OFFSET(Tablo[carl],0,Z$1)=$B140))</f>
        <v>0</v>
      </c>
      <c r="AA140" s="12">
        <f ca="1">SUMPRODUCT((Tablo[[  ]]=$A134)*(OFFSET(Tablo[JOUR],0,AA$1)=$B140))</f>
        <v>0</v>
      </c>
      <c r="AB140" s="12">
        <f ca="1">SUMPRODUCT((Tablo[[  ]]=$A134)*(OFFSET(Tablo[JOUR],0,AB$1)=$B140))</f>
        <v>0</v>
      </c>
      <c r="AC140" s="12">
        <f ca="1">SUMPRODUCT((Tablo[[  ]]=$A134)*(OFFSET(Tablo[JOUR],0,AC$1)=$B140))</f>
        <v>0</v>
      </c>
      <c r="AD140" s="12">
        <f ca="1">SUMPRODUCT((Tablo[[  ]]=$A134)*(OFFSET(Tablo[JOUR],0,AD$1)=$B140))</f>
        <v>0</v>
      </c>
      <c r="AE140" s="12">
        <f ca="1">SUMPRODUCT((Tablo[[  ]]=$A134)*(OFFSET(Tablo[JOUR],0,AE$1)=$B140))</f>
        <v>0</v>
      </c>
      <c r="AF140" s="12">
        <f ca="1">SUMPRODUCT((Tablo[SEMAINE]=$A134)*(OFFSET(Tablo[am/pm],0,AF$1)=$B140))</f>
        <v>0</v>
      </c>
      <c r="AG140" s="12">
        <f ca="1">SUMPRODUCT((Tablo[[  ]]=$A134)*(OFFSET(Tablo[JOUR],0,AG$1)=$B140))</f>
        <v>0</v>
      </c>
      <c r="AH140" s="12">
        <f ca="1">SUMPRODUCT((Tablo[[  ]]=$A134)*(OFFSET(Tablo[JOUR],0,AH$1)=$B140))</f>
        <v>0</v>
      </c>
      <c r="AI140" s="12">
        <f ca="1">SUMPRODUCT((Tablo[SEMAINE]=$A134)*(OFFSET(Tablo[am/pm],0,AI$1)=$B140))</f>
        <v>0</v>
      </c>
      <c r="AJ140" s="12">
        <f ca="1">SUMPRODUCT((Tablo[JOUR]=$A134)*(OFFSET(Tablo[marc],0,AJ$1)=$B140))</f>
        <v>0</v>
      </c>
      <c r="AK140" s="12">
        <f ca="1">SUMPRODUCT((Tablo[am/pm]=$A134)*(OFFSET(Tablo[Jérémy M],0,AK$1)=$B140))</f>
        <v>0</v>
      </c>
      <c r="AL140" s="12">
        <f ca="1">SUMPRODUCT((Tablo[marc]=$A134)*(OFFSET(Tablo[ursula],0,AL$1)=$B140))</f>
        <v>0</v>
      </c>
      <c r="AM140" s="12">
        <f ca="1">SUMPRODUCT((Tablo[SEMAINE]=$A134)*(OFFSET(Tablo[am/pm],0,AM$1)=$B140))</f>
        <v>0</v>
      </c>
      <c r="AN140" s="12">
        <f ca="1">SUMPRODUCT((Tablo[SEMAINE]=$A134)*(OFFSET(Tablo[am/pm],0,AN$1)=$B140))</f>
        <v>0</v>
      </c>
      <c r="AO140" s="12">
        <f ca="1">SUMPRODUCT((Tablo[[  ]]=$A134)*(OFFSET(Tablo[JOUR],0,AO$1)=$B140))</f>
        <v>0</v>
      </c>
      <c r="AP140" s="12">
        <f ca="1">SUMPRODUCT((Tablo[SEMAINE]=$A134)*(OFFSET(Tablo[am/pm],0,AP$1)=$B140))</f>
        <v>0</v>
      </c>
      <c r="AQ140" s="12">
        <f ca="1">SUMPRODUCT((Tablo[JOUR]=$A134)*(OFFSET(Tablo[marc],0,AQ$1)=$B140))</f>
        <v>0</v>
      </c>
      <c r="AR140" s="12">
        <f ca="1">SUMPRODUCT((Tablo[[  ]]=$A134)*(OFFSET(Tablo[JOUR],0,AR$1)=$B140))</f>
        <v>0</v>
      </c>
      <c r="AS140" s="12">
        <f ca="1">SUMPRODUCT((Tablo[[  ]]=$A134)*(OFFSET(Tablo[JOUR],0,AS$1)=$B140))</f>
        <v>0</v>
      </c>
      <c r="AT140" s="12">
        <f ca="1">SUMPRODUCT((Tablo[SEMAINE]=$A134)*(OFFSET(Tablo[am/pm],0,AT$1)=$B140))</f>
        <v>0</v>
      </c>
      <c r="AU140" s="12">
        <f ca="1">SUMPRODUCT((Tablo[JOUR]=$A134)*(OFFSET(Tablo[marc],0,AU$1)=$B140))</f>
        <v>0</v>
      </c>
      <c r="AV140" s="12">
        <f ca="1">SUMPRODUCT((Tablo[SEMAINE]=$A134)*(OFFSET(Tablo[am/pm],0,AV$1)=$B140))</f>
        <v>0</v>
      </c>
      <c r="AW140" s="12" t="e">
        <f ca="1">SUMPRODUCT((Tablo[[  ]]=$A134)*(OFFSET(Tablo[JOUR],0,AW$1)=$B140))</f>
        <v>#N/A</v>
      </c>
      <c r="AX140" s="12" t="e">
        <f ca="1">SUMPRODUCT((Tablo[[  ]]=$A134)*(OFFSET(Tablo[JOUR],0,AX$1)=$B140))</f>
        <v>#N/A</v>
      </c>
    </row>
    <row r="141" spans="1:50">
      <c r="A141" s="17"/>
      <c r="B141" s="16" t="s">
        <v>77</v>
      </c>
      <c r="C141" s="12" t="s">
        <v>88</v>
      </c>
      <c r="D141" s="12">
        <f ca="1">SUMPRODUCT((Tablo[[  ]]=$A134)*(OFFSET(Tablo[JOUR],0,D$1)=$B141))</f>
        <v>0</v>
      </c>
      <c r="E141" s="12">
        <f ca="1">SUMPRODUCT((Tablo[[  ]]=$A134)*(OFFSET(Tablo[JOUR],0,E$1)=$B141))</f>
        <v>0</v>
      </c>
      <c r="F141" s="12">
        <f ca="1">SUMPRODUCT((Tablo[[  ]]=$A134)*(OFFSET(Tablo[JOUR],0,F$1)=$B141))</f>
        <v>0</v>
      </c>
      <c r="G141" s="12">
        <f ca="1">SUMPRODUCT((Tablo[[  ]]=$A134)*(OFFSET(Tablo[JOUR],0,G$1)=$B141))</f>
        <v>0</v>
      </c>
      <c r="H141" s="12">
        <f ca="1">SUMPRODUCT((Tablo[[  ]]=$A134)*(OFFSET(Tablo[JOUR],0,H$1)=$B141))</f>
        <v>0</v>
      </c>
      <c r="I141" s="12">
        <f ca="1">SUMPRODUCT((Tablo[[  ]]=$A134)*(OFFSET(Tablo[JOUR],0,I$1)=$B141))</f>
        <v>0</v>
      </c>
      <c r="J141" s="12">
        <f ca="1">SUMPRODUCT((Tablo[[  ]]=$A134)*(OFFSET(Tablo[JOUR],0,J$1)=$B141))</f>
        <v>0</v>
      </c>
      <c r="K141" s="12">
        <f ca="1">SUMPRODUCT((Tablo[[  ]]=$A134)*(OFFSET(Tablo[JOUR],0,K$1)=$B141))</f>
        <v>0</v>
      </c>
      <c r="L141" s="12">
        <f ca="1">SUMPRODUCT((Tablo[[  ]]=$A134)*(OFFSET(Tablo[JOUR],0,L$1)=$B141))</f>
        <v>0</v>
      </c>
      <c r="M141" s="12">
        <f ca="1">SUMPRODUCT((Tablo[[  ]]=$A134)*(OFFSET(Tablo[JOUR],0,M$1)=$B141))</f>
        <v>0</v>
      </c>
      <c r="N141" s="12">
        <f ca="1">SUMPRODUCT((Tablo[SEMAINE]=$A134)*(OFFSET(Tablo[am/pm],0,N$1)=$B141))</f>
        <v>0</v>
      </c>
      <c r="O141" s="12">
        <f ca="1">SUMPRODUCT((Tablo[JOUR]=$A134)*(OFFSET(Tablo[marc],0,O$1)=$B141))</f>
        <v>0</v>
      </c>
      <c r="P141" s="12">
        <f ca="1">SUMPRODUCT((Tablo[am/pm]=$A134)*(OFFSET(Tablo[Jérémy M],0,P$1)=$B141))</f>
        <v>0</v>
      </c>
      <c r="Q141" s="12">
        <f ca="1">SUMPRODUCT((Tablo[marc]=$A134)*(OFFSET(Tablo[ursula],0,Q$1)=$B141))</f>
        <v>0</v>
      </c>
      <c r="R141" s="12">
        <f ca="1">SUMPRODUCT((Tablo[[  ]]=$A134)*(OFFSET(Tablo[JOUR],0,R$1)=$B141))</f>
        <v>0</v>
      </c>
      <c r="S141" s="12">
        <f ca="1">SUMPRODUCT((Tablo[[  ]]=$A134)*(OFFSET(Tablo[JOUR],0,S$1)=$B141))</f>
        <v>0</v>
      </c>
      <c r="T141" s="12">
        <f ca="1">SUMPRODUCT((Tablo[[  ]]=$A134)*(OFFSET(Tablo[JOUR],0,T$1)=$B141))</f>
        <v>0</v>
      </c>
      <c r="U141" s="12">
        <f ca="1">SUMPRODUCT((Tablo[[  ]]=$A134)*(OFFSET(Tablo[JOUR],0,U$1)=$B141))</f>
        <v>0</v>
      </c>
      <c r="V141" s="12">
        <f ca="1">SUMPRODUCT((Tablo[SEMAINE]=$A134)*(OFFSET(Tablo[am/pm],0,V$1)=$B141))</f>
        <v>0</v>
      </c>
      <c r="W141" s="12">
        <f ca="1">SUMPRODUCT((Tablo[JOUR]=$A134)*(OFFSET(Tablo[marc],0,W$1)=$B141))</f>
        <v>0</v>
      </c>
      <c r="X141" s="12">
        <f ca="1">SUMPRODUCT((Tablo[am/pm]=$A134)*(OFFSET(Tablo[Jérémy M],0,X$1)=$B141))</f>
        <v>0</v>
      </c>
      <c r="Y141" s="12">
        <f ca="1">SUMPRODUCT((Tablo[marc]=$A134)*(OFFSET(Tablo[ursula],0,Y$1)=$B141))</f>
        <v>0</v>
      </c>
      <c r="Z141" s="12">
        <f ca="1">SUMPRODUCT((Tablo[Jérémy M]=$A134)*(OFFSET(Tablo[carl],0,Z$1)=$B141))</f>
        <v>0</v>
      </c>
      <c r="AA141" s="12">
        <f ca="1">SUMPRODUCT((Tablo[[  ]]=$A134)*(OFFSET(Tablo[JOUR],0,AA$1)=$B141))</f>
        <v>0</v>
      </c>
      <c r="AB141" s="12">
        <f ca="1">SUMPRODUCT((Tablo[[  ]]=$A134)*(OFFSET(Tablo[JOUR],0,AB$1)=$B141))</f>
        <v>0</v>
      </c>
      <c r="AC141" s="12">
        <f ca="1">SUMPRODUCT((Tablo[[  ]]=$A134)*(OFFSET(Tablo[JOUR],0,AC$1)=$B141))</f>
        <v>0</v>
      </c>
      <c r="AD141" s="12">
        <f ca="1">SUMPRODUCT((Tablo[[  ]]=$A134)*(OFFSET(Tablo[JOUR],0,AD$1)=$B141))</f>
        <v>0</v>
      </c>
      <c r="AE141" s="12">
        <f ca="1">SUMPRODUCT((Tablo[[  ]]=$A134)*(OFFSET(Tablo[JOUR],0,AE$1)=$B141))</f>
        <v>0</v>
      </c>
      <c r="AF141" s="12">
        <f ca="1">SUMPRODUCT((Tablo[SEMAINE]=$A134)*(OFFSET(Tablo[am/pm],0,AF$1)=$B141))</f>
        <v>0</v>
      </c>
      <c r="AG141" s="12">
        <f ca="1">SUMPRODUCT((Tablo[[  ]]=$A134)*(OFFSET(Tablo[JOUR],0,AG$1)=$B141))</f>
        <v>0</v>
      </c>
      <c r="AH141" s="12">
        <f ca="1">SUMPRODUCT((Tablo[[  ]]=$A134)*(OFFSET(Tablo[JOUR],0,AH$1)=$B141))</f>
        <v>0</v>
      </c>
      <c r="AI141" s="12">
        <f ca="1">SUMPRODUCT((Tablo[SEMAINE]=$A134)*(OFFSET(Tablo[am/pm],0,AI$1)=$B141))</f>
        <v>0</v>
      </c>
      <c r="AJ141" s="12">
        <f ca="1">SUMPRODUCT((Tablo[JOUR]=$A134)*(OFFSET(Tablo[marc],0,AJ$1)=$B141))</f>
        <v>0</v>
      </c>
      <c r="AK141" s="12">
        <f ca="1">SUMPRODUCT((Tablo[am/pm]=$A134)*(OFFSET(Tablo[Jérémy M],0,AK$1)=$B141))</f>
        <v>0</v>
      </c>
      <c r="AL141" s="12">
        <f ca="1">SUMPRODUCT((Tablo[marc]=$A134)*(OFFSET(Tablo[ursula],0,AL$1)=$B141))</f>
        <v>0</v>
      </c>
      <c r="AM141" s="12">
        <f ca="1">SUMPRODUCT((Tablo[SEMAINE]=$A134)*(OFFSET(Tablo[am/pm],0,AM$1)=$B141))</f>
        <v>0</v>
      </c>
      <c r="AN141" s="12">
        <f ca="1">SUMPRODUCT((Tablo[SEMAINE]=$A134)*(OFFSET(Tablo[am/pm],0,AN$1)=$B141))</f>
        <v>0</v>
      </c>
      <c r="AO141" s="12">
        <f ca="1">SUMPRODUCT((Tablo[[  ]]=$A134)*(OFFSET(Tablo[JOUR],0,AO$1)=$B141))</f>
        <v>0</v>
      </c>
      <c r="AP141" s="12">
        <f ca="1">SUMPRODUCT((Tablo[SEMAINE]=$A134)*(OFFSET(Tablo[am/pm],0,AP$1)=$B141))</f>
        <v>0</v>
      </c>
      <c r="AQ141" s="12">
        <f ca="1">SUMPRODUCT((Tablo[JOUR]=$A134)*(OFFSET(Tablo[marc],0,AQ$1)=$B141))</f>
        <v>0</v>
      </c>
      <c r="AR141" s="12">
        <f ca="1">SUMPRODUCT((Tablo[[  ]]=$A134)*(OFFSET(Tablo[JOUR],0,AR$1)=$B141))</f>
        <v>0</v>
      </c>
      <c r="AS141" s="12">
        <f ca="1">SUMPRODUCT((Tablo[[  ]]=$A134)*(OFFSET(Tablo[JOUR],0,AS$1)=$B141))</f>
        <v>0</v>
      </c>
      <c r="AT141" s="12">
        <f ca="1">SUMPRODUCT((Tablo[SEMAINE]=$A134)*(OFFSET(Tablo[am/pm],0,AT$1)=$B141))</f>
        <v>0</v>
      </c>
      <c r="AU141" s="12">
        <f ca="1">SUMPRODUCT((Tablo[JOUR]=$A134)*(OFFSET(Tablo[marc],0,AU$1)=$B141))</f>
        <v>0</v>
      </c>
      <c r="AV141" s="12">
        <f ca="1">SUMPRODUCT((Tablo[SEMAINE]=$A134)*(OFFSET(Tablo[am/pm],0,AV$1)=$B141))</f>
        <v>0</v>
      </c>
      <c r="AW141" s="12" t="e">
        <f ca="1">SUMPRODUCT((Tablo[[  ]]=$A134)*(OFFSET(Tablo[JOUR],0,AW$1)=$B141))</f>
        <v>#N/A</v>
      </c>
      <c r="AX141" s="12" t="e">
        <f ca="1">SUMPRODUCT((Tablo[[  ]]=$A134)*(OFFSET(Tablo[JOUR],0,AX$1)=$B141))</f>
        <v>#N/A</v>
      </c>
    </row>
    <row r="142" spans="1:50">
      <c r="A142" s="17"/>
      <c r="B142" s="31" t="s">
        <v>75</v>
      </c>
      <c r="C142" s="12" t="s">
        <v>88</v>
      </c>
      <c r="D142" s="12">
        <f ca="1">SUMPRODUCT((Tablo[[  ]]=$A134)*(OFFSET(Tablo[JOUR],0,D$1)=$B142))</f>
        <v>0</v>
      </c>
      <c r="E142" s="12">
        <f ca="1">SUMPRODUCT((Tablo[[  ]]=$A134)*(OFFSET(Tablo[JOUR],0,E$1)=$B142))</f>
        <v>0</v>
      </c>
      <c r="F142" s="12">
        <f ca="1">SUMPRODUCT((Tablo[[  ]]=$A134)*(OFFSET(Tablo[JOUR],0,F$1)=$B142))</f>
        <v>0</v>
      </c>
      <c r="G142" s="12">
        <f ca="1">SUMPRODUCT((Tablo[[  ]]=$A134)*(OFFSET(Tablo[JOUR],0,G$1)=$B142))</f>
        <v>0</v>
      </c>
      <c r="H142" s="12">
        <f ca="1">SUMPRODUCT((Tablo[[  ]]=$A134)*(OFFSET(Tablo[JOUR],0,H$1)=$B142))</f>
        <v>0</v>
      </c>
      <c r="I142" s="12">
        <f ca="1">SUMPRODUCT((Tablo[[  ]]=$A134)*(OFFSET(Tablo[JOUR],0,I$1)=$B142))</f>
        <v>0</v>
      </c>
      <c r="J142" s="12">
        <f ca="1">SUMPRODUCT((Tablo[[  ]]=$A134)*(OFFSET(Tablo[JOUR],0,J$1)=$B142))</f>
        <v>0</v>
      </c>
      <c r="K142" s="12">
        <f ca="1">SUMPRODUCT((Tablo[[  ]]=$A134)*(OFFSET(Tablo[JOUR],0,K$1)=$B142))</f>
        <v>0</v>
      </c>
      <c r="L142" s="12">
        <f ca="1">SUMPRODUCT((Tablo[[  ]]=$A134)*(OFFSET(Tablo[JOUR],0,L$1)=$B142))</f>
        <v>0</v>
      </c>
      <c r="M142" s="12">
        <f ca="1">SUMPRODUCT((Tablo[[  ]]=$A134)*(OFFSET(Tablo[JOUR],0,M$1)=$B142))</f>
        <v>0</v>
      </c>
      <c r="N142" s="12">
        <f ca="1">SUMPRODUCT((Tablo[SEMAINE]=$A134)*(OFFSET(Tablo[am/pm],0,N$1)=$B142))</f>
        <v>0</v>
      </c>
      <c r="O142" s="12">
        <f ca="1">SUMPRODUCT((Tablo[JOUR]=$A134)*(OFFSET(Tablo[marc],0,O$1)=$B142))</f>
        <v>0</v>
      </c>
      <c r="P142" s="12">
        <f ca="1">SUMPRODUCT((Tablo[am/pm]=$A134)*(OFFSET(Tablo[Jérémy M],0,P$1)=$B142))</f>
        <v>0</v>
      </c>
      <c r="Q142" s="12">
        <f ca="1">SUMPRODUCT((Tablo[marc]=$A134)*(OFFSET(Tablo[ursula],0,Q$1)=$B142))</f>
        <v>0</v>
      </c>
      <c r="R142" s="12">
        <f ca="1">SUMPRODUCT((Tablo[[  ]]=$A134)*(OFFSET(Tablo[JOUR],0,R$1)=$B142))</f>
        <v>0</v>
      </c>
      <c r="S142" s="12">
        <f ca="1">SUMPRODUCT((Tablo[[  ]]=$A134)*(OFFSET(Tablo[JOUR],0,S$1)=$B142))</f>
        <v>0</v>
      </c>
      <c r="T142" s="12">
        <f ca="1">SUMPRODUCT((Tablo[[  ]]=$A134)*(OFFSET(Tablo[JOUR],0,T$1)=$B142))</f>
        <v>0</v>
      </c>
      <c r="U142" s="12">
        <f ca="1">SUMPRODUCT((Tablo[[  ]]=$A134)*(OFFSET(Tablo[JOUR],0,U$1)=$B142))</f>
        <v>0</v>
      </c>
      <c r="V142" s="12">
        <f ca="1">SUMPRODUCT((Tablo[SEMAINE]=$A134)*(OFFSET(Tablo[am/pm],0,V$1)=$B142))</f>
        <v>0</v>
      </c>
      <c r="W142" s="12">
        <f ca="1">SUMPRODUCT((Tablo[JOUR]=$A134)*(OFFSET(Tablo[marc],0,W$1)=$B142))</f>
        <v>0</v>
      </c>
      <c r="X142" s="12">
        <f ca="1">SUMPRODUCT((Tablo[am/pm]=$A134)*(OFFSET(Tablo[Jérémy M],0,X$1)=$B142))</f>
        <v>0</v>
      </c>
      <c r="Y142" s="12">
        <f ca="1">SUMPRODUCT((Tablo[marc]=$A134)*(OFFSET(Tablo[ursula],0,Y$1)=$B142))</f>
        <v>0</v>
      </c>
      <c r="Z142" s="12">
        <f ca="1">SUMPRODUCT((Tablo[Jérémy M]=$A134)*(OFFSET(Tablo[carl],0,Z$1)=$B142))</f>
        <v>0</v>
      </c>
      <c r="AA142" s="12">
        <f ca="1">SUMPRODUCT((Tablo[[  ]]=$A134)*(OFFSET(Tablo[JOUR],0,AA$1)=$B142))</f>
        <v>0</v>
      </c>
      <c r="AB142" s="12">
        <f ca="1">SUMPRODUCT((Tablo[[  ]]=$A134)*(OFFSET(Tablo[JOUR],0,AB$1)=$B142))</f>
        <v>0</v>
      </c>
      <c r="AC142" s="12">
        <f ca="1">SUMPRODUCT((Tablo[[  ]]=$A134)*(OFFSET(Tablo[JOUR],0,AC$1)=$B142))</f>
        <v>0</v>
      </c>
      <c r="AD142" s="12">
        <f ca="1">SUMPRODUCT((Tablo[[  ]]=$A134)*(OFFSET(Tablo[JOUR],0,AD$1)=$B142))</f>
        <v>0</v>
      </c>
      <c r="AE142" s="12">
        <f ca="1">SUMPRODUCT((Tablo[[  ]]=$A134)*(OFFSET(Tablo[JOUR],0,AE$1)=$B142))</f>
        <v>0</v>
      </c>
      <c r="AF142" s="12">
        <f ca="1">SUMPRODUCT((Tablo[SEMAINE]=$A134)*(OFFSET(Tablo[am/pm],0,AF$1)=$B142))</f>
        <v>0</v>
      </c>
      <c r="AG142" s="12">
        <f ca="1">SUMPRODUCT((Tablo[[  ]]=$A134)*(OFFSET(Tablo[JOUR],0,AG$1)=$B142))</f>
        <v>0</v>
      </c>
      <c r="AH142" s="12">
        <f ca="1">SUMPRODUCT((Tablo[[  ]]=$A134)*(OFFSET(Tablo[JOUR],0,AH$1)=$B142))</f>
        <v>0</v>
      </c>
      <c r="AI142" s="12">
        <f ca="1">SUMPRODUCT((Tablo[SEMAINE]=$A134)*(OFFSET(Tablo[am/pm],0,AI$1)=$B142))</f>
        <v>0</v>
      </c>
      <c r="AJ142" s="12">
        <f ca="1">SUMPRODUCT((Tablo[JOUR]=$A134)*(OFFSET(Tablo[marc],0,AJ$1)=$B142))</f>
        <v>0</v>
      </c>
      <c r="AK142" s="12">
        <f ca="1">SUMPRODUCT((Tablo[am/pm]=$A134)*(OFFSET(Tablo[Jérémy M],0,AK$1)=$B142))</f>
        <v>0</v>
      </c>
      <c r="AL142" s="12">
        <f ca="1">SUMPRODUCT((Tablo[marc]=$A134)*(OFFSET(Tablo[ursula],0,AL$1)=$B142))</f>
        <v>0</v>
      </c>
      <c r="AM142" s="12">
        <f ca="1">SUMPRODUCT((Tablo[SEMAINE]=$A134)*(OFFSET(Tablo[am/pm],0,AM$1)=$B142))</f>
        <v>0</v>
      </c>
      <c r="AN142" s="12">
        <f ca="1">SUMPRODUCT((Tablo[SEMAINE]=$A134)*(OFFSET(Tablo[am/pm],0,AN$1)=$B142))</f>
        <v>0</v>
      </c>
      <c r="AO142" s="12">
        <f ca="1">SUMPRODUCT((Tablo[[  ]]=$A134)*(OFFSET(Tablo[JOUR],0,AO$1)=$B142))</f>
        <v>0</v>
      </c>
      <c r="AP142" s="12">
        <f ca="1">SUMPRODUCT((Tablo[SEMAINE]=$A134)*(OFFSET(Tablo[am/pm],0,AP$1)=$B142))</f>
        <v>0</v>
      </c>
      <c r="AQ142" s="12">
        <f ca="1">SUMPRODUCT((Tablo[JOUR]=$A134)*(OFFSET(Tablo[marc],0,AQ$1)=$B142))</f>
        <v>0</v>
      </c>
      <c r="AR142" s="12">
        <f ca="1">SUMPRODUCT((Tablo[[  ]]=$A134)*(OFFSET(Tablo[JOUR],0,AR$1)=$B142))</f>
        <v>0</v>
      </c>
      <c r="AS142" s="12">
        <f ca="1">SUMPRODUCT((Tablo[[  ]]=$A134)*(OFFSET(Tablo[JOUR],0,AS$1)=$B142))</f>
        <v>0</v>
      </c>
      <c r="AT142" s="12">
        <f ca="1">SUMPRODUCT((Tablo[SEMAINE]=$A134)*(OFFSET(Tablo[am/pm],0,AT$1)=$B142))</f>
        <v>0</v>
      </c>
      <c r="AU142" s="12">
        <f ca="1">SUMPRODUCT((Tablo[JOUR]=$A134)*(OFFSET(Tablo[marc],0,AU$1)=$B142))</f>
        <v>0</v>
      </c>
      <c r="AV142" s="12">
        <f ca="1">SUMPRODUCT((Tablo[SEMAINE]=$A134)*(OFFSET(Tablo[am/pm],0,AV$1)=$B142))</f>
        <v>0</v>
      </c>
      <c r="AW142" s="12" t="e">
        <f ca="1">SUMPRODUCT((Tablo[[  ]]=$A134)*(OFFSET(Tablo[JOUR],0,AW$1)=$B142))</f>
        <v>#N/A</v>
      </c>
      <c r="AX142" s="12" t="e">
        <f ca="1">SUMPRODUCT((Tablo[[  ]]=$A134)*(OFFSET(Tablo[JOUR],0,AX$1)=$B142))</f>
        <v>#N/A</v>
      </c>
    </row>
    <row r="143" spans="1:50">
      <c r="A143" s="17"/>
      <c r="B143" s="31" t="s">
        <v>89</v>
      </c>
      <c r="C143" s="66" t="s">
        <v>86</v>
      </c>
    </row>
    <row r="144" spans="1:50">
      <c r="A144" s="17"/>
      <c r="B144" s="31" t="s">
        <v>78</v>
      </c>
      <c r="C144" s="24" t="s">
        <v>88</v>
      </c>
    </row>
    <row r="145" spans="1:50" ht="13.5" thickBot="1">
      <c r="A145" s="9"/>
      <c r="B145" s="18" t="s">
        <v>76</v>
      </c>
      <c r="C145" s="10" t="s">
        <v>88</v>
      </c>
      <c r="D145" s="10">
        <f ca="1">SUMPRODUCT((Tablo[[  ]]=$A134)*(OFFSET(Tablo[JOUR],0,D$1)=$B145))</f>
        <v>0</v>
      </c>
      <c r="E145" s="10">
        <f ca="1">SUMPRODUCT((Tablo[[  ]]=$A134)*(OFFSET(Tablo[JOUR],0,E$1)=$B145))</f>
        <v>0</v>
      </c>
      <c r="F145" s="10">
        <f ca="1">SUMPRODUCT((Tablo[[  ]]=$A134)*(OFFSET(Tablo[JOUR],0,F$1)=$B145))</f>
        <v>0</v>
      </c>
      <c r="G145" s="10">
        <f ca="1">SUMPRODUCT((Tablo[[  ]]=$A134)*(OFFSET(Tablo[JOUR],0,G$1)=$B145))</f>
        <v>0</v>
      </c>
      <c r="H145" s="10">
        <f ca="1">SUMPRODUCT((Tablo[[  ]]=$A134)*(OFFSET(Tablo[JOUR],0,H$1)=$B145))</f>
        <v>0</v>
      </c>
      <c r="I145" s="10">
        <f ca="1">SUMPRODUCT((Tablo[[  ]]=$A134)*(OFFSET(Tablo[JOUR],0,I$1)=$B145))</f>
        <v>0</v>
      </c>
      <c r="J145" s="10">
        <f ca="1">SUMPRODUCT((Tablo[[  ]]=$A134)*(OFFSET(Tablo[JOUR],0,J$1)=$B145))</f>
        <v>0</v>
      </c>
      <c r="K145" s="10">
        <f ca="1">SUMPRODUCT((Tablo[[  ]]=$A134)*(OFFSET(Tablo[JOUR],0,K$1)=$B145))</f>
        <v>0</v>
      </c>
      <c r="L145" s="10">
        <f ca="1">SUMPRODUCT((Tablo[[  ]]=$A134)*(OFFSET(Tablo[JOUR],0,L$1)=$B145))</f>
        <v>0</v>
      </c>
      <c r="M145" s="10">
        <f ca="1">SUMPRODUCT((Tablo[[  ]]=$A134)*(OFFSET(Tablo[JOUR],0,M$1)=$B145))</f>
        <v>0</v>
      </c>
      <c r="N145" s="10">
        <f ca="1">SUMPRODUCT((Tablo[SEMAINE]=$A134)*(OFFSET(Tablo[am/pm],0,N$1)=$B145))</f>
        <v>0</v>
      </c>
      <c r="O145" s="10">
        <f ca="1">SUMPRODUCT((Tablo[JOUR]=$A134)*(OFFSET(Tablo[marc],0,O$1)=$B145))</f>
        <v>0</v>
      </c>
      <c r="P145" s="10">
        <f ca="1">SUMPRODUCT((Tablo[am/pm]=$A134)*(OFFSET(Tablo[Jérémy M],0,P$1)=$B145))</f>
        <v>0</v>
      </c>
      <c r="Q145" s="10">
        <f ca="1">SUMPRODUCT((Tablo[marc]=$A134)*(OFFSET(Tablo[ursula],0,Q$1)=$B145))</f>
        <v>0</v>
      </c>
      <c r="R145" s="10">
        <f ca="1">SUMPRODUCT((Tablo[[  ]]=$A134)*(OFFSET(Tablo[JOUR],0,R$1)=$B145))</f>
        <v>0</v>
      </c>
      <c r="S145" s="10">
        <f ca="1">SUMPRODUCT((Tablo[[  ]]=$A134)*(OFFSET(Tablo[JOUR],0,S$1)=$B145))</f>
        <v>0</v>
      </c>
      <c r="T145" s="10">
        <f ca="1">SUMPRODUCT((Tablo[[  ]]=$A134)*(OFFSET(Tablo[JOUR],0,T$1)=$B145))</f>
        <v>0</v>
      </c>
      <c r="U145" s="10">
        <f ca="1">SUMPRODUCT((Tablo[[  ]]=$A134)*(OFFSET(Tablo[JOUR],0,U$1)=$B145))</f>
        <v>0</v>
      </c>
      <c r="V145" s="10">
        <f ca="1">SUMPRODUCT((Tablo[SEMAINE]=$A134)*(OFFSET(Tablo[am/pm],0,V$1)=$B145))</f>
        <v>0</v>
      </c>
      <c r="W145" s="10">
        <f ca="1">SUMPRODUCT((Tablo[JOUR]=$A134)*(OFFSET(Tablo[marc],0,W$1)=$B145))</f>
        <v>0</v>
      </c>
      <c r="X145" s="10">
        <f ca="1">SUMPRODUCT((Tablo[am/pm]=$A134)*(OFFSET(Tablo[Jérémy M],0,X$1)=$B145))</f>
        <v>0</v>
      </c>
      <c r="Y145" s="10">
        <f ca="1">SUMPRODUCT((Tablo[marc]=$A134)*(OFFSET(Tablo[ursula],0,Y$1)=$B145))</f>
        <v>0</v>
      </c>
      <c r="Z145" s="10">
        <f ca="1">SUMPRODUCT((Tablo[Jérémy M]=$A134)*(OFFSET(Tablo[carl],0,Z$1)=$B145))</f>
        <v>0</v>
      </c>
      <c r="AA145" s="10">
        <f ca="1">SUMPRODUCT((Tablo[[  ]]=$A134)*(OFFSET(Tablo[JOUR],0,AA$1)=$B145))</f>
        <v>0</v>
      </c>
      <c r="AB145" s="10">
        <f ca="1">SUMPRODUCT((Tablo[[  ]]=$A134)*(OFFSET(Tablo[JOUR],0,AB$1)=$B145))</f>
        <v>0</v>
      </c>
      <c r="AC145" s="10">
        <f ca="1">SUMPRODUCT((Tablo[[  ]]=$A134)*(OFFSET(Tablo[JOUR],0,AC$1)=$B145))</f>
        <v>0</v>
      </c>
      <c r="AD145" s="10">
        <f ca="1">SUMPRODUCT((Tablo[[  ]]=$A134)*(OFFSET(Tablo[JOUR],0,AD$1)=$B145))</f>
        <v>0</v>
      </c>
      <c r="AE145" s="10">
        <f ca="1">SUMPRODUCT((Tablo[[  ]]=$A134)*(OFFSET(Tablo[JOUR],0,AE$1)=$B145))</f>
        <v>0</v>
      </c>
      <c r="AF145" s="10">
        <f ca="1">SUMPRODUCT((Tablo[SEMAINE]=$A134)*(OFFSET(Tablo[am/pm],0,AF$1)=$B145))</f>
        <v>0</v>
      </c>
      <c r="AG145" s="10">
        <f ca="1">SUMPRODUCT((Tablo[[  ]]=$A134)*(OFFSET(Tablo[JOUR],0,AG$1)=$B145))</f>
        <v>0</v>
      </c>
      <c r="AH145" s="10">
        <f ca="1">SUMPRODUCT((Tablo[[  ]]=$A134)*(OFFSET(Tablo[JOUR],0,AH$1)=$B145))</f>
        <v>0</v>
      </c>
      <c r="AI145" s="10">
        <f ca="1">SUMPRODUCT((Tablo[SEMAINE]=$A134)*(OFFSET(Tablo[am/pm],0,AI$1)=$B145))</f>
        <v>0</v>
      </c>
      <c r="AJ145" s="10">
        <f ca="1">SUMPRODUCT((Tablo[JOUR]=$A134)*(OFFSET(Tablo[marc],0,AJ$1)=$B145))</f>
        <v>0</v>
      </c>
      <c r="AK145" s="10">
        <f ca="1">SUMPRODUCT((Tablo[am/pm]=$A134)*(OFFSET(Tablo[Jérémy M],0,AK$1)=$B145))</f>
        <v>0</v>
      </c>
      <c r="AL145" s="10">
        <f ca="1">SUMPRODUCT((Tablo[marc]=$A134)*(OFFSET(Tablo[ursula],0,AL$1)=$B145))</f>
        <v>0</v>
      </c>
      <c r="AM145" s="10">
        <f ca="1">SUMPRODUCT((Tablo[SEMAINE]=$A134)*(OFFSET(Tablo[am/pm],0,AM$1)=$B145))</f>
        <v>0</v>
      </c>
      <c r="AN145" s="10">
        <f ca="1">SUMPRODUCT((Tablo[SEMAINE]=$A134)*(OFFSET(Tablo[am/pm],0,AN$1)=$B145))</f>
        <v>0</v>
      </c>
      <c r="AO145" s="10">
        <f ca="1">SUMPRODUCT((Tablo[[  ]]=$A134)*(OFFSET(Tablo[JOUR],0,AO$1)=$B145))</f>
        <v>0</v>
      </c>
      <c r="AP145" s="10">
        <f ca="1">SUMPRODUCT((Tablo[SEMAINE]=$A134)*(OFFSET(Tablo[am/pm],0,AP$1)=$B145))</f>
        <v>0</v>
      </c>
      <c r="AQ145" s="10">
        <f ca="1">SUMPRODUCT((Tablo[JOUR]=$A134)*(OFFSET(Tablo[marc],0,AQ$1)=$B145))</f>
        <v>0</v>
      </c>
      <c r="AR145" s="10">
        <f ca="1">SUMPRODUCT((Tablo[[  ]]=$A134)*(OFFSET(Tablo[JOUR],0,AR$1)=$B145))</f>
        <v>0</v>
      </c>
      <c r="AS145" s="10">
        <f ca="1">SUMPRODUCT((Tablo[[  ]]=$A134)*(OFFSET(Tablo[JOUR],0,AS$1)=$B145))</f>
        <v>0</v>
      </c>
      <c r="AT145" s="10">
        <f ca="1">SUMPRODUCT((Tablo[SEMAINE]=$A134)*(OFFSET(Tablo[am/pm],0,AT$1)=$B145))</f>
        <v>0</v>
      </c>
      <c r="AU145" s="10">
        <f ca="1">SUMPRODUCT((Tablo[JOUR]=$A134)*(OFFSET(Tablo[marc],0,AU$1)=$B145))</f>
        <v>0</v>
      </c>
      <c r="AV145" s="10">
        <f ca="1">SUMPRODUCT((Tablo[SEMAINE]=$A134)*(OFFSET(Tablo[am/pm],0,AV$1)=$B145))</f>
        <v>0</v>
      </c>
      <c r="AW145" s="10" t="e">
        <f ca="1">SUMPRODUCT((Tablo[[  ]]=$A134)*(OFFSET(Tablo[JOUR],0,AW$1)=$B145))</f>
        <v>#N/A</v>
      </c>
      <c r="AX145" s="10" t="e">
        <f ca="1">SUMPRODUCT((Tablo[[  ]]=$A134)*(OFFSET(Tablo[JOUR],0,AX$1)=$B145))</f>
        <v>#N/A</v>
      </c>
    </row>
    <row r="151" spans="1:50">
      <c r="E151" s="73"/>
    </row>
  </sheetData>
  <sheetProtection password="CC2F" sheet="1" objects="1" scenarios="1" formatCells="0" formatColumns="0" formatRows="0"/>
  <conditionalFormatting sqref="B6:B13 B17:B25 B29:B37 B41:B49 B53:B61 B65:B73 B77:B85 B89:B97 B101:B109 B113:B121 B125:B133 B137:B145">
    <cfRule type="cellIs" dxfId="21" priority="173" operator="equal">
      <formula>"ABS"</formula>
    </cfRule>
    <cfRule type="cellIs" dxfId="20" priority="174" operator="equal">
      <formula>"CON"</formula>
    </cfRule>
    <cfRule type="cellIs" dxfId="19" priority="175" operator="equal">
      <formula>"MAL"</formula>
    </cfRule>
  </conditionalFormatting>
  <conditionalFormatting sqref="D3:AX145">
    <cfRule type="cellIs" dxfId="18" priority="139" operator="equal">
      <formula>"""RET"""</formula>
    </cfRule>
  </conditionalFormatting>
  <conditionalFormatting sqref="A1:XFD1048576">
    <cfRule type="cellIs" dxfId="17" priority="1" operator="equal">
      <formula>"ASTREINTE"</formula>
    </cfRule>
    <cfRule type="cellIs" dxfId="16" priority="3" operator="equal">
      <formula>"RP"</formula>
    </cfRule>
  </conditionalFormatting>
  <pageMargins left="0.7" right="0.7" top="0.75" bottom="0.75" header="0.3" footer="0.3"/>
  <pageSetup paperSize="9" orientation="portrait" r:id="rId1"/>
  <ignoredErrors>
    <ignoredError sqref="AA9:AD9 R9:T9 F9:J9 D9 L9:M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I9"/>
  <sheetViews>
    <sheetView workbookViewId="0">
      <selection activeCell="A6" sqref="A6"/>
    </sheetView>
  </sheetViews>
  <sheetFormatPr baseColWidth="10" defaultColWidth="14.28515625" defaultRowHeight="12.75"/>
  <cols>
    <col min="1" max="1" width="14.28515625" style="39"/>
  </cols>
  <sheetData>
    <row r="1" spans="1:9" ht="15">
      <c r="A1" s="39" t="s">
        <v>91</v>
      </c>
      <c r="B1" s="3" t="s">
        <v>92</v>
      </c>
      <c r="C1" s="3" t="s">
        <v>93</v>
      </c>
      <c r="D1" s="3"/>
      <c r="E1" s="33" t="s">
        <v>94</v>
      </c>
      <c r="F1" s="32" t="s">
        <v>92</v>
      </c>
      <c r="G1" s="32" t="s">
        <v>93</v>
      </c>
      <c r="I1" s="32" t="s">
        <v>95</v>
      </c>
    </row>
    <row r="2" spans="1:9">
      <c r="A2" s="40" t="s">
        <v>74</v>
      </c>
      <c r="B2" s="3">
        <v>3.5</v>
      </c>
      <c r="C2" s="3"/>
      <c r="D2" s="3"/>
      <c r="E2" s="34" t="s">
        <v>96</v>
      </c>
      <c r="F2" s="35">
        <v>7</v>
      </c>
      <c r="G2" s="35"/>
      <c r="I2" s="35">
        <v>35</v>
      </c>
    </row>
    <row r="3" spans="1:9">
      <c r="A3" s="41" t="s">
        <v>73</v>
      </c>
      <c r="B3" s="3"/>
      <c r="C3" s="3"/>
      <c r="D3" s="3"/>
      <c r="E3" s="3"/>
      <c r="F3" s="3"/>
      <c r="G3" s="3"/>
    </row>
    <row r="4" spans="1:9">
      <c r="A4" s="42" t="s">
        <v>70</v>
      </c>
      <c r="B4" s="3"/>
      <c r="C4" s="3"/>
      <c r="D4" s="3"/>
      <c r="E4" s="3"/>
      <c r="F4" s="3"/>
      <c r="G4" s="3"/>
    </row>
    <row r="5" spans="1:9">
      <c r="A5" s="41" t="s">
        <v>77</v>
      </c>
      <c r="B5" s="3">
        <v>3.5</v>
      </c>
      <c r="C5" s="3"/>
      <c r="D5" s="3"/>
      <c r="E5" s="3"/>
      <c r="F5" s="3"/>
      <c r="G5" s="3"/>
    </row>
    <row r="6" spans="1:9">
      <c r="A6" s="43" t="s">
        <v>89</v>
      </c>
      <c r="B6" s="3">
        <v>3.5</v>
      </c>
      <c r="C6" s="3">
        <v>3.5</v>
      </c>
      <c r="D6" s="3"/>
      <c r="E6" s="3"/>
      <c r="F6" s="3"/>
      <c r="G6" s="3"/>
    </row>
    <row r="7" spans="1:9">
      <c r="A7" s="44" t="s">
        <v>75</v>
      </c>
      <c r="B7" s="3">
        <v>3.5</v>
      </c>
      <c r="C7" s="3">
        <v>3.5</v>
      </c>
    </row>
    <row r="8" spans="1:9">
      <c r="A8" s="67" t="s">
        <v>78</v>
      </c>
      <c r="B8" s="3">
        <v>3.5</v>
      </c>
      <c r="C8" s="3"/>
    </row>
    <row r="9" spans="1:9" ht="13.5" thickBot="1">
      <c r="A9" s="45" t="s">
        <v>76</v>
      </c>
      <c r="B9" s="3"/>
      <c r="C9" s="3"/>
    </row>
  </sheetData>
  <sheetProtection sheet="1" objects="1" scenarios="1"/>
  <conditionalFormatting sqref="A2:A9">
    <cfRule type="cellIs" dxfId="15" priority="2" operator="equal">
      <formula>"ABS"</formula>
    </cfRule>
    <cfRule type="cellIs" dxfId="14" priority="3" operator="equal">
      <formula>"CON"</formula>
    </cfRule>
    <cfRule type="cellIs" dxfId="13" priority="4" operator="equal">
      <formula>"MAL"</formula>
    </cfRule>
  </conditionalFormatting>
  <conditionalFormatting sqref="A1:XFD1048576">
    <cfRule type="cellIs" dxfId="12" priority="1" operator="equal">
      <formula>"RP"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K13"/>
  <sheetViews>
    <sheetView workbookViewId="0">
      <selection activeCell="A20" sqref="A20"/>
    </sheetView>
  </sheetViews>
  <sheetFormatPr baseColWidth="10" defaultColWidth="10.7109375" defaultRowHeight="12.75"/>
  <cols>
    <col min="1" max="1" width="22" style="6" bestFit="1" customWidth="1"/>
    <col min="2" max="2" width="10.28515625" style="6" bestFit="1" customWidth="1"/>
    <col min="3" max="4" width="10.140625" style="6" bestFit="1" customWidth="1"/>
    <col min="5" max="5" width="9.85546875" style="6" bestFit="1" customWidth="1"/>
    <col min="6" max="6" width="10.28515625" style="6" bestFit="1" customWidth="1"/>
    <col min="7" max="7" width="10.140625" style="6" bestFit="1" customWidth="1"/>
    <col min="8" max="8" width="9.85546875" style="6" bestFit="1" customWidth="1"/>
    <col min="9" max="9" width="10.140625" style="6" bestFit="1" customWidth="1"/>
    <col min="10" max="10" width="10.28515625" style="6" bestFit="1" customWidth="1"/>
    <col min="11" max="11" width="9.85546875" style="6" bestFit="1" customWidth="1"/>
    <col min="12" max="16384" width="10.7109375" style="6"/>
  </cols>
  <sheetData>
    <row r="1" spans="1:11" s="3" customFormat="1">
      <c r="A1" s="1" t="s">
        <v>87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>
      <c r="A2" s="4" t="s">
        <v>97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>
      <c r="A3" s="4" t="s">
        <v>98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>
      <c r="A4" s="4" t="s">
        <v>99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>
      <c r="A5" s="4" t="s">
        <v>100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>
      <c r="A6" s="4" t="s">
        <v>101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>
      <c r="A7" s="4" t="s">
        <v>102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>
      <c r="A8" s="4" t="s">
        <v>103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>
      <c r="A9" s="4" t="s">
        <v>104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>
      <c r="A10" s="4" t="s">
        <v>105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>
      <c r="A11" s="4" t="s">
        <v>106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>
      <c r="A12" s="4" t="s">
        <v>107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>
      <c r="A13" s="4" t="s">
        <v>108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Heures</vt:lpstr>
      <vt:lpstr>Heure asso</vt:lpstr>
      <vt:lpstr>récap</vt:lpstr>
      <vt:lpstr>param</vt:lpstr>
      <vt:lpstr>JF</vt:lpstr>
      <vt:lpstr>Feuil1</vt:lpstr>
      <vt:lpstr>Heures!Impression_des_titres</vt:lpstr>
      <vt:lpstr>JF</vt:lpstr>
      <vt:lpstr>JFHN</vt:lpstr>
      <vt:lpstr>JFHS</vt:lpstr>
      <vt:lpstr>'Heure asso'!Print_Area</vt:lpstr>
      <vt:lpstr>Heures!Print_Area</vt:lpstr>
      <vt:lpstr>Heures!Print_Titles</vt:lpstr>
      <vt:lpstr>sem</vt:lpstr>
      <vt:lpstr>Heures!Zone_d_impression</vt:lpstr>
    </vt:vector>
  </TitlesOfParts>
  <Manager/>
  <Company>Lifting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Catherine Charbonneau</dc:creator>
  <cp:keywords/>
  <dc:description/>
  <cp:lastModifiedBy>Laeti</cp:lastModifiedBy>
  <cp:revision/>
  <cp:lastPrinted>2018-01-02T09:22:05Z</cp:lastPrinted>
  <dcterms:created xsi:type="dcterms:W3CDTF">2013-03-18T10:15:01Z</dcterms:created>
  <dcterms:modified xsi:type="dcterms:W3CDTF">2018-02-01T09:52:01Z</dcterms:modified>
  <cp:category/>
  <cp:contentStatus/>
</cp:coreProperties>
</file>