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5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anny ODD\Dropbox\laeti\"/>
    </mc:Choice>
  </mc:AlternateContent>
  <bookViews>
    <workbookView xWindow="0" yWindow="0" windowWidth="15345" windowHeight="5745" tabRatio="297" activeTab="1"/>
  </bookViews>
  <sheets>
    <sheet name="Heures" sheetId="43" r:id="rId1"/>
    <sheet name="récap" sheetId="47" r:id="rId2"/>
    <sheet name="JF" sheetId="44" state="hidden" r:id="rId3"/>
  </sheets>
  <definedNames>
    <definedName name="_xlnm._FilterDatabase" localSheetId="0" hidden="1">Heures!$A$1:$B$17</definedName>
    <definedName name="JF">JF!$B$2:$K$13</definedName>
  </definedNames>
  <calcPr calcId="171027"/>
</workbook>
</file>

<file path=xl/calcChain.xml><?xml version="1.0" encoding="utf-8"?>
<calcChain xmlns="http://schemas.openxmlformats.org/spreadsheetml/2006/main">
  <c r="D59" i="47" l="1"/>
  <c r="D49" i="47"/>
  <c r="R61" i="47"/>
  <c r="Q61" i="47"/>
  <c r="P61" i="47"/>
  <c r="O61" i="47"/>
  <c r="N61" i="47"/>
  <c r="M61" i="47"/>
  <c r="K61" i="47"/>
  <c r="J61" i="47"/>
  <c r="I61" i="47"/>
  <c r="H61" i="47"/>
  <c r="G61" i="47"/>
  <c r="F61" i="47"/>
  <c r="E61" i="47"/>
  <c r="D61" i="47"/>
  <c r="R60" i="47"/>
  <c r="Q60" i="47"/>
  <c r="P60" i="47"/>
  <c r="O60" i="47"/>
  <c r="N60" i="47"/>
  <c r="M60" i="47"/>
  <c r="K60" i="47"/>
  <c r="J60" i="47"/>
  <c r="I60" i="47"/>
  <c r="H60" i="47"/>
  <c r="G60" i="47"/>
  <c r="F60" i="47"/>
  <c r="E60" i="47"/>
  <c r="D60" i="47"/>
  <c r="R59" i="47"/>
  <c r="Q59" i="47"/>
  <c r="P59" i="47"/>
  <c r="O59" i="47"/>
  <c r="N59" i="47"/>
  <c r="M59" i="47"/>
  <c r="K59" i="47"/>
  <c r="J59" i="47"/>
  <c r="I59" i="47"/>
  <c r="H59" i="47"/>
  <c r="G59" i="47"/>
  <c r="F59" i="47"/>
  <c r="E59" i="47"/>
  <c r="R51" i="47"/>
  <c r="Q51" i="47"/>
  <c r="P51" i="47"/>
  <c r="O51" i="47"/>
  <c r="N51" i="47"/>
  <c r="M51" i="47"/>
  <c r="K51" i="47"/>
  <c r="J51" i="47"/>
  <c r="I51" i="47"/>
  <c r="H51" i="47"/>
  <c r="G51" i="47"/>
  <c r="F51" i="47"/>
  <c r="E51" i="47"/>
  <c r="D51" i="47"/>
  <c r="R50" i="47"/>
  <c r="Q50" i="47"/>
  <c r="P50" i="47"/>
  <c r="O50" i="47"/>
  <c r="N50" i="47"/>
  <c r="M50" i="47"/>
  <c r="K50" i="47"/>
  <c r="J50" i="47"/>
  <c r="I50" i="47"/>
  <c r="H50" i="47"/>
  <c r="G50" i="47"/>
  <c r="F50" i="47"/>
  <c r="E50" i="47"/>
  <c r="D50" i="47"/>
  <c r="R49" i="47"/>
  <c r="Q49" i="47"/>
  <c r="P49" i="47"/>
  <c r="O49" i="47"/>
  <c r="N49" i="47"/>
  <c r="M49" i="47"/>
  <c r="K49" i="47"/>
  <c r="J49" i="47"/>
  <c r="I49" i="47"/>
  <c r="H49" i="47"/>
  <c r="G49" i="47"/>
  <c r="F49" i="47"/>
  <c r="E49" i="47"/>
  <c r="R41" i="47"/>
  <c r="Q41" i="47"/>
  <c r="P41" i="47"/>
  <c r="O41" i="47"/>
  <c r="N41" i="47"/>
  <c r="M41" i="47"/>
  <c r="K41" i="47"/>
  <c r="J41" i="47"/>
  <c r="I41" i="47"/>
  <c r="H41" i="47"/>
  <c r="G41" i="47"/>
  <c r="F41" i="47"/>
  <c r="E41" i="47"/>
  <c r="D41" i="47"/>
  <c r="R40" i="47"/>
  <c r="Q40" i="47"/>
  <c r="P40" i="47"/>
  <c r="O40" i="47"/>
  <c r="N40" i="47"/>
  <c r="M40" i="47"/>
  <c r="K40" i="47"/>
  <c r="J40" i="47"/>
  <c r="I40" i="47"/>
  <c r="H40" i="47"/>
  <c r="G40" i="47"/>
  <c r="F40" i="47"/>
  <c r="E40" i="47"/>
  <c r="D40" i="47"/>
  <c r="R39" i="47"/>
  <c r="Q39" i="47"/>
  <c r="P39" i="47"/>
  <c r="O39" i="47"/>
  <c r="N39" i="47"/>
  <c r="M39" i="47"/>
  <c r="K39" i="47"/>
  <c r="J39" i="47"/>
  <c r="I39" i="47"/>
  <c r="H39" i="47"/>
  <c r="G39" i="47"/>
  <c r="F39" i="47"/>
  <c r="E39" i="47"/>
  <c r="D39" i="47"/>
  <c r="R7" i="43"/>
  <c r="R8" i="43" s="1"/>
  <c r="R23" i="43"/>
  <c r="R24" i="43" s="1"/>
  <c r="R25" i="43" s="1"/>
  <c r="R31" i="43"/>
  <c r="R32" i="43" s="1"/>
  <c r="R39" i="43"/>
  <c r="R40" i="43" s="1"/>
  <c r="R41" i="43" s="1"/>
  <c r="R47" i="43"/>
  <c r="R48" i="43" s="1"/>
  <c r="R49" i="43" s="1"/>
  <c r="R55" i="43"/>
  <c r="R63" i="43"/>
  <c r="R64" i="43" s="1"/>
  <c r="R71" i="43"/>
  <c r="R72" i="43" s="1"/>
  <c r="R73" i="43" s="1"/>
  <c r="R79" i="43"/>
  <c r="R80" i="43" s="1"/>
  <c r="R81" i="43" s="1"/>
  <c r="R87" i="43"/>
  <c r="R88" i="43"/>
  <c r="R95" i="43"/>
  <c r="R96" i="43" s="1"/>
  <c r="R103" i="43"/>
  <c r="R104" i="43" s="1"/>
  <c r="R105" i="43" s="1"/>
  <c r="R111" i="43"/>
  <c r="R112" i="43" s="1"/>
  <c r="R113" i="43" s="1"/>
  <c r="R119" i="43"/>
  <c r="R127" i="43"/>
  <c r="R128" i="43" s="1"/>
  <c r="R135" i="43"/>
  <c r="R136" i="43" s="1"/>
  <c r="R137" i="43" s="1"/>
  <c r="R143" i="43"/>
  <c r="R144" i="43" s="1"/>
  <c r="R145" i="43" s="1"/>
  <c r="R151" i="43"/>
  <c r="R152" i="43" s="1"/>
  <c r="R159" i="43"/>
  <c r="R160" i="43" s="1"/>
  <c r="R167" i="43"/>
  <c r="R168" i="43" s="1"/>
  <c r="R169" i="43" s="1"/>
  <c r="R175" i="43"/>
  <c r="R176" i="43" s="1"/>
  <c r="R177" i="43" s="1"/>
  <c r="R183" i="43"/>
  <c r="R191" i="43"/>
  <c r="R192" i="43" s="1"/>
  <c r="R199" i="43"/>
  <c r="R200" i="43" s="1"/>
  <c r="R201" i="43" s="1"/>
  <c r="R207" i="43"/>
  <c r="R208" i="43" s="1"/>
  <c r="R209" i="43" s="1"/>
  <c r="R15" i="43"/>
  <c r="R16" i="43" s="1"/>
  <c r="R1" i="47"/>
  <c r="Q207" i="43"/>
  <c r="P207" i="43"/>
  <c r="O207" i="43"/>
  <c r="O208" i="43" s="1"/>
  <c r="N207" i="43"/>
  <c r="M207" i="43"/>
  <c r="L207" i="43"/>
  <c r="K207" i="43"/>
  <c r="K208" i="43" s="1"/>
  <c r="J207" i="43"/>
  <c r="I207" i="43"/>
  <c r="H207" i="43"/>
  <c r="G207" i="43"/>
  <c r="G208" i="43" s="1"/>
  <c r="F207" i="43"/>
  <c r="F208" i="43" s="1"/>
  <c r="F209" i="43" s="1"/>
  <c r="E207" i="43"/>
  <c r="D207" i="43"/>
  <c r="Q199" i="43"/>
  <c r="P199" i="43"/>
  <c r="O199" i="43"/>
  <c r="O200" i="43" s="1"/>
  <c r="O201" i="43" s="1"/>
  <c r="N199" i="43"/>
  <c r="M199" i="43"/>
  <c r="M200" i="43" s="1"/>
  <c r="L199" i="43"/>
  <c r="L200" i="43" s="1"/>
  <c r="K199" i="43"/>
  <c r="K200" i="43" s="1"/>
  <c r="K201" i="43" s="1"/>
  <c r="J199" i="43"/>
  <c r="I199" i="43"/>
  <c r="H199" i="43"/>
  <c r="H200" i="43" s="1"/>
  <c r="H201" i="43" s="1"/>
  <c r="G199" i="43"/>
  <c r="G200" i="43" s="1"/>
  <c r="G201" i="43" s="1"/>
  <c r="F199" i="43"/>
  <c r="E199" i="43"/>
  <c r="E200" i="43" s="1"/>
  <c r="D199" i="43"/>
  <c r="Q191" i="43"/>
  <c r="Q192" i="43" s="1"/>
  <c r="Q193" i="43" s="1"/>
  <c r="P191" i="43"/>
  <c r="O191" i="43"/>
  <c r="O192" i="43" s="1"/>
  <c r="N191" i="43"/>
  <c r="M191" i="43"/>
  <c r="M192" i="43" s="1"/>
  <c r="M193" i="43" s="1"/>
  <c r="L191" i="43"/>
  <c r="K191" i="43"/>
  <c r="K192" i="43" s="1"/>
  <c r="J191" i="43"/>
  <c r="I191" i="43"/>
  <c r="I192" i="43" s="1"/>
  <c r="I193" i="43" s="1"/>
  <c r="H191" i="43"/>
  <c r="G191" i="43"/>
  <c r="G192" i="43" s="1"/>
  <c r="F191" i="43"/>
  <c r="F192" i="43" s="1"/>
  <c r="F193" i="43" s="1"/>
  <c r="E191" i="43"/>
  <c r="E192" i="43" s="1"/>
  <c r="E193" i="43" s="1"/>
  <c r="D191" i="43"/>
  <c r="Q183" i="43"/>
  <c r="P183" i="43"/>
  <c r="O183" i="43"/>
  <c r="O184" i="43" s="1"/>
  <c r="O185" i="43" s="1"/>
  <c r="N183" i="43"/>
  <c r="M183" i="43"/>
  <c r="M184" i="43" s="1"/>
  <c r="L183" i="43"/>
  <c r="L184" i="43" s="1"/>
  <c r="K183" i="43"/>
  <c r="K184" i="43" s="1"/>
  <c r="K185" i="43" s="1"/>
  <c r="J183" i="43"/>
  <c r="I183" i="43"/>
  <c r="H183" i="43"/>
  <c r="H184" i="43" s="1"/>
  <c r="H185" i="43" s="1"/>
  <c r="G183" i="43"/>
  <c r="F183" i="43"/>
  <c r="E183" i="43"/>
  <c r="E184" i="43" s="1"/>
  <c r="D183" i="43"/>
  <c r="Q175" i="43"/>
  <c r="P175" i="43"/>
  <c r="O175" i="43"/>
  <c r="O176" i="43" s="1"/>
  <c r="N175" i="43"/>
  <c r="M175" i="43"/>
  <c r="L175" i="43"/>
  <c r="K175" i="43"/>
  <c r="K176" i="43" s="1"/>
  <c r="J175" i="43"/>
  <c r="J176" i="43" s="1"/>
  <c r="I175" i="43"/>
  <c r="H175" i="43"/>
  <c r="G175" i="43"/>
  <c r="G176" i="43" s="1"/>
  <c r="F175" i="43"/>
  <c r="F176" i="43" s="1"/>
  <c r="F177" i="43" s="1"/>
  <c r="E175" i="43"/>
  <c r="D175" i="43"/>
  <c r="Q167" i="43"/>
  <c r="P167" i="43"/>
  <c r="O167" i="43"/>
  <c r="O168" i="43" s="1"/>
  <c r="N167" i="43"/>
  <c r="N168" i="43" s="1"/>
  <c r="N169" i="43" s="1"/>
  <c r="M167" i="43"/>
  <c r="L167" i="43"/>
  <c r="K167" i="43"/>
  <c r="K168" i="43" s="1"/>
  <c r="J167" i="43"/>
  <c r="J168" i="43" s="1"/>
  <c r="J169" i="43" s="1"/>
  <c r="I167" i="43"/>
  <c r="H167" i="43"/>
  <c r="G167" i="43"/>
  <c r="F167" i="43"/>
  <c r="F168" i="43" s="1"/>
  <c r="F169" i="43" s="1"/>
  <c r="E167" i="43"/>
  <c r="D167" i="43"/>
  <c r="Q159" i="43"/>
  <c r="Q160" i="43" s="1"/>
  <c r="P159" i="43"/>
  <c r="P160" i="43" s="1"/>
  <c r="P161" i="43" s="1"/>
  <c r="O159" i="43"/>
  <c r="N159" i="43"/>
  <c r="M159" i="43"/>
  <c r="L159" i="43"/>
  <c r="L160" i="43" s="1"/>
  <c r="L161" i="43" s="1"/>
  <c r="K159" i="43"/>
  <c r="J159" i="43"/>
  <c r="I159" i="43"/>
  <c r="H159" i="43"/>
  <c r="H160" i="43" s="1"/>
  <c r="H161" i="43" s="1"/>
  <c r="G159" i="43"/>
  <c r="F159" i="43"/>
  <c r="E159" i="43"/>
  <c r="E160" i="43" s="1"/>
  <c r="D159" i="43"/>
  <c r="D160" i="43" s="1"/>
  <c r="D161" i="43" s="1"/>
  <c r="Q151" i="43"/>
  <c r="P151" i="43"/>
  <c r="O151" i="43"/>
  <c r="O152" i="43" s="1"/>
  <c r="N151" i="43"/>
  <c r="N152" i="43" s="1"/>
  <c r="N153" i="43" s="1"/>
  <c r="M151" i="43"/>
  <c r="L151" i="43"/>
  <c r="K151" i="43"/>
  <c r="K152" i="43" s="1"/>
  <c r="J151" i="43"/>
  <c r="J152" i="43" s="1"/>
  <c r="J153" i="43" s="1"/>
  <c r="I151" i="43"/>
  <c r="H151" i="43"/>
  <c r="G151" i="43"/>
  <c r="G152" i="43" s="1"/>
  <c r="F151" i="43"/>
  <c r="F152" i="43" s="1"/>
  <c r="F153" i="43" s="1"/>
  <c r="E151" i="43"/>
  <c r="D151" i="43"/>
  <c r="Q143" i="43"/>
  <c r="P143" i="43"/>
  <c r="P144" i="43" s="1"/>
  <c r="P145" i="43" s="1"/>
  <c r="O143" i="43"/>
  <c r="N143" i="43"/>
  <c r="M143" i="43"/>
  <c r="L143" i="43"/>
  <c r="L144" i="43" s="1"/>
  <c r="L145" i="43" s="1"/>
  <c r="K143" i="43"/>
  <c r="J143" i="43"/>
  <c r="I143" i="43"/>
  <c r="H143" i="43"/>
  <c r="H144" i="43" s="1"/>
  <c r="H145" i="43" s="1"/>
  <c r="G143" i="43"/>
  <c r="F143" i="43"/>
  <c r="E143" i="43"/>
  <c r="D143" i="43"/>
  <c r="D144" i="43" s="1"/>
  <c r="D145" i="43" s="1"/>
  <c r="Q135" i="43"/>
  <c r="P135" i="43"/>
  <c r="O135" i="43"/>
  <c r="O136" i="43" s="1"/>
  <c r="N135" i="43"/>
  <c r="N136" i="43" s="1"/>
  <c r="N137" i="43" s="1"/>
  <c r="M135" i="43"/>
  <c r="M136" i="43" s="1"/>
  <c r="L135" i="43"/>
  <c r="K135" i="43"/>
  <c r="K136" i="43" s="1"/>
  <c r="J135" i="43"/>
  <c r="J136" i="43" s="1"/>
  <c r="J137" i="43" s="1"/>
  <c r="I135" i="43"/>
  <c r="H135" i="43"/>
  <c r="G135" i="43"/>
  <c r="G136" i="43" s="1"/>
  <c r="F135" i="43"/>
  <c r="F136" i="43" s="1"/>
  <c r="F137" i="43" s="1"/>
  <c r="E135" i="43"/>
  <c r="E136" i="43" s="1"/>
  <c r="D135" i="43"/>
  <c r="Q127" i="43"/>
  <c r="P127" i="43"/>
  <c r="O127" i="43"/>
  <c r="N127" i="43"/>
  <c r="N128" i="43" s="1"/>
  <c r="N129" i="43" s="1"/>
  <c r="M127" i="43"/>
  <c r="L127" i="43"/>
  <c r="K127" i="43"/>
  <c r="K128" i="43" s="1"/>
  <c r="J127" i="43"/>
  <c r="J128" i="43" s="1"/>
  <c r="J129" i="43" s="1"/>
  <c r="I127" i="43"/>
  <c r="H127" i="43"/>
  <c r="G127" i="43"/>
  <c r="F127" i="43"/>
  <c r="F128" i="43" s="1"/>
  <c r="F129" i="43" s="1"/>
  <c r="E127" i="43"/>
  <c r="D127" i="43"/>
  <c r="Q119" i="43"/>
  <c r="P119" i="43"/>
  <c r="P120" i="43" s="1"/>
  <c r="P121" i="43" s="1"/>
  <c r="O119" i="43"/>
  <c r="N119" i="43"/>
  <c r="M119" i="43"/>
  <c r="M120" i="43" s="1"/>
  <c r="L119" i="43"/>
  <c r="L120" i="43" s="1"/>
  <c r="L121" i="43" s="1"/>
  <c r="K119" i="43"/>
  <c r="J119" i="43"/>
  <c r="I119" i="43"/>
  <c r="H119" i="43"/>
  <c r="H120" i="43" s="1"/>
  <c r="H121" i="43" s="1"/>
  <c r="G119" i="43"/>
  <c r="F119" i="43"/>
  <c r="E119" i="43"/>
  <c r="E120" i="43" s="1"/>
  <c r="D119" i="43"/>
  <c r="D120" i="43" s="1"/>
  <c r="D121" i="43" s="1"/>
  <c r="Q111" i="43"/>
  <c r="P111" i="43"/>
  <c r="O111" i="43"/>
  <c r="O112" i="43" s="1"/>
  <c r="N111" i="43"/>
  <c r="N112" i="43" s="1"/>
  <c r="N113" i="43" s="1"/>
  <c r="M111" i="43"/>
  <c r="L111" i="43"/>
  <c r="K111" i="43"/>
  <c r="K112" i="43" s="1"/>
  <c r="J111" i="43"/>
  <c r="J112" i="43" s="1"/>
  <c r="J113" i="43" s="1"/>
  <c r="I111" i="43"/>
  <c r="H111" i="43"/>
  <c r="G111" i="43"/>
  <c r="G112" i="43" s="1"/>
  <c r="F111" i="43"/>
  <c r="F112" i="43" s="1"/>
  <c r="F113" i="43" s="1"/>
  <c r="E111" i="43"/>
  <c r="D111" i="43"/>
  <c r="Q103" i="43"/>
  <c r="P103" i="43"/>
  <c r="P104" i="43" s="1"/>
  <c r="P105" i="43" s="1"/>
  <c r="O103" i="43"/>
  <c r="N103" i="43"/>
  <c r="M103" i="43"/>
  <c r="L103" i="43"/>
  <c r="L104" i="43" s="1"/>
  <c r="L105" i="43" s="1"/>
  <c r="K103" i="43"/>
  <c r="J103" i="43"/>
  <c r="I103" i="43"/>
  <c r="H103" i="43"/>
  <c r="H104" i="43" s="1"/>
  <c r="H105" i="43" s="1"/>
  <c r="G103" i="43"/>
  <c r="F103" i="43"/>
  <c r="E103" i="43"/>
  <c r="D103" i="43"/>
  <c r="D104" i="43" s="1"/>
  <c r="D105" i="43" s="1"/>
  <c r="Q95" i="43"/>
  <c r="P95" i="43"/>
  <c r="O95" i="43"/>
  <c r="O96" i="43" s="1"/>
  <c r="N95" i="43"/>
  <c r="N96" i="43" s="1"/>
  <c r="N97" i="43" s="1"/>
  <c r="M95" i="43"/>
  <c r="M96" i="43" s="1"/>
  <c r="L95" i="43"/>
  <c r="K95" i="43"/>
  <c r="K96" i="43" s="1"/>
  <c r="J95" i="43"/>
  <c r="J96" i="43" s="1"/>
  <c r="J97" i="43" s="1"/>
  <c r="I95" i="43"/>
  <c r="H95" i="43"/>
  <c r="G95" i="43"/>
  <c r="G96" i="43" s="1"/>
  <c r="F95" i="43"/>
  <c r="F96" i="43" s="1"/>
  <c r="F97" i="43" s="1"/>
  <c r="E95" i="43"/>
  <c r="E96" i="43" s="1"/>
  <c r="D95" i="43"/>
  <c r="Q87" i="43"/>
  <c r="P87" i="43"/>
  <c r="O87" i="43"/>
  <c r="N87" i="43"/>
  <c r="N88" i="43" s="1"/>
  <c r="N89" i="43" s="1"/>
  <c r="M87" i="43"/>
  <c r="L87" i="43"/>
  <c r="K87" i="43"/>
  <c r="K88" i="43" s="1"/>
  <c r="J87" i="43"/>
  <c r="J88" i="43" s="1"/>
  <c r="J89" i="43" s="1"/>
  <c r="I87" i="43"/>
  <c r="H87" i="43"/>
  <c r="G87" i="43"/>
  <c r="F87" i="43"/>
  <c r="F88" i="43" s="1"/>
  <c r="F89" i="43" s="1"/>
  <c r="E87" i="43"/>
  <c r="D87" i="43"/>
  <c r="Q79" i="43"/>
  <c r="P79" i="43"/>
  <c r="P80" i="43" s="1"/>
  <c r="P81" i="43" s="1"/>
  <c r="O79" i="43"/>
  <c r="N79" i="43"/>
  <c r="M79" i="43"/>
  <c r="L79" i="43"/>
  <c r="L80" i="43" s="1"/>
  <c r="L81" i="43" s="1"/>
  <c r="K79" i="43"/>
  <c r="J79" i="43"/>
  <c r="I79" i="43"/>
  <c r="I80" i="43" s="1"/>
  <c r="H79" i="43"/>
  <c r="H80" i="43" s="1"/>
  <c r="H81" i="43" s="1"/>
  <c r="G79" i="43"/>
  <c r="F79" i="43"/>
  <c r="E79" i="43"/>
  <c r="D79" i="43"/>
  <c r="D80" i="43" s="1"/>
  <c r="D81" i="43" s="1"/>
  <c r="Q71" i="43"/>
  <c r="P71" i="43"/>
  <c r="O71" i="43"/>
  <c r="O72" i="43" s="1"/>
  <c r="N71" i="43"/>
  <c r="N72" i="43" s="1"/>
  <c r="N73" i="43" s="1"/>
  <c r="M71" i="43"/>
  <c r="M72" i="43" s="1"/>
  <c r="L71" i="43"/>
  <c r="K71" i="43"/>
  <c r="K72" i="43" s="1"/>
  <c r="J71" i="43"/>
  <c r="J72" i="43" s="1"/>
  <c r="J73" i="43" s="1"/>
  <c r="I71" i="43"/>
  <c r="H71" i="43"/>
  <c r="G71" i="43"/>
  <c r="G72" i="43" s="1"/>
  <c r="F71" i="43"/>
  <c r="F72" i="43" s="1"/>
  <c r="F73" i="43" s="1"/>
  <c r="E71" i="43"/>
  <c r="E72" i="43" s="1"/>
  <c r="D71" i="43"/>
  <c r="Q63" i="43"/>
  <c r="P63" i="43"/>
  <c r="P64" i="43" s="1"/>
  <c r="P65" i="43" s="1"/>
  <c r="O63" i="43"/>
  <c r="N63" i="43"/>
  <c r="M63" i="43"/>
  <c r="L63" i="43"/>
  <c r="L64" i="43" s="1"/>
  <c r="L65" i="43" s="1"/>
  <c r="K63" i="43"/>
  <c r="J63" i="43"/>
  <c r="I63" i="43"/>
  <c r="I64" i="43" s="1"/>
  <c r="H63" i="43"/>
  <c r="H64" i="43" s="1"/>
  <c r="H65" i="43" s="1"/>
  <c r="G63" i="43"/>
  <c r="F63" i="43"/>
  <c r="E63" i="43"/>
  <c r="D63" i="43"/>
  <c r="D64" i="43" s="1"/>
  <c r="D65" i="43" s="1"/>
  <c r="Q55" i="43"/>
  <c r="P55" i="43"/>
  <c r="O55" i="43"/>
  <c r="O56" i="43" s="1"/>
  <c r="N55" i="43"/>
  <c r="N56" i="43" s="1"/>
  <c r="N57" i="43" s="1"/>
  <c r="M55" i="43"/>
  <c r="L55" i="43"/>
  <c r="K55" i="43"/>
  <c r="K56" i="43" s="1"/>
  <c r="J55" i="43"/>
  <c r="J56" i="43" s="1"/>
  <c r="J57" i="43" s="1"/>
  <c r="I55" i="43"/>
  <c r="H55" i="43"/>
  <c r="G55" i="43"/>
  <c r="G56" i="43" s="1"/>
  <c r="F55" i="43"/>
  <c r="F56" i="43" s="1"/>
  <c r="F57" i="43" s="1"/>
  <c r="E55" i="43"/>
  <c r="D55" i="43"/>
  <c r="Q47" i="43"/>
  <c r="P47" i="43"/>
  <c r="O47" i="43"/>
  <c r="N47" i="43"/>
  <c r="N48" i="43" s="1"/>
  <c r="N49" i="43" s="1"/>
  <c r="M47" i="43"/>
  <c r="L47" i="43"/>
  <c r="K47" i="43"/>
  <c r="K48" i="43" s="1"/>
  <c r="J47" i="43"/>
  <c r="J48" i="43" s="1"/>
  <c r="I47" i="43"/>
  <c r="H47" i="43"/>
  <c r="G47" i="43"/>
  <c r="G48" i="43" s="1"/>
  <c r="F47" i="43"/>
  <c r="E47" i="43"/>
  <c r="D47" i="43"/>
  <c r="Q39" i="43"/>
  <c r="P39" i="43"/>
  <c r="O39" i="43"/>
  <c r="N39" i="43"/>
  <c r="M39" i="43"/>
  <c r="L39" i="43"/>
  <c r="K39" i="43"/>
  <c r="K40" i="43" s="1"/>
  <c r="J39" i="43"/>
  <c r="J40" i="43" s="1"/>
  <c r="J41" i="43" s="1"/>
  <c r="I39" i="43"/>
  <c r="H39" i="43"/>
  <c r="G39" i="43"/>
  <c r="G40" i="43" s="1"/>
  <c r="F39" i="43"/>
  <c r="F40" i="43" s="1"/>
  <c r="F41" i="43" s="1"/>
  <c r="E39" i="43"/>
  <c r="D39" i="43"/>
  <c r="Q31" i="43"/>
  <c r="P31" i="43"/>
  <c r="O31" i="43"/>
  <c r="O32" i="43" s="1"/>
  <c r="N31" i="43"/>
  <c r="N32" i="43" s="1"/>
  <c r="N33" i="43" s="1"/>
  <c r="M31" i="43"/>
  <c r="L31" i="43"/>
  <c r="K31" i="43"/>
  <c r="K32" i="43" s="1"/>
  <c r="J31" i="43"/>
  <c r="J32" i="43" s="1"/>
  <c r="J33" i="43" s="1"/>
  <c r="I31" i="43"/>
  <c r="H31" i="43"/>
  <c r="G31" i="43"/>
  <c r="F31" i="43"/>
  <c r="F32" i="43" s="1"/>
  <c r="F33" i="43" s="1"/>
  <c r="E31" i="43"/>
  <c r="D31" i="43"/>
  <c r="Q23" i="43"/>
  <c r="P23" i="43"/>
  <c r="O23" i="43"/>
  <c r="O24" i="43" s="1"/>
  <c r="O25" i="43" s="1"/>
  <c r="N23" i="43"/>
  <c r="N24" i="43" s="1"/>
  <c r="N25" i="43" s="1"/>
  <c r="M23" i="43"/>
  <c r="L23" i="43"/>
  <c r="K23" i="43"/>
  <c r="K24" i="43" s="1"/>
  <c r="K25" i="43" s="1"/>
  <c r="J23" i="43"/>
  <c r="J24" i="43" s="1"/>
  <c r="J25" i="43" s="1"/>
  <c r="I23" i="43"/>
  <c r="H23" i="43"/>
  <c r="G23" i="43"/>
  <c r="G24" i="43" s="1"/>
  <c r="G25" i="43" s="1"/>
  <c r="F23" i="43"/>
  <c r="F24" i="43" s="1"/>
  <c r="F25" i="43" s="1"/>
  <c r="E23" i="43"/>
  <c r="D23" i="43"/>
  <c r="C3" i="43"/>
  <c r="C4" i="43" s="1"/>
  <c r="C5" i="43" s="1"/>
  <c r="C6" i="43" s="1"/>
  <c r="R57" i="43" l="1"/>
  <c r="R17" i="43"/>
  <c r="R153" i="43"/>
  <c r="R89" i="43"/>
  <c r="R184" i="43"/>
  <c r="R185" i="43" s="1"/>
  <c r="R120" i="43"/>
  <c r="R121" i="43" s="1"/>
  <c r="R56" i="43"/>
  <c r="R9" i="43"/>
  <c r="R193" i="43"/>
  <c r="R161" i="43"/>
  <c r="R129" i="43"/>
  <c r="R97" i="43"/>
  <c r="R65" i="43"/>
  <c r="R33" i="43"/>
  <c r="J49" i="43"/>
  <c r="J208" i="43"/>
  <c r="J209" i="43" s="1"/>
  <c r="J177" i="43"/>
  <c r="J192" i="43"/>
  <c r="J193" i="43" s="1"/>
  <c r="I144" i="43"/>
  <c r="I145" i="43" s="1"/>
  <c r="Q64" i="43"/>
  <c r="Q65" i="43" s="1"/>
  <c r="E56" i="43"/>
  <c r="E57" i="43" s="1"/>
  <c r="E64" i="43"/>
  <c r="E65" i="43" s="1"/>
  <c r="N40" i="43"/>
  <c r="N41" i="43" s="1"/>
  <c r="G64" i="43"/>
  <c r="G65" i="43" s="1"/>
  <c r="K64" i="43"/>
  <c r="K65" i="43" s="1"/>
  <c r="O64" i="43"/>
  <c r="O65" i="43" s="1"/>
  <c r="G80" i="43"/>
  <c r="G81" i="43" s="1"/>
  <c r="I104" i="43"/>
  <c r="I105" i="43" s="1"/>
  <c r="Q144" i="43"/>
  <c r="Q145" i="43" s="1"/>
  <c r="G160" i="43"/>
  <c r="G161" i="43" s="1"/>
  <c r="I65" i="43"/>
  <c r="I81" i="43"/>
  <c r="M80" i="43"/>
  <c r="M81" i="43" s="1"/>
  <c r="E144" i="43"/>
  <c r="E145" i="43" s="1"/>
  <c r="M144" i="43"/>
  <c r="M145" i="43" s="1"/>
  <c r="E80" i="43"/>
  <c r="E81" i="43" s="1"/>
  <c r="E104" i="43"/>
  <c r="E105" i="43" s="1"/>
  <c r="M104" i="43"/>
  <c r="M105" i="43" s="1"/>
  <c r="K33" i="43"/>
  <c r="O33" i="43"/>
  <c r="G32" i="43"/>
  <c r="G33" i="43" s="1"/>
  <c r="G41" i="43"/>
  <c r="K41" i="43"/>
  <c r="O40" i="43"/>
  <c r="O41" i="43" s="1"/>
  <c r="G49" i="43"/>
  <c r="K49" i="43"/>
  <c r="F48" i="43"/>
  <c r="F49" i="43" s="1"/>
  <c r="O48" i="43"/>
  <c r="O49" i="43" s="1"/>
  <c r="M64" i="43"/>
  <c r="M65" i="43" s="1"/>
  <c r="Q80" i="43"/>
  <c r="Q81" i="43" s="1"/>
  <c r="Q104" i="43"/>
  <c r="Q105" i="43" s="1"/>
  <c r="G120" i="43"/>
  <c r="G121" i="43" s="1"/>
  <c r="K120" i="43"/>
  <c r="K121" i="43" s="1"/>
  <c r="O120" i="43"/>
  <c r="O121" i="43" s="1"/>
  <c r="E121" i="43"/>
  <c r="M121" i="43"/>
  <c r="I120" i="43"/>
  <c r="I121" i="43" s="1"/>
  <c r="Q120" i="43"/>
  <c r="Q121" i="43" s="1"/>
  <c r="E161" i="43"/>
  <c r="Q161" i="43"/>
  <c r="I160" i="43"/>
  <c r="I161" i="43" s="1"/>
  <c r="I56" i="43"/>
  <c r="I57" i="43" s="1"/>
  <c r="Q56" i="43"/>
  <c r="Q57" i="43" s="1"/>
  <c r="G73" i="43"/>
  <c r="K73" i="43"/>
  <c r="O73" i="43"/>
  <c r="K89" i="43"/>
  <c r="G88" i="43"/>
  <c r="G89" i="43" s="1"/>
  <c r="G97" i="43"/>
  <c r="K97" i="43"/>
  <c r="O97" i="43"/>
  <c r="G104" i="43"/>
  <c r="G105" i="43" s="1"/>
  <c r="O104" i="43"/>
  <c r="O105" i="43" s="1"/>
  <c r="I112" i="43"/>
  <c r="I113" i="43" s="1"/>
  <c r="Q112" i="43"/>
  <c r="Q113" i="43" s="1"/>
  <c r="K129" i="43"/>
  <c r="G128" i="43"/>
  <c r="G129" i="43" s="1"/>
  <c r="G137" i="43"/>
  <c r="K137" i="43"/>
  <c r="O137" i="43"/>
  <c r="G144" i="43"/>
  <c r="G145" i="43" s="1"/>
  <c r="O144" i="43"/>
  <c r="O145" i="43" s="1"/>
  <c r="I152" i="43"/>
  <c r="I153" i="43" s="1"/>
  <c r="Q152" i="43"/>
  <c r="Q153" i="43" s="1"/>
  <c r="M160" i="43"/>
  <c r="M161" i="43" s="1"/>
  <c r="P184" i="43"/>
  <c r="P185" i="43" s="1"/>
  <c r="L185" i="43"/>
  <c r="P200" i="43"/>
  <c r="P201" i="43" s="1"/>
  <c r="L201" i="43"/>
  <c r="E185" i="43"/>
  <c r="M185" i="43"/>
  <c r="Q185" i="43"/>
  <c r="I184" i="43"/>
  <c r="I185" i="43" s="1"/>
  <c r="Q184" i="43"/>
  <c r="E201" i="43"/>
  <c r="I201" i="43"/>
  <c r="M201" i="43"/>
  <c r="I200" i="43"/>
  <c r="Q200" i="43"/>
  <c r="Q201" i="43" s="1"/>
  <c r="G57" i="43"/>
  <c r="K57" i="43"/>
  <c r="O57" i="43"/>
  <c r="M56" i="43"/>
  <c r="M57" i="43" s="1"/>
  <c r="E73" i="43"/>
  <c r="M73" i="43"/>
  <c r="I72" i="43"/>
  <c r="I73" i="43" s="1"/>
  <c r="Q72" i="43"/>
  <c r="Q73" i="43" s="1"/>
  <c r="O88" i="43"/>
  <c r="O89" i="43" s="1"/>
  <c r="E97" i="43"/>
  <c r="M97" i="43"/>
  <c r="I96" i="43"/>
  <c r="I97" i="43" s="1"/>
  <c r="Q96" i="43"/>
  <c r="Q97" i="43" s="1"/>
  <c r="K104" i="43"/>
  <c r="K105" i="43" s="1"/>
  <c r="G113" i="43"/>
  <c r="K113" i="43"/>
  <c r="O113" i="43"/>
  <c r="E112" i="43"/>
  <c r="E113" i="43" s="1"/>
  <c r="M112" i="43"/>
  <c r="M113" i="43" s="1"/>
  <c r="O128" i="43"/>
  <c r="O129" i="43" s="1"/>
  <c r="E137" i="43"/>
  <c r="M137" i="43"/>
  <c r="I136" i="43"/>
  <c r="I137" i="43" s="1"/>
  <c r="Q136" i="43"/>
  <c r="Q137" i="43" s="1"/>
  <c r="K144" i="43"/>
  <c r="K145" i="43" s="1"/>
  <c r="G153" i="43"/>
  <c r="K153" i="43"/>
  <c r="O153" i="43"/>
  <c r="E152" i="43"/>
  <c r="E153" i="43" s="1"/>
  <c r="M152" i="43"/>
  <c r="M153" i="43" s="1"/>
  <c r="K169" i="43"/>
  <c r="O169" i="43"/>
  <c r="G168" i="43"/>
  <c r="G169" i="43" s="1"/>
  <c r="G177" i="43"/>
  <c r="K177" i="43"/>
  <c r="O177" i="43"/>
  <c r="N176" i="43"/>
  <c r="N177" i="43" s="1"/>
  <c r="D184" i="43"/>
  <c r="D185" i="43" s="1"/>
  <c r="G193" i="43"/>
  <c r="K193" i="43"/>
  <c r="O193" i="43"/>
  <c r="N192" i="43"/>
  <c r="N193" i="43" s="1"/>
  <c r="D200" i="43"/>
  <c r="D201" i="43" s="1"/>
  <c r="G209" i="43"/>
  <c r="K209" i="43"/>
  <c r="O209" i="43"/>
  <c r="N208" i="43"/>
  <c r="N209" i="43" s="1"/>
  <c r="D176" i="43"/>
  <c r="D177" i="43" s="1"/>
  <c r="H176" i="43"/>
  <c r="H177" i="43" s="1"/>
  <c r="L176" i="43"/>
  <c r="L177" i="43" s="1"/>
  <c r="P176" i="43"/>
  <c r="P177" i="43" s="1"/>
  <c r="F184" i="43"/>
  <c r="F185" i="43" s="1"/>
  <c r="J184" i="43"/>
  <c r="J185" i="43" s="1"/>
  <c r="N184" i="43"/>
  <c r="N185" i="43" s="1"/>
  <c r="D192" i="43"/>
  <c r="D193" i="43" s="1"/>
  <c r="H192" i="43"/>
  <c r="H193" i="43" s="1"/>
  <c r="L192" i="43"/>
  <c r="L193" i="43" s="1"/>
  <c r="P192" i="43"/>
  <c r="P193" i="43" s="1"/>
  <c r="F200" i="43"/>
  <c r="F201" i="43" s="1"/>
  <c r="J200" i="43"/>
  <c r="J201" i="43" s="1"/>
  <c r="N200" i="43"/>
  <c r="N201" i="43" s="1"/>
  <c r="D208" i="43"/>
  <c r="D209" i="43" s="1"/>
  <c r="H208" i="43"/>
  <c r="H209" i="43" s="1"/>
  <c r="L208" i="43"/>
  <c r="L209" i="43" s="1"/>
  <c r="P208" i="43"/>
  <c r="P209" i="43" s="1"/>
  <c r="E176" i="43"/>
  <c r="E177" i="43" s="1"/>
  <c r="I176" i="43"/>
  <c r="I177" i="43" s="1"/>
  <c r="M176" i="43"/>
  <c r="M177" i="43" s="1"/>
  <c r="Q176" i="43"/>
  <c r="Q177" i="43" s="1"/>
  <c r="G184" i="43"/>
  <c r="G185" i="43" s="1"/>
  <c r="E208" i="43"/>
  <c r="E209" i="43" s="1"/>
  <c r="I208" i="43"/>
  <c r="I209" i="43" s="1"/>
  <c r="M208" i="43"/>
  <c r="M209" i="43" s="1"/>
  <c r="Q208" i="43"/>
  <c r="Q209" i="43" s="1"/>
  <c r="D136" i="43"/>
  <c r="D137" i="43" s="1"/>
  <c r="H136" i="43"/>
  <c r="H137" i="43" s="1"/>
  <c r="L136" i="43"/>
  <c r="L137" i="43" s="1"/>
  <c r="P136" i="43"/>
  <c r="P137" i="43" s="1"/>
  <c r="F144" i="43"/>
  <c r="F145" i="43" s="1"/>
  <c r="J144" i="43"/>
  <c r="J145" i="43" s="1"/>
  <c r="N144" i="43"/>
  <c r="N145" i="43" s="1"/>
  <c r="D152" i="43"/>
  <c r="D153" i="43" s="1"/>
  <c r="H152" i="43"/>
  <c r="H153" i="43" s="1"/>
  <c r="L152" i="43"/>
  <c r="L153" i="43" s="1"/>
  <c r="P152" i="43"/>
  <c r="P153" i="43" s="1"/>
  <c r="F160" i="43"/>
  <c r="F161" i="43" s="1"/>
  <c r="J160" i="43"/>
  <c r="J161" i="43" s="1"/>
  <c r="N160" i="43"/>
  <c r="N161" i="43" s="1"/>
  <c r="D168" i="43"/>
  <c r="D169" i="43" s="1"/>
  <c r="H168" i="43"/>
  <c r="H169" i="43" s="1"/>
  <c r="L168" i="43"/>
  <c r="L169" i="43" s="1"/>
  <c r="P168" i="43"/>
  <c r="P169" i="43" s="1"/>
  <c r="K160" i="43"/>
  <c r="K161" i="43" s="1"/>
  <c r="O160" i="43"/>
  <c r="O161" i="43" s="1"/>
  <c r="E168" i="43"/>
  <c r="E169" i="43" s="1"/>
  <c r="I168" i="43"/>
  <c r="I169" i="43" s="1"/>
  <c r="M168" i="43"/>
  <c r="M169" i="43" s="1"/>
  <c r="Q168" i="43"/>
  <c r="Q169" i="43" s="1"/>
  <c r="D96" i="43"/>
  <c r="D97" i="43" s="1"/>
  <c r="H96" i="43"/>
  <c r="H97" i="43" s="1"/>
  <c r="L96" i="43"/>
  <c r="L97" i="43" s="1"/>
  <c r="P96" i="43"/>
  <c r="P97" i="43" s="1"/>
  <c r="F104" i="43"/>
  <c r="F105" i="43" s="1"/>
  <c r="J104" i="43"/>
  <c r="J105" i="43" s="1"/>
  <c r="N104" i="43"/>
  <c r="N105" i="43" s="1"/>
  <c r="D112" i="43"/>
  <c r="D113" i="43" s="1"/>
  <c r="H112" i="43"/>
  <c r="H113" i="43" s="1"/>
  <c r="L112" i="43"/>
  <c r="L113" i="43" s="1"/>
  <c r="P112" i="43"/>
  <c r="P113" i="43" s="1"/>
  <c r="F120" i="43"/>
  <c r="F121" i="43" s="1"/>
  <c r="J120" i="43"/>
  <c r="J121" i="43" s="1"/>
  <c r="N120" i="43"/>
  <c r="N121" i="43" s="1"/>
  <c r="D128" i="43"/>
  <c r="D129" i="43" s="1"/>
  <c r="H128" i="43"/>
  <c r="H129" i="43" s="1"/>
  <c r="L128" i="43"/>
  <c r="L129" i="43" s="1"/>
  <c r="P128" i="43"/>
  <c r="P129" i="43" s="1"/>
  <c r="E128" i="43"/>
  <c r="E129" i="43" s="1"/>
  <c r="I128" i="43"/>
  <c r="I129" i="43" s="1"/>
  <c r="M128" i="43"/>
  <c r="M129" i="43" s="1"/>
  <c r="Q128" i="43"/>
  <c r="Q129" i="43" s="1"/>
  <c r="D56" i="43"/>
  <c r="D57" i="43" s="1"/>
  <c r="H56" i="43"/>
  <c r="H57" i="43" s="1"/>
  <c r="L56" i="43"/>
  <c r="L57" i="43" s="1"/>
  <c r="P56" i="43"/>
  <c r="P57" i="43" s="1"/>
  <c r="F64" i="43"/>
  <c r="F65" i="43" s="1"/>
  <c r="J64" i="43"/>
  <c r="J65" i="43" s="1"/>
  <c r="N64" i="43"/>
  <c r="N65" i="43" s="1"/>
  <c r="D72" i="43"/>
  <c r="D73" i="43" s="1"/>
  <c r="H72" i="43"/>
  <c r="H73" i="43" s="1"/>
  <c r="L72" i="43"/>
  <c r="L73" i="43" s="1"/>
  <c r="P72" i="43"/>
  <c r="P73" i="43" s="1"/>
  <c r="F80" i="43"/>
  <c r="F81" i="43" s="1"/>
  <c r="J80" i="43"/>
  <c r="J81" i="43" s="1"/>
  <c r="N80" i="43"/>
  <c r="N81" i="43" s="1"/>
  <c r="D88" i="43"/>
  <c r="D89" i="43" s="1"/>
  <c r="H88" i="43"/>
  <c r="H89" i="43" s="1"/>
  <c r="L88" i="43"/>
  <c r="L89" i="43" s="1"/>
  <c r="P88" i="43"/>
  <c r="P89" i="43" s="1"/>
  <c r="K80" i="43"/>
  <c r="K81" i="43" s="1"/>
  <c r="O80" i="43"/>
  <c r="O81" i="43" s="1"/>
  <c r="E88" i="43"/>
  <c r="E89" i="43" s="1"/>
  <c r="I88" i="43"/>
  <c r="I89" i="43" s="1"/>
  <c r="M88" i="43"/>
  <c r="M89" i="43" s="1"/>
  <c r="Q88" i="43"/>
  <c r="Q89" i="43" s="1"/>
  <c r="D48" i="43"/>
  <c r="D49" i="43" s="1"/>
  <c r="H48" i="43"/>
  <c r="H49" i="43" s="1"/>
  <c r="L48" i="43"/>
  <c r="L49" i="43" s="1"/>
  <c r="P48" i="43"/>
  <c r="P49" i="43" s="1"/>
  <c r="E48" i="43"/>
  <c r="E49" i="43" s="1"/>
  <c r="I48" i="43"/>
  <c r="I49" i="43" s="1"/>
  <c r="M48" i="43"/>
  <c r="M49" i="43" s="1"/>
  <c r="Q48" i="43"/>
  <c r="Q49" i="43" s="1"/>
  <c r="D40" i="43"/>
  <c r="D41" i="43" s="1"/>
  <c r="H40" i="43"/>
  <c r="H41" i="43" s="1"/>
  <c r="L40" i="43"/>
  <c r="L41" i="43" s="1"/>
  <c r="P40" i="43"/>
  <c r="P41" i="43" s="1"/>
  <c r="E40" i="43"/>
  <c r="E41" i="43" s="1"/>
  <c r="I40" i="43"/>
  <c r="I41" i="43" s="1"/>
  <c r="M40" i="43"/>
  <c r="M41" i="43" s="1"/>
  <c r="Q40" i="43"/>
  <c r="Q41" i="43" s="1"/>
  <c r="D32" i="43"/>
  <c r="D33" i="43" s="1"/>
  <c r="H32" i="43"/>
  <c r="H33" i="43" s="1"/>
  <c r="L32" i="43"/>
  <c r="L33" i="43" s="1"/>
  <c r="P32" i="43"/>
  <c r="P33" i="43" s="1"/>
  <c r="E32" i="43"/>
  <c r="E33" i="43" s="1"/>
  <c r="I32" i="43"/>
  <c r="I33" i="43" s="1"/>
  <c r="M32" i="43"/>
  <c r="M33" i="43" s="1"/>
  <c r="Q32" i="43"/>
  <c r="Q33" i="43" s="1"/>
  <c r="D24" i="43"/>
  <c r="D25" i="43" s="1"/>
  <c r="L24" i="43"/>
  <c r="L25" i="43" s="1"/>
  <c r="H24" i="43"/>
  <c r="H25" i="43" s="1"/>
  <c r="P24" i="43"/>
  <c r="P25" i="43" s="1"/>
  <c r="E24" i="43"/>
  <c r="E25" i="43" s="1"/>
  <c r="I24" i="43"/>
  <c r="I25" i="43" s="1"/>
  <c r="M24" i="43"/>
  <c r="M25" i="43" s="1"/>
  <c r="Q24" i="43"/>
  <c r="Q25" i="43" s="1"/>
  <c r="A3" i="47" l="1"/>
  <c r="Q1" i="47"/>
  <c r="P1" i="47"/>
  <c r="O1" i="47"/>
  <c r="N1" i="47"/>
  <c r="M1" i="47"/>
  <c r="L1" i="47"/>
  <c r="K1" i="47"/>
  <c r="J1" i="47"/>
  <c r="I1" i="47"/>
  <c r="H1" i="47"/>
  <c r="G1" i="47"/>
  <c r="F1" i="47"/>
  <c r="E1" i="47"/>
  <c r="D1" i="47"/>
  <c r="O11" i="47" l="1"/>
  <c r="K11" i="47"/>
  <c r="G11" i="47"/>
  <c r="R10" i="47"/>
  <c r="N10" i="47"/>
  <c r="J10" i="47"/>
  <c r="F10" i="47"/>
  <c r="Q9" i="47"/>
  <c r="M9" i="47"/>
  <c r="I9" i="47"/>
  <c r="E9" i="47"/>
  <c r="H11" i="47"/>
  <c r="K10" i="47"/>
  <c r="N9" i="47"/>
  <c r="F9" i="47"/>
  <c r="R11" i="47"/>
  <c r="N11" i="47"/>
  <c r="J11" i="47"/>
  <c r="F11" i="47"/>
  <c r="Q10" i="47"/>
  <c r="M10" i="47"/>
  <c r="I10" i="47"/>
  <c r="E10" i="47"/>
  <c r="P9" i="47"/>
  <c r="H9" i="47"/>
  <c r="D9" i="47"/>
  <c r="P11" i="47"/>
  <c r="D11" i="47"/>
  <c r="G10" i="47"/>
  <c r="J9" i="47"/>
  <c r="Q11" i="47"/>
  <c r="M11" i="47"/>
  <c r="I11" i="47"/>
  <c r="E11" i="47"/>
  <c r="P10" i="47"/>
  <c r="H10" i="47"/>
  <c r="D10" i="47"/>
  <c r="O9" i="47"/>
  <c r="K9" i="47"/>
  <c r="G9" i="47"/>
  <c r="O10" i="47"/>
  <c r="R9" i="47"/>
  <c r="A13" i="47"/>
  <c r="D21" i="47" l="1"/>
  <c r="O21" i="47"/>
  <c r="K21" i="47"/>
  <c r="G21" i="47"/>
  <c r="Q20" i="47"/>
  <c r="M20" i="47"/>
  <c r="I20" i="47"/>
  <c r="E20" i="47"/>
  <c r="P19" i="47"/>
  <c r="H19" i="47"/>
  <c r="D19" i="47"/>
  <c r="H21" i="47"/>
  <c r="N20" i="47"/>
  <c r="Q19" i="47"/>
  <c r="E19" i="47"/>
  <c r="R21" i="47"/>
  <c r="N21" i="47"/>
  <c r="J21" i="47"/>
  <c r="F21" i="47"/>
  <c r="P20" i="47"/>
  <c r="H20" i="47"/>
  <c r="D20" i="47"/>
  <c r="O19" i="47"/>
  <c r="K19" i="47"/>
  <c r="G19" i="47"/>
  <c r="J20" i="47"/>
  <c r="M19" i="47"/>
  <c r="Q21" i="47"/>
  <c r="M21" i="47"/>
  <c r="I21" i="47"/>
  <c r="E21" i="47"/>
  <c r="O20" i="47"/>
  <c r="K20" i="47"/>
  <c r="G20" i="47"/>
  <c r="R19" i="47"/>
  <c r="N19" i="47"/>
  <c r="J19" i="47"/>
  <c r="F19" i="47"/>
  <c r="P21" i="47"/>
  <c r="R20" i="47"/>
  <c r="F20" i="47"/>
  <c r="I19" i="47"/>
  <c r="A23" i="47"/>
  <c r="Q31" i="47" l="1"/>
  <c r="M31" i="47"/>
  <c r="I31" i="47"/>
  <c r="E31" i="47"/>
  <c r="P30" i="47"/>
  <c r="H30" i="47"/>
  <c r="D30" i="47"/>
  <c r="O29" i="47"/>
  <c r="K29" i="47"/>
  <c r="G29" i="47"/>
  <c r="R31" i="47"/>
  <c r="F31" i="47"/>
  <c r="I30" i="47"/>
  <c r="P29" i="47"/>
  <c r="P31" i="47"/>
  <c r="H31" i="47"/>
  <c r="D31" i="47"/>
  <c r="O30" i="47"/>
  <c r="K30" i="47"/>
  <c r="G30" i="47"/>
  <c r="R29" i="47"/>
  <c r="N29" i="47"/>
  <c r="J29" i="47"/>
  <c r="F29" i="47"/>
  <c r="N31" i="47"/>
  <c r="Q30" i="47"/>
  <c r="E30" i="47"/>
  <c r="H29" i="47"/>
  <c r="D29" i="47"/>
  <c r="O31" i="47"/>
  <c r="K31" i="47"/>
  <c r="G31" i="47"/>
  <c r="R30" i="47"/>
  <c r="N30" i="47"/>
  <c r="J30" i="47"/>
  <c r="F30" i="47"/>
  <c r="Q29" i="47"/>
  <c r="M29" i="47"/>
  <c r="I29" i="47"/>
  <c r="E29" i="47"/>
  <c r="J31" i="47"/>
  <c r="M30" i="47"/>
  <c r="A33" i="47"/>
  <c r="D38" i="47" l="1"/>
  <c r="H38" i="47"/>
  <c r="P38" i="47"/>
  <c r="E42" i="47"/>
  <c r="I42" i="47"/>
  <c r="M42" i="47"/>
  <c r="Q42" i="47"/>
  <c r="K38" i="47"/>
  <c r="D42" i="47"/>
  <c r="P42" i="47"/>
  <c r="E38" i="47"/>
  <c r="I38" i="47"/>
  <c r="M38" i="47"/>
  <c r="Q38" i="47"/>
  <c r="F42" i="47"/>
  <c r="J42" i="47"/>
  <c r="N42" i="47"/>
  <c r="R42" i="47"/>
  <c r="G38" i="47"/>
  <c r="O38" i="47"/>
  <c r="F38" i="47"/>
  <c r="J38" i="47"/>
  <c r="N38" i="47"/>
  <c r="R38" i="47"/>
  <c r="G42" i="47"/>
  <c r="K42" i="47"/>
  <c r="O42" i="47"/>
  <c r="A43" i="47"/>
  <c r="H42" i="47"/>
  <c r="Q15" i="43"/>
  <c r="P15" i="43"/>
  <c r="O15" i="43"/>
  <c r="O16" i="43" s="1"/>
  <c r="N15" i="43"/>
  <c r="N16" i="43" s="1"/>
  <c r="N17" i="43" s="1"/>
  <c r="M15" i="43"/>
  <c r="L15" i="43"/>
  <c r="K15" i="43"/>
  <c r="K16" i="43" s="1"/>
  <c r="J15" i="43"/>
  <c r="J16" i="43" s="1"/>
  <c r="J17" i="43" s="1"/>
  <c r="I15" i="43"/>
  <c r="H15" i="43"/>
  <c r="G15" i="43"/>
  <c r="F15" i="43"/>
  <c r="F16" i="43" s="1"/>
  <c r="F17" i="43" s="1"/>
  <c r="E15" i="43"/>
  <c r="D15" i="43"/>
  <c r="Q7" i="43"/>
  <c r="P7" i="43"/>
  <c r="O7" i="43"/>
  <c r="O8" i="43" s="1"/>
  <c r="O9" i="43" s="1"/>
  <c r="N7" i="43"/>
  <c r="N8" i="43" s="1"/>
  <c r="N9" i="43" s="1"/>
  <c r="M7" i="43"/>
  <c r="L7" i="43"/>
  <c r="K7" i="43"/>
  <c r="K8" i="43" s="1"/>
  <c r="K9" i="43" s="1"/>
  <c r="J7" i="43"/>
  <c r="J8" i="43" s="1"/>
  <c r="J9" i="43" s="1"/>
  <c r="I7" i="43"/>
  <c r="H7" i="43"/>
  <c r="G7" i="43"/>
  <c r="G8" i="43" s="1"/>
  <c r="G9" i="43" s="1"/>
  <c r="F7" i="43"/>
  <c r="F8" i="43" s="1"/>
  <c r="F9" i="43" s="1"/>
  <c r="E7" i="43"/>
  <c r="D7" i="43"/>
  <c r="L19" i="47" l="1"/>
  <c r="L30" i="47"/>
  <c r="E43" i="47"/>
  <c r="I43" i="47"/>
  <c r="M43" i="47"/>
  <c r="Q43" i="47"/>
  <c r="H43" i="47"/>
  <c r="F43" i="47"/>
  <c r="J43" i="47"/>
  <c r="N43" i="47"/>
  <c r="R43" i="47"/>
  <c r="G43" i="47"/>
  <c r="K43" i="47"/>
  <c r="O43" i="47"/>
  <c r="D43" i="47"/>
  <c r="P43" i="47"/>
  <c r="A53" i="47"/>
  <c r="K17" i="43"/>
  <c r="O17" i="43"/>
  <c r="G16" i="43"/>
  <c r="G17" i="43" s="1"/>
  <c r="D16" i="43"/>
  <c r="D17" i="43" s="1"/>
  <c r="H16" i="43"/>
  <c r="H17" i="43" s="1"/>
  <c r="L16" i="43"/>
  <c r="L17" i="43" s="1"/>
  <c r="P16" i="43"/>
  <c r="P17" i="43" s="1"/>
  <c r="E16" i="43"/>
  <c r="E17" i="43" s="1"/>
  <c r="I16" i="43"/>
  <c r="I17" i="43" s="1"/>
  <c r="M16" i="43"/>
  <c r="M17" i="43" s="1"/>
  <c r="Q16" i="43"/>
  <c r="Q17" i="43" s="1"/>
  <c r="D8" i="43"/>
  <c r="D9" i="43" s="1"/>
  <c r="H8" i="43"/>
  <c r="H9" i="43" s="1"/>
  <c r="L8" i="43"/>
  <c r="L9" i="43" s="1"/>
  <c r="P8" i="43"/>
  <c r="P9" i="43" s="1"/>
  <c r="E8" i="43"/>
  <c r="E9" i="43" s="1"/>
  <c r="I8" i="43"/>
  <c r="I9" i="43" s="1"/>
  <c r="M8" i="43"/>
  <c r="M9" i="43" s="1"/>
  <c r="Q8" i="43"/>
  <c r="Q9" i="43" s="1"/>
  <c r="L42" i="47" l="1"/>
  <c r="L31" i="47"/>
  <c r="L11" i="47"/>
  <c r="L50" i="47"/>
  <c r="L59" i="47"/>
  <c r="L38" i="47"/>
  <c r="L21" i="47"/>
  <c r="L10" i="47"/>
  <c r="L60" i="47"/>
  <c r="L41" i="47"/>
  <c r="L43" i="47"/>
  <c r="L29" i="47"/>
  <c r="L20" i="47"/>
  <c r="L9" i="47"/>
  <c r="L39" i="47"/>
  <c r="L51" i="47"/>
  <c r="L40" i="47"/>
  <c r="L49" i="47"/>
  <c r="L61" i="47"/>
  <c r="A63" i="47"/>
  <c r="A70" i="47" l="1"/>
  <c r="B13" i="44"/>
  <c r="B12" i="44"/>
  <c r="B11" i="44"/>
  <c r="B10" i="44"/>
  <c r="B9" i="44"/>
  <c r="B8" i="44"/>
  <c r="B7" i="44"/>
  <c r="B6" i="44"/>
  <c r="B2" i="44"/>
  <c r="B3" i="44" s="1"/>
  <c r="C1" i="44"/>
  <c r="C13" i="44" s="1"/>
  <c r="D1" i="44" l="1"/>
  <c r="D10" i="44" s="1"/>
  <c r="A77" i="47"/>
  <c r="D9" i="44"/>
  <c r="D11" i="44"/>
  <c r="D13" i="44"/>
  <c r="B4" i="44"/>
  <c r="D7" i="44"/>
  <c r="E1" i="44"/>
  <c r="C2" i="44"/>
  <c r="C6" i="44"/>
  <c r="C8" i="44"/>
  <c r="C10" i="44"/>
  <c r="C12" i="44"/>
  <c r="B5" i="44"/>
  <c r="D8" i="44"/>
  <c r="D12" i="44"/>
  <c r="D6" i="44"/>
  <c r="C7" i="44"/>
  <c r="C9" i="44"/>
  <c r="C11" i="44"/>
  <c r="D2" i="44" l="1"/>
  <c r="D4" i="44" s="1"/>
  <c r="A84" i="47"/>
  <c r="E12" i="44"/>
  <c r="E10" i="44"/>
  <c r="E8" i="44"/>
  <c r="E6" i="44"/>
  <c r="E2" i="44"/>
  <c r="F1" i="44"/>
  <c r="E13" i="44"/>
  <c r="E11" i="44"/>
  <c r="E9" i="44"/>
  <c r="E7" i="44"/>
  <c r="C5" i="44"/>
  <c r="C3" i="44"/>
  <c r="C4" i="44"/>
  <c r="D5" i="44" l="1"/>
  <c r="D3" i="44"/>
  <c r="A91" i="47"/>
  <c r="G1" i="44"/>
  <c r="F13" i="44"/>
  <c r="F11" i="44"/>
  <c r="F9" i="44"/>
  <c r="F7" i="44"/>
  <c r="F6" i="44"/>
  <c r="F12" i="44"/>
  <c r="F10" i="44"/>
  <c r="F8" i="44"/>
  <c r="F2" i="44"/>
  <c r="E4" i="44"/>
  <c r="E5" i="44"/>
  <c r="E3" i="44"/>
  <c r="A98" i="47" l="1"/>
  <c r="F5" i="44"/>
  <c r="F3" i="44"/>
  <c r="F4" i="44"/>
  <c r="G13" i="44"/>
  <c r="G11" i="44"/>
  <c r="G9" i="44"/>
  <c r="G7" i="44"/>
  <c r="G12" i="44"/>
  <c r="G10" i="44"/>
  <c r="G8" i="44"/>
  <c r="G6" i="44"/>
  <c r="G2" i="44"/>
  <c r="H1" i="44"/>
  <c r="G5" i="44" l="1"/>
  <c r="G3" i="44"/>
  <c r="G4" i="44"/>
  <c r="H10" i="44"/>
  <c r="H6" i="44"/>
  <c r="H12" i="44"/>
  <c r="H8" i="44"/>
  <c r="H2" i="44"/>
  <c r="I1" i="44"/>
  <c r="H13" i="44"/>
  <c r="H11" i="44"/>
  <c r="H9" i="44"/>
  <c r="H7" i="44"/>
  <c r="H4" i="44" l="1"/>
  <c r="H5" i="44"/>
  <c r="H3" i="44"/>
  <c r="I12" i="44"/>
  <c r="I10" i="44"/>
  <c r="I8" i="44"/>
  <c r="I6" i="44"/>
  <c r="I2" i="44"/>
  <c r="I13" i="44"/>
  <c r="I11" i="44"/>
  <c r="I9" i="44"/>
  <c r="I7" i="44"/>
  <c r="J1" i="44"/>
  <c r="I4" i="44" l="1"/>
  <c r="I5" i="44"/>
  <c r="I3" i="44"/>
  <c r="K1" i="44"/>
  <c r="J9" i="44"/>
  <c r="J13" i="44"/>
  <c r="J11" i="44"/>
  <c r="J7" i="44"/>
  <c r="J10" i="44"/>
  <c r="J2" i="44"/>
  <c r="J12" i="44"/>
  <c r="J8" i="44"/>
  <c r="J6" i="44"/>
  <c r="A2" i="43" l="1"/>
  <c r="B2" i="43"/>
  <c r="C10" i="43"/>
  <c r="K13" i="44"/>
  <c r="K11" i="44"/>
  <c r="K9" i="44"/>
  <c r="K7" i="44"/>
  <c r="K12" i="44"/>
  <c r="K10" i="44"/>
  <c r="K8" i="44"/>
  <c r="K6" i="44"/>
  <c r="K2" i="44"/>
  <c r="J5" i="44"/>
  <c r="J3" i="44"/>
  <c r="J4" i="44"/>
  <c r="C18" i="43" l="1"/>
  <c r="C11" i="43"/>
  <c r="C12" i="43" s="1"/>
  <c r="C13" i="43" s="1"/>
  <c r="C14" i="43" s="1"/>
  <c r="A10" i="43"/>
  <c r="B10" i="43"/>
  <c r="B3" i="43"/>
  <c r="B4" i="43" s="1"/>
  <c r="B5" i="43" s="1"/>
  <c r="B6" i="43" s="1"/>
  <c r="B7" i="43" s="1"/>
  <c r="B8" i="43" s="1"/>
  <c r="B9" i="43" s="1"/>
  <c r="A3" i="43"/>
  <c r="A4" i="43" s="1"/>
  <c r="A5" i="43" s="1"/>
  <c r="A6" i="43" s="1"/>
  <c r="A7" i="43" s="1"/>
  <c r="A8" i="43" s="1"/>
  <c r="A9" i="43" s="1"/>
  <c r="K5" i="44"/>
  <c r="K3" i="44"/>
  <c r="K4" i="44"/>
  <c r="C19" i="43" l="1"/>
  <c r="C26" i="43"/>
  <c r="B18" i="43"/>
  <c r="A18" i="43"/>
  <c r="B11" i="43"/>
  <c r="A11" i="43"/>
  <c r="B12" i="43"/>
  <c r="B13" i="43" s="1"/>
  <c r="B14" i="43" s="1"/>
  <c r="B15" i="43" s="1"/>
  <c r="B16" i="43" s="1"/>
  <c r="B17" i="43" s="1"/>
  <c r="A12" i="43" l="1"/>
  <c r="A13" i="43" s="1"/>
  <c r="A14" i="43" s="1"/>
  <c r="A15" i="43" s="1"/>
  <c r="A16" i="43" s="1"/>
  <c r="A17" i="43" s="1"/>
  <c r="C27" i="43"/>
  <c r="C34" i="43"/>
  <c r="A26" i="43"/>
  <c r="B26" i="43"/>
  <c r="B19" i="43"/>
  <c r="C20" i="43"/>
  <c r="A19" i="43"/>
  <c r="B20" i="43" l="1"/>
  <c r="C21" i="43"/>
  <c r="A20" i="43"/>
  <c r="C35" i="43"/>
  <c r="C42" i="43"/>
  <c r="A34" i="43"/>
  <c r="B34" i="43"/>
  <c r="C28" i="43"/>
  <c r="B27" i="43"/>
  <c r="A27" i="43"/>
  <c r="B28" i="43" l="1"/>
  <c r="A28" i="43"/>
  <c r="C29" i="43"/>
  <c r="C36" i="43"/>
  <c r="B35" i="43"/>
  <c r="A35" i="43"/>
  <c r="A21" i="43"/>
  <c r="B21" i="43"/>
  <c r="C22" i="43"/>
  <c r="C43" i="43"/>
  <c r="C50" i="43"/>
  <c r="A42" i="43"/>
  <c r="B42" i="43"/>
  <c r="C51" i="43" l="1"/>
  <c r="A50" i="43"/>
  <c r="B50" i="43"/>
  <c r="C58" i="43"/>
  <c r="B22" i="43"/>
  <c r="B23" i="43" s="1"/>
  <c r="B24" i="43" s="1"/>
  <c r="B25" i="43" s="1"/>
  <c r="A22" i="43"/>
  <c r="B43" i="43"/>
  <c r="C44" i="43"/>
  <c r="A43" i="43"/>
  <c r="C30" i="43"/>
  <c r="A29" i="43"/>
  <c r="B29" i="43"/>
  <c r="C37" i="43"/>
  <c r="B36" i="43"/>
  <c r="A36" i="43"/>
  <c r="C38" i="43" l="1"/>
  <c r="B37" i="43"/>
  <c r="A37" i="43"/>
  <c r="A44" i="43"/>
  <c r="C45" i="43"/>
  <c r="B44" i="43"/>
  <c r="A23" i="43"/>
  <c r="A30" i="43"/>
  <c r="A31" i="43" s="1"/>
  <c r="A32" i="43" s="1"/>
  <c r="A33" i="43" s="1"/>
  <c r="B30" i="43"/>
  <c r="B31" i="43" s="1"/>
  <c r="B32" i="43" s="1"/>
  <c r="B33" i="43" s="1"/>
  <c r="B58" i="43"/>
  <c r="C66" i="43"/>
  <c r="A58" i="43"/>
  <c r="C59" i="43"/>
  <c r="B51" i="43"/>
  <c r="C52" i="43"/>
  <c r="A51" i="43"/>
  <c r="A52" i="43" l="1"/>
  <c r="C53" i="43"/>
  <c r="B52" i="43"/>
  <c r="C67" i="43"/>
  <c r="B66" i="43"/>
  <c r="C74" i="43"/>
  <c r="A66" i="43"/>
  <c r="A59" i="43"/>
  <c r="C60" i="43"/>
  <c r="B59" i="43"/>
  <c r="A24" i="43"/>
  <c r="C46" i="43"/>
  <c r="B45" i="43"/>
  <c r="A45" i="43"/>
  <c r="B38" i="43"/>
  <c r="B39" i="43" s="1"/>
  <c r="B40" i="43" s="1"/>
  <c r="B41" i="43" s="1"/>
  <c r="A38" i="43"/>
  <c r="A39" i="43" s="1"/>
  <c r="A40" i="43" s="1"/>
  <c r="A41" i="43" s="1"/>
  <c r="B46" i="43" l="1"/>
  <c r="B47" i="43" s="1"/>
  <c r="B48" i="43" s="1"/>
  <c r="B49" i="43" s="1"/>
  <c r="A46" i="43"/>
  <c r="A47" i="43" s="1"/>
  <c r="A48" i="43" s="1"/>
  <c r="A49" i="43" s="1"/>
  <c r="B67" i="43"/>
  <c r="A67" i="43"/>
  <c r="C68" i="43"/>
  <c r="A25" i="43"/>
  <c r="B74" i="43"/>
  <c r="A74" i="43"/>
  <c r="C82" i="43"/>
  <c r="C75" i="43"/>
  <c r="A53" i="43"/>
  <c r="C54" i="43"/>
  <c r="B53" i="43"/>
  <c r="A60" i="43"/>
  <c r="C61" i="43"/>
  <c r="B60" i="43"/>
  <c r="B75" i="43" l="1"/>
  <c r="A75" i="43"/>
  <c r="C76" i="43"/>
  <c r="C90" i="43"/>
  <c r="A82" i="43"/>
  <c r="C83" i="43"/>
  <c r="B82" i="43"/>
  <c r="A68" i="43"/>
  <c r="C69" i="43"/>
  <c r="B68" i="43"/>
  <c r="B54" i="43"/>
  <c r="B55" i="43" s="1"/>
  <c r="B56" i="43" s="1"/>
  <c r="B57" i="43" s="1"/>
  <c r="A54" i="43"/>
  <c r="C62" i="43"/>
  <c r="B61" i="43"/>
  <c r="A61" i="43"/>
  <c r="A62" i="43" l="1"/>
  <c r="A63" i="43" s="1"/>
  <c r="A64" i="43" s="1"/>
  <c r="A65" i="43" s="1"/>
  <c r="B62" i="43"/>
  <c r="B63" i="43" s="1"/>
  <c r="B64" i="43" s="1"/>
  <c r="B65" i="43" s="1"/>
  <c r="B69" i="43"/>
  <c r="A69" i="43"/>
  <c r="C70" i="43"/>
  <c r="C77" i="43"/>
  <c r="B76" i="43"/>
  <c r="A76" i="43"/>
  <c r="A55" i="43"/>
  <c r="C91" i="43"/>
  <c r="C98" i="43"/>
  <c r="A90" i="43"/>
  <c r="B90" i="43"/>
  <c r="B83" i="43"/>
  <c r="A83" i="43"/>
  <c r="C84" i="43"/>
  <c r="A98" i="43" l="1"/>
  <c r="C106" i="43"/>
  <c r="C99" i="43"/>
  <c r="B98" i="43"/>
  <c r="C78" i="43"/>
  <c r="B77" i="43"/>
  <c r="A77" i="43"/>
  <c r="C85" i="43"/>
  <c r="B84" i="43"/>
  <c r="A84" i="43"/>
  <c r="A91" i="43"/>
  <c r="B91" i="43"/>
  <c r="C92" i="43"/>
  <c r="A56" i="43"/>
  <c r="A70" i="43"/>
  <c r="A71" i="43" s="1"/>
  <c r="A72" i="43" s="1"/>
  <c r="A73" i="43" s="1"/>
  <c r="B70" i="43"/>
  <c r="B71" i="43" s="1"/>
  <c r="B72" i="43" s="1"/>
  <c r="B73" i="43" s="1"/>
  <c r="B92" i="43" l="1"/>
  <c r="A92" i="43"/>
  <c r="C93" i="43"/>
  <c r="B78" i="43"/>
  <c r="B79" i="43" s="1"/>
  <c r="B80" i="43" s="1"/>
  <c r="B81" i="43" s="1"/>
  <c r="A78" i="43"/>
  <c r="A79" i="43" s="1"/>
  <c r="A80" i="43" s="1"/>
  <c r="A81" i="43" s="1"/>
  <c r="C86" i="43"/>
  <c r="A85" i="43"/>
  <c r="B85" i="43"/>
  <c r="C100" i="43"/>
  <c r="B99" i="43"/>
  <c r="A99" i="43"/>
  <c r="A57" i="43"/>
  <c r="C107" i="43"/>
  <c r="B106" i="43"/>
  <c r="C114" i="43"/>
  <c r="A106" i="43"/>
  <c r="B114" i="43" l="1"/>
  <c r="C122" i="43"/>
  <c r="A114" i="43"/>
  <c r="C115" i="43"/>
  <c r="C94" i="43"/>
  <c r="B93" i="43"/>
  <c r="A93" i="43"/>
  <c r="C108" i="43"/>
  <c r="B107" i="43"/>
  <c r="A107" i="43"/>
  <c r="A86" i="43"/>
  <c r="B86" i="43"/>
  <c r="B87" i="43" s="1"/>
  <c r="B88" i="43" s="1"/>
  <c r="B89" i="43" s="1"/>
  <c r="C101" i="43"/>
  <c r="B100" i="43"/>
  <c r="A100" i="43"/>
  <c r="A87" i="43" l="1"/>
  <c r="A115" i="43"/>
  <c r="C116" i="43"/>
  <c r="B115" i="43"/>
  <c r="B101" i="43"/>
  <c r="A101" i="43"/>
  <c r="C102" i="43"/>
  <c r="A94" i="43"/>
  <c r="A95" i="43" s="1"/>
  <c r="A96" i="43" s="1"/>
  <c r="A97" i="43" s="1"/>
  <c r="B94" i="43"/>
  <c r="B95" i="43" s="1"/>
  <c r="B96" i="43" s="1"/>
  <c r="B97" i="43" s="1"/>
  <c r="C130" i="43"/>
  <c r="A122" i="43"/>
  <c r="C123" i="43"/>
  <c r="B122" i="43"/>
  <c r="A108" i="43"/>
  <c r="C109" i="43"/>
  <c r="B108" i="43"/>
  <c r="A109" i="43" l="1"/>
  <c r="C110" i="43"/>
  <c r="B109" i="43"/>
  <c r="C124" i="43"/>
  <c r="B123" i="43"/>
  <c r="A123" i="43"/>
  <c r="A102" i="43"/>
  <c r="A103" i="43" s="1"/>
  <c r="A104" i="43" s="1"/>
  <c r="A105" i="43" s="1"/>
  <c r="B102" i="43"/>
  <c r="B103" i="43" s="1"/>
  <c r="B104" i="43" s="1"/>
  <c r="B105" i="43" s="1"/>
  <c r="B116" i="43"/>
  <c r="A116" i="43"/>
  <c r="C117" i="43"/>
  <c r="C131" i="43"/>
  <c r="C138" i="43"/>
  <c r="A130" i="43"/>
  <c r="B130" i="43"/>
  <c r="A88" i="43"/>
  <c r="A89" i="43" l="1"/>
  <c r="A131" i="43"/>
  <c r="C132" i="43"/>
  <c r="B131" i="43"/>
  <c r="A124" i="43"/>
  <c r="C125" i="43"/>
  <c r="B124" i="43"/>
  <c r="A117" i="43"/>
  <c r="C118" i="43"/>
  <c r="B117" i="43"/>
  <c r="B110" i="43"/>
  <c r="B111" i="43" s="1"/>
  <c r="B112" i="43" s="1"/>
  <c r="B113" i="43" s="1"/>
  <c r="A110" i="43"/>
  <c r="A111" i="43" s="1"/>
  <c r="A112" i="43" s="1"/>
  <c r="A113" i="43" s="1"/>
  <c r="B138" i="43"/>
  <c r="C146" i="43"/>
  <c r="A138" i="43"/>
  <c r="C139" i="43"/>
  <c r="A146" i="43" l="1"/>
  <c r="C147" i="43"/>
  <c r="B146" i="43"/>
  <c r="C154" i="43"/>
  <c r="B118" i="43"/>
  <c r="B119" i="43" s="1"/>
  <c r="B120" i="43" s="1"/>
  <c r="B121" i="43" s="1"/>
  <c r="A118" i="43"/>
  <c r="A119" i="43" s="1"/>
  <c r="A120" i="43" s="1"/>
  <c r="A121" i="43" s="1"/>
  <c r="A125" i="43"/>
  <c r="B125" i="43"/>
  <c r="C126" i="43"/>
  <c r="A139" i="43"/>
  <c r="C140" i="43"/>
  <c r="B139" i="43"/>
  <c r="B132" i="43"/>
  <c r="A132" i="43"/>
  <c r="C133" i="43"/>
  <c r="A133" i="43" l="1"/>
  <c r="B133" i="43"/>
  <c r="C134" i="43"/>
  <c r="A126" i="43"/>
  <c r="B126" i="43"/>
  <c r="B127" i="43" s="1"/>
  <c r="B128" i="43" s="1"/>
  <c r="B129" i="43" s="1"/>
  <c r="A140" i="43"/>
  <c r="C141" i="43"/>
  <c r="B140" i="43"/>
  <c r="C148" i="43"/>
  <c r="B147" i="43"/>
  <c r="A147" i="43"/>
  <c r="A154" i="43"/>
  <c r="C155" i="43"/>
  <c r="B154" i="43"/>
  <c r="C162" i="43"/>
  <c r="C170" i="43" l="1"/>
  <c r="C163" i="43"/>
  <c r="B162" i="43"/>
  <c r="A162" i="43"/>
  <c r="A127" i="43"/>
  <c r="A134" i="43"/>
  <c r="A135" i="43" s="1"/>
  <c r="A136" i="43" s="1"/>
  <c r="A137" i="43" s="1"/>
  <c r="B134" i="43"/>
  <c r="B135" i="43" s="1"/>
  <c r="B136" i="43" s="1"/>
  <c r="B137" i="43" s="1"/>
  <c r="B155" i="43"/>
  <c r="A155" i="43"/>
  <c r="C156" i="43"/>
  <c r="B148" i="43"/>
  <c r="A148" i="43"/>
  <c r="C149" i="43"/>
  <c r="C142" i="43"/>
  <c r="B141" i="43"/>
  <c r="A141" i="43"/>
  <c r="A149" i="43" l="1"/>
  <c r="C150" i="43"/>
  <c r="B149" i="43"/>
  <c r="A163" i="43"/>
  <c r="C164" i="43"/>
  <c r="B163" i="43"/>
  <c r="B142" i="43"/>
  <c r="B143" i="43" s="1"/>
  <c r="B144" i="43" s="1"/>
  <c r="B145" i="43" s="1"/>
  <c r="A142" i="43"/>
  <c r="A143" i="43" s="1"/>
  <c r="A144" i="43" s="1"/>
  <c r="A145" i="43" s="1"/>
  <c r="C157" i="43"/>
  <c r="B156" i="43"/>
  <c r="A156" i="43"/>
  <c r="A128" i="43"/>
  <c r="C171" i="43"/>
  <c r="A170" i="43"/>
  <c r="B170" i="43"/>
  <c r="C178" i="43"/>
  <c r="A171" i="43" l="1"/>
  <c r="C172" i="43"/>
  <c r="B171" i="43"/>
  <c r="A129" i="43"/>
  <c r="C179" i="43"/>
  <c r="B178" i="43"/>
  <c r="A178" i="43"/>
  <c r="C186" i="43"/>
  <c r="B150" i="43"/>
  <c r="B151" i="43" s="1"/>
  <c r="B152" i="43" s="1"/>
  <c r="B153" i="43" s="1"/>
  <c r="A150" i="43"/>
  <c r="A151" i="43" s="1"/>
  <c r="A152" i="43" s="1"/>
  <c r="A153" i="43" s="1"/>
  <c r="B157" i="43"/>
  <c r="A157" i="43"/>
  <c r="C158" i="43"/>
  <c r="C165" i="43"/>
  <c r="B164" i="43"/>
  <c r="A164" i="43"/>
  <c r="B179" i="43" l="1"/>
  <c r="A179" i="43"/>
  <c r="C180" i="43"/>
  <c r="A172" i="43"/>
  <c r="C173" i="43"/>
  <c r="B172" i="43"/>
  <c r="A165" i="43"/>
  <c r="C166" i="43"/>
  <c r="B165" i="43"/>
  <c r="B158" i="43"/>
  <c r="B159" i="43" s="1"/>
  <c r="B160" i="43" s="1"/>
  <c r="B161" i="43" s="1"/>
  <c r="A158" i="43"/>
  <c r="C187" i="43"/>
  <c r="B186" i="43"/>
  <c r="C194" i="43"/>
  <c r="A186" i="43"/>
  <c r="C202" i="43" l="1"/>
  <c r="A194" i="43"/>
  <c r="C195" i="43"/>
  <c r="B194" i="43"/>
  <c r="A173" i="43"/>
  <c r="B173" i="43"/>
  <c r="C174" i="43"/>
  <c r="A166" i="43"/>
  <c r="A167" i="43" s="1"/>
  <c r="A168" i="43" s="1"/>
  <c r="A169" i="43" s="1"/>
  <c r="B166" i="43"/>
  <c r="B167" i="43" s="1"/>
  <c r="B168" i="43" s="1"/>
  <c r="B169" i="43" s="1"/>
  <c r="C181" i="43"/>
  <c r="B180" i="43"/>
  <c r="A180" i="43"/>
  <c r="C188" i="43"/>
  <c r="B187" i="43"/>
  <c r="A187" i="43"/>
  <c r="A159" i="43"/>
  <c r="A174" i="43" l="1"/>
  <c r="A175" i="43" s="1"/>
  <c r="A176" i="43" s="1"/>
  <c r="A177" i="43" s="1"/>
  <c r="B174" i="43"/>
  <c r="B175" i="43" s="1"/>
  <c r="B176" i="43" s="1"/>
  <c r="B177" i="43" s="1"/>
  <c r="C196" i="43"/>
  <c r="B195" i="43"/>
  <c r="A195" i="43"/>
  <c r="C189" i="43"/>
  <c r="B188" i="43"/>
  <c r="A188" i="43"/>
  <c r="A160" i="43"/>
  <c r="C203" i="43"/>
  <c r="B202" i="43"/>
  <c r="A202" i="43"/>
  <c r="B181" i="43"/>
  <c r="A181" i="43"/>
  <c r="C182" i="43"/>
  <c r="A203" i="43" l="1"/>
  <c r="C204" i="43"/>
  <c r="B203" i="43"/>
  <c r="A161" i="43"/>
  <c r="C197" i="43"/>
  <c r="B196" i="43"/>
  <c r="A196" i="43"/>
  <c r="B182" i="43"/>
  <c r="B183" i="43" s="1"/>
  <c r="B184" i="43" s="1"/>
  <c r="B185" i="43" s="1"/>
  <c r="A182" i="43"/>
  <c r="A183" i="43" s="1"/>
  <c r="A184" i="43" s="1"/>
  <c r="A185" i="43" s="1"/>
  <c r="A189" i="43"/>
  <c r="C190" i="43"/>
  <c r="B189" i="43"/>
  <c r="B190" i="43" l="1"/>
  <c r="B191" i="43" s="1"/>
  <c r="B192" i="43" s="1"/>
  <c r="B193" i="43" s="1"/>
  <c r="A190" i="43"/>
  <c r="A197" i="43"/>
  <c r="C198" i="43"/>
  <c r="B197" i="43"/>
  <c r="C205" i="43"/>
  <c r="B204" i="43"/>
  <c r="A204" i="43"/>
  <c r="A198" i="43" l="1"/>
  <c r="A199" i="43" s="1"/>
  <c r="A200" i="43" s="1"/>
  <c r="A201" i="43" s="1"/>
  <c r="B198" i="43"/>
  <c r="B199" i="43" s="1"/>
  <c r="B200" i="43" s="1"/>
  <c r="B201" i="43" s="1"/>
  <c r="A191" i="43"/>
  <c r="A205" i="43"/>
  <c r="B205" i="43"/>
  <c r="C206" i="43"/>
  <c r="A206" i="43" l="1"/>
  <c r="A207" i="43" s="1"/>
  <c r="A208" i="43" s="1"/>
  <c r="A209" i="43" s="1"/>
  <c r="B206" i="43"/>
  <c r="B207" i="43" s="1"/>
  <c r="B208" i="43" s="1"/>
  <c r="B209" i="43" s="1"/>
  <c r="A192" i="43"/>
  <c r="A193" i="43" l="1"/>
  <c r="J103" i="47"/>
  <c r="Q22" i="47"/>
  <c r="E62" i="47"/>
  <c r="P88" i="47"/>
  <c r="O74" i="47"/>
  <c r="F79" i="47"/>
  <c r="K64" i="47"/>
  <c r="L47" i="47"/>
  <c r="G54" i="47"/>
  <c r="Q7" i="47"/>
  <c r="N55" i="47"/>
  <c r="F4" i="47"/>
  <c r="M28" i="47"/>
  <c r="H84" i="47"/>
  <c r="D32" i="47"/>
  <c r="L44" i="47"/>
  <c r="P104" i="47"/>
  <c r="E83" i="47"/>
  <c r="N45" i="47"/>
  <c r="F86" i="47"/>
  <c r="J89" i="47"/>
  <c r="H95" i="47"/>
  <c r="J88" i="47"/>
  <c r="J94" i="47"/>
  <c r="J73" i="47"/>
  <c r="O73" i="47"/>
  <c r="D56" i="47"/>
  <c r="D26" i="47"/>
  <c r="J56" i="47"/>
  <c r="H36" i="47"/>
  <c r="N101" i="47"/>
  <c r="I36" i="47"/>
  <c r="D101" i="47"/>
  <c r="O26" i="47"/>
  <c r="F87" i="47"/>
  <c r="L56" i="47"/>
  <c r="J87" i="47"/>
  <c r="I73" i="47"/>
  <c r="Q6" i="47"/>
  <c r="E94" i="47"/>
  <c r="O36" i="47"/>
  <c r="M101" i="47"/>
  <c r="F6" i="47"/>
  <c r="K16" i="47"/>
  <c r="O16" i="47"/>
  <c r="L46" i="47"/>
  <c r="K6" i="47"/>
  <c r="G66" i="47"/>
  <c r="O94" i="47"/>
  <c r="E80" i="47"/>
  <c r="O80" i="47"/>
  <c r="Q87" i="47"/>
  <c r="O66" i="47"/>
  <c r="F80" i="47"/>
  <c r="K66" i="47"/>
  <c r="K101" i="47"/>
  <c r="P80" i="47"/>
  <c r="G56" i="47"/>
  <c r="N36" i="47"/>
  <c r="P87" i="47"/>
  <c r="M36" i="47"/>
  <c r="O87" i="47"/>
  <c r="N94" i="47"/>
  <c r="F94" i="47"/>
  <c r="L80" i="47"/>
  <c r="K87" i="47"/>
  <c r="J6" i="47"/>
  <c r="G101" i="47"/>
  <c r="F26" i="47"/>
  <c r="D80" i="47"/>
  <c r="L66" i="47"/>
  <c r="F101" i="47"/>
  <c r="I46" i="47"/>
  <c r="D87" i="47"/>
  <c r="K94" i="47"/>
  <c r="Q56" i="47"/>
  <c r="P56" i="47"/>
  <c r="F36" i="47"/>
  <c r="F56" i="47"/>
  <c r="K36" i="47"/>
  <c r="E56" i="47"/>
  <c r="G73" i="47"/>
  <c r="P6" i="47"/>
  <c r="Q36" i="47"/>
  <c r="L16" i="47"/>
  <c r="K56" i="47"/>
  <c r="N16" i="47"/>
  <c r="M80" i="47"/>
  <c r="N56" i="47"/>
  <c r="P66" i="47"/>
  <c r="N6" i="47"/>
  <c r="E6" i="47"/>
  <c r="P36" i="47"/>
  <c r="D6" i="47"/>
  <c r="G6" i="47"/>
  <c r="H101" i="47"/>
  <c r="J66" i="47"/>
  <c r="M73" i="47"/>
  <c r="P101" i="47"/>
  <c r="H66" i="47"/>
  <c r="O6" i="47"/>
  <c r="N73" i="47"/>
  <c r="E16" i="47"/>
  <c r="H80" i="47"/>
  <c r="L101" i="47"/>
  <c r="I94" i="47"/>
  <c r="G94" i="47"/>
  <c r="E101" i="47"/>
  <c r="I26" i="47"/>
  <c r="E66" i="47"/>
  <c r="I6" i="47"/>
  <c r="E46" i="47"/>
  <c r="L36" i="47"/>
  <c r="I66" i="47"/>
  <c r="J80" i="47"/>
  <c r="F16" i="47"/>
  <c r="K80" i="47"/>
  <c r="E73" i="47"/>
  <c r="Q46" i="47"/>
  <c r="H16" i="47"/>
  <c r="L87" i="47"/>
  <c r="P73" i="47"/>
  <c r="M6" i="47"/>
  <c r="N46" i="47"/>
  <c r="J101" i="47"/>
  <c r="M26" i="47"/>
  <c r="O56" i="47"/>
  <c r="E26" i="47"/>
  <c r="P26" i="47"/>
  <c r="N26" i="47"/>
  <c r="D73" i="47"/>
  <c r="M16" i="47"/>
  <c r="I80" i="47"/>
  <c r="O101" i="47"/>
  <c r="M87" i="47"/>
  <c r="H6" i="47"/>
  <c r="L94" i="47"/>
  <c r="D46" i="47"/>
  <c r="G26" i="47"/>
  <c r="L26" i="47"/>
  <c r="O46" i="47"/>
  <c r="K46" i="47"/>
  <c r="H56" i="47"/>
  <c r="M94" i="47"/>
  <c r="D16" i="47"/>
  <c r="P94" i="47"/>
  <c r="G16" i="47"/>
  <c r="I101" i="47"/>
  <c r="M46" i="47"/>
  <c r="E36" i="47"/>
  <c r="K73" i="47"/>
  <c r="Q80" i="47"/>
  <c r="Q66" i="47"/>
  <c r="Q26" i="47"/>
  <c r="G36" i="47"/>
  <c r="H26" i="47"/>
  <c r="Q94" i="47"/>
  <c r="H73" i="47"/>
  <c r="J16" i="47"/>
  <c r="L73" i="47"/>
  <c r="F46" i="47"/>
  <c r="M66" i="47"/>
  <c r="D36" i="47"/>
  <c r="Q16" i="47"/>
  <c r="J36" i="47"/>
  <c r="J26" i="47"/>
  <c r="G87" i="47"/>
  <c r="H87" i="47"/>
  <c r="J46" i="47"/>
  <c r="G46" i="47"/>
  <c r="M56" i="47"/>
  <c r="H94" i="47"/>
  <c r="Q101" i="47"/>
  <c r="F66" i="47"/>
  <c r="F73" i="47"/>
  <c r="N66" i="47"/>
  <c r="D94" i="47"/>
  <c r="K26" i="47"/>
  <c r="H46" i="47"/>
  <c r="P46" i="47"/>
  <c r="P16" i="47"/>
  <c r="E87" i="47"/>
  <c r="Q73" i="47"/>
  <c r="L6" i="47"/>
  <c r="I87" i="47"/>
  <c r="N87" i="47"/>
  <c r="N80" i="47"/>
  <c r="I16" i="47"/>
  <c r="I56" i="47"/>
  <c r="L65" i="47"/>
  <c r="R94" i="47" l="1"/>
  <c r="R93" i="47"/>
  <c r="R15" i="47"/>
  <c r="R85" i="47"/>
  <c r="R89" i="47"/>
  <c r="R17" i="47"/>
  <c r="R22" i="47"/>
  <c r="R53" i="47"/>
  <c r="R45" i="47"/>
  <c r="R102" i="47"/>
  <c r="R82" i="47"/>
  <c r="R90" i="47"/>
  <c r="R79" i="47"/>
  <c r="R3" i="47"/>
  <c r="R70" i="47"/>
  <c r="R88" i="47"/>
  <c r="R104" i="47"/>
  <c r="R100" i="47"/>
  <c r="R55" i="47"/>
  <c r="R95" i="47"/>
  <c r="R18" i="47"/>
  <c r="R13" i="47"/>
  <c r="R78" i="47"/>
  <c r="R48" i="47"/>
  <c r="R5" i="47"/>
  <c r="R91" i="47"/>
  <c r="R72" i="47"/>
  <c r="R77" i="47"/>
  <c r="M45" i="47"/>
  <c r="N89" i="47"/>
  <c r="Q74" i="47"/>
  <c r="F69" i="47"/>
  <c r="D37" i="47"/>
  <c r="R75" i="47"/>
  <c r="R12" i="47"/>
  <c r="R84" i="47"/>
  <c r="R74" i="47"/>
  <c r="R62" i="47"/>
  <c r="R92" i="47"/>
  <c r="R24" i="47"/>
  <c r="R86" i="47"/>
  <c r="R52" i="47"/>
  <c r="R68" i="47"/>
  <c r="R28" i="47"/>
  <c r="R8" i="47"/>
  <c r="R69" i="47"/>
  <c r="R83" i="47"/>
  <c r="G80" i="47"/>
  <c r="H15" i="47"/>
  <c r="L76" i="47"/>
  <c r="J35" i="47"/>
  <c r="N15" i="47"/>
  <c r="K97" i="47"/>
  <c r="I85" i="47"/>
  <c r="P99" i="47"/>
  <c r="P32" i="47"/>
  <c r="I37" i="47"/>
  <c r="N54" i="47"/>
  <c r="K22" i="47"/>
  <c r="G85" i="47"/>
  <c r="E85" i="47"/>
  <c r="R4" i="47"/>
  <c r="R34" i="47"/>
  <c r="R97" i="47"/>
  <c r="R76" i="47"/>
  <c r="R14" i="47"/>
  <c r="R37" i="47"/>
  <c r="R64" i="47"/>
  <c r="R57" i="47"/>
  <c r="R32" i="47"/>
  <c r="R71" i="47"/>
  <c r="R99" i="47"/>
  <c r="R44" i="47"/>
  <c r="R103" i="47"/>
  <c r="R96" i="47"/>
  <c r="R27" i="47"/>
  <c r="D66" i="47"/>
  <c r="K88" i="47"/>
  <c r="P3" i="47"/>
  <c r="Q92" i="47"/>
  <c r="P45" i="47"/>
  <c r="J74" i="47"/>
  <c r="K90" i="47"/>
  <c r="D96" i="47"/>
  <c r="I5" i="47"/>
  <c r="H22" i="47"/>
  <c r="F44" i="47"/>
  <c r="J76" i="47"/>
  <c r="N70" i="47"/>
  <c r="N48" i="47"/>
  <c r="N8" i="47"/>
  <c r="J86" i="47"/>
  <c r="G53" i="47"/>
  <c r="R7" i="47"/>
  <c r="R65" i="47"/>
  <c r="R35" i="47"/>
  <c r="R58" i="47"/>
  <c r="R47" i="47"/>
  <c r="R67" i="47"/>
  <c r="R25" i="47"/>
  <c r="R81" i="47"/>
  <c r="R23" i="47"/>
  <c r="R63" i="47"/>
  <c r="R33" i="47"/>
  <c r="R54" i="47"/>
  <c r="R98" i="47"/>
  <c r="R46" i="47"/>
  <c r="R36" i="47"/>
  <c r="R66" i="47"/>
  <c r="I33" i="47"/>
  <c r="R101" i="47"/>
  <c r="R16" i="47"/>
  <c r="R6" i="47"/>
  <c r="D102" i="47"/>
  <c r="R87" i="47"/>
  <c r="R56" i="47"/>
  <c r="R26" i="47"/>
  <c r="R80" i="47"/>
  <c r="R73" i="47"/>
  <c r="M53" i="47"/>
  <c r="H37" i="47"/>
  <c r="I88" i="47"/>
  <c r="K3" i="47"/>
  <c r="M14" i="47"/>
  <c r="F93" i="47"/>
  <c r="M69" i="47"/>
  <c r="H67" i="47"/>
  <c r="E63" i="47"/>
  <c r="F90" i="47"/>
  <c r="M24" i="47"/>
  <c r="N79" i="47"/>
  <c r="N27" i="47"/>
  <c r="N62" i="47"/>
  <c r="G103" i="47"/>
  <c r="F55" i="47"/>
  <c r="Q48" i="47"/>
  <c r="L34" i="47"/>
  <c r="E32" i="47"/>
  <c r="F75" i="47"/>
  <c r="O96" i="47"/>
  <c r="D18" i="47"/>
  <c r="H48" i="47"/>
  <c r="D3" i="47"/>
  <c r="O70" i="47"/>
  <c r="G25" i="47"/>
  <c r="D69" i="47"/>
  <c r="M7" i="47"/>
  <c r="D103" i="47"/>
  <c r="O82" i="47"/>
  <c r="L57" i="47"/>
  <c r="E102" i="47"/>
  <c r="Q37" i="47"/>
  <c r="L95" i="47"/>
  <c r="O34" i="47"/>
  <c r="K58" i="47"/>
  <c r="N81" i="47"/>
  <c r="O4" i="47"/>
  <c r="O69" i="47"/>
  <c r="E53" i="47"/>
  <c r="O76" i="47"/>
  <c r="D89" i="47"/>
  <c r="E54" i="47"/>
  <c r="P48" i="47"/>
  <c r="H4" i="47"/>
  <c r="P89" i="47"/>
  <c r="H82" i="47"/>
  <c r="F97" i="47"/>
  <c r="Q82" i="47"/>
  <c r="L45" i="47"/>
  <c r="D15" i="47"/>
  <c r="Q18" i="47"/>
  <c r="G13" i="47"/>
  <c r="I17" i="47"/>
  <c r="P69" i="47"/>
  <c r="K23" i="47"/>
  <c r="L22" i="47"/>
  <c r="J17" i="47"/>
  <c r="Q3" i="47"/>
  <c r="G68" i="47"/>
  <c r="M86" i="47"/>
  <c r="K83" i="47"/>
  <c r="G91" i="47"/>
  <c r="I13" i="47"/>
  <c r="H47" i="47"/>
  <c r="F13" i="47"/>
  <c r="F52" i="47"/>
  <c r="F78" i="47"/>
  <c r="P37" i="47"/>
  <c r="L67" i="47"/>
  <c r="I23" i="47"/>
  <c r="D88" i="47"/>
  <c r="D67" i="47"/>
  <c r="J69" i="47"/>
  <c r="D74" i="47"/>
  <c r="L35" i="47"/>
  <c r="J63" i="47"/>
  <c r="G100" i="47"/>
  <c r="G58" i="47"/>
  <c r="K79" i="47"/>
  <c r="E5" i="47"/>
  <c r="E95" i="47"/>
  <c r="M70" i="47"/>
  <c r="O89" i="47"/>
  <c r="D52" i="47"/>
  <c r="L27" i="47"/>
  <c r="E12" i="47"/>
  <c r="I86" i="47"/>
  <c r="Q25" i="47"/>
  <c r="K76" i="47"/>
  <c r="D24" i="47"/>
  <c r="J34" i="47"/>
  <c r="N82" i="47"/>
  <c r="N68" i="47"/>
  <c r="F57" i="47"/>
  <c r="Q99" i="47"/>
  <c r="H102" i="47"/>
  <c r="G71" i="47"/>
  <c r="E25" i="47"/>
  <c r="I92" i="47"/>
  <c r="O18" i="47"/>
  <c r="M77" i="47"/>
  <c r="L79" i="47"/>
  <c r="G24" i="47"/>
  <c r="I28" i="47"/>
  <c r="G7" i="47"/>
  <c r="K71" i="47"/>
  <c r="Q96" i="47"/>
  <c r="I55" i="47"/>
  <c r="L89" i="47"/>
  <c r="E100" i="47"/>
  <c r="Q55" i="47"/>
  <c r="F100" i="47"/>
  <c r="G22" i="47"/>
  <c r="K93" i="47"/>
  <c r="P74" i="47"/>
  <c r="J96" i="47"/>
  <c r="Q102" i="47"/>
  <c r="E96" i="47"/>
  <c r="O62" i="47"/>
  <c r="M91" i="47"/>
  <c r="D7" i="47"/>
  <c r="G48" i="47"/>
  <c r="I12" i="47"/>
  <c r="H68" i="47"/>
  <c r="E93" i="47"/>
  <c r="Q32" i="47"/>
  <c r="G69" i="47"/>
  <c r="Q13" i="47"/>
  <c r="M71" i="47"/>
  <c r="F102" i="47"/>
  <c r="G97" i="47"/>
  <c r="J82" i="47"/>
  <c r="Q17" i="47"/>
  <c r="E37" i="47"/>
  <c r="O91" i="47"/>
  <c r="L17" i="47"/>
  <c r="P23" i="47"/>
  <c r="N63" i="47"/>
  <c r="L63" i="47"/>
  <c r="K27" i="47"/>
  <c r="L68" i="47"/>
  <c r="I35" i="47"/>
  <c r="K4" i="47"/>
  <c r="K25" i="47"/>
  <c r="K82" i="47"/>
  <c r="L55" i="47"/>
  <c r="G55" i="47"/>
  <c r="Q68" i="47"/>
  <c r="D35" i="47"/>
  <c r="J33" i="47"/>
  <c r="F37" i="47"/>
  <c r="J65" i="47"/>
  <c r="G78" i="47"/>
  <c r="N24" i="47"/>
  <c r="F48" i="47"/>
  <c r="G83" i="47"/>
  <c r="F32" i="47"/>
  <c r="M44" i="47"/>
  <c r="D85" i="47"/>
  <c r="I71" i="47"/>
  <c r="N77" i="47"/>
  <c r="N17" i="47"/>
  <c r="J18" i="47"/>
  <c r="G35" i="47"/>
  <c r="M68" i="47"/>
  <c r="D77" i="47"/>
  <c r="P28" i="47"/>
  <c r="P53" i="47"/>
  <c r="E88" i="47"/>
  <c r="I45" i="47"/>
  <c r="F33" i="47"/>
  <c r="O68" i="47"/>
  <c r="F68" i="47"/>
  <c r="G45" i="47"/>
  <c r="K28" i="47"/>
  <c r="K92" i="47"/>
  <c r="G72" i="47"/>
  <c r="I79" i="47"/>
  <c r="O37" i="47"/>
  <c r="D84" i="47"/>
  <c r="H44" i="47"/>
  <c r="O102" i="47"/>
  <c r="E67" i="47"/>
  <c r="N99" i="47"/>
  <c r="G28" i="47"/>
  <c r="E70" i="47"/>
  <c r="H100" i="47"/>
  <c r="E18" i="47"/>
  <c r="I76" i="47"/>
  <c r="O32" i="47"/>
  <c r="E84" i="47"/>
  <c r="G99" i="47"/>
  <c r="N69" i="47"/>
  <c r="I77" i="47"/>
  <c r="L7" i="47"/>
  <c r="L82" i="47"/>
  <c r="L14" i="47"/>
  <c r="G52" i="47"/>
  <c r="H28" i="47"/>
  <c r="I82" i="47"/>
  <c r="P12" i="47"/>
  <c r="N97" i="47"/>
  <c r="O3" i="47"/>
  <c r="I22" i="47"/>
  <c r="I7" i="47"/>
  <c r="H79" i="47"/>
  <c r="M25" i="47"/>
  <c r="Q64" i="47"/>
  <c r="Q97" i="47"/>
  <c r="L8" i="47"/>
  <c r="M65" i="47"/>
  <c r="D104" i="47"/>
  <c r="G62" i="47"/>
  <c r="E52" i="47"/>
  <c r="H96" i="47"/>
  <c r="E48" i="47"/>
  <c r="G67" i="47"/>
  <c r="L18" i="47"/>
  <c r="O28" i="47"/>
  <c r="G17" i="47"/>
  <c r="E77" i="47"/>
  <c r="F71" i="47"/>
  <c r="O79" i="47"/>
  <c r="Q57" i="47"/>
  <c r="I47" i="47"/>
  <c r="G65" i="47"/>
  <c r="F62" i="47"/>
  <c r="J68" i="47"/>
  <c r="Q44" i="47"/>
  <c r="O7" i="47"/>
  <c r="J28" i="47"/>
  <c r="J91" i="47"/>
  <c r="J44" i="47"/>
  <c r="P47" i="47"/>
  <c r="P8" i="47"/>
  <c r="M82" i="47"/>
  <c r="L92" i="47"/>
  <c r="G27" i="47"/>
  <c r="G32" i="47"/>
  <c r="O63" i="47"/>
  <c r="D64" i="47"/>
  <c r="M103" i="47"/>
  <c r="D71" i="47"/>
  <c r="H7" i="47"/>
  <c r="F70" i="47"/>
  <c r="Q93" i="47"/>
  <c r="P15" i="47"/>
  <c r="H69" i="47"/>
  <c r="D68" i="47"/>
  <c r="P78" i="47"/>
  <c r="P5" i="47"/>
  <c r="D47" i="47"/>
  <c r="E81" i="47"/>
  <c r="N74" i="47"/>
  <c r="J90" i="47"/>
  <c r="N35" i="47"/>
  <c r="P57" i="47"/>
  <c r="P93" i="47"/>
  <c r="M35" i="47"/>
  <c r="I100" i="47"/>
  <c r="F54" i="47"/>
  <c r="P33" i="47"/>
  <c r="G47" i="47"/>
  <c r="K89" i="47"/>
  <c r="F24" i="47"/>
  <c r="I27" i="47"/>
  <c r="P55" i="47"/>
  <c r="O85" i="47"/>
  <c r="M8" i="47"/>
  <c r="Q89" i="47"/>
  <c r="E23" i="47"/>
  <c r="Q72" i="47"/>
  <c r="F76" i="47"/>
  <c r="P97" i="47"/>
  <c r="Q79" i="47"/>
  <c r="P102" i="47"/>
  <c r="P7" i="47"/>
  <c r="L86" i="47"/>
  <c r="I15" i="47"/>
  <c r="P62" i="47"/>
  <c r="M89" i="47"/>
  <c r="O77" i="47"/>
  <c r="D97" i="47"/>
  <c r="N12" i="47"/>
  <c r="O24" i="47"/>
  <c r="Q71" i="47"/>
  <c r="H25" i="47"/>
  <c r="G104" i="47"/>
  <c r="Q54" i="47"/>
  <c r="O54" i="47"/>
  <c r="J53" i="47"/>
  <c r="D8" i="47"/>
  <c r="H74" i="47"/>
  <c r="F104" i="47"/>
  <c r="L24" i="47"/>
  <c r="P72" i="47"/>
  <c r="J58" i="47"/>
  <c r="G102" i="47"/>
  <c r="K74" i="47"/>
  <c r="D82" i="47"/>
  <c r="O104" i="47"/>
  <c r="J64" i="47"/>
  <c r="O72" i="47"/>
  <c r="D4" i="47"/>
  <c r="E91" i="47"/>
  <c r="N25" i="47"/>
  <c r="M104" i="47"/>
  <c r="D53" i="47"/>
  <c r="L90" i="47"/>
  <c r="K24" i="47"/>
  <c r="F63" i="47"/>
  <c r="D57" i="47"/>
  <c r="Q104" i="47"/>
  <c r="P81" i="47"/>
  <c r="J8" i="47"/>
  <c r="G92" i="47"/>
  <c r="F14" i="47"/>
  <c r="G44" i="47"/>
  <c r="N91" i="47"/>
  <c r="M97" i="47"/>
  <c r="M13" i="47"/>
  <c r="I34" i="47"/>
  <c r="K55" i="47"/>
  <c r="O99" i="47"/>
  <c r="K91" i="47"/>
  <c r="E4" i="47"/>
  <c r="F83" i="47"/>
  <c r="G82" i="47"/>
  <c r="K99" i="47"/>
  <c r="O64" i="47"/>
  <c r="G23" i="47"/>
  <c r="L77" i="47"/>
  <c r="K69" i="47"/>
  <c r="L91" i="47"/>
  <c r="H24" i="47"/>
  <c r="P64" i="47"/>
  <c r="O33" i="47"/>
  <c r="L53" i="47"/>
  <c r="I58" i="47"/>
  <c r="J27" i="47"/>
  <c r="F91" i="47"/>
  <c r="D12" i="47"/>
  <c r="E69" i="47"/>
  <c r="N76" i="47"/>
  <c r="K45" i="47"/>
  <c r="M5" i="47"/>
  <c r="P84" i="47"/>
  <c r="L15" i="47"/>
  <c r="K33" i="47"/>
  <c r="E76" i="47"/>
  <c r="P14" i="47"/>
  <c r="N5" i="47"/>
  <c r="L84" i="47"/>
  <c r="N90" i="47"/>
  <c r="D99" i="47"/>
  <c r="H12" i="47"/>
  <c r="J48" i="47"/>
  <c r="Q35" i="47"/>
  <c r="E47" i="47"/>
  <c r="M64" i="47"/>
  <c r="H27" i="47"/>
  <c r="L83" i="47"/>
  <c r="Q52" i="47"/>
  <c r="Q91" i="47"/>
  <c r="J24" i="47"/>
  <c r="K15" i="47"/>
  <c r="H88" i="47"/>
  <c r="D92" i="47"/>
  <c r="Q95" i="47"/>
  <c r="I93" i="47"/>
  <c r="P25" i="47"/>
  <c r="I96" i="47"/>
  <c r="E55" i="47"/>
  <c r="I78" i="47"/>
  <c r="J102" i="47"/>
  <c r="J4" i="47"/>
  <c r="G93" i="47"/>
  <c r="D86" i="47"/>
  <c r="P103" i="47"/>
  <c r="N22" i="47"/>
  <c r="H17" i="47"/>
  <c r="P34" i="47"/>
  <c r="J3" i="47"/>
  <c r="J70" i="47"/>
  <c r="M58" i="47"/>
  <c r="O98" i="47"/>
  <c r="L25" i="47"/>
  <c r="N7" i="47"/>
  <c r="D58" i="47"/>
  <c r="E71" i="47"/>
  <c r="H86" i="47"/>
  <c r="Q77" i="47"/>
  <c r="F22" i="47"/>
  <c r="M96" i="47"/>
  <c r="E104" i="47"/>
  <c r="I4" i="47"/>
  <c r="G86" i="47"/>
  <c r="F84" i="47"/>
  <c r="P83" i="47"/>
  <c r="E64" i="47"/>
  <c r="E13" i="47"/>
  <c r="N14" i="47"/>
  <c r="K44" i="47"/>
  <c r="P91" i="47"/>
  <c r="L81" i="47"/>
  <c r="H83" i="47"/>
  <c r="L70" i="47"/>
  <c r="J55" i="47"/>
  <c r="H104" i="47"/>
  <c r="M95" i="47"/>
  <c r="J5" i="47"/>
  <c r="I63" i="47"/>
  <c r="N34" i="47"/>
  <c r="L58" i="47"/>
  <c r="P75" i="47"/>
  <c r="K8" i="47"/>
  <c r="I69" i="47"/>
  <c r="D78" i="47"/>
  <c r="F25" i="47"/>
  <c r="N93" i="47"/>
  <c r="O22" i="47"/>
  <c r="F7" i="47"/>
  <c r="E82" i="47"/>
  <c r="L104" i="47"/>
  <c r="J52" i="47"/>
  <c r="K78" i="47"/>
  <c r="J92" i="47"/>
  <c r="Q88" i="47"/>
  <c r="D83" i="47"/>
  <c r="F27" i="47"/>
  <c r="J7" i="47"/>
  <c r="K68" i="47"/>
  <c r="E24" i="47"/>
  <c r="L100" i="47"/>
  <c r="L62" i="47"/>
  <c r="D91" i="47"/>
  <c r="H54" i="47"/>
  <c r="E86" i="47"/>
  <c r="Q70" i="47"/>
  <c r="M15" i="47"/>
  <c r="Q27" i="47"/>
  <c r="J99" i="47"/>
  <c r="J37" i="47"/>
  <c r="N100" i="47"/>
  <c r="K84" i="47"/>
  <c r="F34" i="47"/>
  <c r="N78" i="47"/>
  <c r="H13" i="47"/>
  <c r="D76" i="47"/>
  <c r="K34" i="47"/>
  <c r="I62" i="47"/>
  <c r="M75" i="47"/>
  <c r="O75" i="47"/>
  <c r="K54" i="47"/>
  <c r="P17" i="47"/>
  <c r="G90" i="47"/>
  <c r="O14" i="47"/>
  <c r="Q86" i="47"/>
  <c r="P63" i="47"/>
  <c r="P22" i="47"/>
  <c r="I54" i="47"/>
  <c r="J104" i="47"/>
  <c r="L28" i="47"/>
  <c r="H35" i="47"/>
  <c r="O35" i="47"/>
  <c r="N57" i="47"/>
  <c r="H85" i="47"/>
  <c r="O5" i="47"/>
  <c r="M93" i="47"/>
  <c r="D44" i="47"/>
  <c r="O93" i="47"/>
  <c r="O23" i="47"/>
  <c r="P58" i="47"/>
  <c r="O83" i="47"/>
  <c r="J54" i="47"/>
  <c r="P71" i="47"/>
  <c r="N52" i="47"/>
  <c r="J32" i="47"/>
  <c r="O47" i="47"/>
  <c r="H57" i="47"/>
  <c r="D34" i="47"/>
  <c r="F96" i="47"/>
  <c r="M17" i="47"/>
  <c r="L93" i="47"/>
  <c r="G70" i="47"/>
  <c r="Q8" i="47"/>
  <c r="K5" i="47"/>
  <c r="G75" i="47"/>
  <c r="Q33" i="47"/>
  <c r="N72" i="47"/>
  <c r="M100" i="47"/>
  <c r="I102" i="47"/>
  <c r="G98" i="47"/>
  <c r="O13" i="47"/>
  <c r="O97" i="47"/>
  <c r="H64" i="47"/>
  <c r="G96" i="47"/>
  <c r="M37" i="47"/>
  <c r="D98" i="47"/>
  <c r="Q90" i="47"/>
  <c r="H91" i="47"/>
  <c r="E98" i="47"/>
  <c r="M62" i="47"/>
  <c r="P86" i="47"/>
  <c r="D14" i="47"/>
  <c r="K63" i="47"/>
  <c r="E75" i="47"/>
  <c r="K13" i="47"/>
  <c r="M55" i="47"/>
  <c r="J97" i="47"/>
  <c r="N104" i="47"/>
  <c r="I81" i="47"/>
  <c r="H81" i="47"/>
  <c r="I18" i="47"/>
  <c r="I3" i="47"/>
  <c r="Q14" i="47"/>
  <c r="F92" i="47"/>
  <c r="L99" i="47"/>
  <c r="F67" i="47"/>
  <c r="M88" i="47"/>
  <c r="P54" i="47"/>
  <c r="F58" i="47"/>
  <c r="F5" i="47"/>
  <c r="D25" i="47"/>
  <c r="O95" i="47"/>
  <c r="K102" i="47"/>
  <c r="L75" i="47"/>
  <c r="G74" i="47"/>
  <c r="E17" i="47"/>
  <c r="I95" i="47"/>
  <c r="M34" i="47"/>
  <c r="I53" i="47"/>
  <c r="H58" i="47"/>
  <c r="K98" i="47"/>
  <c r="O44" i="47"/>
  <c r="Q85" i="47"/>
  <c r="O81" i="47"/>
  <c r="I52" i="47"/>
  <c r="L48" i="47"/>
  <c r="L37" i="47"/>
  <c r="G14" i="47"/>
  <c r="J83" i="47"/>
  <c r="F81" i="47"/>
  <c r="H78" i="47"/>
  <c r="I75" i="47"/>
  <c r="N67" i="47"/>
  <c r="E35" i="47"/>
  <c r="P95" i="47"/>
  <c r="M81" i="47"/>
  <c r="L103" i="47"/>
  <c r="O53" i="47"/>
  <c r="D28" i="47"/>
  <c r="K18" i="47"/>
  <c r="Q83" i="47"/>
  <c r="O15" i="47"/>
  <c r="L72" i="47"/>
  <c r="J75" i="47"/>
  <c r="I103" i="47"/>
  <c r="L13" i="47"/>
  <c r="H93" i="47"/>
  <c r="Q47" i="47"/>
  <c r="Q12" i="47"/>
  <c r="G64" i="47"/>
  <c r="Q98" i="47"/>
  <c r="H97" i="47"/>
  <c r="E78" i="47"/>
  <c r="M76" i="47"/>
  <c r="G81" i="47"/>
  <c r="M4" i="47"/>
  <c r="I32" i="47"/>
  <c r="I57" i="47"/>
  <c r="P52" i="47"/>
  <c r="G4" i="47"/>
  <c r="L78" i="47"/>
  <c r="I25" i="47"/>
  <c r="J23" i="47"/>
  <c r="D63" i="47"/>
  <c r="G12" i="47"/>
  <c r="G8" i="47"/>
  <c r="P77" i="47"/>
  <c r="P44" i="47"/>
  <c r="N4" i="47"/>
  <c r="I98" i="47"/>
  <c r="H55" i="47"/>
  <c r="I83" i="47"/>
  <c r="P68" i="47"/>
  <c r="O92" i="47"/>
  <c r="J25" i="47"/>
  <c r="N75" i="47"/>
  <c r="N95" i="47"/>
  <c r="H77" i="47"/>
  <c r="K100" i="47"/>
  <c r="I48" i="47"/>
  <c r="E68" i="47"/>
  <c r="J95" i="47"/>
  <c r="F72" i="47"/>
  <c r="H92" i="47"/>
  <c r="K32" i="47"/>
  <c r="Q78" i="47"/>
  <c r="G95" i="47"/>
  <c r="O100" i="47"/>
  <c r="H89" i="47"/>
  <c r="D23" i="47"/>
  <c r="K95" i="47"/>
  <c r="F3" i="47"/>
  <c r="M84" i="47"/>
  <c r="D54" i="47"/>
  <c r="H63" i="47"/>
  <c r="J72" i="47"/>
  <c r="O27" i="47"/>
  <c r="H33" i="47"/>
  <c r="K52" i="47"/>
  <c r="I64" i="47"/>
  <c r="O45" i="47"/>
  <c r="K104" i="47"/>
  <c r="E97" i="47"/>
  <c r="H52" i="47"/>
  <c r="E22" i="47"/>
  <c r="Q100" i="47"/>
  <c r="J47" i="47"/>
  <c r="K77" i="47"/>
  <c r="H76" i="47"/>
  <c r="L3" i="47"/>
  <c r="M98" i="47"/>
  <c r="I68" i="47"/>
  <c r="F95" i="47"/>
  <c r="N3" i="47"/>
  <c r="M78" i="47"/>
  <c r="D33" i="47"/>
  <c r="F103" i="47"/>
  <c r="P100" i="47"/>
  <c r="M54" i="47"/>
  <c r="M3" i="47"/>
  <c r="M57" i="47"/>
  <c r="F98" i="47"/>
  <c r="E33" i="47"/>
  <c r="L52" i="47"/>
  <c r="F74" i="47"/>
  <c r="M18" i="47"/>
  <c r="M83" i="47"/>
  <c r="E34" i="47"/>
  <c r="Q65" i="47"/>
  <c r="K103" i="47"/>
  <c r="E27" i="47"/>
  <c r="N84" i="47"/>
  <c r="I65" i="47"/>
  <c r="P4" i="47"/>
  <c r="M48" i="47"/>
  <c r="H32" i="47"/>
  <c r="N18" i="47"/>
  <c r="L85" i="47"/>
  <c r="O48" i="47"/>
  <c r="K96" i="47"/>
  <c r="N65" i="47"/>
  <c r="Q15" i="47"/>
  <c r="P65" i="47"/>
  <c r="K35" i="47"/>
  <c r="H34" i="47"/>
  <c r="J15" i="47"/>
  <c r="E57" i="47"/>
  <c r="E89" i="47"/>
  <c r="K70" i="47"/>
  <c r="K72" i="47"/>
  <c r="F88" i="47"/>
  <c r="Q103" i="47"/>
  <c r="E7" i="47"/>
  <c r="D22" i="47"/>
  <c r="K86" i="47"/>
  <c r="J78" i="47"/>
  <c r="Q58" i="47"/>
  <c r="J85" i="47"/>
  <c r="H53" i="47"/>
  <c r="M79" i="47"/>
  <c r="L32" i="47"/>
  <c r="I89" i="47"/>
  <c r="M47" i="47"/>
  <c r="P35" i="47"/>
  <c r="G63" i="47"/>
  <c r="J81" i="47"/>
  <c r="N32" i="47"/>
  <c r="O78" i="47"/>
  <c r="K37" i="47"/>
  <c r="P90" i="47"/>
  <c r="G76" i="47"/>
  <c r="D70" i="47"/>
  <c r="N98" i="47"/>
  <c r="L74" i="47"/>
  <c r="N23" i="47"/>
  <c r="H98" i="47"/>
  <c r="O86" i="47"/>
  <c r="Q53" i="47"/>
  <c r="Q23" i="47"/>
  <c r="K85" i="47"/>
  <c r="I24" i="47"/>
  <c r="F23" i="47"/>
  <c r="F47" i="47"/>
  <c r="I90" i="47"/>
  <c r="K75" i="47"/>
  <c r="O88" i="47"/>
  <c r="L69" i="47"/>
  <c r="M22" i="47"/>
  <c r="J84" i="47"/>
  <c r="E58" i="47"/>
  <c r="F15" i="47"/>
  <c r="L64" i="47"/>
  <c r="H14" i="47"/>
  <c r="F89" i="47"/>
  <c r="L71" i="47"/>
  <c r="F28" i="47"/>
  <c r="K14" i="47"/>
  <c r="H62" i="47"/>
  <c r="H3" i="47"/>
  <c r="M102" i="47"/>
  <c r="M74" i="47"/>
  <c r="F53" i="47"/>
  <c r="G84" i="47"/>
  <c r="I44" i="47"/>
  <c r="I67" i="47"/>
  <c r="J12" i="47"/>
  <c r="J14" i="47"/>
  <c r="K53" i="47"/>
  <c r="Q63" i="47"/>
  <c r="K7" i="47"/>
  <c r="M72" i="47"/>
  <c r="M92" i="47"/>
  <c r="O67" i="47"/>
  <c r="H72" i="47"/>
  <c r="J98" i="47"/>
  <c r="M67" i="47"/>
  <c r="K17" i="47"/>
  <c r="K47" i="47"/>
  <c r="I104" i="47"/>
  <c r="N86" i="47"/>
  <c r="M33" i="47"/>
  <c r="M32" i="47"/>
  <c r="J77" i="47"/>
  <c r="L23" i="47"/>
  <c r="J57" i="47"/>
  <c r="O25" i="47"/>
  <c r="N85" i="47"/>
  <c r="L12" i="47"/>
  <c r="O57" i="47"/>
  <c r="P96" i="47"/>
  <c r="G37" i="47"/>
  <c r="F17" i="47"/>
  <c r="P18" i="47"/>
  <c r="O58" i="47"/>
  <c r="D90" i="47"/>
  <c r="L33" i="47"/>
  <c r="O84" i="47"/>
  <c r="N13" i="47"/>
  <c r="Q45" i="47"/>
  <c r="G77" i="47"/>
  <c r="G15" i="47"/>
  <c r="J79" i="47"/>
  <c r="H8" i="47"/>
  <c r="Q67" i="47"/>
  <c r="L96" i="47"/>
  <c r="O52" i="47"/>
  <c r="E74" i="47"/>
  <c r="E3" i="47"/>
  <c r="K81" i="47"/>
  <c r="K67" i="47"/>
  <c r="N88" i="47"/>
  <c r="H99" i="47"/>
  <c r="D81" i="47"/>
  <c r="F77" i="47"/>
  <c r="F85" i="47"/>
  <c r="N28" i="47"/>
  <c r="P70" i="47"/>
  <c r="E44" i="47"/>
  <c r="D27" i="47"/>
  <c r="M90" i="47"/>
  <c r="E15" i="47"/>
  <c r="J67" i="47"/>
  <c r="H18" i="47"/>
  <c r="F12" i="47"/>
  <c r="I74" i="47"/>
  <c r="P24" i="47"/>
  <c r="O103" i="47"/>
  <c r="E79" i="47"/>
  <c r="Q4" i="47"/>
  <c r="J22" i="47"/>
  <c r="F8" i="47"/>
  <c r="G5" i="47"/>
  <c r="L98" i="47"/>
  <c r="F18" i="47"/>
  <c r="Q81" i="47"/>
  <c r="E92" i="47"/>
  <c r="H90" i="47"/>
  <c r="N44" i="47"/>
  <c r="P27" i="47"/>
  <c r="Q24" i="47"/>
  <c r="F65" i="47"/>
  <c r="E99" i="47"/>
  <c r="G18" i="47"/>
  <c r="D62" i="47"/>
  <c r="G3" i="47"/>
  <c r="E72" i="47"/>
  <c r="K48" i="47"/>
  <c r="P98" i="47"/>
  <c r="P67" i="47"/>
  <c r="L97" i="47"/>
  <c r="D100" i="47"/>
  <c r="E45" i="47"/>
  <c r="N58" i="47"/>
  <c r="D65" i="47"/>
  <c r="M85" i="47"/>
  <c r="D13" i="47"/>
  <c r="Q28" i="47"/>
  <c r="F82" i="47"/>
  <c r="L4" i="47"/>
  <c r="K62" i="47"/>
  <c r="L88" i="47"/>
  <c r="Q5" i="47"/>
  <c r="M99" i="47"/>
  <c r="P13" i="47"/>
  <c r="E28" i="47"/>
  <c r="I72" i="47"/>
  <c r="N96" i="47"/>
  <c r="Q69" i="47"/>
  <c r="N103" i="47"/>
  <c r="H71" i="47"/>
  <c r="L54" i="47"/>
  <c r="N37" i="47"/>
  <c r="K65" i="47"/>
  <c r="F99" i="47"/>
  <c r="P82" i="47"/>
  <c r="D55" i="47"/>
  <c r="M63" i="47"/>
  <c r="D75" i="47"/>
  <c r="O55" i="47"/>
  <c r="I84" i="47"/>
  <c r="N71" i="47"/>
  <c r="P76" i="47"/>
  <c r="E8" i="47"/>
  <c r="G89" i="47"/>
  <c r="J13" i="47"/>
  <c r="D93" i="47"/>
  <c r="H45" i="47"/>
  <c r="L5" i="47"/>
  <c r="H65" i="47"/>
  <c r="K57" i="47"/>
  <c r="F35" i="47"/>
  <c r="N47" i="47"/>
  <c r="H103" i="47"/>
  <c r="H75" i="47"/>
  <c r="M52" i="47"/>
  <c r="H70" i="47"/>
  <c r="J62" i="47"/>
  <c r="J93" i="47"/>
  <c r="P92" i="47"/>
  <c r="J71" i="47"/>
  <c r="P85" i="47"/>
  <c r="N33" i="47"/>
  <c r="E103" i="47"/>
  <c r="M23" i="47"/>
  <c r="G34" i="47"/>
  <c r="O8" i="47"/>
  <c r="I14" i="47"/>
  <c r="P79" i="47"/>
  <c r="D72" i="47"/>
  <c r="G79" i="47"/>
  <c r="O71" i="47"/>
  <c r="Q76" i="47"/>
  <c r="Q84" i="47"/>
  <c r="F64" i="47"/>
  <c r="N83" i="47"/>
  <c r="I99" i="47"/>
  <c r="I91" i="47"/>
  <c r="D95" i="47"/>
  <c r="N53" i="47"/>
  <c r="M12" i="47"/>
  <c r="M27" i="47"/>
  <c r="I97" i="47"/>
  <c r="N64" i="47"/>
  <c r="D79" i="47"/>
  <c r="H23" i="47"/>
  <c r="E90" i="47"/>
  <c r="F45" i="47"/>
  <c r="L102" i="47"/>
  <c r="G57" i="47"/>
  <c r="O65" i="47"/>
  <c r="J100" i="47"/>
  <c r="J45" i="47"/>
  <c r="D5" i="47"/>
  <c r="D45" i="47"/>
  <c r="H5" i="47"/>
  <c r="N102" i="47"/>
  <c r="K12" i="47"/>
  <c r="O90" i="47"/>
  <c r="O17" i="47"/>
  <c r="E65" i="47"/>
  <c r="Q62" i="47"/>
  <c r="Q34" i="47"/>
  <c r="I8" i="47"/>
  <c r="I70" i="47"/>
  <c r="E14" i="47"/>
  <c r="D48" i="47"/>
  <c r="D17" i="47"/>
  <c r="O12" i="47"/>
  <c r="G33" i="47"/>
  <c r="Q75" i="47"/>
  <c r="G88" i="47"/>
  <c r="N92" i="47"/>
</calcChain>
</file>

<file path=xl/sharedStrings.xml><?xml version="1.0" encoding="utf-8"?>
<sst xmlns="http://schemas.openxmlformats.org/spreadsheetml/2006/main" count="353" uniqueCount="53">
  <si>
    <t>marc</t>
  </si>
  <si>
    <t>ursula</t>
  </si>
  <si>
    <t>carl</t>
  </si>
  <si>
    <t>sandie</t>
  </si>
  <si>
    <t>wissem</t>
  </si>
  <si>
    <t>julien</t>
  </si>
  <si>
    <t>jérémy</t>
  </si>
  <si>
    <t>gregory</t>
  </si>
  <si>
    <t>sébastien</t>
  </si>
  <si>
    <t>aymeric</t>
  </si>
  <si>
    <t>jean</t>
  </si>
  <si>
    <t>laetitia</t>
  </si>
  <si>
    <t>virginie</t>
  </si>
  <si>
    <t>david</t>
  </si>
  <si>
    <t>JOUR</t>
  </si>
  <si>
    <t>SEMAINE</t>
  </si>
  <si>
    <t>TOTAL</t>
  </si>
  <si>
    <t>NORMAL</t>
  </si>
  <si>
    <t>HEURES SUP</t>
  </si>
  <si>
    <t>JF</t>
  </si>
  <si>
    <t>Pâques</t>
  </si>
  <si>
    <t>Lundi de Pâques</t>
  </si>
  <si>
    <t>Ascension</t>
  </si>
  <si>
    <t>Pentecôte</t>
  </si>
  <si>
    <t>Premier de l'AN</t>
  </si>
  <si>
    <t>Fête du travail</t>
  </si>
  <si>
    <t>Victoire de 1945</t>
  </si>
  <si>
    <t>Fête nationale</t>
  </si>
  <si>
    <t>Assomption</t>
  </si>
  <si>
    <t>Toussaint</t>
  </si>
  <si>
    <t>Armistice</t>
  </si>
  <si>
    <t>Noël</t>
  </si>
  <si>
    <t>jours confondus</t>
  </si>
  <si>
    <t>jours consécutifs</t>
  </si>
  <si>
    <t>jours séparés d'un seul jour</t>
  </si>
  <si>
    <t>week end</t>
  </si>
  <si>
    <t>ABS</t>
  </si>
  <si>
    <t>MAL</t>
  </si>
  <si>
    <t>CON</t>
  </si>
  <si>
    <t>Mois</t>
  </si>
  <si>
    <t>Fin de Mois</t>
  </si>
  <si>
    <t>heures</t>
  </si>
  <si>
    <t>jours</t>
  </si>
  <si>
    <t>&lt; 7 heures</t>
  </si>
  <si>
    <t>con</t>
  </si>
  <si>
    <t>carl arrivée en retard le 06/01</t>
  </si>
  <si>
    <t>mal</t>
  </si>
  <si>
    <t>abs</t>
  </si>
  <si>
    <t>andrew</t>
  </si>
  <si>
    <t>Andrew</t>
  </si>
  <si>
    <t>RET</t>
  </si>
  <si>
    <t>EVENT</t>
  </si>
  <si>
    <t>FORM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</si>
</sst>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* #,##0.00\ &quot;€&quot;_-;\-* #,##0.00\ &quot;€&quot;_-;_-* &quot;-&quot;??\ &quot;€&quot;_-;_-@_-"/>
    <numFmt numFmtId="164" formatCode="_(&quot;$&quot;* #,##0.00_);_(&quot;$&quot;* \(#,##0.00\);_(&quot;$&quot;* &quot;-&quot;??_);_(@_)"/>
    <numFmt numFmtId="165" formatCode="hh:mm;@"/>
    <numFmt numFmtId="166" formatCode="[$-F800]dddd\,\ mmmm\ dd\,\ yyyy"/>
    <numFmt numFmtId="167" formatCode="ddd\ dd\-mmm"/>
    <numFmt numFmtId="168" formatCode="ddd\ dd/mm/yyyy"/>
    <numFmt numFmtId="169" formatCode="mmm\-yyyy"/>
  </numFmts>
  <fonts count="26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2"/>
      <color indexed="8"/>
      <name val="MS Sans Serif"/>
      <family val="2"/>
    </font>
    <font>
      <sz val="12"/>
      <color indexed="9"/>
      <name val="MS Sans Serif"/>
      <family val="2"/>
    </font>
    <font>
      <sz val="12"/>
      <color indexed="10"/>
      <name val="MS Sans Serif"/>
      <family val="2"/>
    </font>
    <font>
      <b/>
      <sz val="12"/>
      <color indexed="52"/>
      <name val="MS Sans Serif"/>
      <family val="2"/>
    </font>
    <font>
      <sz val="12"/>
      <color indexed="52"/>
      <name val="MS Sans Serif"/>
      <family val="2"/>
    </font>
    <font>
      <sz val="12"/>
      <color indexed="62"/>
      <name val="MS Sans Serif"/>
      <family val="2"/>
    </font>
    <font>
      <sz val="12"/>
      <color indexed="20"/>
      <name val="MS Sans Serif"/>
      <family val="2"/>
    </font>
    <font>
      <sz val="12"/>
      <color indexed="60"/>
      <name val="MS Sans Serif"/>
      <family val="2"/>
    </font>
    <font>
      <sz val="12"/>
      <color indexed="17"/>
      <name val="MS Sans Serif"/>
      <family val="2"/>
    </font>
    <font>
      <b/>
      <sz val="12"/>
      <color indexed="63"/>
      <name val="MS Sans Serif"/>
      <family val="2"/>
    </font>
    <font>
      <i/>
      <sz val="12"/>
      <color indexed="23"/>
      <name val="MS Sans Serif"/>
      <family val="2"/>
    </font>
    <font>
      <b/>
      <sz val="18"/>
      <color indexed="56"/>
      <name val="Cambria"/>
      <family val="2"/>
    </font>
    <font>
      <b/>
      <sz val="15"/>
      <color indexed="56"/>
      <name val="MS Sans Serif"/>
      <family val="2"/>
    </font>
    <font>
      <b/>
      <sz val="13"/>
      <color indexed="56"/>
      <name val="MS Sans Serif"/>
      <family val="2"/>
    </font>
    <font>
      <b/>
      <sz val="11"/>
      <color indexed="56"/>
      <name val="MS Sans Serif"/>
      <family val="2"/>
    </font>
    <font>
      <b/>
      <sz val="12"/>
      <color indexed="8"/>
      <name val="MS Sans Serif"/>
      <family val="2"/>
    </font>
    <font>
      <b/>
      <sz val="12"/>
      <color indexed="9"/>
      <name val="MS Sans Serif"/>
      <family val="2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4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0" borderId="1" applyNumberFormat="0" applyAlignment="0" applyProtection="0"/>
    <xf numFmtId="0" fontId="7" fillId="0" borderId="2" applyNumberFormat="0" applyFill="0" applyAlignment="0" applyProtection="0"/>
    <xf numFmtId="0" fontId="8" fillId="7" borderId="1" applyNumberFormat="0" applyAlignment="0" applyProtection="0"/>
    <xf numFmtId="44" fontId="1" fillId="0" borderId="0" applyFont="0" applyFill="0" applyBorder="0" applyAlignment="0" applyProtection="0"/>
    <xf numFmtId="0" fontId="9" fillId="3" borderId="0" applyNumberFormat="0" applyBorder="0" applyAlignment="0" applyProtection="0"/>
    <xf numFmtId="0" fontId="10" fillId="21" borderId="0" applyNumberFormat="0" applyBorder="0" applyAlignment="0" applyProtection="0"/>
    <xf numFmtId="0" fontId="2" fillId="0" borderId="0"/>
    <xf numFmtId="0" fontId="11" fillId="4" borderId="0" applyNumberFormat="0" applyBorder="0" applyAlignment="0" applyProtection="0"/>
    <xf numFmtId="0" fontId="12" fillId="20" borderId="3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7" applyNumberFormat="0" applyFill="0" applyAlignment="0" applyProtection="0"/>
    <xf numFmtId="0" fontId="19" fillId="22" borderId="8" applyNumberFormat="0" applyAlignment="0" applyProtection="0"/>
    <xf numFmtId="164" fontId="1" fillId="0" borderId="0" applyFont="0" applyFill="0" applyBorder="0" applyAlignment="0" applyProtection="0"/>
  </cellStyleXfs>
  <cellXfs count="56">
    <xf numFmtId="0" fontId="0" fillId="0" borderId="0" xfId="0"/>
    <xf numFmtId="0" fontId="21" fillId="25" borderId="0" xfId="0" applyFont="1" applyFill="1" applyBorder="1" applyAlignment="1">
      <alignment horizontal="center"/>
    </xf>
    <xf numFmtId="0" fontId="22" fillId="25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3" fillId="0" borderId="0" xfId="0" applyFont="1" applyBorder="1" applyAlignment="1"/>
    <xf numFmtId="167" fontId="23" fillId="0" borderId="0" xfId="0" applyNumberFormat="1" applyFont="1" applyBorder="1" applyAlignment="1"/>
    <xf numFmtId="0" fontId="0" fillId="0" borderId="0" xfId="0" applyAlignment="1"/>
    <xf numFmtId="168" fontId="23" fillId="0" borderId="0" xfId="0" applyNumberFormat="1" applyFont="1" applyBorder="1" applyAlignment="1"/>
    <xf numFmtId="0" fontId="24" fillId="23" borderId="0" xfId="0" applyFont="1" applyFill="1" applyBorder="1" applyAlignment="1"/>
    <xf numFmtId="0" fontId="23" fillId="26" borderId="0" xfId="0" applyFont="1" applyFill="1" applyBorder="1" applyAlignment="1"/>
    <xf numFmtId="0" fontId="23" fillId="24" borderId="0" xfId="0" applyFont="1" applyFill="1" applyBorder="1" applyAlignment="1"/>
    <xf numFmtId="0" fontId="0" fillId="25" borderId="0" xfId="0" applyFill="1" applyAlignment="1"/>
    <xf numFmtId="0" fontId="1" fillId="0" borderId="0" xfId="0" applyFont="1" applyFill="1" applyAlignment="1">
      <alignment horizontal="center" vertical="center"/>
    </xf>
    <xf numFmtId="165" fontId="1" fillId="0" borderId="0" xfId="0" applyNumberFormat="1" applyFont="1" applyFill="1" applyAlignment="1">
      <alignment horizontal="center" vertical="center"/>
    </xf>
    <xf numFmtId="169" fontId="1" fillId="0" borderId="9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169" fontId="1" fillId="0" borderId="12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69" fontId="1" fillId="0" borderId="14" xfId="0" applyNumberFormat="1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14" fontId="1" fillId="0" borderId="9" xfId="0" applyNumberFormat="1" applyFont="1" applyBorder="1"/>
    <xf numFmtId="0" fontId="0" fillId="0" borderId="10" xfId="0" applyBorder="1"/>
    <xf numFmtId="0" fontId="0" fillId="0" borderId="14" xfId="0" applyBorder="1"/>
    <xf numFmtId="0" fontId="0" fillId="0" borderId="15" xfId="0" applyBorder="1"/>
    <xf numFmtId="14" fontId="0" fillId="0" borderId="9" xfId="0" applyNumberFormat="1" applyBorder="1"/>
    <xf numFmtId="0" fontId="0" fillId="0" borderId="0" xfId="0" applyBorder="1"/>
    <xf numFmtId="0" fontId="20" fillId="0" borderId="0" xfId="0" applyFont="1" applyBorder="1"/>
    <xf numFmtId="0" fontId="0" fillId="27" borderId="0" xfId="0" applyFill="1" applyBorder="1" applyAlignment="1"/>
    <xf numFmtId="0" fontId="0" fillId="26" borderId="0" xfId="0" applyFill="1" applyBorder="1" applyAlignment="1"/>
    <xf numFmtId="2" fontId="1" fillId="28" borderId="0" xfId="0" applyNumberFormat="1" applyFont="1" applyFill="1" applyBorder="1" applyAlignment="1">
      <alignment vertical="center"/>
    </xf>
    <xf numFmtId="0" fontId="0" fillId="0" borderId="12" xfId="0" applyBorder="1"/>
    <xf numFmtId="0" fontId="0" fillId="23" borderId="15" xfId="0" applyFill="1" applyBorder="1" applyAlignment="1"/>
    <xf numFmtId="0" fontId="25" fillId="0" borderId="10" xfId="0" applyFont="1" applyBorder="1"/>
    <xf numFmtId="0" fontId="25" fillId="0" borderId="0" xfId="0" applyFont="1" applyBorder="1"/>
    <xf numFmtId="0" fontId="0" fillId="0" borderId="0" xfId="0" applyBorder="1" applyAlignment="1">
      <alignment horizontal="center"/>
    </xf>
    <xf numFmtId="0" fontId="1" fillId="0" borderId="12" xfId="0" applyFont="1" applyBorder="1"/>
    <xf numFmtId="0" fontId="1" fillId="0" borderId="0" xfId="0" applyFont="1" applyBorder="1"/>
    <xf numFmtId="0" fontId="0" fillId="0" borderId="0" xfId="0" applyFont="1" applyFill="1" applyBorder="1"/>
    <xf numFmtId="0" fontId="1" fillId="0" borderId="0" xfId="0" applyFont="1" applyFill="1" applyAlignment="1">
      <alignment vertical="center"/>
    </xf>
    <xf numFmtId="166" fontId="1" fillId="0" borderId="10" xfId="0" applyNumberFormat="1" applyFont="1" applyFill="1" applyBorder="1" applyAlignment="1">
      <alignment vertical="center"/>
    </xf>
    <xf numFmtId="166" fontId="1" fillId="0" borderId="0" xfId="0" applyNumberFormat="1" applyFont="1" applyFill="1" applyBorder="1" applyAlignment="1">
      <alignment vertical="center"/>
    </xf>
    <xf numFmtId="166" fontId="1" fillId="0" borderId="15" xfId="0" applyNumberFormat="1" applyFont="1" applyFill="1" applyBorder="1" applyAlignment="1">
      <alignment vertical="center"/>
    </xf>
    <xf numFmtId="0" fontId="1" fillId="0" borderId="11" xfId="0" applyFont="1" applyFill="1" applyBorder="1" applyAlignment="1" applyProtection="1">
      <alignment horizontal="center" vertical="center"/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0" fillId="24" borderId="0" xfId="0" applyFill="1" applyBorder="1" applyProtection="1">
      <protection locked="0"/>
    </xf>
    <xf numFmtId="165" fontId="20" fillId="24" borderId="0" xfId="0" applyNumberFormat="1" applyFont="1" applyFill="1" applyBorder="1" applyAlignment="1" applyProtection="1">
      <alignment horizontal="center" vertical="center"/>
      <protection locked="0"/>
    </xf>
    <xf numFmtId="2" fontId="1" fillId="0" borderId="0" xfId="0" applyNumberFormat="1" applyFont="1" applyFill="1" applyBorder="1" applyAlignment="1" applyProtection="1">
      <alignment horizontal="center" vertical="center"/>
    </xf>
    <xf numFmtId="0" fontId="1" fillId="0" borderId="13" xfId="0" applyFont="1" applyFill="1" applyBorder="1" applyAlignment="1" applyProtection="1">
      <alignment horizontal="center" vertical="center"/>
    </xf>
    <xf numFmtId="2" fontId="1" fillId="0" borderId="15" xfId="0" applyNumberFormat="1" applyFont="1" applyFill="1" applyBorder="1" applyAlignment="1" applyProtection="1">
      <alignment horizontal="center" vertical="center"/>
    </xf>
    <xf numFmtId="0" fontId="1" fillId="0" borderId="16" xfId="0" applyFont="1" applyFill="1" applyBorder="1" applyAlignment="1" applyProtection="1">
      <alignment horizontal="center" vertical="center"/>
    </xf>
    <xf numFmtId="2" fontId="1" fillId="0" borderId="0" xfId="0" applyNumberFormat="1" applyFont="1" applyFill="1" applyAlignment="1">
      <alignment horizontal="center" vertical="center"/>
    </xf>
    <xf numFmtId="2" fontId="1" fillId="0" borderId="10" xfId="0" applyNumberFormat="1" applyFont="1" applyFill="1" applyBorder="1" applyAlignment="1" applyProtection="1">
      <alignment horizontal="center" vertical="center"/>
      <protection locked="0"/>
    </xf>
    <xf numFmtId="2" fontId="1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Border="1"/>
    <xf numFmtId="2" fontId="1" fillId="29" borderId="0" xfId="0" applyNumberFormat="1" applyFont="1" applyFill="1" applyBorder="1" applyAlignment="1">
      <alignment vertical="center"/>
    </xf>
    <xf numFmtId="2" fontId="1" fillId="24" borderId="0" xfId="0" applyNumberFormat="1" applyFont="1" applyFill="1" applyBorder="1" applyAlignment="1">
      <alignment vertical="center"/>
    </xf>
  </cellXfs>
  <cellStyles count="44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Euro" xfId="29"/>
    <cellStyle name="Insatisfaisant" xfId="30" builtinId="27" customBuiltin="1"/>
    <cellStyle name="Neutre" xfId="31" builtinId="28" customBuiltin="1"/>
    <cellStyle name="Normal" xfId="0" builtinId="0"/>
    <cellStyle name="Normal 2" xfId="32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  <cellStyle name="Währung" xfId="43"/>
  </cellStyles>
  <dxfs count="169"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9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[$-F800]dddd\,\ mmmm\ dd\,\ yyyy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mmm\-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o" displayName="Tablo" ref="A1:S209" totalsRowShown="0" headerRowDxfId="168" dataDxfId="167" tableBorderDxfId="166">
  <tableColumns count="19">
    <tableColumn id="1" name="Mois" dataDxfId="165">
      <calculatedColumnFormula>IF(ISNUMBER(Tablo[[#This Row],[JOUR]]),DATE(YEAR(Tablo[[#This Row],[JOUR]]),MONTH(Tablo[[#This Row],[JOUR]])+1,0),A1)</calculatedColumnFormula>
    </tableColumn>
    <tableColumn id="2" name="SEMAINE" dataDxfId="164">
      <calculatedColumnFormula>IF(ISNUMBER(Tablo[[#This Row],[JOUR]]),INT(MOD(INT((Tablo[[#This Row],[JOUR]]-2)/7)+3/5,52+5/28))+1,B1)</calculatedColumnFormula>
    </tableColumn>
    <tableColumn id="3" name="JOUR" dataDxfId="163"/>
    <tableColumn id="5" name="marc" dataDxfId="162"/>
    <tableColumn id="6" name="ursula" dataDxfId="161"/>
    <tableColumn id="7" name="carl" dataDxfId="160"/>
    <tableColumn id="8" name="sandie" dataDxfId="159"/>
    <tableColumn id="9" name="wissem" dataDxfId="158"/>
    <tableColumn id="10" name="julien" dataDxfId="157"/>
    <tableColumn id="11" name="jérémy" dataDxfId="156"/>
    <tableColumn id="12" name="gregory" dataDxfId="155"/>
    <tableColumn id="13" name="sébastien" dataDxfId="154"/>
    <tableColumn id="14" name="aymeric" dataDxfId="153"/>
    <tableColumn id="15" name="jean" dataDxfId="152"/>
    <tableColumn id="16" name="laetitia" dataDxfId="151"/>
    <tableColumn id="17" name="virginie" dataDxfId="150"/>
    <tableColumn id="18" name="david" dataDxfId="149"/>
    <tableColumn id="20" name="andrew" dataDxfId="147"/>
    <tableColumn id="19" name="TOTAL" dataDxfId="148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9"/>
  <sheetViews>
    <sheetView showZeros="0" zoomScale="90" zoomScaleNormal="90" workbookViewId="0">
      <pane xSplit="3" ySplit="1" topLeftCell="I2" activePane="bottomRight" state="frozen"/>
      <selection pane="topRight" activeCell="E1" sqref="E1"/>
      <selection pane="bottomLeft" activeCell="A2" sqref="A2"/>
      <selection pane="bottomRight" activeCell="S3" sqref="S3"/>
    </sheetView>
  </sheetViews>
  <sheetFormatPr baseColWidth="10" defaultColWidth="6.85546875" defaultRowHeight="12.75" x14ac:dyDescent="0.2"/>
  <cols>
    <col min="1" max="1" width="11.85546875" style="12" customWidth="1"/>
    <col min="2" max="2" width="14.28515625" style="12" bestFit="1" customWidth="1"/>
    <col min="3" max="3" width="33.28515625" style="38" customWidth="1"/>
    <col min="4" max="4" width="10.42578125" style="50" bestFit="1" customWidth="1"/>
    <col min="5" max="5" width="11.42578125" style="50" bestFit="1" customWidth="1"/>
    <col min="6" max="6" width="9.140625" style="50" bestFit="1" customWidth="1"/>
    <col min="7" max="7" width="11.85546875" style="50" bestFit="1" customWidth="1"/>
    <col min="8" max="8" width="12.85546875" style="50" bestFit="1" customWidth="1"/>
    <col min="9" max="9" width="10.85546875" style="50" bestFit="1" customWidth="1"/>
    <col min="10" max="10" width="12" style="50" bestFit="1" customWidth="1"/>
    <col min="11" max="11" width="12.85546875" style="50" bestFit="1" customWidth="1"/>
    <col min="12" max="12" width="14.42578125" style="50" bestFit="1" customWidth="1"/>
    <col min="13" max="13" width="13.140625" style="50" bestFit="1" customWidth="1"/>
    <col min="14" max="14" width="9.7109375" style="50" bestFit="1" customWidth="1"/>
    <col min="15" max="15" width="11.85546875" style="50" bestFit="1" customWidth="1"/>
    <col min="16" max="16" width="12.5703125" style="50" bestFit="1" customWidth="1"/>
    <col min="17" max="17" width="10.85546875" style="50" bestFit="1" customWidth="1"/>
    <col min="18" max="18" width="10.85546875" style="50" customWidth="1"/>
    <col min="19" max="19" width="12" style="12" bestFit="1" customWidth="1"/>
    <col min="20" max="16384" width="6.85546875" style="12"/>
  </cols>
  <sheetData>
    <row r="1" spans="1:19" ht="13.5" thickBot="1" x14ac:dyDescent="0.25">
      <c r="A1" s="12" t="s">
        <v>39</v>
      </c>
      <c r="B1" s="12" t="s">
        <v>15</v>
      </c>
      <c r="C1" s="38" t="s">
        <v>14</v>
      </c>
      <c r="D1" s="50" t="s">
        <v>0</v>
      </c>
      <c r="E1" s="50" t="s">
        <v>1</v>
      </c>
      <c r="F1" s="50" t="s">
        <v>2</v>
      </c>
      <c r="G1" s="50" t="s">
        <v>3</v>
      </c>
      <c r="H1" s="50" t="s">
        <v>4</v>
      </c>
      <c r="I1" s="50" t="s">
        <v>5</v>
      </c>
      <c r="J1" s="50" t="s">
        <v>6</v>
      </c>
      <c r="K1" s="50" t="s">
        <v>7</v>
      </c>
      <c r="L1" s="50" t="s">
        <v>8</v>
      </c>
      <c r="M1" s="50" t="s">
        <v>9</v>
      </c>
      <c r="N1" s="50" t="s">
        <v>10</v>
      </c>
      <c r="O1" s="50" t="s">
        <v>11</v>
      </c>
      <c r="P1" s="50" t="s">
        <v>12</v>
      </c>
      <c r="Q1" s="50" t="s">
        <v>13</v>
      </c>
      <c r="R1" s="50" t="s">
        <v>48</v>
      </c>
      <c r="S1" s="13" t="s">
        <v>16</v>
      </c>
    </row>
    <row r="2" spans="1:19" x14ac:dyDescent="0.2">
      <c r="A2" s="14">
        <f>IF(ISNUMBER(Tablo[[#This Row],[JOUR]]),DATE(YEAR(Tablo[[#This Row],[JOUR]]),MONTH(Tablo[[#This Row],[JOUR]])+1,0),#REF!)</f>
        <v>42766</v>
      </c>
      <c r="B2" s="15">
        <f>IF(ISNUMBER(Tablo[[#This Row],[JOUR]]),INT(MOD(INT((Tablo[[#This Row],[JOUR]]-2)/7)+3/5,52+5/28))+1,#REF!)</f>
        <v>1</v>
      </c>
      <c r="C2" s="39">
        <v>42737</v>
      </c>
      <c r="D2" s="51" t="s">
        <v>44</v>
      </c>
      <c r="E2" s="51">
        <v>7</v>
      </c>
      <c r="F2" s="51">
        <v>7</v>
      </c>
      <c r="G2" s="51">
        <v>7.25</v>
      </c>
      <c r="H2" s="51">
        <v>7</v>
      </c>
      <c r="I2" s="51" t="s">
        <v>44</v>
      </c>
      <c r="J2" s="51">
        <v>7</v>
      </c>
      <c r="K2" s="51">
        <v>7</v>
      </c>
      <c r="L2" s="51">
        <v>8</v>
      </c>
      <c r="M2" s="51">
        <v>8</v>
      </c>
      <c r="N2" s="51">
        <v>8</v>
      </c>
      <c r="O2" s="51">
        <v>8.75</v>
      </c>
      <c r="P2" s="51">
        <v>6.75</v>
      </c>
      <c r="Q2" s="51">
        <v>7.75</v>
      </c>
      <c r="R2" s="51"/>
      <c r="S2" s="42"/>
    </row>
    <row r="3" spans="1:19" x14ac:dyDescent="0.2">
      <c r="A3" s="16">
        <f>IF(ISNUMBER(Tablo[[#This Row],[JOUR]]),DATE(YEAR(Tablo[[#This Row],[JOUR]]),MONTH(Tablo[[#This Row],[JOUR]])+1,0),A2)</f>
        <v>42766</v>
      </c>
      <c r="B3" s="17">
        <f>IF(ISNUMBER(Tablo[[#This Row],[JOUR]]),INT(MOD(INT((Tablo[[#This Row],[JOUR]]-2)/7)+3/5,52+5/28))+1,B2)</f>
        <v>1</v>
      </c>
      <c r="C3" s="40">
        <f>C2+1</f>
        <v>42738</v>
      </c>
      <c r="D3" s="52">
        <v>7</v>
      </c>
      <c r="E3" s="52">
        <v>7</v>
      </c>
      <c r="F3" s="52">
        <v>7</v>
      </c>
      <c r="G3" s="52">
        <v>6.75</v>
      </c>
      <c r="H3" s="52">
        <v>7</v>
      </c>
      <c r="I3" s="52" t="s">
        <v>44</v>
      </c>
      <c r="J3" s="52">
        <v>7</v>
      </c>
      <c r="K3" s="52">
        <v>7</v>
      </c>
      <c r="L3" s="52">
        <v>8</v>
      </c>
      <c r="M3" s="52">
        <v>8</v>
      </c>
      <c r="N3" s="52">
        <v>8</v>
      </c>
      <c r="O3" s="52">
        <v>8.25</v>
      </c>
      <c r="P3" s="52">
        <v>6.75</v>
      </c>
      <c r="Q3" s="52">
        <v>6.75</v>
      </c>
      <c r="R3" s="52"/>
      <c r="S3" s="43"/>
    </row>
    <row r="4" spans="1:19" x14ac:dyDescent="0.2">
      <c r="A4" s="16">
        <f>IF(ISNUMBER(Tablo[[#This Row],[JOUR]]),DATE(YEAR(Tablo[[#This Row],[JOUR]]),MONTH(Tablo[[#This Row],[JOUR]])+1,0),A3)</f>
        <v>42766</v>
      </c>
      <c r="B4" s="17">
        <f>IF(ISNUMBER(Tablo[[#This Row],[JOUR]]),INT(MOD(INT((Tablo[[#This Row],[JOUR]]-2)/7)+3/5,52+5/28))+1,B3)</f>
        <v>1</v>
      </c>
      <c r="C4" s="40">
        <f t="shared" ref="C4:C6" si="0">C3+1</f>
        <v>42739</v>
      </c>
      <c r="D4" s="52">
        <v>7</v>
      </c>
      <c r="E4" s="52">
        <v>7</v>
      </c>
      <c r="F4" s="52">
        <v>7</v>
      </c>
      <c r="G4" s="52">
        <v>6.75</v>
      </c>
      <c r="H4" s="52">
        <v>7</v>
      </c>
      <c r="I4" s="52" t="s">
        <v>44</v>
      </c>
      <c r="J4" s="52">
        <v>7</v>
      </c>
      <c r="K4" s="52">
        <v>7</v>
      </c>
      <c r="L4" s="52">
        <v>8</v>
      </c>
      <c r="M4" s="52">
        <v>8</v>
      </c>
      <c r="N4" s="52">
        <v>8</v>
      </c>
      <c r="O4" s="52">
        <v>8.5</v>
      </c>
      <c r="P4" s="52">
        <v>6.75</v>
      </c>
      <c r="Q4" s="52">
        <v>3.5</v>
      </c>
      <c r="R4" s="52"/>
      <c r="S4" s="43"/>
    </row>
    <row r="5" spans="1:19" x14ac:dyDescent="0.2">
      <c r="A5" s="16">
        <f>IF(ISNUMBER(Tablo[[#This Row],[JOUR]]),DATE(YEAR(Tablo[[#This Row],[JOUR]]),MONTH(Tablo[[#This Row],[JOUR]])+1,0),A4)</f>
        <v>42766</v>
      </c>
      <c r="B5" s="17">
        <f>IF(ISNUMBER(Tablo[[#This Row],[JOUR]]),INT(MOD(INT((Tablo[[#This Row],[JOUR]]-2)/7)+3/5,52+5/28))+1,B4)</f>
        <v>1</v>
      </c>
      <c r="C5" s="40">
        <f t="shared" si="0"/>
        <v>42740</v>
      </c>
      <c r="D5" s="52">
        <v>7</v>
      </c>
      <c r="E5" s="52">
        <v>7</v>
      </c>
      <c r="F5" s="52">
        <v>7</v>
      </c>
      <c r="G5" s="52">
        <v>6.75</v>
      </c>
      <c r="H5" s="52">
        <v>7</v>
      </c>
      <c r="I5" s="52">
        <v>7</v>
      </c>
      <c r="J5" s="52">
        <v>7</v>
      </c>
      <c r="K5" s="52">
        <v>7</v>
      </c>
      <c r="L5" s="52">
        <v>8</v>
      </c>
      <c r="M5" s="52">
        <v>8</v>
      </c>
      <c r="N5" s="52">
        <v>8</v>
      </c>
      <c r="O5" s="52" t="s">
        <v>44</v>
      </c>
      <c r="P5" s="52">
        <v>6.75</v>
      </c>
      <c r="Q5" s="52">
        <v>5.5</v>
      </c>
      <c r="R5" s="52"/>
      <c r="S5" s="43"/>
    </row>
    <row r="6" spans="1:19" x14ac:dyDescent="0.2">
      <c r="A6" s="16">
        <f>IF(ISNUMBER(Tablo[[#This Row],[JOUR]]),DATE(YEAR(Tablo[[#This Row],[JOUR]]),MONTH(Tablo[[#This Row],[JOUR]])+1,0),A5)</f>
        <v>42766</v>
      </c>
      <c r="B6" s="17">
        <f>IF(ISNUMBER(Tablo[[#This Row],[JOUR]]),INT(MOD(INT((Tablo[[#This Row],[JOUR]]-2)/7)+3/5,52+5/28))+1,B5)</f>
        <v>1</v>
      </c>
      <c r="C6" s="40">
        <f t="shared" si="0"/>
        <v>42741</v>
      </c>
      <c r="D6" s="52">
        <v>7</v>
      </c>
      <c r="E6" s="52">
        <v>7</v>
      </c>
      <c r="F6" s="52">
        <v>7</v>
      </c>
      <c r="G6" s="52">
        <v>7</v>
      </c>
      <c r="H6" s="52">
        <v>7</v>
      </c>
      <c r="I6" s="52">
        <v>7</v>
      </c>
      <c r="J6" s="52">
        <v>7</v>
      </c>
      <c r="K6" s="52">
        <v>7</v>
      </c>
      <c r="L6" s="52">
        <v>7</v>
      </c>
      <c r="M6" s="52">
        <v>7</v>
      </c>
      <c r="N6" s="52">
        <v>7</v>
      </c>
      <c r="O6" s="52">
        <v>8.5</v>
      </c>
      <c r="P6" s="52">
        <v>6.75</v>
      </c>
      <c r="Q6" s="52">
        <v>6.5</v>
      </c>
      <c r="R6" s="52"/>
      <c r="S6" s="43" t="s">
        <v>45</v>
      </c>
    </row>
    <row r="7" spans="1:19" x14ac:dyDescent="0.2">
      <c r="A7" s="16">
        <f>IF(ISNUMBER(Tablo[[#This Row],[JOUR]]),DATE(YEAR(Tablo[[#This Row],[JOUR]]),MONTH(Tablo[[#This Row],[JOUR]])+1,0),A6)</f>
        <v>42766</v>
      </c>
      <c r="B7" s="17">
        <f>IF(ISNUMBER(Tablo[[#This Row],[JOUR]]),INT(MOD(INT((Tablo[[#This Row],[JOUR]]-2)/7)+3/5,52+5/28))+1,B6)</f>
        <v>1</v>
      </c>
      <c r="C7" s="40" t="s">
        <v>16</v>
      </c>
      <c r="D7" s="46">
        <f t="shared" ref="D7:Q7" si="1">SUM(D2:D6)</f>
        <v>28</v>
      </c>
      <c r="E7" s="46">
        <f t="shared" si="1"/>
        <v>35</v>
      </c>
      <c r="F7" s="46">
        <f t="shared" si="1"/>
        <v>35</v>
      </c>
      <c r="G7" s="46">
        <f t="shared" si="1"/>
        <v>34.5</v>
      </c>
      <c r="H7" s="46">
        <f t="shared" si="1"/>
        <v>35</v>
      </c>
      <c r="I7" s="46">
        <f t="shared" si="1"/>
        <v>14</v>
      </c>
      <c r="J7" s="46">
        <f t="shared" si="1"/>
        <v>35</v>
      </c>
      <c r="K7" s="46">
        <f t="shared" si="1"/>
        <v>35</v>
      </c>
      <c r="L7" s="46">
        <f t="shared" si="1"/>
        <v>39</v>
      </c>
      <c r="M7" s="46">
        <f t="shared" si="1"/>
        <v>39</v>
      </c>
      <c r="N7" s="46">
        <f t="shared" si="1"/>
        <v>39</v>
      </c>
      <c r="O7" s="46">
        <f t="shared" si="1"/>
        <v>34</v>
      </c>
      <c r="P7" s="46">
        <f t="shared" si="1"/>
        <v>33.75</v>
      </c>
      <c r="Q7" s="46">
        <f t="shared" si="1"/>
        <v>30</v>
      </c>
      <c r="R7" s="46">
        <f t="shared" ref="R7" si="2">SUM(R2:R6)</f>
        <v>0</v>
      </c>
      <c r="S7" s="47"/>
    </row>
    <row r="8" spans="1:19" x14ac:dyDescent="0.2">
      <c r="A8" s="16">
        <f>IF(ISNUMBER(Tablo[[#This Row],[JOUR]]),DATE(YEAR(Tablo[[#This Row],[JOUR]]),MONTH(Tablo[[#This Row],[JOUR]])+1,0),A7)</f>
        <v>42766</v>
      </c>
      <c r="B8" s="17">
        <f>IF(ISNUMBER(Tablo[[#This Row],[JOUR]]),INT(MOD(INT((Tablo[[#This Row],[JOUR]]-2)/7)+3/5,52+5/28))+1,B7)</f>
        <v>1</v>
      </c>
      <c r="C8" s="40" t="s">
        <v>17</v>
      </c>
      <c r="D8" s="46">
        <f t="shared" ref="D8:Q8" si="3">MIN(D7,35)</f>
        <v>28</v>
      </c>
      <c r="E8" s="46">
        <f t="shared" si="3"/>
        <v>35</v>
      </c>
      <c r="F8" s="46">
        <f t="shared" si="3"/>
        <v>35</v>
      </c>
      <c r="G8" s="46">
        <f t="shared" si="3"/>
        <v>34.5</v>
      </c>
      <c r="H8" s="46">
        <f t="shared" si="3"/>
        <v>35</v>
      </c>
      <c r="I8" s="46">
        <f t="shared" si="3"/>
        <v>14</v>
      </c>
      <c r="J8" s="46">
        <f t="shared" si="3"/>
        <v>35</v>
      </c>
      <c r="K8" s="46">
        <f t="shared" si="3"/>
        <v>35</v>
      </c>
      <c r="L8" s="46">
        <f t="shared" si="3"/>
        <v>35</v>
      </c>
      <c r="M8" s="46">
        <f t="shared" si="3"/>
        <v>35</v>
      </c>
      <c r="N8" s="46">
        <f t="shared" si="3"/>
        <v>35</v>
      </c>
      <c r="O8" s="46">
        <f t="shared" si="3"/>
        <v>34</v>
      </c>
      <c r="P8" s="46">
        <f t="shared" si="3"/>
        <v>33.75</v>
      </c>
      <c r="Q8" s="46">
        <f t="shared" si="3"/>
        <v>30</v>
      </c>
      <c r="R8" s="46">
        <f t="shared" ref="R8" si="4">MIN(R7,35)</f>
        <v>0</v>
      </c>
      <c r="S8" s="47"/>
    </row>
    <row r="9" spans="1:19" ht="13.5" thickBot="1" x14ac:dyDescent="0.25">
      <c r="A9" s="18">
        <f>IF(ISNUMBER(Tablo[[#This Row],[JOUR]]),DATE(YEAR(Tablo[[#This Row],[JOUR]]),MONTH(Tablo[[#This Row],[JOUR]])+1,0),A8)</f>
        <v>42766</v>
      </c>
      <c r="B9" s="19">
        <f>IF(ISNUMBER(Tablo[[#This Row],[JOUR]]),INT(MOD(INT((Tablo[[#This Row],[JOUR]]-2)/7)+3/5,52+5/28))+1,B8)</f>
        <v>1</v>
      </c>
      <c r="C9" s="41" t="s">
        <v>18</v>
      </c>
      <c r="D9" s="48">
        <f t="shared" ref="D9:Q9" si="5">D7-D8</f>
        <v>0</v>
      </c>
      <c r="E9" s="48">
        <f t="shared" si="5"/>
        <v>0</v>
      </c>
      <c r="F9" s="48">
        <f t="shared" si="5"/>
        <v>0</v>
      </c>
      <c r="G9" s="48">
        <f t="shared" si="5"/>
        <v>0</v>
      </c>
      <c r="H9" s="48">
        <f t="shared" si="5"/>
        <v>0</v>
      </c>
      <c r="I9" s="48">
        <f t="shared" si="5"/>
        <v>0</v>
      </c>
      <c r="J9" s="48">
        <f t="shared" si="5"/>
        <v>0</v>
      </c>
      <c r="K9" s="48">
        <f t="shared" si="5"/>
        <v>0</v>
      </c>
      <c r="L9" s="48">
        <f t="shared" si="5"/>
        <v>4</v>
      </c>
      <c r="M9" s="48">
        <f t="shared" si="5"/>
        <v>4</v>
      </c>
      <c r="N9" s="48">
        <f t="shared" si="5"/>
        <v>4</v>
      </c>
      <c r="O9" s="48">
        <f t="shared" si="5"/>
        <v>0</v>
      </c>
      <c r="P9" s="48">
        <f t="shared" si="5"/>
        <v>0</v>
      </c>
      <c r="Q9" s="48">
        <f t="shared" si="5"/>
        <v>0</v>
      </c>
      <c r="R9" s="48">
        <f t="shared" ref="R9" si="6">R7-R8</f>
        <v>0</v>
      </c>
      <c r="S9" s="49"/>
    </row>
    <row r="10" spans="1:19" ht="13.5" thickBot="1" x14ac:dyDescent="0.25">
      <c r="A10" s="14">
        <f>IF(ISNUMBER(Tablo[[#This Row],[JOUR]]),DATE(YEAR(Tablo[[#This Row],[JOUR]]),MONTH(Tablo[[#This Row],[JOUR]])+1,0),A9)</f>
        <v>42766</v>
      </c>
      <c r="B10" s="15">
        <f>IF(ISNUMBER(Tablo[[#This Row],[JOUR]]),INT(MOD(INT((Tablo[[#This Row],[JOUR]]-2)/7)+3/5,52+5/28))+1,B9)</f>
        <v>2</v>
      </c>
      <c r="C10" s="39">
        <f>C2+7</f>
        <v>42744</v>
      </c>
      <c r="D10" s="51" t="s">
        <v>47</v>
      </c>
      <c r="E10" s="51"/>
      <c r="F10" s="51" t="s">
        <v>44</v>
      </c>
      <c r="G10" s="51"/>
      <c r="H10" s="51"/>
      <c r="I10" s="51"/>
      <c r="J10" s="51"/>
      <c r="K10" s="51"/>
      <c r="L10" s="51" t="s">
        <v>47</v>
      </c>
      <c r="M10" s="51" t="s">
        <v>47</v>
      </c>
      <c r="N10" s="51">
        <v>8</v>
      </c>
      <c r="O10" s="51">
        <v>6.25</v>
      </c>
      <c r="P10" s="51">
        <v>5.5</v>
      </c>
      <c r="Q10" s="51">
        <v>3</v>
      </c>
      <c r="R10" s="51"/>
      <c r="S10" s="42"/>
    </row>
    <row r="11" spans="1:19" ht="13.5" thickBot="1" x14ac:dyDescent="0.25">
      <c r="A11" s="16">
        <f>IF(ISNUMBER(Tablo[[#This Row],[JOUR]]),DATE(YEAR(Tablo[[#This Row],[JOUR]]),MONTH(Tablo[[#This Row],[JOUR]])+1,0),A10)</f>
        <v>42766</v>
      </c>
      <c r="B11" s="17">
        <f>IF(ISNUMBER(Tablo[[#This Row],[JOUR]]),INT(MOD(INT((Tablo[[#This Row],[JOUR]]-2)/7)+3/5,52+5/28))+1,B10)</f>
        <v>2</v>
      </c>
      <c r="C11" s="40">
        <f>C10+1</f>
        <v>42745</v>
      </c>
      <c r="D11" s="51" t="s">
        <v>46</v>
      </c>
      <c r="E11" s="52"/>
      <c r="F11" s="52" t="s">
        <v>44</v>
      </c>
      <c r="G11" s="52"/>
      <c r="H11" s="52"/>
      <c r="I11" s="52"/>
      <c r="J11" s="52"/>
      <c r="K11" s="52"/>
      <c r="L11" s="52"/>
      <c r="M11" s="52"/>
      <c r="N11" s="52">
        <v>8</v>
      </c>
      <c r="O11" s="52"/>
      <c r="P11" s="52"/>
      <c r="Q11" s="52">
        <v>3</v>
      </c>
      <c r="R11" s="52"/>
      <c r="S11" s="43"/>
    </row>
    <row r="12" spans="1:19" ht="13.5" thickBot="1" x14ac:dyDescent="0.25">
      <c r="A12" s="16">
        <f>IF(ISNUMBER(Tablo[[#This Row],[JOUR]]),DATE(YEAR(Tablo[[#This Row],[JOUR]]),MONTH(Tablo[[#This Row],[JOUR]])+1,0),A11)</f>
        <v>42766</v>
      </c>
      <c r="B12" s="17">
        <f>IF(ISNUMBER(Tablo[[#This Row],[JOUR]]),INT(MOD(INT((Tablo[[#This Row],[JOUR]]-2)/7)+3/5,52+5/28))+1,B11)</f>
        <v>2</v>
      </c>
      <c r="C12" s="40">
        <f t="shared" ref="C12:C14" si="7">C11+1</f>
        <v>42746</v>
      </c>
      <c r="D12" s="51" t="s">
        <v>46</v>
      </c>
      <c r="E12" s="52"/>
      <c r="F12" s="52" t="s">
        <v>44</v>
      </c>
      <c r="G12" s="52"/>
      <c r="H12" s="52"/>
      <c r="I12" s="52"/>
      <c r="J12" s="52"/>
      <c r="K12" s="52"/>
      <c r="L12" s="52"/>
      <c r="M12" s="52"/>
      <c r="N12" s="52">
        <v>8</v>
      </c>
      <c r="O12" s="52"/>
      <c r="P12" s="52"/>
      <c r="Q12" s="52"/>
      <c r="R12" s="52"/>
      <c r="S12" s="43"/>
    </row>
    <row r="13" spans="1:19" ht="13.5" thickBot="1" x14ac:dyDescent="0.25">
      <c r="A13" s="16">
        <f>IF(ISNUMBER(Tablo[[#This Row],[JOUR]]),DATE(YEAR(Tablo[[#This Row],[JOUR]]),MONTH(Tablo[[#This Row],[JOUR]])+1,0),A12)</f>
        <v>42766</v>
      </c>
      <c r="B13" s="17">
        <f>IF(ISNUMBER(Tablo[[#This Row],[JOUR]]),INT(MOD(INT((Tablo[[#This Row],[JOUR]]-2)/7)+3/5,52+5/28))+1,B12)</f>
        <v>2</v>
      </c>
      <c r="C13" s="40">
        <f t="shared" si="7"/>
        <v>42747</v>
      </c>
      <c r="D13" s="51" t="s">
        <v>46</v>
      </c>
      <c r="E13" s="52"/>
      <c r="F13" s="52"/>
      <c r="G13" s="52"/>
      <c r="H13" s="52"/>
      <c r="I13" s="52"/>
      <c r="J13" s="52"/>
      <c r="K13" s="52"/>
      <c r="L13" s="52"/>
      <c r="M13" s="52"/>
      <c r="N13" s="52">
        <v>8</v>
      </c>
      <c r="O13" s="52"/>
      <c r="P13" s="52"/>
      <c r="Q13" s="52"/>
      <c r="R13" s="52"/>
      <c r="S13" s="43"/>
    </row>
    <row r="14" spans="1:19" x14ac:dyDescent="0.2">
      <c r="A14" s="16">
        <f>IF(ISNUMBER(Tablo[[#This Row],[JOUR]]),DATE(YEAR(Tablo[[#This Row],[JOUR]]),MONTH(Tablo[[#This Row],[JOUR]])+1,0),A13)</f>
        <v>42766</v>
      </c>
      <c r="B14" s="17">
        <f>IF(ISNUMBER(Tablo[[#This Row],[JOUR]]),INT(MOD(INT((Tablo[[#This Row],[JOUR]]-2)/7)+3/5,52+5/28))+1,B13)</f>
        <v>2</v>
      </c>
      <c r="C14" s="40">
        <f t="shared" si="7"/>
        <v>42748</v>
      </c>
      <c r="D14" s="51" t="s">
        <v>46</v>
      </c>
      <c r="E14" s="52"/>
      <c r="F14" s="52"/>
      <c r="G14" s="52"/>
      <c r="H14" s="52"/>
      <c r="I14" s="52"/>
      <c r="J14" s="52"/>
      <c r="K14" s="52"/>
      <c r="L14" s="52"/>
      <c r="M14" s="52"/>
      <c r="N14" s="52">
        <v>7</v>
      </c>
      <c r="O14" s="52"/>
      <c r="P14" s="52"/>
      <c r="Q14" s="52"/>
      <c r="R14" s="52"/>
      <c r="S14" s="43"/>
    </row>
    <row r="15" spans="1:19" x14ac:dyDescent="0.2">
      <c r="A15" s="16">
        <f>IF(ISNUMBER(Tablo[[#This Row],[JOUR]]),DATE(YEAR(Tablo[[#This Row],[JOUR]]),MONTH(Tablo[[#This Row],[JOUR]])+1,0),A14)</f>
        <v>42766</v>
      </c>
      <c r="B15" s="17">
        <f>IF(ISNUMBER(Tablo[[#This Row],[JOUR]]),INT(MOD(INT((Tablo[[#This Row],[JOUR]]-2)/7)+3/5,52+5/28))+1,B14)</f>
        <v>2</v>
      </c>
      <c r="C15" s="40" t="s">
        <v>16</v>
      </c>
      <c r="D15" s="46">
        <f t="shared" ref="D15:Q15" si="8">SUM(D10:D14)</f>
        <v>0</v>
      </c>
      <c r="E15" s="46">
        <f t="shared" si="8"/>
        <v>0</v>
      </c>
      <c r="F15" s="46">
        <f t="shared" si="8"/>
        <v>0</v>
      </c>
      <c r="G15" s="46">
        <f t="shared" si="8"/>
        <v>0</v>
      </c>
      <c r="H15" s="46">
        <f t="shared" si="8"/>
        <v>0</v>
      </c>
      <c r="I15" s="46">
        <f t="shared" si="8"/>
        <v>0</v>
      </c>
      <c r="J15" s="46">
        <f t="shared" si="8"/>
        <v>0</v>
      </c>
      <c r="K15" s="46">
        <f t="shared" si="8"/>
        <v>0</v>
      </c>
      <c r="L15" s="46">
        <f t="shared" si="8"/>
        <v>0</v>
      </c>
      <c r="M15" s="46">
        <f t="shared" si="8"/>
        <v>0</v>
      </c>
      <c r="N15" s="46">
        <f t="shared" si="8"/>
        <v>39</v>
      </c>
      <c r="O15" s="46">
        <f t="shared" si="8"/>
        <v>6.25</v>
      </c>
      <c r="P15" s="46">
        <f t="shared" si="8"/>
        <v>5.5</v>
      </c>
      <c r="Q15" s="46">
        <f t="shared" si="8"/>
        <v>6</v>
      </c>
      <c r="R15" s="46">
        <f t="shared" ref="R15" si="9">SUM(R10:R14)</f>
        <v>0</v>
      </c>
      <c r="S15" s="47"/>
    </row>
    <row r="16" spans="1:19" x14ac:dyDescent="0.2">
      <c r="A16" s="16">
        <f>IF(ISNUMBER(Tablo[[#This Row],[JOUR]]),DATE(YEAR(Tablo[[#This Row],[JOUR]]),MONTH(Tablo[[#This Row],[JOUR]])+1,0),A15)</f>
        <v>42766</v>
      </c>
      <c r="B16" s="17">
        <f>IF(ISNUMBER(Tablo[[#This Row],[JOUR]]),INT(MOD(INT((Tablo[[#This Row],[JOUR]]-2)/7)+3/5,52+5/28))+1,B15)</f>
        <v>2</v>
      </c>
      <c r="C16" s="40" t="s">
        <v>17</v>
      </c>
      <c r="D16" s="46">
        <f t="shared" ref="D16:Q16" si="10">MIN(D15,35)</f>
        <v>0</v>
      </c>
      <c r="E16" s="46">
        <f t="shared" si="10"/>
        <v>0</v>
      </c>
      <c r="F16" s="46">
        <f t="shared" si="10"/>
        <v>0</v>
      </c>
      <c r="G16" s="46">
        <f t="shared" si="10"/>
        <v>0</v>
      </c>
      <c r="H16" s="46">
        <f t="shared" si="10"/>
        <v>0</v>
      </c>
      <c r="I16" s="46">
        <f t="shared" si="10"/>
        <v>0</v>
      </c>
      <c r="J16" s="46">
        <f t="shared" si="10"/>
        <v>0</v>
      </c>
      <c r="K16" s="46">
        <f t="shared" si="10"/>
        <v>0</v>
      </c>
      <c r="L16" s="46">
        <f t="shared" si="10"/>
        <v>0</v>
      </c>
      <c r="M16" s="46">
        <f t="shared" si="10"/>
        <v>0</v>
      </c>
      <c r="N16" s="46">
        <f t="shared" si="10"/>
        <v>35</v>
      </c>
      <c r="O16" s="46">
        <f t="shared" si="10"/>
        <v>6.25</v>
      </c>
      <c r="P16" s="46">
        <f t="shared" si="10"/>
        <v>5.5</v>
      </c>
      <c r="Q16" s="46">
        <f t="shared" si="10"/>
        <v>6</v>
      </c>
      <c r="R16" s="46">
        <f t="shared" ref="R16" si="11">MIN(R15,35)</f>
        <v>0</v>
      </c>
      <c r="S16" s="47"/>
    </row>
    <row r="17" spans="1:19" ht="13.5" thickBot="1" x14ac:dyDescent="0.25">
      <c r="A17" s="18">
        <f>IF(ISNUMBER(Tablo[[#This Row],[JOUR]]),DATE(YEAR(Tablo[[#This Row],[JOUR]]),MONTH(Tablo[[#This Row],[JOUR]])+1,0),A16)</f>
        <v>42766</v>
      </c>
      <c r="B17" s="19">
        <f>IF(ISNUMBER(Tablo[[#This Row],[JOUR]]),INT(MOD(INT((Tablo[[#This Row],[JOUR]]-2)/7)+3/5,52+5/28))+1,B16)</f>
        <v>2</v>
      </c>
      <c r="C17" s="41" t="s">
        <v>18</v>
      </c>
      <c r="D17" s="48">
        <f t="shared" ref="D17:Q17" si="12">D15-D16</f>
        <v>0</v>
      </c>
      <c r="E17" s="48">
        <f t="shared" si="12"/>
        <v>0</v>
      </c>
      <c r="F17" s="48">
        <f t="shared" si="12"/>
        <v>0</v>
      </c>
      <c r="G17" s="48">
        <f t="shared" si="12"/>
        <v>0</v>
      </c>
      <c r="H17" s="48">
        <f t="shared" si="12"/>
        <v>0</v>
      </c>
      <c r="I17" s="48">
        <f t="shared" si="12"/>
        <v>0</v>
      </c>
      <c r="J17" s="48">
        <f t="shared" si="12"/>
        <v>0</v>
      </c>
      <c r="K17" s="48">
        <f t="shared" si="12"/>
        <v>0</v>
      </c>
      <c r="L17" s="48">
        <f t="shared" si="12"/>
        <v>0</v>
      </c>
      <c r="M17" s="48">
        <f t="shared" si="12"/>
        <v>0</v>
      </c>
      <c r="N17" s="48">
        <f t="shared" si="12"/>
        <v>4</v>
      </c>
      <c r="O17" s="48">
        <f t="shared" si="12"/>
        <v>0</v>
      </c>
      <c r="P17" s="48">
        <f t="shared" si="12"/>
        <v>0</v>
      </c>
      <c r="Q17" s="48">
        <f t="shared" si="12"/>
        <v>0</v>
      </c>
      <c r="R17" s="48">
        <f t="shared" ref="R17" si="13">R15-R16</f>
        <v>0</v>
      </c>
      <c r="S17" s="49"/>
    </row>
    <row r="18" spans="1:19" x14ac:dyDescent="0.2">
      <c r="A18" s="14">
        <f>IF(ISNUMBER(Tablo[[#This Row],[JOUR]]),DATE(YEAR(Tablo[[#This Row],[JOUR]]),MONTH(Tablo[[#This Row],[JOUR]])+1,0),A17)</f>
        <v>42766</v>
      </c>
      <c r="B18" s="15">
        <f>IF(ISNUMBER(Tablo[[#This Row],[JOUR]]),INT(MOD(INT((Tablo[[#This Row],[JOUR]]-2)/7)+3/5,52+5/28))+1,B17)</f>
        <v>3</v>
      </c>
      <c r="C18" s="39">
        <f>C10+7</f>
        <v>42751</v>
      </c>
      <c r="D18" s="51" t="s">
        <v>46</v>
      </c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42"/>
    </row>
    <row r="19" spans="1:19" x14ac:dyDescent="0.2">
      <c r="A19" s="16">
        <f>IF(ISNUMBER(Tablo[[#This Row],[JOUR]]),DATE(YEAR(Tablo[[#This Row],[JOUR]]),MONTH(Tablo[[#This Row],[JOUR]])+1,0),A18)</f>
        <v>42766</v>
      </c>
      <c r="B19" s="17">
        <f>IF(ISNUMBER(Tablo[[#This Row],[JOUR]]),INT(MOD(INT((Tablo[[#This Row],[JOUR]]-2)/7)+3/5,52+5/28))+1,B18)</f>
        <v>3</v>
      </c>
      <c r="C19" s="40">
        <f>C18+1</f>
        <v>42752</v>
      </c>
      <c r="D19" s="52" t="s">
        <v>46</v>
      </c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43"/>
    </row>
    <row r="20" spans="1:19" x14ac:dyDescent="0.2">
      <c r="A20" s="16">
        <f>IF(ISNUMBER(Tablo[[#This Row],[JOUR]]),DATE(YEAR(Tablo[[#This Row],[JOUR]]),MONTH(Tablo[[#This Row],[JOUR]])+1,0),A19)</f>
        <v>42766</v>
      </c>
      <c r="B20" s="17">
        <f>IF(ISNUMBER(Tablo[[#This Row],[JOUR]]),INT(MOD(INT((Tablo[[#This Row],[JOUR]]-2)/7)+3/5,52+5/28))+1,B19)</f>
        <v>3</v>
      </c>
      <c r="C20" s="40">
        <f t="shared" ref="C20:C22" si="14">C19+1</f>
        <v>42753</v>
      </c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43"/>
    </row>
    <row r="21" spans="1:19" x14ac:dyDescent="0.2">
      <c r="A21" s="16">
        <f>IF(ISNUMBER(Tablo[[#This Row],[JOUR]]),DATE(YEAR(Tablo[[#This Row],[JOUR]]),MONTH(Tablo[[#This Row],[JOUR]])+1,0),A20)</f>
        <v>42766</v>
      </c>
      <c r="B21" s="17">
        <f>IF(ISNUMBER(Tablo[[#This Row],[JOUR]]),INT(MOD(INT((Tablo[[#This Row],[JOUR]]-2)/7)+3/5,52+5/28))+1,B20)</f>
        <v>3</v>
      </c>
      <c r="C21" s="40">
        <f t="shared" si="14"/>
        <v>42754</v>
      </c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43"/>
    </row>
    <row r="22" spans="1:19" x14ac:dyDescent="0.2">
      <c r="A22" s="16">
        <f>IF(ISNUMBER(Tablo[[#This Row],[JOUR]]),DATE(YEAR(Tablo[[#This Row],[JOUR]]),MONTH(Tablo[[#This Row],[JOUR]])+1,0),A21)</f>
        <v>42766</v>
      </c>
      <c r="B22" s="17">
        <f>IF(ISNUMBER(Tablo[[#This Row],[JOUR]]),INT(MOD(INT((Tablo[[#This Row],[JOUR]]-2)/7)+3/5,52+5/28))+1,B21)</f>
        <v>3</v>
      </c>
      <c r="C22" s="40">
        <f t="shared" si="14"/>
        <v>42755</v>
      </c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43"/>
    </row>
    <row r="23" spans="1:19" x14ac:dyDescent="0.2">
      <c r="A23" s="16">
        <f>IF(ISNUMBER(Tablo[[#This Row],[JOUR]]),DATE(YEAR(Tablo[[#This Row],[JOUR]]),MONTH(Tablo[[#This Row],[JOUR]])+1,0),A22)</f>
        <v>42766</v>
      </c>
      <c r="B23" s="17">
        <f>IF(ISNUMBER(Tablo[[#This Row],[JOUR]]),INT(MOD(INT((Tablo[[#This Row],[JOUR]]-2)/7)+3/5,52+5/28))+1,B22)</f>
        <v>3</v>
      </c>
      <c r="C23" s="40" t="s">
        <v>16</v>
      </c>
      <c r="D23" s="46">
        <f t="shared" ref="D23:Q23" si="15">SUM(D18:D22)</f>
        <v>0</v>
      </c>
      <c r="E23" s="46">
        <f t="shared" si="15"/>
        <v>0</v>
      </c>
      <c r="F23" s="46">
        <f t="shared" si="15"/>
        <v>0</v>
      </c>
      <c r="G23" s="46">
        <f t="shared" si="15"/>
        <v>0</v>
      </c>
      <c r="H23" s="46">
        <f t="shared" si="15"/>
        <v>0</v>
      </c>
      <c r="I23" s="46">
        <f t="shared" si="15"/>
        <v>0</v>
      </c>
      <c r="J23" s="46">
        <f t="shared" si="15"/>
        <v>0</v>
      </c>
      <c r="K23" s="46">
        <f t="shared" si="15"/>
        <v>0</v>
      </c>
      <c r="L23" s="46">
        <f t="shared" si="15"/>
        <v>0</v>
      </c>
      <c r="M23" s="46">
        <f t="shared" si="15"/>
        <v>0</v>
      </c>
      <c r="N23" s="46">
        <f t="shared" si="15"/>
        <v>0</v>
      </c>
      <c r="O23" s="46">
        <f t="shared" si="15"/>
        <v>0</v>
      </c>
      <c r="P23" s="46">
        <f t="shared" si="15"/>
        <v>0</v>
      </c>
      <c r="Q23" s="46">
        <f t="shared" si="15"/>
        <v>0</v>
      </c>
      <c r="R23" s="46">
        <f t="shared" ref="R23" si="16">SUM(R18:R22)</f>
        <v>0</v>
      </c>
      <c r="S23" s="47"/>
    </row>
    <row r="24" spans="1:19" x14ac:dyDescent="0.2">
      <c r="A24" s="16">
        <f>IF(ISNUMBER(Tablo[[#This Row],[JOUR]]),DATE(YEAR(Tablo[[#This Row],[JOUR]]),MONTH(Tablo[[#This Row],[JOUR]])+1,0),A23)</f>
        <v>42766</v>
      </c>
      <c r="B24" s="17">
        <f>IF(ISNUMBER(Tablo[[#This Row],[JOUR]]),INT(MOD(INT((Tablo[[#This Row],[JOUR]]-2)/7)+3/5,52+5/28))+1,B23)</f>
        <v>3</v>
      </c>
      <c r="C24" s="40" t="s">
        <v>17</v>
      </c>
      <c r="D24" s="46">
        <f t="shared" ref="D24:Q24" si="17">MIN(D23,35)</f>
        <v>0</v>
      </c>
      <c r="E24" s="46">
        <f t="shared" si="17"/>
        <v>0</v>
      </c>
      <c r="F24" s="46">
        <f t="shared" si="17"/>
        <v>0</v>
      </c>
      <c r="G24" s="46">
        <f t="shared" si="17"/>
        <v>0</v>
      </c>
      <c r="H24" s="46">
        <f t="shared" si="17"/>
        <v>0</v>
      </c>
      <c r="I24" s="46">
        <f t="shared" si="17"/>
        <v>0</v>
      </c>
      <c r="J24" s="46">
        <f t="shared" si="17"/>
        <v>0</v>
      </c>
      <c r="K24" s="46">
        <f t="shared" si="17"/>
        <v>0</v>
      </c>
      <c r="L24" s="46">
        <f t="shared" si="17"/>
        <v>0</v>
      </c>
      <c r="M24" s="46">
        <f t="shared" si="17"/>
        <v>0</v>
      </c>
      <c r="N24" s="46">
        <f t="shared" si="17"/>
        <v>0</v>
      </c>
      <c r="O24" s="46">
        <f t="shared" si="17"/>
        <v>0</v>
      </c>
      <c r="P24" s="46">
        <f t="shared" si="17"/>
        <v>0</v>
      </c>
      <c r="Q24" s="46">
        <f t="shared" si="17"/>
        <v>0</v>
      </c>
      <c r="R24" s="46">
        <f t="shared" ref="R24" si="18">MIN(R23,35)</f>
        <v>0</v>
      </c>
      <c r="S24" s="47"/>
    </row>
    <row r="25" spans="1:19" ht="13.5" thickBot="1" x14ac:dyDescent="0.25">
      <c r="A25" s="18">
        <f>IF(ISNUMBER(Tablo[[#This Row],[JOUR]]),DATE(YEAR(Tablo[[#This Row],[JOUR]]),MONTH(Tablo[[#This Row],[JOUR]])+1,0),A24)</f>
        <v>42766</v>
      </c>
      <c r="B25" s="19">
        <f>IF(ISNUMBER(Tablo[[#This Row],[JOUR]]),INT(MOD(INT((Tablo[[#This Row],[JOUR]]-2)/7)+3/5,52+5/28))+1,B24)</f>
        <v>3</v>
      </c>
      <c r="C25" s="41" t="s">
        <v>18</v>
      </c>
      <c r="D25" s="48">
        <f t="shared" ref="D25:Q25" si="19">D23-D24</f>
        <v>0</v>
      </c>
      <c r="E25" s="48">
        <f t="shared" si="19"/>
        <v>0</v>
      </c>
      <c r="F25" s="48">
        <f t="shared" si="19"/>
        <v>0</v>
      </c>
      <c r="G25" s="48">
        <f t="shared" si="19"/>
        <v>0</v>
      </c>
      <c r="H25" s="48">
        <f t="shared" si="19"/>
        <v>0</v>
      </c>
      <c r="I25" s="48">
        <f t="shared" si="19"/>
        <v>0</v>
      </c>
      <c r="J25" s="48">
        <f t="shared" si="19"/>
        <v>0</v>
      </c>
      <c r="K25" s="48">
        <f t="shared" si="19"/>
        <v>0</v>
      </c>
      <c r="L25" s="48">
        <f t="shared" si="19"/>
        <v>0</v>
      </c>
      <c r="M25" s="48">
        <f t="shared" si="19"/>
        <v>0</v>
      </c>
      <c r="N25" s="48">
        <f t="shared" si="19"/>
        <v>0</v>
      </c>
      <c r="O25" s="48">
        <f t="shared" si="19"/>
        <v>0</v>
      </c>
      <c r="P25" s="48">
        <f t="shared" si="19"/>
        <v>0</v>
      </c>
      <c r="Q25" s="48">
        <f t="shared" si="19"/>
        <v>0</v>
      </c>
      <c r="R25" s="48">
        <f t="shared" ref="R25" si="20">R23-R24</f>
        <v>0</v>
      </c>
      <c r="S25" s="49"/>
    </row>
    <row r="26" spans="1:19" x14ac:dyDescent="0.2">
      <c r="A26" s="14">
        <f>IF(ISNUMBER(Tablo[[#This Row],[JOUR]]),DATE(YEAR(Tablo[[#This Row],[JOUR]]),MONTH(Tablo[[#This Row],[JOUR]])+1,0),A25)</f>
        <v>42766</v>
      </c>
      <c r="B26" s="15">
        <f>IF(ISNUMBER(Tablo[[#This Row],[JOUR]]),INT(MOD(INT((Tablo[[#This Row],[JOUR]]-2)/7)+3/5,52+5/28))+1,B25)</f>
        <v>4</v>
      </c>
      <c r="C26" s="39">
        <f>C18+7</f>
        <v>42758</v>
      </c>
      <c r="D26" s="51"/>
      <c r="E26" s="51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42"/>
    </row>
    <row r="27" spans="1:19" x14ac:dyDescent="0.2">
      <c r="A27" s="16">
        <f>IF(ISNUMBER(Tablo[[#This Row],[JOUR]]),DATE(YEAR(Tablo[[#This Row],[JOUR]]),MONTH(Tablo[[#This Row],[JOUR]])+1,0),A26)</f>
        <v>42766</v>
      </c>
      <c r="B27" s="17">
        <f>IF(ISNUMBER(Tablo[[#This Row],[JOUR]]),INT(MOD(INT((Tablo[[#This Row],[JOUR]]-2)/7)+3/5,52+5/28))+1,B26)</f>
        <v>4</v>
      </c>
      <c r="C27" s="40">
        <f>C26+1</f>
        <v>42759</v>
      </c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43"/>
    </row>
    <row r="28" spans="1:19" x14ac:dyDescent="0.2">
      <c r="A28" s="16">
        <f>IF(ISNUMBER(Tablo[[#This Row],[JOUR]]),DATE(YEAR(Tablo[[#This Row],[JOUR]]),MONTH(Tablo[[#This Row],[JOUR]])+1,0),A27)</f>
        <v>42766</v>
      </c>
      <c r="B28" s="17">
        <f>IF(ISNUMBER(Tablo[[#This Row],[JOUR]]),INT(MOD(INT((Tablo[[#This Row],[JOUR]]-2)/7)+3/5,52+5/28))+1,B27)</f>
        <v>4</v>
      </c>
      <c r="C28" s="40">
        <f t="shared" ref="C28:C30" si="21">C27+1</f>
        <v>42760</v>
      </c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43"/>
    </row>
    <row r="29" spans="1:19" x14ac:dyDescent="0.2">
      <c r="A29" s="16">
        <f>IF(ISNUMBER(Tablo[[#This Row],[JOUR]]),DATE(YEAR(Tablo[[#This Row],[JOUR]]),MONTH(Tablo[[#This Row],[JOUR]])+1,0),A28)</f>
        <v>42766</v>
      </c>
      <c r="B29" s="17">
        <f>IF(ISNUMBER(Tablo[[#This Row],[JOUR]]),INT(MOD(INT((Tablo[[#This Row],[JOUR]]-2)/7)+3/5,52+5/28))+1,B28)</f>
        <v>4</v>
      </c>
      <c r="C29" s="40">
        <f t="shared" si="21"/>
        <v>42761</v>
      </c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43"/>
    </row>
    <row r="30" spans="1:19" x14ac:dyDescent="0.2">
      <c r="A30" s="16">
        <f>IF(ISNUMBER(Tablo[[#This Row],[JOUR]]),DATE(YEAR(Tablo[[#This Row],[JOUR]]),MONTH(Tablo[[#This Row],[JOUR]])+1,0),A29)</f>
        <v>42766</v>
      </c>
      <c r="B30" s="17">
        <f>IF(ISNUMBER(Tablo[[#This Row],[JOUR]]),INT(MOD(INT((Tablo[[#This Row],[JOUR]]-2)/7)+3/5,52+5/28))+1,B29)</f>
        <v>4</v>
      </c>
      <c r="C30" s="40">
        <f t="shared" si="21"/>
        <v>42762</v>
      </c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43"/>
    </row>
    <row r="31" spans="1:19" x14ac:dyDescent="0.2">
      <c r="A31" s="16">
        <f>IF(ISNUMBER(Tablo[[#This Row],[JOUR]]),DATE(YEAR(Tablo[[#This Row],[JOUR]]),MONTH(Tablo[[#This Row],[JOUR]])+1,0),A30)</f>
        <v>42766</v>
      </c>
      <c r="B31" s="17">
        <f>IF(ISNUMBER(Tablo[[#This Row],[JOUR]]),INT(MOD(INT((Tablo[[#This Row],[JOUR]]-2)/7)+3/5,52+5/28))+1,B30)</f>
        <v>4</v>
      </c>
      <c r="C31" s="40" t="s">
        <v>16</v>
      </c>
      <c r="D31" s="46">
        <f t="shared" ref="D31:Q31" si="22">SUM(D26:D30)</f>
        <v>0</v>
      </c>
      <c r="E31" s="46">
        <f t="shared" si="22"/>
        <v>0</v>
      </c>
      <c r="F31" s="46">
        <f t="shared" si="22"/>
        <v>0</v>
      </c>
      <c r="G31" s="46">
        <f t="shared" si="22"/>
        <v>0</v>
      </c>
      <c r="H31" s="46">
        <f t="shared" si="22"/>
        <v>0</v>
      </c>
      <c r="I31" s="46">
        <f t="shared" si="22"/>
        <v>0</v>
      </c>
      <c r="J31" s="46">
        <f t="shared" si="22"/>
        <v>0</v>
      </c>
      <c r="K31" s="46">
        <f t="shared" si="22"/>
        <v>0</v>
      </c>
      <c r="L31" s="46">
        <f t="shared" si="22"/>
        <v>0</v>
      </c>
      <c r="M31" s="46">
        <f t="shared" si="22"/>
        <v>0</v>
      </c>
      <c r="N31" s="46">
        <f t="shared" si="22"/>
        <v>0</v>
      </c>
      <c r="O31" s="46">
        <f t="shared" si="22"/>
        <v>0</v>
      </c>
      <c r="P31" s="46">
        <f t="shared" si="22"/>
        <v>0</v>
      </c>
      <c r="Q31" s="46">
        <f t="shared" si="22"/>
        <v>0</v>
      </c>
      <c r="R31" s="46">
        <f t="shared" ref="R31" si="23">SUM(R26:R30)</f>
        <v>0</v>
      </c>
      <c r="S31" s="47"/>
    </row>
    <row r="32" spans="1:19" x14ac:dyDescent="0.2">
      <c r="A32" s="16">
        <f>IF(ISNUMBER(Tablo[[#This Row],[JOUR]]),DATE(YEAR(Tablo[[#This Row],[JOUR]]),MONTH(Tablo[[#This Row],[JOUR]])+1,0),A31)</f>
        <v>42766</v>
      </c>
      <c r="B32" s="17">
        <f>IF(ISNUMBER(Tablo[[#This Row],[JOUR]]),INT(MOD(INT((Tablo[[#This Row],[JOUR]]-2)/7)+3/5,52+5/28))+1,B31)</f>
        <v>4</v>
      </c>
      <c r="C32" s="40" t="s">
        <v>17</v>
      </c>
      <c r="D32" s="46">
        <f t="shared" ref="D32:Q32" si="24">MIN(D31,35)</f>
        <v>0</v>
      </c>
      <c r="E32" s="46">
        <f t="shared" si="24"/>
        <v>0</v>
      </c>
      <c r="F32" s="46">
        <f t="shared" si="24"/>
        <v>0</v>
      </c>
      <c r="G32" s="46">
        <f t="shared" si="24"/>
        <v>0</v>
      </c>
      <c r="H32" s="46">
        <f t="shared" si="24"/>
        <v>0</v>
      </c>
      <c r="I32" s="46">
        <f t="shared" si="24"/>
        <v>0</v>
      </c>
      <c r="J32" s="46">
        <f t="shared" si="24"/>
        <v>0</v>
      </c>
      <c r="K32" s="46">
        <f t="shared" si="24"/>
        <v>0</v>
      </c>
      <c r="L32" s="46">
        <f t="shared" si="24"/>
        <v>0</v>
      </c>
      <c r="M32" s="46">
        <f t="shared" si="24"/>
        <v>0</v>
      </c>
      <c r="N32" s="46">
        <f t="shared" si="24"/>
        <v>0</v>
      </c>
      <c r="O32" s="46">
        <f t="shared" si="24"/>
        <v>0</v>
      </c>
      <c r="P32" s="46">
        <f t="shared" si="24"/>
        <v>0</v>
      </c>
      <c r="Q32" s="46">
        <f t="shared" si="24"/>
        <v>0</v>
      </c>
      <c r="R32" s="46">
        <f t="shared" ref="R32" si="25">MIN(R31,35)</f>
        <v>0</v>
      </c>
      <c r="S32" s="47"/>
    </row>
    <row r="33" spans="1:19" ht="13.5" thickBot="1" x14ac:dyDescent="0.25">
      <c r="A33" s="18">
        <f>IF(ISNUMBER(Tablo[[#This Row],[JOUR]]),DATE(YEAR(Tablo[[#This Row],[JOUR]]),MONTH(Tablo[[#This Row],[JOUR]])+1,0),A32)</f>
        <v>42766</v>
      </c>
      <c r="B33" s="19">
        <f>IF(ISNUMBER(Tablo[[#This Row],[JOUR]]),INT(MOD(INT((Tablo[[#This Row],[JOUR]]-2)/7)+3/5,52+5/28))+1,B32)</f>
        <v>4</v>
      </c>
      <c r="C33" s="41" t="s">
        <v>18</v>
      </c>
      <c r="D33" s="48">
        <f t="shared" ref="D33:Q33" si="26">D31-D32</f>
        <v>0</v>
      </c>
      <c r="E33" s="48">
        <f t="shared" si="26"/>
        <v>0</v>
      </c>
      <c r="F33" s="48">
        <f t="shared" si="26"/>
        <v>0</v>
      </c>
      <c r="G33" s="48">
        <f t="shared" si="26"/>
        <v>0</v>
      </c>
      <c r="H33" s="48">
        <f t="shared" si="26"/>
        <v>0</v>
      </c>
      <c r="I33" s="48">
        <f t="shared" si="26"/>
        <v>0</v>
      </c>
      <c r="J33" s="48">
        <f t="shared" si="26"/>
        <v>0</v>
      </c>
      <c r="K33" s="48">
        <f t="shared" si="26"/>
        <v>0</v>
      </c>
      <c r="L33" s="48">
        <f t="shared" si="26"/>
        <v>0</v>
      </c>
      <c r="M33" s="48">
        <f t="shared" si="26"/>
        <v>0</v>
      </c>
      <c r="N33" s="48">
        <f t="shared" si="26"/>
        <v>0</v>
      </c>
      <c r="O33" s="48">
        <f t="shared" si="26"/>
        <v>0</v>
      </c>
      <c r="P33" s="48">
        <f t="shared" si="26"/>
        <v>0</v>
      </c>
      <c r="Q33" s="48">
        <f t="shared" si="26"/>
        <v>0</v>
      </c>
      <c r="R33" s="48">
        <f t="shared" ref="R33" si="27">R31-R32</f>
        <v>0</v>
      </c>
      <c r="S33" s="49"/>
    </row>
    <row r="34" spans="1:19" x14ac:dyDescent="0.2">
      <c r="A34" s="14">
        <f>IF(ISNUMBER(Tablo[[#This Row],[JOUR]]),DATE(YEAR(Tablo[[#This Row],[JOUR]]),MONTH(Tablo[[#This Row],[JOUR]])+1,0),A33)</f>
        <v>42766</v>
      </c>
      <c r="B34" s="15">
        <f>IF(ISNUMBER(Tablo[[#This Row],[JOUR]]),INT(MOD(INT((Tablo[[#This Row],[JOUR]]-2)/7)+3/5,52+5/28))+1,B33)</f>
        <v>5</v>
      </c>
      <c r="C34" s="39">
        <f>C26+7</f>
        <v>42765</v>
      </c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42"/>
    </row>
    <row r="35" spans="1:19" x14ac:dyDescent="0.2">
      <c r="A35" s="16">
        <f>IF(ISNUMBER(Tablo[[#This Row],[JOUR]]),DATE(YEAR(Tablo[[#This Row],[JOUR]]),MONTH(Tablo[[#This Row],[JOUR]])+1,0),A34)</f>
        <v>42766</v>
      </c>
      <c r="B35" s="17">
        <f>IF(ISNUMBER(Tablo[[#This Row],[JOUR]]),INT(MOD(INT((Tablo[[#This Row],[JOUR]]-2)/7)+3/5,52+5/28))+1,B34)</f>
        <v>5</v>
      </c>
      <c r="C35" s="40">
        <f>C34+1</f>
        <v>42766</v>
      </c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43"/>
    </row>
    <row r="36" spans="1:19" x14ac:dyDescent="0.2">
      <c r="A36" s="16">
        <f>IF(ISNUMBER(Tablo[[#This Row],[JOUR]]),DATE(YEAR(Tablo[[#This Row],[JOUR]]),MONTH(Tablo[[#This Row],[JOUR]])+1,0),A35)</f>
        <v>42794</v>
      </c>
      <c r="B36" s="17">
        <f>IF(ISNUMBER(Tablo[[#This Row],[JOUR]]),INT(MOD(INT((Tablo[[#This Row],[JOUR]]-2)/7)+3/5,52+5/28))+1,B35)</f>
        <v>5</v>
      </c>
      <c r="C36" s="40">
        <f t="shared" ref="C36:C38" si="28">C35+1</f>
        <v>42767</v>
      </c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43"/>
    </row>
    <row r="37" spans="1:19" x14ac:dyDescent="0.2">
      <c r="A37" s="16">
        <f>IF(ISNUMBER(Tablo[[#This Row],[JOUR]]),DATE(YEAR(Tablo[[#This Row],[JOUR]]),MONTH(Tablo[[#This Row],[JOUR]])+1,0),A36)</f>
        <v>42794</v>
      </c>
      <c r="B37" s="17">
        <f>IF(ISNUMBER(Tablo[[#This Row],[JOUR]]),INT(MOD(INT((Tablo[[#This Row],[JOUR]]-2)/7)+3/5,52+5/28))+1,B36)</f>
        <v>5</v>
      </c>
      <c r="C37" s="40">
        <f t="shared" si="28"/>
        <v>42768</v>
      </c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43"/>
    </row>
    <row r="38" spans="1:19" x14ac:dyDescent="0.2">
      <c r="A38" s="16">
        <f>IF(ISNUMBER(Tablo[[#This Row],[JOUR]]),DATE(YEAR(Tablo[[#This Row],[JOUR]]),MONTH(Tablo[[#This Row],[JOUR]])+1,0),A37)</f>
        <v>42794</v>
      </c>
      <c r="B38" s="17">
        <f>IF(ISNUMBER(Tablo[[#This Row],[JOUR]]),INT(MOD(INT((Tablo[[#This Row],[JOUR]]-2)/7)+3/5,52+5/28))+1,B37)</f>
        <v>5</v>
      </c>
      <c r="C38" s="40">
        <f t="shared" si="28"/>
        <v>42769</v>
      </c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43"/>
    </row>
    <row r="39" spans="1:19" x14ac:dyDescent="0.2">
      <c r="A39" s="16">
        <f>IF(ISNUMBER(Tablo[[#This Row],[JOUR]]),DATE(YEAR(Tablo[[#This Row],[JOUR]]),MONTH(Tablo[[#This Row],[JOUR]])+1,0),A38)</f>
        <v>42794</v>
      </c>
      <c r="B39" s="17">
        <f>IF(ISNUMBER(Tablo[[#This Row],[JOUR]]),INT(MOD(INT((Tablo[[#This Row],[JOUR]]-2)/7)+3/5,52+5/28))+1,B38)</f>
        <v>5</v>
      </c>
      <c r="C39" s="40" t="s">
        <v>16</v>
      </c>
      <c r="D39" s="46">
        <f t="shared" ref="D39:Q39" si="29">SUM(D34:D38)</f>
        <v>0</v>
      </c>
      <c r="E39" s="46">
        <f t="shared" si="29"/>
        <v>0</v>
      </c>
      <c r="F39" s="46">
        <f t="shared" si="29"/>
        <v>0</v>
      </c>
      <c r="G39" s="46">
        <f t="shared" si="29"/>
        <v>0</v>
      </c>
      <c r="H39" s="46">
        <f t="shared" si="29"/>
        <v>0</v>
      </c>
      <c r="I39" s="46">
        <f t="shared" si="29"/>
        <v>0</v>
      </c>
      <c r="J39" s="46">
        <f t="shared" si="29"/>
        <v>0</v>
      </c>
      <c r="K39" s="46">
        <f t="shared" si="29"/>
        <v>0</v>
      </c>
      <c r="L39" s="46">
        <f t="shared" si="29"/>
        <v>0</v>
      </c>
      <c r="M39" s="46">
        <f t="shared" si="29"/>
        <v>0</v>
      </c>
      <c r="N39" s="46">
        <f t="shared" si="29"/>
        <v>0</v>
      </c>
      <c r="O39" s="46">
        <f t="shared" si="29"/>
        <v>0</v>
      </c>
      <c r="P39" s="46">
        <f t="shared" si="29"/>
        <v>0</v>
      </c>
      <c r="Q39" s="46">
        <f t="shared" si="29"/>
        <v>0</v>
      </c>
      <c r="R39" s="46">
        <f t="shared" ref="R39" si="30">SUM(R34:R38)</f>
        <v>0</v>
      </c>
      <c r="S39" s="47"/>
    </row>
    <row r="40" spans="1:19" x14ac:dyDescent="0.2">
      <c r="A40" s="16">
        <f>IF(ISNUMBER(Tablo[[#This Row],[JOUR]]),DATE(YEAR(Tablo[[#This Row],[JOUR]]),MONTH(Tablo[[#This Row],[JOUR]])+1,0),A39)</f>
        <v>42794</v>
      </c>
      <c r="B40" s="17">
        <f>IF(ISNUMBER(Tablo[[#This Row],[JOUR]]),INT(MOD(INT((Tablo[[#This Row],[JOUR]]-2)/7)+3/5,52+5/28))+1,B39)</f>
        <v>5</v>
      </c>
      <c r="C40" s="40" t="s">
        <v>17</v>
      </c>
      <c r="D40" s="46">
        <f t="shared" ref="D40:Q40" si="31">MIN(D39,35)</f>
        <v>0</v>
      </c>
      <c r="E40" s="46">
        <f t="shared" si="31"/>
        <v>0</v>
      </c>
      <c r="F40" s="46">
        <f t="shared" si="31"/>
        <v>0</v>
      </c>
      <c r="G40" s="46">
        <f t="shared" si="31"/>
        <v>0</v>
      </c>
      <c r="H40" s="46">
        <f t="shared" si="31"/>
        <v>0</v>
      </c>
      <c r="I40" s="46">
        <f t="shared" si="31"/>
        <v>0</v>
      </c>
      <c r="J40" s="46">
        <f t="shared" si="31"/>
        <v>0</v>
      </c>
      <c r="K40" s="46">
        <f t="shared" si="31"/>
        <v>0</v>
      </c>
      <c r="L40" s="46">
        <f t="shared" si="31"/>
        <v>0</v>
      </c>
      <c r="M40" s="46">
        <f t="shared" si="31"/>
        <v>0</v>
      </c>
      <c r="N40" s="46">
        <f t="shared" si="31"/>
        <v>0</v>
      </c>
      <c r="O40" s="46">
        <f t="shared" si="31"/>
        <v>0</v>
      </c>
      <c r="P40" s="46">
        <f t="shared" si="31"/>
        <v>0</v>
      </c>
      <c r="Q40" s="46">
        <f t="shared" si="31"/>
        <v>0</v>
      </c>
      <c r="R40" s="46">
        <f t="shared" ref="R40" si="32">MIN(R39,35)</f>
        <v>0</v>
      </c>
      <c r="S40" s="47"/>
    </row>
    <row r="41" spans="1:19" ht="13.5" thickBot="1" x14ac:dyDescent="0.25">
      <c r="A41" s="18">
        <f>IF(ISNUMBER(Tablo[[#This Row],[JOUR]]),DATE(YEAR(Tablo[[#This Row],[JOUR]]),MONTH(Tablo[[#This Row],[JOUR]])+1,0),A40)</f>
        <v>42794</v>
      </c>
      <c r="B41" s="19">
        <f>IF(ISNUMBER(Tablo[[#This Row],[JOUR]]),INT(MOD(INT((Tablo[[#This Row],[JOUR]]-2)/7)+3/5,52+5/28))+1,B40)</f>
        <v>5</v>
      </c>
      <c r="C41" s="41" t="s">
        <v>18</v>
      </c>
      <c r="D41" s="48">
        <f t="shared" ref="D41:Q41" si="33">D39-D40</f>
        <v>0</v>
      </c>
      <c r="E41" s="48">
        <f t="shared" si="33"/>
        <v>0</v>
      </c>
      <c r="F41" s="48">
        <f t="shared" si="33"/>
        <v>0</v>
      </c>
      <c r="G41" s="48">
        <f t="shared" si="33"/>
        <v>0</v>
      </c>
      <c r="H41" s="48">
        <f t="shared" si="33"/>
        <v>0</v>
      </c>
      <c r="I41" s="48">
        <f t="shared" si="33"/>
        <v>0</v>
      </c>
      <c r="J41" s="48">
        <f t="shared" si="33"/>
        <v>0</v>
      </c>
      <c r="K41" s="48">
        <f t="shared" si="33"/>
        <v>0</v>
      </c>
      <c r="L41" s="48">
        <f t="shared" si="33"/>
        <v>0</v>
      </c>
      <c r="M41" s="48">
        <f t="shared" si="33"/>
        <v>0</v>
      </c>
      <c r="N41" s="48">
        <f t="shared" si="33"/>
        <v>0</v>
      </c>
      <c r="O41" s="48">
        <f t="shared" si="33"/>
        <v>0</v>
      </c>
      <c r="P41" s="48">
        <f t="shared" si="33"/>
        <v>0</v>
      </c>
      <c r="Q41" s="48">
        <f t="shared" si="33"/>
        <v>0</v>
      </c>
      <c r="R41" s="48">
        <f t="shared" ref="R41" si="34">R39-R40</f>
        <v>0</v>
      </c>
      <c r="S41" s="49"/>
    </row>
    <row r="42" spans="1:19" x14ac:dyDescent="0.2">
      <c r="A42" s="14">
        <f>IF(ISNUMBER(Tablo[[#This Row],[JOUR]]),DATE(YEAR(Tablo[[#This Row],[JOUR]]),MONTH(Tablo[[#This Row],[JOUR]])+1,0),A41)</f>
        <v>42794</v>
      </c>
      <c r="B42" s="15">
        <f>IF(ISNUMBER(Tablo[[#This Row],[JOUR]]),INT(MOD(INT((Tablo[[#This Row],[JOUR]]-2)/7)+3/5,52+5/28))+1,B41)</f>
        <v>6</v>
      </c>
      <c r="C42" s="39">
        <f>C34+7</f>
        <v>42772</v>
      </c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42"/>
    </row>
    <row r="43" spans="1:19" x14ac:dyDescent="0.2">
      <c r="A43" s="16">
        <f>IF(ISNUMBER(Tablo[[#This Row],[JOUR]]),DATE(YEAR(Tablo[[#This Row],[JOUR]]),MONTH(Tablo[[#This Row],[JOUR]])+1,0),A42)</f>
        <v>42794</v>
      </c>
      <c r="B43" s="17">
        <f>IF(ISNUMBER(Tablo[[#This Row],[JOUR]]),INT(MOD(INT((Tablo[[#This Row],[JOUR]]-2)/7)+3/5,52+5/28))+1,B42)</f>
        <v>6</v>
      </c>
      <c r="C43" s="40">
        <f>C42+1</f>
        <v>42773</v>
      </c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43"/>
    </row>
    <row r="44" spans="1:19" x14ac:dyDescent="0.2">
      <c r="A44" s="16">
        <f>IF(ISNUMBER(Tablo[[#This Row],[JOUR]]),DATE(YEAR(Tablo[[#This Row],[JOUR]]),MONTH(Tablo[[#This Row],[JOUR]])+1,0),A43)</f>
        <v>42794</v>
      </c>
      <c r="B44" s="17">
        <f>IF(ISNUMBER(Tablo[[#This Row],[JOUR]]),INT(MOD(INT((Tablo[[#This Row],[JOUR]]-2)/7)+3/5,52+5/28))+1,B43)</f>
        <v>6</v>
      </c>
      <c r="C44" s="40">
        <f t="shared" ref="C44:C46" si="35">C43+1</f>
        <v>42774</v>
      </c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43"/>
    </row>
    <row r="45" spans="1:19" x14ac:dyDescent="0.2">
      <c r="A45" s="16">
        <f>IF(ISNUMBER(Tablo[[#This Row],[JOUR]]),DATE(YEAR(Tablo[[#This Row],[JOUR]]),MONTH(Tablo[[#This Row],[JOUR]])+1,0),A44)</f>
        <v>42794</v>
      </c>
      <c r="B45" s="17">
        <f>IF(ISNUMBER(Tablo[[#This Row],[JOUR]]),INT(MOD(INT((Tablo[[#This Row],[JOUR]]-2)/7)+3/5,52+5/28))+1,B44)</f>
        <v>6</v>
      </c>
      <c r="C45" s="40">
        <f t="shared" si="35"/>
        <v>42775</v>
      </c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43"/>
    </row>
    <row r="46" spans="1:19" x14ac:dyDescent="0.2">
      <c r="A46" s="16">
        <f>IF(ISNUMBER(Tablo[[#This Row],[JOUR]]),DATE(YEAR(Tablo[[#This Row],[JOUR]]),MONTH(Tablo[[#This Row],[JOUR]])+1,0),A45)</f>
        <v>42794</v>
      </c>
      <c r="B46" s="17">
        <f>IF(ISNUMBER(Tablo[[#This Row],[JOUR]]),INT(MOD(INT((Tablo[[#This Row],[JOUR]]-2)/7)+3/5,52+5/28))+1,B45)</f>
        <v>6</v>
      </c>
      <c r="C46" s="40">
        <f t="shared" si="35"/>
        <v>42776</v>
      </c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43"/>
    </row>
    <row r="47" spans="1:19" x14ac:dyDescent="0.2">
      <c r="A47" s="16">
        <f>IF(ISNUMBER(Tablo[[#This Row],[JOUR]]),DATE(YEAR(Tablo[[#This Row],[JOUR]]),MONTH(Tablo[[#This Row],[JOUR]])+1,0),A46)</f>
        <v>42794</v>
      </c>
      <c r="B47" s="17">
        <f>IF(ISNUMBER(Tablo[[#This Row],[JOUR]]),INT(MOD(INT((Tablo[[#This Row],[JOUR]]-2)/7)+3/5,52+5/28))+1,B46)</f>
        <v>6</v>
      </c>
      <c r="C47" s="40" t="s">
        <v>16</v>
      </c>
      <c r="D47" s="46">
        <f t="shared" ref="D47:Q47" si="36">SUM(D42:D46)</f>
        <v>0</v>
      </c>
      <c r="E47" s="46">
        <f t="shared" si="36"/>
        <v>0</v>
      </c>
      <c r="F47" s="46">
        <f t="shared" si="36"/>
        <v>0</v>
      </c>
      <c r="G47" s="46">
        <f t="shared" si="36"/>
        <v>0</v>
      </c>
      <c r="H47" s="46">
        <f t="shared" si="36"/>
        <v>0</v>
      </c>
      <c r="I47" s="46">
        <f t="shared" si="36"/>
        <v>0</v>
      </c>
      <c r="J47" s="46">
        <f t="shared" si="36"/>
        <v>0</v>
      </c>
      <c r="K47" s="46">
        <f t="shared" si="36"/>
        <v>0</v>
      </c>
      <c r="L47" s="46">
        <f t="shared" si="36"/>
        <v>0</v>
      </c>
      <c r="M47" s="46">
        <f t="shared" si="36"/>
        <v>0</v>
      </c>
      <c r="N47" s="46">
        <f t="shared" si="36"/>
        <v>0</v>
      </c>
      <c r="O47" s="46">
        <f t="shared" si="36"/>
        <v>0</v>
      </c>
      <c r="P47" s="46">
        <f t="shared" si="36"/>
        <v>0</v>
      </c>
      <c r="Q47" s="46">
        <f t="shared" si="36"/>
        <v>0</v>
      </c>
      <c r="R47" s="46">
        <f t="shared" ref="R47" si="37">SUM(R42:R46)</f>
        <v>0</v>
      </c>
      <c r="S47" s="47"/>
    </row>
    <row r="48" spans="1:19" x14ac:dyDescent="0.2">
      <c r="A48" s="16">
        <f>IF(ISNUMBER(Tablo[[#This Row],[JOUR]]),DATE(YEAR(Tablo[[#This Row],[JOUR]]),MONTH(Tablo[[#This Row],[JOUR]])+1,0),A47)</f>
        <v>42794</v>
      </c>
      <c r="B48" s="17">
        <f>IF(ISNUMBER(Tablo[[#This Row],[JOUR]]),INT(MOD(INT((Tablo[[#This Row],[JOUR]]-2)/7)+3/5,52+5/28))+1,B47)</f>
        <v>6</v>
      </c>
      <c r="C48" s="40" t="s">
        <v>17</v>
      </c>
      <c r="D48" s="46">
        <f t="shared" ref="D48:Q48" si="38">MIN(D47,35)</f>
        <v>0</v>
      </c>
      <c r="E48" s="46">
        <f t="shared" si="38"/>
        <v>0</v>
      </c>
      <c r="F48" s="46">
        <f t="shared" si="38"/>
        <v>0</v>
      </c>
      <c r="G48" s="46">
        <f t="shared" si="38"/>
        <v>0</v>
      </c>
      <c r="H48" s="46">
        <f t="shared" si="38"/>
        <v>0</v>
      </c>
      <c r="I48" s="46">
        <f t="shared" si="38"/>
        <v>0</v>
      </c>
      <c r="J48" s="46">
        <f t="shared" si="38"/>
        <v>0</v>
      </c>
      <c r="K48" s="46">
        <f t="shared" si="38"/>
        <v>0</v>
      </c>
      <c r="L48" s="46">
        <f t="shared" si="38"/>
        <v>0</v>
      </c>
      <c r="M48" s="46">
        <f t="shared" si="38"/>
        <v>0</v>
      </c>
      <c r="N48" s="46">
        <f t="shared" si="38"/>
        <v>0</v>
      </c>
      <c r="O48" s="46">
        <f t="shared" si="38"/>
        <v>0</v>
      </c>
      <c r="P48" s="46">
        <f t="shared" si="38"/>
        <v>0</v>
      </c>
      <c r="Q48" s="46">
        <f t="shared" si="38"/>
        <v>0</v>
      </c>
      <c r="R48" s="46">
        <f t="shared" ref="R48" si="39">MIN(R47,35)</f>
        <v>0</v>
      </c>
      <c r="S48" s="47"/>
    </row>
    <row r="49" spans="1:19" ht="13.5" thickBot="1" x14ac:dyDescent="0.25">
      <c r="A49" s="18">
        <f>IF(ISNUMBER(Tablo[[#This Row],[JOUR]]),DATE(YEAR(Tablo[[#This Row],[JOUR]]),MONTH(Tablo[[#This Row],[JOUR]])+1,0),A48)</f>
        <v>42794</v>
      </c>
      <c r="B49" s="19">
        <f>IF(ISNUMBER(Tablo[[#This Row],[JOUR]]),INT(MOD(INT((Tablo[[#This Row],[JOUR]]-2)/7)+3/5,52+5/28))+1,B48)</f>
        <v>6</v>
      </c>
      <c r="C49" s="41" t="s">
        <v>18</v>
      </c>
      <c r="D49" s="48">
        <f t="shared" ref="D49:Q49" si="40">D47-D48</f>
        <v>0</v>
      </c>
      <c r="E49" s="48">
        <f t="shared" si="40"/>
        <v>0</v>
      </c>
      <c r="F49" s="48">
        <f t="shared" si="40"/>
        <v>0</v>
      </c>
      <c r="G49" s="48">
        <f t="shared" si="40"/>
        <v>0</v>
      </c>
      <c r="H49" s="48">
        <f t="shared" si="40"/>
        <v>0</v>
      </c>
      <c r="I49" s="48">
        <f t="shared" si="40"/>
        <v>0</v>
      </c>
      <c r="J49" s="48">
        <f t="shared" si="40"/>
        <v>0</v>
      </c>
      <c r="K49" s="48">
        <f t="shared" si="40"/>
        <v>0</v>
      </c>
      <c r="L49" s="48">
        <f t="shared" si="40"/>
        <v>0</v>
      </c>
      <c r="M49" s="48">
        <f t="shared" si="40"/>
        <v>0</v>
      </c>
      <c r="N49" s="48">
        <f t="shared" si="40"/>
        <v>0</v>
      </c>
      <c r="O49" s="48">
        <f t="shared" si="40"/>
        <v>0</v>
      </c>
      <c r="P49" s="48">
        <f t="shared" si="40"/>
        <v>0</v>
      </c>
      <c r="Q49" s="48">
        <f t="shared" si="40"/>
        <v>0</v>
      </c>
      <c r="R49" s="48">
        <f t="shared" ref="R49" si="41">R47-R48</f>
        <v>0</v>
      </c>
      <c r="S49" s="49"/>
    </row>
    <row r="50" spans="1:19" x14ac:dyDescent="0.2">
      <c r="A50" s="14">
        <f>IF(ISNUMBER(Tablo[[#This Row],[JOUR]]),DATE(YEAR(Tablo[[#This Row],[JOUR]]),MONTH(Tablo[[#This Row],[JOUR]])+1,0),A49)</f>
        <v>42794</v>
      </c>
      <c r="B50" s="15">
        <f>IF(ISNUMBER(Tablo[[#This Row],[JOUR]]),INT(MOD(INT((Tablo[[#This Row],[JOUR]]-2)/7)+3/5,52+5/28))+1,B49)</f>
        <v>7</v>
      </c>
      <c r="C50" s="39">
        <f>C42+7</f>
        <v>42779</v>
      </c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42"/>
    </row>
    <row r="51" spans="1:19" x14ac:dyDescent="0.2">
      <c r="A51" s="16">
        <f>IF(ISNUMBER(Tablo[[#This Row],[JOUR]]),DATE(YEAR(Tablo[[#This Row],[JOUR]]),MONTH(Tablo[[#This Row],[JOUR]])+1,0),A50)</f>
        <v>42794</v>
      </c>
      <c r="B51" s="17">
        <f>IF(ISNUMBER(Tablo[[#This Row],[JOUR]]),INT(MOD(INT((Tablo[[#This Row],[JOUR]]-2)/7)+3/5,52+5/28))+1,B50)</f>
        <v>7</v>
      </c>
      <c r="C51" s="40">
        <f>C50+1</f>
        <v>42780</v>
      </c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43"/>
    </row>
    <row r="52" spans="1:19" x14ac:dyDescent="0.2">
      <c r="A52" s="16">
        <f>IF(ISNUMBER(Tablo[[#This Row],[JOUR]]),DATE(YEAR(Tablo[[#This Row],[JOUR]]),MONTH(Tablo[[#This Row],[JOUR]])+1,0),A51)</f>
        <v>42794</v>
      </c>
      <c r="B52" s="17">
        <f>IF(ISNUMBER(Tablo[[#This Row],[JOUR]]),INT(MOD(INT((Tablo[[#This Row],[JOUR]]-2)/7)+3/5,52+5/28))+1,B51)</f>
        <v>7</v>
      </c>
      <c r="C52" s="40">
        <f t="shared" ref="C52:C54" si="42">C51+1</f>
        <v>42781</v>
      </c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43"/>
    </row>
    <row r="53" spans="1:19" x14ac:dyDescent="0.2">
      <c r="A53" s="16">
        <f>IF(ISNUMBER(Tablo[[#This Row],[JOUR]]),DATE(YEAR(Tablo[[#This Row],[JOUR]]),MONTH(Tablo[[#This Row],[JOUR]])+1,0),A52)</f>
        <v>42794</v>
      </c>
      <c r="B53" s="17">
        <f>IF(ISNUMBER(Tablo[[#This Row],[JOUR]]),INT(MOD(INT((Tablo[[#This Row],[JOUR]]-2)/7)+3/5,52+5/28))+1,B52)</f>
        <v>7</v>
      </c>
      <c r="C53" s="40">
        <f t="shared" si="42"/>
        <v>42782</v>
      </c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43"/>
    </row>
    <row r="54" spans="1:19" x14ac:dyDescent="0.2">
      <c r="A54" s="16">
        <f>IF(ISNUMBER(Tablo[[#This Row],[JOUR]]),DATE(YEAR(Tablo[[#This Row],[JOUR]]),MONTH(Tablo[[#This Row],[JOUR]])+1,0),A53)</f>
        <v>42794</v>
      </c>
      <c r="B54" s="17">
        <f>IF(ISNUMBER(Tablo[[#This Row],[JOUR]]),INT(MOD(INT((Tablo[[#This Row],[JOUR]]-2)/7)+3/5,52+5/28))+1,B53)</f>
        <v>7</v>
      </c>
      <c r="C54" s="40">
        <f t="shared" si="42"/>
        <v>42783</v>
      </c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43"/>
    </row>
    <row r="55" spans="1:19" x14ac:dyDescent="0.2">
      <c r="A55" s="16">
        <f>IF(ISNUMBER(Tablo[[#This Row],[JOUR]]),DATE(YEAR(Tablo[[#This Row],[JOUR]]),MONTH(Tablo[[#This Row],[JOUR]])+1,0),A54)</f>
        <v>42794</v>
      </c>
      <c r="B55" s="17">
        <f>IF(ISNUMBER(Tablo[[#This Row],[JOUR]]),INT(MOD(INT((Tablo[[#This Row],[JOUR]]-2)/7)+3/5,52+5/28))+1,B54)</f>
        <v>7</v>
      </c>
      <c r="C55" s="40" t="s">
        <v>16</v>
      </c>
      <c r="D55" s="46">
        <f t="shared" ref="D55:Q55" si="43">SUM(D50:D54)</f>
        <v>0</v>
      </c>
      <c r="E55" s="46">
        <f t="shared" si="43"/>
        <v>0</v>
      </c>
      <c r="F55" s="46">
        <f t="shared" si="43"/>
        <v>0</v>
      </c>
      <c r="G55" s="46">
        <f t="shared" si="43"/>
        <v>0</v>
      </c>
      <c r="H55" s="46">
        <f t="shared" si="43"/>
        <v>0</v>
      </c>
      <c r="I55" s="46">
        <f t="shared" si="43"/>
        <v>0</v>
      </c>
      <c r="J55" s="46">
        <f t="shared" si="43"/>
        <v>0</v>
      </c>
      <c r="K55" s="46">
        <f t="shared" si="43"/>
        <v>0</v>
      </c>
      <c r="L55" s="46">
        <f t="shared" si="43"/>
        <v>0</v>
      </c>
      <c r="M55" s="46">
        <f t="shared" si="43"/>
        <v>0</v>
      </c>
      <c r="N55" s="46">
        <f t="shared" si="43"/>
        <v>0</v>
      </c>
      <c r="O55" s="46">
        <f t="shared" si="43"/>
        <v>0</v>
      </c>
      <c r="P55" s="46">
        <f t="shared" si="43"/>
        <v>0</v>
      </c>
      <c r="Q55" s="46">
        <f t="shared" si="43"/>
        <v>0</v>
      </c>
      <c r="R55" s="46">
        <f t="shared" ref="R55" si="44">SUM(R50:R54)</f>
        <v>0</v>
      </c>
      <c r="S55" s="47"/>
    </row>
    <row r="56" spans="1:19" x14ac:dyDescent="0.2">
      <c r="A56" s="16">
        <f>IF(ISNUMBER(Tablo[[#This Row],[JOUR]]),DATE(YEAR(Tablo[[#This Row],[JOUR]]),MONTH(Tablo[[#This Row],[JOUR]])+1,0),A55)</f>
        <v>42794</v>
      </c>
      <c r="B56" s="17">
        <f>IF(ISNUMBER(Tablo[[#This Row],[JOUR]]),INT(MOD(INT((Tablo[[#This Row],[JOUR]]-2)/7)+3/5,52+5/28))+1,B55)</f>
        <v>7</v>
      </c>
      <c r="C56" s="40" t="s">
        <v>17</v>
      </c>
      <c r="D56" s="46">
        <f t="shared" ref="D56:Q56" si="45">MIN(D55,35)</f>
        <v>0</v>
      </c>
      <c r="E56" s="46">
        <f t="shared" si="45"/>
        <v>0</v>
      </c>
      <c r="F56" s="46">
        <f t="shared" si="45"/>
        <v>0</v>
      </c>
      <c r="G56" s="46">
        <f t="shared" si="45"/>
        <v>0</v>
      </c>
      <c r="H56" s="46">
        <f t="shared" si="45"/>
        <v>0</v>
      </c>
      <c r="I56" s="46">
        <f t="shared" si="45"/>
        <v>0</v>
      </c>
      <c r="J56" s="46">
        <f t="shared" si="45"/>
        <v>0</v>
      </c>
      <c r="K56" s="46">
        <f t="shared" si="45"/>
        <v>0</v>
      </c>
      <c r="L56" s="46">
        <f t="shared" si="45"/>
        <v>0</v>
      </c>
      <c r="M56" s="46">
        <f t="shared" si="45"/>
        <v>0</v>
      </c>
      <c r="N56" s="46">
        <f t="shared" si="45"/>
        <v>0</v>
      </c>
      <c r="O56" s="46">
        <f t="shared" si="45"/>
        <v>0</v>
      </c>
      <c r="P56" s="46">
        <f t="shared" si="45"/>
        <v>0</v>
      </c>
      <c r="Q56" s="46">
        <f t="shared" si="45"/>
        <v>0</v>
      </c>
      <c r="R56" s="46">
        <f t="shared" ref="R56" si="46">MIN(R55,35)</f>
        <v>0</v>
      </c>
      <c r="S56" s="47"/>
    </row>
    <row r="57" spans="1:19" ht="13.5" thickBot="1" x14ac:dyDescent="0.25">
      <c r="A57" s="18">
        <f>IF(ISNUMBER(Tablo[[#This Row],[JOUR]]),DATE(YEAR(Tablo[[#This Row],[JOUR]]),MONTH(Tablo[[#This Row],[JOUR]])+1,0),A56)</f>
        <v>42794</v>
      </c>
      <c r="B57" s="19">
        <f>IF(ISNUMBER(Tablo[[#This Row],[JOUR]]),INT(MOD(INT((Tablo[[#This Row],[JOUR]]-2)/7)+3/5,52+5/28))+1,B56)</f>
        <v>7</v>
      </c>
      <c r="C57" s="41" t="s">
        <v>18</v>
      </c>
      <c r="D57" s="48">
        <f t="shared" ref="D57:Q57" si="47">D55-D56</f>
        <v>0</v>
      </c>
      <c r="E57" s="48">
        <f t="shared" si="47"/>
        <v>0</v>
      </c>
      <c r="F57" s="48">
        <f t="shared" si="47"/>
        <v>0</v>
      </c>
      <c r="G57" s="48">
        <f t="shared" si="47"/>
        <v>0</v>
      </c>
      <c r="H57" s="48">
        <f t="shared" si="47"/>
        <v>0</v>
      </c>
      <c r="I57" s="48">
        <f t="shared" si="47"/>
        <v>0</v>
      </c>
      <c r="J57" s="48">
        <f t="shared" si="47"/>
        <v>0</v>
      </c>
      <c r="K57" s="48">
        <f t="shared" si="47"/>
        <v>0</v>
      </c>
      <c r="L57" s="48">
        <f t="shared" si="47"/>
        <v>0</v>
      </c>
      <c r="M57" s="48">
        <f t="shared" si="47"/>
        <v>0</v>
      </c>
      <c r="N57" s="48">
        <f t="shared" si="47"/>
        <v>0</v>
      </c>
      <c r="O57" s="48">
        <f t="shared" si="47"/>
        <v>0</v>
      </c>
      <c r="P57" s="48">
        <f t="shared" si="47"/>
        <v>0</v>
      </c>
      <c r="Q57" s="48">
        <f t="shared" si="47"/>
        <v>0</v>
      </c>
      <c r="R57" s="48">
        <f t="shared" ref="R57" si="48">R55-R56</f>
        <v>0</v>
      </c>
      <c r="S57" s="49"/>
    </row>
    <row r="58" spans="1:19" x14ac:dyDescent="0.2">
      <c r="A58" s="14">
        <f>IF(ISNUMBER(Tablo[[#This Row],[JOUR]]),DATE(YEAR(Tablo[[#This Row],[JOUR]]),MONTH(Tablo[[#This Row],[JOUR]])+1,0),A57)</f>
        <v>42794</v>
      </c>
      <c r="B58" s="15">
        <f>IF(ISNUMBER(Tablo[[#This Row],[JOUR]]),INT(MOD(INT((Tablo[[#This Row],[JOUR]]-2)/7)+3/5,52+5/28))+1,B57)</f>
        <v>8</v>
      </c>
      <c r="C58" s="39">
        <f>C50+7</f>
        <v>42786</v>
      </c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42"/>
    </row>
    <row r="59" spans="1:19" x14ac:dyDescent="0.2">
      <c r="A59" s="16">
        <f>IF(ISNUMBER(Tablo[[#This Row],[JOUR]]),DATE(YEAR(Tablo[[#This Row],[JOUR]]),MONTH(Tablo[[#This Row],[JOUR]])+1,0),A58)</f>
        <v>42794</v>
      </c>
      <c r="B59" s="17">
        <f>IF(ISNUMBER(Tablo[[#This Row],[JOUR]]),INT(MOD(INT((Tablo[[#This Row],[JOUR]]-2)/7)+3/5,52+5/28))+1,B58)</f>
        <v>8</v>
      </c>
      <c r="C59" s="40">
        <f>C58+1</f>
        <v>42787</v>
      </c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43"/>
    </row>
    <row r="60" spans="1:19" x14ac:dyDescent="0.2">
      <c r="A60" s="16">
        <f>IF(ISNUMBER(Tablo[[#This Row],[JOUR]]),DATE(YEAR(Tablo[[#This Row],[JOUR]]),MONTH(Tablo[[#This Row],[JOUR]])+1,0),A59)</f>
        <v>42794</v>
      </c>
      <c r="B60" s="17">
        <f>IF(ISNUMBER(Tablo[[#This Row],[JOUR]]),INT(MOD(INT((Tablo[[#This Row],[JOUR]]-2)/7)+3/5,52+5/28))+1,B59)</f>
        <v>8</v>
      </c>
      <c r="C60" s="40">
        <f t="shared" ref="C60:C62" si="49">C59+1</f>
        <v>42788</v>
      </c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43"/>
    </row>
    <row r="61" spans="1:19" x14ac:dyDescent="0.2">
      <c r="A61" s="16">
        <f>IF(ISNUMBER(Tablo[[#This Row],[JOUR]]),DATE(YEAR(Tablo[[#This Row],[JOUR]]),MONTH(Tablo[[#This Row],[JOUR]])+1,0),A60)</f>
        <v>42794</v>
      </c>
      <c r="B61" s="17">
        <f>IF(ISNUMBER(Tablo[[#This Row],[JOUR]]),INT(MOD(INT((Tablo[[#This Row],[JOUR]]-2)/7)+3/5,52+5/28))+1,B60)</f>
        <v>8</v>
      </c>
      <c r="C61" s="40">
        <f t="shared" si="49"/>
        <v>42789</v>
      </c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43"/>
    </row>
    <row r="62" spans="1:19" x14ac:dyDescent="0.2">
      <c r="A62" s="16">
        <f>IF(ISNUMBER(Tablo[[#This Row],[JOUR]]),DATE(YEAR(Tablo[[#This Row],[JOUR]]),MONTH(Tablo[[#This Row],[JOUR]])+1,0),A61)</f>
        <v>42794</v>
      </c>
      <c r="B62" s="17">
        <f>IF(ISNUMBER(Tablo[[#This Row],[JOUR]]),INT(MOD(INT((Tablo[[#This Row],[JOUR]]-2)/7)+3/5,52+5/28))+1,B61)</f>
        <v>8</v>
      </c>
      <c r="C62" s="40">
        <f t="shared" si="49"/>
        <v>42790</v>
      </c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43"/>
    </row>
    <row r="63" spans="1:19" x14ac:dyDescent="0.2">
      <c r="A63" s="16">
        <f>IF(ISNUMBER(Tablo[[#This Row],[JOUR]]),DATE(YEAR(Tablo[[#This Row],[JOUR]]),MONTH(Tablo[[#This Row],[JOUR]])+1,0),A62)</f>
        <v>42794</v>
      </c>
      <c r="B63" s="17">
        <f>IF(ISNUMBER(Tablo[[#This Row],[JOUR]]),INT(MOD(INT((Tablo[[#This Row],[JOUR]]-2)/7)+3/5,52+5/28))+1,B62)</f>
        <v>8</v>
      </c>
      <c r="C63" s="40" t="s">
        <v>16</v>
      </c>
      <c r="D63" s="46">
        <f t="shared" ref="D63:Q63" si="50">SUM(D58:D62)</f>
        <v>0</v>
      </c>
      <c r="E63" s="46">
        <f t="shared" si="50"/>
        <v>0</v>
      </c>
      <c r="F63" s="46">
        <f t="shared" si="50"/>
        <v>0</v>
      </c>
      <c r="G63" s="46">
        <f t="shared" si="50"/>
        <v>0</v>
      </c>
      <c r="H63" s="46">
        <f t="shared" si="50"/>
        <v>0</v>
      </c>
      <c r="I63" s="46">
        <f t="shared" si="50"/>
        <v>0</v>
      </c>
      <c r="J63" s="46">
        <f t="shared" si="50"/>
        <v>0</v>
      </c>
      <c r="K63" s="46">
        <f t="shared" si="50"/>
        <v>0</v>
      </c>
      <c r="L63" s="46">
        <f t="shared" si="50"/>
        <v>0</v>
      </c>
      <c r="M63" s="46">
        <f t="shared" si="50"/>
        <v>0</v>
      </c>
      <c r="N63" s="46">
        <f t="shared" si="50"/>
        <v>0</v>
      </c>
      <c r="O63" s="46">
        <f t="shared" si="50"/>
        <v>0</v>
      </c>
      <c r="P63" s="46">
        <f t="shared" si="50"/>
        <v>0</v>
      </c>
      <c r="Q63" s="46">
        <f t="shared" si="50"/>
        <v>0</v>
      </c>
      <c r="R63" s="46">
        <f t="shared" ref="R63" si="51">SUM(R58:R62)</f>
        <v>0</v>
      </c>
      <c r="S63" s="47"/>
    </row>
    <row r="64" spans="1:19" x14ac:dyDescent="0.2">
      <c r="A64" s="16">
        <f>IF(ISNUMBER(Tablo[[#This Row],[JOUR]]),DATE(YEAR(Tablo[[#This Row],[JOUR]]),MONTH(Tablo[[#This Row],[JOUR]])+1,0),A63)</f>
        <v>42794</v>
      </c>
      <c r="B64" s="17">
        <f>IF(ISNUMBER(Tablo[[#This Row],[JOUR]]),INT(MOD(INT((Tablo[[#This Row],[JOUR]]-2)/7)+3/5,52+5/28))+1,B63)</f>
        <v>8</v>
      </c>
      <c r="C64" s="40" t="s">
        <v>17</v>
      </c>
      <c r="D64" s="46">
        <f t="shared" ref="D64:Q64" si="52">MIN(D63,35)</f>
        <v>0</v>
      </c>
      <c r="E64" s="46">
        <f t="shared" si="52"/>
        <v>0</v>
      </c>
      <c r="F64" s="46">
        <f t="shared" si="52"/>
        <v>0</v>
      </c>
      <c r="G64" s="46">
        <f t="shared" si="52"/>
        <v>0</v>
      </c>
      <c r="H64" s="46">
        <f t="shared" si="52"/>
        <v>0</v>
      </c>
      <c r="I64" s="46">
        <f t="shared" si="52"/>
        <v>0</v>
      </c>
      <c r="J64" s="46">
        <f t="shared" si="52"/>
        <v>0</v>
      </c>
      <c r="K64" s="46">
        <f t="shared" si="52"/>
        <v>0</v>
      </c>
      <c r="L64" s="46">
        <f t="shared" si="52"/>
        <v>0</v>
      </c>
      <c r="M64" s="46">
        <f t="shared" si="52"/>
        <v>0</v>
      </c>
      <c r="N64" s="46">
        <f t="shared" si="52"/>
        <v>0</v>
      </c>
      <c r="O64" s="46">
        <f t="shared" si="52"/>
        <v>0</v>
      </c>
      <c r="P64" s="46">
        <f t="shared" si="52"/>
        <v>0</v>
      </c>
      <c r="Q64" s="46">
        <f t="shared" si="52"/>
        <v>0</v>
      </c>
      <c r="R64" s="46">
        <f t="shared" ref="R64" si="53">MIN(R63,35)</f>
        <v>0</v>
      </c>
      <c r="S64" s="47"/>
    </row>
    <row r="65" spans="1:19" ht="13.5" thickBot="1" x14ac:dyDescent="0.25">
      <c r="A65" s="18">
        <f>IF(ISNUMBER(Tablo[[#This Row],[JOUR]]),DATE(YEAR(Tablo[[#This Row],[JOUR]]),MONTH(Tablo[[#This Row],[JOUR]])+1,0),A64)</f>
        <v>42794</v>
      </c>
      <c r="B65" s="19">
        <f>IF(ISNUMBER(Tablo[[#This Row],[JOUR]]),INT(MOD(INT((Tablo[[#This Row],[JOUR]]-2)/7)+3/5,52+5/28))+1,B64)</f>
        <v>8</v>
      </c>
      <c r="C65" s="41" t="s">
        <v>18</v>
      </c>
      <c r="D65" s="48">
        <f t="shared" ref="D65:Q65" si="54">D63-D64</f>
        <v>0</v>
      </c>
      <c r="E65" s="48">
        <f t="shared" si="54"/>
        <v>0</v>
      </c>
      <c r="F65" s="48">
        <f t="shared" si="54"/>
        <v>0</v>
      </c>
      <c r="G65" s="48">
        <f t="shared" si="54"/>
        <v>0</v>
      </c>
      <c r="H65" s="48">
        <f t="shared" si="54"/>
        <v>0</v>
      </c>
      <c r="I65" s="48">
        <f t="shared" si="54"/>
        <v>0</v>
      </c>
      <c r="J65" s="48">
        <f t="shared" si="54"/>
        <v>0</v>
      </c>
      <c r="K65" s="48">
        <f t="shared" si="54"/>
        <v>0</v>
      </c>
      <c r="L65" s="48">
        <f t="shared" si="54"/>
        <v>0</v>
      </c>
      <c r="M65" s="48">
        <f t="shared" si="54"/>
        <v>0</v>
      </c>
      <c r="N65" s="48">
        <f t="shared" si="54"/>
        <v>0</v>
      </c>
      <c r="O65" s="48">
        <f t="shared" si="54"/>
        <v>0</v>
      </c>
      <c r="P65" s="48">
        <f t="shared" si="54"/>
        <v>0</v>
      </c>
      <c r="Q65" s="48">
        <f t="shared" si="54"/>
        <v>0</v>
      </c>
      <c r="R65" s="48">
        <f t="shared" ref="R65" si="55">R63-R64</f>
        <v>0</v>
      </c>
      <c r="S65" s="49"/>
    </row>
    <row r="66" spans="1:19" x14ac:dyDescent="0.2">
      <c r="A66" s="14">
        <f>IF(ISNUMBER(Tablo[[#This Row],[JOUR]]),DATE(YEAR(Tablo[[#This Row],[JOUR]]),MONTH(Tablo[[#This Row],[JOUR]])+1,0),A65)</f>
        <v>42794</v>
      </c>
      <c r="B66" s="15">
        <f>IF(ISNUMBER(Tablo[[#This Row],[JOUR]]),INT(MOD(INT((Tablo[[#This Row],[JOUR]]-2)/7)+3/5,52+5/28))+1,B65)</f>
        <v>9</v>
      </c>
      <c r="C66" s="39">
        <f>C58+7</f>
        <v>42793</v>
      </c>
      <c r="D66" s="51"/>
      <c r="E66" s="51"/>
      <c r="F66" s="51"/>
      <c r="G66" s="51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42"/>
    </row>
    <row r="67" spans="1:19" x14ac:dyDescent="0.2">
      <c r="A67" s="16">
        <f>IF(ISNUMBER(Tablo[[#This Row],[JOUR]]),DATE(YEAR(Tablo[[#This Row],[JOUR]]),MONTH(Tablo[[#This Row],[JOUR]])+1,0),A66)</f>
        <v>42794</v>
      </c>
      <c r="B67" s="17">
        <f>IF(ISNUMBER(Tablo[[#This Row],[JOUR]]),INT(MOD(INT((Tablo[[#This Row],[JOUR]]-2)/7)+3/5,52+5/28))+1,B66)</f>
        <v>9</v>
      </c>
      <c r="C67" s="40">
        <f>C66+1</f>
        <v>42794</v>
      </c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43"/>
    </row>
    <row r="68" spans="1:19" x14ac:dyDescent="0.2">
      <c r="A68" s="16">
        <f>IF(ISNUMBER(Tablo[[#This Row],[JOUR]]),DATE(YEAR(Tablo[[#This Row],[JOUR]]),MONTH(Tablo[[#This Row],[JOUR]])+1,0),A67)</f>
        <v>42825</v>
      </c>
      <c r="B68" s="17">
        <f>IF(ISNUMBER(Tablo[[#This Row],[JOUR]]),INT(MOD(INT((Tablo[[#This Row],[JOUR]]-2)/7)+3/5,52+5/28))+1,B67)</f>
        <v>9</v>
      </c>
      <c r="C68" s="40">
        <f t="shared" ref="C68:C70" si="56">C67+1</f>
        <v>42795</v>
      </c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43"/>
    </row>
    <row r="69" spans="1:19" x14ac:dyDescent="0.2">
      <c r="A69" s="16">
        <f>IF(ISNUMBER(Tablo[[#This Row],[JOUR]]),DATE(YEAR(Tablo[[#This Row],[JOUR]]),MONTH(Tablo[[#This Row],[JOUR]])+1,0),A68)</f>
        <v>42825</v>
      </c>
      <c r="B69" s="17">
        <f>IF(ISNUMBER(Tablo[[#This Row],[JOUR]]),INT(MOD(INT((Tablo[[#This Row],[JOUR]]-2)/7)+3/5,52+5/28))+1,B68)</f>
        <v>9</v>
      </c>
      <c r="C69" s="40">
        <f t="shared" si="56"/>
        <v>42796</v>
      </c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43"/>
    </row>
    <row r="70" spans="1:19" x14ac:dyDescent="0.2">
      <c r="A70" s="16">
        <f>IF(ISNUMBER(Tablo[[#This Row],[JOUR]]),DATE(YEAR(Tablo[[#This Row],[JOUR]]),MONTH(Tablo[[#This Row],[JOUR]])+1,0),A69)</f>
        <v>42825</v>
      </c>
      <c r="B70" s="17">
        <f>IF(ISNUMBER(Tablo[[#This Row],[JOUR]]),INT(MOD(INT((Tablo[[#This Row],[JOUR]]-2)/7)+3/5,52+5/28))+1,B69)</f>
        <v>9</v>
      </c>
      <c r="C70" s="40">
        <f t="shared" si="56"/>
        <v>42797</v>
      </c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43"/>
    </row>
    <row r="71" spans="1:19" x14ac:dyDescent="0.2">
      <c r="A71" s="16">
        <f>IF(ISNUMBER(Tablo[[#This Row],[JOUR]]),DATE(YEAR(Tablo[[#This Row],[JOUR]]),MONTH(Tablo[[#This Row],[JOUR]])+1,0),A70)</f>
        <v>42825</v>
      </c>
      <c r="B71" s="17">
        <f>IF(ISNUMBER(Tablo[[#This Row],[JOUR]]),INT(MOD(INT((Tablo[[#This Row],[JOUR]]-2)/7)+3/5,52+5/28))+1,B70)</f>
        <v>9</v>
      </c>
      <c r="C71" s="40" t="s">
        <v>16</v>
      </c>
      <c r="D71" s="46">
        <f t="shared" ref="D71:Q71" si="57">SUM(D66:D70)</f>
        <v>0</v>
      </c>
      <c r="E71" s="46">
        <f t="shared" si="57"/>
        <v>0</v>
      </c>
      <c r="F71" s="46">
        <f t="shared" si="57"/>
        <v>0</v>
      </c>
      <c r="G71" s="46">
        <f t="shared" si="57"/>
        <v>0</v>
      </c>
      <c r="H71" s="46">
        <f t="shared" si="57"/>
        <v>0</v>
      </c>
      <c r="I71" s="46">
        <f t="shared" si="57"/>
        <v>0</v>
      </c>
      <c r="J71" s="46">
        <f t="shared" si="57"/>
        <v>0</v>
      </c>
      <c r="K71" s="46">
        <f t="shared" si="57"/>
        <v>0</v>
      </c>
      <c r="L71" s="46">
        <f t="shared" si="57"/>
        <v>0</v>
      </c>
      <c r="M71" s="46">
        <f t="shared" si="57"/>
        <v>0</v>
      </c>
      <c r="N71" s="46">
        <f t="shared" si="57"/>
        <v>0</v>
      </c>
      <c r="O71" s="46">
        <f t="shared" si="57"/>
        <v>0</v>
      </c>
      <c r="P71" s="46">
        <f t="shared" si="57"/>
        <v>0</v>
      </c>
      <c r="Q71" s="46">
        <f t="shared" si="57"/>
        <v>0</v>
      </c>
      <c r="R71" s="46">
        <f t="shared" ref="R71" si="58">SUM(R66:R70)</f>
        <v>0</v>
      </c>
      <c r="S71" s="47"/>
    </row>
    <row r="72" spans="1:19" x14ac:dyDescent="0.2">
      <c r="A72" s="16">
        <f>IF(ISNUMBER(Tablo[[#This Row],[JOUR]]),DATE(YEAR(Tablo[[#This Row],[JOUR]]),MONTH(Tablo[[#This Row],[JOUR]])+1,0),A71)</f>
        <v>42825</v>
      </c>
      <c r="B72" s="17">
        <f>IF(ISNUMBER(Tablo[[#This Row],[JOUR]]),INT(MOD(INT((Tablo[[#This Row],[JOUR]]-2)/7)+3/5,52+5/28))+1,B71)</f>
        <v>9</v>
      </c>
      <c r="C72" s="40" t="s">
        <v>17</v>
      </c>
      <c r="D72" s="46">
        <f t="shared" ref="D72:Q72" si="59">MIN(D71,35)</f>
        <v>0</v>
      </c>
      <c r="E72" s="46">
        <f t="shared" si="59"/>
        <v>0</v>
      </c>
      <c r="F72" s="46">
        <f t="shared" si="59"/>
        <v>0</v>
      </c>
      <c r="G72" s="46">
        <f t="shared" si="59"/>
        <v>0</v>
      </c>
      <c r="H72" s="46">
        <f t="shared" si="59"/>
        <v>0</v>
      </c>
      <c r="I72" s="46">
        <f t="shared" si="59"/>
        <v>0</v>
      </c>
      <c r="J72" s="46">
        <f t="shared" si="59"/>
        <v>0</v>
      </c>
      <c r="K72" s="46">
        <f t="shared" si="59"/>
        <v>0</v>
      </c>
      <c r="L72" s="46">
        <f t="shared" si="59"/>
        <v>0</v>
      </c>
      <c r="M72" s="46">
        <f t="shared" si="59"/>
        <v>0</v>
      </c>
      <c r="N72" s="46">
        <f t="shared" si="59"/>
        <v>0</v>
      </c>
      <c r="O72" s="46">
        <f t="shared" si="59"/>
        <v>0</v>
      </c>
      <c r="P72" s="46">
        <f t="shared" si="59"/>
        <v>0</v>
      </c>
      <c r="Q72" s="46">
        <f t="shared" si="59"/>
        <v>0</v>
      </c>
      <c r="R72" s="46">
        <f t="shared" ref="R72" si="60">MIN(R71,35)</f>
        <v>0</v>
      </c>
      <c r="S72" s="47"/>
    </row>
    <row r="73" spans="1:19" ht="13.5" thickBot="1" x14ac:dyDescent="0.25">
      <c r="A73" s="18">
        <f>IF(ISNUMBER(Tablo[[#This Row],[JOUR]]),DATE(YEAR(Tablo[[#This Row],[JOUR]]),MONTH(Tablo[[#This Row],[JOUR]])+1,0),A72)</f>
        <v>42825</v>
      </c>
      <c r="B73" s="19">
        <f>IF(ISNUMBER(Tablo[[#This Row],[JOUR]]),INT(MOD(INT((Tablo[[#This Row],[JOUR]]-2)/7)+3/5,52+5/28))+1,B72)</f>
        <v>9</v>
      </c>
      <c r="C73" s="41" t="s">
        <v>18</v>
      </c>
      <c r="D73" s="48">
        <f t="shared" ref="D73:Q73" si="61">D71-D72</f>
        <v>0</v>
      </c>
      <c r="E73" s="48">
        <f t="shared" si="61"/>
        <v>0</v>
      </c>
      <c r="F73" s="48">
        <f t="shared" si="61"/>
        <v>0</v>
      </c>
      <c r="G73" s="48">
        <f t="shared" si="61"/>
        <v>0</v>
      </c>
      <c r="H73" s="48">
        <f t="shared" si="61"/>
        <v>0</v>
      </c>
      <c r="I73" s="48">
        <f t="shared" si="61"/>
        <v>0</v>
      </c>
      <c r="J73" s="48">
        <f t="shared" si="61"/>
        <v>0</v>
      </c>
      <c r="K73" s="48">
        <f t="shared" si="61"/>
        <v>0</v>
      </c>
      <c r="L73" s="48">
        <f t="shared" si="61"/>
        <v>0</v>
      </c>
      <c r="M73" s="48">
        <f t="shared" si="61"/>
        <v>0</v>
      </c>
      <c r="N73" s="48">
        <f t="shared" si="61"/>
        <v>0</v>
      </c>
      <c r="O73" s="48">
        <f t="shared" si="61"/>
        <v>0</v>
      </c>
      <c r="P73" s="48">
        <f t="shared" si="61"/>
        <v>0</v>
      </c>
      <c r="Q73" s="48">
        <f t="shared" si="61"/>
        <v>0</v>
      </c>
      <c r="R73" s="48">
        <f t="shared" ref="R73" si="62">R71-R72</f>
        <v>0</v>
      </c>
      <c r="S73" s="49"/>
    </row>
    <row r="74" spans="1:19" x14ac:dyDescent="0.2">
      <c r="A74" s="14">
        <f>IF(ISNUMBER(Tablo[[#This Row],[JOUR]]),DATE(YEAR(Tablo[[#This Row],[JOUR]]),MONTH(Tablo[[#This Row],[JOUR]])+1,0),A73)</f>
        <v>42825</v>
      </c>
      <c r="B74" s="15">
        <f>IF(ISNUMBER(Tablo[[#This Row],[JOUR]]),INT(MOD(INT((Tablo[[#This Row],[JOUR]]-2)/7)+3/5,52+5/28))+1,B73)</f>
        <v>10</v>
      </c>
      <c r="C74" s="39">
        <f>C66+7</f>
        <v>42800</v>
      </c>
      <c r="D74" s="51"/>
      <c r="E74" s="51"/>
      <c r="F74" s="51"/>
      <c r="G74" s="51"/>
      <c r="H74" s="51"/>
      <c r="I74" s="51"/>
      <c r="J74" s="51"/>
      <c r="K74" s="51"/>
      <c r="L74" s="51"/>
      <c r="M74" s="51"/>
      <c r="N74" s="51"/>
      <c r="O74" s="51"/>
      <c r="P74" s="51"/>
      <c r="Q74" s="51"/>
      <c r="R74" s="51"/>
      <c r="S74" s="42"/>
    </row>
    <row r="75" spans="1:19" x14ac:dyDescent="0.2">
      <c r="A75" s="16">
        <f>IF(ISNUMBER(Tablo[[#This Row],[JOUR]]),DATE(YEAR(Tablo[[#This Row],[JOUR]]),MONTH(Tablo[[#This Row],[JOUR]])+1,0),A74)</f>
        <v>42825</v>
      </c>
      <c r="B75" s="17">
        <f>IF(ISNUMBER(Tablo[[#This Row],[JOUR]]),INT(MOD(INT((Tablo[[#This Row],[JOUR]]-2)/7)+3/5,52+5/28))+1,B74)</f>
        <v>10</v>
      </c>
      <c r="C75" s="40">
        <f>C74+1</f>
        <v>42801</v>
      </c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43"/>
    </row>
    <row r="76" spans="1:19" x14ac:dyDescent="0.2">
      <c r="A76" s="16">
        <f>IF(ISNUMBER(Tablo[[#This Row],[JOUR]]),DATE(YEAR(Tablo[[#This Row],[JOUR]]),MONTH(Tablo[[#This Row],[JOUR]])+1,0),A75)</f>
        <v>42825</v>
      </c>
      <c r="B76" s="17">
        <f>IF(ISNUMBER(Tablo[[#This Row],[JOUR]]),INT(MOD(INT((Tablo[[#This Row],[JOUR]]-2)/7)+3/5,52+5/28))+1,B75)</f>
        <v>10</v>
      </c>
      <c r="C76" s="40">
        <f t="shared" ref="C76:C78" si="63">C75+1</f>
        <v>42802</v>
      </c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43"/>
    </row>
    <row r="77" spans="1:19" x14ac:dyDescent="0.2">
      <c r="A77" s="16">
        <f>IF(ISNUMBER(Tablo[[#This Row],[JOUR]]),DATE(YEAR(Tablo[[#This Row],[JOUR]]),MONTH(Tablo[[#This Row],[JOUR]])+1,0),A76)</f>
        <v>42825</v>
      </c>
      <c r="B77" s="17">
        <f>IF(ISNUMBER(Tablo[[#This Row],[JOUR]]),INT(MOD(INT((Tablo[[#This Row],[JOUR]]-2)/7)+3/5,52+5/28))+1,B76)</f>
        <v>10</v>
      </c>
      <c r="C77" s="40">
        <f t="shared" si="63"/>
        <v>42803</v>
      </c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43"/>
    </row>
    <row r="78" spans="1:19" x14ac:dyDescent="0.2">
      <c r="A78" s="16">
        <f>IF(ISNUMBER(Tablo[[#This Row],[JOUR]]),DATE(YEAR(Tablo[[#This Row],[JOUR]]),MONTH(Tablo[[#This Row],[JOUR]])+1,0),A77)</f>
        <v>42825</v>
      </c>
      <c r="B78" s="17">
        <f>IF(ISNUMBER(Tablo[[#This Row],[JOUR]]),INT(MOD(INT((Tablo[[#This Row],[JOUR]]-2)/7)+3/5,52+5/28))+1,B77)</f>
        <v>10</v>
      </c>
      <c r="C78" s="40">
        <f t="shared" si="63"/>
        <v>42804</v>
      </c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43"/>
    </row>
    <row r="79" spans="1:19" x14ac:dyDescent="0.2">
      <c r="A79" s="16">
        <f>IF(ISNUMBER(Tablo[[#This Row],[JOUR]]),DATE(YEAR(Tablo[[#This Row],[JOUR]]),MONTH(Tablo[[#This Row],[JOUR]])+1,0),A78)</f>
        <v>42825</v>
      </c>
      <c r="B79" s="17">
        <f>IF(ISNUMBER(Tablo[[#This Row],[JOUR]]),INT(MOD(INT((Tablo[[#This Row],[JOUR]]-2)/7)+3/5,52+5/28))+1,B78)</f>
        <v>10</v>
      </c>
      <c r="C79" s="40" t="s">
        <v>16</v>
      </c>
      <c r="D79" s="46">
        <f t="shared" ref="D79:Q79" si="64">SUM(D74:D78)</f>
        <v>0</v>
      </c>
      <c r="E79" s="46">
        <f t="shared" si="64"/>
        <v>0</v>
      </c>
      <c r="F79" s="46">
        <f t="shared" si="64"/>
        <v>0</v>
      </c>
      <c r="G79" s="46">
        <f t="shared" si="64"/>
        <v>0</v>
      </c>
      <c r="H79" s="46">
        <f t="shared" si="64"/>
        <v>0</v>
      </c>
      <c r="I79" s="46">
        <f t="shared" si="64"/>
        <v>0</v>
      </c>
      <c r="J79" s="46">
        <f t="shared" si="64"/>
        <v>0</v>
      </c>
      <c r="K79" s="46">
        <f t="shared" si="64"/>
        <v>0</v>
      </c>
      <c r="L79" s="46">
        <f t="shared" si="64"/>
        <v>0</v>
      </c>
      <c r="M79" s="46">
        <f t="shared" si="64"/>
        <v>0</v>
      </c>
      <c r="N79" s="46">
        <f t="shared" si="64"/>
        <v>0</v>
      </c>
      <c r="O79" s="46">
        <f t="shared" si="64"/>
        <v>0</v>
      </c>
      <c r="P79" s="46">
        <f t="shared" si="64"/>
        <v>0</v>
      </c>
      <c r="Q79" s="46">
        <f t="shared" si="64"/>
        <v>0</v>
      </c>
      <c r="R79" s="46">
        <f t="shared" ref="R79" si="65">SUM(R74:R78)</f>
        <v>0</v>
      </c>
      <c r="S79" s="47"/>
    </row>
    <row r="80" spans="1:19" x14ac:dyDescent="0.2">
      <c r="A80" s="16">
        <f>IF(ISNUMBER(Tablo[[#This Row],[JOUR]]),DATE(YEAR(Tablo[[#This Row],[JOUR]]),MONTH(Tablo[[#This Row],[JOUR]])+1,0),A79)</f>
        <v>42825</v>
      </c>
      <c r="B80" s="17">
        <f>IF(ISNUMBER(Tablo[[#This Row],[JOUR]]),INT(MOD(INT((Tablo[[#This Row],[JOUR]]-2)/7)+3/5,52+5/28))+1,B79)</f>
        <v>10</v>
      </c>
      <c r="C80" s="40" t="s">
        <v>17</v>
      </c>
      <c r="D80" s="46">
        <f t="shared" ref="D80:Q80" si="66">MIN(D79,35)</f>
        <v>0</v>
      </c>
      <c r="E80" s="46">
        <f t="shared" si="66"/>
        <v>0</v>
      </c>
      <c r="F80" s="46">
        <f t="shared" si="66"/>
        <v>0</v>
      </c>
      <c r="G80" s="46">
        <f t="shared" si="66"/>
        <v>0</v>
      </c>
      <c r="H80" s="46">
        <f t="shared" si="66"/>
        <v>0</v>
      </c>
      <c r="I80" s="46">
        <f t="shared" si="66"/>
        <v>0</v>
      </c>
      <c r="J80" s="46">
        <f t="shared" si="66"/>
        <v>0</v>
      </c>
      <c r="K80" s="46">
        <f t="shared" si="66"/>
        <v>0</v>
      </c>
      <c r="L80" s="46">
        <f t="shared" si="66"/>
        <v>0</v>
      </c>
      <c r="M80" s="46">
        <f t="shared" si="66"/>
        <v>0</v>
      </c>
      <c r="N80" s="46">
        <f t="shared" si="66"/>
        <v>0</v>
      </c>
      <c r="O80" s="46">
        <f t="shared" si="66"/>
        <v>0</v>
      </c>
      <c r="P80" s="46">
        <f t="shared" si="66"/>
        <v>0</v>
      </c>
      <c r="Q80" s="46">
        <f t="shared" si="66"/>
        <v>0</v>
      </c>
      <c r="R80" s="46">
        <f t="shared" ref="R80" si="67">MIN(R79,35)</f>
        <v>0</v>
      </c>
      <c r="S80" s="47"/>
    </row>
    <row r="81" spans="1:19" ht="13.5" thickBot="1" x14ac:dyDescent="0.25">
      <c r="A81" s="18">
        <f>IF(ISNUMBER(Tablo[[#This Row],[JOUR]]),DATE(YEAR(Tablo[[#This Row],[JOUR]]),MONTH(Tablo[[#This Row],[JOUR]])+1,0),A80)</f>
        <v>42825</v>
      </c>
      <c r="B81" s="19">
        <f>IF(ISNUMBER(Tablo[[#This Row],[JOUR]]),INT(MOD(INT((Tablo[[#This Row],[JOUR]]-2)/7)+3/5,52+5/28))+1,B80)</f>
        <v>10</v>
      </c>
      <c r="C81" s="41" t="s">
        <v>18</v>
      </c>
      <c r="D81" s="48">
        <f t="shared" ref="D81:Q81" si="68">D79-D80</f>
        <v>0</v>
      </c>
      <c r="E81" s="48">
        <f t="shared" si="68"/>
        <v>0</v>
      </c>
      <c r="F81" s="48">
        <f t="shared" si="68"/>
        <v>0</v>
      </c>
      <c r="G81" s="48">
        <f t="shared" si="68"/>
        <v>0</v>
      </c>
      <c r="H81" s="48">
        <f t="shared" si="68"/>
        <v>0</v>
      </c>
      <c r="I81" s="48">
        <f t="shared" si="68"/>
        <v>0</v>
      </c>
      <c r="J81" s="48">
        <f t="shared" si="68"/>
        <v>0</v>
      </c>
      <c r="K81" s="48">
        <f t="shared" si="68"/>
        <v>0</v>
      </c>
      <c r="L81" s="48">
        <f t="shared" si="68"/>
        <v>0</v>
      </c>
      <c r="M81" s="48">
        <f t="shared" si="68"/>
        <v>0</v>
      </c>
      <c r="N81" s="48">
        <f t="shared" si="68"/>
        <v>0</v>
      </c>
      <c r="O81" s="48">
        <f t="shared" si="68"/>
        <v>0</v>
      </c>
      <c r="P81" s="48">
        <f t="shared" si="68"/>
        <v>0</v>
      </c>
      <c r="Q81" s="48">
        <f t="shared" si="68"/>
        <v>0</v>
      </c>
      <c r="R81" s="48">
        <f t="shared" ref="R81" si="69">R79-R80</f>
        <v>0</v>
      </c>
      <c r="S81" s="49"/>
    </row>
    <row r="82" spans="1:19" x14ac:dyDescent="0.2">
      <c r="A82" s="14">
        <f>IF(ISNUMBER(Tablo[[#This Row],[JOUR]]),DATE(YEAR(Tablo[[#This Row],[JOUR]]),MONTH(Tablo[[#This Row],[JOUR]])+1,0),A81)</f>
        <v>42825</v>
      </c>
      <c r="B82" s="15">
        <f>IF(ISNUMBER(Tablo[[#This Row],[JOUR]]),INT(MOD(INT((Tablo[[#This Row],[JOUR]]-2)/7)+3/5,52+5/28))+1,B81)</f>
        <v>11</v>
      </c>
      <c r="C82" s="39">
        <f>C74+7</f>
        <v>42807</v>
      </c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42"/>
    </row>
    <row r="83" spans="1:19" x14ac:dyDescent="0.2">
      <c r="A83" s="16">
        <f>IF(ISNUMBER(Tablo[[#This Row],[JOUR]]),DATE(YEAR(Tablo[[#This Row],[JOUR]]),MONTH(Tablo[[#This Row],[JOUR]])+1,0),A82)</f>
        <v>42825</v>
      </c>
      <c r="B83" s="17">
        <f>IF(ISNUMBER(Tablo[[#This Row],[JOUR]]),INT(MOD(INT((Tablo[[#This Row],[JOUR]]-2)/7)+3/5,52+5/28))+1,B82)</f>
        <v>11</v>
      </c>
      <c r="C83" s="40">
        <f>C82+1</f>
        <v>42808</v>
      </c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43"/>
    </row>
    <row r="84" spans="1:19" x14ac:dyDescent="0.2">
      <c r="A84" s="16">
        <f>IF(ISNUMBER(Tablo[[#This Row],[JOUR]]),DATE(YEAR(Tablo[[#This Row],[JOUR]]),MONTH(Tablo[[#This Row],[JOUR]])+1,0),A83)</f>
        <v>42825</v>
      </c>
      <c r="B84" s="17">
        <f>IF(ISNUMBER(Tablo[[#This Row],[JOUR]]),INT(MOD(INT((Tablo[[#This Row],[JOUR]]-2)/7)+3/5,52+5/28))+1,B83)</f>
        <v>11</v>
      </c>
      <c r="C84" s="40">
        <f t="shared" ref="C84:C86" si="70">C83+1</f>
        <v>42809</v>
      </c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43"/>
    </row>
    <row r="85" spans="1:19" x14ac:dyDescent="0.2">
      <c r="A85" s="16">
        <f>IF(ISNUMBER(Tablo[[#This Row],[JOUR]]),DATE(YEAR(Tablo[[#This Row],[JOUR]]),MONTH(Tablo[[#This Row],[JOUR]])+1,0),A84)</f>
        <v>42825</v>
      </c>
      <c r="B85" s="17">
        <f>IF(ISNUMBER(Tablo[[#This Row],[JOUR]]),INT(MOD(INT((Tablo[[#This Row],[JOUR]]-2)/7)+3/5,52+5/28))+1,B84)</f>
        <v>11</v>
      </c>
      <c r="C85" s="40">
        <f t="shared" si="70"/>
        <v>42810</v>
      </c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43"/>
    </row>
    <row r="86" spans="1:19" x14ac:dyDescent="0.2">
      <c r="A86" s="16">
        <f>IF(ISNUMBER(Tablo[[#This Row],[JOUR]]),DATE(YEAR(Tablo[[#This Row],[JOUR]]),MONTH(Tablo[[#This Row],[JOUR]])+1,0),A85)</f>
        <v>42825</v>
      </c>
      <c r="B86" s="17">
        <f>IF(ISNUMBER(Tablo[[#This Row],[JOUR]]),INT(MOD(INT((Tablo[[#This Row],[JOUR]]-2)/7)+3/5,52+5/28))+1,B85)</f>
        <v>11</v>
      </c>
      <c r="C86" s="40">
        <f t="shared" si="70"/>
        <v>42811</v>
      </c>
      <c r="D86" s="52"/>
      <c r="E86" s="52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43"/>
    </row>
    <row r="87" spans="1:19" x14ac:dyDescent="0.2">
      <c r="A87" s="16">
        <f>IF(ISNUMBER(Tablo[[#This Row],[JOUR]]),DATE(YEAR(Tablo[[#This Row],[JOUR]]),MONTH(Tablo[[#This Row],[JOUR]])+1,0),A86)</f>
        <v>42825</v>
      </c>
      <c r="B87" s="17">
        <f>IF(ISNUMBER(Tablo[[#This Row],[JOUR]]),INT(MOD(INT((Tablo[[#This Row],[JOUR]]-2)/7)+3/5,52+5/28))+1,B86)</f>
        <v>11</v>
      </c>
      <c r="C87" s="40" t="s">
        <v>16</v>
      </c>
      <c r="D87" s="46">
        <f t="shared" ref="D87:Q87" si="71">SUM(D82:D86)</f>
        <v>0</v>
      </c>
      <c r="E87" s="46">
        <f t="shared" si="71"/>
        <v>0</v>
      </c>
      <c r="F87" s="46">
        <f t="shared" si="71"/>
        <v>0</v>
      </c>
      <c r="G87" s="46">
        <f t="shared" si="71"/>
        <v>0</v>
      </c>
      <c r="H87" s="46">
        <f t="shared" si="71"/>
        <v>0</v>
      </c>
      <c r="I87" s="46">
        <f t="shared" si="71"/>
        <v>0</v>
      </c>
      <c r="J87" s="46">
        <f t="shared" si="71"/>
        <v>0</v>
      </c>
      <c r="K87" s="46">
        <f t="shared" si="71"/>
        <v>0</v>
      </c>
      <c r="L87" s="46">
        <f t="shared" si="71"/>
        <v>0</v>
      </c>
      <c r="M87" s="46">
        <f t="shared" si="71"/>
        <v>0</v>
      </c>
      <c r="N87" s="46">
        <f t="shared" si="71"/>
        <v>0</v>
      </c>
      <c r="O87" s="46">
        <f t="shared" si="71"/>
        <v>0</v>
      </c>
      <c r="P87" s="46">
        <f t="shared" si="71"/>
        <v>0</v>
      </c>
      <c r="Q87" s="46">
        <f t="shared" si="71"/>
        <v>0</v>
      </c>
      <c r="R87" s="46">
        <f t="shared" ref="R87" si="72">SUM(R82:R86)</f>
        <v>0</v>
      </c>
      <c r="S87" s="47"/>
    </row>
    <row r="88" spans="1:19" x14ac:dyDescent="0.2">
      <c r="A88" s="16">
        <f>IF(ISNUMBER(Tablo[[#This Row],[JOUR]]),DATE(YEAR(Tablo[[#This Row],[JOUR]]),MONTH(Tablo[[#This Row],[JOUR]])+1,0),A87)</f>
        <v>42825</v>
      </c>
      <c r="B88" s="17">
        <f>IF(ISNUMBER(Tablo[[#This Row],[JOUR]]),INT(MOD(INT((Tablo[[#This Row],[JOUR]]-2)/7)+3/5,52+5/28))+1,B87)</f>
        <v>11</v>
      </c>
      <c r="C88" s="40" t="s">
        <v>17</v>
      </c>
      <c r="D88" s="46">
        <f t="shared" ref="D88:Q88" si="73">MIN(D87,35)</f>
        <v>0</v>
      </c>
      <c r="E88" s="46">
        <f t="shared" si="73"/>
        <v>0</v>
      </c>
      <c r="F88" s="46">
        <f t="shared" si="73"/>
        <v>0</v>
      </c>
      <c r="G88" s="46">
        <f t="shared" si="73"/>
        <v>0</v>
      </c>
      <c r="H88" s="46">
        <f t="shared" si="73"/>
        <v>0</v>
      </c>
      <c r="I88" s="46">
        <f t="shared" si="73"/>
        <v>0</v>
      </c>
      <c r="J88" s="46">
        <f t="shared" si="73"/>
        <v>0</v>
      </c>
      <c r="K88" s="46">
        <f t="shared" si="73"/>
        <v>0</v>
      </c>
      <c r="L88" s="46">
        <f t="shared" si="73"/>
        <v>0</v>
      </c>
      <c r="M88" s="46">
        <f t="shared" si="73"/>
        <v>0</v>
      </c>
      <c r="N88" s="46">
        <f t="shared" si="73"/>
        <v>0</v>
      </c>
      <c r="O88" s="46">
        <f t="shared" si="73"/>
        <v>0</v>
      </c>
      <c r="P88" s="46">
        <f t="shared" si="73"/>
        <v>0</v>
      </c>
      <c r="Q88" s="46">
        <f t="shared" si="73"/>
        <v>0</v>
      </c>
      <c r="R88" s="46">
        <f t="shared" ref="R88" si="74">MIN(R87,35)</f>
        <v>0</v>
      </c>
      <c r="S88" s="47"/>
    </row>
    <row r="89" spans="1:19" ht="13.5" thickBot="1" x14ac:dyDescent="0.25">
      <c r="A89" s="18">
        <f>IF(ISNUMBER(Tablo[[#This Row],[JOUR]]),DATE(YEAR(Tablo[[#This Row],[JOUR]]),MONTH(Tablo[[#This Row],[JOUR]])+1,0),A88)</f>
        <v>42825</v>
      </c>
      <c r="B89" s="19">
        <f>IF(ISNUMBER(Tablo[[#This Row],[JOUR]]),INT(MOD(INT((Tablo[[#This Row],[JOUR]]-2)/7)+3/5,52+5/28))+1,B88)</f>
        <v>11</v>
      </c>
      <c r="C89" s="41" t="s">
        <v>18</v>
      </c>
      <c r="D89" s="48">
        <f t="shared" ref="D89:Q89" si="75">D87-D88</f>
        <v>0</v>
      </c>
      <c r="E89" s="48">
        <f t="shared" si="75"/>
        <v>0</v>
      </c>
      <c r="F89" s="48">
        <f t="shared" si="75"/>
        <v>0</v>
      </c>
      <c r="G89" s="48">
        <f t="shared" si="75"/>
        <v>0</v>
      </c>
      <c r="H89" s="48">
        <f t="shared" si="75"/>
        <v>0</v>
      </c>
      <c r="I89" s="48">
        <f t="shared" si="75"/>
        <v>0</v>
      </c>
      <c r="J89" s="48">
        <f t="shared" si="75"/>
        <v>0</v>
      </c>
      <c r="K89" s="48">
        <f t="shared" si="75"/>
        <v>0</v>
      </c>
      <c r="L89" s="48">
        <f t="shared" si="75"/>
        <v>0</v>
      </c>
      <c r="M89" s="48">
        <f t="shared" si="75"/>
        <v>0</v>
      </c>
      <c r="N89" s="48">
        <f t="shared" si="75"/>
        <v>0</v>
      </c>
      <c r="O89" s="48">
        <f t="shared" si="75"/>
        <v>0</v>
      </c>
      <c r="P89" s="48">
        <f t="shared" si="75"/>
        <v>0</v>
      </c>
      <c r="Q89" s="48">
        <f t="shared" si="75"/>
        <v>0</v>
      </c>
      <c r="R89" s="48">
        <f t="shared" ref="R89" si="76">R87-R88</f>
        <v>0</v>
      </c>
      <c r="S89" s="49"/>
    </row>
    <row r="90" spans="1:19" x14ac:dyDescent="0.2">
      <c r="A90" s="14">
        <f>IF(ISNUMBER(Tablo[[#This Row],[JOUR]]),DATE(YEAR(Tablo[[#This Row],[JOUR]]),MONTH(Tablo[[#This Row],[JOUR]])+1,0),A89)</f>
        <v>42825</v>
      </c>
      <c r="B90" s="15">
        <f>IF(ISNUMBER(Tablo[[#This Row],[JOUR]]),INT(MOD(INT((Tablo[[#This Row],[JOUR]]-2)/7)+3/5,52+5/28))+1,B89)</f>
        <v>12</v>
      </c>
      <c r="C90" s="39">
        <f>C82+7</f>
        <v>42814</v>
      </c>
      <c r="D90" s="51"/>
      <c r="E90" s="51"/>
      <c r="F90" s="51"/>
      <c r="G90" s="51"/>
      <c r="H90" s="51"/>
      <c r="I90" s="51"/>
      <c r="J90" s="51"/>
      <c r="K90" s="51"/>
      <c r="L90" s="51"/>
      <c r="M90" s="51"/>
      <c r="N90" s="51"/>
      <c r="O90" s="51"/>
      <c r="P90" s="51"/>
      <c r="Q90" s="51"/>
      <c r="R90" s="51"/>
      <c r="S90" s="42"/>
    </row>
    <row r="91" spans="1:19" x14ac:dyDescent="0.2">
      <c r="A91" s="16">
        <f>IF(ISNUMBER(Tablo[[#This Row],[JOUR]]),DATE(YEAR(Tablo[[#This Row],[JOUR]]),MONTH(Tablo[[#This Row],[JOUR]])+1,0),A90)</f>
        <v>42825</v>
      </c>
      <c r="B91" s="17">
        <f>IF(ISNUMBER(Tablo[[#This Row],[JOUR]]),INT(MOD(INT((Tablo[[#This Row],[JOUR]]-2)/7)+3/5,52+5/28))+1,B90)</f>
        <v>12</v>
      </c>
      <c r="C91" s="40">
        <f>C90+1</f>
        <v>42815</v>
      </c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43"/>
    </row>
    <row r="92" spans="1:19" x14ac:dyDescent="0.2">
      <c r="A92" s="16">
        <f>IF(ISNUMBER(Tablo[[#This Row],[JOUR]]),DATE(YEAR(Tablo[[#This Row],[JOUR]]),MONTH(Tablo[[#This Row],[JOUR]])+1,0),A91)</f>
        <v>42825</v>
      </c>
      <c r="B92" s="17">
        <f>IF(ISNUMBER(Tablo[[#This Row],[JOUR]]),INT(MOD(INT((Tablo[[#This Row],[JOUR]]-2)/7)+3/5,52+5/28))+1,B91)</f>
        <v>12</v>
      </c>
      <c r="C92" s="40">
        <f t="shared" ref="C92:C94" si="77">C91+1</f>
        <v>42816</v>
      </c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43"/>
    </row>
    <row r="93" spans="1:19" x14ac:dyDescent="0.2">
      <c r="A93" s="16">
        <f>IF(ISNUMBER(Tablo[[#This Row],[JOUR]]),DATE(YEAR(Tablo[[#This Row],[JOUR]]),MONTH(Tablo[[#This Row],[JOUR]])+1,0),A92)</f>
        <v>42825</v>
      </c>
      <c r="B93" s="17">
        <f>IF(ISNUMBER(Tablo[[#This Row],[JOUR]]),INT(MOD(INT((Tablo[[#This Row],[JOUR]]-2)/7)+3/5,52+5/28))+1,B92)</f>
        <v>12</v>
      </c>
      <c r="C93" s="40">
        <f t="shared" si="77"/>
        <v>42817</v>
      </c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43"/>
    </row>
    <row r="94" spans="1:19" x14ac:dyDescent="0.2">
      <c r="A94" s="16">
        <f>IF(ISNUMBER(Tablo[[#This Row],[JOUR]]),DATE(YEAR(Tablo[[#This Row],[JOUR]]),MONTH(Tablo[[#This Row],[JOUR]])+1,0),A93)</f>
        <v>42825</v>
      </c>
      <c r="B94" s="17">
        <f>IF(ISNUMBER(Tablo[[#This Row],[JOUR]]),INT(MOD(INT((Tablo[[#This Row],[JOUR]]-2)/7)+3/5,52+5/28))+1,B93)</f>
        <v>12</v>
      </c>
      <c r="C94" s="40">
        <f t="shared" si="77"/>
        <v>42818</v>
      </c>
      <c r="D94" s="52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43"/>
    </row>
    <row r="95" spans="1:19" x14ac:dyDescent="0.2">
      <c r="A95" s="16">
        <f>IF(ISNUMBER(Tablo[[#This Row],[JOUR]]),DATE(YEAR(Tablo[[#This Row],[JOUR]]),MONTH(Tablo[[#This Row],[JOUR]])+1,0),A94)</f>
        <v>42825</v>
      </c>
      <c r="B95" s="17">
        <f>IF(ISNUMBER(Tablo[[#This Row],[JOUR]]),INT(MOD(INT((Tablo[[#This Row],[JOUR]]-2)/7)+3/5,52+5/28))+1,B94)</f>
        <v>12</v>
      </c>
      <c r="C95" s="40" t="s">
        <v>16</v>
      </c>
      <c r="D95" s="46">
        <f t="shared" ref="D95:Q95" si="78">SUM(D90:D94)</f>
        <v>0</v>
      </c>
      <c r="E95" s="46">
        <f t="shared" si="78"/>
        <v>0</v>
      </c>
      <c r="F95" s="46">
        <f t="shared" si="78"/>
        <v>0</v>
      </c>
      <c r="G95" s="46">
        <f t="shared" si="78"/>
        <v>0</v>
      </c>
      <c r="H95" s="46">
        <f t="shared" si="78"/>
        <v>0</v>
      </c>
      <c r="I95" s="46">
        <f t="shared" si="78"/>
        <v>0</v>
      </c>
      <c r="J95" s="46">
        <f t="shared" si="78"/>
        <v>0</v>
      </c>
      <c r="K95" s="46">
        <f t="shared" si="78"/>
        <v>0</v>
      </c>
      <c r="L95" s="46">
        <f t="shared" si="78"/>
        <v>0</v>
      </c>
      <c r="M95" s="46">
        <f t="shared" si="78"/>
        <v>0</v>
      </c>
      <c r="N95" s="46">
        <f t="shared" si="78"/>
        <v>0</v>
      </c>
      <c r="O95" s="46">
        <f t="shared" si="78"/>
        <v>0</v>
      </c>
      <c r="P95" s="46">
        <f t="shared" si="78"/>
        <v>0</v>
      </c>
      <c r="Q95" s="46">
        <f t="shared" si="78"/>
        <v>0</v>
      </c>
      <c r="R95" s="46">
        <f t="shared" ref="R95" si="79">SUM(R90:R94)</f>
        <v>0</v>
      </c>
      <c r="S95" s="47"/>
    </row>
    <row r="96" spans="1:19" x14ac:dyDescent="0.2">
      <c r="A96" s="16">
        <f>IF(ISNUMBER(Tablo[[#This Row],[JOUR]]),DATE(YEAR(Tablo[[#This Row],[JOUR]]),MONTH(Tablo[[#This Row],[JOUR]])+1,0),A95)</f>
        <v>42825</v>
      </c>
      <c r="B96" s="17">
        <f>IF(ISNUMBER(Tablo[[#This Row],[JOUR]]),INT(MOD(INT((Tablo[[#This Row],[JOUR]]-2)/7)+3/5,52+5/28))+1,B95)</f>
        <v>12</v>
      </c>
      <c r="C96" s="40" t="s">
        <v>17</v>
      </c>
      <c r="D96" s="46">
        <f t="shared" ref="D96:Q96" si="80">MIN(D95,35)</f>
        <v>0</v>
      </c>
      <c r="E96" s="46">
        <f t="shared" si="80"/>
        <v>0</v>
      </c>
      <c r="F96" s="46">
        <f t="shared" si="80"/>
        <v>0</v>
      </c>
      <c r="G96" s="46">
        <f t="shared" si="80"/>
        <v>0</v>
      </c>
      <c r="H96" s="46">
        <f t="shared" si="80"/>
        <v>0</v>
      </c>
      <c r="I96" s="46">
        <f t="shared" si="80"/>
        <v>0</v>
      </c>
      <c r="J96" s="46">
        <f t="shared" si="80"/>
        <v>0</v>
      </c>
      <c r="K96" s="46">
        <f t="shared" si="80"/>
        <v>0</v>
      </c>
      <c r="L96" s="46">
        <f t="shared" si="80"/>
        <v>0</v>
      </c>
      <c r="M96" s="46">
        <f t="shared" si="80"/>
        <v>0</v>
      </c>
      <c r="N96" s="46">
        <f t="shared" si="80"/>
        <v>0</v>
      </c>
      <c r="O96" s="46">
        <f t="shared" si="80"/>
        <v>0</v>
      </c>
      <c r="P96" s="46">
        <f t="shared" si="80"/>
        <v>0</v>
      </c>
      <c r="Q96" s="46">
        <f t="shared" si="80"/>
        <v>0</v>
      </c>
      <c r="R96" s="46">
        <f t="shared" ref="R96" si="81">MIN(R95,35)</f>
        <v>0</v>
      </c>
      <c r="S96" s="47"/>
    </row>
    <row r="97" spans="1:19" ht="13.5" thickBot="1" x14ac:dyDescent="0.25">
      <c r="A97" s="18">
        <f>IF(ISNUMBER(Tablo[[#This Row],[JOUR]]),DATE(YEAR(Tablo[[#This Row],[JOUR]]),MONTH(Tablo[[#This Row],[JOUR]])+1,0),A96)</f>
        <v>42825</v>
      </c>
      <c r="B97" s="19">
        <f>IF(ISNUMBER(Tablo[[#This Row],[JOUR]]),INT(MOD(INT((Tablo[[#This Row],[JOUR]]-2)/7)+3/5,52+5/28))+1,B96)</f>
        <v>12</v>
      </c>
      <c r="C97" s="41" t="s">
        <v>18</v>
      </c>
      <c r="D97" s="48">
        <f t="shared" ref="D97:Q97" si="82">D95-D96</f>
        <v>0</v>
      </c>
      <c r="E97" s="48">
        <f t="shared" si="82"/>
        <v>0</v>
      </c>
      <c r="F97" s="48">
        <f t="shared" si="82"/>
        <v>0</v>
      </c>
      <c r="G97" s="48">
        <f t="shared" si="82"/>
        <v>0</v>
      </c>
      <c r="H97" s="48">
        <f t="shared" si="82"/>
        <v>0</v>
      </c>
      <c r="I97" s="48">
        <f t="shared" si="82"/>
        <v>0</v>
      </c>
      <c r="J97" s="48">
        <f t="shared" si="82"/>
        <v>0</v>
      </c>
      <c r="K97" s="48">
        <f t="shared" si="82"/>
        <v>0</v>
      </c>
      <c r="L97" s="48">
        <f t="shared" si="82"/>
        <v>0</v>
      </c>
      <c r="M97" s="48">
        <f t="shared" si="82"/>
        <v>0</v>
      </c>
      <c r="N97" s="48">
        <f t="shared" si="82"/>
        <v>0</v>
      </c>
      <c r="O97" s="48">
        <f t="shared" si="82"/>
        <v>0</v>
      </c>
      <c r="P97" s="48">
        <f t="shared" si="82"/>
        <v>0</v>
      </c>
      <c r="Q97" s="48">
        <f t="shared" si="82"/>
        <v>0</v>
      </c>
      <c r="R97" s="48">
        <f t="shared" ref="R97" si="83">R95-R96</f>
        <v>0</v>
      </c>
      <c r="S97" s="49"/>
    </row>
    <row r="98" spans="1:19" x14ac:dyDescent="0.2">
      <c r="A98" s="14">
        <f>IF(ISNUMBER(Tablo[[#This Row],[JOUR]]),DATE(YEAR(Tablo[[#This Row],[JOUR]]),MONTH(Tablo[[#This Row],[JOUR]])+1,0),A97)</f>
        <v>42825</v>
      </c>
      <c r="B98" s="15">
        <f>IF(ISNUMBER(Tablo[[#This Row],[JOUR]]),INT(MOD(INT((Tablo[[#This Row],[JOUR]]-2)/7)+3/5,52+5/28))+1,B97)</f>
        <v>13</v>
      </c>
      <c r="C98" s="39">
        <f>C90+7</f>
        <v>42821</v>
      </c>
      <c r="D98" s="51"/>
      <c r="E98" s="51"/>
      <c r="F98" s="51"/>
      <c r="G98" s="51"/>
      <c r="H98" s="51"/>
      <c r="I98" s="51"/>
      <c r="J98" s="51"/>
      <c r="K98" s="51"/>
      <c r="L98" s="51"/>
      <c r="M98" s="51"/>
      <c r="N98" s="51"/>
      <c r="O98" s="51"/>
      <c r="P98" s="51"/>
      <c r="Q98" s="51"/>
      <c r="R98" s="51"/>
      <c r="S98" s="42"/>
    </row>
    <row r="99" spans="1:19" x14ac:dyDescent="0.2">
      <c r="A99" s="16">
        <f>IF(ISNUMBER(Tablo[[#This Row],[JOUR]]),DATE(YEAR(Tablo[[#This Row],[JOUR]]),MONTH(Tablo[[#This Row],[JOUR]])+1,0),A98)</f>
        <v>42825</v>
      </c>
      <c r="B99" s="17">
        <f>IF(ISNUMBER(Tablo[[#This Row],[JOUR]]),INT(MOD(INT((Tablo[[#This Row],[JOUR]]-2)/7)+3/5,52+5/28))+1,B98)</f>
        <v>13</v>
      </c>
      <c r="C99" s="40">
        <f>C98+1</f>
        <v>42822</v>
      </c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43"/>
    </row>
    <row r="100" spans="1:19" x14ac:dyDescent="0.2">
      <c r="A100" s="16">
        <f>IF(ISNUMBER(Tablo[[#This Row],[JOUR]]),DATE(YEAR(Tablo[[#This Row],[JOUR]]),MONTH(Tablo[[#This Row],[JOUR]])+1,0),A99)</f>
        <v>42825</v>
      </c>
      <c r="B100" s="17">
        <f>IF(ISNUMBER(Tablo[[#This Row],[JOUR]]),INT(MOD(INT((Tablo[[#This Row],[JOUR]]-2)/7)+3/5,52+5/28))+1,B99)</f>
        <v>13</v>
      </c>
      <c r="C100" s="40">
        <f t="shared" ref="C100:C102" si="84">C99+1</f>
        <v>42823</v>
      </c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43"/>
    </row>
    <row r="101" spans="1:19" x14ac:dyDescent="0.2">
      <c r="A101" s="16">
        <f>IF(ISNUMBER(Tablo[[#This Row],[JOUR]]),DATE(YEAR(Tablo[[#This Row],[JOUR]]),MONTH(Tablo[[#This Row],[JOUR]])+1,0),A100)</f>
        <v>42825</v>
      </c>
      <c r="B101" s="17">
        <f>IF(ISNUMBER(Tablo[[#This Row],[JOUR]]),INT(MOD(INT((Tablo[[#This Row],[JOUR]]-2)/7)+3/5,52+5/28))+1,B100)</f>
        <v>13</v>
      </c>
      <c r="C101" s="40">
        <f t="shared" si="84"/>
        <v>42824</v>
      </c>
      <c r="D101" s="52"/>
      <c r="E101" s="52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43"/>
    </row>
    <row r="102" spans="1:19" x14ac:dyDescent="0.2">
      <c r="A102" s="16">
        <f>IF(ISNUMBER(Tablo[[#This Row],[JOUR]]),DATE(YEAR(Tablo[[#This Row],[JOUR]]),MONTH(Tablo[[#This Row],[JOUR]])+1,0),A101)</f>
        <v>42825</v>
      </c>
      <c r="B102" s="17">
        <f>IF(ISNUMBER(Tablo[[#This Row],[JOUR]]),INT(MOD(INT((Tablo[[#This Row],[JOUR]]-2)/7)+3/5,52+5/28))+1,B101)</f>
        <v>13</v>
      </c>
      <c r="C102" s="40">
        <f t="shared" si="84"/>
        <v>42825</v>
      </c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43"/>
    </row>
    <row r="103" spans="1:19" x14ac:dyDescent="0.2">
      <c r="A103" s="16">
        <f>IF(ISNUMBER(Tablo[[#This Row],[JOUR]]),DATE(YEAR(Tablo[[#This Row],[JOUR]]),MONTH(Tablo[[#This Row],[JOUR]])+1,0),A102)</f>
        <v>42825</v>
      </c>
      <c r="B103" s="17">
        <f>IF(ISNUMBER(Tablo[[#This Row],[JOUR]]),INT(MOD(INT((Tablo[[#This Row],[JOUR]]-2)/7)+3/5,52+5/28))+1,B102)</f>
        <v>13</v>
      </c>
      <c r="C103" s="40" t="s">
        <v>16</v>
      </c>
      <c r="D103" s="46">
        <f t="shared" ref="D103:Q103" si="85">SUM(D98:D102)</f>
        <v>0</v>
      </c>
      <c r="E103" s="46">
        <f t="shared" si="85"/>
        <v>0</v>
      </c>
      <c r="F103" s="46">
        <f t="shared" si="85"/>
        <v>0</v>
      </c>
      <c r="G103" s="46">
        <f t="shared" si="85"/>
        <v>0</v>
      </c>
      <c r="H103" s="46">
        <f t="shared" si="85"/>
        <v>0</v>
      </c>
      <c r="I103" s="46">
        <f t="shared" si="85"/>
        <v>0</v>
      </c>
      <c r="J103" s="46">
        <f t="shared" si="85"/>
        <v>0</v>
      </c>
      <c r="K103" s="46">
        <f t="shared" si="85"/>
        <v>0</v>
      </c>
      <c r="L103" s="46">
        <f t="shared" si="85"/>
        <v>0</v>
      </c>
      <c r="M103" s="46">
        <f t="shared" si="85"/>
        <v>0</v>
      </c>
      <c r="N103" s="46">
        <f t="shared" si="85"/>
        <v>0</v>
      </c>
      <c r="O103" s="46">
        <f t="shared" si="85"/>
        <v>0</v>
      </c>
      <c r="P103" s="46">
        <f t="shared" si="85"/>
        <v>0</v>
      </c>
      <c r="Q103" s="46">
        <f t="shared" si="85"/>
        <v>0</v>
      </c>
      <c r="R103" s="46">
        <f t="shared" ref="R103" si="86">SUM(R98:R102)</f>
        <v>0</v>
      </c>
      <c r="S103" s="47"/>
    </row>
    <row r="104" spans="1:19" x14ac:dyDescent="0.2">
      <c r="A104" s="16">
        <f>IF(ISNUMBER(Tablo[[#This Row],[JOUR]]),DATE(YEAR(Tablo[[#This Row],[JOUR]]),MONTH(Tablo[[#This Row],[JOUR]])+1,0),A103)</f>
        <v>42825</v>
      </c>
      <c r="B104" s="17">
        <f>IF(ISNUMBER(Tablo[[#This Row],[JOUR]]),INT(MOD(INT((Tablo[[#This Row],[JOUR]]-2)/7)+3/5,52+5/28))+1,B103)</f>
        <v>13</v>
      </c>
      <c r="C104" s="40" t="s">
        <v>17</v>
      </c>
      <c r="D104" s="46">
        <f t="shared" ref="D104:Q104" si="87">MIN(D103,35)</f>
        <v>0</v>
      </c>
      <c r="E104" s="46">
        <f t="shared" si="87"/>
        <v>0</v>
      </c>
      <c r="F104" s="46">
        <f t="shared" si="87"/>
        <v>0</v>
      </c>
      <c r="G104" s="46">
        <f t="shared" si="87"/>
        <v>0</v>
      </c>
      <c r="H104" s="46">
        <f t="shared" si="87"/>
        <v>0</v>
      </c>
      <c r="I104" s="46">
        <f t="shared" si="87"/>
        <v>0</v>
      </c>
      <c r="J104" s="46">
        <f t="shared" si="87"/>
        <v>0</v>
      </c>
      <c r="K104" s="46">
        <f t="shared" si="87"/>
        <v>0</v>
      </c>
      <c r="L104" s="46">
        <f t="shared" si="87"/>
        <v>0</v>
      </c>
      <c r="M104" s="46">
        <f t="shared" si="87"/>
        <v>0</v>
      </c>
      <c r="N104" s="46">
        <f t="shared" si="87"/>
        <v>0</v>
      </c>
      <c r="O104" s="46">
        <f t="shared" si="87"/>
        <v>0</v>
      </c>
      <c r="P104" s="46">
        <f t="shared" si="87"/>
        <v>0</v>
      </c>
      <c r="Q104" s="46">
        <f t="shared" si="87"/>
        <v>0</v>
      </c>
      <c r="R104" s="46">
        <f t="shared" ref="R104" si="88">MIN(R103,35)</f>
        <v>0</v>
      </c>
      <c r="S104" s="47"/>
    </row>
    <row r="105" spans="1:19" ht="13.5" thickBot="1" x14ac:dyDescent="0.25">
      <c r="A105" s="18">
        <f>IF(ISNUMBER(Tablo[[#This Row],[JOUR]]),DATE(YEAR(Tablo[[#This Row],[JOUR]]),MONTH(Tablo[[#This Row],[JOUR]])+1,0),A104)</f>
        <v>42825</v>
      </c>
      <c r="B105" s="19">
        <f>IF(ISNUMBER(Tablo[[#This Row],[JOUR]]),INT(MOD(INT((Tablo[[#This Row],[JOUR]]-2)/7)+3/5,52+5/28))+1,B104)</f>
        <v>13</v>
      </c>
      <c r="C105" s="41" t="s">
        <v>18</v>
      </c>
      <c r="D105" s="48">
        <f t="shared" ref="D105:Q105" si="89">D103-D104</f>
        <v>0</v>
      </c>
      <c r="E105" s="48">
        <f t="shared" si="89"/>
        <v>0</v>
      </c>
      <c r="F105" s="48">
        <f t="shared" si="89"/>
        <v>0</v>
      </c>
      <c r="G105" s="48">
        <f t="shared" si="89"/>
        <v>0</v>
      </c>
      <c r="H105" s="48">
        <f t="shared" si="89"/>
        <v>0</v>
      </c>
      <c r="I105" s="48">
        <f t="shared" si="89"/>
        <v>0</v>
      </c>
      <c r="J105" s="48">
        <f t="shared" si="89"/>
        <v>0</v>
      </c>
      <c r="K105" s="48">
        <f t="shared" si="89"/>
        <v>0</v>
      </c>
      <c r="L105" s="48">
        <f t="shared" si="89"/>
        <v>0</v>
      </c>
      <c r="M105" s="48">
        <f t="shared" si="89"/>
        <v>0</v>
      </c>
      <c r="N105" s="48">
        <f t="shared" si="89"/>
        <v>0</v>
      </c>
      <c r="O105" s="48">
        <f t="shared" si="89"/>
        <v>0</v>
      </c>
      <c r="P105" s="48">
        <f t="shared" si="89"/>
        <v>0</v>
      </c>
      <c r="Q105" s="48">
        <f t="shared" si="89"/>
        <v>0</v>
      </c>
      <c r="R105" s="48">
        <f t="shared" ref="R105" si="90">R103-R104</f>
        <v>0</v>
      </c>
      <c r="S105" s="49"/>
    </row>
    <row r="106" spans="1:19" x14ac:dyDescent="0.2">
      <c r="A106" s="14">
        <f>IF(ISNUMBER(Tablo[[#This Row],[JOUR]]),DATE(YEAR(Tablo[[#This Row],[JOUR]]),MONTH(Tablo[[#This Row],[JOUR]])+1,0),A105)</f>
        <v>42855</v>
      </c>
      <c r="B106" s="15">
        <f>IF(ISNUMBER(Tablo[[#This Row],[JOUR]]),INT(MOD(INT((Tablo[[#This Row],[JOUR]]-2)/7)+3/5,52+5/28))+1,B105)</f>
        <v>14</v>
      </c>
      <c r="C106" s="39">
        <f>C98+7</f>
        <v>42828</v>
      </c>
      <c r="D106" s="51"/>
      <c r="E106" s="51"/>
      <c r="F106" s="51"/>
      <c r="G106" s="51"/>
      <c r="H106" s="51"/>
      <c r="I106" s="51"/>
      <c r="J106" s="51"/>
      <c r="K106" s="51"/>
      <c r="L106" s="51"/>
      <c r="M106" s="51"/>
      <c r="N106" s="51"/>
      <c r="O106" s="51"/>
      <c r="P106" s="51"/>
      <c r="Q106" s="51"/>
      <c r="R106" s="51"/>
      <c r="S106" s="42"/>
    </row>
    <row r="107" spans="1:19" x14ac:dyDescent="0.2">
      <c r="A107" s="16">
        <f>IF(ISNUMBER(Tablo[[#This Row],[JOUR]]),DATE(YEAR(Tablo[[#This Row],[JOUR]]),MONTH(Tablo[[#This Row],[JOUR]])+1,0),A106)</f>
        <v>42855</v>
      </c>
      <c r="B107" s="17">
        <f>IF(ISNUMBER(Tablo[[#This Row],[JOUR]]),INT(MOD(INT((Tablo[[#This Row],[JOUR]]-2)/7)+3/5,52+5/28))+1,B106)</f>
        <v>14</v>
      </c>
      <c r="C107" s="40">
        <f>C106+1</f>
        <v>42829</v>
      </c>
      <c r="D107" s="52"/>
      <c r="E107" s="52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43"/>
    </row>
    <row r="108" spans="1:19" x14ac:dyDescent="0.2">
      <c r="A108" s="16">
        <f>IF(ISNUMBER(Tablo[[#This Row],[JOUR]]),DATE(YEAR(Tablo[[#This Row],[JOUR]]),MONTH(Tablo[[#This Row],[JOUR]])+1,0),A107)</f>
        <v>42855</v>
      </c>
      <c r="B108" s="17">
        <f>IF(ISNUMBER(Tablo[[#This Row],[JOUR]]),INT(MOD(INT((Tablo[[#This Row],[JOUR]]-2)/7)+3/5,52+5/28))+1,B107)</f>
        <v>14</v>
      </c>
      <c r="C108" s="40">
        <f t="shared" ref="C108:C110" si="91">C107+1</f>
        <v>42830</v>
      </c>
      <c r="D108" s="52"/>
      <c r="E108" s="52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43"/>
    </row>
    <row r="109" spans="1:19" x14ac:dyDescent="0.2">
      <c r="A109" s="16">
        <f>IF(ISNUMBER(Tablo[[#This Row],[JOUR]]),DATE(YEAR(Tablo[[#This Row],[JOUR]]),MONTH(Tablo[[#This Row],[JOUR]])+1,0),A108)</f>
        <v>42855</v>
      </c>
      <c r="B109" s="17">
        <f>IF(ISNUMBER(Tablo[[#This Row],[JOUR]]),INT(MOD(INT((Tablo[[#This Row],[JOUR]]-2)/7)+3/5,52+5/28))+1,B108)</f>
        <v>14</v>
      </c>
      <c r="C109" s="40">
        <f t="shared" si="91"/>
        <v>42831</v>
      </c>
      <c r="D109" s="52"/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43"/>
    </row>
    <row r="110" spans="1:19" x14ac:dyDescent="0.2">
      <c r="A110" s="16">
        <f>IF(ISNUMBER(Tablo[[#This Row],[JOUR]]),DATE(YEAR(Tablo[[#This Row],[JOUR]]),MONTH(Tablo[[#This Row],[JOUR]])+1,0),A109)</f>
        <v>42855</v>
      </c>
      <c r="B110" s="17">
        <f>IF(ISNUMBER(Tablo[[#This Row],[JOUR]]),INT(MOD(INT((Tablo[[#This Row],[JOUR]]-2)/7)+3/5,52+5/28))+1,B109)</f>
        <v>14</v>
      </c>
      <c r="C110" s="40">
        <f t="shared" si="91"/>
        <v>42832</v>
      </c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43"/>
    </row>
    <row r="111" spans="1:19" x14ac:dyDescent="0.2">
      <c r="A111" s="16">
        <f>IF(ISNUMBER(Tablo[[#This Row],[JOUR]]),DATE(YEAR(Tablo[[#This Row],[JOUR]]),MONTH(Tablo[[#This Row],[JOUR]])+1,0),A110)</f>
        <v>42855</v>
      </c>
      <c r="B111" s="17">
        <f>IF(ISNUMBER(Tablo[[#This Row],[JOUR]]),INT(MOD(INT((Tablo[[#This Row],[JOUR]]-2)/7)+3/5,52+5/28))+1,B110)</f>
        <v>14</v>
      </c>
      <c r="C111" s="40" t="s">
        <v>16</v>
      </c>
      <c r="D111" s="46">
        <f t="shared" ref="D111:Q111" si="92">SUM(D106:D110)</f>
        <v>0</v>
      </c>
      <c r="E111" s="46">
        <f t="shared" si="92"/>
        <v>0</v>
      </c>
      <c r="F111" s="46">
        <f t="shared" si="92"/>
        <v>0</v>
      </c>
      <c r="G111" s="46">
        <f t="shared" si="92"/>
        <v>0</v>
      </c>
      <c r="H111" s="46">
        <f t="shared" si="92"/>
        <v>0</v>
      </c>
      <c r="I111" s="46">
        <f t="shared" si="92"/>
        <v>0</v>
      </c>
      <c r="J111" s="46">
        <f t="shared" si="92"/>
        <v>0</v>
      </c>
      <c r="K111" s="46">
        <f t="shared" si="92"/>
        <v>0</v>
      </c>
      <c r="L111" s="46">
        <f t="shared" si="92"/>
        <v>0</v>
      </c>
      <c r="M111" s="46">
        <f t="shared" si="92"/>
        <v>0</v>
      </c>
      <c r="N111" s="46">
        <f t="shared" si="92"/>
        <v>0</v>
      </c>
      <c r="O111" s="46">
        <f t="shared" si="92"/>
        <v>0</v>
      </c>
      <c r="P111" s="46">
        <f t="shared" si="92"/>
        <v>0</v>
      </c>
      <c r="Q111" s="46">
        <f t="shared" si="92"/>
        <v>0</v>
      </c>
      <c r="R111" s="46">
        <f t="shared" ref="R111" si="93">SUM(R106:R110)</f>
        <v>0</v>
      </c>
      <c r="S111" s="47"/>
    </row>
    <row r="112" spans="1:19" x14ac:dyDescent="0.2">
      <c r="A112" s="16">
        <f>IF(ISNUMBER(Tablo[[#This Row],[JOUR]]),DATE(YEAR(Tablo[[#This Row],[JOUR]]),MONTH(Tablo[[#This Row],[JOUR]])+1,0),A111)</f>
        <v>42855</v>
      </c>
      <c r="B112" s="17">
        <f>IF(ISNUMBER(Tablo[[#This Row],[JOUR]]),INT(MOD(INT((Tablo[[#This Row],[JOUR]]-2)/7)+3/5,52+5/28))+1,B111)</f>
        <v>14</v>
      </c>
      <c r="C112" s="40" t="s">
        <v>17</v>
      </c>
      <c r="D112" s="46">
        <f t="shared" ref="D112:Q112" si="94">MIN(D111,35)</f>
        <v>0</v>
      </c>
      <c r="E112" s="46">
        <f t="shared" si="94"/>
        <v>0</v>
      </c>
      <c r="F112" s="46">
        <f t="shared" si="94"/>
        <v>0</v>
      </c>
      <c r="G112" s="46">
        <f t="shared" si="94"/>
        <v>0</v>
      </c>
      <c r="H112" s="46">
        <f t="shared" si="94"/>
        <v>0</v>
      </c>
      <c r="I112" s="46">
        <f t="shared" si="94"/>
        <v>0</v>
      </c>
      <c r="J112" s="46">
        <f t="shared" si="94"/>
        <v>0</v>
      </c>
      <c r="K112" s="46">
        <f t="shared" si="94"/>
        <v>0</v>
      </c>
      <c r="L112" s="46">
        <f t="shared" si="94"/>
        <v>0</v>
      </c>
      <c r="M112" s="46">
        <f t="shared" si="94"/>
        <v>0</v>
      </c>
      <c r="N112" s="46">
        <f t="shared" si="94"/>
        <v>0</v>
      </c>
      <c r="O112" s="46">
        <f t="shared" si="94"/>
        <v>0</v>
      </c>
      <c r="P112" s="46">
        <f t="shared" si="94"/>
        <v>0</v>
      </c>
      <c r="Q112" s="46">
        <f t="shared" si="94"/>
        <v>0</v>
      </c>
      <c r="R112" s="46">
        <f t="shared" ref="R112" si="95">MIN(R111,35)</f>
        <v>0</v>
      </c>
      <c r="S112" s="47"/>
    </row>
    <row r="113" spans="1:19" ht="13.5" thickBot="1" x14ac:dyDescent="0.25">
      <c r="A113" s="18">
        <f>IF(ISNUMBER(Tablo[[#This Row],[JOUR]]),DATE(YEAR(Tablo[[#This Row],[JOUR]]),MONTH(Tablo[[#This Row],[JOUR]])+1,0),A112)</f>
        <v>42855</v>
      </c>
      <c r="B113" s="19">
        <f>IF(ISNUMBER(Tablo[[#This Row],[JOUR]]),INT(MOD(INT((Tablo[[#This Row],[JOUR]]-2)/7)+3/5,52+5/28))+1,B112)</f>
        <v>14</v>
      </c>
      <c r="C113" s="41" t="s">
        <v>18</v>
      </c>
      <c r="D113" s="48">
        <f t="shared" ref="D113:Q113" si="96">D111-D112</f>
        <v>0</v>
      </c>
      <c r="E113" s="48">
        <f t="shared" si="96"/>
        <v>0</v>
      </c>
      <c r="F113" s="48">
        <f t="shared" si="96"/>
        <v>0</v>
      </c>
      <c r="G113" s="48">
        <f t="shared" si="96"/>
        <v>0</v>
      </c>
      <c r="H113" s="48">
        <f t="shared" si="96"/>
        <v>0</v>
      </c>
      <c r="I113" s="48">
        <f t="shared" si="96"/>
        <v>0</v>
      </c>
      <c r="J113" s="48">
        <f t="shared" si="96"/>
        <v>0</v>
      </c>
      <c r="K113" s="48">
        <f t="shared" si="96"/>
        <v>0</v>
      </c>
      <c r="L113" s="48">
        <f t="shared" si="96"/>
        <v>0</v>
      </c>
      <c r="M113" s="48">
        <f t="shared" si="96"/>
        <v>0</v>
      </c>
      <c r="N113" s="48">
        <f t="shared" si="96"/>
        <v>0</v>
      </c>
      <c r="O113" s="48">
        <f t="shared" si="96"/>
        <v>0</v>
      </c>
      <c r="P113" s="48">
        <f t="shared" si="96"/>
        <v>0</v>
      </c>
      <c r="Q113" s="48">
        <f t="shared" si="96"/>
        <v>0</v>
      </c>
      <c r="R113" s="48">
        <f t="shared" ref="R113" si="97">R111-R112</f>
        <v>0</v>
      </c>
      <c r="S113" s="49"/>
    </row>
    <row r="114" spans="1:19" x14ac:dyDescent="0.2">
      <c r="A114" s="14">
        <f>IF(ISNUMBER(Tablo[[#This Row],[JOUR]]),DATE(YEAR(Tablo[[#This Row],[JOUR]]),MONTH(Tablo[[#This Row],[JOUR]])+1,0),A113)</f>
        <v>42855</v>
      </c>
      <c r="B114" s="15">
        <f>IF(ISNUMBER(Tablo[[#This Row],[JOUR]]),INT(MOD(INT((Tablo[[#This Row],[JOUR]]-2)/7)+3/5,52+5/28))+1,B113)</f>
        <v>15</v>
      </c>
      <c r="C114" s="39">
        <f>C106+7</f>
        <v>42835</v>
      </c>
      <c r="D114" s="51"/>
      <c r="E114" s="51"/>
      <c r="F114" s="51"/>
      <c r="G114" s="51"/>
      <c r="H114" s="51"/>
      <c r="I114" s="51"/>
      <c r="J114" s="51"/>
      <c r="K114" s="51"/>
      <c r="L114" s="51"/>
      <c r="M114" s="51"/>
      <c r="N114" s="51"/>
      <c r="O114" s="51"/>
      <c r="P114" s="51"/>
      <c r="Q114" s="51"/>
      <c r="R114" s="51"/>
      <c r="S114" s="42"/>
    </row>
    <row r="115" spans="1:19" x14ac:dyDescent="0.2">
      <c r="A115" s="16">
        <f>IF(ISNUMBER(Tablo[[#This Row],[JOUR]]),DATE(YEAR(Tablo[[#This Row],[JOUR]]),MONTH(Tablo[[#This Row],[JOUR]])+1,0),A114)</f>
        <v>42855</v>
      </c>
      <c r="B115" s="17">
        <f>IF(ISNUMBER(Tablo[[#This Row],[JOUR]]),INT(MOD(INT((Tablo[[#This Row],[JOUR]]-2)/7)+3/5,52+5/28))+1,B114)</f>
        <v>15</v>
      </c>
      <c r="C115" s="40">
        <f>C114+1</f>
        <v>42836</v>
      </c>
      <c r="D115" s="52"/>
      <c r="E115" s="52"/>
      <c r="F115" s="52"/>
      <c r="G115" s="52"/>
      <c r="H115" s="52"/>
      <c r="I115" s="52"/>
      <c r="J115" s="52"/>
      <c r="K115" s="52"/>
      <c r="L115" s="52"/>
      <c r="M115" s="52"/>
      <c r="N115" s="52"/>
      <c r="O115" s="52"/>
      <c r="P115" s="52"/>
      <c r="Q115" s="52"/>
      <c r="R115" s="52"/>
      <c r="S115" s="43"/>
    </row>
    <row r="116" spans="1:19" x14ac:dyDescent="0.2">
      <c r="A116" s="16">
        <f>IF(ISNUMBER(Tablo[[#This Row],[JOUR]]),DATE(YEAR(Tablo[[#This Row],[JOUR]]),MONTH(Tablo[[#This Row],[JOUR]])+1,0),A115)</f>
        <v>42855</v>
      </c>
      <c r="B116" s="17">
        <f>IF(ISNUMBER(Tablo[[#This Row],[JOUR]]),INT(MOD(INT((Tablo[[#This Row],[JOUR]]-2)/7)+3/5,52+5/28))+1,B115)</f>
        <v>15</v>
      </c>
      <c r="C116" s="40">
        <f t="shared" ref="C116:C118" si="98">C115+1</f>
        <v>42837</v>
      </c>
      <c r="D116" s="52"/>
      <c r="E116" s="52"/>
      <c r="F116" s="52"/>
      <c r="G116" s="52"/>
      <c r="H116" s="52"/>
      <c r="I116" s="52"/>
      <c r="J116" s="52"/>
      <c r="K116" s="52"/>
      <c r="L116" s="52"/>
      <c r="M116" s="52"/>
      <c r="N116" s="52"/>
      <c r="O116" s="52"/>
      <c r="P116" s="52"/>
      <c r="Q116" s="52"/>
      <c r="R116" s="52"/>
      <c r="S116" s="43"/>
    </row>
    <row r="117" spans="1:19" x14ac:dyDescent="0.2">
      <c r="A117" s="16">
        <f>IF(ISNUMBER(Tablo[[#This Row],[JOUR]]),DATE(YEAR(Tablo[[#This Row],[JOUR]]),MONTH(Tablo[[#This Row],[JOUR]])+1,0),A116)</f>
        <v>42855</v>
      </c>
      <c r="B117" s="17">
        <f>IF(ISNUMBER(Tablo[[#This Row],[JOUR]]),INT(MOD(INT((Tablo[[#This Row],[JOUR]]-2)/7)+3/5,52+5/28))+1,B116)</f>
        <v>15</v>
      </c>
      <c r="C117" s="40">
        <f t="shared" si="98"/>
        <v>42838</v>
      </c>
      <c r="D117" s="52"/>
      <c r="E117" s="52"/>
      <c r="F117" s="52"/>
      <c r="G117" s="52"/>
      <c r="H117" s="52"/>
      <c r="I117" s="52"/>
      <c r="J117" s="52"/>
      <c r="K117" s="52"/>
      <c r="L117" s="52"/>
      <c r="M117" s="52"/>
      <c r="N117" s="52"/>
      <c r="O117" s="52"/>
      <c r="P117" s="52"/>
      <c r="Q117" s="52"/>
      <c r="R117" s="52"/>
      <c r="S117" s="43"/>
    </row>
    <row r="118" spans="1:19" x14ac:dyDescent="0.2">
      <c r="A118" s="16">
        <f>IF(ISNUMBER(Tablo[[#This Row],[JOUR]]),DATE(YEAR(Tablo[[#This Row],[JOUR]]),MONTH(Tablo[[#This Row],[JOUR]])+1,0),A117)</f>
        <v>42855</v>
      </c>
      <c r="B118" s="17">
        <f>IF(ISNUMBER(Tablo[[#This Row],[JOUR]]),INT(MOD(INT((Tablo[[#This Row],[JOUR]]-2)/7)+3/5,52+5/28))+1,B117)</f>
        <v>15</v>
      </c>
      <c r="C118" s="40">
        <f t="shared" si="98"/>
        <v>42839</v>
      </c>
      <c r="D118" s="52"/>
      <c r="E118" s="52"/>
      <c r="F118" s="52"/>
      <c r="G118" s="52"/>
      <c r="H118" s="52"/>
      <c r="I118" s="52"/>
      <c r="J118" s="52"/>
      <c r="K118" s="52"/>
      <c r="L118" s="52"/>
      <c r="M118" s="52"/>
      <c r="N118" s="52"/>
      <c r="O118" s="52"/>
      <c r="P118" s="52"/>
      <c r="Q118" s="52"/>
      <c r="R118" s="52"/>
      <c r="S118" s="43"/>
    </row>
    <row r="119" spans="1:19" x14ac:dyDescent="0.2">
      <c r="A119" s="16">
        <f>IF(ISNUMBER(Tablo[[#This Row],[JOUR]]),DATE(YEAR(Tablo[[#This Row],[JOUR]]),MONTH(Tablo[[#This Row],[JOUR]])+1,0),A118)</f>
        <v>42855</v>
      </c>
      <c r="B119" s="17">
        <f>IF(ISNUMBER(Tablo[[#This Row],[JOUR]]),INT(MOD(INT((Tablo[[#This Row],[JOUR]]-2)/7)+3/5,52+5/28))+1,B118)</f>
        <v>15</v>
      </c>
      <c r="C119" s="40" t="s">
        <v>16</v>
      </c>
      <c r="D119" s="46">
        <f t="shared" ref="D119:Q119" si="99">SUM(D114:D118)</f>
        <v>0</v>
      </c>
      <c r="E119" s="46">
        <f t="shared" si="99"/>
        <v>0</v>
      </c>
      <c r="F119" s="46">
        <f t="shared" si="99"/>
        <v>0</v>
      </c>
      <c r="G119" s="46">
        <f t="shared" si="99"/>
        <v>0</v>
      </c>
      <c r="H119" s="46">
        <f t="shared" si="99"/>
        <v>0</v>
      </c>
      <c r="I119" s="46">
        <f t="shared" si="99"/>
        <v>0</v>
      </c>
      <c r="J119" s="46">
        <f t="shared" si="99"/>
        <v>0</v>
      </c>
      <c r="K119" s="46">
        <f t="shared" si="99"/>
        <v>0</v>
      </c>
      <c r="L119" s="46">
        <f t="shared" si="99"/>
        <v>0</v>
      </c>
      <c r="M119" s="46">
        <f t="shared" si="99"/>
        <v>0</v>
      </c>
      <c r="N119" s="46">
        <f t="shared" si="99"/>
        <v>0</v>
      </c>
      <c r="O119" s="46">
        <f t="shared" si="99"/>
        <v>0</v>
      </c>
      <c r="P119" s="46">
        <f t="shared" si="99"/>
        <v>0</v>
      </c>
      <c r="Q119" s="46">
        <f t="shared" si="99"/>
        <v>0</v>
      </c>
      <c r="R119" s="46">
        <f t="shared" ref="R119" si="100">SUM(R114:R118)</f>
        <v>0</v>
      </c>
      <c r="S119" s="47"/>
    </row>
    <row r="120" spans="1:19" x14ac:dyDescent="0.2">
      <c r="A120" s="16">
        <f>IF(ISNUMBER(Tablo[[#This Row],[JOUR]]),DATE(YEAR(Tablo[[#This Row],[JOUR]]),MONTH(Tablo[[#This Row],[JOUR]])+1,0),A119)</f>
        <v>42855</v>
      </c>
      <c r="B120" s="17">
        <f>IF(ISNUMBER(Tablo[[#This Row],[JOUR]]),INT(MOD(INT((Tablo[[#This Row],[JOUR]]-2)/7)+3/5,52+5/28))+1,B119)</f>
        <v>15</v>
      </c>
      <c r="C120" s="40" t="s">
        <v>17</v>
      </c>
      <c r="D120" s="46">
        <f t="shared" ref="D120:Q120" si="101">MIN(D119,35)</f>
        <v>0</v>
      </c>
      <c r="E120" s="46">
        <f t="shared" si="101"/>
        <v>0</v>
      </c>
      <c r="F120" s="46">
        <f t="shared" si="101"/>
        <v>0</v>
      </c>
      <c r="G120" s="46">
        <f t="shared" si="101"/>
        <v>0</v>
      </c>
      <c r="H120" s="46">
        <f t="shared" si="101"/>
        <v>0</v>
      </c>
      <c r="I120" s="46">
        <f t="shared" si="101"/>
        <v>0</v>
      </c>
      <c r="J120" s="46">
        <f t="shared" si="101"/>
        <v>0</v>
      </c>
      <c r="K120" s="46">
        <f t="shared" si="101"/>
        <v>0</v>
      </c>
      <c r="L120" s="46">
        <f t="shared" si="101"/>
        <v>0</v>
      </c>
      <c r="M120" s="46">
        <f t="shared" si="101"/>
        <v>0</v>
      </c>
      <c r="N120" s="46">
        <f t="shared" si="101"/>
        <v>0</v>
      </c>
      <c r="O120" s="46">
        <f t="shared" si="101"/>
        <v>0</v>
      </c>
      <c r="P120" s="46">
        <f t="shared" si="101"/>
        <v>0</v>
      </c>
      <c r="Q120" s="46">
        <f t="shared" si="101"/>
        <v>0</v>
      </c>
      <c r="R120" s="46">
        <f t="shared" ref="R120" si="102">MIN(R119,35)</f>
        <v>0</v>
      </c>
      <c r="S120" s="47"/>
    </row>
    <row r="121" spans="1:19" ht="13.5" thickBot="1" x14ac:dyDescent="0.25">
      <c r="A121" s="18">
        <f>IF(ISNUMBER(Tablo[[#This Row],[JOUR]]),DATE(YEAR(Tablo[[#This Row],[JOUR]]),MONTH(Tablo[[#This Row],[JOUR]])+1,0),A120)</f>
        <v>42855</v>
      </c>
      <c r="B121" s="19">
        <f>IF(ISNUMBER(Tablo[[#This Row],[JOUR]]),INT(MOD(INT((Tablo[[#This Row],[JOUR]]-2)/7)+3/5,52+5/28))+1,B120)</f>
        <v>15</v>
      </c>
      <c r="C121" s="41" t="s">
        <v>18</v>
      </c>
      <c r="D121" s="48">
        <f t="shared" ref="D121:Q121" si="103">D119-D120</f>
        <v>0</v>
      </c>
      <c r="E121" s="48">
        <f t="shared" si="103"/>
        <v>0</v>
      </c>
      <c r="F121" s="48">
        <f t="shared" si="103"/>
        <v>0</v>
      </c>
      <c r="G121" s="48">
        <f t="shared" si="103"/>
        <v>0</v>
      </c>
      <c r="H121" s="48">
        <f t="shared" si="103"/>
        <v>0</v>
      </c>
      <c r="I121" s="48">
        <f t="shared" si="103"/>
        <v>0</v>
      </c>
      <c r="J121" s="48">
        <f t="shared" si="103"/>
        <v>0</v>
      </c>
      <c r="K121" s="48">
        <f t="shared" si="103"/>
        <v>0</v>
      </c>
      <c r="L121" s="48">
        <f t="shared" si="103"/>
        <v>0</v>
      </c>
      <c r="M121" s="48">
        <f t="shared" si="103"/>
        <v>0</v>
      </c>
      <c r="N121" s="48">
        <f t="shared" si="103"/>
        <v>0</v>
      </c>
      <c r="O121" s="48">
        <f t="shared" si="103"/>
        <v>0</v>
      </c>
      <c r="P121" s="48">
        <f t="shared" si="103"/>
        <v>0</v>
      </c>
      <c r="Q121" s="48">
        <f t="shared" si="103"/>
        <v>0</v>
      </c>
      <c r="R121" s="48">
        <f t="shared" ref="R121" si="104">R119-R120</f>
        <v>0</v>
      </c>
      <c r="S121" s="49"/>
    </row>
    <row r="122" spans="1:19" x14ac:dyDescent="0.2">
      <c r="A122" s="14">
        <f>IF(ISNUMBER(Tablo[[#This Row],[JOUR]]),DATE(YEAR(Tablo[[#This Row],[JOUR]]),MONTH(Tablo[[#This Row],[JOUR]])+1,0),A121)</f>
        <v>42855</v>
      </c>
      <c r="B122" s="15">
        <f>IF(ISNUMBER(Tablo[[#This Row],[JOUR]]),INT(MOD(INT((Tablo[[#This Row],[JOUR]]-2)/7)+3/5,52+5/28))+1,B121)</f>
        <v>16</v>
      </c>
      <c r="C122" s="39">
        <f>C114+7</f>
        <v>42842</v>
      </c>
      <c r="D122" s="51"/>
      <c r="E122" s="51"/>
      <c r="F122" s="51"/>
      <c r="G122" s="51"/>
      <c r="H122" s="51"/>
      <c r="I122" s="51"/>
      <c r="J122" s="51"/>
      <c r="K122" s="51"/>
      <c r="L122" s="51"/>
      <c r="M122" s="51"/>
      <c r="N122" s="51"/>
      <c r="O122" s="51"/>
      <c r="P122" s="51"/>
      <c r="Q122" s="51"/>
      <c r="R122" s="51"/>
      <c r="S122" s="42"/>
    </row>
    <row r="123" spans="1:19" x14ac:dyDescent="0.2">
      <c r="A123" s="16">
        <f>IF(ISNUMBER(Tablo[[#This Row],[JOUR]]),DATE(YEAR(Tablo[[#This Row],[JOUR]]),MONTH(Tablo[[#This Row],[JOUR]])+1,0),A122)</f>
        <v>42855</v>
      </c>
      <c r="B123" s="17">
        <f>IF(ISNUMBER(Tablo[[#This Row],[JOUR]]),INT(MOD(INT((Tablo[[#This Row],[JOUR]]-2)/7)+3/5,52+5/28))+1,B122)</f>
        <v>16</v>
      </c>
      <c r="C123" s="40">
        <f>C122+1</f>
        <v>42843</v>
      </c>
      <c r="D123" s="52"/>
      <c r="E123" s="52"/>
      <c r="F123" s="52"/>
      <c r="G123" s="52"/>
      <c r="H123" s="52"/>
      <c r="I123" s="52"/>
      <c r="J123" s="52"/>
      <c r="K123" s="52"/>
      <c r="L123" s="52"/>
      <c r="M123" s="52"/>
      <c r="N123" s="52"/>
      <c r="O123" s="52"/>
      <c r="P123" s="52"/>
      <c r="Q123" s="52"/>
      <c r="R123" s="52"/>
      <c r="S123" s="43"/>
    </row>
    <row r="124" spans="1:19" x14ac:dyDescent="0.2">
      <c r="A124" s="16">
        <f>IF(ISNUMBER(Tablo[[#This Row],[JOUR]]),DATE(YEAR(Tablo[[#This Row],[JOUR]]),MONTH(Tablo[[#This Row],[JOUR]])+1,0),A123)</f>
        <v>42855</v>
      </c>
      <c r="B124" s="17">
        <f>IF(ISNUMBER(Tablo[[#This Row],[JOUR]]),INT(MOD(INT((Tablo[[#This Row],[JOUR]]-2)/7)+3/5,52+5/28))+1,B123)</f>
        <v>16</v>
      </c>
      <c r="C124" s="40">
        <f t="shared" ref="C124:C126" si="105">C123+1</f>
        <v>42844</v>
      </c>
      <c r="D124" s="52"/>
      <c r="E124" s="52"/>
      <c r="F124" s="52"/>
      <c r="G124" s="52"/>
      <c r="H124" s="52"/>
      <c r="I124" s="52"/>
      <c r="J124" s="52"/>
      <c r="K124" s="52"/>
      <c r="L124" s="52"/>
      <c r="M124" s="52"/>
      <c r="N124" s="52"/>
      <c r="O124" s="52"/>
      <c r="P124" s="52"/>
      <c r="Q124" s="52"/>
      <c r="R124" s="52"/>
      <c r="S124" s="43"/>
    </row>
    <row r="125" spans="1:19" x14ac:dyDescent="0.2">
      <c r="A125" s="16">
        <f>IF(ISNUMBER(Tablo[[#This Row],[JOUR]]),DATE(YEAR(Tablo[[#This Row],[JOUR]]),MONTH(Tablo[[#This Row],[JOUR]])+1,0),A124)</f>
        <v>42855</v>
      </c>
      <c r="B125" s="17">
        <f>IF(ISNUMBER(Tablo[[#This Row],[JOUR]]),INT(MOD(INT((Tablo[[#This Row],[JOUR]]-2)/7)+3/5,52+5/28))+1,B124)</f>
        <v>16</v>
      </c>
      <c r="C125" s="40">
        <f t="shared" si="105"/>
        <v>42845</v>
      </c>
      <c r="D125" s="52"/>
      <c r="E125" s="52"/>
      <c r="F125" s="52"/>
      <c r="G125" s="52"/>
      <c r="H125" s="52"/>
      <c r="I125" s="52"/>
      <c r="J125" s="52"/>
      <c r="K125" s="52"/>
      <c r="L125" s="52"/>
      <c r="M125" s="52"/>
      <c r="N125" s="52"/>
      <c r="O125" s="52"/>
      <c r="P125" s="52"/>
      <c r="Q125" s="52"/>
      <c r="R125" s="52"/>
      <c r="S125" s="43"/>
    </row>
    <row r="126" spans="1:19" x14ac:dyDescent="0.2">
      <c r="A126" s="16">
        <f>IF(ISNUMBER(Tablo[[#This Row],[JOUR]]),DATE(YEAR(Tablo[[#This Row],[JOUR]]),MONTH(Tablo[[#This Row],[JOUR]])+1,0),A125)</f>
        <v>42855</v>
      </c>
      <c r="B126" s="17">
        <f>IF(ISNUMBER(Tablo[[#This Row],[JOUR]]),INT(MOD(INT((Tablo[[#This Row],[JOUR]]-2)/7)+3/5,52+5/28))+1,B125)</f>
        <v>16</v>
      </c>
      <c r="C126" s="40">
        <f t="shared" si="105"/>
        <v>42846</v>
      </c>
      <c r="D126" s="52"/>
      <c r="E126" s="52"/>
      <c r="F126" s="52"/>
      <c r="G126" s="52"/>
      <c r="H126" s="52"/>
      <c r="I126" s="52"/>
      <c r="J126" s="52"/>
      <c r="K126" s="52"/>
      <c r="L126" s="52"/>
      <c r="M126" s="52"/>
      <c r="N126" s="52"/>
      <c r="O126" s="52"/>
      <c r="P126" s="52"/>
      <c r="Q126" s="52"/>
      <c r="R126" s="52"/>
      <c r="S126" s="43"/>
    </row>
    <row r="127" spans="1:19" x14ac:dyDescent="0.2">
      <c r="A127" s="16">
        <f>IF(ISNUMBER(Tablo[[#This Row],[JOUR]]),DATE(YEAR(Tablo[[#This Row],[JOUR]]),MONTH(Tablo[[#This Row],[JOUR]])+1,0),A126)</f>
        <v>42855</v>
      </c>
      <c r="B127" s="17">
        <f>IF(ISNUMBER(Tablo[[#This Row],[JOUR]]),INT(MOD(INT((Tablo[[#This Row],[JOUR]]-2)/7)+3/5,52+5/28))+1,B126)</f>
        <v>16</v>
      </c>
      <c r="C127" s="40" t="s">
        <v>16</v>
      </c>
      <c r="D127" s="46">
        <f t="shared" ref="D127:Q127" si="106">SUM(D122:D126)</f>
        <v>0</v>
      </c>
      <c r="E127" s="46">
        <f t="shared" si="106"/>
        <v>0</v>
      </c>
      <c r="F127" s="46">
        <f t="shared" si="106"/>
        <v>0</v>
      </c>
      <c r="G127" s="46">
        <f t="shared" si="106"/>
        <v>0</v>
      </c>
      <c r="H127" s="46">
        <f t="shared" si="106"/>
        <v>0</v>
      </c>
      <c r="I127" s="46">
        <f t="shared" si="106"/>
        <v>0</v>
      </c>
      <c r="J127" s="46">
        <f t="shared" si="106"/>
        <v>0</v>
      </c>
      <c r="K127" s="46">
        <f t="shared" si="106"/>
        <v>0</v>
      </c>
      <c r="L127" s="46">
        <f t="shared" si="106"/>
        <v>0</v>
      </c>
      <c r="M127" s="46">
        <f t="shared" si="106"/>
        <v>0</v>
      </c>
      <c r="N127" s="46">
        <f t="shared" si="106"/>
        <v>0</v>
      </c>
      <c r="O127" s="46">
        <f t="shared" si="106"/>
        <v>0</v>
      </c>
      <c r="P127" s="46">
        <f t="shared" si="106"/>
        <v>0</v>
      </c>
      <c r="Q127" s="46">
        <f t="shared" si="106"/>
        <v>0</v>
      </c>
      <c r="R127" s="46">
        <f t="shared" ref="R127" si="107">SUM(R122:R126)</f>
        <v>0</v>
      </c>
      <c r="S127" s="47"/>
    </row>
    <row r="128" spans="1:19" x14ac:dyDescent="0.2">
      <c r="A128" s="16">
        <f>IF(ISNUMBER(Tablo[[#This Row],[JOUR]]),DATE(YEAR(Tablo[[#This Row],[JOUR]]),MONTH(Tablo[[#This Row],[JOUR]])+1,0),A127)</f>
        <v>42855</v>
      </c>
      <c r="B128" s="17">
        <f>IF(ISNUMBER(Tablo[[#This Row],[JOUR]]),INT(MOD(INT((Tablo[[#This Row],[JOUR]]-2)/7)+3/5,52+5/28))+1,B127)</f>
        <v>16</v>
      </c>
      <c r="C128" s="40" t="s">
        <v>17</v>
      </c>
      <c r="D128" s="46">
        <f t="shared" ref="D128:Q128" si="108">MIN(D127,35)</f>
        <v>0</v>
      </c>
      <c r="E128" s="46">
        <f t="shared" si="108"/>
        <v>0</v>
      </c>
      <c r="F128" s="46">
        <f t="shared" si="108"/>
        <v>0</v>
      </c>
      <c r="G128" s="46">
        <f t="shared" si="108"/>
        <v>0</v>
      </c>
      <c r="H128" s="46">
        <f t="shared" si="108"/>
        <v>0</v>
      </c>
      <c r="I128" s="46">
        <f t="shared" si="108"/>
        <v>0</v>
      </c>
      <c r="J128" s="46">
        <f t="shared" si="108"/>
        <v>0</v>
      </c>
      <c r="K128" s="46">
        <f t="shared" si="108"/>
        <v>0</v>
      </c>
      <c r="L128" s="46">
        <f t="shared" si="108"/>
        <v>0</v>
      </c>
      <c r="M128" s="46">
        <f t="shared" si="108"/>
        <v>0</v>
      </c>
      <c r="N128" s="46">
        <f t="shared" si="108"/>
        <v>0</v>
      </c>
      <c r="O128" s="46">
        <f t="shared" si="108"/>
        <v>0</v>
      </c>
      <c r="P128" s="46">
        <f t="shared" si="108"/>
        <v>0</v>
      </c>
      <c r="Q128" s="46">
        <f t="shared" si="108"/>
        <v>0</v>
      </c>
      <c r="R128" s="46">
        <f t="shared" ref="R128" si="109">MIN(R127,35)</f>
        <v>0</v>
      </c>
      <c r="S128" s="47"/>
    </row>
    <row r="129" spans="1:19" ht="13.5" thickBot="1" x14ac:dyDescent="0.25">
      <c r="A129" s="18">
        <f>IF(ISNUMBER(Tablo[[#This Row],[JOUR]]),DATE(YEAR(Tablo[[#This Row],[JOUR]]),MONTH(Tablo[[#This Row],[JOUR]])+1,0),A128)</f>
        <v>42855</v>
      </c>
      <c r="B129" s="19">
        <f>IF(ISNUMBER(Tablo[[#This Row],[JOUR]]),INT(MOD(INT((Tablo[[#This Row],[JOUR]]-2)/7)+3/5,52+5/28))+1,B128)</f>
        <v>16</v>
      </c>
      <c r="C129" s="41" t="s">
        <v>18</v>
      </c>
      <c r="D129" s="48">
        <f t="shared" ref="D129:Q129" si="110">D127-D128</f>
        <v>0</v>
      </c>
      <c r="E129" s="48">
        <f t="shared" si="110"/>
        <v>0</v>
      </c>
      <c r="F129" s="48">
        <f t="shared" si="110"/>
        <v>0</v>
      </c>
      <c r="G129" s="48">
        <f t="shared" si="110"/>
        <v>0</v>
      </c>
      <c r="H129" s="48">
        <f t="shared" si="110"/>
        <v>0</v>
      </c>
      <c r="I129" s="48">
        <f t="shared" si="110"/>
        <v>0</v>
      </c>
      <c r="J129" s="48">
        <f t="shared" si="110"/>
        <v>0</v>
      </c>
      <c r="K129" s="48">
        <f t="shared" si="110"/>
        <v>0</v>
      </c>
      <c r="L129" s="48">
        <f t="shared" si="110"/>
        <v>0</v>
      </c>
      <c r="M129" s="48">
        <f t="shared" si="110"/>
        <v>0</v>
      </c>
      <c r="N129" s="48">
        <f t="shared" si="110"/>
        <v>0</v>
      </c>
      <c r="O129" s="48">
        <f t="shared" si="110"/>
        <v>0</v>
      </c>
      <c r="P129" s="48">
        <f t="shared" si="110"/>
        <v>0</v>
      </c>
      <c r="Q129" s="48">
        <f t="shared" si="110"/>
        <v>0</v>
      </c>
      <c r="R129" s="48">
        <f t="shared" ref="R129" si="111">R127-R128</f>
        <v>0</v>
      </c>
      <c r="S129" s="49"/>
    </row>
    <row r="130" spans="1:19" x14ac:dyDescent="0.2">
      <c r="A130" s="14">
        <f>IF(ISNUMBER(Tablo[[#This Row],[JOUR]]),DATE(YEAR(Tablo[[#This Row],[JOUR]]),MONTH(Tablo[[#This Row],[JOUR]])+1,0),A129)</f>
        <v>42855</v>
      </c>
      <c r="B130" s="15">
        <f>IF(ISNUMBER(Tablo[[#This Row],[JOUR]]),INT(MOD(INT((Tablo[[#This Row],[JOUR]]-2)/7)+3/5,52+5/28))+1,B129)</f>
        <v>17</v>
      </c>
      <c r="C130" s="39">
        <f>C122+7</f>
        <v>42849</v>
      </c>
      <c r="D130" s="51"/>
      <c r="E130" s="51"/>
      <c r="F130" s="51"/>
      <c r="G130" s="51"/>
      <c r="H130" s="51"/>
      <c r="I130" s="51"/>
      <c r="J130" s="51"/>
      <c r="K130" s="51"/>
      <c r="L130" s="51"/>
      <c r="M130" s="51"/>
      <c r="N130" s="51"/>
      <c r="O130" s="51"/>
      <c r="P130" s="51"/>
      <c r="Q130" s="51"/>
      <c r="R130" s="51"/>
      <c r="S130" s="42"/>
    </row>
    <row r="131" spans="1:19" x14ac:dyDescent="0.2">
      <c r="A131" s="16">
        <f>IF(ISNUMBER(Tablo[[#This Row],[JOUR]]),DATE(YEAR(Tablo[[#This Row],[JOUR]]),MONTH(Tablo[[#This Row],[JOUR]])+1,0),A130)</f>
        <v>42855</v>
      </c>
      <c r="B131" s="17">
        <f>IF(ISNUMBER(Tablo[[#This Row],[JOUR]]),INT(MOD(INT((Tablo[[#This Row],[JOUR]]-2)/7)+3/5,52+5/28))+1,B130)</f>
        <v>17</v>
      </c>
      <c r="C131" s="40">
        <f>C130+1</f>
        <v>42850</v>
      </c>
      <c r="D131" s="52"/>
      <c r="E131" s="52"/>
      <c r="F131" s="52"/>
      <c r="G131" s="52"/>
      <c r="H131" s="52"/>
      <c r="I131" s="52"/>
      <c r="J131" s="52"/>
      <c r="K131" s="52"/>
      <c r="L131" s="52"/>
      <c r="M131" s="52"/>
      <c r="N131" s="52"/>
      <c r="O131" s="52"/>
      <c r="P131" s="52"/>
      <c r="Q131" s="52"/>
      <c r="R131" s="52"/>
      <c r="S131" s="43"/>
    </row>
    <row r="132" spans="1:19" x14ac:dyDescent="0.2">
      <c r="A132" s="16">
        <f>IF(ISNUMBER(Tablo[[#This Row],[JOUR]]),DATE(YEAR(Tablo[[#This Row],[JOUR]]),MONTH(Tablo[[#This Row],[JOUR]])+1,0),A131)</f>
        <v>42855</v>
      </c>
      <c r="B132" s="17">
        <f>IF(ISNUMBER(Tablo[[#This Row],[JOUR]]),INT(MOD(INT((Tablo[[#This Row],[JOUR]]-2)/7)+3/5,52+5/28))+1,B131)</f>
        <v>17</v>
      </c>
      <c r="C132" s="40">
        <f t="shared" ref="C132:C134" si="112">C131+1</f>
        <v>42851</v>
      </c>
      <c r="D132" s="52"/>
      <c r="E132" s="52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43"/>
    </row>
    <row r="133" spans="1:19" x14ac:dyDescent="0.2">
      <c r="A133" s="16">
        <f>IF(ISNUMBER(Tablo[[#This Row],[JOUR]]),DATE(YEAR(Tablo[[#This Row],[JOUR]]),MONTH(Tablo[[#This Row],[JOUR]])+1,0),A132)</f>
        <v>42855</v>
      </c>
      <c r="B133" s="17">
        <f>IF(ISNUMBER(Tablo[[#This Row],[JOUR]]),INT(MOD(INT((Tablo[[#This Row],[JOUR]]-2)/7)+3/5,52+5/28))+1,B132)</f>
        <v>17</v>
      </c>
      <c r="C133" s="40">
        <f t="shared" si="112"/>
        <v>42852</v>
      </c>
      <c r="D133" s="52"/>
      <c r="E133" s="52"/>
      <c r="F133" s="52"/>
      <c r="G133" s="52"/>
      <c r="H133" s="52"/>
      <c r="I133" s="52"/>
      <c r="J133" s="52"/>
      <c r="K133" s="52"/>
      <c r="L133" s="52"/>
      <c r="M133" s="52"/>
      <c r="N133" s="52"/>
      <c r="O133" s="52"/>
      <c r="P133" s="52"/>
      <c r="Q133" s="52"/>
      <c r="R133" s="52"/>
      <c r="S133" s="43"/>
    </row>
    <row r="134" spans="1:19" x14ac:dyDescent="0.2">
      <c r="A134" s="16">
        <f>IF(ISNUMBER(Tablo[[#This Row],[JOUR]]),DATE(YEAR(Tablo[[#This Row],[JOUR]]),MONTH(Tablo[[#This Row],[JOUR]])+1,0),A133)</f>
        <v>42855</v>
      </c>
      <c r="B134" s="17">
        <f>IF(ISNUMBER(Tablo[[#This Row],[JOUR]]),INT(MOD(INT((Tablo[[#This Row],[JOUR]]-2)/7)+3/5,52+5/28))+1,B133)</f>
        <v>17</v>
      </c>
      <c r="C134" s="40">
        <f t="shared" si="112"/>
        <v>42853</v>
      </c>
      <c r="D134" s="52"/>
      <c r="E134" s="52"/>
      <c r="F134" s="52"/>
      <c r="G134" s="52"/>
      <c r="H134" s="52"/>
      <c r="I134" s="52"/>
      <c r="J134" s="52"/>
      <c r="K134" s="52"/>
      <c r="L134" s="52"/>
      <c r="M134" s="52"/>
      <c r="N134" s="52"/>
      <c r="O134" s="52"/>
      <c r="P134" s="52"/>
      <c r="Q134" s="52"/>
      <c r="R134" s="52"/>
      <c r="S134" s="43"/>
    </row>
    <row r="135" spans="1:19" x14ac:dyDescent="0.2">
      <c r="A135" s="16">
        <f>IF(ISNUMBER(Tablo[[#This Row],[JOUR]]),DATE(YEAR(Tablo[[#This Row],[JOUR]]),MONTH(Tablo[[#This Row],[JOUR]])+1,0),A134)</f>
        <v>42855</v>
      </c>
      <c r="B135" s="17">
        <f>IF(ISNUMBER(Tablo[[#This Row],[JOUR]]),INT(MOD(INT((Tablo[[#This Row],[JOUR]]-2)/7)+3/5,52+5/28))+1,B134)</f>
        <v>17</v>
      </c>
      <c r="C135" s="40" t="s">
        <v>16</v>
      </c>
      <c r="D135" s="46">
        <f t="shared" ref="D135:Q135" si="113">SUM(D130:D134)</f>
        <v>0</v>
      </c>
      <c r="E135" s="46">
        <f t="shared" si="113"/>
        <v>0</v>
      </c>
      <c r="F135" s="46">
        <f t="shared" si="113"/>
        <v>0</v>
      </c>
      <c r="G135" s="46">
        <f t="shared" si="113"/>
        <v>0</v>
      </c>
      <c r="H135" s="46">
        <f t="shared" si="113"/>
        <v>0</v>
      </c>
      <c r="I135" s="46">
        <f t="shared" si="113"/>
        <v>0</v>
      </c>
      <c r="J135" s="46">
        <f t="shared" si="113"/>
        <v>0</v>
      </c>
      <c r="K135" s="46">
        <f t="shared" si="113"/>
        <v>0</v>
      </c>
      <c r="L135" s="46">
        <f t="shared" si="113"/>
        <v>0</v>
      </c>
      <c r="M135" s="46">
        <f t="shared" si="113"/>
        <v>0</v>
      </c>
      <c r="N135" s="46">
        <f t="shared" si="113"/>
        <v>0</v>
      </c>
      <c r="O135" s="46">
        <f t="shared" si="113"/>
        <v>0</v>
      </c>
      <c r="P135" s="46">
        <f t="shared" si="113"/>
        <v>0</v>
      </c>
      <c r="Q135" s="46">
        <f t="shared" si="113"/>
        <v>0</v>
      </c>
      <c r="R135" s="46">
        <f t="shared" ref="R135" si="114">SUM(R130:R134)</f>
        <v>0</v>
      </c>
      <c r="S135" s="47"/>
    </row>
    <row r="136" spans="1:19" x14ac:dyDescent="0.2">
      <c r="A136" s="16">
        <f>IF(ISNUMBER(Tablo[[#This Row],[JOUR]]),DATE(YEAR(Tablo[[#This Row],[JOUR]]),MONTH(Tablo[[#This Row],[JOUR]])+1,0),A135)</f>
        <v>42855</v>
      </c>
      <c r="B136" s="17">
        <f>IF(ISNUMBER(Tablo[[#This Row],[JOUR]]),INT(MOD(INT((Tablo[[#This Row],[JOUR]]-2)/7)+3/5,52+5/28))+1,B135)</f>
        <v>17</v>
      </c>
      <c r="C136" s="40" t="s">
        <v>17</v>
      </c>
      <c r="D136" s="46">
        <f t="shared" ref="D136:Q136" si="115">MIN(D135,35)</f>
        <v>0</v>
      </c>
      <c r="E136" s="46">
        <f t="shared" si="115"/>
        <v>0</v>
      </c>
      <c r="F136" s="46">
        <f t="shared" si="115"/>
        <v>0</v>
      </c>
      <c r="G136" s="46">
        <f t="shared" si="115"/>
        <v>0</v>
      </c>
      <c r="H136" s="46">
        <f t="shared" si="115"/>
        <v>0</v>
      </c>
      <c r="I136" s="46">
        <f t="shared" si="115"/>
        <v>0</v>
      </c>
      <c r="J136" s="46">
        <f t="shared" si="115"/>
        <v>0</v>
      </c>
      <c r="K136" s="46">
        <f t="shared" si="115"/>
        <v>0</v>
      </c>
      <c r="L136" s="46">
        <f t="shared" si="115"/>
        <v>0</v>
      </c>
      <c r="M136" s="46">
        <f t="shared" si="115"/>
        <v>0</v>
      </c>
      <c r="N136" s="46">
        <f t="shared" si="115"/>
        <v>0</v>
      </c>
      <c r="O136" s="46">
        <f t="shared" si="115"/>
        <v>0</v>
      </c>
      <c r="P136" s="46">
        <f t="shared" si="115"/>
        <v>0</v>
      </c>
      <c r="Q136" s="46">
        <f t="shared" si="115"/>
        <v>0</v>
      </c>
      <c r="R136" s="46">
        <f t="shared" ref="R136" si="116">MIN(R135,35)</f>
        <v>0</v>
      </c>
      <c r="S136" s="47"/>
    </row>
    <row r="137" spans="1:19" ht="13.5" thickBot="1" x14ac:dyDescent="0.25">
      <c r="A137" s="18">
        <f>IF(ISNUMBER(Tablo[[#This Row],[JOUR]]),DATE(YEAR(Tablo[[#This Row],[JOUR]]),MONTH(Tablo[[#This Row],[JOUR]])+1,0),A136)</f>
        <v>42855</v>
      </c>
      <c r="B137" s="19">
        <f>IF(ISNUMBER(Tablo[[#This Row],[JOUR]]),INT(MOD(INT((Tablo[[#This Row],[JOUR]]-2)/7)+3/5,52+5/28))+1,B136)</f>
        <v>17</v>
      </c>
      <c r="C137" s="41" t="s">
        <v>18</v>
      </c>
      <c r="D137" s="48">
        <f t="shared" ref="D137:Q137" si="117">D135-D136</f>
        <v>0</v>
      </c>
      <c r="E137" s="48">
        <f t="shared" si="117"/>
        <v>0</v>
      </c>
      <c r="F137" s="48">
        <f t="shared" si="117"/>
        <v>0</v>
      </c>
      <c r="G137" s="48">
        <f t="shared" si="117"/>
        <v>0</v>
      </c>
      <c r="H137" s="48">
        <f t="shared" si="117"/>
        <v>0</v>
      </c>
      <c r="I137" s="48">
        <f t="shared" si="117"/>
        <v>0</v>
      </c>
      <c r="J137" s="48">
        <f t="shared" si="117"/>
        <v>0</v>
      </c>
      <c r="K137" s="48">
        <f t="shared" si="117"/>
        <v>0</v>
      </c>
      <c r="L137" s="48">
        <f t="shared" si="117"/>
        <v>0</v>
      </c>
      <c r="M137" s="48">
        <f t="shared" si="117"/>
        <v>0</v>
      </c>
      <c r="N137" s="48">
        <f t="shared" si="117"/>
        <v>0</v>
      </c>
      <c r="O137" s="48">
        <f t="shared" si="117"/>
        <v>0</v>
      </c>
      <c r="P137" s="48">
        <f t="shared" si="117"/>
        <v>0</v>
      </c>
      <c r="Q137" s="48">
        <f t="shared" si="117"/>
        <v>0</v>
      </c>
      <c r="R137" s="48">
        <f t="shared" ref="R137" si="118">R135-R136</f>
        <v>0</v>
      </c>
      <c r="S137" s="49"/>
    </row>
    <row r="138" spans="1:19" x14ac:dyDescent="0.2">
      <c r="A138" s="14">
        <f>IF(ISNUMBER(Tablo[[#This Row],[JOUR]]),DATE(YEAR(Tablo[[#This Row],[JOUR]]),MONTH(Tablo[[#This Row],[JOUR]])+1,0),A137)</f>
        <v>42886</v>
      </c>
      <c r="B138" s="15">
        <f>IF(ISNUMBER(Tablo[[#This Row],[JOUR]]),INT(MOD(INT((Tablo[[#This Row],[JOUR]]-2)/7)+3/5,52+5/28))+1,B137)</f>
        <v>18</v>
      </c>
      <c r="C138" s="39">
        <f>C130+7</f>
        <v>42856</v>
      </c>
      <c r="D138" s="51"/>
      <c r="E138" s="51"/>
      <c r="F138" s="51"/>
      <c r="G138" s="51"/>
      <c r="H138" s="51"/>
      <c r="I138" s="51"/>
      <c r="J138" s="51"/>
      <c r="K138" s="51"/>
      <c r="L138" s="51"/>
      <c r="M138" s="51"/>
      <c r="N138" s="51"/>
      <c r="O138" s="51"/>
      <c r="P138" s="51"/>
      <c r="Q138" s="51"/>
      <c r="R138" s="51"/>
      <c r="S138" s="42"/>
    </row>
    <row r="139" spans="1:19" x14ac:dyDescent="0.2">
      <c r="A139" s="16">
        <f>IF(ISNUMBER(Tablo[[#This Row],[JOUR]]),DATE(YEAR(Tablo[[#This Row],[JOUR]]),MONTH(Tablo[[#This Row],[JOUR]])+1,0),A138)</f>
        <v>42886</v>
      </c>
      <c r="B139" s="17">
        <f>IF(ISNUMBER(Tablo[[#This Row],[JOUR]]),INT(MOD(INT((Tablo[[#This Row],[JOUR]]-2)/7)+3/5,52+5/28))+1,B138)</f>
        <v>18</v>
      </c>
      <c r="C139" s="40">
        <f>C138+1</f>
        <v>42857</v>
      </c>
      <c r="D139" s="52"/>
      <c r="E139" s="52"/>
      <c r="F139" s="52"/>
      <c r="G139" s="52"/>
      <c r="H139" s="52"/>
      <c r="I139" s="52"/>
      <c r="J139" s="52"/>
      <c r="K139" s="52"/>
      <c r="L139" s="52"/>
      <c r="M139" s="52"/>
      <c r="N139" s="52"/>
      <c r="O139" s="52"/>
      <c r="P139" s="52"/>
      <c r="Q139" s="52"/>
      <c r="R139" s="52"/>
      <c r="S139" s="43"/>
    </row>
    <row r="140" spans="1:19" x14ac:dyDescent="0.2">
      <c r="A140" s="16">
        <f>IF(ISNUMBER(Tablo[[#This Row],[JOUR]]),DATE(YEAR(Tablo[[#This Row],[JOUR]]),MONTH(Tablo[[#This Row],[JOUR]])+1,0),A139)</f>
        <v>42886</v>
      </c>
      <c r="B140" s="17">
        <f>IF(ISNUMBER(Tablo[[#This Row],[JOUR]]),INT(MOD(INT((Tablo[[#This Row],[JOUR]]-2)/7)+3/5,52+5/28))+1,B139)</f>
        <v>18</v>
      </c>
      <c r="C140" s="40">
        <f t="shared" ref="C140:C142" si="119">C139+1</f>
        <v>42858</v>
      </c>
      <c r="D140" s="52"/>
      <c r="E140" s="52"/>
      <c r="F140" s="52"/>
      <c r="G140" s="52"/>
      <c r="H140" s="52"/>
      <c r="I140" s="52"/>
      <c r="J140" s="52"/>
      <c r="K140" s="52"/>
      <c r="L140" s="52"/>
      <c r="M140" s="52"/>
      <c r="N140" s="52"/>
      <c r="O140" s="52"/>
      <c r="P140" s="52"/>
      <c r="Q140" s="52"/>
      <c r="R140" s="52"/>
      <c r="S140" s="43"/>
    </row>
    <row r="141" spans="1:19" x14ac:dyDescent="0.2">
      <c r="A141" s="16">
        <f>IF(ISNUMBER(Tablo[[#This Row],[JOUR]]),DATE(YEAR(Tablo[[#This Row],[JOUR]]),MONTH(Tablo[[#This Row],[JOUR]])+1,0),A140)</f>
        <v>42886</v>
      </c>
      <c r="B141" s="17">
        <f>IF(ISNUMBER(Tablo[[#This Row],[JOUR]]),INT(MOD(INT((Tablo[[#This Row],[JOUR]]-2)/7)+3/5,52+5/28))+1,B140)</f>
        <v>18</v>
      </c>
      <c r="C141" s="40">
        <f t="shared" si="119"/>
        <v>42859</v>
      </c>
      <c r="D141" s="52"/>
      <c r="E141" s="52"/>
      <c r="F141" s="52"/>
      <c r="G141" s="52"/>
      <c r="H141" s="52"/>
      <c r="I141" s="52"/>
      <c r="J141" s="52"/>
      <c r="K141" s="52"/>
      <c r="L141" s="52"/>
      <c r="M141" s="52"/>
      <c r="N141" s="52"/>
      <c r="O141" s="52"/>
      <c r="P141" s="52"/>
      <c r="Q141" s="52"/>
      <c r="R141" s="52"/>
      <c r="S141" s="43"/>
    </row>
    <row r="142" spans="1:19" x14ac:dyDescent="0.2">
      <c r="A142" s="16">
        <f>IF(ISNUMBER(Tablo[[#This Row],[JOUR]]),DATE(YEAR(Tablo[[#This Row],[JOUR]]),MONTH(Tablo[[#This Row],[JOUR]])+1,0),A141)</f>
        <v>42886</v>
      </c>
      <c r="B142" s="17">
        <f>IF(ISNUMBER(Tablo[[#This Row],[JOUR]]),INT(MOD(INT((Tablo[[#This Row],[JOUR]]-2)/7)+3/5,52+5/28))+1,B141)</f>
        <v>18</v>
      </c>
      <c r="C142" s="40">
        <f t="shared" si="119"/>
        <v>42860</v>
      </c>
      <c r="D142" s="52"/>
      <c r="E142" s="52"/>
      <c r="F142" s="52"/>
      <c r="G142" s="52"/>
      <c r="H142" s="52"/>
      <c r="I142" s="52"/>
      <c r="J142" s="52"/>
      <c r="K142" s="52"/>
      <c r="L142" s="52"/>
      <c r="M142" s="52"/>
      <c r="N142" s="52"/>
      <c r="O142" s="52"/>
      <c r="P142" s="52"/>
      <c r="Q142" s="52"/>
      <c r="R142" s="52"/>
      <c r="S142" s="43"/>
    </row>
    <row r="143" spans="1:19" x14ac:dyDescent="0.2">
      <c r="A143" s="16">
        <f>IF(ISNUMBER(Tablo[[#This Row],[JOUR]]),DATE(YEAR(Tablo[[#This Row],[JOUR]]),MONTH(Tablo[[#This Row],[JOUR]])+1,0),A142)</f>
        <v>42886</v>
      </c>
      <c r="B143" s="17">
        <f>IF(ISNUMBER(Tablo[[#This Row],[JOUR]]),INT(MOD(INT((Tablo[[#This Row],[JOUR]]-2)/7)+3/5,52+5/28))+1,B142)</f>
        <v>18</v>
      </c>
      <c r="C143" s="40" t="s">
        <v>16</v>
      </c>
      <c r="D143" s="46">
        <f t="shared" ref="D143:Q143" si="120">SUM(D138:D142)</f>
        <v>0</v>
      </c>
      <c r="E143" s="46">
        <f t="shared" si="120"/>
        <v>0</v>
      </c>
      <c r="F143" s="46">
        <f t="shared" si="120"/>
        <v>0</v>
      </c>
      <c r="G143" s="46">
        <f t="shared" si="120"/>
        <v>0</v>
      </c>
      <c r="H143" s="46">
        <f t="shared" si="120"/>
        <v>0</v>
      </c>
      <c r="I143" s="46">
        <f t="shared" si="120"/>
        <v>0</v>
      </c>
      <c r="J143" s="46">
        <f t="shared" si="120"/>
        <v>0</v>
      </c>
      <c r="K143" s="46">
        <f t="shared" si="120"/>
        <v>0</v>
      </c>
      <c r="L143" s="46">
        <f t="shared" si="120"/>
        <v>0</v>
      </c>
      <c r="M143" s="46">
        <f t="shared" si="120"/>
        <v>0</v>
      </c>
      <c r="N143" s="46">
        <f t="shared" si="120"/>
        <v>0</v>
      </c>
      <c r="O143" s="46">
        <f t="shared" si="120"/>
        <v>0</v>
      </c>
      <c r="P143" s="46">
        <f t="shared" si="120"/>
        <v>0</v>
      </c>
      <c r="Q143" s="46">
        <f t="shared" si="120"/>
        <v>0</v>
      </c>
      <c r="R143" s="46">
        <f t="shared" ref="R143" si="121">SUM(R138:R142)</f>
        <v>0</v>
      </c>
      <c r="S143" s="47"/>
    </row>
    <row r="144" spans="1:19" x14ac:dyDescent="0.2">
      <c r="A144" s="16">
        <f>IF(ISNUMBER(Tablo[[#This Row],[JOUR]]),DATE(YEAR(Tablo[[#This Row],[JOUR]]),MONTH(Tablo[[#This Row],[JOUR]])+1,0),A143)</f>
        <v>42886</v>
      </c>
      <c r="B144" s="17">
        <f>IF(ISNUMBER(Tablo[[#This Row],[JOUR]]),INT(MOD(INT((Tablo[[#This Row],[JOUR]]-2)/7)+3/5,52+5/28))+1,B143)</f>
        <v>18</v>
      </c>
      <c r="C144" s="40" t="s">
        <v>17</v>
      </c>
      <c r="D144" s="46">
        <f t="shared" ref="D144:Q144" si="122">MIN(D143,35)</f>
        <v>0</v>
      </c>
      <c r="E144" s="46">
        <f t="shared" si="122"/>
        <v>0</v>
      </c>
      <c r="F144" s="46">
        <f t="shared" si="122"/>
        <v>0</v>
      </c>
      <c r="G144" s="46">
        <f t="shared" si="122"/>
        <v>0</v>
      </c>
      <c r="H144" s="46">
        <f t="shared" si="122"/>
        <v>0</v>
      </c>
      <c r="I144" s="46">
        <f t="shared" si="122"/>
        <v>0</v>
      </c>
      <c r="J144" s="46">
        <f t="shared" si="122"/>
        <v>0</v>
      </c>
      <c r="K144" s="46">
        <f t="shared" si="122"/>
        <v>0</v>
      </c>
      <c r="L144" s="46">
        <f t="shared" si="122"/>
        <v>0</v>
      </c>
      <c r="M144" s="46">
        <f t="shared" si="122"/>
        <v>0</v>
      </c>
      <c r="N144" s="46">
        <f t="shared" si="122"/>
        <v>0</v>
      </c>
      <c r="O144" s="46">
        <f t="shared" si="122"/>
        <v>0</v>
      </c>
      <c r="P144" s="46">
        <f t="shared" si="122"/>
        <v>0</v>
      </c>
      <c r="Q144" s="46">
        <f t="shared" si="122"/>
        <v>0</v>
      </c>
      <c r="R144" s="46">
        <f t="shared" ref="R144" si="123">MIN(R143,35)</f>
        <v>0</v>
      </c>
      <c r="S144" s="47"/>
    </row>
    <row r="145" spans="1:19" ht="13.5" thickBot="1" x14ac:dyDescent="0.25">
      <c r="A145" s="18">
        <f>IF(ISNUMBER(Tablo[[#This Row],[JOUR]]),DATE(YEAR(Tablo[[#This Row],[JOUR]]),MONTH(Tablo[[#This Row],[JOUR]])+1,0),A144)</f>
        <v>42886</v>
      </c>
      <c r="B145" s="19">
        <f>IF(ISNUMBER(Tablo[[#This Row],[JOUR]]),INT(MOD(INT((Tablo[[#This Row],[JOUR]]-2)/7)+3/5,52+5/28))+1,B144)</f>
        <v>18</v>
      </c>
      <c r="C145" s="41" t="s">
        <v>18</v>
      </c>
      <c r="D145" s="48">
        <f t="shared" ref="D145:Q145" si="124">D143-D144</f>
        <v>0</v>
      </c>
      <c r="E145" s="48">
        <f t="shared" si="124"/>
        <v>0</v>
      </c>
      <c r="F145" s="48">
        <f t="shared" si="124"/>
        <v>0</v>
      </c>
      <c r="G145" s="48">
        <f t="shared" si="124"/>
        <v>0</v>
      </c>
      <c r="H145" s="48">
        <f t="shared" si="124"/>
        <v>0</v>
      </c>
      <c r="I145" s="48">
        <f t="shared" si="124"/>
        <v>0</v>
      </c>
      <c r="J145" s="48">
        <f t="shared" si="124"/>
        <v>0</v>
      </c>
      <c r="K145" s="48">
        <f t="shared" si="124"/>
        <v>0</v>
      </c>
      <c r="L145" s="48">
        <f t="shared" si="124"/>
        <v>0</v>
      </c>
      <c r="M145" s="48">
        <f t="shared" si="124"/>
        <v>0</v>
      </c>
      <c r="N145" s="48">
        <f t="shared" si="124"/>
        <v>0</v>
      </c>
      <c r="O145" s="48">
        <f t="shared" si="124"/>
        <v>0</v>
      </c>
      <c r="P145" s="48">
        <f t="shared" si="124"/>
        <v>0</v>
      </c>
      <c r="Q145" s="48">
        <f t="shared" si="124"/>
        <v>0</v>
      </c>
      <c r="R145" s="48">
        <f t="shared" ref="R145" si="125">R143-R144</f>
        <v>0</v>
      </c>
      <c r="S145" s="49"/>
    </row>
    <row r="146" spans="1:19" x14ac:dyDescent="0.2">
      <c r="A146" s="14">
        <f>IF(ISNUMBER(Tablo[[#This Row],[JOUR]]),DATE(YEAR(Tablo[[#This Row],[JOUR]]),MONTH(Tablo[[#This Row],[JOUR]])+1,0),A145)</f>
        <v>42886</v>
      </c>
      <c r="B146" s="15">
        <f>IF(ISNUMBER(Tablo[[#This Row],[JOUR]]),INT(MOD(INT((Tablo[[#This Row],[JOUR]]-2)/7)+3/5,52+5/28))+1,B145)</f>
        <v>19</v>
      </c>
      <c r="C146" s="39">
        <f>C138+7</f>
        <v>42863</v>
      </c>
      <c r="D146" s="51"/>
      <c r="E146" s="51"/>
      <c r="F146" s="51"/>
      <c r="G146" s="51"/>
      <c r="H146" s="51"/>
      <c r="I146" s="51"/>
      <c r="J146" s="51"/>
      <c r="K146" s="51"/>
      <c r="L146" s="51"/>
      <c r="M146" s="51"/>
      <c r="N146" s="51"/>
      <c r="O146" s="51"/>
      <c r="P146" s="51"/>
      <c r="Q146" s="51"/>
      <c r="R146" s="51"/>
      <c r="S146" s="42"/>
    </row>
    <row r="147" spans="1:19" x14ac:dyDescent="0.2">
      <c r="A147" s="16">
        <f>IF(ISNUMBER(Tablo[[#This Row],[JOUR]]),DATE(YEAR(Tablo[[#This Row],[JOUR]]),MONTH(Tablo[[#This Row],[JOUR]])+1,0),A146)</f>
        <v>42886</v>
      </c>
      <c r="B147" s="17">
        <f>IF(ISNUMBER(Tablo[[#This Row],[JOUR]]),INT(MOD(INT((Tablo[[#This Row],[JOUR]]-2)/7)+3/5,52+5/28))+1,B146)</f>
        <v>19</v>
      </c>
      <c r="C147" s="40">
        <f>C146+1</f>
        <v>42864</v>
      </c>
      <c r="D147" s="52"/>
      <c r="E147" s="52"/>
      <c r="F147" s="52"/>
      <c r="G147" s="52"/>
      <c r="H147" s="52"/>
      <c r="I147" s="52"/>
      <c r="J147" s="52"/>
      <c r="K147" s="52"/>
      <c r="L147" s="52"/>
      <c r="M147" s="52"/>
      <c r="N147" s="52"/>
      <c r="O147" s="52"/>
      <c r="P147" s="52"/>
      <c r="Q147" s="52"/>
      <c r="R147" s="52"/>
      <c r="S147" s="43"/>
    </row>
    <row r="148" spans="1:19" x14ac:dyDescent="0.2">
      <c r="A148" s="16">
        <f>IF(ISNUMBER(Tablo[[#This Row],[JOUR]]),DATE(YEAR(Tablo[[#This Row],[JOUR]]),MONTH(Tablo[[#This Row],[JOUR]])+1,0),A147)</f>
        <v>42886</v>
      </c>
      <c r="B148" s="17">
        <f>IF(ISNUMBER(Tablo[[#This Row],[JOUR]]),INT(MOD(INT((Tablo[[#This Row],[JOUR]]-2)/7)+3/5,52+5/28))+1,B147)</f>
        <v>19</v>
      </c>
      <c r="C148" s="40">
        <f t="shared" ref="C148:C150" si="126">C147+1</f>
        <v>42865</v>
      </c>
      <c r="D148" s="52"/>
      <c r="E148" s="52"/>
      <c r="F148" s="52"/>
      <c r="G148" s="52"/>
      <c r="H148" s="52"/>
      <c r="I148" s="52"/>
      <c r="J148" s="52"/>
      <c r="K148" s="52"/>
      <c r="L148" s="52"/>
      <c r="M148" s="52"/>
      <c r="N148" s="52"/>
      <c r="O148" s="52"/>
      <c r="P148" s="52"/>
      <c r="Q148" s="52"/>
      <c r="R148" s="52"/>
      <c r="S148" s="43"/>
    </row>
    <row r="149" spans="1:19" x14ac:dyDescent="0.2">
      <c r="A149" s="16">
        <f>IF(ISNUMBER(Tablo[[#This Row],[JOUR]]),DATE(YEAR(Tablo[[#This Row],[JOUR]]),MONTH(Tablo[[#This Row],[JOUR]])+1,0),A148)</f>
        <v>42886</v>
      </c>
      <c r="B149" s="17">
        <f>IF(ISNUMBER(Tablo[[#This Row],[JOUR]]),INT(MOD(INT((Tablo[[#This Row],[JOUR]]-2)/7)+3/5,52+5/28))+1,B148)</f>
        <v>19</v>
      </c>
      <c r="C149" s="40">
        <f t="shared" si="126"/>
        <v>42866</v>
      </c>
      <c r="D149" s="52"/>
      <c r="E149" s="52"/>
      <c r="F149" s="52"/>
      <c r="G149" s="52"/>
      <c r="H149" s="52"/>
      <c r="I149" s="52"/>
      <c r="J149" s="52"/>
      <c r="K149" s="52"/>
      <c r="L149" s="52"/>
      <c r="M149" s="52"/>
      <c r="N149" s="52"/>
      <c r="O149" s="52"/>
      <c r="P149" s="52"/>
      <c r="Q149" s="52"/>
      <c r="R149" s="52"/>
      <c r="S149" s="43"/>
    </row>
    <row r="150" spans="1:19" x14ac:dyDescent="0.2">
      <c r="A150" s="16">
        <f>IF(ISNUMBER(Tablo[[#This Row],[JOUR]]),DATE(YEAR(Tablo[[#This Row],[JOUR]]),MONTH(Tablo[[#This Row],[JOUR]])+1,0),A149)</f>
        <v>42886</v>
      </c>
      <c r="B150" s="17">
        <f>IF(ISNUMBER(Tablo[[#This Row],[JOUR]]),INT(MOD(INT((Tablo[[#This Row],[JOUR]]-2)/7)+3/5,52+5/28))+1,B149)</f>
        <v>19</v>
      </c>
      <c r="C150" s="40">
        <f t="shared" si="126"/>
        <v>42867</v>
      </c>
      <c r="D150" s="52"/>
      <c r="E150" s="52"/>
      <c r="F150" s="52"/>
      <c r="G150" s="52"/>
      <c r="H150" s="52"/>
      <c r="I150" s="52"/>
      <c r="J150" s="52"/>
      <c r="K150" s="52"/>
      <c r="L150" s="52"/>
      <c r="M150" s="52"/>
      <c r="N150" s="52"/>
      <c r="O150" s="52"/>
      <c r="P150" s="52"/>
      <c r="Q150" s="52"/>
      <c r="R150" s="52"/>
      <c r="S150" s="43"/>
    </row>
    <row r="151" spans="1:19" x14ac:dyDescent="0.2">
      <c r="A151" s="16">
        <f>IF(ISNUMBER(Tablo[[#This Row],[JOUR]]),DATE(YEAR(Tablo[[#This Row],[JOUR]]),MONTH(Tablo[[#This Row],[JOUR]])+1,0),A150)</f>
        <v>42886</v>
      </c>
      <c r="B151" s="17">
        <f>IF(ISNUMBER(Tablo[[#This Row],[JOUR]]),INT(MOD(INT((Tablo[[#This Row],[JOUR]]-2)/7)+3/5,52+5/28))+1,B150)</f>
        <v>19</v>
      </c>
      <c r="C151" s="40" t="s">
        <v>16</v>
      </c>
      <c r="D151" s="46">
        <f t="shared" ref="D151:Q151" si="127">SUM(D146:D150)</f>
        <v>0</v>
      </c>
      <c r="E151" s="46">
        <f t="shared" si="127"/>
        <v>0</v>
      </c>
      <c r="F151" s="46">
        <f t="shared" si="127"/>
        <v>0</v>
      </c>
      <c r="G151" s="46">
        <f t="shared" si="127"/>
        <v>0</v>
      </c>
      <c r="H151" s="46">
        <f t="shared" si="127"/>
        <v>0</v>
      </c>
      <c r="I151" s="46">
        <f t="shared" si="127"/>
        <v>0</v>
      </c>
      <c r="J151" s="46">
        <f t="shared" si="127"/>
        <v>0</v>
      </c>
      <c r="K151" s="46">
        <f t="shared" si="127"/>
        <v>0</v>
      </c>
      <c r="L151" s="46">
        <f t="shared" si="127"/>
        <v>0</v>
      </c>
      <c r="M151" s="46">
        <f t="shared" si="127"/>
        <v>0</v>
      </c>
      <c r="N151" s="46">
        <f t="shared" si="127"/>
        <v>0</v>
      </c>
      <c r="O151" s="46">
        <f t="shared" si="127"/>
        <v>0</v>
      </c>
      <c r="P151" s="46">
        <f t="shared" si="127"/>
        <v>0</v>
      </c>
      <c r="Q151" s="46">
        <f t="shared" si="127"/>
        <v>0</v>
      </c>
      <c r="R151" s="46">
        <f t="shared" ref="R151" si="128">SUM(R146:R150)</f>
        <v>0</v>
      </c>
      <c r="S151" s="47"/>
    </row>
    <row r="152" spans="1:19" x14ac:dyDescent="0.2">
      <c r="A152" s="16">
        <f>IF(ISNUMBER(Tablo[[#This Row],[JOUR]]),DATE(YEAR(Tablo[[#This Row],[JOUR]]),MONTH(Tablo[[#This Row],[JOUR]])+1,0),A151)</f>
        <v>42886</v>
      </c>
      <c r="B152" s="17">
        <f>IF(ISNUMBER(Tablo[[#This Row],[JOUR]]),INT(MOD(INT((Tablo[[#This Row],[JOUR]]-2)/7)+3/5,52+5/28))+1,B151)</f>
        <v>19</v>
      </c>
      <c r="C152" s="40" t="s">
        <v>17</v>
      </c>
      <c r="D152" s="46">
        <f t="shared" ref="D152:Q152" si="129">MIN(D151,35)</f>
        <v>0</v>
      </c>
      <c r="E152" s="46">
        <f t="shared" si="129"/>
        <v>0</v>
      </c>
      <c r="F152" s="46">
        <f t="shared" si="129"/>
        <v>0</v>
      </c>
      <c r="G152" s="46">
        <f t="shared" si="129"/>
        <v>0</v>
      </c>
      <c r="H152" s="46">
        <f t="shared" si="129"/>
        <v>0</v>
      </c>
      <c r="I152" s="46">
        <f t="shared" si="129"/>
        <v>0</v>
      </c>
      <c r="J152" s="46">
        <f t="shared" si="129"/>
        <v>0</v>
      </c>
      <c r="K152" s="46">
        <f t="shared" si="129"/>
        <v>0</v>
      </c>
      <c r="L152" s="46">
        <f t="shared" si="129"/>
        <v>0</v>
      </c>
      <c r="M152" s="46">
        <f t="shared" si="129"/>
        <v>0</v>
      </c>
      <c r="N152" s="46">
        <f t="shared" si="129"/>
        <v>0</v>
      </c>
      <c r="O152" s="46">
        <f t="shared" si="129"/>
        <v>0</v>
      </c>
      <c r="P152" s="46">
        <f t="shared" si="129"/>
        <v>0</v>
      </c>
      <c r="Q152" s="46">
        <f t="shared" si="129"/>
        <v>0</v>
      </c>
      <c r="R152" s="46">
        <f t="shared" ref="R152" si="130">MIN(R151,35)</f>
        <v>0</v>
      </c>
      <c r="S152" s="47"/>
    </row>
    <row r="153" spans="1:19" ht="13.5" thickBot="1" x14ac:dyDescent="0.25">
      <c r="A153" s="18">
        <f>IF(ISNUMBER(Tablo[[#This Row],[JOUR]]),DATE(YEAR(Tablo[[#This Row],[JOUR]]),MONTH(Tablo[[#This Row],[JOUR]])+1,0),A152)</f>
        <v>42886</v>
      </c>
      <c r="B153" s="19">
        <f>IF(ISNUMBER(Tablo[[#This Row],[JOUR]]),INT(MOD(INT((Tablo[[#This Row],[JOUR]]-2)/7)+3/5,52+5/28))+1,B152)</f>
        <v>19</v>
      </c>
      <c r="C153" s="41" t="s">
        <v>18</v>
      </c>
      <c r="D153" s="48">
        <f t="shared" ref="D153:Q153" si="131">D151-D152</f>
        <v>0</v>
      </c>
      <c r="E153" s="48">
        <f t="shared" si="131"/>
        <v>0</v>
      </c>
      <c r="F153" s="48">
        <f t="shared" si="131"/>
        <v>0</v>
      </c>
      <c r="G153" s="48">
        <f t="shared" si="131"/>
        <v>0</v>
      </c>
      <c r="H153" s="48">
        <f t="shared" si="131"/>
        <v>0</v>
      </c>
      <c r="I153" s="48">
        <f t="shared" si="131"/>
        <v>0</v>
      </c>
      <c r="J153" s="48">
        <f t="shared" si="131"/>
        <v>0</v>
      </c>
      <c r="K153" s="48">
        <f t="shared" si="131"/>
        <v>0</v>
      </c>
      <c r="L153" s="48">
        <f t="shared" si="131"/>
        <v>0</v>
      </c>
      <c r="M153" s="48">
        <f t="shared" si="131"/>
        <v>0</v>
      </c>
      <c r="N153" s="48">
        <f t="shared" si="131"/>
        <v>0</v>
      </c>
      <c r="O153" s="48">
        <f t="shared" si="131"/>
        <v>0</v>
      </c>
      <c r="P153" s="48">
        <f t="shared" si="131"/>
        <v>0</v>
      </c>
      <c r="Q153" s="48">
        <f t="shared" si="131"/>
        <v>0</v>
      </c>
      <c r="R153" s="48">
        <f t="shared" ref="R153" si="132">R151-R152</f>
        <v>0</v>
      </c>
      <c r="S153" s="49"/>
    </row>
    <row r="154" spans="1:19" x14ac:dyDescent="0.2">
      <c r="A154" s="14">
        <f>IF(ISNUMBER(Tablo[[#This Row],[JOUR]]),DATE(YEAR(Tablo[[#This Row],[JOUR]]),MONTH(Tablo[[#This Row],[JOUR]])+1,0),A153)</f>
        <v>42886</v>
      </c>
      <c r="B154" s="15">
        <f>IF(ISNUMBER(Tablo[[#This Row],[JOUR]]),INT(MOD(INT((Tablo[[#This Row],[JOUR]]-2)/7)+3/5,52+5/28))+1,B153)</f>
        <v>20</v>
      </c>
      <c r="C154" s="39">
        <f>C146+7</f>
        <v>42870</v>
      </c>
      <c r="D154" s="51"/>
      <c r="E154" s="51"/>
      <c r="F154" s="51"/>
      <c r="G154" s="51"/>
      <c r="H154" s="51"/>
      <c r="I154" s="51"/>
      <c r="J154" s="51"/>
      <c r="K154" s="51"/>
      <c r="L154" s="51"/>
      <c r="M154" s="51"/>
      <c r="N154" s="51"/>
      <c r="O154" s="51"/>
      <c r="P154" s="51"/>
      <c r="Q154" s="51"/>
      <c r="R154" s="51"/>
      <c r="S154" s="42"/>
    </row>
    <row r="155" spans="1:19" x14ac:dyDescent="0.2">
      <c r="A155" s="16">
        <f>IF(ISNUMBER(Tablo[[#This Row],[JOUR]]),DATE(YEAR(Tablo[[#This Row],[JOUR]]),MONTH(Tablo[[#This Row],[JOUR]])+1,0),A154)</f>
        <v>42886</v>
      </c>
      <c r="B155" s="17">
        <f>IF(ISNUMBER(Tablo[[#This Row],[JOUR]]),INT(MOD(INT((Tablo[[#This Row],[JOUR]]-2)/7)+3/5,52+5/28))+1,B154)</f>
        <v>20</v>
      </c>
      <c r="C155" s="40">
        <f>C154+1</f>
        <v>42871</v>
      </c>
      <c r="D155" s="52"/>
      <c r="E155" s="52"/>
      <c r="F155" s="52"/>
      <c r="G155" s="52"/>
      <c r="H155" s="52"/>
      <c r="I155" s="52"/>
      <c r="J155" s="52"/>
      <c r="K155" s="52"/>
      <c r="L155" s="52"/>
      <c r="M155" s="52"/>
      <c r="N155" s="52"/>
      <c r="O155" s="52"/>
      <c r="P155" s="52"/>
      <c r="Q155" s="52"/>
      <c r="R155" s="52"/>
      <c r="S155" s="43"/>
    </row>
    <row r="156" spans="1:19" x14ac:dyDescent="0.2">
      <c r="A156" s="16">
        <f>IF(ISNUMBER(Tablo[[#This Row],[JOUR]]),DATE(YEAR(Tablo[[#This Row],[JOUR]]),MONTH(Tablo[[#This Row],[JOUR]])+1,0),A155)</f>
        <v>42886</v>
      </c>
      <c r="B156" s="17">
        <f>IF(ISNUMBER(Tablo[[#This Row],[JOUR]]),INT(MOD(INT((Tablo[[#This Row],[JOUR]]-2)/7)+3/5,52+5/28))+1,B155)</f>
        <v>20</v>
      </c>
      <c r="C156" s="40">
        <f t="shared" ref="C156:C158" si="133">C155+1</f>
        <v>42872</v>
      </c>
      <c r="D156" s="52"/>
      <c r="E156" s="52"/>
      <c r="F156" s="52"/>
      <c r="G156" s="52"/>
      <c r="H156" s="52"/>
      <c r="I156" s="52"/>
      <c r="J156" s="52"/>
      <c r="K156" s="52"/>
      <c r="L156" s="52"/>
      <c r="M156" s="52"/>
      <c r="N156" s="52"/>
      <c r="O156" s="52"/>
      <c r="P156" s="52"/>
      <c r="Q156" s="52"/>
      <c r="R156" s="52"/>
      <c r="S156" s="43"/>
    </row>
    <row r="157" spans="1:19" x14ac:dyDescent="0.2">
      <c r="A157" s="16">
        <f>IF(ISNUMBER(Tablo[[#This Row],[JOUR]]),DATE(YEAR(Tablo[[#This Row],[JOUR]]),MONTH(Tablo[[#This Row],[JOUR]])+1,0),A156)</f>
        <v>42886</v>
      </c>
      <c r="B157" s="17">
        <f>IF(ISNUMBER(Tablo[[#This Row],[JOUR]]),INT(MOD(INT((Tablo[[#This Row],[JOUR]]-2)/7)+3/5,52+5/28))+1,B156)</f>
        <v>20</v>
      </c>
      <c r="C157" s="40">
        <f t="shared" si="133"/>
        <v>42873</v>
      </c>
      <c r="D157" s="52"/>
      <c r="E157" s="52"/>
      <c r="F157" s="52"/>
      <c r="G157" s="52"/>
      <c r="H157" s="52"/>
      <c r="I157" s="52"/>
      <c r="J157" s="52"/>
      <c r="K157" s="52"/>
      <c r="L157" s="52"/>
      <c r="M157" s="52"/>
      <c r="N157" s="52"/>
      <c r="O157" s="52"/>
      <c r="P157" s="52"/>
      <c r="Q157" s="52"/>
      <c r="R157" s="52"/>
      <c r="S157" s="43"/>
    </row>
    <row r="158" spans="1:19" x14ac:dyDescent="0.2">
      <c r="A158" s="16">
        <f>IF(ISNUMBER(Tablo[[#This Row],[JOUR]]),DATE(YEAR(Tablo[[#This Row],[JOUR]]),MONTH(Tablo[[#This Row],[JOUR]])+1,0),A157)</f>
        <v>42886</v>
      </c>
      <c r="B158" s="17">
        <f>IF(ISNUMBER(Tablo[[#This Row],[JOUR]]),INT(MOD(INT((Tablo[[#This Row],[JOUR]]-2)/7)+3/5,52+5/28))+1,B157)</f>
        <v>20</v>
      </c>
      <c r="C158" s="40">
        <f t="shared" si="133"/>
        <v>42874</v>
      </c>
      <c r="D158" s="52"/>
      <c r="E158" s="52"/>
      <c r="F158" s="52"/>
      <c r="G158" s="52"/>
      <c r="H158" s="52"/>
      <c r="I158" s="52"/>
      <c r="J158" s="52"/>
      <c r="K158" s="52"/>
      <c r="L158" s="52"/>
      <c r="M158" s="52"/>
      <c r="N158" s="52"/>
      <c r="O158" s="52"/>
      <c r="P158" s="52"/>
      <c r="Q158" s="52"/>
      <c r="R158" s="52"/>
      <c r="S158" s="43"/>
    </row>
    <row r="159" spans="1:19" x14ac:dyDescent="0.2">
      <c r="A159" s="16">
        <f>IF(ISNUMBER(Tablo[[#This Row],[JOUR]]),DATE(YEAR(Tablo[[#This Row],[JOUR]]),MONTH(Tablo[[#This Row],[JOUR]])+1,0),A158)</f>
        <v>42886</v>
      </c>
      <c r="B159" s="17">
        <f>IF(ISNUMBER(Tablo[[#This Row],[JOUR]]),INT(MOD(INT((Tablo[[#This Row],[JOUR]]-2)/7)+3/5,52+5/28))+1,B158)</f>
        <v>20</v>
      </c>
      <c r="C159" s="40" t="s">
        <v>16</v>
      </c>
      <c r="D159" s="46">
        <f t="shared" ref="D159:Q159" si="134">SUM(D154:D158)</f>
        <v>0</v>
      </c>
      <c r="E159" s="46">
        <f t="shared" si="134"/>
        <v>0</v>
      </c>
      <c r="F159" s="46">
        <f t="shared" si="134"/>
        <v>0</v>
      </c>
      <c r="G159" s="46">
        <f t="shared" si="134"/>
        <v>0</v>
      </c>
      <c r="H159" s="46">
        <f t="shared" si="134"/>
        <v>0</v>
      </c>
      <c r="I159" s="46">
        <f t="shared" si="134"/>
        <v>0</v>
      </c>
      <c r="J159" s="46">
        <f t="shared" si="134"/>
        <v>0</v>
      </c>
      <c r="K159" s="46">
        <f t="shared" si="134"/>
        <v>0</v>
      </c>
      <c r="L159" s="46">
        <f t="shared" si="134"/>
        <v>0</v>
      </c>
      <c r="M159" s="46">
        <f t="shared" si="134"/>
        <v>0</v>
      </c>
      <c r="N159" s="46">
        <f t="shared" si="134"/>
        <v>0</v>
      </c>
      <c r="O159" s="46">
        <f t="shared" si="134"/>
        <v>0</v>
      </c>
      <c r="P159" s="46">
        <f t="shared" si="134"/>
        <v>0</v>
      </c>
      <c r="Q159" s="46">
        <f t="shared" si="134"/>
        <v>0</v>
      </c>
      <c r="R159" s="46">
        <f t="shared" ref="R159" si="135">SUM(R154:R158)</f>
        <v>0</v>
      </c>
      <c r="S159" s="47"/>
    </row>
    <row r="160" spans="1:19" x14ac:dyDescent="0.2">
      <c r="A160" s="16">
        <f>IF(ISNUMBER(Tablo[[#This Row],[JOUR]]),DATE(YEAR(Tablo[[#This Row],[JOUR]]),MONTH(Tablo[[#This Row],[JOUR]])+1,0),A159)</f>
        <v>42886</v>
      </c>
      <c r="B160" s="17">
        <f>IF(ISNUMBER(Tablo[[#This Row],[JOUR]]),INT(MOD(INT((Tablo[[#This Row],[JOUR]]-2)/7)+3/5,52+5/28))+1,B159)</f>
        <v>20</v>
      </c>
      <c r="C160" s="40" t="s">
        <v>17</v>
      </c>
      <c r="D160" s="46">
        <f t="shared" ref="D160:Q160" si="136">MIN(D159,35)</f>
        <v>0</v>
      </c>
      <c r="E160" s="46">
        <f t="shared" si="136"/>
        <v>0</v>
      </c>
      <c r="F160" s="46">
        <f t="shared" si="136"/>
        <v>0</v>
      </c>
      <c r="G160" s="46">
        <f t="shared" si="136"/>
        <v>0</v>
      </c>
      <c r="H160" s="46">
        <f t="shared" si="136"/>
        <v>0</v>
      </c>
      <c r="I160" s="46">
        <f t="shared" si="136"/>
        <v>0</v>
      </c>
      <c r="J160" s="46">
        <f t="shared" si="136"/>
        <v>0</v>
      </c>
      <c r="K160" s="46">
        <f t="shared" si="136"/>
        <v>0</v>
      </c>
      <c r="L160" s="46">
        <f t="shared" si="136"/>
        <v>0</v>
      </c>
      <c r="M160" s="46">
        <f t="shared" si="136"/>
        <v>0</v>
      </c>
      <c r="N160" s="46">
        <f t="shared" si="136"/>
        <v>0</v>
      </c>
      <c r="O160" s="46">
        <f t="shared" si="136"/>
        <v>0</v>
      </c>
      <c r="P160" s="46">
        <f t="shared" si="136"/>
        <v>0</v>
      </c>
      <c r="Q160" s="46">
        <f t="shared" si="136"/>
        <v>0</v>
      </c>
      <c r="R160" s="46">
        <f t="shared" ref="R160" si="137">MIN(R159,35)</f>
        <v>0</v>
      </c>
      <c r="S160" s="47"/>
    </row>
    <row r="161" spans="1:19" ht="13.5" thickBot="1" x14ac:dyDescent="0.25">
      <c r="A161" s="18">
        <f>IF(ISNUMBER(Tablo[[#This Row],[JOUR]]),DATE(YEAR(Tablo[[#This Row],[JOUR]]),MONTH(Tablo[[#This Row],[JOUR]])+1,0),A160)</f>
        <v>42886</v>
      </c>
      <c r="B161" s="19">
        <f>IF(ISNUMBER(Tablo[[#This Row],[JOUR]]),INT(MOD(INT((Tablo[[#This Row],[JOUR]]-2)/7)+3/5,52+5/28))+1,B160)</f>
        <v>20</v>
      </c>
      <c r="C161" s="41" t="s">
        <v>18</v>
      </c>
      <c r="D161" s="48">
        <f t="shared" ref="D161:Q161" si="138">D159-D160</f>
        <v>0</v>
      </c>
      <c r="E161" s="48">
        <f t="shared" si="138"/>
        <v>0</v>
      </c>
      <c r="F161" s="48">
        <f t="shared" si="138"/>
        <v>0</v>
      </c>
      <c r="G161" s="48">
        <f t="shared" si="138"/>
        <v>0</v>
      </c>
      <c r="H161" s="48">
        <f t="shared" si="138"/>
        <v>0</v>
      </c>
      <c r="I161" s="48">
        <f t="shared" si="138"/>
        <v>0</v>
      </c>
      <c r="J161" s="48">
        <f t="shared" si="138"/>
        <v>0</v>
      </c>
      <c r="K161" s="48">
        <f t="shared" si="138"/>
        <v>0</v>
      </c>
      <c r="L161" s="48">
        <f t="shared" si="138"/>
        <v>0</v>
      </c>
      <c r="M161" s="48">
        <f t="shared" si="138"/>
        <v>0</v>
      </c>
      <c r="N161" s="48">
        <f t="shared" si="138"/>
        <v>0</v>
      </c>
      <c r="O161" s="48">
        <f t="shared" si="138"/>
        <v>0</v>
      </c>
      <c r="P161" s="48">
        <f t="shared" si="138"/>
        <v>0</v>
      </c>
      <c r="Q161" s="48">
        <f t="shared" si="138"/>
        <v>0</v>
      </c>
      <c r="R161" s="48">
        <f t="shared" ref="R161" si="139">R159-R160</f>
        <v>0</v>
      </c>
      <c r="S161" s="49"/>
    </row>
    <row r="162" spans="1:19" x14ac:dyDescent="0.2">
      <c r="A162" s="14">
        <f>IF(ISNUMBER(Tablo[[#This Row],[JOUR]]),DATE(YEAR(Tablo[[#This Row],[JOUR]]),MONTH(Tablo[[#This Row],[JOUR]])+1,0),A161)</f>
        <v>42886</v>
      </c>
      <c r="B162" s="15">
        <f>IF(ISNUMBER(Tablo[[#This Row],[JOUR]]),INT(MOD(INT((Tablo[[#This Row],[JOUR]]-2)/7)+3/5,52+5/28))+1,B161)</f>
        <v>21</v>
      </c>
      <c r="C162" s="39">
        <f>C154+7</f>
        <v>42877</v>
      </c>
      <c r="D162" s="51"/>
      <c r="E162" s="51"/>
      <c r="F162" s="51"/>
      <c r="G162" s="51"/>
      <c r="H162" s="51"/>
      <c r="I162" s="51"/>
      <c r="J162" s="51"/>
      <c r="K162" s="51"/>
      <c r="L162" s="51"/>
      <c r="M162" s="51"/>
      <c r="N162" s="51"/>
      <c r="O162" s="51"/>
      <c r="P162" s="51"/>
      <c r="Q162" s="51"/>
      <c r="R162" s="51"/>
      <c r="S162" s="42"/>
    </row>
    <row r="163" spans="1:19" x14ac:dyDescent="0.2">
      <c r="A163" s="16">
        <f>IF(ISNUMBER(Tablo[[#This Row],[JOUR]]),DATE(YEAR(Tablo[[#This Row],[JOUR]]),MONTH(Tablo[[#This Row],[JOUR]])+1,0),A162)</f>
        <v>42886</v>
      </c>
      <c r="B163" s="17">
        <f>IF(ISNUMBER(Tablo[[#This Row],[JOUR]]),INT(MOD(INT((Tablo[[#This Row],[JOUR]]-2)/7)+3/5,52+5/28))+1,B162)</f>
        <v>21</v>
      </c>
      <c r="C163" s="40">
        <f>C162+1</f>
        <v>42878</v>
      </c>
      <c r="D163" s="52"/>
      <c r="E163" s="52"/>
      <c r="F163" s="52"/>
      <c r="G163" s="52"/>
      <c r="H163" s="52"/>
      <c r="I163" s="52"/>
      <c r="J163" s="52"/>
      <c r="K163" s="52"/>
      <c r="L163" s="52"/>
      <c r="M163" s="52"/>
      <c r="N163" s="52"/>
      <c r="O163" s="52"/>
      <c r="P163" s="52"/>
      <c r="Q163" s="52"/>
      <c r="R163" s="52"/>
      <c r="S163" s="43"/>
    </row>
    <row r="164" spans="1:19" x14ac:dyDescent="0.2">
      <c r="A164" s="16">
        <f>IF(ISNUMBER(Tablo[[#This Row],[JOUR]]),DATE(YEAR(Tablo[[#This Row],[JOUR]]),MONTH(Tablo[[#This Row],[JOUR]])+1,0),A163)</f>
        <v>42886</v>
      </c>
      <c r="B164" s="17">
        <f>IF(ISNUMBER(Tablo[[#This Row],[JOUR]]),INT(MOD(INT((Tablo[[#This Row],[JOUR]]-2)/7)+3/5,52+5/28))+1,B163)</f>
        <v>21</v>
      </c>
      <c r="C164" s="40">
        <f t="shared" ref="C164:C166" si="140">C163+1</f>
        <v>42879</v>
      </c>
      <c r="D164" s="52"/>
      <c r="E164" s="52"/>
      <c r="F164" s="52"/>
      <c r="G164" s="52"/>
      <c r="H164" s="52"/>
      <c r="I164" s="52"/>
      <c r="J164" s="52"/>
      <c r="K164" s="52"/>
      <c r="L164" s="52"/>
      <c r="M164" s="52"/>
      <c r="N164" s="52"/>
      <c r="O164" s="52"/>
      <c r="P164" s="52"/>
      <c r="Q164" s="52"/>
      <c r="R164" s="52"/>
      <c r="S164" s="43"/>
    </row>
    <row r="165" spans="1:19" x14ac:dyDescent="0.2">
      <c r="A165" s="16">
        <f>IF(ISNUMBER(Tablo[[#This Row],[JOUR]]),DATE(YEAR(Tablo[[#This Row],[JOUR]]),MONTH(Tablo[[#This Row],[JOUR]])+1,0),A164)</f>
        <v>42886</v>
      </c>
      <c r="B165" s="17">
        <f>IF(ISNUMBER(Tablo[[#This Row],[JOUR]]),INT(MOD(INT((Tablo[[#This Row],[JOUR]]-2)/7)+3/5,52+5/28))+1,B164)</f>
        <v>21</v>
      </c>
      <c r="C165" s="40">
        <f t="shared" si="140"/>
        <v>42880</v>
      </c>
      <c r="D165" s="52"/>
      <c r="E165" s="52"/>
      <c r="F165" s="52"/>
      <c r="G165" s="52"/>
      <c r="H165" s="52"/>
      <c r="I165" s="52"/>
      <c r="J165" s="52"/>
      <c r="K165" s="52"/>
      <c r="L165" s="52"/>
      <c r="M165" s="52"/>
      <c r="N165" s="52"/>
      <c r="O165" s="52"/>
      <c r="P165" s="52"/>
      <c r="Q165" s="52"/>
      <c r="R165" s="52"/>
      <c r="S165" s="43"/>
    </row>
    <row r="166" spans="1:19" x14ac:dyDescent="0.2">
      <c r="A166" s="16">
        <f>IF(ISNUMBER(Tablo[[#This Row],[JOUR]]),DATE(YEAR(Tablo[[#This Row],[JOUR]]),MONTH(Tablo[[#This Row],[JOUR]])+1,0),A165)</f>
        <v>42886</v>
      </c>
      <c r="B166" s="17">
        <f>IF(ISNUMBER(Tablo[[#This Row],[JOUR]]),INT(MOD(INT((Tablo[[#This Row],[JOUR]]-2)/7)+3/5,52+5/28))+1,B165)</f>
        <v>21</v>
      </c>
      <c r="C166" s="40">
        <f t="shared" si="140"/>
        <v>42881</v>
      </c>
      <c r="D166" s="52"/>
      <c r="E166" s="52"/>
      <c r="F166" s="52"/>
      <c r="G166" s="52"/>
      <c r="H166" s="52"/>
      <c r="I166" s="52"/>
      <c r="J166" s="52"/>
      <c r="K166" s="52"/>
      <c r="L166" s="52"/>
      <c r="M166" s="52"/>
      <c r="N166" s="52"/>
      <c r="O166" s="52"/>
      <c r="P166" s="52"/>
      <c r="Q166" s="52"/>
      <c r="R166" s="52"/>
      <c r="S166" s="43"/>
    </row>
    <row r="167" spans="1:19" x14ac:dyDescent="0.2">
      <c r="A167" s="16">
        <f>IF(ISNUMBER(Tablo[[#This Row],[JOUR]]),DATE(YEAR(Tablo[[#This Row],[JOUR]]),MONTH(Tablo[[#This Row],[JOUR]])+1,0),A166)</f>
        <v>42886</v>
      </c>
      <c r="B167" s="17">
        <f>IF(ISNUMBER(Tablo[[#This Row],[JOUR]]),INT(MOD(INT((Tablo[[#This Row],[JOUR]]-2)/7)+3/5,52+5/28))+1,B166)</f>
        <v>21</v>
      </c>
      <c r="C167" s="40" t="s">
        <v>16</v>
      </c>
      <c r="D167" s="46">
        <f t="shared" ref="D167:Q167" si="141">SUM(D162:D166)</f>
        <v>0</v>
      </c>
      <c r="E167" s="46">
        <f t="shared" si="141"/>
        <v>0</v>
      </c>
      <c r="F167" s="46">
        <f t="shared" si="141"/>
        <v>0</v>
      </c>
      <c r="G167" s="46">
        <f t="shared" si="141"/>
        <v>0</v>
      </c>
      <c r="H167" s="46">
        <f t="shared" si="141"/>
        <v>0</v>
      </c>
      <c r="I167" s="46">
        <f t="shared" si="141"/>
        <v>0</v>
      </c>
      <c r="J167" s="46">
        <f t="shared" si="141"/>
        <v>0</v>
      </c>
      <c r="K167" s="46">
        <f t="shared" si="141"/>
        <v>0</v>
      </c>
      <c r="L167" s="46">
        <f t="shared" si="141"/>
        <v>0</v>
      </c>
      <c r="M167" s="46">
        <f t="shared" si="141"/>
        <v>0</v>
      </c>
      <c r="N167" s="46">
        <f t="shared" si="141"/>
        <v>0</v>
      </c>
      <c r="O167" s="46">
        <f t="shared" si="141"/>
        <v>0</v>
      </c>
      <c r="P167" s="46">
        <f t="shared" si="141"/>
        <v>0</v>
      </c>
      <c r="Q167" s="46">
        <f t="shared" si="141"/>
        <v>0</v>
      </c>
      <c r="R167" s="46">
        <f t="shared" ref="R167" si="142">SUM(R162:R166)</f>
        <v>0</v>
      </c>
      <c r="S167" s="47"/>
    </row>
    <row r="168" spans="1:19" x14ac:dyDescent="0.2">
      <c r="A168" s="16">
        <f>IF(ISNUMBER(Tablo[[#This Row],[JOUR]]),DATE(YEAR(Tablo[[#This Row],[JOUR]]),MONTH(Tablo[[#This Row],[JOUR]])+1,0),A167)</f>
        <v>42886</v>
      </c>
      <c r="B168" s="17">
        <f>IF(ISNUMBER(Tablo[[#This Row],[JOUR]]),INT(MOD(INT((Tablo[[#This Row],[JOUR]]-2)/7)+3/5,52+5/28))+1,B167)</f>
        <v>21</v>
      </c>
      <c r="C168" s="40" t="s">
        <v>17</v>
      </c>
      <c r="D168" s="46">
        <f t="shared" ref="D168:Q168" si="143">MIN(D167,35)</f>
        <v>0</v>
      </c>
      <c r="E168" s="46">
        <f t="shared" si="143"/>
        <v>0</v>
      </c>
      <c r="F168" s="46">
        <f t="shared" si="143"/>
        <v>0</v>
      </c>
      <c r="G168" s="46">
        <f t="shared" si="143"/>
        <v>0</v>
      </c>
      <c r="H168" s="46">
        <f t="shared" si="143"/>
        <v>0</v>
      </c>
      <c r="I168" s="46">
        <f t="shared" si="143"/>
        <v>0</v>
      </c>
      <c r="J168" s="46">
        <f t="shared" si="143"/>
        <v>0</v>
      </c>
      <c r="K168" s="46">
        <f t="shared" si="143"/>
        <v>0</v>
      </c>
      <c r="L168" s="46">
        <f t="shared" si="143"/>
        <v>0</v>
      </c>
      <c r="M168" s="46">
        <f t="shared" si="143"/>
        <v>0</v>
      </c>
      <c r="N168" s="46">
        <f t="shared" si="143"/>
        <v>0</v>
      </c>
      <c r="O168" s="46">
        <f t="shared" si="143"/>
        <v>0</v>
      </c>
      <c r="P168" s="46">
        <f t="shared" si="143"/>
        <v>0</v>
      </c>
      <c r="Q168" s="46">
        <f t="shared" si="143"/>
        <v>0</v>
      </c>
      <c r="R168" s="46">
        <f t="shared" ref="R168" si="144">MIN(R167,35)</f>
        <v>0</v>
      </c>
      <c r="S168" s="47"/>
    </row>
    <row r="169" spans="1:19" ht="13.5" thickBot="1" x14ac:dyDescent="0.25">
      <c r="A169" s="18">
        <f>IF(ISNUMBER(Tablo[[#This Row],[JOUR]]),DATE(YEAR(Tablo[[#This Row],[JOUR]]),MONTH(Tablo[[#This Row],[JOUR]])+1,0),A168)</f>
        <v>42886</v>
      </c>
      <c r="B169" s="19">
        <f>IF(ISNUMBER(Tablo[[#This Row],[JOUR]]),INT(MOD(INT((Tablo[[#This Row],[JOUR]]-2)/7)+3/5,52+5/28))+1,B168)</f>
        <v>21</v>
      </c>
      <c r="C169" s="41" t="s">
        <v>18</v>
      </c>
      <c r="D169" s="48">
        <f t="shared" ref="D169:Q169" si="145">D167-D168</f>
        <v>0</v>
      </c>
      <c r="E169" s="48">
        <f t="shared" si="145"/>
        <v>0</v>
      </c>
      <c r="F169" s="48">
        <f t="shared" si="145"/>
        <v>0</v>
      </c>
      <c r="G169" s="48">
        <f t="shared" si="145"/>
        <v>0</v>
      </c>
      <c r="H169" s="48">
        <f t="shared" si="145"/>
        <v>0</v>
      </c>
      <c r="I169" s="48">
        <f t="shared" si="145"/>
        <v>0</v>
      </c>
      <c r="J169" s="48">
        <f t="shared" si="145"/>
        <v>0</v>
      </c>
      <c r="K169" s="48">
        <f t="shared" si="145"/>
        <v>0</v>
      </c>
      <c r="L169" s="48">
        <f t="shared" si="145"/>
        <v>0</v>
      </c>
      <c r="M169" s="48">
        <f t="shared" si="145"/>
        <v>0</v>
      </c>
      <c r="N169" s="48">
        <f t="shared" si="145"/>
        <v>0</v>
      </c>
      <c r="O169" s="48">
        <f t="shared" si="145"/>
        <v>0</v>
      </c>
      <c r="P169" s="48">
        <f t="shared" si="145"/>
        <v>0</v>
      </c>
      <c r="Q169" s="48">
        <f t="shared" si="145"/>
        <v>0</v>
      </c>
      <c r="R169" s="48">
        <f t="shared" ref="R169" si="146">R167-R168</f>
        <v>0</v>
      </c>
      <c r="S169" s="49"/>
    </row>
    <row r="170" spans="1:19" x14ac:dyDescent="0.2">
      <c r="A170" s="14">
        <f>IF(ISNUMBER(Tablo[[#This Row],[JOUR]]),DATE(YEAR(Tablo[[#This Row],[JOUR]]),MONTH(Tablo[[#This Row],[JOUR]])+1,0),A169)</f>
        <v>42886</v>
      </c>
      <c r="B170" s="15">
        <f>IF(ISNUMBER(Tablo[[#This Row],[JOUR]]),INT(MOD(INT((Tablo[[#This Row],[JOUR]]-2)/7)+3/5,52+5/28))+1,B169)</f>
        <v>22</v>
      </c>
      <c r="C170" s="39">
        <f>C162+7</f>
        <v>42884</v>
      </c>
      <c r="D170" s="51"/>
      <c r="E170" s="51"/>
      <c r="F170" s="51"/>
      <c r="G170" s="51"/>
      <c r="H170" s="51"/>
      <c r="I170" s="51"/>
      <c r="J170" s="51"/>
      <c r="K170" s="51"/>
      <c r="L170" s="51"/>
      <c r="M170" s="51"/>
      <c r="N170" s="51"/>
      <c r="O170" s="51"/>
      <c r="P170" s="51"/>
      <c r="Q170" s="51"/>
      <c r="R170" s="51"/>
      <c r="S170" s="42"/>
    </row>
    <row r="171" spans="1:19" x14ac:dyDescent="0.2">
      <c r="A171" s="16">
        <f>IF(ISNUMBER(Tablo[[#This Row],[JOUR]]),DATE(YEAR(Tablo[[#This Row],[JOUR]]),MONTH(Tablo[[#This Row],[JOUR]])+1,0),A170)</f>
        <v>42886</v>
      </c>
      <c r="B171" s="17">
        <f>IF(ISNUMBER(Tablo[[#This Row],[JOUR]]),INT(MOD(INT((Tablo[[#This Row],[JOUR]]-2)/7)+3/5,52+5/28))+1,B170)</f>
        <v>22</v>
      </c>
      <c r="C171" s="40">
        <f>C170+1</f>
        <v>42885</v>
      </c>
      <c r="D171" s="52"/>
      <c r="E171" s="52"/>
      <c r="F171" s="52"/>
      <c r="G171" s="52"/>
      <c r="H171" s="52"/>
      <c r="I171" s="52"/>
      <c r="J171" s="52"/>
      <c r="K171" s="52"/>
      <c r="L171" s="52"/>
      <c r="M171" s="52"/>
      <c r="N171" s="52"/>
      <c r="O171" s="52"/>
      <c r="P171" s="52"/>
      <c r="Q171" s="52"/>
      <c r="R171" s="52"/>
      <c r="S171" s="43"/>
    </row>
    <row r="172" spans="1:19" x14ac:dyDescent="0.2">
      <c r="A172" s="16">
        <f>IF(ISNUMBER(Tablo[[#This Row],[JOUR]]),DATE(YEAR(Tablo[[#This Row],[JOUR]]),MONTH(Tablo[[#This Row],[JOUR]])+1,0),A171)</f>
        <v>42886</v>
      </c>
      <c r="B172" s="17">
        <f>IF(ISNUMBER(Tablo[[#This Row],[JOUR]]),INT(MOD(INT((Tablo[[#This Row],[JOUR]]-2)/7)+3/5,52+5/28))+1,B171)</f>
        <v>22</v>
      </c>
      <c r="C172" s="40">
        <f t="shared" ref="C172:C174" si="147">C171+1</f>
        <v>42886</v>
      </c>
      <c r="D172" s="52"/>
      <c r="E172" s="52"/>
      <c r="F172" s="52"/>
      <c r="G172" s="52"/>
      <c r="H172" s="52"/>
      <c r="I172" s="52"/>
      <c r="J172" s="52"/>
      <c r="K172" s="52"/>
      <c r="L172" s="52"/>
      <c r="M172" s="52"/>
      <c r="N172" s="52"/>
      <c r="O172" s="52"/>
      <c r="P172" s="52"/>
      <c r="Q172" s="52"/>
      <c r="R172" s="52"/>
      <c r="S172" s="43"/>
    </row>
    <row r="173" spans="1:19" x14ac:dyDescent="0.2">
      <c r="A173" s="16">
        <f>IF(ISNUMBER(Tablo[[#This Row],[JOUR]]),DATE(YEAR(Tablo[[#This Row],[JOUR]]),MONTH(Tablo[[#This Row],[JOUR]])+1,0),A172)</f>
        <v>42916</v>
      </c>
      <c r="B173" s="17">
        <f>IF(ISNUMBER(Tablo[[#This Row],[JOUR]]),INT(MOD(INT((Tablo[[#This Row],[JOUR]]-2)/7)+3/5,52+5/28))+1,B172)</f>
        <v>22</v>
      </c>
      <c r="C173" s="40">
        <f t="shared" si="147"/>
        <v>42887</v>
      </c>
      <c r="D173" s="52"/>
      <c r="E173" s="52"/>
      <c r="F173" s="52"/>
      <c r="G173" s="52"/>
      <c r="H173" s="52"/>
      <c r="I173" s="52"/>
      <c r="J173" s="52"/>
      <c r="K173" s="52"/>
      <c r="L173" s="52"/>
      <c r="M173" s="52"/>
      <c r="N173" s="52"/>
      <c r="O173" s="52"/>
      <c r="P173" s="52"/>
      <c r="Q173" s="52"/>
      <c r="R173" s="52"/>
      <c r="S173" s="43"/>
    </row>
    <row r="174" spans="1:19" x14ac:dyDescent="0.2">
      <c r="A174" s="16">
        <f>IF(ISNUMBER(Tablo[[#This Row],[JOUR]]),DATE(YEAR(Tablo[[#This Row],[JOUR]]),MONTH(Tablo[[#This Row],[JOUR]])+1,0),A173)</f>
        <v>42916</v>
      </c>
      <c r="B174" s="17">
        <f>IF(ISNUMBER(Tablo[[#This Row],[JOUR]]),INT(MOD(INT((Tablo[[#This Row],[JOUR]]-2)/7)+3/5,52+5/28))+1,B173)</f>
        <v>22</v>
      </c>
      <c r="C174" s="40">
        <f t="shared" si="147"/>
        <v>42888</v>
      </c>
      <c r="D174" s="52"/>
      <c r="E174" s="52"/>
      <c r="F174" s="52"/>
      <c r="G174" s="52"/>
      <c r="H174" s="52"/>
      <c r="I174" s="52"/>
      <c r="J174" s="52"/>
      <c r="K174" s="52"/>
      <c r="L174" s="52"/>
      <c r="M174" s="52"/>
      <c r="N174" s="52"/>
      <c r="O174" s="52"/>
      <c r="P174" s="52"/>
      <c r="Q174" s="52"/>
      <c r="R174" s="52"/>
      <c r="S174" s="43"/>
    </row>
    <row r="175" spans="1:19" x14ac:dyDescent="0.2">
      <c r="A175" s="16">
        <f>IF(ISNUMBER(Tablo[[#This Row],[JOUR]]),DATE(YEAR(Tablo[[#This Row],[JOUR]]),MONTH(Tablo[[#This Row],[JOUR]])+1,0),A174)</f>
        <v>42916</v>
      </c>
      <c r="B175" s="17">
        <f>IF(ISNUMBER(Tablo[[#This Row],[JOUR]]),INT(MOD(INT((Tablo[[#This Row],[JOUR]]-2)/7)+3/5,52+5/28))+1,B174)</f>
        <v>22</v>
      </c>
      <c r="C175" s="40" t="s">
        <v>16</v>
      </c>
      <c r="D175" s="46">
        <f t="shared" ref="D175:Q175" si="148">SUM(D170:D174)</f>
        <v>0</v>
      </c>
      <c r="E175" s="46">
        <f t="shared" si="148"/>
        <v>0</v>
      </c>
      <c r="F175" s="46">
        <f t="shared" si="148"/>
        <v>0</v>
      </c>
      <c r="G175" s="46">
        <f t="shared" si="148"/>
        <v>0</v>
      </c>
      <c r="H175" s="46">
        <f t="shared" si="148"/>
        <v>0</v>
      </c>
      <c r="I175" s="46">
        <f t="shared" si="148"/>
        <v>0</v>
      </c>
      <c r="J175" s="46">
        <f t="shared" si="148"/>
        <v>0</v>
      </c>
      <c r="K175" s="46">
        <f t="shared" si="148"/>
        <v>0</v>
      </c>
      <c r="L175" s="46">
        <f t="shared" si="148"/>
        <v>0</v>
      </c>
      <c r="M175" s="46">
        <f t="shared" si="148"/>
        <v>0</v>
      </c>
      <c r="N175" s="46">
        <f t="shared" si="148"/>
        <v>0</v>
      </c>
      <c r="O175" s="46">
        <f t="shared" si="148"/>
        <v>0</v>
      </c>
      <c r="P175" s="46">
        <f t="shared" si="148"/>
        <v>0</v>
      </c>
      <c r="Q175" s="46">
        <f t="shared" si="148"/>
        <v>0</v>
      </c>
      <c r="R175" s="46">
        <f t="shared" ref="R175" si="149">SUM(R170:R174)</f>
        <v>0</v>
      </c>
      <c r="S175" s="47"/>
    </row>
    <row r="176" spans="1:19" x14ac:dyDescent="0.2">
      <c r="A176" s="16">
        <f>IF(ISNUMBER(Tablo[[#This Row],[JOUR]]),DATE(YEAR(Tablo[[#This Row],[JOUR]]),MONTH(Tablo[[#This Row],[JOUR]])+1,0),A175)</f>
        <v>42916</v>
      </c>
      <c r="B176" s="17">
        <f>IF(ISNUMBER(Tablo[[#This Row],[JOUR]]),INT(MOD(INT((Tablo[[#This Row],[JOUR]]-2)/7)+3/5,52+5/28))+1,B175)</f>
        <v>22</v>
      </c>
      <c r="C176" s="40" t="s">
        <v>17</v>
      </c>
      <c r="D176" s="46">
        <f t="shared" ref="D176:Q176" si="150">MIN(D175,35)</f>
        <v>0</v>
      </c>
      <c r="E176" s="46">
        <f t="shared" si="150"/>
        <v>0</v>
      </c>
      <c r="F176" s="46">
        <f t="shared" si="150"/>
        <v>0</v>
      </c>
      <c r="G176" s="46">
        <f t="shared" si="150"/>
        <v>0</v>
      </c>
      <c r="H176" s="46">
        <f t="shared" si="150"/>
        <v>0</v>
      </c>
      <c r="I176" s="46">
        <f t="shared" si="150"/>
        <v>0</v>
      </c>
      <c r="J176" s="46">
        <f t="shared" si="150"/>
        <v>0</v>
      </c>
      <c r="K176" s="46">
        <f t="shared" si="150"/>
        <v>0</v>
      </c>
      <c r="L176" s="46">
        <f t="shared" si="150"/>
        <v>0</v>
      </c>
      <c r="M176" s="46">
        <f t="shared" si="150"/>
        <v>0</v>
      </c>
      <c r="N176" s="46">
        <f t="shared" si="150"/>
        <v>0</v>
      </c>
      <c r="O176" s="46">
        <f t="shared" si="150"/>
        <v>0</v>
      </c>
      <c r="P176" s="46">
        <f t="shared" si="150"/>
        <v>0</v>
      </c>
      <c r="Q176" s="46">
        <f t="shared" si="150"/>
        <v>0</v>
      </c>
      <c r="R176" s="46">
        <f t="shared" ref="R176" si="151">MIN(R175,35)</f>
        <v>0</v>
      </c>
      <c r="S176" s="47"/>
    </row>
    <row r="177" spans="1:19" ht="13.5" thickBot="1" x14ac:dyDescent="0.25">
      <c r="A177" s="18">
        <f>IF(ISNUMBER(Tablo[[#This Row],[JOUR]]),DATE(YEAR(Tablo[[#This Row],[JOUR]]),MONTH(Tablo[[#This Row],[JOUR]])+1,0),A176)</f>
        <v>42916</v>
      </c>
      <c r="B177" s="19">
        <f>IF(ISNUMBER(Tablo[[#This Row],[JOUR]]),INT(MOD(INT((Tablo[[#This Row],[JOUR]]-2)/7)+3/5,52+5/28))+1,B176)</f>
        <v>22</v>
      </c>
      <c r="C177" s="41" t="s">
        <v>18</v>
      </c>
      <c r="D177" s="48">
        <f t="shared" ref="D177:Q177" si="152">D175-D176</f>
        <v>0</v>
      </c>
      <c r="E177" s="48">
        <f t="shared" si="152"/>
        <v>0</v>
      </c>
      <c r="F177" s="48">
        <f t="shared" si="152"/>
        <v>0</v>
      </c>
      <c r="G177" s="48">
        <f t="shared" si="152"/>
        <v>0</v>
      </c>
      <c r="H177" s="48">
        <f t="shared" si="152"/>
        <v>0</v>
      </c>
      <c r="I177" s="48">
        <f t="shared" si="152"/>
        <v>0</v>
      </c>
      <c r="J177" s="48">
        <f t="shared" si="152"/>
        <v>0</v>
      </c>
      <c r="K177" s="48">
        <f t="shared" si="152"/>
        <v>0</v>
      </c>
      <c r="L177" s="48">
        <f t="shared" si="152"/>
        <v>0</v>
      </c>
      <c r="M177" s="48">
        <f t="shared" si="152"/>
        <v>0</v>
      </c>
      <c r="N177" s="48">
        <f t="shared" si="152"/>
        <v>0</v>
      </c>
      <c r="O177" s="48">
        <f t="shared" si="152"/>
        <v>0</v>
      </c>
      <c r="P177" s="48">
        <f t="shared" si="152"/>
        <v>0</v>
      </c>
      <c r="Q177" s="48">
        <f t="shared" si="152"/>
        <v>0</v>
      </c>
      <c r="R177" s="48">
        <f t="shared" ref="R177" si="153">R175-R176</f>
        <v>0</v>
      </c>
      <c r="S177" s="49"/>
    </row>
    <row r="178" spans="1:19" x14ac:dyDescent="0.2">
      <c r="A178" s="14">
        <f>IF(ISNUMBER(Tablo[[#This Row],[JOUR]]),DATE(YEAR(Tablo[[#This Row],[JOUR]]),MONTH(Tablo[[#This Row],[JOUR]])+1,0),A177)</f>
        <v>42916</v>
      </c>
      <c r="B178" s="15">
        <f>IF(ISNUMBER(Tablo[[#This Row],[JOUR]]),INT(MOD(INT((Tablo[[#This Row],[JOUR]]-2)/7)+3/5,52+5/28))+1,B177)</f>
        <v>23</v>
      </c>
      <c r="C178" s="39">
        <f>C170+7</f>
        <v>42891</v>
      </c>
      <c r="D178" s="51"/>
      <c r="E178" s="51"/>
      <c r="F178" s="51"/>
      <c r="G178" s="51"/>
      <c r="H178" s="51"/>
      <c r="I178" s="51"/>
      <c r="J178" s="51"/>
      <c r="K178" s="51"/>
      <c r="L178" s="51"/>
      <c r="M178" s="51"/>
      <c r="N178" s="51"/>
      <c r="O178" s="51"/>
      <c r="P178" s="51"/>
      <c r="Q178" s="51"/>
      <c r="R178" s="51"/>
      <c r="S178" s="42"/>
    </row>
    <row r="179" spans="1:19" x14ac:dyDescent="0.2">
      <c r="A179" s="16">
        <f>IF(ISNUMBER(Tablo[[#This Row],[JOUR]]),DATE(YEAR(Tablo[[#This Row],[JOUR]]),MONTH(Tablo[[#This Row],[JOUR]])+1,0),A178)</f>
        <v>42916</v>
      </c>
      <c r="B179" s="17">
        <f>IF(ISNUMBER(Tablo[[#This Row],[JOUR]]),INT(MOD(INT((Tablo[[#This Row],[JOUR]]-2)/7)+3/5,52+5/28))+1,B178)</f>
        <v>23</v>
      </c>
      <c r="C179" s="40">
        <f>C178+1</f>
        <v>42892</v>
      </c>
      <c r="D179" s="52"/>
      <c r="E179" s="52"/>
      <c r="F179" s="52"/>
      <c r="G179" s="52"/>
      <c r="H179" s="52"/>
      <c r="I179" s="52"/>
      <c r="J179" s="52"/>
      <c r="K179" s="52"/>
      <c r="L179" s="52"/>
      <c r="M179" s="52"/>
      <c r="N179" s="52"/>
      <c r="O179" s="52"/>
      <c r="P179" s="52"/>
      <c r="Q179" s="52"/>
      <c r="R179" s="52"/>
      <c r="S179" s="43"/>
    </row>
    <row r="180" spans="1:19" x14ac:dyDescent="0.2">
      <c r="A180" s="16">
        <f>IF(ISNUMBER(Tablo[[#This Row],[JOUR]]),DATE(YEAR(Tablo[[#This Row],[JOUR]]),MONTH(Tablo[[#This Row],[JOUR]])+1,0),A179)</f>
        <v>42916</v>
      </c>
      <c r="B180" s="17">
        <f>IF(ISNUMBER(Tablo[[#This Row],[JOUR]]),INT(MOD(INT((Tablo[[#This Row],[JOUR]]-2)/7)+3/5,52+5/28))+1,B179)</f>
        <v>23</v>
      </c>
      <c r="C180" s="40">
        <f t="shared" ref="C180:C182" si="154">C179+1</f>
        <v>42893</v>
      </c>
      <c r="D180" s="52"/>
      <c r="E180" s="52"/>
      <c r="F180" s="52"/>
      <c r="G180" s="52"/>
      <c r="H180" s="52"/>
      <c r="I180" s="52"/>
      <c r="J180" s="52"/>
      <c r="K180" s="52"/>
      <c r="L180" s="52"/>
      <c r="M180" s="52"/>
      <c r="N180" s="52"/>
      <c r="O180" s="52"/>
      <c r="P180" s="52"/>
      <c r="Q180" s="52"/>
      <c r="R180" s="52"/>
      <c r="S180" s="43"/>
    </row>
    <row r="181" spans="1:19" x14ac:dyDescent="0.2">
      <c r="A181" s="16">
        <f>IF(ISNUMBER(Tablo[[#This Row],[JOUR]]),DATE(YEAR(Tablo[[#This Row],[JOUR]]),MONTH(Tablo[[#This Row],[JOUR]])+1,0),A180)</f>
        <v>42916</v>
      </c>
      <c r="B181" s="17">
        <f>IF(ISNUMBER(Tablo[[#This Row],[JOUR]]),INT(MOD(INT((Tablo[[#This Row],[JOUR]]-2)/7)+3/5,52+5/28))+1,B180)</f>
        <v>23</v>
      </c>
      <c r="C181" s="40">
        <f t="shared" si="154"/>
        <v>42894</v>
      </c>
      <c r="D181" s="52"/>
      <c r="E181" s="52"/>
      <c r="F181" s="52"/>
      <c r="G181" s="52"/>
      <c r="H181" s="52"/>
      <c r="I181" s="52"/>
      <c r="J181" s="52"/>
      <c r="K181" s="52"/>
      <c r="L181" s="52"/>
      <c r="M181" s="52"/>
      <c r="N181" s="52"/>
      <c r="O181" s="52"/>
      <c r="P181" s="52"/>
      <c r="Q181" s="52"/>
      <c r="R181" s="52"/>
      <c r="S181" s="43"/>
    </row>
    <row r="182" spans="1:19" x14ac:dyDescent="0.2">
      <c r="A182" s="16">
        <f>IF(ISNUMBER(Tablo[[#This Row],[JOUR]]),DATE(YEAR(Tablo[[#This Row],[JOUR]]),MONTH(Tablo[[#This Row],[JOUR]])+1,0),A181)</f>
        <v>42916</v>
      </c>
      <c r="B182" s="17">
        <f>IF(ISNUMBER(Tablo[[#This Row],[JOUR]]),INT(MOD(INT((Tablo[[#This Row],[JOUR]]-2)/7)+3/5,52+5/28))+1,B181)</f>
        <v>23</v>
      </c>
      <c r="C182" s="40">
        <f t="shared" si="154"/>
        <v>42895</v>
      </c>
      <c r="D182" s="52"/>
      <c r="E182" s="52"/>
      <c r="F182" s="52"/>
      <c r="G182" s="52"/>
      <c r="H182" s="52"/>
      <c r="I182" s="52"/>
      <c r="J182" s="52"/>
      <c r="K182" s="52"/>
      <c r="L182" s="52"/>
      <c r="M182" s="52"/>
      <c r="N182" s="52"/>
      <c r="O182" s="52"/>
      <c r="P182" s="52"/>
      <c r="Q182" s="52"/>
      <c r="R182" s="52"/>
      <c r="S182" s="43"/>
    </row>
    <row r="183" spans="1:19" x14ac:dyDescent="0.2">
      <c r="A183" s="16">
        <f>IF(ISNUMBER(Tablo[[#This Row],[JOUR]]),DATE(YEAR(Tablo[[#This Row],[JOUR]]),MONTH(Tablo[[#This Row],[JOUR]])+1,0),A182)</f>
        <v>42916</v>
      </c>
      <c r="B183" s="17">
        <f>IF(ISNUMBER(Tablo[[#This Row],[JOUR]]),INT(MOD(INT((Tablo[[#This Row],[JOUR]]-2)/7)+3/5,52+5/28))+1,B182)</f>
        <v>23</v>
      </c>
      <c r="C183" s="40" t="s">
        <v>16</v>
      </c>
      <c r="D183" s="46">
        <f t="shared" ref="D183:Q183" si="155">SUM(D178:D182)</f>
        <v>0</v>
      </c>
      <c r="E183" s="46">
        <f t="shared" si="155"/>
        <v>0</v>
      </c>
      <c r="F183" s="46">
        <f t="shared" si="155"/>
        <v>0</v>
      </c>
      <c r="G183" s="46">
        <f t="shared" si="155"/>
        <v>0</v>
      </c>
      <c r="H183" s="46">
        <f t="shared" si="155"/>
        <v>0</v>
      </c>
      <c r="I183" s="46">
        <f t="shared" si="155"/>
        <v>0</v>
      </c>
      <c r="J183" s="46">
        <f t="shared" si="155"/>
        <v>0</v>
      </c>
      <c r="K183" s="46">
        <f t="shared" si="155"/>
        <v>0</v>
      </c>
      <c r="L183" s="46">
        <f t="shared" si="155"/>
        <v>0</v>
      </c>
      <c r="M183" s="46">
        <f t="shared" si="155"/>
        <v>0</v>
      </c>
      <c r="N183" s="46">
        <f t="shared" si="155"/>
        <v>0</v>
      </c>
      <c r="O183" s="46">
        <f t="shared" si="155"/>
        <v>0</v>
      </c>
      <c r="P183" s="46">
        <f t="shared" si="155"/>
        <v>0</v>
      </c>
      <c r="Q183" s="46">
        <f t="shared" si="155"/>
        <v>0</v>
      </c>
      <c r="R183" s="46">
        <f t="shared" ref="R183" si="156">SUM(R178:R182)</f>
        <v>0</v>
      </c>
      <c r="S183" s="47"/>
    </row>
    <row r="184" spans="1:19" x14ac:dyDescent="0.2">
      <c r="A184" s="16">
        <f>IF(ISNUMBER(Tablo[[#This Row],[JOUR]]),DATE(YEAR(Tablo[[#This Row],[JOUR]]),MONTH(Tablo[[#This Row],[JOUR]])+1,0),A183)</f>
        <v>42916</v>
      </c>
      <c r="B184" s="17">
        <f>IF(ISNUMBER(Tablo[[#This Row],[JOUR]]),INT(MOD(INT((Tablo[[#This Row],[JOUR]]-2)/7)+3/5,52+5/28))+1,B183)</f>
        <v>23</v>
      </c>
      <c r="C184" s="40" t="s">
        <v>17</v>
      </c>
      <c r="D184" s="46">
        <f t="shared" ref="D184:Q184" si="157">MIN(D183,35)</f>
        <v>0</v>
      </c>
      <c r="E184" s="46">
        <f t="shared" si="157"/>
        <v>0</v>
      </c>
      <c r="F184" s="46">
        <f t="shared" si="157"/>
        <v>0</v>
      </c>
      <c r="G184" s="46">
        <f t="shared" si="157"/>
        <v>0</v>
      </c>
      <c r="H184" s="46">
        <f t="shared" si="157"/>
        <v>0</v>
      </c>
      <c r="I184" s="46">
        <f t="shared" si="157"/>
        <v>0</v>
      </c>
      <c r="J184" s="46">
        <f t="shared" si="157"/>
        <v>0</v>
      </c>
      <c r="K184" s="46">
        <f t="shared" si="157"/>
        <v>0</v>
      </c>
      <c r="L184" s="46">
        <f t="shared" si="157"/>
        <v>0</v>
      </c>
      <c r="M184" s="46">
        <f t="shared" si="157"/>
        <v>0</v>
      </c>
      <c r="N184" s="46">
        <f t="shared" si="157"/>
        <v>0</v>
      </c>
      <c r="O184" s="46">
        <f t="shared" si="157"/>
        <v>0</v>
      </c>
      <c r="P184" s="46">
        <f t="shared" si="157"/>
        <v>0</v>
      </c>
      <c r="Q184" s="46">
        <f t="shared" si="157"/>
        <v>0</v>
      </c>
      <c r="R184" s="46">
        <f t="shared" ref="R184" si="158">MIN(R183,35)</f>
        <v>0</v>
      </c>
      <c r="S184" s="47"/>
    </row>
    <row r="185" spans="1:19" ht="13.5" thickBot="1" x14ac:dyDescent="0.25">
      <c r="A185" s="18">
        <f>IF(ISNUMBER(Tablo[[#This Row],[JOUR]]),DATE(YEAR(Tablo[[#This Row],[JOUR]]),MONTH(Tablo[[#This Row],[JOUR]])+1,0),A184)</f>
        <v>42916</v>
      </c>
      <c r="B185" s="19">
        <f>IF(ISNUMBER(Tablo[[#This Row],[JOUR]]),INT(MOD(INT((Tablo[[#This Row],[JOUR]]-2)/7)+3/5,52+5/28))+1,B184)</f>
        <v>23</v>
      </c>
      <c r="C185" s="41" t="s">
        <v>18</v>
      </c>
      <c r="D185" s="48">
        <f t="shared" ref="D185:Q185" si="159">D183-D184</f>
        <v>0</v>
      </c>
      <c r="E185" s="48">
        <f t="shared" si="159"/>
        <v>0</v>
      </c>
      <c r="F185" s="48">
        <f t="shared" si="159"/>
        <v>0</v>
      </c>
      <c r="G185" s="48">
        <f t="shared" si="159"/>
        <v>0</v>
      </c>
      <c r="H185" s="48">
        <f t="shared" si="159"/>
        <v>0</v>
      </c>
      <c r="I185" s="48">
        <f t="shared" si="159"/>
        <v>0</v>
      </c>
      <c r="J185" s="48">
        <f t="shared" si="159"/>
        <v>0</v>
      </c>
      <c r="K185" s="48">
        <f t="shared" si="159"/>
        <v>0</v>
      </c>
      <c r="L185" s="48">
        <f t="shared" si="159"/>
        <v>0</v>
      </c>
      <c r="M185" s="48">
        <f t="shared" si="159"/>
        <v>0</v>
      </c>
      <c r="N185" s="48">
        <f t="shared" si="159"/>
        <v>0</v>
      </c>
      <c r="O185" s="48">
        <f t="shared" si="159"/>
        <v>0</v>
      </c>
      <c r="P185" s="48">
        <f t="shared" si="159"/>
        <v>0</v>
      </c>
      <c r="Q185" s="48">
        <f t="shared" si="159"/>
        <v>0</v>
      </c>
      <c r="R185" s="48">
        <f t="shared" ref="R185" si="160">R183-R184</f>
        <v>0</v>
      </c>
      <c r="S185" s="49"/>
    </row>
    <row r="186" spans="1:19" x14ac:dyDescent="0.2">
      <c r="A186" s="14">
        <f>IF(ISNUMBER(Tablo[[#This Row],[JOUR]]),DATE(YEAR(Tablo[[#This Row],[JOUR]]),MONTH(Tablo[[#This Row],[JOUR]])+1,0),A185)</f>
        <v>42916</v>
      </c>
      <c r="B186" s="15">
        <f>IF(ISNUMBER(Tablo[[#This Row],[JOUR]]),INT(MOD(INT((Tablo[[#This Row],[JOUR]]-2)/7)+3/5,52+5/28))+1,B185)</f>
        <v>24</v>
      </c>
      <c r="C186" s="39">
        <f>C178+7</f>
        <v>42898</v>
      </c>
      <c r="D186" s="51"/>
      <c r="E186" s="51"/>
      <c r="F186" s="51"/>
      <c r="G186" s="51"/>
      <c r="H186" s="51"/>
      <c r="I186" s="51"/>
      <c r="J186" s="51"/>
      <c r="K186" s="51"/>
      <c r="L186" s="51"/>
      <c r="M186" s="51"/>
      <c r="N186" s="51"/>
      <c r="O186" s="51"/>
      <c r="P186" s="51"/>
      <c r="Q186" s="51"/>
      <c r="R186" s="51"/>
      <c r="S186" s="42"/>
    </row>
    <row r="187" spans="1:19" x14ac:dyDescent="0.2">
      <c r="A187" s="16">
        <f>IF(ISNUMBER(Tablo[[#This Row],[JOUR]]),DATE(YEAR(Tablo[[#This Row],[JOUR]]),MONTH(Tablo[[#This Row],[JOUR]])+1,0),A186)</f>
        <v>42916</v>
      </c>
      <c r="B187" s="17">
        <f>IF(ISNUMBER(Tablo[[#This Row],[JOUR]]),INT(MOD(INT((Tablo[[#This Row],[JOUR]]-2)/7)+3/5,52+5/28))+1,B186)</f>
        <v>24</v>
      </c>
      <c r="C187" s="40">
        <f>C186+1</f>
        <v>42899</v>
      </c>
      <c r="D187" s="52"/>
      <c r="E187" s="52"/>
      <c r="F187" s="52"/>
      <c r="G187" s="52"/>
      <c r="H187" s="52"/>
      <c r="I187" s="52"/>
      <c r="J187" s="52"/>
      <c r="K187" s="52"/>
      <c r="L187" s="52"/>
      <c r="M187" s="52"/>
      <c r="N187" s="52"/>
      <c r="O187" s="52"/>
      <c r="P187" s="52"/>
      <c r="Q187" s="52"/>
      <c r="R187" s="52"/>
      <c r="S187" s="43"/>
    </row>
    <row r="188" spans="1:19" x14ac:dyDescent="0.2">
      <c r="A188" s="16">
        <f>IF(ISNUMBER(Tablo[[#This Row],[JOUR]]),DATE(YEAR(Tablo[[#This Row],[JOUR]]),MONTH(Tablo[[#This Row],[JOUR]])+1,0),A187)</f>
        <v>42916</v>
      </c>
      <c r="B188" s="17">
        <f>IF(ISNUMBER(Tablo[[#This Row],[JOUR]]),INT(MOD(INT((Tablo[[#This Row],[JOUR]]-2)/7)+3/5,52+5/28))+1,B187)</f>
        <v>24</v>
      </c>
      <c r="C188" s="40">
        <f t="shared" ref="C188:C190" si="161">C187+1</f>
        <v>42900</v>
      </c>
      <c r="D188" s="52"/>
      <c r="E188" s="52"/>
      <c r="F188" s="52"/>
      <c r="G188" s="52"/>
      <c r="H188" s="52"/>
      <c r="I188" s="52"/>
      <c r="J188" s="52"/>
      <c r="K188" s="52"/>
      <c r="L188" s="52"/>
      <c r="M188" s="52"/>
      <c r="N188" s="52"/>
      <c r="O188" s="52"/>
      <c r="P188" s="52"/>
      <c r="Q188" s="52"/>
      <c r="R188" s="52"/>
      <c r="S188" s="43"/>
    </row>
    <row r="189" spans="1:19" x14ac:dyDescent="0.2">
      <c r="A189" s="16">
        <f>IF(ISNUMBER(Tablo[[#This Row],[JOUR]]),DATE(YEAR(Tablo[[#This Row],[JOUR]]),MONTH(Tablo[[#This Row],[JOUR]])+1,0),A188)</f>
        <v>42916</v>
      </c>
      <c r="B189" s="17">
        <f>IF(ISNUMBER(Tablo[[#This Row],[JOUR]]),INT(MOD(INT((Tablo[[#This Row],[JOUR]]-2)/7)+3/5,52+5/28))+1,B188)</f>
        <v>24</v>
      </c>
      <c r="C189" s="40">
        <f t="shared" si="161"/>
        <v>42901</v>
      </c>
      <c r="D189" s="52"/>
      <c r="E189" s="52"/>
      <c r="F189" s="52"/>
      <c r="G189" s="52"/>
      <c r="H189" s="52"/>
      <c r="I189" s="52"/>
      <c r="J189" s="52"/>
      <c r="K189" s="52"/>
      <c r="L189" s="52"/>
      <c r="M189" s="52"/>
      <c r="N189" s="52"/>
      <c r="O189" s="52"/>
      <c r="P189" s="52"/>
      <c r="Q189" s="52"/>
      <c r="R189" s="52"/>
      <c r="S189" s="43"/>
    </row>
    <row r="190" spans="1:19" x14ac:dyDescent="0.2">
      <c r="A190" s="16">
        <f>IF(ISNUMBER(Tablo[[#This Row],[JOUR]]),DATE(YEAR(Tablo[[#This Row],[JOUR]]),MONTH(Tablo[[#This Row],[JOUR]])+1,0),A189)</f>
        <v>42916</v>
      </c>
      <c r="B190" s="17">
        <f>IF(ISNUMBER(Tablo[[#This Row],[JOUR]]),INT(MOD(INT((Tablo[[#This Row],[JOUR]]-2)/7)+3/5,52+5/28))+1,B189)</f>
        <v>24</v>
      </c>
      <c r="C190" s="40">
        <f t="shared" si="161"/>
        <v>42902</v>
      </c>
      <c r="D190" s="52"/>
      <c r="E190" s="52"/>
      <c r="F190" s="52"/>
      <c r="G190" s="52"/>
      <c r="H190" s="52"/>
      <c r="I190" s="52"/>
      <c r="J190" s="52"/>
      <c r="K190" s="52"/>
      <c r="L190" s="52"/>
      <c r="M190" s="52"/>
      <c r="N190" s="52"/>
      <c r="O190" s="52"/>
      <c r="P190" s="52"/>
      <c r="Q190" s="52"/>
      <c r="R190" s="52"/>
      <c r="S190" s="43"/>
    </row>
    <row r="191" spans="1:19" x14ac:dyDescent="0.2">
      <c r="A191" s="16">
        <f>IF(ISNUMBER(Tablo[[#This Row],[JOUR]]),DATE(YEAR(Tablo[[#This Row],[JOUR]]),MONTH(Tablo[[#This Row],[JOUR]])+1,0),A190)</f>
        <v>42916</v>
      </c>
      <c r="B191" s="17">
        <f>IF(ISNUMBER(Tablo[[#This Row],[JOUR]]),INT(MOD(INT((Tablo[[#This Row],[JOUR]]-2)/7)+3/5,52+5/28))+1,B190)</f>
        <v>24</v>
      </c>
      <c r="C191" s="40" t="s">
        <v>16</v>
      </c>
      <c r="D191" s="46">
        <f t="shared" ref="D191:Q191" si="162">SUM(D186:D190)</f>
        <v>0</v>
      </c>
      <c r="E191" s="46">
        <f t="shared" si="162"/>
        <v>0</v>
      </c>
      <c r="F191" s="46">
        <f t="shared" si="162"/>
        <v>0</v>
      </c>
      <c r="G191" s="46">
        <f t="shared" si="162"/>
        <v>0</v>
      </c>
      <c r="H191" s="46">
        <f t="shared" si="162"/>
        <v>0</v>
      </c>
      <c r="I191" s="46">
        <f t="shared" si="162"/>
        <v>0</v>
      </c>
      <c r="J191" s="46">
        <f t="shared" si="162"/>
        <v>0</v>
      </c>
      <c r="K191" s="46">
        <f t="shared" si="162"/>
        <v>0</v>
      </c>
      <c r="L191" s="46">
        <f t="shared" si="162"/>
        <v>0</v>
      </c>
      <c r="M191" s="46">
        <f t="shared" si="162"/>
        <v>0</v>
      </c>
      <c r="N191" s="46">
        <f t="shared" si="162"/>
        <v>0</v>
      </c>
      <c r="O191" s="46">
        <f t="shared" si="162"/>
        <v>0</v>
      </c>
      <c r="P191" s="46">
        <f t="shared" si="162"/>
        <v>0</v>
      </c>
      <c r="Q191" s="46">
        <f t="shared" si="162"/>
        <v>0</v>
      </c>
      <c r="R191" s="46">
        <f t="shared" ref="R191" si="163">SUM(R186:R190)</f>
        <v>0</v>
      </c>
      <c r="S191" s="47"/>
    </row>
    <row r="192" spans="1:19" x14ac:dyDescent="0.2">
      <c r="A192" s="16">
        <f>IF(ISNUMBER(Tablo[[#This Row],[JOUR]]),DATE(YEAR(Tablo[[#This Row],[JOUR]]),MONTH(Tablo[[#This Row],[JOUR]])+1,0),A191)</f>
        <v>42916</v>
      </c>
      <c r="B192" s="17">
        <f>IF(ISNUMBER(Tablo[[#This Row],[JOUR]]),INT(MOD(INT((Tablo[[#This Row],[JOUR]]-2)/7)+3/5,52+5/28))+1,B191)</f>
        <v>24</v>
      </c>
      <c r="C192" s="40" t="s">
        <v>17</v>
      </c>
      <c r="D192" s="46">
        <f t="shared" ref="D192:Q192" si="164">MIN(D191,35)</f>
        <v>0</v>
      </c>
      <c r="E192" s="46">
        <f t="shared" si="164"/>
        <v>0</v>
      </c>
      <c r="F192" s="46">
        <f t="shared" si="164"/>
        <v>0</v>
      </c>
      <c r="G192" s="46">
        <f t="shared" si="164"/>
        <v>0</v>
      </c>
      <c r="H192" s="46">
        <f t="shared" si="164"/>
        <v>0</v>
      </c>
      <c r="I192" s="46">
        <f t="shared" si="164"/>
        <v>0</v>
      </c>
      <c r="J192" s="46">
        <f t="shared" si="164"/>
        <v>0</v>
      </c>
      <c r="K192" s="46">
        <f t="shared" si="164"/>
        <v>0</v>
      </c>
      <c r="L192" s="46">
        <f t="shared" si="164"/>
        <v>0</v>
      </c>
      <c r="M192" s="46">
        <f t="shared" si="164"/>
        <v>0</v>
      </c>
      <c r="N192" s="46">
        <f t="shared" si="164"/>
        <v>0</v>
      </c>
      <c r="O192" s="46">
        <f t="shared" si="164"/>
        <v>0</v>
      </c>
      <c r="P192" s="46">
        <f t="shared" si="164"/>
        <v>0</v>
      </c>
      <c r="Q192" s="46">
        <f t="shared" si="164"/>
        <v>0</v>
      </c>
      <c r="R192" s="46">
        <f t="shared" ref="R192" si="165">MIN(R191,35)</f>
        <v>0</v>
      </c>
      <c r="S192" s="47"/>
    </row>
    <row r="193" spans="1:19" ht="13.5" thickBot="1" x14ac:dyDescent="0.25">
      <c r="A193" s="18">
        <f>IF(ISNUMBER(Tablo[[#This Row],[JOUR]]),DATE(YEAR(Tablo[[#This Row],[JOUR]]),MONTH(Tablo[[#This Row],[JOUR]])+1,0),A192)</f>
        <v>42916</v>
      </c>
      <c r="B193" s="19">
        <f>IF(ISNUMBER(Tablo[[#This Row],[JOUR]]),INT(MOD(INT((Tablo[[#This Row],[JOUR]]-2)/7)+3/5,52+5/28))+1,B192)</f>
        <v>24</v>
      </c>
      <c r="C193" s="41" t="s">
        <v>18</v>
      </c>
      <c r="D193" s="48">
        <f t="shared" ref="D193:Q193" si="166">D191-D192</f>
        <v>0</v>
      </c>
      <c r="E193" s="48">
        <f t="shared" si="166"/>
        <v>0</v>
      </c>
      <c r="F193" s="48">
        <f t="shared" si="166"/>
        <v>0</v>
      </c>
      <c r="G193" s="48">
        <f t="shared" si="166"/>
        <v>0</v>
      </c>
      <c r="H193" s="48">
        <f t="shared" si="166"/>
        <v>0</v>
      </c>
      <c r="I193" s="48">
        <f t="shared" si="166"/>
        <v>0</v>
      </c>
      <c r="J193" s="48">
        <f t="shared" si="166"/>
        <v>0</v>
      </c>
      <c r="K193" s="48">
        <f t="shared" si="166"/>
        <v>0</v>
      </c>
      <c r="L193" s="48">
        <f t="shared" si="166"/>
        <v>0</v>
      </c>
      <c r="M193" s="48">
        <f t="shared" si="166"/>
        <v>0</v>
      </c>
      <c r="N193" s="48">
        <f t="shared" si="166"/>
        <v>0</v>
      </c>
      <c r="O193" s="48">
        <f t="shared" si="166"/>
        <v>0</v>
      </c>
      <c r="P193" s="48">
        <f t="shared" si="166"/>
        <v>0</v>
      </c>
      <c r="Q193" s="48">
        <f t="shared" si="166"/>
        <v>0</v>
      </c>
      <c r="R193" s="48">
        <f t="shared" ref="R193" si="167">R191-R192</f>
        <v>0</v>
      </c>
      <c r="S193" s="49"/>
    </row>
    <row r="194" spans="1:19" x14ac:dyDescent="0.2">
      <c r="A194" s="14">
        <f>IF(ISNUMBER(Tablo[[#This Row],[JOUR]]),DATE(YEAR(Tablo[[#This Row],[JOUR]]),MONTH(Tablo[[#This Row],[JOUR]])+1,0),A193)</f>
        <v>42916</v>
      </c>
      <c r="B194" s="15">
        <f>IF(ISNUMBER(Tablo[[#This Row],[JOUR]]),INT(MOD(INT((Tablo[[#This Row],[JOUR]]-2)/7)+3/5,52+5/28))+1,B193)</f>
        <v>25</v>
      </c>
      <c r="C194" s="39">
        <f>C186+7</f>
        <v>42905</v>
      </c>
      <c r="D194" s="51"/>
      <c r="E194" s="51"/>
      <c r="F194" s="51"/>
      <c r="G194" s="51"/>
      <c r="H194" s="51"/>
      <c r="I194" s="51"/>
      <c r="J194" s="51"/>
      <c r="K194" s="51"/>
      <c r="L194" s="51"/>
      <c r="M194" s="51"/>
      <c r="N194" s="51"/>
      <c r="O194" s="51"/>
      <c r="P194" s="51"/>
      <c r="Q194" s="51"/>
      <c r="R194" s="51"/>
      <c r="S194" s="42"/>
    </row>
    <row r="195" spans="1:19" x14ac:dyDescent="0.2">
      <c r="A195" s="16">
        <f>IF(ISNUMBER(Tablo[[#This Row],[JOUR]]),DATE(YEAR(Tablo[[#This Row],[JOUR]]),MONTH(Tablo[[#This Row],[JOUR]])+1,0),A194)</f>
        <v>42916</v>
      </c>
      <c r="B195" s="17">
        <f>IF(ISNUMBER(Tablo[[#This Row],[JOUR]]),INT(MOD(INT((Tablo[[#This Row],[JOUR]]-2)/7)+3/5,52+5/28))+1,B194)</f>
        <v>25</v>
      </c>
      <c r="C195" s="40">
        <f>C194+1</f>
        <v>42906</v>
      </c>
      <c r="D195" s="52"/>
      <c r="E195" s="52"/>
      <c r="F195" s="52"/>
      <c r="G195" s="52"/>
      <c r="H195" s="52"/>
      <c r="I195" s="52"/>
      <c r="J195" s="52"/>
      <c r="K195" s="52"/>
      <c r="L195" s="52"/>
      <c r="M195" s="52"/>
      <c r="N195" s="52"/>
      <c r="O195" s="52"/>
      <c r="P195" s="52"/>
      <c r="Q195" s="52"/>
      <c r="R195" s="52"/>
      <c r="S195" s="43"/>
    </row>
    <row r="196" spans="1:19" x14ac:dyDescent="0.2">
      <c r="A196" s="16">
        <f>IF(ISNUMBER(Tablo[[#This Row],[JOUR]]),DATE(YEAR(Tablo[[#This Row],[JOUR]]),MONTH(Tablo[[#This Row],[JOUR]])+1,0),A195)</f>
        <v>42916</v>
      </c>
      <c r="B196" s="17">
        <f>IF(ISNUMBER(Tablo[[#This Row],[JOUR]]),INT(MOD(INT((Tablo[[#This Row],[JOUR]]-2)/7)+3/5,52+5/28))+1,B195)</f>
        <v>25</v>
      </c>
      <c r="C196" s="40">
        <f t="shared" ref="C196:C198" si="168">C195+1</f>
        <v>42907</v>
      </c>
      <c r="D196" s="52"/>
      <c r="E196" s="52"/>
      <c r="F196" s="52"/>
      <c r="G196" s="52"/>
      <c r="H196" s="52"/>
      <c r="I196" s="52"/>
      <c r="J196" s="52"/>
      <c r="K196" s="52"/>
      <c r="L196" s="52"/>
      <c r="M196" s="52"/>
      <c r="N196" s="52"/>
      <c r="O196" s="52"/>
      <c r="P196" s="52"/>
      <c r="Q196" s="52"/>
      <c r="R196" s="52"/>
      <c r="S196" s="43"/>
    </row>
    <row r="197" spans="1:19" x14ac:dyDescent="0.2">
      <c r="A197" s="16">
        <f>IF(ISNUMBER(Tablo[[#This Row],[JOUR]]),DATE(YEAR(Tablo[[#This Row],[JOUR]]),MONTH(Tablo[[#This Row],[JOUR]])+1,0),A196)</f>
        <v>42916</v>
      </c>
      <c r="B197" s="17">
        <f>IF(ISNUMBER(Tablo[[#This Row],[JOUR]]),INT(MOD(INT((Tablo[[#This Row],[JOUR]]-2)/7)+3/5,52+5/28))+1,B196)</f>
        <v>25</v>
      </c>
      <c r="C197" s="40">
        <f t="shared" si="168"/>
        <v>42908</v>
      </c>
      <c r="D197" s="52"/>
      <c r="E197" s="52"/>
      <c r="F197" s="52"/>
      <c r="G197" s="52"/>
      <c r="H197" s="52"/>
      <c r="I197" s="52"/>
      <c r="J197" s="52"/>
      <c r="K197" s="52"/>
      <c r="L197" s="52"/>
      <c r="M197" s="52"/>
      <c r="N197" s="52"/>
      <c r="O197" s="52"/>
      <c r="P197" s="52"/>
      <c r="Q197" s="52"/>
      <c r="R197" s="52"/>
      <c r="S197" s="43"/>
    </row>
    <row r="198" spans="1:19" x14ac:dyDescent="0.2">
      <c r="A198" s="16">
        <f>IF(ISNUMBER(Tablo[[#This Row],[JOUR]]),DATE(YEAR(Tablo[[#This Row],[JOUR]]),MONTH(Tablo[[#This Row],[JOUR]])+1,0),A197)</f>
        <v>42916</v>
      </c>
      <c r="B198" s="17">
        <f>IF(ISNUMBER(Tablo[[#This Row],[JOUR]]),INT(MOD(INT((Tablo[[#This Row],[JOUR]]-2)/7)+3/5,52+5/28))+1,B197)</f>
        <v>25</v>
      </c>
      <c r="C198" s="40">
        <f t="shared" si="168"/>
        <v>42909</v>
      </c>
      <c r="D198" s="52"/>
      <c r="E198" s="52"/>
      <c r="F198" s="52"/>
      <c r="G198" s="52"/>
      <c r="H198" s="52"/>
      <c r="I198" s="52"/>
      <c r="J198" s="52"/>
      <c r="K198" s="52"/>
      <c r="L198" s="52"/>
      <c r="M198" s="52"/>
      <c r="N198" s="52"/>
      <c r="O198" s="52"/>
      <c r="P198" s="52"/>
      <c r="Q198" s="52"/>
      <c r="R198" s="52"/>
      <c r="S198" s="43"/>
    </row>
    <row r="199" spans="1:19" x14ac:dyDescent="0.2">
      <c r="A199" s="16">
        <f>IF(ISNUMBER(Tablo[[#This Row],[JOUR]]),DATE(YEAR(Tablo[[#This Row],[JOUR]]),MONTH(Tablo[[#This Row],[JOUR]])+1,0),A198)</f>
        <v>42916</v>
      </c>
      <c r="B199" s="17">
        <f>IF(ISNUMBER(Tablo[[#This Row],[JOUR]]),INT(MOD(INT((Tablo[[#This Row],[JOUR]]-2)/7)+3/5,52+5/28))+1,B198)</f>
        <v>25</v>
      </c>
      <c r="C199" s="40" t="s">
        <v>16</v>
      </c>
      <c r="D199" s="46">
        <f t="shared" ref="D199:Q199" si="169">SUM(D194:D198)</f>
        <v>0</v>
      </c>
      <c r="E199" s="46">
        <f t="shared" si="169"/>
        <v>0</v>
      </c>
      <c r="F199" s="46">
        <f t="shared" si="169"/>
        <v>0</v>
      </c>
      <c r="G199" s="46">
        <f t="shared" si="169"/>
        <v>0</v>
      </c>
      <c r="H199" s="46">
        <f t="shared" si="169"/>
        <v>0</v>
      </c>
      <c r="I199" s="46">
        <f t="shared" si="169"/>
        <v>0</v>
      </c>
      <c r="J199" s="46">
        <f t="shared" si="169"/>
        <v>0</v>
      </c>
      <c r="K199" s="46">
        <f t="shared" si="169"/>
        <v>0</v>
      </c>
      <c r="L199" s="46">
        <f t="shared" si="169"/>
        <v>0</v>
      </c>
      <c r="M199" s="46">
        <f t="shared" si="169"/>
        <v>0</v>
      </c>
      <c r="N199" s="46">
        <f t="shared" si="169"/>
        <v>0</v>
      </c>
      <c r="O199" s="46">
        <f t="shared" si="169"/>
        <v>0</v>
      </c>
      <c r="P199" s="46">
        <f t="shared" si="169"/>
        <v>0</v>
      </c>
      <c r="Q199" s="46">
        <f t="shared" si="169"/>
        <v>0</v>
      </c>
      <c r="R199" s="46">
        <f t="shared" ref="R199" si="170">SUM(R194:R198)</f>
        <v>0</v>
      </c>
      <c r="S199" s="47"/>
    </row>
    <row r="200" spans="1:19" x14ac:dyDescent="0.2">
      <c r="A200" s="16">
        <f>IF(ISNUMBER(Tablo[[#This Row],[JOUR]]),DATE(YEAR(Tablo[[#This Row],[JOUR]]),MONTH(Tablo[[#This Row],[JOUR]])+1,0),A199)</f>
        <v>42916</v>
      </c>
      <c r="B200" s="17">
        <f>IF(ISNUMBER(Tablo[[#This Row],[JOUR]]),INT(MOD(INT((Tablo[[#This Row],[JOUR]]-2)/7)+3/5,52+5/28))+1,B199)</f>
        <v>25</v>
      </c>
      <c r="C200" s="40" t="s">
        <v>17</v>
      </c>
      <c r="D200" s="46">
        <f t="shared" ref="D200:Q200" si="171">MIN(D199,35)</f>
        <v>0</v>
      </c>
      <c r="E200" s="46">
        <f t="shared" si="171"/>
        <v>0</v>
      </c>
      <c r="F200" s="46">
        <f t="shared" si="171"/>
        <v>0</v>
      </c>
      <c r="G200" s="46">
        <f t="shared" si="171"/>
        <v>0</v>
      </c>
      <c r="H200" s="46">
        <f t="shared" si="171"/>
        <v>0</v>
      </c>
      <c r="I200" s="46">
        <f t="shared" si="171"/>
        <v>0</v>
      </c>
      <c r="J200" s="46">
        <f t="shared" si="171"/>
        <v>0</v>
      </c>
      <c r="K200" s="46">
        <f t="shared" si="171"/>
        <v>0</v>
      </c>
      <c r="L200" s="46">
        <f t="shared" si="171"/>
        <v>0</v>
      </c>
      <c r="M200" s="46">
        <f t="shared" si="171"/>
        <v>0</v>
      </c>
      <c r="N200" s="46">
        <f t="shared" si="171"/>
        <v>0</v>
      </c>
      <c r="O200" s="46">
        <f t="shared" si="171"/>
        <v>0</v>
      </c>
      <c r="P200" s="46">
        <f t="shared" si="171"/>
        <v>0</v>
      </c>
      <c r="Q200" s="46">
        <f t="shared" si="171"/>
        <v>0</v>
      </c>
      <c r="R200" s="46">
        <f t="shared" ref="R200" si="172">MIN(R199,35)</f>
        <v>0</v>
      </c>
      <c r="S200" s="47"/>
    </row>
    <row r="201" spans="1:19" ht="13.5" thickBot="1" x14ac:dyDescent="0.25">
      <c r="A201" s="18">
        <f>IF(ISNUMBER(Tablo[[#This Row],[JOUR]]),DATE(YEAR(Tablo[[#This Row],[JOUR]]),MONTH(Tablo[[#This Row],[JOUR]])+1,0),A200)</f>
        <v>42916</v>
      </c>
      <c r="B201" s="19">
        <f>IF(ISNUMBER(Tablo[[#This Row],[JOUR]]),INT(MOD(INT((Tablo[[#This Row],[JOUR]]-2)/7)+3/5,52+5/28))+1,B200)</f>
        <v>25</v>
      </c>
      <c r="C201" s="41" t="s">
        <v>18</v>
      </c>
      <c r="D201" s="48">
        <f t="shared" ref="D201:Q201" si="173">D199-D200</f>
        <v>0</v>
      </c>
      <c r="E201" s="48">
        <f t="shared" si="173"/>
        <v>0</v>
      </c>
      <c r="F201" s="48">
        <f t="shared" si="173"/>
        <v>0</v>
      </c>
      <c r="G201" s="48">
        <f t="shared" si="173"/>
        <v>0</v>
      </c>
      <c r="H201" s="48">
        <f t="shared" si="173"/>
        <v>0</v>
      </c>
      <c r="I201" s="48">
        <f t="shared" si="173"/>
        <v>0</v>
      </c>
      <c r="J201" s="48">
        <f t="shared" si="173"/>
        <v>0</v>
      </c>
      <c r="K201" s="48">
        <f t="shared" si="173"/>
        <v>0</v>
      </c>
      <c r="L201" s="48">
        <f t="shared" si="173"/>
        <v>0</v>
      </c>
      <c r="M201" s="48">
        <f t="shared" si="173"/>
        <v>0</v>
      </c>
      <c r="N201" s="48">
        <f t="shared" si="173"/>
        <v>0</v>
      </c>
      <c r="O201" s="48">
        <f t="shared" si="173"/>
        <v>0</v>
      </c>
      <c r="P201" s="48">
        <f t="shared" si="173"/>
        <v>0</v>
      </c>
      <c r="Q201" s="48">
        <f t="shared" si="173"/>
        <v>0</v>
      </c>
      <c r="R201" s="48">
        <f t="shared" ref="R201" si="174">R199-R200</f>
        <v>0</v>
      </c>
      <c r="S201" s="49"/>
    </row>
    <row r="202" spans="1:19" x14ac:dyDescent="0.2">
      <c r="A202" s="14">
        <f>IF(ISNUMBER(Tablo[[#This Row],[JOUR]]),DATE(YEAR(Tablo[[#This Row],[JOUR]]),MONTH(Tablo[[#This Row],[JOUR]])+1,0),A201)</f>
        <v>42916</v>
      </c>
      <c r="B202" s="15">
        <f>IF(ISNUMBER(Tablo[[#This Row],[JOUR]]),INT(MOD(INT((Tablo[[#This Row],[JOUR]]-2)/7)+3/5,52+5/28))+1,B201)</f>
        <v>26</v>
      </c>
      <c r="C202" s="39">
        <f>C194+7</f>
        <v>42912</v>
      </c>
      <c r="D202" s="51"/>
      <c r="E202" s="51"/>
      <c r="F202" s="51"/>
      <c r="G202" s="51"/>
      <c r="H202" s="51"/>
      <c r="I202" s="51"/>
      <c r="J202" s="51"/>
      <c r="K202" s="51"/>
      <c r="L202" s="51"/>
      <c r="M202" s="51"/>
      <c r="N202" s="51"/>
      <c r="O202" s="51"/>
      <c r="P202" s="51"/>
      <c r="Q202" s="51"/>
      <c r="R202" s="51"/>
      <c r="S202" s="42"/>
    </row>
    <row r="203" spans="1:19" x14ac:dyDescent="0.2">
      <c r="A203" s="16">
        <f>IF(ISNUMBER(Tablo[[#This Row],[JOUR]]),DATE(YEAR(Tablo[[#This Row],[JOUR]]),MONTH(Tablo[[#This Row],[JOUR]])+1,0),A202)</f>
        <v>42916</v>
      </c>
      <c r="B203" s="17">
        <f>IF(ISNUMBER(Tablo[[#This Row],[JOUR]]),INT(MOD(INT((Tablo[[#This Row],[JOUR]]-2)/7)+3/5,52+5/28))+1,B202)</f>
        <v>26</v>
      </c>
      <c r="C203" s="40">
        <f>C202+1</f>
        <v>42913</v>
      </c>
      <c r="D203" s="52"/>
      <c r="E203" s="52"/>
      <c r="F203" s="52"/>
      <c r="G203" s="52"/>
      <c r="H203" s="52"/>
      <c r="I203" s="52"/>
      <c r="J203" s="52"/>
      <c r="K203" s="52"/>
      <c r="L203" s="52"/>
      <c r="M203" s="52"/>
      <c r="N203" s="52"/>
      <c r="O203" s="52"/>
      <c r="P203" s="52"/>
      <c r="Q203" s="52"/>
      <c r="R203" s="52"/>
      <c r="S203" s="43"/>
    </row>
    <row r="204" spans="1:19" x14ac:dyDescent="0.2">
      <c r="A204" s="16">
        <f>IF(ISNUMBER(Tablo[[#This Row],[JOUR]]),DATE(YEAR(Tablo[[#This Row],[JOUR]]),MONTH(Tablo[[#This Row],[JOUR]])+1,0),A203)</f>
        <v>42916</v>
      </c>
      <c r="B204" s="17">
        <f>IF(ISNUMBER(Tablo[[#This Row],[JOUR]]),INT(MOD(INT((Tablo[[#This Row],[JOUR]]-2)/7)+3/5,52+5/28))+1,B203)</f>
        <v>26</v>
      </c>
      <c r="C204" s="40">
        <f t="shared" ref="C204:C206" si="175">C203+1</f>
        <v>42914</v>
      </c>
      <c r="D204" s="52"/>
      <c r="E204" s="52"/>
      <c r="F204" s="52"/>
      <c r="G204" s="52"/>
      <c r="H204" s="52"/>
      <c r="I204" s="52"/>
      <c r="J204" s="52"/>
      <c r="K204" s="52"/>
      <c r="L204" s="52"/>
      <c r="M204" s="52"/>
      <c r="N204" s="52"/>
      <c r="O204" s="52"/>
      <c r="P204" s="52"/>
      <c r="Q204" s="52"/>
      <c r="R204" s="52"/>
      <c r="S204" s="43"/>
    </row>
    <row r="205" spans="1:19" x14ac:dyDescent="0.2">
      <c r="A205" s="16">
        <f>IF(ISNUMBER(Tablo[[#This Row],[JOUR]]),DATE(YEAR(Tablo[[#This Row],[JOUR]]),MONTH(Tablo[[#This Row],[JOUR]])+1,0),A204)</f>
        <v>42916</v>
      </c>
      <c r="B205" s="17">
        <f>IF(ISNUMBER(Tablo[[#This Row],[JOUR]]),INT(MOD(INT((Tablo[[#This Row],[JOUR]]-2)/7)+3/5,52+5/28))+1,B204)</f>
        <v>26</v>
      </c>
      <c r="C205" s="40">
        <f t="shared" si="175"/>
        <v>42915</v>
      </c>
      <c r="D205" s="52"/>
      <c r="E205" s="52"/>
      <c r="F205" s="52"/>
      <c r="G205" s="52"/>
      <c r="H205" s="52"/>
      <c r="I205" s="52"/>
      <c r="J205" s="52"/>
      <c r="K205" s="52"/>
      <c r="L205" s="52"/>
      <c r="M205" s="52"/>
      <c r="N205" s="52"/>
      <c r="O205" s="52"/>
      <c r="P205" s="52"/>
      <c r="Q205" s="52"/>
      <c r="R205" s="52"/>
      <c r="S205" s="43"/>
    </row>
    <row r="206" spans="1:19" x14ac:dyDescent="0.2">
      <c r="A206" s="16">
        <f>IF(ISNUMBER(Tablo[[#This Row],[JOUR]]),DATE(YEAR(Tablo[[#This Row],[JOUR]]),MONTH(Tablo[[#This Row],[JOUR]])+1,0),A205)</f>
        <v>42916</v>
      </c>
      <c r="B206" s="17">
        <f>IF(ISNUMBER(Tablo[[#This Row],[JOUR]]),INT(MOD(INT((Tablo[[#This Row],[JOUR]]-2)/7)+3/5,52+5/28))+1,B205)</f>
        <v>26</v>
      </c>
      <c r="C206" s="40">
        <f t="shared" si="175"/>
        <v>42916</v>
      </c>
      <c r="D206" s="52"/>
      <c r="E206" s="52"/>
      <c r="F206" s="52"/>
      <c r="G206" s="52"/>
      <c r="H206" s="52"/>
      <c r="I206" s="52"/>
      <c r="J206" s="52"/>
      <c r="K206" s="52"/>
      <c r="L206" s="52"/>
      <c r="M206" s="52"/>
      <c r="N206" s="52"/>
      <c r="O206" s="52"/>
      <c r="P206" s="52"/>
      <c r="Q206" s="52"/>
      <c r="R206" s="52"/>
      <c r="S206" s="43"/>
    </row>
    <row r="207" spans="1:19" x14ac:dyDescent="0.2">
      <c r="A207" s="16">
        <f>IF(ISNUMBER(Tablo[[#This Row],[JOUR]]),DATE(YEAR(Tablo[[#This Row],[JOUR]]),MONTH(Tablo[[#This Row],[JOUR]])+1,0),A206)</f>
        <v>42916</v>
      </c>
      <c r="B207" s="17">
        <f>IF(ISNUMBER(Tablo[[#This Row],[JOUR]]),INT(MOD(INT((Tablo[[#This Row],[JOUR]]-2)/7)+3/5,52+5/28))+1,B206)</f>
        <v>26</v>
      </c>
      <c r="C207" s="40" t="s">
        <v>16</v>
      </c>
      <c r="D207" s="46">
        <f t="shared" ref="D207:Q207" si="176">SUM(D202:D206)</f>
        <v>0</v>
      </c>
      <c r="E207" s="46">
        <f t="shared" si="176"/>
        <v>0</v>
      </c>
      <c r="F207" s="46">
        <f t="shared" si="176"/>
        <v>0</v>
      </c>
      <c r="G207" s="46">
        <f t="shared" si="176"/>
        <v>0</v>
      </c>
      <c r="H207" s="46">
        <f t="shared" si="176"/>
        <v>0</v>
      </c>
      <c r="I207" s="46">
        <f t="shared" si="176"/>
        <v>0</v>
      </c>
      <c r="J207" s="46">
        <f t="shared" si="176"/>
        <v>0</v>
      </c>
      <c r="K207" s="46">
        <f t="shared" si="176"/>
        <v>0</v>
      </c>
      <c r="L207" s="46">
        <f t="shared" si="176"/>
        <v>0</v>
      </c>
      <c r="M207" s="46">
        <f t="shared" si="176"/>
        <v>0</v>
      </c>
      <c r="N207" s="46">
        <f t="shared" si="176"/>
        <v>0</v>
      </c>
      <c r="O207" s="46">
        <f t="shared" si="176"/>
        <v>0</v>
      </c>
      <c r="P207" s="46">
        <f t="shared" si="176"/>
        <v>0</v>
      </c>
      <c r="Q207" s="46">
        <f t="shared" si="176"/>
        <v>0</v>
      </c>
      <c r="R207" s="46">
        <f t="shared" ref="R207" si="177">SUM(R202:R206)</f>
        <v>0</v>
      </c>
      <c r="S207" s="47"/>
    </row>
    <row r="208" spans="1:19" x14ac:dyDescent="0.2">
      <c r="A208" s="16">
        <f>IF(ISNUMBER(Tablo[[#This Row],[JOUR]]),DATE(YEAR(Tablo[[#This Row],[JOUR]]),MONTH(Tablo[[#This Row],[JOUR]])+1,0),A207)</f>
        <v>42916</v>
      </c>
      <c r="B208" s="17">
        <f>IF(ISNUMBER(Tablo[[#This Row],[JOUR]]),INT(MOD(INT((Tablo[[#This Row],[JOUR]]-2)/7)+3/5,52+5/28))+1,B207)</f>
        <v>26</v>
      </c>
      <c r="C208" s="40" t="s">
        <v>17</v>
      </c>
      <c r="D208" s="46">
        <f t="shared" ref="D208:Q208" si="178">MIN(D207,35)</f>
        <v>0</v>
      </c>
      <c r="E208" s="46">
        <f t="shared" si="178"/>
        <v>0</v>
      </c>
      <c r="F208" s="46">
        <f t="shared" si="178"/>
        <v>0</v>
      </c>
      <c r="G208" s="46">
        <f t="shared" si="178"/>
        <v>0</v>
      </c>
      <c r="H208" s="46">
        <f t="shared" si="178"/>
        <v>0</v>
      </c>
      <c r="I208" s="46">
        <f t="shared" si="178"/>
        <v>0</v>
      </c>
      <c r="J208" s="46">
        <f t="shared" si="178"/>
        <v>0</v>
      </c>
      <c r="K208" s="46">
        <f t="shared" si="178"/>
        <v>0</v>
      </c>
      <c r="L208" s="46">
        <f t="shared" si="178"/>
        <v>0</v>
      </c>
      <c r="M208" s="46">
        <f t="shared" si="178"/>
        <v>0</v>
      </c>
      <c r="N208" s="46">
        <f t="shared" si="178"/>
        <v>0</v>
      </c>
      <c r="O208" s="46">
        <f t="shared" si="178"/>
        <v>0</v>
      </c>
      <c r="P208" s="46">
        <f t="shared" si="178"/>
        <v>0</v>
      </c>
      <c r="Q208" s="46">
        <f t="shared" si="178"/>
        <v>0</v>
      </c>
      <c r="R208" s="46">
        <f t="shared" ref="R208" si="179">MIN(R207,35)</f>
        <v>0</v>
      </c>
      <c r="S208" s="47"/>
    </row>
    <row r="209" spans="1:19" ht="13.5" thickBot="1" x14ac:dyDescent="0.25">
      <c r="A209" s="18">
        <f>IF(ISNUMBER(Tablo[[#This Row],[JOUR]]),DATE(YEAR(Tablo[[#This Row],[JOUR]]),MONTH(Tablo[[#This Row],[JOUR]])+1,0),A208)</f>
        <v>42916</v>
      </c>
      <c r="B209" s="19">
        <f>IF(ISNUMBER(Tablo[[#This Row],[JOUR]]),INT(MOD(INT((Tablo[[#This Row],[JOUR]]-2)/7)+3/5,52+5/28))+1,B208)</f>
        <v>26</v>
      </c>
      <c r="C209" s="41" t="s">
        <v>18</v>
      </c>
      <c r="D209" s="48">
        <f t="shared" ref="D209:Q209" si="180">D207-D208</f>
        <v>0</v>
      </c>
      <c r="E209" s="48">
        <f t="shared" si="180"/>
        <v>0</v>
      </c>
      <c r="F209" s="48">
        <f t="shared" si="180"/>
        <v>0</v>
      </c>
      <c r="G209" s="48">
        <f t="shared" si="180"/>
        <v>0</v>
      </c>
      <c r="H209" s="48">
        <f t="shared" si="180"/>
        <v>0</v>
      </c>
      <c r="I209" s="48">
        <f t="shared" si="180"/>
        <v>0</v>
      </c>
      <c r="J209" s="48">
        <f t="shared" si="180"/>
        <v>0</v>
      </c>
      <c r="K209" s="48">
        <f t="shared" si="180"/>
        <v>0</v>
      </c>
      <c r="L209" s="48">
        <f t="shared" si="180"/>
        <v>0</v>
      </c>
      <c r="M209" s="48">
        <f t="shared" si="180"/>
        <v>0</v>
      </c>
      <c r="N209" s="48">
        <f t="shared" si="180"/>
        <v>0</v>
      </c>
      <c r="O209" s="48">
        <f t="shared" si="180"/>
        <v>0</v>
      </c>
      <c r="P209" s="48">
        <f t="shared" si="180"/>
        <v>0</v>
      </c>
      <c r="Q209" s="48">
        <f t="shared" si="180"/>
        <v>0</v>
      </c>
      <c r="R209" s="48">
        <f t="shared" ref="R209" si="181">R207-R208</f>
        <v>0</v>
      </c>
      <c r="S209" s="49"/>
    </row>
  </sheetData>
  <sheetProtection formatColumns="0" formatRows="0"/>
  <conditionalFormatting sqref="C1 C210:C1048576">
    <cfRule type="expression" dxfId="146" priority="405">
      <formula>COUNTIF(JF,C1)</formula>
    </cfRule>
  </conditionalFormatting>
  <conditionalFormatting sqref="C2:C6">
    <cfRule type="expression" dxfId="145" priority="347">
      <formula>COUNTIF(JF,C2)</formula>
    </cfRule>
  </conditionalFormatting>
  <conditionalFormatting sqref="C7:C9">
    <cfRule type="expression" dxfId="144" priority="346">
      <formula>COUNTIF(JF,C7)</formula>
    </cfRule>
  </conditionalFormatting>
  <conditionalFormatting sqref="C10">
    <cfRule type="expression" dxfId="143" priority="340">
      <formula>COUNTIF(JF,C10)</formula>
    </cfRule>
  </conditionalFormatting>
  <conditionalFormatting sqref="C15:C17">
    <cfRule type="expression" dxfId="142" priority="339">
      <formula>COUNTIF(JF,C15)</formula>
    </cfRule>
  </conditionalFormatting>
  <conditionalFormatting sqref="C11:C14">
    <cfRule type="expression" dxfId="141" priority="146">
      <formula>COUNTIF(JF,C11)</formula>
    </cfRule>
  </conditionalFormatting>
  <conditionalFormatting sqref="C18">
    <cfRule type="expression" dxfId="140" priority="145">
      <formula>COUNTIF(JF,C18)</formula>
    </cfRule>
  </conditionalFormatting>
  <conditionalFormatting sqref="C23:C25">
    <cfRule type="expression" dxfId="139" priority="144">
      <formula>COUNTIF(JF,C23)</formula>
    </cfRule>
  </conditionalFormatting>
  <conditionalFormatting sqref="C19:C22">
    <cfRule type="expression" dxfId="138" priority="140">
      <formula>COUNTIF(JF,C19)</formula>
    </cfRule>
  </conditionalFormatting>
  <conditionalFormatting sqref="C26">
    <cfRule type="expression" dxfId="137" priority="139">
      <formula>COUNTIF(JF,C26)</formula>
    </cfRule>
  </conditionalFormatting>
  <conditionalFormatting sqref="C31:C33">
    <cfRule type="expression" dxfId="136" priority="138">
      <formula>COUNTIF(JF,C31)</formula>
    </cfRule>
  </conditionalFormatting>
  <conditionalFormatting sqref="C27:C30">
    <cfRule type="expression" dxfId="135" priority="134">
      <formula>COUNTIF(JF,C27)</formula>
    </cfRule>
  </conditionalFormatting>
  <conditionalFormatting sqref="C34">
    <cfRule type="expression" dxfId="134" priority="133">
      <formula>COUNTIF(JF,C34)</formula>
    </cfRule>
  </conditionalFormatting>
  <conditionalFormatting sqref="C39:C41">
    <cfRule type="expression" dxfId="133" priority="132">
      <formula>COUNTIF(JF,C39)</formula>
    </cfRule>
  </conditionalFormatting>
  <conditionalFormatting sqref="C35:C38">
    <cfRule type="expression" dxfId="132" priority="128">
      <formula>COUNTIF(JF,C35)</formula>
    </cfRule>
  </conditionalFormatting>
  <conditionalFormatting sqref="C42">
    <cfRule type="expression" dxfId="131" priority="127">
      <formula>COUNTIF(JF,C42)</formula>
    </cfRule>
  </conditionalFormatting>
  <conditionalFormatting sqref="C47:C49">
    <cfRule type="expression" dxfId="130" priority="126">
      <formula>COUNTIF(JF,C47)</formula>
    </cfRule>
  </conditionalFormatting>
  <conditionalFormatting sqref="C43:C46">
    <cfRule type="expression" dxfId="129" priority="122">
      <formula>COUNTIF(JF,C43)</formula>
    </cfRule>
  </conditionalFormatting>
  <conditionalFormatting sqref="C50">
    <cfRule type="expression" dxfId="128" priority="121">
      <formula>COUNTIF(JF,C50)</formula>
    </cfRule>
  </conditionalFormatting>
  <conditionalFormatting sqref="C55:C57">
    <cfRule type="expression" dxfId="127" priority="120">
      <formula>COUNTIF(JF,C55)</formula>
    </cfRule>
  </conditionalFormatting>
  <conditionalFormatting sqref="C51:C54">
    <cfRule type="expression" dxfId="126" priority="116">
      <formula>COUNTIF(JF,C51)</formula>
    </cfRule>
  </conditionalFormatting>
  <conditionalFormatting sqref="C58">
    <cfRule type="expression" dxfId="125" priority="115">
      <formula>COUNTIF(JF,C58)</formula>
    </cfRule>
  </conditionalFormatting>
  <conditionalFormatting sqref="C63:C65">
    <cfRule type="expression" dxfId="124" priority="114">
      <formula>COUNTIF(JF,C63)</formula>
    </cfRule>
  </conditionalFormatting>
  <conditionalFormatting sqref="C59:C62">
    <cfRule type="expression" dxfId="123" priority="110">
      <formula>COUNTIF(JF,C59)</formula>
    </cfRule>
  </conditionalFormatting>
  <conditionalFormatting sqref="C66">
    <cfRule type="expression" dxfId="122" priority="109">
      <formula>COUNTIF(JF,C66)</formula>
    </cfRule>
  </conditionalFormatting>
  <conditionalFormatting sqref="C71:C73">
    <cfRule type="expression" dxfId="121" priority="108">
      <formula>COUNTIF(JF,C71)</formula>
    </cfRule>
  </conditionalFormatting>
  <conditionalFormatting sqref="C67:C70">
    <cfRule type="expression" dxfId="120" priority="104">
      <formula>COUNTIF(JF,C67)</formula>
    </cfRule>
  </conditionalFormatting>
  <conditionalFormatting sqref="C74">
    <cfRule type="expression" dxfId="119" priority="103">
      <formula>COUNTIF(JF,C74)</formula>
    </cfRule>
  </conditionalFormatting>
  <conditionalFormatting sqref="C79:C81">
    <cfRule type="expression" dxfId="118" priority="102">
      <formula>COUNTIF(JF,C79)</formula>
    </cfRule>
  </conditionalFormatting>
  <conditionalFormatting sqref="C75:C78">
    <cfRule type="expression" dxfId="117" priority="98">
      <formula>COUNTIF(JF,C75)</formula>
    </cfRule>
  </conditionalFormatting>
  <conditionalFormatting sqref="C82">
    <cfRule type="expression" dxfId="116" priority="97">
      <formula>COUNTIF(JF,C82)</formula>
    </cfRule>
  </conditionalFormatting>
  <conditionalFormatting sqref="C87:C89">
    <cfRule type="expression" dxfId="115" priority="96">
      <formula>COUNTIF(JF,C87)</formula>
    </cfRule>
  </conditionalFormatting>
  <conditionalFormatting sqref="C83:C86">
    <cfRule type="expression" dxfId="114" priority="92">
      <formula>COUNTIF(JF,C83)</formula>
    </cfRule>
  </conditionalFormatting>
  <conditionalFormatting sqref="C90">
    <cfRule type="expression" dxfId="113" priority="91">
      <formula>COUNTIF(JF,C90)</formula>
    </cfRule>
  </conditionalFormatting>
  <conditionalFormatting sqref="C95:C97">
    <cfRule type="expression" dxfId="112" priority="90">
      <formula>COUNTIF(JF,C95)</formula>
    </cfRule>
  </conditionalFormatting>
  <conditionalFormatting sqref="C91:C94">
    <cfRule type="expression" dxfId="111" priority="86">
      <formula>COUNTIF(JF,C91)</formula>
    </cfRule>
  </conditionalFormatting>
  <conditionalFormatting sqref="C98">
    <cfRule type="expression" dxfId="110" priority="85">
      <formula>COUNTIF(JF,C98)</formula>
    </cfRule>
  </conditionalFormatting>
  <conditionalFormatting sqref="C103:C105">
    <cfRule type="expression" dxfId="109" priority="84">
      <formula>COUNTIF(JF,C103)</formula>
    </cfRule>
  </conditionalFormatting>
  <conditionalFormatting sqref="C99:C102">
    <cfRule type="expression" dxfId="108" priority="80">
      <formula>COUNTIF(JF,C99)</formula>
    </cfRule>
  </conditionalFormatting>
  <conditionalFormatting sqref="C106">
    <cfRule type="expression" dxfId="107" priority="79">
      <formula>COUNTIF(JF,C106)</formula>
    </cfRule>
  </conditionalFormatting>
  <conditionalFormatting sqref="C111:C113">
    <cfRule type="expression" dxfId="106" priority="78">
      <formula>COUNTIF(JF,C111)</formula>
    </cfRule>
  </conditionalFormatting>
  <conditionalFormatting sqref="C107:C110">
    <cfRule type="expression" dxfId="105" priority="74">
      <formula>COUNTIF(JF,C107)</formula>
    </cfRule>
  </conditionalFormatting>
  <conditionalFormatting sqref="C114">
    <cfRule type="expression" dxfId="104" priority="73">
      <formula>COUNTIF(JF,C114)</formula>
    </cfRule>
  </conditionalFormatting>
  <conditionalFormatting sqref="C119:C121">
    <cfRule type="expression" dxfId="103" priority="72">
      <formula>COUNTIF(JF,C119)</formula>
    </cfRule>
  </conditionalFormatting>
  <conditionalFormatting sqref="C115:C118">
    <cfRule type="expression" dxfId="102" priority="68">
      <formula>COUNTIF(JF,C115)</formula>
    </cfRule>
  </conditionalFormatting>
  <conditionalFormatting sqref="C122">
    <cfRule type="expression" dxfId="101" priority="67">
      <formula>COUNTIF(JF,C122)</formula>
    </cfRule>
  </conditionalFormatting>
  <conditionalFormatting sqref="C127:C129">
    <cfRule type="expression" dxfId="100" priority="66">
      <formula>COUNTIF(JF,C127)</formula>
    </cfRule>
  </conditionalFormatting>
  <conditionalFormatting sqref="C123:C126">
    <cfRule type="expression" dxfId="99" priority="62">
      <formula>COUNTIF(JF,C123)</formula>
    </cfRule>
  </conditionalFormatting>
  <conditionalFormatting sqref="C130">
    <cfRule type="expression" dxfId="98" priority="61">
      <formula>COUNTIF(JF,C130)</formula>
    </cfRule>
  </conditionalFormatting>
  <conditionalFormatting sqref="C135:C137">
    <cfRule type="expression" dxfId="97" priority="60">
      <formula>COUNTIF(JF,C135)</formula>
    </cfRule>
  </conditionalFormatting>
  <conditionalFormatting sqref="C131:C134">
    <cfRule type="expression" dxfId="96" priority="56">
      <formula>COUNTIF(JF,C131)</formula>
    </cfRule>
  </conditionalFormatting>
  <conditionalFormatting sqref="C138">
    <cfRule type="expression" dxfId="95" priority="55">
      <formula>COUNTIF(JF,C138)</formula>
    </cfRule>
  </conditionalFormatting>
  <conditionalFormatting sqref="C143:C145">
    <cfRule type="expression" dxfId="94" priority="54">
      <formula>COUNTIF(JF,C143)</formula>
    </cfRule>
  </conditionalFormatting>
  <conditionalFormatting sqref="C139:C142">
    <cfRule type="expression" dxfId="93" priority="50">
      <formula>COUNTIF(JF,C139)</formula>
    </cfRule>
  </conditionalFormatting>
  <conditionalFormatting sqref="C146">
    <cfRule type="expression" dxfId="92" priority="49">
      <formula>COUNTIF(JF,C146)</formula>
    </cfRule>
  </conditionalFormatting>
  <conditionalFormatting sqref="C151:C153">
    <cfRule type="expression" dxfId="91" priority="48">
      <formula>COUNTIF(JF,C151)</formula>
    </cfRule>
  </conditionalFormatting>
  <conditionalFormatting sqref="C147:C150">
    <cfRule type="expression" dxfId="90" priority="44">
      <formula>COUNTIF(JF,C147)</formula>
    </cfRule>
  </conditionalFormatting>
  <conditionalFormatting sqref="C154">
    <cfRule type="expression" dxfId="89" priority="43">
      <formula>COUNTIF(JF,C154)</formula>
    </cfRule>
  </conditionalFormatting>
  <conditionalFormatting sqref="C159:C161">
    <cfRule type="expression" dxfId="88" priority="42">
      <formula>COUNTIF(JF,C159)</formula>
    </cfRule>
  </conditionalFormatting>
  <conditionalFormatting sqref="C155:C158">
    <cfRule type="expression" dxfId="87" priority="38">
      <formula>COUNTIF(JF,C155)</formula>
    </cfRule>
  </conditionalFormatting>
  <conditionalFormatting sqref="C162">
    <cfRule type="expression" dxfId="86" priority="37">
      <formula>COUNTIF(JF,C162)</formula>
    </cfRule>
  </conditionalFormatting>
  <conditionalFormatting sqref="C167:C169">
    <cfRule type="expression" dxfId="85" priority="36">
      <formula>COUNTIF(JF,C167)</formula>
    </cfRule>
  </conditionalFormatting>
  <conditionalFormatting sqref="C163:C166">
    <cfRule type="expression" dxfId="84" priority="32">
      <formula>COUNTIF(JF,C163)</formula>
    </cfRule>
  </conditionalFormatting>
  <conditionalFormatting sqref="C170">
    <cfRule type="expression" dxfId="83" priority="31">
      <formula>COUNTIF(JF,C170)</formula>
    </cfRule>
  </conditionalFormatting>
  <conditionalFormatting sqref="C175:C177">
    <cfRule type="expression" dxfId="82" priority="30">
      <formula>COUNTIF(JF,C175)</formula>
    </cfRule>
  </conditionalFormatting>
  <conditionalFormatting sqref="C171:C174">
    <cfRule type="expression" dxfId="81" priority="26">
      <formula>COUNTIF(JF,C171)</formula>
    </cfRule>
  </conditionalFormatting>
  <conditionalFormatting sqref="C178">
    <cfRule type="expression" dxfId="80" priority="25">
      <formula>COUNTIF(JF,C178)</formula>
    </cfRule>
  </conditionalFormatting>
  <conditionalFormatting sqref="C183:C185">
    <cfRule type="expression" dxfId="79" priority="24">
      <formula>COUNTIF(JF,C183)</formula>
    </cfRule>
  </conditionalFormatting>
  <conditionalFormatting sqref="C179:C182">
    <cfRule type="expression" dxfId="78" priority="20">
      <formula>COUNTIF(JF,C179)</formula>
    </cfRule>
  </conditionalFormatting>
  <conditionalFormatting sqref="C186">
    <cfRule type="expression" dxfId="77" priority="19">
      <formula>COUNTIF(JF,C186)</formula>
    </cfRule>
  </conditionalFormatting>
  <conditionalFormatting sqref="C191:C193">
    <cfRule type="expression" dxfId="76" priority="18">
      <formula>COUNTIF(JF,C191)</formula>
    </cfRule>
  </conditionalFormatting>
  <conditionalFormatting sqref="C187:C190">
    <cfRule type="expression" dxfId="75" priority="14">
      <formula>COUNTIF(JF,C187)</formula>
    </cfRule>
  </conditionalFormatting>
  <conditionalFormatting sqref="C194">
    <cfRule type="expression" dxfId="74" priority="13">
      <formula>COUNTIF(JF,C194)</formula>
    </cfRule>
  </conditionalFormatting>
  <conditionalFormatting sqref="C199:C201">
    <cfRule type="expression" dxfId="73" priority="12">
      <formula>COUNTIF(JF,C199)</formula>
    </cfRule>
  </conditionalFormatting>
  <conditionalFormatting sqref="C195:C198">
    <cfRule type="expression" dxfId="72" priority="8">
      <formula>COUNTIF(JF,C195)</formula>
    </cfRule>
  </conditionalFormatting>
  <conditionalFormatting sqref="C202">
    <cfRule type="expression" dxfId="71" priority="7">
      <formula>COUNTIF(JF,C202)</formula>
    </cfRule>
  </conditionalFormatting>
  <conditionalFormatting sqref="C207:C209">
    <cfRule type="expression" dxfId="70" priority="6">
      <formula>COUNTIF(JF,C207)</formula>
    </cfRule>
  </conditionalFormatting>
  <conditionalFormatting sqref="C203:C206">
    <cfRule type="expression" dxfId="69" priority="2">
      <formula>COUNTIF(JF,C203)</formula>
    </cfRule>
  </conditionalFormatting>
  <conditionalFormatting sqref="D2:R209">
    <cfRule type="cellIs" dxfId="68" priority="343" operator="equal">
      <formula>"ABS"</formula>
    </cfRule>
    <cfRule type="cellIs" dxfId="67" priority="344" operator="equal">
      <formula>"CON"</formula>
    </cfRule>
    <cfRule type="cellIs" dxfId="66" priority="345" operator="equal">
      <formula>"MAL"</formula>
    </cfRule>
  </conditionalFormatting>
  <conditionalFormatting sqref="D2:R1030">
    <cfRule type="cellIs" dxfId="65" priority="1" operator="equal">
      <formula>"RET"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4"/>
  <sheetViews>
    <sheetView showZeros="0" tabSelected="1" zoomScale="90" zoomScaleNormal="90" workbookViewId="0">
      <selection activeCell="F67" sqref="F67"/>
    </sheetView>
  </sheetViews>
  <sheetFormatPr baseColWidth="10" defaultColWidth="8.85546875" defaultRowHeight="12.75" x14ac:dyDescent="0.2"/>
  <cols>
    <col min="1" max="1" width="15.85546875" style="25" customWidth="1"/>
    <col min="2" max="2" width="12.7109375" style="25" bestFit="1" customWidth="1"/>
    <col min="3" max="3" width="6.42578125" style="25" bestFit="1" customWidth="1"/>
    <col min="4" max="17" width="10.140625" style="25" customWidth="1"/>
    <col min="18" max="18" width="14.28515625" style="25" customWidth="1"/>
    <col min="19" max="16384" width="8.85546875" style="25"/>
  </cols>
  <sheetData>
    <row r="1" spans="1:18" x14ac:dyDescent="0.2">
      <c r="A1" s="44">
        <v>2017</v>
      </c>
      <c r="D1" s="34">
        <f>MATCH(D2,Tablo[#Headers],0)-3</f>
        <v>1</v>
      </c>
      <c r="E1" s="34">
        <f>MATCH(E2,Tablo[#Headers],0)-3</f>
        <v>2</v>
      </c>
      <c r="F1" s="34">
        <f>MATCH(F2,Tablo[#Headers],0)-3</f>
        <v>3</v>
      </c>
      <c r="G1" s="34">
        <f>MATCH(G2,Tablo[#Headers],0)-3</f>
        <v>4</v>
      </c>
      <c r="H1" s="34">
        <f>MATCH(H2,Tablo[#Headers],0)-3</f>
        <v>5</v>
      </c>
      <c r="I1" s="34">
        <f>MATCH(I2,Tablo[#Headers],0)-3</f>
        <v>6</v>
      </c>
      <c r="J1" s="34">
        <f>MATCH(J2,Tablo[#Headers],0)-3</f>
        <v>7</v>
      </c>
      <c r="K1" s="34">
        <f>MATCH(K2,Tablo[#Headers],0)-3</f>
        <v>8</v>
      </c>
      <c r="L1" s="34">
        <f>MATCH(L2,Tablo[#Headers],0)-3</f>
        <v>9</v>
      </c>
      <c r="M1" s="34">
        <f>MATCH(M2,Tablo[#Headers],0)-3</f>
        <v>10</v>
      </c>
      <c r="N1" s="34">
        <f>MATCH(N2,Tablo[#Headers],0)-3</f>
        <v>11</v>
      </c>
      <c r="O1" s="34">
        <f>MATCH(O2,Tablo[#Headers],0)-3</f>
        <v>12</v>
      </c>
      <c r="P1" s="34">
        <f>MATCH(P2,Tablo[#Headers],0)-3</f>
        <v>13</v>
      </c>
      <c r="Q1" s="34">
        <f>MATCH(Q2,Tablo[#Headers],0)-3</f>
        <v>14</v>
      </c>
      <c r="R1" s="34">
        <f>MATCH(R2,Tablo[#Headers],0)-3</f>
        <v>15</v>
      </c>
    </row>
    <row r="2" spans="1:18" s="26" customFormat="1" ht="13.5" thickBot="1" x14ac:dyDescent="0.25">
      <c r="A2" s="26" t="s">
        <v>40</v>
      </c>
      <c r="B2" s="26" t="s">
        <v>16</v>
      </c>
      <c r="D2" s="45" t="s">
        <v>0</v>
      </c>
      <c r="E2" s="45" t="s">
        <v>1</v>
      </c>
      <c r="F2" s="45" t="s">
        <v>2</v>
      </c>
      <c r="G2" s="45" t="s">
        <v>3</v>
      </c>
      <c r="H2" s="45" t="s">
        <v>4</v>
      </c>
      <c r="I2" s="45" t="s">
        <v>5</v>
      </c>
      <c r="J2" s="45" t="s">
        <v>6</v>
      </c>
      <c r="K2" s="45" t="s">
        <v>7</v>
      </c>
      <c r="L2" s="45" t="s">
        <v>8</v>
      </c>
      <c r="M2" s="45" t="s">
        <v>9</v>
      </c>
      <c r="N2" s="45" t="s">
        <v>10</v>
      </c>
      <c r="O2" s="45" t="s">
        <v>11</v>
      </c>
      <c r="P2" s="45" t="s">
        <v>12</v>
      </c>
      <c r="Q2" s="45" t="s">
        <v>13</v>
      </c>
      <c r="R2" s="45" t="s">
        <v>49</v>
      </c>
    </row>
    <row r="3" spans="1:18" s="21" customFormat="1" x14ac:dyDescent="0.2">
      <c r="A3" s="20">
        <f>DATE(A1,2,0)</f>
        <v>42766</v>
      </c>
      <c r="B3" s="21" t="s">
        <v>17</v>
      </c>
      <c r="C3" s="21" t="s">
        <v>41</v>
      </c>
      <c r="D3" s="32">
        <f ca="1">SUMPRODUCT((Tablo[Mois]=$A3)*(ISNUMBER(Tablo[JOUR])),(OFFSET(Tablo[JOUR],0,D$1)))</f>
        <v>28</v>
      </c>
      <c r="E3" s="32">
        <f ca="1">SUMPRODUCT((Tablo[Mois]=$A3)*(ISNUMBER(Tablo[JOUR])),(OFFSET(Tablo[JOUR],0,E$1)))</f>
        <v>35</v>
      </c>
      <c r="F3" s="32">
        <f ca="1">SUMPRODUCT((Tablo[Mois]=$A3)*(ISNUMBER(Tablo[JOUR])),(OFFSET(Tablo[JOUR],0,F$1)))</f>
        <v>35</v>
      </c>
      <c r="G3" s="32">
        <f ca="1">SUMPRODUCT((Tablo[Mois]=$A3)*(ISNUMBER(Tablo[JOUR])),(OFFSET(Tablo[JOUR],0,G$1)))</f>
        <v>34.5</v>
      </c>
      <c r="H3" s="32">
        <f ca="1">SUMPRODUCT((Tablo[Mois]=$A3)*(ISNUMBER(Tablo[JOUR])),(OFFSET(Tablo[JOUR],0,H$1)))</f>
        <v>35</v>
      </c>
      <c r="I3" s="32">
        <f ca="1">SUMPRODUCT((Tablo[Mois]=$A3)*(ISNUMBER(Tablo[JOUR])),(OFFSET(Tablo[JOUR],0,I$1)))</f>
        <v>14</v>
      </c>
      <c r="J3" s="32">
        <f ca="1">SUMPRODUCT((Tablo[Mois]=$A3)*(ISNUMBER(Tablo[JOUR])),(OFFSET(Tablo[JOUR],0,J$1)))</f>
        <v>35</v>
      </c>
      <c r="K3" s="32">
        <f ca="1">SUMPRODUCT((Tablo[Mois]=$A3)*(ISNUMBER(Tablo[JOUR])),(OFFSET(Tablo[JOUR],0,K$1)))</f>
        <v>35</v>
      </c>
      <c r="L3" s="32">
        <f ca="1">SUMPRODUCT((Tablo[Mois]=$A3)*(ISNUMBER(Tablo[JOUR])),(OFFSET(Tablo[JOUR],0,L$1)))</f>
        <v>39</v>
      </c>
      <c r="M3" s="32">
        <f ca="1">SUMPRODUCT((Tablo[Mois]=$A3)*(ISNUMBER(Tablo[JOUR])),(OFFSET(Tablo[JOUR],0,M$1)))</f>
        <v>39</v>
      </c>
      <c r="N3" s="32">
        <f ca="1">SUMPRODUCT((Tablo[Mois]=$A3)*(ISNUMBER(Tablo[JOUR])),(OFFSET(Tablo[JOUR],0,N$1)))</f>
        <v>78</v>
      </c>
      <c r="O3" s="32">
        <f ca="1">SUMPRODUCT((Tablo[Mois]=$A3)*(ISNUMBER(Tablo[JOUR])),(OFFSET(Tablo[JOUR],0,O$1)))</f>
        <v>40.25</v>
      </c>
      <c r="P3" s="32">
        <f ca="1">SUMPRODUCT((Tablo[Mois]=$A3)*(ISNUMBER(Tablo[JOUR])),(OFFSET(Tablo[JOUR],0,P$1)))</f>
        <v>39.25</v>
      </c>
      <c r="Q3" s="32">
        <f ca="1">SUMPRODUCT((Tablo[Mois]=$A3)*(ISNUMBER(Tablo[JOUR])),(OFFSET(Tablo[JOUR],0,Q$1)))</f>
        <v>36</v>
      </c>
      <c r="R3" s="32">
        <f ca="1">SUMPRODUCT((Tablo[Mois]=$A3)*(ISNUMBER(Tablo[JOUR])),(OFFSET(Tablo[JOUR],0,R$1)))</f>
        <v>0</v>
      </c>
    </row>
    <row r="4" spans="1:18" x14ac:dyDescent="0.2">
      <c r="A4" s="30"/>
      <c r="B4" s="25" t="s">
        <v>18</v>
      </c>
      <c r="C4" s="25" t="s">
        <v>41</v>
      </c>
      <c r="D4" s="33">
        <f ca="1">SUMPRODUCT((Tablo[Mois]=$A3)*(Tablo[JOUR]="HEURES SUP"),(OFFSET(Tablo[JOUR],0,D$1)))</f>
        <v>0</v>
      </c>
      <c r="E4" s="33">
        <f ca="1">SUMPRODUCT((Tablo[Mois]=$A3)*(Tablo[JOUR]="HEURES SUP"),(OFFSET(Tablo[JOUR],0,E$1)))</f>
        <v>0</v>
      </c>
      <c r="F4" s="33">
        <f ca="1">SUMPRODUCT((Tablo[Mois]=$A3)*(Tablo[JOUR]="HEURES SUP"),(OFFSET(Tablo[JOUR],0,F$1)))</f>
        <v>0</v>
      </c>
      <c r="G4" s="33">
        <f ca="1">SUMPRODUCT((Tablo[Mois]=$A3)*(Tablo[JOUR]="HEURES SUP"),(OFFSET(Tablo[JOUR],0,G$1)))</f>
        <v>0</v>
      </c>
      <c r="H4" s="33">
        <f ca="1">SUMPRODUCT((Tablo[Mois]=$A3)*(Tablo[JOUR]="HEURES SUP"),(OFFSET(Tablo[JOUR],0,H$1)))</f>
        <v>0</v>
      </c>
      <c r="I4" s="33">
        <f ca="1">SUMPRODUCT((Tablo[Mois]=$A3)*(Tablo[JOUR]="HEURES SUP"),(OFFSET(Tablo[JOUR],0,I$1)))</f>
        <v>0</v>
      </c>
      <c r="J4" s="33">
        <f ca="1">SUMPRODUCT((Tablo[Mois]=$A3)*(Tablo[JOUR]="HEURES SUP"),(OFFSET(Tablo[JOUR],0,J$1)))</f>
        <v>0</v>
      </c>
      <c r="K4" s="33">
        <f ca="1">SUMPRODUCT((Tablo[Mois]=$A3)*(Tablo[JOUR]="HEURES SUP"),(OFFSET(Tablo[JOUR],0,K$1)))</f>
        <v>0</v>
      </c>
      <c r="L4" s="33">
        <f ca="1">SUMPRODUCT((Tablo[Mois]=$A3)*(Tablo[JOUR]="HEURES SUP"),(OFFSET(Tablo[JOUR],0,L$1)))</f>
        <v>4</v>
      </c>
      <c r="M4" s="33">
        <f ca="1">SUMPRODUCT((Tablo[Mois]=$A3)*(Tablo[JOUR]="HEURES SUP"),(OFFSET(Tablo[JOUR],0,M$1)))</f>
        <v>4</v>
      </c>
      <c r="N4" s="33">
        <f ca="1">SUMPRODUCT((Tablo[Mois]=$A3)*(Tablo[JOUR]="HEURES SUP"),(OFFSET(Tablo[JOUR],0,N$1)))</f>
        <v>8</v>
      </c>
      <c r="O4" s="33">
        <f ca="1">SUMPRODUCT((Tablo[Mois]=$A3)*(Tablo[JOUR]="HEURES SUP"),(OFFSET(Tablo[JOUR],0,O$1)))</f>
        <v>0</v>
      </c>
      <c r="P4" s="33">
        <f ca="1">SUMPRODUCT((Tablo[Mois]=$A3)*(Tablo[JOUR]="HEURES SUP"),(OFFSET(Tablo[JOUR],0,P$1)))</f>
        <v>0</v>
      </c>
      <c r="Q4" s="33">
        <f ca="1">SUMPRODUCT((Tablo[Mois]=$A3)*(Tablo[JOUR]="HEURES SUP"),(OFFSET(Tablo[JOUR],0,Q$1)))</f>
        <v>0</v>
      </c>
      <c r="R4" s="33">
        <f ca="1">SUMPRODUCT((Tablo[Mois]=$A3)*(Tablo[JOUR]="HEURES SUP"),(OFFSET(Tablo[JOUR],0,R$1)))</f>
        <v>0</v>
      </c>
    </row>
    <row r="5" spans="1:18" s="36" customFormat="1" x14ac:dyDescent="0.2">
      <c r="A5" s="35"/>
      <c r="B5" s="36" t="s">
        <v>43</v>
      </c>
      <c r="C5" s="37" t="s">
        <v>42</v>
      </c>
      <c r="D5" s="36">
        <f ca="1">SUMPRODUCT((Tablo[Mois]=$A3)*(ISNUMBER(Tablo[JOUR]))*(OFFSET(Tablo[JOUR],0,D$1)&lt;7)*(OFFSET(Tablo[JOUR],0,D$1)&lt;&gt;""))</f>
        <v>0</v>
      </c>
      <c r="E5" s="36">
        <f ca="1">SUMPRODUCT((Tablo[Mois]=$A3)*(ISNUMBER(Tablo[JOUR]))*(OFFSET(Tablo[JOUR],0,E$1)&lt;7)*(OFFSET(Tablo[JOUR],0,E$1)&lt;&gt;""))</f>
        <v>0</v>
      </c>
      <c r="F5" s="36">
        <f ca="1">SUMPRODUCT((Tablo[Mois]=$A3)*(ISNUMBER(Tablo[JOUR]))*(OFFSET(Tablo[JOUR],0,F$1)&lt;7)*(OFFSET(Tablo[JOUR],0,F$1)&lt;&gt;""))</f>
        <v>0</v>
      </c>
      <c r="G5" s="36">
        <f ca="1">SUMPRODUCT((Tablo[Mois]=$A3)*(ISNUMBER(Tablo[JOUR]))*(OFFSET(Tablo[JOUR],0,G$1)&lt;7)*(OFFSET(Tablo[JOUR],0,G$1)&lt;&gt;""))</f>
        <v>3</v>
      </c>
      <c r="H5" s="36">
        <f ca="1">SUMPRODUCT((Tablo[Mois]=$A3)*(ISNUMBER(Tablo[JOUR]))*(OFFSET(Tablo[JOUR],0,H$1)&lt;7)*(OFFSET(Tablo[JOUR],0,H$1)&lt;&gt;""))</f>
        <v>0</v>
      </c>
      <c r="I5" s="36">
        <f ca="1">SUMPRODUCT((Tablo[Mois]=$A3)*(ISNUMBER(Tablo[JOUR]))*(OFFSET(Tablo[JOUR],0,I$1)&lt;7)*(OFFSET(Tablo[JOUR],0,I$1)&lt;&gt;""))</f>
        <v>0</v>
      </c>
      <c r="J5" s="36">
        <f ca="1">SUMPRODUCT((Tablo[Mois]=$A3)*(ISNUMBER(Tablo[JOUR]))*(OFFSET(Tablo[JOUR],0,J$1)&lt;7)*(OFFSET(Tablo[JOUR],0,J$1)&lt;&gt;""))</f>
        <v>0</v>
      </c>
      <c r="K5" s="36">
        <f ca="1">SUMPRODUCT((Tablo[Mois]=$A3)*(ISNUMBER(Tablo[JOUR]))*(OFFSET(Tablo[JOUR],0,K$1)&lt;7)*(OFFSET(Tablo[JOUR],0,K$1)&lt;&gt;""))</f>
        <v>0</v>
      </c>
      <c r="L5" s="36">
        <f ca="1">SUMPRODUCT((Tablo[Mois]=$A3)*(ISNUMBER(Tablo[JOUR]))*(OFFSET(Tablo[JOUR],0,L$1)&lt;7)*(OFFSET(Tablo[JOUR],0,L$1)&lt;&gt;""))</f>
        <v>0</v>
      </c>
      <c r="M5" s="36">
        <f ca="1">SUMPRODUCT((Tablo[Mois]=$A3)*(ISNUMBER(Tablo[JOUR]))*(OFFSET(Tablo[JOUR],0,M$1)&lt;7)*(OFFSET(Tablo[JOUR],0,M$1)&lt;&gt;""))</f>
        <v>0</v>
      </c>
      <c r="N5" s="36">
        <f ca="1">SUMPRODUCT((Tablo[Mois]=$A3)*(ISNUMBER(Tablo[JOUR]))*(OFFSET(Tablo[JOUR],0,N$1)&lt;7)*(OFFSET(Tablo[JOUR],0,N$1)&lt;&gt;""))</f>
        <v>0</v>
      </c>
      <c r="O5" s="36">
        <f ca="1">SUMPRODUCT((Tablo[Mois]=$A3)*(ISNUMBER(Tablo[JOUR]))*(OFFSET(Tablo[JOUR],0,O$1)&lt;7)*(OFFSET(Tablo[JOUR],0,O$1)&lt;&gt;""))</f>
        <v>1</v>
      </c>
      <c r="P5" s="36">
        <f ca="1">SUMPRODUCT((Tablo[Mois]=$A3)*(ISNUMBER(Tablo[JOUR]))*(OFFSET(Tablo[JOUR],0,P$1)&lt;7)*(OFFSET(Tablo[JOUR],0,P$1)&lt;&gt;""))</f>
        <v>6</v>
      </c>
      <c r="Q5" s="36">
        <f ca="1">SUMPRODUCT((Tablo[Mois]=$A3)*(ISNUMBER(Tablo[JOUR]))*(OFFSET(Tablo[JOUR],0,Q$1)&lt;7)*(OFFSET(Tablo[JOUR],0,Q$1)&lt;&gt;""))</f>
        <v>6</v>
      </c>
      <c r="R5" s="36">
        <f ca="1">SUMPRODUCT((Tablo[Mois]=$A3)*(ISNUMBER(Tablo[JOUR]))*(OFFSET(Tablo[JOUR],0,R$1)&lt;7)*(OFFSET(Tablo[JOUR],0,R$1)&lt;&gt;""))</f>
        <v>0</v>
      </c>
    </row>
    <row r="6" spans="1:18" x14ac:dyDescent="0.2">
      <c r="A6" s="30"/>
      <c r="B6" s="27" t="s">
        <v>19</v>
      </c>
      <c r="C6" s="25" t="s">
        <v>42</v>
      </c>
      <c r="D6" s="25">
        <f>SUMPRODUCT((Tablo[Mois]=$A3)*(COUNTIF(JF,Tablo[JOUR])))</f>
        <v>0</v>
      </c>
      <c r="E6" s="25">
        <f>SUMPRODUCT((Tablo[Mois]=$A3)*(COUNTIF(JF,Tablo[JOUR])))</f>
        <v>0</v>
      </c>
      <c r="F6" s="25">
        <f>SUMPRODUCT((Tablo[Mois]=$A3)*(COUNTIF(JF,Tablo[JOUR])))</f>
        <v>0</v>
      </c>
      <c r="G6" s="25">
        <f>SUMPRODUCT((Tablo[Mois]=$A3)*(COUNTIF(JF,Tablo[JOUR])))</f>
        <v>0</v>
      </c>
      <c r="H6" s="25">
        <f>SUMPRODUCT((Tablo[Mois]=$A3)*(COUNTIF(JF,Tablo[JOUR])))</f>
        <v>0</v>
      </c>
      <c r="I6" s="25">
        <f>SUMPRODUCT((Tablo[Mois]=$A3)*(COUNTIF(JF,Tablo[JOUR])))</f>
        <v>0</v>
      </c>
      <c r="J6" s="25">
        <f>SUMPRODUCT((Tablo[Mois]=$A3)*(COUNTIF(JF,Tablo[JOUR])))</f>
        <v>0</v>
      </c>
      <c r="K6" s="25">
        <f>SUMPRODUCT((Tablo[Mois]=$A3)*(COUNTIF(JF,Tablo[JOUR])))</f>
        <v>0</v>
      </c>
      <c r="L6" s="25">
        <f>SUMPRODUCT((Tablo[Mois]=$A3)*(COUNTIF(JF,Tablo[JOUR])))</f>
        <v>0</v>
      </c>
      <c r="M6" s="25">
        <f>SUMPRODUCT((Tablo[Mois]=$A3)*(COUNTIF(JF,Tablo[JOUR])))</f>
        <v>0</v>
      </c>
      <c r="N6" s="25">
        <f>SUMPRODUCT((Tablo[Mois]=$A3)*(COUNTIF(JF,Tablo[JOUR])))</f>
        <v>0</v>
      </c>
      <c r="O6" s="25">
        <f>SUMPRODUCT((Tablo[Mois]=$A3)*(COUNTIF(JF,Tablo[JOUR])))</f>
        <v>0</v>
      </c>
      <c r="P6" s="25">
        <f>SUMPRODUCT((Tablo[Mois]=$A3)*(COUNTIF(JF,Tablo[JOUR])))</f>
        <v>0</v>
      </c>
      <c r="Q6" s="25">
        <f>SUMPRODUCT((Tablo[Mois]=$A3)*(COUNTIF(JF,Tablo[JOUR])))</f>
        <v>0</v>
      </c>
      <c r="R6" s="25">
        <f>SUMPRODUCT((Tablo[Mois]=$A3)*(COUNTIF(JF,Tablo[JOUR])))</f>
        <v>0</v>
      </c>
    </row>
    <row r="7" spans="1:18" x14ac:dyDescent="0.2">
      <c r="A7" s="30"/>
      <c r="B7" s="28" t="s">
        <v>38</v>
      </c>
      <c r="C7" s="25" t="s">
        <v>42</v>
      </c>
      <c r="D7" s="25">
        <f ca="1">SUMPRODUCT((Tablo[Mois]=$A3)*(OFFSET(Tablo[JOUR],0,D$1)=$B7))</f>
        <v>1</v>
      </c>
      <c r="E7" s="25">
        <f ca="1">SUMPRODUCT((Tablo[Mois]=$A3)*(OFFSET(Tablo[JOUR],0,E$1)=$B7))</f>
        <v>0</v>
      </c>
      <c r="F7" s="25">
        <f ca="1">SUMPRODUCT((Tablo[Mois]=$A3)*(OFFSET(Tablo[JOUR],0,F$1)=$B7))</f>
        <v>3</v>
      </c>
      <c r="G7" s="25">
        <f ca="1">SUMPRODUCT((Tablo[Mois]=$A3)*(OFFSET(Tablo[JOUR],0,G$1)=$B7))</f>
        <v>0</v>
      </c>
      <c r="H7" s="25">
        <f ca="1">SUMPRODUCT((Tablo[Mois]=$A3)*(OFFSET(Tablo[JOUR],0,H$1)=$B7))</f>
        <v>0</v>
      </c>
      <c r="I7" s="25">
        <f ca="1">SUMPRODUCT((Tablo[Mois]=$A3)*(OFFSET(Tablo[JOUR],0,I$1)=$B7))</f>
        <v>3</v>
      </c>
      <c r="J7" s="25">
        <f ca="1">SUMPRODUCT((Tablo[Mois]=$A3)*(OFFSET(Tablo[JOUR],0,J$1)=$B7))</f>
        <v>0</v>
      </c>
      <c r="K7" s="25">
        <f ca="1">SUMPRODUCT((Tablo[Mois]=$A3)*(OFFSET(Tablo[JOUR],0,K$1)=$B7))</f>
        <v>0</v>
      </c>
      <c r="L7" s="25">
        <f ca="1">SUMPRODUCT((Tablo[Mois]=$A3)*(OFFSET(Tablo[JOUR],0,L$1)=$B7))</f>
        <v>0</v>
      </c>
      <c r="M7" s="25">
        <f ca="1">SUMPRODUCT((Tablo[Mois]=$A3)*(OFFSET(Tablo[JOUR],0,M$1)=$B7))</f>
        <v>0</v>
      </c>
      <c r="N7" s="25">
        <f ca="1">SUMPRODUCT((Tablo[Mois]=$A3)*(OFFSET(Tablo[JOUR],0,N$1)=$B7))</f>
        <v>0</v>
      </c>
      <c r="O7" s="25">
        <f ca="1">SUMPRODUCT((Tablo[Mois]=$A3)*(OFFSET(Tablo[JOUR],0,O$1)=$B7))</f>
        <v>1</v>
      </c>
      <c r="P7" s="25">
        <f ca="1">SUMPRODUCT((Tablo[Mois]=$A3)*(OFFSET(Tablo[JOUR],0,P$1)=$B7))</f>
        <v>0</v>
      </c>
      <c r="Q7" s="25">
        <f ca="1">SUMPRODUCT((Tablo[Mois]=$A3)*(OFFSET(Tablo[JOUR],0,Q$1)=$B7))</f>
        <v>0</v>
      </c>
      <c r="R7" s="25">
        <f ca="1">SUMPRODUCT((Tablo[Mois]=$A3)*(OFFSET(Tablo[JOUR],0,R$1)=$B7))</f>
        <v>0</v>
      </c>
    </row>
    <row r="8" spans="1:18" x14ac:dyDescent="0.2">
      <c r="A8" s="30"/>
      <c r="B8" s="29" t="s">
        <v>37</v>
      </c>
      <c r="C8" s="25" t="s">
        <v>42</v>
      </c>
      <c r="D8" s="25">
        <f ca="1">SUMPRODUCT((Tablo[Mois]=$A3)*(OFFSET(Tablo[JOUR],0,D$1)=$B8))</f>
        <v>6</v>
      </c>
      <c r="E8" s="25">
        <f ca="1">SUMPRODUCT((Tablo[Mois]=$A3)*(OFFSET(Tablo[JOUR],0,E$1)=$B8))</f>
        <v>0</v>
      </c>
      <c r="F8" s="25">
        <f ca="1">SUMPRODUCT((Tablo[Mois]=$A3)*(OFFSET(Tablo[JOUR],0,F$1)=$B8))</f>
        <v>0</v>
      </c>
      <c r="G8" s="25">
        <f ca="1">SUMPRODUCT((Tablo[Mois]=$A3)*(OFFSET(Tablo[JOUR],0,G$1)=$B8))</f>
        <v>0</v>
      </c>
      <c r="H8" s="25">
        <f ca="1">SUMPRODUCT((Tablo[Mois]=$A3)*(OFFSET(Tablo[JOUR],0,H$1)=$B8))</f>
        <v>0</v>
      </c>
      <c r="I8" s="25">
        <f ca="1">SUMPRODUCT((Tablo[Mois]=$A3)*(OFFSET(Tablo[JOUR],0,I$1)=$B8))</f>
        <v>0</v>
      </c>
      <c r="J8" s="25">
        <f ca="1">SUMPRODUCT((Tablo[Mois]=$A3)*(OFFSET(Tablo[JOUR],0,J$1)=$B8))</f>
        <v>0</v>
      </c>
      <c r="K8" s="25">
        <f ca="1">SUMPRODUCT((Tablo[Mois]=$A3)*(OFFSET(Tablo[JOUR],0,K$1)=$B8))</f>
        <v>0</v>
      </c>
      <c r="L8" s="25">
        <f ca="1">SUMPRODUCT((Tablo[Mois]=$A3)*(OFFSET(Tablo[JOUR],0,L$1)=$B8))</f>
        <v>0</v>
      </c>
      <c r="M8" s="25">
        <f ca="1">SUMPRODUCT((Tablo[Mois]=$A3)*(OFFSET(Tablo[JOUR],0,M$1)=$B8))</f>
        <v>0</v>
      </c>
      <c r="N8" s="25">
        <f ca="1">SUMPRODUCT((Tablo[Mois]=$A3)*(OFFSET(Tablo[JOUR],0,N$1)=$B8))</f>
        <v>0</v>
      </c>
      <c r="O8" s="25">
        <f ca="1">SUMPRODUCT((Tablo[Mois]=$A3)*(OFFSET(Tablo[JOUR],0,O$1)=$B8))</f>
        <v>0</v>
      </c>
      <c r="P8" s="25">
        <f ca="1">SUMPRODUCT((Tablo[Mois]=$A3)*(OFFSET(Tablo[JOUR],0,P$1)=$B8))</f>
        <v>0</v>
      </c>
      <c r="Q8" s="25">
        <f ca="1">SUMPRODUCT((Tablo[Mois]=$A3)*(OFFSET(Tablo[JOUR],0,Q$1)=$B8))</f>
        <v>0</v>
      </c>
      <c r="R8" s="25">
        <f ca="1">SUMPRODUCT((Tablo[Mois]=$A3)*(OFFSET(Tablo[JOUR],0,R$1)=$B8))</f>
        <v>0</v>
      </c>
    </row>
    <row r="9" spans="1:18" x14ac:dyDescent="0.2">
      <c r="A9" s="30"/>
      <c r="B9" s="54" t="s">
        <v>50</v>
      </c>
      <c r="C9" s="53" t="s">
        <v>42</v>
      </c>
      <c r="D9" s="25">
        <f ca="1">SUMPRODUCT((Tablo[Mois]=$A3)*(OFFSET(Tablo[JOUR],0,D$1)=$B9))</f>
        <v>0</v>
      </c>
      <c r="E9" s="25">
        <f ca="1">SUMPRODUCT((Tablo[Mois]=$A3)*(OFFSET(Tablo[JOUR],0,E$1)=$B9))</f>
        <v>0</v>
      </c>
      <c r="F9" s="25">
        <f ca="1">SUMPRODUCT((Tablo[Mois]=$A3)*(OFFSET(Tablo[JOUR],0,F$1)=$B9))</f>
        <v>0</v>
      </c>
      <c r="G9" s="25">
        <f ca="1">SUMPRODUCT((Tablo[Mois]=$A3)*(OFFSET(Tablo[JOUR],0,G$1)=$B9))</f>
        <v>0</v>
      </c>
      <c r="H9" s="25">
        <f ca="1">SUMPRODUCT((Tablo[Mois]=$A3)*(OFFSET(Tablo[JOUR],0,H$1)=$B9))</f>
        <v>0</v>
      </c>
      <c r="I9" s="25">
        <f ca="1">SUMPRODUCT((Tablo[Mois]=$A3)*(OFFSET(Tablo[JOUR],0,I$1)=$B9))</f>
        <v>0</v>
      </c>
      <c r="J9" s="25">
        <f ca="1">SUMPRODUCT((Tablo[Mois]=$A3)*(OFFSET(Tablo[JOUR],0,J$1)=$B9))</f>
        <v>0</v>
      </c>
      <c r="K9" s="25">
        <f ca="1">SUMPRODUCT((Tablo[Mois]=$A3)*(OFFSET(Tablo[JOUR],0,K$1)=$B9))</f>
        <v>0</v>
      </c>
      <c r="L9" s="25">
        <f ca="1">SUMPRODUCT((Tablo[Mois]=$A3)*(OFFSET(Tablo[JOUR],0,L$1)=$B9))</f>
        <v>0</v>
      </c>
      <c r="M9" s="25">
        <f ca="1">SUMPRODUCT((Tablo[Mois]=$A3)*(OFFSET(Tablo[JOUR],0,M$1)=$B9))</f>
        <v>0</v>
      </c>
      <c r="N9" s="25">
        <f ca="1">SUMPRODUCT((Tablo[Mois]=$A3)*(OFFSET(Tablo[JOUR],0,N$1)=$B9))</f>
        <v>0</v>
      </c>
      <c r="O9" s="25">
        <f ca="1">SUMPRODUCT((Tablo[Mois]=$A3)*(OFFSET(Tablo[JOUR],0,O$1)=$B9))</f>
        <v>0</v>
      </c>
      <c r="P9" s="25">
        <f ca="1">SUMPRODUCT((Tablo[Mois]=$A3)*(OFFSET(Tablo[JOUR],0,P$1)=$B9))</f>
        <v>0</v>
      </c>
      <c r="Q9" s="25">
        <f ca="1">SUMPRODUCT((Tablo[Mois]=$A3)*(OFFSET(Tablo[JOUR],0,Q$1)=$B9))</f>
        <v>0</v>
      </c>
      <c r="R9" s="25">
        <f ca="1">SUMPRODUCT((Tablo[Mois]=$A3)*(OFFSET(Tablo[JOUR],0,R$1)=$B9))</f>
        <v>0</v>
      </c>
    </row>
    <row r="10" spans="1:18" x14ac:dyDescent="0.2">
      <c r="A10" s="30"/>
      <c r="B10" s="29" t="s">
        <v>51</v>
      </c>
      <c r="C10" s="53" t="s">
        <v>42</v>
      </c>
      <c r="D10" s="25">
        <f ca="1">SUMPRODUCT((Tablo[Mois]=$A3)*(OFFSET(Tablo[JOUR],0,D$1)=$B10))</f>
        <v>0</v>
      </c>
      <c r="E10" s="25">
        <f ca="1">SUMPRODUCT((Tablo[Mois]=$A3)*(OFFSET(Tablo[JOUR],0,E$1)=$B10))</f>
        <v>0</v>
      </c>
      <c r="F10" s="25">
        <f ca="1">SUMPRODUCT((Tablo[Mois]=$A3)*(OFFSET(Tablo[JOUR],0,F$1)=$B10))</f>
        <v>0</v>
      </c>
      <c r="G10" s="25">
        <f ca="1">SUMPRODUCT((Tablo[Mois]=$A3)*(OFFSET(Tablo[JOUR],0,G$1)=$B10))</f>
        <v>0</v>
      </c>
      <c r="H10" s="25">
        <f ca="1">SUMPRODUCT((Tablo[Mois]=$A3)*(OFFSET(Tablo[JOUR],0,H$1)=$B10))</f>
        <v>0</v>
      </c>
      <c r="I10" s="25">
        <f ca="1">SUMPRODUCT((Tablo[Mois]=$A3)*(OFFSET(Tablo[JOUR],0,I$1)=$B10))</f>
        <v>0</v>
      </c>
      <c r="J10" s="25">
        <f ca="1">SUMPRODUCT((Tablo[Mois]=$A3)*(OFFSET(Tablo[JOUR],0,J$1)=$B10))</f>
        <v>0</v>
      </c>
      <c r="K10" s="25">
        <f ca="1">SUMPRODUCT((Tablo[Mois]=$A3)*(OFFSET(Tablo[JOUR],0,K$1)=$B10))</f>
        <v>0</v>
      </c>
      <c r="L10" s="25">
        <f ca="1">SUMPRODUCT((Tablo[Mois]=$A3)*(OFFSET(Tablo[JOUR],0,L$1)=$B10))</f>
        <v>0</v>
      </c>
      <c r="M10" s="25">
        <f ca="1">SUMPRODUCT((Tablo[Mois]=$A3)*(OFFSET(Tablo[JOUR],0,M$1)=$B10))</f>
        <v>0</v>
      </c>
      <c r="N10" s="25">
        <f ca="1">SUMPRODUCT((Tablo[Mois]=$A3)*(OFFSET(Tablo[JOUR],0,N$1)=$B10))</f>
        <v>0</v>
      </c>
      <c r="O10" s="25">
        <f ca="1">SUMPRODUCT((Tablo[Mois]=$A3)*(OFFSET(Tablo[JOUR],0,O$1)=$B10))</f>
        <v>0</v>
      </c>
      <c r="P10" s="25">
        <f ca="1">SUMPRODUCT((Tablo[Mois]=$A3)*(OFFSET(Tablo[JOUR],0,P$1)=$B10))</f>
        <v>0</v>
      </c>
      <c r="Q10" s="25">
        <f ca="1">SUMPRODUCT((Tablo[Mois]=$A3)*(OFFSET(Tablo[JOUR],0,Q$1)=$B10))</f>
        <v>0</v>
      </c>
      <c r="R10" s="25">
        <f ca="1">SUMPRODUCT((Tablo[Mois]=$A3)*(OFFSET(Tablo[JOUR],0,R$1)=$B10))</f>
        <v>0</v>
      </c>
    </row>
    <row r="11" spans="1:18" x14ac:dyDescent="0.2">
      <c r="A11" s="30"/>
      <c r="B11" s="55" t="s">
        <v>52</v>
      </c>
      <c r="C11" s="53" t="s">
        <v>42</v>
      </c>
      <c r="D11" s="25">
        <f ca="1">SUMPRODUCT((Tablo[Mois]=$A3)*(OFFSET(Tablo[JOUR],0,D$1)=$B11))</f>
        <v>0</v>
      </c>
      <c r="E11" s="25">
        <f ca="1">SUMPRODUCT((Tablo[Mois]=$A3)*(OFFSET(Tablo[JOUR],0,E$1)=$B11))</f>
        <v>0</v>
      </c>
      <c r="F11" s="25">
        <f ca="1">SUMPRODUCT((Tablo[Mois]=$A3)*(OFFSET(Tablo[JOUR],0,F$1)=$B11))</f>
        <v>0</v>
      </c>
      <c r="G11" s="25">
        <f ca="1">SUMPRODUCT((Tablo[Mois]=$A3)*(OFFSET(Tablo[JOUR],0,G$1)=$B11))</f>
        <v>0</v>
      </c>
      <c r="H11" s="25">
        <f ca="1">SUMPRODUCT((Tablo[Mois]=$A3)*(OFFSET(Tablo[JOUR],0,H$1)=$B11))</f>
        <v>0</v>
      </c>
      <c r="I11" s="25">
        <f ca="1">SUMPRODUCT((Tablo[Mois]=$A3)*(OFFSET(Tablo[JOUR],0,I$1)=$B11))</f>
        <v>0</v>
      </c>
      <c r="J11" s="25">
        <f ca="1">SUMPRODUCT((Tablo[Mois]=$A3)*(OFFSET(Tablo[JOUR],0,J$1)=$B11))</f>
        <v>0</v>
      </c>
      <c r="K11" s="25">
        <f ca="1">SUMPRODUCT((Tablo[Mois]=$A3)*(OFFSET(Tablo[JOUR],0,K$1)=$B11))</f>
        <v>0</v>
      </c>
      <c r="L11" s="25">
        <f ca="1">SUMPRODUCT((Tablo[Mois]=$A3)*(OFFSET(Tablo[JOUR],0,L$1)=$B11))</f>
        <v>0</v>
      </c>
      <c r="M11" s="25">
        <f ca="1">SUMPRODUCT((Tablo[Mois]=$A3)*(OFFSET(Tablo[JOUR],0,M$1)=$B11))</f>
        <v>0</v>
      </c>
      <c r="N11" s="25">
        <f ca="1">SUMPRODUCT((Tablo[Mois]=$A3)*(OFFSET(Tablo[JOUR],0,N$1)=$B11))</f>
        <v>0</v>
      </c>
      <c r="O11" s="25">
        <f ca="1">SUMPRODUCT((Tablo[Mois]=$A3)*(OFFSET(Tablo[JOUR],0,O$1)=$B11))</f>
        <v>0</v>
      </c>
      <c r="P11" s="25">
        <f ca="1">SUMPRODUCT((Tablo[Mois]=$A3)*(OFFSET(Tablo[JOUR],0,P$1)=$B11))</f>
        <v>0</v>
      </c>
      <c r="Q11" s="25">
        <f ca="1">SUMPRODUCT((Tablo[Mois]=$A3)*(OFFSET(Tablo[JOUR],0,Q$1)=$B11))</f>
        <v>0</v>
      </c>
      <c r="R11" s="25">
        <f ca="1">SUMPRODUCT((Tablo[Mois]=$A3)*(OFFSET(Tablo[JOUR],0,R$1)=$B11))</f>
        <v>0</v>
      </c>
    </row>
    <row r="12" spans="1:18" s="23" customFormat="1" ht="13.5" thickBot="1" x14ac:dyDescent="0.25">
      <c r="A12" s="22"/>
      <c r="B12" s="31" t="s">
        <v>36</v>
      </c>
      <c r="C12" s="23" t="s">
        <v>42</v>
      </c>
      <c r="D12" s="23">
        <f ca="1">SUMPRODUCT((Tablo[Mois]=$A3)*(OFFSET(Tablo[JOUR],0,D$1)=$B12))</f>
        <v>1</v>
      </c>
      <c r="E12" s="23">
        <f ca="1">SUMPRODUCT((Tablo[Mois]=$A3)*(OFFSET(Tablo[JOUR],0,E$1)=$B12))</f>
        <v>0</v>
      </c>
      <c r="F12" s="23">
        <f ca="1">SUMPRODUCT((Tablo[Mois]=$A3)*(OFFSET(Tablo[JOUR],0,F$1)=$B12))</f>
        <v>0</v>
      </c>
      <c r="G12" s="23">
        <f ca="1">SUMPRODUCT((Tablo[Mois]=$A3)*(OFFSET(Tablo[JOUR],0,G$1)=$B12))</f>
        <v>0</v>
      </c>
      <c r="H12" s="23">
        <f ca="1">SUMPRODUCT((Tablo[Mois]=$A3)*(OFFSET(Tablo[JOUR],0,H$1)=$B12))</f>
        <v>0</v>
      </c>
      <c r="I12" s="23">
        <f ca="1">SUMPRODUCT((Tablo[Mois]=$A3)*(OFFSET(Tablo[JOUR],0,I$1)=$B12))</f>
        <v>0</v>
      </c>
      <c r="J12" s="23">
        <f ca="1">SUMPRODUCT((Tablo[Mois]=$A3)*(OFFSET(Tablo[JOUR],0,J$1)=$B12))</f>
        <v>0</v>
      </c>
      <c r="K12" s="23">
        <f ca="1">SUMPRODUCT((Tablo[Mois]=$A3)*(OFFSET(Tablo[JOUR],0,K$1)=$B12))</f>
        <v>0</v>
      </c>
      <c r="L12" s="23">
        <f ca="1">SUMPRODUCT((Tablo[Mois]=$A3)*(OFFSET(Tablo[JOUR],0,L$1)=$B12))</f>
        <v>1</v>
      </c>
      <c r="M12" s="23">
        <f ca="1">SUMPRODUCT((Tablo[Mois]=$A3)*(OFFSET(Tablo[JOUR],0,M$1)=$B12))</f>
        <v>1</v>
      </c>
      <c r="N12" s="23">
        <f ca="1">SUMPRODUCT((Tablo[Mois]=$A3)*(OFFSET(Tablo[JOUR],0,N$1)=$B12))</f>
        <v>0</v>
      </c>
      <c r="O12" s="23">
        <f ca="1">SUMPRODUCT((Tablo[Mois]=$A3)*(OFFSET(Tablo[JOUR],0,O$1)=$B12))</f>
        <v>0</v>
      </c>
      <c r="P12" s="23">
        <f ca="1">SUMPRODUCT((Tablo[Mois]=$A3)*(OFFSET(Tablo[JOUR],0,P$1)=$B12))</f>
        <v>0</v>
      </c>
      <c r="Q12" s="23">
        <f ca="1">SUMPRODUCT((Tablo[Mois]=$A3)*(OFFSET(Tablo[JOUR],0,Q$1)=$B12))</f>
        <v>0</v>
      </c>
      <c r="R12" s="23">
        <f ca="1">SUMPRODUCT((Tablo[Mois]=$A3)*(OFFSET(Tablo[JOUR],0,R$1)=$B12))</f>
        <v>0</v>
      </c>
    </row>
    <row r="13" spans="1:18" s="21" customFormat="1" x14ac:dyDescent="0.2">
      <c r="A13" s="24">
        <f>EOMONTH(A3+1,0)</f>
        <v>42794</v>
      </c>
      <c r="B13" s="21" t="s">
        <v>17</v>
      </c>
      <c r="C13" s="21" t="s">
        <v>41</v>
      </c>
      <c r="D13" s="32">
        <f ca="1">SUMPRODUCT((Tablo[Mois]=$A13)*(ISNUMBER(Tablo[JOUR])),(OFFSET(Tablo[JOUR],0,D$1)))</f>
        <v>0</v>
      </c>
      <c r="E13" s="32">
        <f ca="1">SUMPRODUCT((Tablo[Mois]=$A13)*(ISNUMBER(Tablo[JOUR])),(OFFSET(Tablo[JOUR],0,E$1)))</f>
        <v>0</v>
      </c>
      <c r="F13" s="32">
        <f ca="1">SUMPRODUCT((Tablo[Mois]=$A13)*(ISNUMBER(Tablo[JOUR])),(OFFSET(Tablo[JOUR],0,F$1)))</f>
        <v>0</v>
      </c>
      <c r="G13" s="32">
        <f ca="1">SUMPRODUCT((Tablo[Mois]=$A13)*(ISNUMBER(Tablo[JOUR])),(OFFSET(Tablo[JOUR],0,G$1)))</f>
        <v>0</v>
      </c>
      <c r="H13" s="32">
        <f ca="1">SUMPRODUCT((Tablo[Mois]=$A13)*(ISNUMBER(Tablo[JOUR])),(OFFSET(Tablo[JOUR],0,H$1)))</f>
        <v>0</v>
      </c>
      <c r="I13" s="32">
        <f ca="1">SUMPRODUCT((Tablo[Mois]=$A13)*(ISNUMBER(Tablo[JOUR])),(OFFSET(Tablo[JOUR],0,I$1)))</f>
        <v>0</v>
      </c>
      <c r="J13" s="32">
        <f ca="1">SUMPRODUCT((Tablo[Mois]=$A13)*(ISNUMBER(Tablo[JOUR])),(OFFSET(Tablo[JOUR],0,J$1)))</f>
        <v>0</v>
      </c>
      <c r="K13" s="32">
        <f ca="1">SUMPRODUCT((Tablo[Mois]=$A13)*(ISNUMBER(Tablo[JOUR])),(OFFSET(Tablo[JOUR],0,K$1)))</f>
        <v>0</v>
      </c>
      <c r="L13" s="32">
        <f ca="1">SUMPRODUCT((Tablo[Mois]=$A13)*(ISNUMBER(Tablo[JOUR])),(OFFSET(Tablo[JOUR],0,L$1)))</f>
        <v>0</v>
      </c>
      <c r="M13" s="32">
        <f ca="1">SUMPRODUCT((Tablo[Mois]=$A13)*(ISNUMBER(Tablo[JOUR])),(OFFSET(Tablo[JOUR],0,M$1)))</f>
        <v>0</v>
      </c>
      <c r="N13" s="32">
        <f ca="1">SUMPRODUCT((Tablo[Mois]=$A13)*(ISNUMBER(Tablo[JOUR])),(OFFSET(Tablo[JOUR],0,N$1)))</f>
        <v>0</v>
      </c>
      <c r="O13" s="32">
        <f ca="1">SUMPRODUCT((Tablo[Mois]=$A13)*(ISNUMBER(Tablo[JOUR])),(OFFSET(Tablo[JOUR],0,O$1)))</f>
        <v>0</v>
      </c>
      <c r="P13" s="32">
        <f ca="1">SUMPRODUCT((Tablo[Mois]=$A13)*(ISNUMBER(Tablo[JOUR])),(OFFSET(Tablo[JOUR],0,P$1)))</f>
        <v>0</v>
      </c>
      <c r="Q13" s="32">
        <f ca="1">SUMPRODUCT((Tablo[Mois]=$A13)*(ISNUMBER(Tablo[JOUR])),(OFFSET(Tablo[JOUR],0,Q$1)))</f>
        <v>0</v>
      </c>
      <c r="R13" s="32">
        <f ca="1">SUMPRODUCT((Tablo[Mois]=$A13)*(ISNUMBER(Tablo[JOUR])),(OFFSET(Tablo[JOUR],0,R$1)))</f>
        <v>0</v>
      </c>
    </row>
    <row r="14" spans="1:18" x14ac:dyDescent="0.2">
      <c r="A14" s="30"/>
      <c r="B14" s="25" t="s">
        <v>18</v>
      </c>
      <c r="C14" s="25" t="s">
        <v>41</v>
      </c>
      <c r="D14" s="33">
        <f ca="1">SUMPRODUCT((Tablo[Mois]=$A13)*(Tablo[JOUR]="HEURES SUP"),(OFFSET(Tablo[JOUR],0,D$1)))</f>
        <v>0</v>
      </c>
      <c r="E14" s="33">
        <f ca="1">SUMPRODUCT((Tablo[Mois]=$A13)*(Tablo[JOUR]="HEURES SUP"),(OFFSET(Tablo[JOUR],0,E$1)))</f>
        <v>0</v>
      </c>
      <c r="F14" s="33">
        <f ca="1">SUMPRODUCT((Tablo[Mois]=$A13)*(Tablo[JOUR]="HEURES SUP"),(OFFSET(Tablo[JOUR],0,F$1)))</f>
        <v>0</v>
      </c>
      <c r="G14" s="33">
        <f ca="1">SUMPRODUCT((Tablo[Mois]=$A13)*(Tablo[JOUR]="HEURES SUP"),(OFFSET(Tablo[JOUR],0,G$1)))</f>
        <v>0</v>
      </c>
      <c r="H14" s="33">
        <f ca="1">SUMPRODUCT((Tablo[Mois]=$A13)*(Tablo[JOUR]="HEURES SUP"),(OFFSET(Tablo[JOUR],0,H$1)))</f>
        <v>0</v>
      </c>
      <c r="I14" s="33">
        <f ca="1">SUMPRODUCT((Tablo[Mois]=$A13)*(Tablo[JOUR]="HEURES SUP"),(OFFSET(Tablo[JOUR],0,I$1)))</f>
        <v>0</v>
      </c>
      <c r="J14" s="33">
        <f ca="1">SUMPRODUCT((Tablo[Mois]=$A13)*(Tablo[JOUR]="HEURES SUP"),(OFFSET(Tablo[JOUR],0,J$1)))</f>
        <v>0</v>
      </c>
      <c r="K14" s="33">
        <f ca="1">SUMPRODUCT((Tablo[Mois]=$A13)*(Tablo[JOUR]="HEURES SUP"),(OFFSET(Tablo[JOUR],0,K$1)))</f>
        <v>0</v>
      </c>
      <c r="L14" s="33">
        <f ca="1">SUMPRODUCT((Tablo[Mois]=$A13)*(Tablo[JOUR]="HEURES SUP"),(OFFSET(Tablo[JOUR],0,L$1)))</f>
        <v>0</v>
      </c>
      <c r="M14" s="33">
        <f ca="1">SUMPRODUCT((Tablo[Mois]=$A13)*(Tablo[JOUR]="HEURES SUP"),(OFFSET(Tablo[JOUR],0,M$1)))</f>
        <v>0</v>
      </c>
      <c r="N14" s="33">
        <f ca="1">SUMPRODUCT((Tablo[Mois]=$A13)*(Tablo[JOUR]="HEURES SUP"),(OFFSET(Tablo[JOUR],0,N$1)))</f>
        <v>0</v>
      </c>
      <c r="O14" s="33">
        <f ca="1">SUMPRODUCT((Tablo[Mois]=$A13)*(Tablo[JOUR]="HEURES SUP"),(OFFSET(Tablo[JOUR],0,O$1)))</f>
        <v>0</v>
      </c>
      <c r="P14" s="33">
        <f ca="1">SUMPRODUCT((Tablo[Mois]=$A13)*(Tablo[JOUR]="HEURES SUP"),(OFFSET(Tablo[JOUR],0,P$1)))</f>
        <v>0</v>
      </c>
      <c r="Q14" s="33">
        <f ca="1">SUMPRODUCT((Tablo[Mois]=$A13)*(Tablo[JOUR]="HEURES SUP"),(OFFSET(Tablo[JOUR],0,Q$1)))</f>
        <v>0</v>
      </c>
      <c r="R14" s="33">
        <f ca="1">SUMPRODUCT((Tablo[Mois]=$A13)*(Tablo[JOUR]="HEURES SUP"),(OFFSET(Tablo[JOUR],0,R$1)))</f>
        <v>0</v>
      </c>
    </row>
    <row r="15" spans="1:18" s="36" customFormat="1" x14ac:dyDescent="0.2">
      <c r="A15" s="35"/>
      <c r="B15" s="36" t="s">
        <v>43</v>
      </c>
      <c r="C15" s="37" t="s">
        <v>42</v>
      </c>
      <c r="D15" s="36">
        <f ca="1">SUMPRODUCT((Tablo[Mois]=$A13)*(ISNUMBER(Tablo[JOUR]))*(OFFSET(Tablo[JOUR],0,D$1)&lt;7)*(OFFSET(Tablo[JOUR],0,D$1)&lt;&gt;""))</f>
        <v>0</v>
      </c>
      <c r="E15" s="36">
        <f ca="1">SUMPRODUCT((Tablo[Mois]=$A13)*(ISNUMBER(Tablo[JOUR]))*(OFFSET(Tablo[JOUR],0,E$1)&lt;7)*(OFFSET(Tablo[JOUR],0,E$1)&lt;&gt;""))</f>
        <v>0</v>
      </c>
      <c r="F15" s="36">
        <f ca="1">SUMPRODUCT((Tablo[Mois]=$A13)*(ISNUMBER(Tablo[JOUR]))*(OFFSET(Tablo[JOUR],0,F$1)&lt;7)*(OFFSET(Tablo[JOUR],0,F$1)&lt;&gt;""))</f>
        <v>0</v>
      </c>
      <c r="G15" s="36">
        <f ca="1">SUMPRODUCT((Tablo[Mois]=$A13)*(ISNUMBER(Tablo[JOUR]))*(OFFSET(Tablo[JOUR],0,G$1)&lt;7)*(OFFSET(Tablo[JOUR],0,G$1)&lt;&gt;""))</f>
        <v>0</v>
      </c>
      <c r="H15" s="36">
        <f ca="1">SUMPRODUCT((Tablo[Mois]=$A13)*(ISNUMBER(Tablo[JOUR]))*(OFFSET(Tablo[JOUR],0,H$1)&lt;7)*(OFFSET(Tablo[JOUR],0,H$1)&lt;&gt;""))</f>
        <v>0</v>
      </c>
      <c r="I15" s="36">
        <f ca="1">SUMPRODUCT((Tablo[Mois]=$A13)*(ISNUMBER(Tablo[JOUR]))*(OFFSET(Tablo[JOUR],0,I$1)&lt;7)*(OFFSET(Tablo[JOUR],0,I$1)&lt;&gt;""))</f>
        <v>0</v>
      </c>
      <c r="J15" s="36">
        <f ca="1">SUMPRODUCT((Tablo[Mois]=$A13)*(ISNUMBER(Tablo[JOUR]))*(OFFSET(Tablo[JOUR],0,J$1)&lt;7)*(OFFSET(Tablo[JOUR],0,J$1)&lt;&gt;""))</f>
        <v>0</v>
      </c>
      <c r="K15" s="36">
        <f ca="1">SUMPRODUCT((Tablo[Mois]=$A13)*(ISNUMBER(Tablo[JOUR]))*(OFFSET(Tablo[JOUR],0,K$1)&lt;7)*(OFFSET(Tablo[JOUR],0,K$1)&lt;&gt;""))</f>
        <v>0</v>
      </c>
      <c r="L15" s="36">
        <f ca="1">SUMPRODUCT((Tablo[Mois]=$A13)*(ISNUMBER(Tablo[JOUR]))*(OFFSET(Tablo[JOUR],0,L$1)&lt;7)*(OFFSET(Tablo[JOUR],0,L$1)&lt;&gt;""))</f>
        <v>0</v>
      </c>
      <c r="M15" s="36">
        <f ca="1">SUMPRODUCT((Tablo[Mois]=$A13)*(ISNUMBER(Tablo[JOUR]))*(OFFSET(Tablo[JOUR],0,M$1)&lt;7)*(OFFSET(Tablo[JOUR],0,M$1)&lt;&gt;""))</f>
        <v>0</v>
      </c>
      <c r="N15" s="36">
        <f ca="1">SUMPRODUCT((Tablo[Mois]=$A13)*(ISNUMBER(Tablo[JOUR]))*(OFFSET(Tablo[JOUR],0,N$1)&lt;7)*(OFFSET(Tablo[JOUR],0,N$1)&lt;&gt;""))</f>
        <v>0</v>
      </c>
      <c r="O15" s="36">
        <f ca="1">SUMPRODUCT((Tablo[Mois]=$A13)*(ISNUMBER(Tablo[JOUR]))*(OFFSET(Tablo[JOUR],0,O$1)&lt;7)*(OFFSET(Tablo[JOUR],0,O$1)&lt;&gt;""))</f>
        <v>0</v>
      </c>
      <c r="P15" s="36">
        <f ca="1">SUMPRODUCT((Tablo[Mois]=$A13)*(ISNUMBER(Tablo[JOUR]))*(OFFSET(Tablo[JOUR],0,P$1)&lt;7)*(OFFSET(Tablo[JOUR],0,P$1)&lt;&gt;""))</f>
        <v>0</v>
      </c>
      <c r="Q15" s="36">
        <f ca="1">SUMPRODUCT((Tablo[Mois]=$A13)*(ISNUMBER(Tablo[JOUR]))*(OFFSET(Tablo[JOUR],0,Q$1)&lt;7)*(OFFSET(Tablo[JOUR],0,Q$1)&lt;&gt;""))</f>
        <v>0</v>
      </c>
      <c r="R15" s="36">
        <f ca="1">SUMPRODUCT((Tablo[Mois]=$A13)*(ISNUMBER(Tablo[JOUR]))*(OFFSET(Tablo[JOUR],0,R$1)&lt;7)*(OFFSET(Tablo[JOUR],0,R$1)&lt;&gt;""))</f>
        <v>0</v>
      </c>
    </row>
    <row r="16" spans="1:18" x14ac:dyDescent="0.2">
      <c r="A16" s="30"/>
      <c r="B16" s="27" t="s">
        <v>19</v>
      </c>
      <c r="C16" s="25" t="s">
        <v>42</v>
      </c>
      <c r="D16" s="25">
        <f>SUMPRODUCT((Tablo[Mois]=$A13)*(COUNTIF(JF,Tablo[JOUR])))</f>
        <v>0</v>
      </c>
      <c r="E16" s="25">
        <f>SUMPRODUCT((Tablo[Mois]=$A13)*(COUNTIF(JF,Tablo[JOUR])))</f>
        <v>0</v>
      </c>
      <c r="F16" s="25">
        <f>SUMPRODUCT((Tablo[Mois]=$A13)*(COUNTIF(JF,Tablo[JOUR])))</f>
        <v>0</v>
      </c>
      <c r="G16" s="25">
        <f>SUMPRODUCT((Tablo[Mois]=$A13)*(COUNTIF(JF,Tablo[JOUR])))</f>
        <v>0</v>
      </c>
      <c r="H16" s="25">
        <f>SUMPRODUCT((Tablo[Mois]=$A13)*(COUNTIF(JF,Tablo[JOUR])))</f>
        <v>0</v>
      </c>
      <c r="I16" s="25">
        <f>SUMPRODUCT((Tablo[Mois]=$A13)*(COUNTIF(JF,Tablo[JOUR])))</f>
        <v>0</v>
      </c>
      <c r="J16" s="25">
        <f>SUMPRODUCT((Tablo[Mois]=$A13)*(COUNTIF(JF,Tablo[JOUR])))</f>
        <v>0</v>
      </c>
      <c r="K16" s="25">
        <f>SUMPRODUCT((Tablo[Mois]=$A13)*(COUNTIF(JF,Tablo[JOUR])))</f>
        <v>0</v>
      </c>
      <c r="L16" s="25">
        <f>SUMPRODUCT((Tablo[Mois]=$A13)*(COUNTIF(JF,Tablo[JOUR])))</f>
        <v>0</v>
      </c>
      <c r="M16" s="25">
        <f>SUMPRODUCT((Tablo[Mois]=$A13)*(COUNTIF(JF,Tablo[JOUR])))</f>
        <v>0</v>
      </c>
      <c r="N16" s="25">
        <f>SUMPRODUCT((Tablo[Mois]=$A13)*(COUNTIF(JF,Tablo[JOUR])))</f>
        <v>0</v>
      </c>
      <c r="O16" s="25">
        <f>SUMPRODUCT((Tablo[Mois]=$A13)*(COUNTIF(JF,Tablo[JOUR])))</f>
        <v>0</v>
      </c>
      <c r="P16" s="25">
        <f>SUMPRODUCT((Tablo[Mois]=$A13)*(COUNTIF(JF,Tablo[JOUR])))</f>
        <v>0</v>
      </c>
      <c r="Q16" s="25">
        <f>SUMPRODUCT((Tablo[Mois]=$A13)*(COUNTIF(JF,Tablo[JOUR])))</f>
        <v>0</v>
      </c>
      <c r="R16" s="25">
        <f>SUMPRODUCT((Tablo[Mois]=$A13)*(COUNTIF(JF,Tablo[JOUR])))</f>
        <v>0</v>
      </c>
    </row>
    <row r="17" spans="1:18" x14ac:dyDescent="0.2">
      <c r="A17" s="30"/>
      <c r="B17" s="28" t="s">
        <v>38</v>
      </c>
      <c r="C17" s="25" t="s">
        <v>42</v>
      </c>
      <c r="D17" s="25">
        <f ca="1">SUMPRODUCT((Tablo[Mois]=$A13)*(OFFSET(Tablo[JOUR],0,D$1)=$B17))</f>
        <v>0</v>
      </c>
      <c r="E17" s="25">
        <f ca="1">SUMPRODUCT((Tablo[Mois]=$A13)*(OFFSET(Tablo[JOUR],0,E$1)=$B17))</f>
        <v>0</v>
      </c>
      <c r="F17" s="25">
        <f ca="1">SUMPRODUCT((Tablo[Mois]=$A13)*(OFFSET(Tablo[JOUR],0,F$1)=$B17))</f>
        <v>0</v>
      </c>
      <c r="G17" s="25">
        <f ca="1">SUMPRODUCT((Tablo[Mois]=$A13)*(OFFSET(Tablo[JOUR],0,G$1)=$B17))</f>
        <v>0</v>
      </c>
      <c r="H17" s="25">
        <f ca="1">SUMPRODUCT((Tablo[Mois]=$A13)*(OFFSET(Tablo[JOUR],0,H$1)=$B17))</f>
        <v>0</v>
      </c>
      <c r="I17" s="25">
        <f ca="1">SUMPRODUCT((Tablo[Mois]=$A13)*(OFFSET(Tablo[JOUR],0,I$1)=$B17))</f>
        <v>0</v>
      </c>
      <c r="J17" s="25">
        <f ca="1">SUMPRODUCT((Tablo[Mois]=$A13)*(OFFSET(Tablo[JOUR],0,J$1)=$B17))</f>
        <v>0</v>
      </c>
      <c r="K17" s="25">
        <f ca="1">SUMPRODUCT((Tablo[Mois]=$A13)*(OFFSET(Tablo[JOUR],0,K$1)=$B17))</f>
        <v>0</v>
      </c>
      <c r="L17" s="25">
        <f ca="1">SUMPRODUCT((Tablo[Mois]=$A13)*(OFFSET(Tablo[JOUR],0,L$1)=$B17))</f>
        <v>0</v>
      </c>
      <c r="M17" s="25">
        <f ca="1">SUMPRODUCT((Tablo[Mois]=$A13)*(OFFSET(Tablo[JOUR],0,M$1)=$B17))</f>
        <v>0</v>
      </c>
      <c r="N17" s="25">
        <f ca="1">SUMPRODUCT((Tablo[Mois]=$A13)*(OFFSET(Tablo[JOUR],0,N$1)=$B17))</f>
        <v>0</v>
      </c>
      <c r="O17" s="25">
        <f ca="1">SUMPRODUCT((Tablo[Mois]=$A13)*(OFFSET(Tablo[JOUR],0,O$1)=$B17))</f>
        <v>0</v>
      </c>
      <c r="P17" s="25">
        <f ca="1">SUMPRODUCT((Tablo[Mois]=$A13)*(OFFSET(Tablo[JOUR],0,P$1)=$B17))</f>
        <v>0</v>
      </c>
      <c r="Q17" s="25">
        <f ca="1">SUMPRODUCT((Tablo[Mois]=$A13)*(OFFSET(Tablo[JOUR],0,Q$1)=$B17))</f>
        <v>0</v>
      </c>
      <c r="R17" s="25">
        <f ca="1">SUMPRODUCT((Tablo[Mois]=$A13)*(OFFSET(Tablo[JOUR],0,R$1)=$B17))</f>
        <v>0</v>
      </c>
    </row>
    <row r="18" spans="1:18" x14ac:dyDescent="0.2">
      <c r="A18" s="30"/>
      <c r="B18" s="29" t="s">
        <v>37</v>
      </c>
      <c r="C18" s="25" t="s">
        <v>42</v>
      </c>
      <c r="D18" s="25">
        <f ca="1">SUMPRODUCT((Tablo[Mois]=$A13)*(OFFSET(Tablo[JOUR],0,D$1)=$B18))</f>
        <v>0</v>
      </c>
      <c r="E18" s="25">
        <f ca="1">SUMPRODUCT((Tablo[Mois]=$A13)*(OFFSET(Tablo[JOUR],0,E$1)=$B18))</f>
        <v>0</v>
      </c>
      <c r="F18" s="25">
        <f ca="1">SUMPRODUCT((Tablo[Mois]=$A13)*(OFFSET(Tablo[JOUR],0,F$1)=$B18))</f>
        <v>0</v>
      </c>
      <c r="G18" s="25">
        <f ca="1">SUMPRODUCT((Tablo[Mois]=$A13)*(OFFSET(Tablo[JOUR],0,G$1)=$B18))</f>
        <v>0</v>
      </c>
      <c r="H18" s="25">
        <f ca="1">SUMPRODUCT((Tablo[Mois]=$A13)*(OFFSET(Tablo[JOUR],0,H$1)=$B18))</f>
        <v>0</v>
      </c>
      <c r="I18" s="25">
        <f ca="1">SUMPRODUCT((Tablo[Mois]=$A13)*(OFFSET(Tablo[JOUR],0,I$1)=$B18))</f>
        <v>0</v>
      </c>
      <c r="J18" s="25">
        <f ca="1">SUMPRODUCT((Tablo[Mois]=$A13)*(OFFSET(Tablo[JOUR],0,J$1)=$B18))</f>
        <v>0</v>
      </c>
      <c r="K18" s="25">
        <f ca="1">SUMPRODUCT((Tablo[Mois]=$A13)*(OFFSET(Tablo[JOUR],0,K$1)=$B18))</f>
        <v>0</v>
      </c>
      <c r="L18" s="25">
        <f ca="1">SUMPRODUCT((Tablo[Mois]=$A13)*(OFFSET(Tablo[JOUR],0,L$1)=$B18))</f>
        <v>0</v>
      </c>
      <c r="M18" s="25">
        <f ca="1">SUMPRODUCT((Tablo[Mois]=$A13)*(OFFSET(Tablo[JOUR],0,M$1)=$B18))</f>
        <v>0</v>
      </c>
      <c r="N18" s="25">
        <f ca="1">SUMPRODUCT((Tablo[Mois]=$A13)*(OFFSET(Tablo[JOUR],0,N$1)=$B18))</f>
        <v>0</v>
      </c>
      <c r="O18" s="25">
        <f ca="1">SUMPRODUCT((Tablo[Mois]=$A13)*(OFFSET(Tablo[JOUR],0,O$1)=$B18))</f>
        <v>0</v>
      </c>
      <c r="P18" s="25">
        <f ca="1">SUMPRODUCT((Tablo[Mois]=$A13)*(OFFSET(Tablo[JOUR],0,P$1)=$B18))</f>
        <v>0</v>
      </c>
      <c r="Q18" s="25">
        <f ca="1">SUMPRODUCT((Tablo[Mois]=$A13)*(OFFSET(Tablo[JOUR],0,Q$1)=$B18))</f>
        <v>0</v>
      </c>
      <c r="R18" s="25">
        <f ca="1">SUMPRODUCT((Tablo[Mois]=$A13)*(OFFSET(Tablo[JOUR],0,R$1)=$B18))</f>
        <v>0</v>
      </c>
    </row>
    <row r="19" spans="1:18" x14ac:dyDescent="0.2">
      <c r="A19" s="30"/>
      <c r="B19" s="54" t="s">
        <v>50</v>
      </c>
      <c r="C19" s="53" t="s">
        <v>42</v>
      </c>
      <c r="D19" s="25">
        <f ca="1">SUMPRODUCT((Tablo[Mois]=$A13)*(OFFSET(Tablo[JOUR],0,D$1)=$B19))</f>
        <v>0</v>
      </c>
      <c r="E19" s="25">
        <f ca="1">SUMPRODUCT((Tablo[Mois]=$A13)*(OFFSET(Tablo[JOUR],0,E$1)=$B19))</f>
        <v>0</v>
      </c>
      <c r="F19" s="25">
        <f ca="1">SUMPRODUCT((Tablo[Mois]=$A13)*(OFFSET(Tablo[JOUR],0,F$1)=$B19))</f>
        <v>0</v>
      </c>
      <c r="G19" s="25">
        <f ca="1">SUMPRODUCT((Tablo[Mois]=$A13)*(OFFSET(Tablo[JOUR],0,G$1)=$B19))</f>
        <v>0</v>
      </c>
      <c r="H19" s="25">
        <f ca="1">SUMPRODUCT((Tablo[Mois]=$A13)*(OFFSET(Tablo[JOUR],0,H$1)=$B19))</f>
        <v>0</v>
      </c>
      <c r="I19" s="25">
        <f ca="1">SUMPRODUCT((Tablo[Mois]=$A13)*(OFFSET(Tablo[JOUR],0,I$1)=$B19))</f>
        <v>0</v>
      </c>
      <c r="J19" s="25">
        <f ca="1">SUMPRODUCT((Tablo[Mois]=$A13)*(OFFSET(Tablo[JOUR],0,J$1)=$B19))</f>
        <v>0</v>
      </c>
      <c r="K19" s="25">
        <f ca="1">SUMPRODUCT((Tablo[Mois]=$A13)*(OFFSET(Tablo[JOUR],0,K$1)=$B19))</f>
        <v>0</v>
      </c>
      <c r="L19" s="25">
        <f ca="1">SUMPRODUCT((Tablo[Mois]=$A13)*(OFFSET(Tablo[JOUR],0,L$1)=$B19))</f>
        <v>0</v>
      </c>
      <c r="M19" s="25">
        <f ca="1">SUMPRODUCT((Tablo[Mois]=$A13)*(OFFSET(Tablo[JOUR],0,M$1)=$B19))</f>
        <v>0</v>
      </c>
      <c r="N19" s="25">
        <f ca="1">SUMPRODUCT((Tablo[Mois]=$A13)*(OFFSET(Tablo[JOUR],0,N$1)=$B19))</f>
        <v>0</v>
      </c>
      <c r="O19" s="25">
        <f ca="1">SUMPRODUCT((Tablo[Mois]=$A13)*(OFFSET(Tablo[JOUR],0,O$1)=$B19))</f>
        <v>0</v>
      </c>
      <c r="P19" s="25">
        <f ca="1">SUMPRODUCT((Tablo[Mois]=$A13)*(OFFSET(Tablo[JOUR],0,P$1)=$B19))</f>
        <v>0</v>
      </c>
      <c r="Q19" s="25">
        <f ca="1">SUMPRODUCT((Tablo[Mois]=$A13)*(OFFSET(Tablo[JOUR],0,Q$1)=$B19))</f>
        <v>0</v>
      </c>
      <c r="R19" s="25">
        <f ca="1">SUMPRODUCT((Tablo[Mois]=$A13)*(OFFSET(Tablo[JOUR],0,R$1)=$B19))</f>
        <v>0</v>
      </c>
    </row>
    <row r="20" spans="1:18" x14ac:dyDescent="0.2">
      <c r="A20" s="30"/>
      <c r="B20" s="29" t="s">
        <v>51</v>
      </c>
      <c r="C20" s="53" t="s">
        <v>42</v>
      </c>
      <c r="D20" s="25">
        <f ca="1">SUMPRODUCT((Tablo[Mois]=$A13)*(OFFSET(Tablo[JOUR],0,D$1)=$B20))</f>
        <v>0</v>
      </c>
      <c r="E20" s="25">
        <f ca="1">SUMPRODUCT((Tablo[Mois]=$A13)*(OFFSET(Tablo[JOUR],0,E$1)=$B20))</f>
        <v>0</v>
      </c>
      <c r="F20" s="25">
        <f ca="1">SUMPRODUCT((Tablo[Mois]=$A13)*(OFFSET(Tablo[JOUR],0,F$1)=$B20))</f>
        <v>0</v>
      </c>
      <c r="G20" s="25">
        <f ca="1">SUMPRODUCT((Tablo[Mois]=$A13)*(OFFSET(Tablo[JOUR],0,G$1)=$B20))</f>
        <v>0</v>
      </c>
      <c r="H20" s="25">
        <f ca="1">SUMPRODUCT((Tablo[Mois]=$A13)*(OFFSET(Tablo[JOUR],0,H$1)=$B20))</f>
        <v>0</v>
      </c>
      <c r="I20" s="25">
        <f ca="1">SUMPRODUCT((Tablo[Mois]=$A13)*(OFFSET(Tablo[JOUR],0,I$1)=$B20))</f>
        <v>0</v>
      </c>
      <c r="J20" s="25">
        <f ca="1">SUMPRODUCT((Tablo[Mois]=$A13)*(OFFSET(Tablo[JOUR],0,J$1)=$B20))</f>
        <v>0</v>
      </c>
      <c r="K20" s="25">
        <f ca="1">SUMPRODUCT((Tablo[Mois]=$A13)*(OFFSET(Tablo[JOUR],0,K$1)=$B20))</f>
        <v>0</v>
      </c>
      <c r="L20" s="25">
        <f ca="1">SUMPRODUCT((Tablo[Mois]=$A13)*(OFFSET(Tablo[JOUR],0,L$1)=$B20))</f>
        <v>0</v>
      </c>
      <c r="M20" s="25">
        <f ca="1">SUMPRODUCT((Tablo[Mois]=$A13)*(OFFSET(Tablo[JOUR],0,M$1)=$B20))</f>
        <v>0</v>
      </c>
      <c r="N20" s="25">
        <f ca="1">SUMPRODUCT((Tablo[Mois]=$A13)*(OFFSET(Tablo[JOUR],0,N$1)=$B20))</f>
        <v>0</v>
      </c>
      <c r="O20" s="25">
        <f ca="1">SUMPRODUCT((Tablo[Mois]=$A13)*(OFFSET(Tablo[JOUR],0,O$1)=$B20))</f>
        <v>0</v>
      </c>
      <c r="P20" s="25">
        <f ca="1">SUMPRODUCT((Tablo[Mois]=$A13)*(OFFSET(Tablo[JOUR],0,P$1)=$B20))</f>
        <v>0</v>
      </c>
      <c r="Q20" s="25">
        <f ca="1">SUMPRODUCT((Tablo[Mois]=$A13)*(OFFSET(Tablo[JOUR],0,Q$1)=$B20))</f>
        <v>0</v>
      </c>
      <c r="R20" s="25">
        <f ca="1">SUMPRODUCT((Tablo[Mois]=$A13)*(OFFSET(Tablo[JOUR],0,R$1)=$B20))</f>
        <v>0</v>
      </c>
    </row>
    <row r="21" spans="1:18" x14ac:dyDescent="0.2">
      <c r="A21" s="30"/>
      <c r="B21" s="55" t="s">
        <v>52</v>
      </c>
      <c r="C21" s="53" t="s">
        <v>42</v>
      </c>
      <c r="D21" s="25">
        <f ca="1">SUMPRODUCT((Tablo[Mois]=$A13)*(OFFSET(Tablo[JOUR],0,D$1)=$B21))</f>
        <v>0</v>
      </c>
      <c r="E21" s="25">
        <f ca="1">SUMPRODUCT((Tablo[Mois]=$A13)*(OFFSET(Tablo[JOUR],0,E$1)=$B21))</f>
        <v>0</v>
      </c>
      <c r="F21" s="25">
        <f ca="1">SUMPRODUCT((Tablo[Mois]=$A13)*(OFFSET(Tablo[JOUR],0,F$1)=$B21))</f>
        <v>0</v>
      </c>
      <c r="G21" s="25">
        <f ca="1">SUMPRODUCT((Tablo[Mois]=$A13)*(OFFSET(Tablo[JOUR],0,G$1)=$B21))</f>
        <v>0</v>
      </c>
      <c r="H21" s="25">
        <f ca="1">SUMPRODUCT((Tablo[Mois]=$A13)*(OFFSET(Tablo[JOUR],0,H$1)=$B21))</f>
        <v>0</v>
      </c>
      <c r="I21" s="25">
        <f ca="1">SUMPRODUCT((Tablo[Mois]=$A13)*(OFFSET(Tablo[JOUR],0,I$1)=$B21))</f>
        <v>0</v>
      </c>
      <c r="J21" s="25">
        <f ca="1">SUMPRODUCT((Tablo[Mois]=$A13)*(OFFSET(Tablo[JOUR],0,J$1)=$B21))</f>
        <v>0</v>
      </c>
      <c r="K21" s="25">
        <f ca="1">SUMPRODUCT((Tablo[Mois]=$A13)*(OFFSET(Tablo[JOUR],0,K$1)=$B21))</f>
        <v>0</v>
      </c>
      <c r="L21" s="25">
        <f ca="1">SUMPRODUCT((Tablo[Mois]=$A13)*(OFFSET(Tablo[JOUR],0,L$1)=$B21))</f>
        <v>0</v>
      </c>
      <c r="M21" s="25">
        <f ca="1">SUMPRODUCT((Tablo[Mois]=$A13)*(OFFSET(Tablo[JOUR],0,M$1)=$B21))</f>
        <v>0</v>
      </c>
      <c r="N21" s="25">
        <f ca="1">SUMPRODUCT((Tablo[Mois]=$A13)*(OFFSET(Tablo[JOUR],0,N$1)=$B21))</f>
        <v>0</v>
      </c>
      <c r="O21" s="25">
        <f ca="1">SUMPRODUCT((Tablo[Mois]=$A13)*(OFFSET(Tablo[JOUR],0,O$1)=$B21))</f>
        <v>0</v>
      </c>
      <c r="P21" s="25">
        <f ca="1">SUMPRODUCT((Tablo[Mois]=$A13)*(OFFSET(Tablo[JOUR],0,P$1)=$B21))</f>
        <v>0</v>
      </c>
      <c r="Q21" s="25">
        <f ca="1">SUMPRODUCT((Tablo[Mois]=$A13)*(OFFSET(Tablo[JOUR],0,Q$1)=$B21))</f>
        <v>0</v>
      </c>
      <c r="R21" s="25">
        <f ca="1">SUMPRODUCT((Tablo[Mois]=$A13)*(OFFSET(Tablo[JOUR],0,R$1)=$B21))</f>
        <v>0</v>
      </c>
    </row>
    <row r="22" spans="1:18" s="23" customFormat="1" ht="13.5" thickBot="1" x14ac:dyDescent="0.25">
      <c r="A22" s="22"/>
      <c r="B22" s="31" t="s">
        <v>36</v>
      </c>
      <c r="C22" s="23" t="s">
        <v>42</v>
      </c>
      <c r="D22" s="23">
        <f ca="1">SUMPRODUCT((Tablo[Mois]=$A13)*(OFFSET(Tablo[JOUR],0,D$1)=$B22))</f>
        <v>0</v>
      </c>
      <c r="E22" s="23">
        <f ca="1">SUMPRODUCT((Tablo[Mois]=$A13)*(OFFSET(Tablo[JOUR],0,E$1)=$B22))</f>
        <v>0</v>
      </c>
      <c r="F22" s="23">
        <f ca="1">SUMPRODUCT((Tablo[Mois]=$A13)*(OFFSET(Tablo[JOUR],0,F$1)=$B22))</f>
        <v>0</v>
      </c>
      <c r="G22" s="23">
        <f ca="1">SUMPRODUCT((Tablo[Mois]=$A13)*(OFFSET(Tablo[JOUR],0,G$1)=$B22))</f>
        <v>0</v>
      </c>
      <c r="H22" s="23">
        <f ca="1">SUMPRODUCT((Tablo[Mois]=$A13)*(OFFSET(Tablo[JOUR],0,H$1)=$B22))</f>
        <v>0</v>
      </c>
      <c r="I22" s="23">
        <f ca="1">SUMPRODUCT((Tablo[Mois]=$A13)*(OFFSET(Tablo[JOUR],0,I$1)=$B22))</f>
        <v>0</v>
      </c>
      <c r="J22" s="23">
        <f ca="1">SUMPRODUCT((Tablo[Mois]=$A13)*(OFFSET(Tablo[JOUR],0,J$1)=$B22))</f>
        <v>0</v>
      </c>
      <c r="K22" s="23">
        <f ca="1">SUMPRODUCT((Tablo[Mois]=$A13)*(OFFSET(Tablo[JOUR],0,K$1)=$B22))</f>
        <v>0</v>
      </c>
      <c r="L22" s="23">
        <f ca="1">SUMPRODUCT((Tablo[Mois]=$A13)*(OFFSET(Tablo[JOUR],0,L$1)=$B22))</f>
        <v>0</v>
      </c>
      <c r="M22" s="23">
        <f ca="1">SUMPRODUCT((Tablo[Mois]=$A13)*(OFFSET(Tablo[JOUR],0,M$1)=$B22))</f>
        <v>0</v>
      </c>
      <c r="N22" s="23">
        <f ca="1">SUMPRODUCT((Tablo[Mois]=$A13)*(OFFSET(Tablo[JOUR],0,N$1)=$B22))</f>
        <v>0</v>
      </c>
      <c r="O22" s="23">
        <f ca="1">SUMPRODUCT((Tablo[Mois]=$A13)*(OFFSET(Tablo[JOUR],0,O$1)=$B22))</f>
        <v>0</v>
      </c>
      <c r="P22" s="23">
        <f ca="1">SUMPRODUCT((Tablo[Mois]=$A13)*(OFFSET(Tablo[JOUR],0,P$1)=$B22))</f>
        <v>0</v>
      </c>
      <c r="Q22" s="23">
        <f ca="1">SUMPRODUCT((Tablo[Mois]=$A13)*(OFFSET(Tablo[JOUR],0,Q$1)=$B22))</f>
        <v>0</v>
      </c>
      <c r="R22" s="23">
        <f ca="1">SUMPRODUCT((Tablo[Mois]=$A13)*(OFFSET(Tablo[JOUR],0,R$1)=$B22))</f>
        <v>0</v>
      </c>
    </row>
    <row r="23" spans="1:18" s="21" customFormat="1" x14ac:dyDescent="0.2">
      <c r="A23" s="24">
        <f>EOMONTH(A13+1,0)</f>
        <v>42825</v>
      </c>
      <c r="B23" s="21" t="s">
        <v>17</v>
      </c>
      <c r="C23" s="21" t="s">
        <v>41</v>
      </c>
      <c r="D23" s="32">
        <f ca="1">SUMPRODUCT((Tablo[Mois]=$A23)*(ISNUMBER(Tablo[JOUR])),(OFFSET(Tablo[JOUR],0,D$1)))</f>
        <v>0</v>
      </c>
      <c r="E23" s="32">
        <f ca="1">SUMPRODUCT((Tablo[Mois]=$A23)*(ISNUMBER(Tablo[JOUR])),(OFFSET(Tablo[JOUR],0,E$1)))</f>
        <v>0</v>
      </c>
      <c r="F23" s="32">
        <f ca="1">SUMPRODUCT((Tablo[Mois]=$A23)*(ISNUMBER(Tablo[JOUR])),(OFFSET(Tablo[JOUR],0,F$1)))</f>
        <v>0</v>
      </c>
      <c r="G23" s="32">
        <f ca="1">SUMPRODUCT((Tablo[Mois]=$A23)*(ISNUMBER(Tablo[JOUR])),(OFFSET(Tablo[JOUR],0,G$1)))</f>
        <v>0</v>
      </c>
      <c r="H23" s="32">
        <f ca="1">SUMPRODUCT((Tablo[Mois]=$A23)*(ISNUMBER(Tablo[JOUR])),(OFFSET(Tablo[JOUR],0,H$1)))</f>
        <v>0</v>
      </c>
      <c r="I23" s="32">
        <f ca="1">SUMPRODUCT((Tablo[Mois]=$A23)*(ISNUMBER(Tablo[JOUR])),(OFFSET(Tablo[JOUR],0,I$1)))</f>
        <v>0</v>
      </c>
      <c r="J23" s="32">
        <f ca="1">SUMPRODUCT((Tablo[Mois]=$A23)*(ISNUMBER(Tablo[JOUR])),(OFFSET(Tablo[JOUR],0,J$1)))</f>
        <v>0</v>
      </c>
      <c r="K23" s="32">
        <f ca="1">SUMPRODUCT((Tablo[Mois]=$A23)*(ISNUMBER(Tablo[JOUR])),(OFFSET(Tablo[JOUR],0,K$1)))</f>
        <v>0</v>
      </c>
      <c r="L23" s="32">
        <f ca="1">SUMPRODUCT((Tablo[Mois]=$A23)*(ISNUMBER(Tablo[JOUR])),(OFFSET(Tablo[JOUR],0,L$1)))</f>
        <v>0</v>
      </c>
      <c r="M23" s="32">
        <f ca="1">SUMPRODUCT((Tablo[Mois]=$A23)*(ISNUMBER(Tablo[JOUR])),(OFFSET(Tablo[JOUR],0,M$1)))</f>
        <v>0</v>
      </c>
      <c r="N23" s="32">
        <f ca="1">SUMPRODUCT((Tablo[Mois]=$A23)*(ISNUMBER(Tablo[JOUR])),(OFFSET(Tablo[JOUR],0,N$1)))</f>
        <v>0</v>
      </c>
      <c r="O23" s="32">
        <f ca="1">SUMPRODUCT((Tablo[Mois]=$A23)*(ISNUMBER(Tablo[JOUR])),(OFFSET(Tablo[JOUR],0,O$1)))</f>
        <v>0</v>
      </c>
      <c r="P23" s="32">
        <f ca="1">SUMPRODUCT((Tablo[Mois]=$A23)*(ISNUMBER(Tablo[JOUR])),(OFFSET(Tablo[JOUR],0,P$1)))</f>
        <v>0</v>
      </c>
      <c r="Q23" s="32">
        <f ca="1">SUMPRODUCT((Tablo[Mois]=$A23)*(ISNUMBER(Tablo[JOUR])),(OFFSET(Tablo[JOUR],0,Q$1)))</f>
        <v>0</v>
      </c>
      <c r="R23" s="32">
        <f ca="1">SUMPRODUCT((Tablo[Mois]=$A23)*(ISNUMBER(Tablo[JOUR])),(OFFSET(Tablo[JOUR],0,R$1)))</f>
        <v>0</v>
      </c>
    </row>
    <row r="24" spans="1:18" x14ac:dyDescent="0.2">
      <c r="A24" s="30"/>
      <c r="B24" s="25" t="s">
        <v>18</v>
      </c>
      <c r="C24" s="25" t="s">
        <v>41</v>
      </c>
      <c r="D24" s="33">
        <f ca="1">SUMPRODUCT((Tablo[Mois]=$A23)*(Tablo[JOUR]="HEURES SUP"),(OFFSET(Tablo[JOUR],0,D$1)))</f>
        <v>0</v>
      </c>
      <c r="E24" s="33">
        <f ca="1">SUMPRODUCT((Tablo[Mois]=$A23)*(Tablo[JOUR]="HEURES SUP"),(OFFSET(Tablo[JOUR],0,E$1)))</f>
        <v>0</v>
      </c>
      <c r="F24" s="33">
        <f ca="1">SUMPRODUCT((Tablo[Mois]=$A23)*(Tablo[JOUR]="HEURES SUP"),(OFFSET(Tablo[JOUR],0,F$1)))</f>
        <v>0</v>
      </c>
      <c r="G24" s="33">
        <f ca="1">SUMPRODUCT((Tablo[Mois]=$A23)*(Tablo[JOUR]="HEURES SUP"),(OFFSET(Tablo[JOUR],0,G$1)))</f>
        <v>0</v>
      </c>
      <c r="H24" s="33">
        <f ca="1">SUMPRODUCT((Tablo[Mois]=$A23)*(Tablo[JOUR]="HEURES SUP"),(OFFSET(Tablo[JOUR],0,H$1)))</f>
        <v>0</v>
      </c>
      <c r="I24" s="33">
        <f ca="1">SUMPRODUCT((Tablo[Mois]=$A23)*(Tablo[JOUR]="HEURES SUP"),(OFFSET(Tablo[JOUR],0,I$1)))</f>
        <v>0</v>
      </c>
      <c r="J24" s="33">
        <f ca="1">SUMPRODUCT((Tablo[Mois]=$A23)*(Tablo[JOUR]="HEURES SUP"),(OFFSET(Tablo[JOUR],0,J$1)))</f>
        <v>0</v>
      </c>
      <c r="K24" s="33">
        <f ca="1">SUMPRODUCT((Tablo[Mois]=$A23)*(Tablo[JOUR]="HEURES SUP"),(OFFSET(Tablo[JOUR],0,K$1)))</f>
        <v>0</v>
      </c>
      <c r="L24" s="33">
        <f ca="1">SUMPRODUCT((Tablo[Mois]=$A23)*(Tablo[JOUR]="HEURES SUP"),(OFFSET(Tablo[JOUR],0,L$1)))</f>
        <v>0</v>
      </c>
      <c r="M24" s="33">
        <f ca="1">SUMPRODUCT((Tablo[Mois]=$A23)*(Tablo[JOUR]="HEURES SUP"),(OFFSET(Tablo[JOUR],0,M$1)))</f>
        <v>0</v>
      </c>
      <c r="N24" s="33">
        <f ca="1">SUMPRODUCT((Tablo[Mois]=$A23)*(Tablo[JOUR]="HEURES SUP"),(OFFSET(Tablo[JOUR],0,N$1)))</f>
        <v>0</v>
      </c>
      <c r="O24" s="33">
        <f ca="1">SUMPRODUCT((Tablo[Mois]=$A23)*(Tablo[JOUR]="HEURES SUP"),(OFFSET(Tablo[JOUR],0,O$1)))</f>
        <v>0</v>
      </c>
      <c r="P24" s="33">
        <f ca="1">SUMPRODUCT((Tablo[Mois]=$A23)*(Tablo[JOUR]="HEURES SUP"),(OFFSET(Tablo[JOUR],0,P$1)))</f>
        <v>0</v>
      </c>
      <c r="Q24" s="33">
        <f ca="1">SUMPRODUCT((Tablo[Mois]=$A23)*(Tablo[JOUR]="HEURES SUP"),(OFFSET(Tablo[JOUR],0,Q$1)))</f>
        <v>0</v>
      </c>
      <c r="R24" s="33">
        <f ca="1">SUMPRODUCT((Tablo[Mois]=$A23)*(Tablo[JOUR]="HEURES SUP"),(OFFSET(Tablo[JOUR],0,R$1)))</f>
        <v>0</v>
      </c>
    </row>
    <row r="25" spans="1:18" s="36" customFormat="1" x14ac:dyDescent="0.2">
      <c r="A25" s="35"/>
      <c r="B25" s="36" t="s">
        <v>43</v>
      </c>
      <c r="C25" s="37" t="s">
        <v>42</v>
      </c>
      <c r="D25" s="36">
        <f ca="1">SUMPRODUCT((Tablo[Mois]=$A23)*(ISNUMBER(Tablo[JOUR]))*(OFFSET(Tablo[JOUR],0,D$1)&lt;7)*(OFFSET(Tablo[JOUR],0,D$1)&lt;&gt;""))</f>
        <v>0</v>
      </c>
      <c r="E25" s="36">
        <f ca="1">SUMPRODUCT((Tablo[Mois]=$A23)*(ISNUMBER(Tablo[JOUR]))*(OFFSET(Tablo[JOUR],0,E$1)&lt;7)*(OFFSET(Tablo[JOUR],0,E$1)&lt;&gt;""))</f>
        <v>0</v>
      </c>
      <c r="F25" s="36">
        <f ca="1">SUMPRODUCT((Tablo[Mois]=$A23)*(ISNUMBER(Tablo[JOUR]))*(OFFSET(Tablo[JOUR],0,F$1)&lt;7)*(OFFSET(Tablo[JOUR],0,F$1)&lt;&gt;""))</f>
        <v>0</v>
      </c>
      <c r="G25" s="36">
        <f ca="1">SUMPRODUCT((Tablo[Mois]=$A23)*(ISNUMBER(Tablo[JOUR]))*(OFFSET(Tablo[JOUR],0,G$1)&lt;7)*(OFFSET(Tablo[JOUR],0,G$1)&lt;&gt;""))</f>
        <v>0</v>
      </c>
      <c r="H25" s="36">
        <f ca="1">SUMPRODUCT((Tablo[Mois]=$A23)*(ISNUMBER(Tablo[JOUR]))*(OFFSET(Tablo[JOUR],0,H$1)&lt;7)*(OFFSET(Tablo[JOUR],0,H$1)&lt;&gt;""))</f>
        <v>0</v>
      </c>
      <c r="I25" s="36">
        <f ca="1">SUMPRODUCT((Tablo[Mois]=$A23)*(ISNUMBER(Tablo[JOUR]))*(OFFSET(Tablo[JOUR],0,I$1)&lt;7)*(OFFSET(Tablo[JOUR],0,I$1)&lt;&gt;""))</f>
        <v>0</v>
      </c>
      <c r="J25" s="36">
        <f ca="1">SUMPRODUCT((Tablo[Mois]=$A23)*(ISNUMBER(Tablo[JOUR]))*(OFFSET(Tablo[JOUR],0,J$1)&lt;7)*(OFFSET(Tablo[JOUR],0,J$1)&lt;&gt;""))</f>
        <v>0</v>
      </c>
      <c r="K25" s="36">
        <f ca="1">SUMPRODUCT((Tablo[Mois]=$A23)*(ISNUMBER(Tablo[JOUR]))*(OFFSET(Tablo[JOUR],0,K$1)&lt;7)*(OFFSET(Tablo[JOUR],0,K$1)&lt;&gt;""))</f>
        <v>0</v>
      </c>
      <c r="L25" s="36">
        <f ca="1">SUMPRODUCT((Tablo[Mois]=$A23)*(ISNUMBER(Tablo[JOUR]))*(OFFSET(Tablo[JOUR],0,L$1)&lt;7)*(OFFSET(Tablo[JOUR],0,L$1)&lt;&gt;""))</f>
        <v>0</v>
      </c>
      <c r="M25" s="36">
        <f ca="1">SUMPRODUCT((Tablo[Mois]=$A23)*(ISNUMBER(Tablo[JOUR]))*(OFFSET(Tablo[JOUR],0,M$1)&lt;7)*(OFFSET(Tablo[JOUR],0,M$1)&lt;&gt;""))</f>
        <v>0</v>
      </c>
      <c r="N25" s="36">
        <f ca="1">SUMPRODUCT((Tablo[Mois]=$A23)*(ISNUMBER(Tablo[JOUR]))*(OFFSET(Tablo[JOUR],0,N$1)&lt;7)*(OFFSET(Tablo[JOUR],0,N$1)&lt;&gt;""))</f>
        <v>0</v>
      </c>
      <c r="O25" s="36">
        <f ca="1">SUMPRODUCT((Tablo[Mois]=$A23)*(ISNUMBER(Tablo[JOUR]))*(OFFSET(Tablo[JOUR],0,O$1)&lt;7)*(OFFSET(Tablo[JOUR],0,O$1)&lt;&gt;""))</f>
        <v>0</v>
      </c>
      <c r="P25" s="36">
        <f ca="1">SUMPRODUCT((Tablo[Mois]=$A23)*(ISNUMBER(Tablo[JOUR]))*(OFFSET(Tablo[JOUR],0,P$1)&lt;7)*(OFFSET(Tablo[JOUR],0,P$1)&lt;&gt;""))</f>
        <v>0</v>
      </c>
      <c r="Q25" s="36">
        <f ca="1">SUMPRODUCT((Tablo[Mois]=$A23)*(ISNUMBER(Tablo[JOUR]))*(OFFSET(Tablo[JOUR],0,Q$1)&lt;7)*(OFFSET(Tablo[JOUR],0,Q$1)&lt;&gt;""))</f>
        <v>0</v>
      </c>
      <c r="R25" s="36">
        <f ca="1">SUMPRODUCT((Tablo[Mois]=$A23)*(ISNUMBER(Tablo[JOUR]))*(OFFSET(Tablo[JOUR],0,R$1)&lt;7)*(OFFSET(Tablo[JOUR],0,R$1)&lt;&gt;""))</f>
        <v>0</v>
      </c>
    </row>
    <row r="26" spans="1:18" x14ac:dyDescent="0.2">
      <c r="A26" s="30"/>
      <c r="B26" s="27" t="s">
        <v>19</v>
      </c>
      <c r="C26" s="25" t="s">
        <v>42</v>
      </c>
      <c r="D26" s="25">
        <f>SUMPRODUCT((Tablo[Mois]=$A23)*(COUNTIF(JF,Tablo[JOUR])))</f>
        <v>0</v>
      </c>
      <c r="E26" s="25">
        <f>SUMPRODUCT((Tablo[Mois]=$A23)*(COUNTIF(JF,Tablo[JOUR])))</f>
        <v>0</v>
      </c>
      <c r="F26" s="25">
        <f>SUMPRODUCT((Tablo[Mois]=$A23)*(COUNTIF(JF,Tablo[JOUR])))</f>
        <v>0</v>
      </c>
      <c r="G26" s="25">
        <f>SUMPRODUCT((Tablo[Mois]=$A23)*(COUNTIF(JF,Tablo[JOUR])))</f>
        <v>0</v>
      </c>
      <c r="H26" s="25">
        <f>SUMPRODUCT((Tablo[Mois]=$A23)*(COUNTIF(JF,Tablo[JOUR])))</f>
        <v>0</v>
      </c>
      <c r="I26" s="25">
        <f>SUMPRODUCT((Tablo[Mois]=$A23)*(COUNTIF(JF,Tablo[JOUR])))</f>
        <v>0</v>
      </c>
      <c r="J26" s="25">
        <f>SUMPRODUCT((Tablo[Mois]=$A23)*(COUNTIF(JF,Tablo[JOUR])))</f>
        <v>0</v>
      </c>
      <c r="K26" s="25">
        <f>SUMPRODUCT((Tablo[Mois]=$A23)*(COUNTIF(JF,Tablo[JOUR])))</f>
        <v>0</v>
      </c>
      <c r="L26" s="25">
        <f>SUMPRODUCT((Tablo[Mois]=$A23)*(COUNTIF(JF,Tablo[JOUR])))</f>
        <v>0</v>
      </c>
      <c r="M26" s="25">
        <f>SUMPRODUCT((Tablo[Mois]=$A23)*(COUNTIF(JF,Tablo[JOUR])))</f>
        <v>0</v>
      </c>
      <c r="N26" s="25">
        <f>SUMPRODUCT((Tablo[Mois]=$A23)*(COUNTIF(JF,Tablo[JOUR])))</f>
        <v>0</v>
      </c>
      <c r="O26" s="25">
        <f>SUMPRODUCT((Tablo[Mois]=$A23)*(COUNTIF(JF,Tablo[JOUR])))</f>
        <v>0</v>
      </c>
      <c r="P26" s="25">
        <f>SUMPRODUCT((Tablo[Mois]=$A23)*(COUNTIF(JF,Tablo[JOUR])))</f>
        <v>0</v>
      </c>
      <c r="Q26" s="25">
        <f>SUMPRODUCT((Tablo[Mois]=$A23)*(COUNTIF(JF,Tablo[JOUR])))</f>
        <v>0</v>
      </c>
      <c r="R26" s="25">
        <f>SUMPRODUCT((Tablo[Mois]=$A23)*(COUNTIF(JF,Tablo[JOUR])))</f>
        <v>0</v>
      </c>
    </row>
    <row r="27" spans="1:18" x14ac:dyDescent="0.2">
      <c r="A27" s="30"/>
      <c r="B27" s="28" t="s">
        <v>38</v>
      </c>
      <c r="C27" s="25" t="s">
        <v>42</v>
      </c>
      <c r="D27" s="25">
        <f ca="1">SUMPRODUCT((Tablo[Mois]=$A23)*(OFFSET(Tablo[JOUR],0,D$1)=$B27))</f>
        <v>0</v>
      </c>
      <c r="E27" s="25">
        <f ca="1">SUMPRODUCT((Tablo[Mois]=$A23)*(OFFSET(Tablo[JOUR],0,E$1)=$B27))</f>
        <v>0</v>
      </c>
      <c r="F27" s="25">
        <f ca="1">SUMPRODUCT((Tablo[Mois]=$A23)*(OFFSET(Tablo[JOUR],0,F$1)=$B27))</f>
        <v>0</v>
      </c>
      <c r="G27" s="25">
        <f ca="1">SUMPRODUCT((Tablo[Mois]=$A23)*(OFFSET(Tablo[JOUR],0,G$1)=$B27))</f>
        <v>0</v>
      </c>
      <c r="H27" s="25">
        <f ca="1">SUMPRODUCT((Tablo[Mois]=$A23)*(OFFSET(Tablo[JOUR],0,H$1)=$B27))</f>
        <v>0</v>
      </c>
      <c r="I27" s="25">
        <f ca="1">SUMPRODUCT((Tablo[Mois]=$A23)*(OFFSET(Tablo[JOUR],0,I$1)=$B27))</f>
        <v>0</v>
      </c>
      <c r="J27" s="25">
        <f ca="1">SUMPRODUCT((Tablo[Mois]=$A23)*(OFFSET(Tablo[JOUR],0,J$1)=$B27))</f>
        <v>0</v>
      </c>
      <c r="K27" s="25">
        <f ca="1">SUMPRODUCT((Tablo[Mois]=$A23)*(OFFSET(Tablo[JOUR],0,K$1)=$B27))</f>
        <v>0</v>
      </c>
      <c r="L27" s="25">
        <f ca="1">SUMPRODUCT((Tablo[Mois]=$A23)*(OFFSET(Tablo[JOUR],0,L$1)=$B27))</f>
        <v>0</v>
      </c>
      <c r="M27" s="25">
        <f ca="1">SUMPRODUCT((Tablo[Mois]=$A23)*(OFFSET(Tablo[JOUR],0,M$1)=$B27))</f>
        <v>0</v>
      </c>
      <c r="N27" s="25">
        <f ca="1">SUMPRODUCT((Tablo[Mois]=$A23)*(OFFSET(Tablo[JOUR],0,N$1)=$B27))</f>
        <v>0</v>
      </c>
      <c r="O27" s="25">
        <f ca="1">SUMPRODUCT((Tablo[Mois]=$A23)*(OFFSET(Tablo[JOUR],0,O$1)=$B27))</f>
        <v>0</v>
      </c>
      <c r="P27" s="25">
        <f ca="1">SUMPRODUCT((Tablo[Mois]=$A23)*(OFFSET(Tablo[JOUR],0,P$1)=$B27))</f>
        <v>0</v>
      </c>
      <c r="Q27" s="25">
        <f ca="1">SUMPRODUCT((Tablo[Mois]=$A23)*(OFFSET(Tablo[JOUR],0,Q$1)=$B27))</f>
        <v>0</v>
      </c>
      <c r="R27" s="25">
        <f ca="1">SUMPRODUCT((Tablo[Mois]=$A23)*(OFFSET(Tablo[JOUR],0,R$1)=$B27))</f>
        <v>0</v>
      </c>
    </row>
    <row r="28" spans="1:18" x14ac:dyDescent="0.2">
      <c r="A28" s="30"/>
      <c r="B28" s="29" t="s">
        <v>37</v>
      </c>
      <c r="C28" s="25" t="s">
        <v>42</v>
      </c>
      <c r="D28" s="25">
        <f ca="1">SUMPRODUCT((Tablo[Mois]=$A23)*(OFFSET(Tablo[JOUR],0,D$1)=$B28))</f>
        <v>0</v>
      </c>
      <c r="E28" s="25">
        <f ca="1">SUMPRODUCT((Tablo[Mois]=$A23)*(OFFSET(Tablo[JOUR],0,E$1)=$B28))</f>
        <v>0</v>
      </c>
      <c r="F28" s="25">
        <f ca="1">SUMPRODUCT((Tablo[Mois]=$A23)*(OFFSET(Tablo[JOUR],0,F$1)=$B28))</f>
        <v>0</v>
      </c>
      <c r="G28" s="25">
        <f ca="1">SUMPRODUCT((Tablo[Mois]=$A23)*(OFFSET(Tablo[JOUR],0,G$1)=$B28))</f>
        <v>0</v>
      </c>
      <c r="H28" s="25">
        <f ca="1">SUMPRODUCT((Tablo[Mois]=$A23)*(OFFSET(Tablo[JOUR],0,H$1)=$B28))</f>
        <v>0</v>
      </c>
      <c r="I28" s="25">
        <f ca="1">SUMPRODUCT((Tablo[Mois]=$A23)*(OFFSET(Tablo[JOUR],0,I$1)=$B28))</f>
        <v>0</v>
      </c>
      <c r="J28" s="25">
        <f ca="1">SUMPRODUCT((Tablo[Mois]=$A23)*(OFFSET(Tablo[JOUR],0,J$1)=$B28))</f>
        <v>0</v>
      </c>
      <c r="K28" s="25">
        <f ca="1">SUMPRODUCT((Tablo[Mois]=$A23)*(OFFSET(Tablo[JOUR],0,K$1)=$B28))</f>
        <v>0</v>
      </c>
      <c r="L28" s="25">
        <f ca="1">SUMPRODUCT((Tablo[Mois]=$A23)*(OFFSET(Tablo[JOUR],0,L$1)=$B28))</f>
        <v>0</v>
      </c>
      <c r="M28" s="25">
        <f ca="1">SUMPRODUCT((Tablo[Mois]=$A23)*(OFFSET(Tablo[JOUR],0,M$1)=$B28))</f>
        <v>0</v>
      </c>
      <c r="N28" s="25">
        <f ca="1">SUMPRODUCT((Tablo[Mois]=$A23)*(OFFSET(Tablo[JOUR],0,N$1)=$B28))</f>
        <v>0</v>
      </c>
      <c r="O28" s="25">
        <f ca="1">SUMPRODUCT((Tablo[Mois]=$A23)*(OFFSET(Tablo[JOUR],0,O$1)=$B28))</f>
        <v>0</v>
      </c>
      <c r="P28" s="25">
        <f ca="1">SUMPRODUCT((Tablo[Mois]=$A23)*(OFFSET(Tablo[JOUR],0,P$1)=$B28))</f>
        <v>0</v>
      </c>
      <c r="Q28" s="25">
        <f ca="1">SUMPRODUCT((Tablo[Mois]=$A23)*(OFFSET(Tablo[JOUR],0,Q$1)=$B28))</f>
        <v>0</v>
      </c>
      <c r="R28" s="25">
        <f ca="1">SUMPRODUCT((Tablo[Mois]=$A23)*(OFFSET(Tablo[JOUR],0,R$1)=$B28))</f>
        <v>0</v>
      </c>
    </row>
    <row r="29" spans="1:18" x14ac:dyDescent="0.2">
      <c r="A29" s="30"/>
      <c r="B29" s="54" t="s">
        <v>50</v>
      </c>
      <c r="C29" s="53" t="s">
        <v>42</v>
      </c>
      <c r="D29" s="25">
        <f ca="1">SUMPRODUCT((Tablo[Mois]=$A23)*(OFFSET(Tablo[JOUR],0,D$1)=$B29))</f>
        <v>0</v>
      </c>
      <c r="E29" s="25">
        <f ca="1">SUMPRODUCT((Tablo[Mois]=$A23)*(OFFSET(Tablo[JOUR],0,E$1)=$B29))</f>
        <v>0</v>
      </c>
      <c r="F29" s="25">
        <f ca="1">SUMPRODUCT((Tablo[Mois]=$A23)*(OFFSET(Tablo[JOUR],0,F$1)=$B29))</f>
        <v>0</v>
      </c>
      <c r="G29" s="25">
        <f ca="1">SUMPRODUCT((Tablo[Mois]=$A23)*(OFFSET(Tablo[JOUR],0,G$1)=$B29))</f>
        <v>0</v>
      </c>
      <c r="H29" s="25">
        <f ca="1">SUMPRODUCT((Tablo[Mois]=$A23)*(OFFSET(Tablo[JOUR],0,H$1)=$B29))</f>
        <v>0</v>
      </c>
      <c r="I29" s="25">
        <f ca="1">SUMPRODUCT((Tablo[Mois]=$A23)*(OFFSET(Tablo[JOUR],0,I$1)=$B29))</f>
        <v>0</v>
      </c>
      <c r="J29" s="25">
        <f ca="1">SUMPRODUCT((Tablo[Mois]=$A23)*(OFFSET(Tablo[JOUR],0,J$1)=$B29))</f>
        <v>0</v>
      </c>
      <c r="K29" s="25">
        <f ca="1">SUMPRODUCT((Tablo[Mois]=$A23)*(OFFSET(Tablo[JOUR],0,K$1)=$B29))</f>
        <v>0</v>
      </c>
      <c r="L29" s="25">
        <f ca="1">SUMPRODUCT((Tablo[Mois]=$A23)*(OFFSET(Tablo[JOUR],0,L$1)=$B29))</f>
        <v>0</v>
      </c>
      <c r="M29" s="25">
        <f ca="1">SUMPRODUCT((Tablo[Mois]=$A23)*(OFFSET(Tablo[JOUR],0,M$1)=$B29))</f>
        <v>0</v>
      </c>
      <c r="N29" s="25">
        <f ca="1">SUMPRODUCT((Tablo[Mois]=$A23)*(OFFSET(Tablo[JOUR],0,N$1)=$B29))</f>
        <v>0</v>
      </c>
      <c r="O29" s="25">
        <f ca="1">SUMPRODUCT((Tablo[Mois]=$A23)*(OFFSET(Tablo[JOUR],0,O$1)=$B29))</f>
        <v>0</v>
      </c>
      <c r="P29" s="25">
        <f ca="1">SUMPRODUCT((Tablo[Mois]=$A23)*(OFFSET(Tablo[JOUR],0,P$1)=$B29))</f>
        <v>0</v>
      </c>
      <c r="Q29" s="25">
        <f ca="1">SUMPRODUCT((Tablo[Mois]=$A23)*(OFFSET(Tablo[JOUR],0,Q$1)=$B29))</f>
        <v>0</v>
      </c>
      <c r="R29" s="25">
        <f ca="1">SUMPRODUCT((Tablo[Mois]=$A23)*(OFFSET(Tablo[JOUR],0,R$1)=$B29))</f>
        <v>0</v>
      </c>
    </row>
    <row r="30" spans="1:18" x14ac:dyDescent="0.2">
      <c r="A30" s="30"/>
      <c r="B30" s="29" t="s">
        <v>51</v>
      </c>
      <c r="C30" s="53" t="s">
        <v>42</v>
      </c>
      <c r="D30" s="25">
        <f ca="1">SUMPRODUCT((Tablo[Mois]=$A23)*(OFFSET(Tablo[JOUR],0,D$1)=$B30))</f>
        <v>0</v>
      </c>
      <c r="E30" s="25">
        <f ca="1">SUMPRODUCT((Tablo[Mois]=$A23)*(OFFSET(Tablo[JOUR],0,E$1)=$B30))</f>
        <v>0</v>
      </c>
      <c r="F30" s="25">
        <f ca="1">SUMPRODUCT((Tablo[Mois]=$A23)*(OFFSET(Tablo[JOUR],0,F$1)=$B30))</f>
        <v>0</v>
      </c>
      <c r="G30" s="25">
        <f ca="1">SUMPRODUCT((Tablo[Mois]=$A23)*(OFFSET(Tablo[JOUR],0,G$1)=$B30))</f>
        <v>0</v>
      </c>
      <c r="H30" s="25">
        <f ca="1">SUMPRODUCT((Tablo[Mois]=$A23)*(OFFSET(Tablo[JOUR],0,H$1)=$B30))</f>
        <v>0</v>
      </c>
      <c r="I30" s="25">
        <f ca="1">SUMPRODUCT((Tablo[Mois]=$A23)*(OFFSET(Tablo[JOUR],0,I$1)=$B30))</f>
        <v>0</v>
      </c>
      <c r="J30" s="25">
        <f ca="1">SUMPRODUCT((Tablo[Mois]=$A23)*(OFFSET(Tablo[JOUR],0,J$1)=$B30))</f>
        <v>0</v>
      </c>
      <c r="K30" s="25">
        <f ca="1">SUMPRODUCT((Tablo[Mois]=$A23)*(OFFSET(Tablo[JOUR],0,K$1)=$B30))</f>
        <v>0</v>
      </c>
      <c r="L30" s="25">
        <f ca="1">SUMPRODUCT((Tablo[Mois]=$A23)*(OFFSET(Tablo[JOUR],0,L$1)=$B30))</f>
        <v>0</v>
      </c>
      <c r="M30" s="25">
        <f ca="1">SUMPRODUCT((Tablo[Mois]=$A23)*(OFFSET(Tablo[JOUR],0,M$1)=$B30))</f>
        <v>0</v>
      </c>
      <c r="N30" s="25">
        <f ca="1">SUMPRODUCT((Tablo[Mois]=$A23)*(OFFSET(Tablo[JOUR],0,N$1)=$B30))</f>
        <v>0</v>
      </c>
      <c r="O30" s="25">
        <f ca="1">SUMPRODUCT((Tablo[Mois]=$A23)*(OFFSET(Tablo[JOUR],0,O$1)=$B30))</f>
        <v>0</v>
      </c>
      <c r="P30" s="25">
        <f ca="1">SUMPRODUCT((Tablo[Mois]=$A23)*(OFFSET(Tablo[JOUR],0,P$1)=$B30))</f>
        <v>0</v>
      </c>
      <c r="Q30" s="25">
        <f ca="1">SUMPRODUCT((Tablo[Mois]=$A23)*(OFFSET(Tablo[JOUR],0,Q$1)=$B30))</f>
        <v>0</v>
      </c>
      <c r="R30" s="25">
        <f ca="1">SUMPRODUCT((Tablo[Mois]=$A23)*(OFFSET(Tablo[JOUR],0,R$1)=$B30))</f>
        <v>0</v>
      </c>
    </row>
    <row r="31" spans="1:18" x14ac:dyDescent="0.2">
      <c r="A31" s="30"/>
      <c r="B31" s="55" t="s">
        <v>52</v>
      </c>
      <c r="C31" s="53" t="s">
        <v>42</v>
      </c>
      <c r="D31" s="25">
        <f ca="1">SUMPRODUCT((Tablo[Mois]=$A23)*(OFFSET(Tablo[JOUR],0,D$1)=$B31))</f>
        <v>0</v>
      </c>
      <c r="E31" s="25">
        <f ca="1">SUMPRODUCT((Tablo[Mois]=$A23)*(OFFSET(Tablo[JOUR],0,E$1)=$B31))</f>
        <v>0</v>
      </c>
      <c r="F31" s="25">
        <f ca="1">SUMPRODUCT((Tablo[Mois]=$A23)*(OFFSET(Tablo[JOUR],0,F$1)=$B31))</f>
        <v>0</v>
      </c>
      <c r="G31" s="25">
        <f ca="1">SUMPRODUCT((Tablo[Mois]=$A23)*(OFFSET(Tablo[JOUR],0,G$1)=$B31))</f>
        <v>0</v>
      </c>
      <c r="H31" s="25">
        <f ca="1">SUMPRODUCT((Tablo[Mois]=$A23)*(OFFSET(Tablo[JOUR],0,H$1)=$B31))</f>
        <v>0</v>
      </c>
      <c r="I31" s="25">
        <f ca="1">SUMPRODUCT((Tablo[Mois]=$A23)*(OFFSET(Tablo[JOUR],0,I$1)=$B31))</f>
        <v>0</v>
      </c>
      <c r="J31" s="25">
        <f ca="1">SUMPRODUCT((Tablo[Mois]=$A23)*(OFFSET(Tablo[JOUR],0,J$1)=$B31))</f>
        <v>0</v>
      </c>
      <c r="K31" s="25">
        <f ca="1">SUMPRODUCT((Tablo[Mois]=$A23)*(OFFSET(Tablo[JOUR],0,K$1)=$B31))</f>
        <v>0</v>
      </c>
      <c r="L31" s="25">
        <f ca="1">SUMPRODUCT((Tablo[Mois]=$A23)*(OFFSET(Tablo[JOUR],0,L$1)=$B31))</f>
        <v>0</v>
      </c>
      <c r="M31" s="25">
        <f ca="1">SUMPRODUCT((Tablo[Mois]=$A23)*(OFFSET(Tablo[JOUR],0,M$1)=$B31))</f>
        <v>0</v>
      </c>
      <c r="N31" s="25">
        <f ca="1">SUMPRODUCT((Tablo[Mois]=$A23)*(OFFSET(Tablo[JOUR],0,N$1)=$B31))</f>
        <v>0</v>
      </c>
      <c r="O31" s="25">
        <f ca="1">SUMPRODUCT((Tablo[Mois]=$A23)*(OFFSET(Tablo[JOUR],0,O$1)=$B31))</f>
        <v>0</v>
      </c>
      <c r="P31" s="25">
        <f ca="1">SUMPRODUCT((Tablo[Mois]=$A23)*(OFFSET(Tablo[JOUR],0,P$1)=$B31))</f>
        <v>0</v>
      </c>
      <c r="Q31" s="25">
        <f ca="1">SUMPRODUCT((Tablo[Mois]=$A23)*(OFFSET(Tablo[JOUR],0,Q$1)=$B31))</f>
        <v>0</v>
      </c>
      <c r="R31" s="25">
        <f ca="1">SUMPRODUCT((Tablo[Mois]=$A23)*(OFFSET(Tablo[JOUR],0,R$1)=$B31))</f>
        <v>0</v>
      </c>
    </row>
    <row r="32" spans="1:18" s="23" customFormat="1" ht="13.5" thickBot="1" x14ac:dyDescent="0.25">
      <c r="A32" s="22"/>
      <c r="B32" s="31" t="s">
        <v>36</v>
      </c>
      <c r="C32" s="23" t="s">
        <v>42</v>
      </c>
      <c r="D32" s="23">
        <f ca="1">SUMPRODUCT((Tablo[Mois]=$A23)*(OFFSET(Tablo[JOUR],0,D$1)=$B32))</f>
        <v>0</v>
      </c>
      <c r="E32" s="23">
        <f ca="1">SUMPRODUCT((Tablo[Mois]=$A23)*(OFFSET(Tablo[JOUR],0,E$1)=$B32))</f>
        <v>0</v>
      </c>
      <c r="F32" s="23">
        <f ca="1">SUMPRODUCT((Tablo[Mois]=$A23)*(OFFSET(Tablo[JOUR],0,F$1)=$B32))</f>
        <v>0</v>
      </c>
      <c r="G32" s="23">
        <f ca="1">SUMPRODUCT((Tablo[Mois]=$A23)*(OFFSET(Tablo[JOUR],0,G$1)=$B32))</f>
        <v>0</v>
      </c>
      <c r="H32" s="23">
        <f ca="1">SUMPRODUCT((Tablo[Mois]=$A23)*(OFFSET(Tablo[JOUR],0,H$1)=$B32))</f>
        <v>0</v>
      </c>
      <c r="I32" s="23">
        <f ca="1">SUMPRODUCT((Tablo[Mois]=$A23)*(OFFSET(Tablo[JOUR],0,I$1)=$B32))</f>
        <v>0</v>
      </c>
      <c r="J32" s="23">
        <f ca="1">SUMPRODUCT((Tablo[Mois]=$A23)*(OFFSET(Tablo[JOUR],0,J$1)=$B32))</f>
        <v>0</v>
      </c>
      <c r="K32" s="23">
        <f ca="1">SUMPRODUCT((Tablo[Mois]=$A23)*(OFFSET(Tablo[JOUR],0,K$1)=$B32))</f>
        <v>0</v>
      </c>
      <c r="L32" s="23">
        <f ca="1">SUMPRODUCT((Tablo[Mois]=$A23)*(OFFSET(Tablo[JOUR],0,L$1)=$B32))</f>
        <v>0</v>
      </c>
      <c r="M32" s="23">
        <f ca="1">SUMPRODUCT((Tablo[Mois]=$A23)*(OFFSET(Tablo[JOUR],0,M$1)=$B32))</f>
        <v>0</v>
      </c>
      <c r="N32" s="23">
        <f ca="1">SUMPRODUCT((Tablo[Mois]=$A23)*(OFFSET(Tablo[JOUR],0,N$1)=$B32))</f>
        <v>0</v>
      </c>
      <c r="O32" s="23">
        <f ca="1">SUMPRODUCT((Tablo[Mois]=$A23)*(OFFSET(Tablo[JOUR],0,O$1)=$B32))</f>
        <v>0</v>
      </c>
      <c r="P32" s="23">
        <f ca="1">SUMPRODUCT((Tablo[Mois]=$A23)*(OFFSET(Tablo[JOUR],0,P$1)=$B32))</f>
        <v>0</v>
      </c>
      <c r="Q32" s="23">
        <f ca="1">SUMPRODUCT((Tablo[Mois]=$A23)*(OFFSET(Tablo[JOUR],0,Q$1)=$B32))</f>
        <v>0</v>
      </c>
      <c r="R32" s="23">
        <f ca="1">SUMPRODUCT((Tablo[Mois]=$A23)*(OFFSET(Tablo[JOUR],0,R$1)=$B32))</f>
        <v>0</v>
      </c>
    </row>
    <row r="33" spans="1:18" s="21" customFormat="1" x14ac:dyDescent="0.2">
      <c r="A33" s="24">
        <f>EOMONTH(A23+1,0)</f>
        <v>42855</v>
      </c>
      <c r="B33" s="21" t="s">
        <v>17</v>
      </c>
      <c r="C33" s="21" t="s">
        <v>41</v>
      </c>
      <c r="D33" s="32">
        <f ca="1">SUMPRODUCT((Tablo[Mois]=$A33)*(ISNUMBER(Tablo[JOUR])),(OFFSET(Tablo[JOUR],0,D$1)))</f>
        <v>0</v>
      </c>
      <c r="E33" s="32">
        <f ca="1">SUMPRODUCT((Tablo[Mois]=$A33)*(ISNUMBER(Tablo[JOUR])),(OFFSET(Tablo[JOUR],0,E$1)))</f>
        <v>0</v>
      </c>
      <c r="F33" s="32">
        <f ca="1">SUMPRODUCT((Tablo[Mois]=$A33)*(ISNUMBER(Tablo[JOUR])),(OFFSET(Tablo[JOUR],0,F$1)))</f>
        <v>0</v>
      </c>
      <c r="G33" s="32">
        <f ca="1">SUMPRODUCT((Tablo[Mois]=$A33)*(ISNUMBER(Tablo[JOUR])),(OFFSET(Tablo[JOUR],0,G$1)))</f>
        <v>0</v>
      </c>
      <c r="H33" s="32">
        <f ca="1">SUMPRODUCT((Tablo[Mois]=$A33)*(ISNUMBER(Tablo[JOUR])),(OFFSET(Tablo[JOUR],0,H$1)))</f>
        <v>0</v>
      </c>
      <c r="I33" s="32">
        <f ca="1">SUMPRODUCT((Tablo[Mois]=$A33)*(ISNUMBER(Tablo[JOUR])),(OFFSET(Tablo[JOUR],0,I$1)))</f>
        <v>0</v>
      </c>
      <c r="J33" s="32">
        <f ca="1">SUMPRODUCT((Tablo[Mois]=$A33)*(ISNUMBER(Tablo[JOUR])),(OFFSET(Tablo[JOUR],0,J$1)))</f>
        <v>0</v>
      </c>
      <c r="K33" s="32">
        <f ca="1">SUMPRODUCT((Tablo[Mois]=$A33)*(ISNUMBER(Tablo[JOUR])),(OFFSET(Tablo[JOUR],0,K$1)))</f>
        <v>0</v>
      </c>
      <c r="L33" s="32">
        <f ca="1">SUMPRODUCT((Tablo[Mois]=$A33)*(ISNUMBER(Tablo[JOUR])),(OFFSET(Tablo[JOUR],0,L$1)))</f>
        <v>0</v>
      </c>
      <c r="M33" s="32">
        <f ca="1">SUMPRODUCT((Tablo[Mois]=$A33)*(ISNUMBER(Tablo[JOUR])),(OFFSET(Tablo[JOUR],0,M$1)))</f>
        <v>0</v>
      </c>
      <c r="N33" s="32">
        <f ca="1">SUMPRODUCT((Tablo[Mois]=$A33)*(ISNUMBER(Tablo[JOUR])),(OFFSET(Tablo[JOUR],0,N$1)))</f>
        <v>0</v>
      </c>
      <c r="O33" s="32">
        <f ca="1">SUMPRODUCT((Tablo[Mois]=$A33)*(ISNUMBER(Tablo[JOUR])),(OFFSET(Tablo[JOUR],0,O$1)))</f>
        <v>0</v>
      </c>
      <c r="P33" s="32">
        <f ca="1">SUMPRODUCT((Tablo[Mois]=$A33)*(ISNUMBER(Tablo[JOUR])),(OFFSET(Tablo[JOUR],0,P$1)))</f>
        <v>0</v>
      </c>
      <c r="Q33" s="32">
        <f ca="1">SUMPRODUCT((Tablo[Mois]=$A33)*(ISNUMBER(Tablo[JOUR])),(OFFSET(Tablo[JOUR],0,Q$1)))</f>
        <v>0</v>
      </c>
      <c r="R33" s="32">
        <f ca="1">SUMPRODUCT((Tablo[Mois]=$A33)*(ISNUMBER(Tablo[JOUR])),(OFFSET(Tablo[JOUR],0,R$1)))</f>
        <v>0</v>
      </c>
    </row>
    <row r="34" spans="1:18" x14ac:dyDescent="0.2">
      <c r="A34" s="30"/>
      <c r="B34" s="25" t="s">
        <v>18</v>
      </c>
      <c r="C34" s="25" t="s">
        <v>41</v>
      </c>
      <c r="D34" s="33">
        <f ca="1">SUMPRODUCT((Tablo[Mois]=$A33)*(Tablo[JOUR]="HEURES SUP"),(OFFSET(Tablo[JOUR],0,D$1)))</f>
        <v>0</v>
      </c>
      <c r="E34" s="33">
        <f ca="1">SUMPRODUCT((Tablo[Mois]=$A33)*(Tablo[JOUR]="HEURES SUP"),(OFFSET(Tablo[JOUR],0,E$1)))</f>
        <v>0</v>
      </c>
      <c r="F34" s="33">
        <f ca="1">SUMPRODUCT((Tablo[Mois]=$A33)*(Tablo[JOUR]="HEURES SUP"),(OFFSET(Tablo[JOUR],0,F$1)))</f>
        <v>0</v>
      </c>
      <c r="G34" s="33">
        <f ca="1">SUMPRODUCT((Tablo[Mois]=$A33)*(Tablo[JOUR]="HEURES SUP"),(OFFSET(Tablo[JOUR],0,G$1)))</f>
        <v>0</v>
      </c>
      <c r="H34" s="33">
        <f ca="1">SUMPRODUCT((Tablo[Mois]=$A33)*(Tablo[JOUR]="HEURES SUP"),(OFFSET(Tablo[JOUR],0,H$1)))</f>
        <v>0</v>
      </c>
      <c r="I34" s="33">
        <f ca="1">SUMPRODUCT((Tablo[Mois]=$A33)*(Tablo[JOUR]="HEURES SUP"),(OFFSET(Tablo[JOUR],0,I$1)))</f>
        <v>0</v>
      </c>
      <c r="J34" s="33">
        <f ca="1">SUMPRODUCT((Tablo[Mois]=$A33)*(Tablo[JOUR]="HEURES SUP"),(OFFSET(Tablo[JOUR],0,J$1)))</f>
        <v>0</v>
      </c>
      <c r="K34" s="33">
        <f ca="1">SUMPRODUCT((Tablo[Mois]=$A33)*(Tablo[JOUR]="HEURES SUP"),(OFFSET(Tablo[JOUR],0,K$1)))</f>
        <v>0</v>
      </c>
      <c r="L34" s="33">
        <f ca="1">SUMPRODUCT((Tablo[Mois]=$A33)*(Tablo[JOUR]="HEURES SUP"),(OFFSET(Tablo[JOUR],0,L$1)))</f>
        <v>0</v>
      </c>
      <c r="M34" s="33">
        <f ca="1">SUMPRODUCT((Tablo[Mois]=$A33)*(Tablo[JOUR]="HEURES SUP"),(OFFSET(Tablo[JOUR],0,M$1)))</f>
        <v>0</v>
      </c>
      <c r="N34" s="33">
        <f ca="1">SUMPRODUCT((Tablo[Mois]=$A33)*(Tablo[JOUR]="HEURES SUP"),(OFFSET(Tablo[JOUR],0,N$1)))</f>
        <v>0</v>
      </c>
      <c r="O34" s="33">
        <f ca="1">SUMPRODUCT((Tablo[Mois]=$A33)*(Tablo[JOUR]="HEURES SUP"),(OFFSET(Tablo[JOUR],0,O$1)))</f>
        <v>0</v>
      </c>
      <c r="P34" s="33">
        <f ca="1">SUMPRODUCT((Tablo[Mois]=$A33)*(Tablo[JOUR]="HEURES SUP"),(OFFSET(Tablo[JOUR],0,P$1)))</f>
        <v>0</v>
      </c>
      <c r="Q34" s="33">
        <f ca="1">SUMPRODUCT((Tablo[Mois]=$A33)*(Tablo[JOUR]="HEURES SUP"),(OFFSET(Tablo[JOUR],0,Q$1)))</f>
        <v>0</v>
      </c>
      <c r="R34" s="33">
        <f ca="1">SUMPRODUCT((Tablo[Mois]=$A33)*(Tablo[JOUR]="HEURES SUP"),(OFFSET(Tablo[JOUR],0,R$1)))</f>
        <v>0</v>
      </c>
    </row>
    <row r="35" spans="1:18" s="36" customFormat="1" x14ac:dyDescent="0.2">
      <c r="A35" s="35"/>
      <c r="B35" s="36" t="s">
        <v>43</v>
      </c>
      <c r="C35" s="37" t="s">
        <v>42</v>
      </c>
      <c r="D35" s="36">
        <f ca="1">SUMPRODUCT((Tablo[Mois]=$A33)*(ISNUMBER(Tablo[JOUR]))*(OFFSET(Tablo[JOUR],0,D$1)&lt;7)*(OFFSET(Tablo[JOUR],0,D$1)&lt;&gt;""))</f>
        <v>0</v>
      </c>
      <c r="E35" s="36">
        <f ca="1">SUMPRODUCT((Tablo[Mois]=$A33)*(ISNUMBER(Tablo[JOUR]))*(OFFSET(Tablo[JOUR],0,E$1)&lt;7)*(OFFSET(Tablo[JOUR],0,E$1)&lt;&gt;""))</f>
        <v>0</v>
      </c>
      <c r="F35" s="36">
        <f ca="1">SUMPRODUCT((Tablo[Mois]=$A33)*(ISNUMBER(Tablo[JOUR]))*(OFFSET(Tablo[JOUR],0,F$1)&lt;7)*(OFFSET(Tablo[JOUR],0,F$1)&lt;&gt;""))</f>
        <v>0</v>
      </c>
      <c r="G35" s="36">
        <f ca="1">SUMPRODUCT((Tablo[Mois]=$A33)*(ISNUMBER(Tablo[JOUR]))*(OFFSET(Tablo[JOUR],0,G$1)&lt;7)*(OFFSET(Tablo[JOUR],0,G$1)&lt;&gt;""))</f>
        <v>0</v>
      </c>
      <c r="H35" s="36">
        <f ca="1">SUMPRODUCT((Tablo[Mois]=$A33)*(ISNUMBER(Tablo[JOUR]))*(OFFSET(Tablo[JOUR],0,H$1)&lt;7)*(OFFSET(Tablo[JOUR],0,H$1)&lt;&gt;""))</f>
        <v>0</v>
      </c>
      <c r="I35" s="36">
        <f ca="1">SUMPRODUCT((Tablo[Mois]=$A33)*(ISNUMBER(Tablo[JOUR]))*(OFFSET(Tablo[JOUR],0,I$1)&lt;7)*(OFFSET(Tablo[JOUR],0,I$1)&lt;&gt;""))</f>
        <v>0</v>
      </c>
      <c r="J35" s="36">
        <f ca="1">SUMPRODUCT((Tablo[Mois]=$A33)*(ISNUMBER(Tablo[JOUR]))*(OFFSET(Tablo[JOUR],0,J$1)&lt;7)*(OFFSET(Tablo[JOUR],0,J$1)&lt;&gt;""))</f>
        <v>0</v>
      </c>
      <c r="K35" s="36">
        <f ca="1">SUMPRODUCT((Tablo[Mois]=$A33)*(ISNUMBER(Tablo[JOUR]))*(OFFSET(Tablo[JOUR],0,K$1)&lt;7)*(OFFSET(Tablo[JOUR],0,K$1)&lt;&gt;""))</f>
        <v>0</v>
      </c>
      <c r="L35" s="36">
        <f ca="1">SUMPRODUCT((Tablo[Mois]=$A33)*(ISNUMBER(Tablo[JOUR]))*(OFFSET(Tablo[JOUR],0,L$1)&lt;7)*(OFFSET(Tablo[JOUR],0,L$1)&lt;&gt;""))</f>
        <v>0</v>
      </c>
      <c r="M35" s="36">
        <f ca="1">SUMPRODUCT((Tablo[Mois]=$A33)*(ISNUMBER(Tablo[JOUR]))*(OFFSET(Tablo[JOUR],0,M$1)&lt;7)*(OFFSET(Tablo[JOUR],0,M$1)&lt;&gt;""))</f>
        <v>0</v>
      </c>
      <c r="N35" s="36">
        <f ca="1">SUMPRODUCT((Tablo[Mois]=$A33)*(ISNUMBER(Tablo[JOUR]))*(OFFSET(Tablo[JOUR],0,N$1)&lt;7)*(OFFSET(Tablo[JOUR],0,N$1)&lt;&gt;""))</f>
        <v>0</v>
      </c>
      <c r="O35" s="36">
        <f ca="1">SUMPRODUCT((Tablo[Mois]=$A33)*(ISNUMBER(Tablo[JOUR]))*(OFFSET(Tablo[JOUR],0,O$1)&lt;7)*(OFFSET(Tablo[JOUR],0,O$1)&lt;&gt;""))</f>
        <v>0</v>
      </c>
      <c r="P35" s="36">
        <f ca="1">SUMPRODUCT((Tablo[Mois]=$A33)*(ISNUMBER(Tablo[JOUR]))*(OFFSET(Tablo[JOUR],0,P$1)&lt;7)*(OFFSET(Tablo[JOUR],0,P$1)&lt;&gt;""))</f>
        <v>0</v>
      </c>
      <c r="Q35" s="36">
        <f ca="1">SUMPRODUCT((Tablo[Mois]=$A33)*(ISNUMBER(Tablo[JOUR]))*(OFFSET(Tablo[JOUR],0,Q$1)&lt;7)*(OFFSET(Tablo[JOUR],0,Q$1)&lt;&gt;""))</f>
        <v>0</v>
      </c>
      <c r="R35" s="36">
        <f ca="1">SUMPRODUCT((Tablo[Mois]=$A33)*(ISNUMBER(Tablo[JOUR]))*(OFFSET(Tablo[JOUR],0,R$1)&lt;7)*(OFFSET(Tablo[JOUR],0,R$1)&lt;&gt;""))</f>
        <v>0</v>
      </c>
    </row>
    <row r="36" spans="1:18" x14ac:dyDescent="0.2">
      <c r="A36" s="30"/>
      <c r="B36" s="27" t="s">
        <v>19</v>
      </c>
      <c r="C36" s="25" t="s">
        <v>42</v>
      </c>
      <c r="D36" s="25">
        <f>SUMPRODUCT((Tablo[Mois]=$A33)*(COUNTIF(JF,Tablo[JOUR])))</f>
        <v>1</v>
      </c>
      <c r="E36" s="25">
        <f>SUMPRODUCT((Tablo[Mois]=$A33)*(COUNTIF(JF,Tablo[JOUR])))</f>
        <v>1</v>
      </c>
      <c r="F36" s="25">
        <f>SUMPRODUCT((Tablo[Mois]=$A33)*(COUNTIF(JF,Tablo[JOUR])))</f>
        <v>1</v>
      </c>
      <c r="G36" s="25">
        <f>SUMPRODUCT((Tablo[Mois]=$A33)*(COUNTIF(JF,Tablo[JOUR])))</f>
        <v>1</v>
      </c>
      <c r="H36" s="25">
        <f>SUMPRODUCT((Tablo[Mois]=$A33)*(COUNTIF(JF,Tablo[JOUR])))</f>
        <v>1</v>
      </c>
      <c r="I36" s="25">
        <f>SUMPRODUCT((Tablo[Mois]=$A33)*(COUNTIF(JF,Tablo[JOUR])))</f>
        <v>1</v>
      </c>
      <c r="J36" s="25">
        <f>SUMPRODUCT((Tablo[Mois]=$A33)*(COUNTIF(JF,Tablo[JOUR])))</f>
        <v>1</v>
      </c>
      <c r="K36" s="25">
        <f>SUMPRODUCT((Tablo[Mois]=$A33)*(COUNTIF(JF,Tablo[JOUR])))</f>
        <v>1</v>
      </c>
      <c r="L36" s="25">
        <f>SUMPRODUCT((Tablo[Mois]=$A33)*(COUNTIF(JF,Tablo[JOUR])))</f>
        <v>1</v>
      </c>
      <c r="M36" s="25">
        <f>SUMPRODUCT((Tablo[Mois]=$A33)*(COUNTIF(JF,Tablo[JOUR])))</f>
        <v>1</v>
      </c>
      <c r="N36" s="25">
        <f>SUMPRODUCT((Tablo[Mois]=$A33)*(COUNTIF(JF,Tablo[JOUR])))</f>
        <v>1</v>
      </c>
      <c r="O36" s="25">
        <f>SUMPRODUCT((Tablo[Mois]=$A33)*(COUNTIF(JF,Tablo[JOUR])))</f>
        <v>1</v>
      </c>
      <c r="P36" s="25">
        <f>SUMPRODUCT((Tablo[Mois]=$A33)*(COUNTIF(JF,Tablo[JOUR])))</f>
        <v>1</v>
      </c>
      <c r="Q36" s="25">
        <f>SUMPRODUCT((Tablo[Mois]=$A33)*(COUNTIF(JF,Tablo[JOUR])))</f>
        <v>1</v>
      </c>
      <c r="R36" s="25">
        <f>SUMPRODUCT((Tablo[Mois]=$A33)*(COUNTIF(JF,Tablo[JOUR])))</f>
        <v>1</v>
      </c>
    </row>
    <row r="37" spans="1:18" x14ac:dyDescent="0.2">
      <c r="A37" s="30"/>
      <c r="B37" s="28" t="s">
        <v>38</v>
      </c>
      <c r="C37" s="25" t="s">
        <v>42</v>
      </c>
      <c r="D37" s="25">
        <f ca="1">SUMPRODUCT((Tablo[Mois]=$A33)*(OFFSET(Tablo[JOUR],0,D$1)=$B37))</f>
        <v>0</v>
      </c>
      <c r="E37" s="25">
        <f ca="1">SUMPRODUCT((Tablo[Mois]=$A33)*(OFFSET(Tablo[JOUR],0,E$1)=$B37))</f>
        <v>0</v>
      </c>
      <c r="F37" s="25">
        <f ca="1">SUMPRODUCT((Tablo[Mois]=$A33)*(OFFSET(Tablo[JOUR],0,F$1)=$B37))</f>
        <v>0</v>
      </c>
      <c r="G37" s="25">
        <f ca="1">SUMPRODUCT((Tablo[Mois]=$A33)*(OFFSET(Tablo[JOUR],0,G$1)=$B37))</f>
        <v>0</v>
      </c>
      <c r="H37" s="25">
        <f ca="1">SUMPRODUCT((Tablo[Mois]=$A33)*(OFFSET(Tablo[JOUR],0,H$1)=$B37))</f>
        <v>0</v>
      </c>
      <c r="I37" s="25">
        <f ca="1">SUMPRODUCT((Tablo[Mois]=$A33)*(OFFSET(Tablo[JOUR],0,I$1)=$B37))</f>
        <v>0</v>
      </c>
      <c r="J37" s="25">
        <f ca="1">SUMPRODUCT((Tablo[Mois]=$A33)*(OFFSET(Tablo[JOUR],0,J$1)=$B37))</f>
        <v>0</v>
      </c>
      <c r="K37" s="25">
        <f ca="1">SUMPRODUCT((Tablo[Mois]=$A33)*(OFFSET(Tablo[JOUR],0,K$1)=$B37))</f>
        <v>0</v>
      </c>
      <c r="L37" s="25">
        <f ca="1">SUMPRODUCT((Tablo[Mois]=$A33)*(OFFSET(Tablo[JOUR],0,L$1)=$B37))</f>
        <v>0</v>
      </c>
      <c r="M37" s="25">
        <f ca="1">SUMPRODUCT((Tablo[Mois]=$A33)*(OFFSET(Tablo[JOUR],0,M$1)=$B37))</f>
        <v>0</v>
      </c>
      <c r="N37" s="25">
        <f ca="1">SUMPRODUCT((Tablo[Mois]=$A33)*(OFFSET(Tablo[JOUR],0,N$1)=$B37))</f>
        <v>0</v>
      </c>
      <c r="O37" s="25">
        <f ca="1">SUMPRODUCT((Tablo[Mois]=$A33)*(OFFSET(Tablo[JOUR],0,O$1)=$B37))</f>
        <v>0</v>
      </c>
      <c r="P37" s="25">
        <f ca="1">SUMPRODUCT((Tablo[Mois]=$A33)*(OFFSET(Tablo[JOUR],0,P$1)=$B37))</f>
        <v>0</v>
      </c>
      <c r="Q37" s="25">
        <f ca="1">SUMPRODUCT((Tablo[Mois]=$A33)*(OFFSET(Tablo[JOUR],0,Q$1)=$B37))</f>
        <v>0</v>
      </c>
      <c r="R37" s="25">
        <f ca="1">SUMPRODUCT((Tablo[Mois]=$A33)*(OFFSET(Tablo[JOUR],0,R$1)=$B37))</f>
        <v>0</v>
      </c>
    </row>
    <row r="38" spans="1:18" x14ac:dyDescent="0.2">
      <c r="A38" s="30"/>
      <c r="B38" s="29" t="s">
        <v>37</v>
      </c>
      <c r="C38" s="25" t="s">
        <v>42</v>
      </c>
      <c r="D38" s="25">
        <f ca="1">SUMPRODUCT((Tablo[Mois]=$A33)*(OFFSET(Tablo[JOUR],0,D$1)=$B38))</f>
        <v>0</v>
      </c>
      <c r="E38" s="25">
        <f ca="1">SUMPRODUCT((Tablo[Mois]=$A33)*(OFFSET(Tablo[JOUR],0,E$1)=$B38))</f>
        <v>0</v>
      </c>
      <c r="F38" s="25">
        <f ca="1">SUMPRODUCT((Tablo[Mois]=$A33)*(OFFSET(Tablo[JOUR],0,F$1)=$B38))</f>
        <v>0</v>
      </c>
      <c r="G38" s="25">
        <f ca="1">SUMPRODUCT((Tablo[Mois]=$A33)*(OFFSET(Tablo[JOUR],0,G$1)=$B38))</f>
        <v>0</v>
      </c>
      <c r="H38" s="25">
        <f ca="1">SUMPRODUCT((Tablo[Mois]=$A33)*(OFFSET(Tablo[JOUR],0,H$1)=$B38))</f>
        <v>0</v>
      </c>
      <c r="I38" s="25">
        <f ca="1">SUMPRODUCT((Tablo[Mois]=$A33)*(OFFSET(Tablo[JOUR],0,I$1)=$B38))</f>
        <v>0</v>
      </c>
      <c r="J38" s="25">
        <f ca="1">SUMPRODUCT((Tablo[Mois]=$A33)*(OFFSET(Tablo[JOUR],0,J$1)=$B38))</f>
        <v>0</v>
      </c>
      <c r="K38" s="25">
        <f ca="1">SUMPRODUCT((Tablo[Mois]=$A33)*(OFFSET(Tablo[JOUR],0,K$1)=$B38))</f>
        <v>0</v>
      </c>
      <c r="L38" s="25">
        <f ca="1">SUMPRODUCT((Tablo[Mois]=$A33)*(OFFSET(Tablo[JOUR],0,L$1)=$B38))</f>
        <v>0</v>
      </c>
      <c r="M38" s="25">
        <f ca="1">SUMPRODUCT((Tablo[Mois]=$A33)*(OFFSET(Tablo[JOUR],0,M$1)=$B38))</f>
        <v>0</v>
      </c>
      <c r="N38" s="25">
        <f ca="1">SUMPRODUCT((Tablo[Mois]=$A33)*(OFFSET(Tablo[JOUR],0,N$1)=$B38))</f>
        <v>0</v>
      </c>
      <c r="O38" s="25">
        <f ca="1">SUMPRODUCT((Tablo[Mois]=$A33)*(OFFSET(Tablo[JOUR],0,O$1)=$B38))</f>
        <v>0</v>
      </c>
      <c r="P38" s="25">
        <f ca="1">SUMPRODUCT((Tablo[Mois]=$A33)*(OFFSET(Tablo[JOUR],0,P$1)=$B38))</f>
        <v>0</v>
      </c>
      <c r="Q38" s="25">
        <f ca="1">SUMPRODUCT((Tablo[Mois]=$A33)*(OFFSET(Tablo[JOUR],0,Q$1)=$B38))</f>
        <v>0</v>
      </c>
      <c r="R38" s="25">
        <f ca="1">SUMPRODUCT((Tablo[Mois]=$A33)*(OFFSET(Tablo[JOUR],0,R$1)=$B38))</f>
        <v>0</v>
      </c>
    </row>
    <row r="39" spans="1:18" x14ac:dyDescent="0.2">
      <c r="A39" s="30"/>
      <c r="B39" s="54" t="s">
        <v>50</v>
      </c>
      <c r="C39" s="53" t="s">
        <v>42</v>
      </c>
      <c r="D39" s="25">
        <f ca="1">SUMPRODUCT((Tablo[Mois]=$A33)*(OFFSET(Tablo[JOUR],0,D$1)=$B39))</f>
        <v>0</v>
      </c>
      <c r="E39" s="25">
        <f ca="1">SUMPRODUCT((Tablo[Mois]=$A33)*(OFFSET(Tablo[JOUR],0,E$1)=$B39))</f>
        <v>0</v>
      </c>
      <c r="F39" s="25">
        <f ca="1">SUMPRODUCT((Tablo[Mois]=$A33)*(OFFSET(Tablo[JOUR],0,F$1)=$B39))</f>
        <v>0</v>
      </c>
      <c r="G39" s="25">
        <f ca="1">SUMPRODUCT((Tablo[Mois]=$A33)*(OFFSET(Tablo[JOUR],0,G$1)=$B39))</f>
        <v>0</v>
      </c>
      <c r="H39" s="25">
        <f ca="1">SUMPRODUCT((Tablo[Mois]=$A33)*(OFFSET(Tablo[JOUR],0,H$1)=$B39))</f>
        <v>0</v>
      </c>
      <c r="I39" s="25">
        <f ca="1">SUMPRODUCT((Tablo[Mois]=$A33)*(OFFSET(Tablo[JOUR],0,I$1)=$B39))</f>
        <v>0</v>
      </c>
      <c r="J39" s="25">
        <f ca="1">SUMPRODUCT((Tablo[Mois]=$A33)*(OFFSET(Tablo[JOUR],0,J$1)=$B39))</f>
        <v>0</v>
      </c>
      <c r="K39" s="25">
        <f ca="1">SUMPRODUCT((Tablo[Mois]=$A33)*(OFFSET(Tablo[JOUR],0,K$1)=$B39))</f>
        <v>0</v>
      </c>
      <c r="L39" s="25">
        <f ca="1">SUMPRODUCT((Tablo[Mois]=$A33)*(OFFSET(Tablo[JOUR],0,L$1)=$B39))</f>
        <v>0</v>
      </c>
      <c r="M39" s="25">
        <f ca="1">SUMPRODUCT((Tablo[Mois]=$A33)*(OFFSET(Tablo[JOUR],0,M$1)=$B39))</f>
        <v>0</v>
      </c>
      <c r="N39" s="25">
        <f ca="1">SUMPRODUCT((Tablo[Mois]=$A33)*(OFFSET(Tablo[JOUR],0,N$1)=$B39))</f>
        <v>0</v>
      </c>
      <c r="O39" s="25">
        <f ca="1">SUMPRODUCT((Tablo[Mois]=$A33)*(OFFSET(Tablo[JOUR],0,O$1)=$B39))</f>
        <v>0</v>
      </c>
      <c r="P39" s="25">
        <f ca="1">SUMPRODUCT((Tablo[Mois]=$A33)*(OFFSET(Tablo[JOUR],0,P$1)=$B39))</f>
        <v>0</v>
      </c>
      <c r="Q39" s="25">
        <f ca="1">SUMPRODUCT((Tablo[Mois]=$A33)*(OFFSET(Tablo[JOUR],0,Q$1)=$B39))</f>
        <v>0</v>
      </c>
      <c r="R39" s="25">
        <f ca="1">SUMPRODUCT((Tablo[Mois]=$A33)*(OFFSET(Tablo[JOUR],0,R$1)=$B39))</f>
        <v>0</v>
      </c>
    </row>
    <row r="40" spans="1:18" x14ac:dyDescent="0.2">
      <c r="A40" s="30"/>
      <c r="B40" s="29" t="s">
        <v>51</v>
      </c>
      <c r="C40" s="53" t="s">
        <v>42</v>
      </c>
      <c r="D40" s="25">
        <f ca="1">SUMPRODUCT((Tablo[Mois]=$A33)*(OFFSET(Tablo[JOUR],0,D$1)=$B40))</f>
        <v>0</v>
      </c>
      <c r="E40" s="25">
        <f ca="1">SUMPRODUCT((Tablo[Mois]=$A33)*(OFFSET(Tablo[JOUR],0,E$1)=$B40))</f>
        <v>0</v>
      </c>
      <c r="F40" s="25">
        <f ca="1">SUMPRODUCT((Tablo[Mois]=$A33)*(OFFSET(Tablo[JOUR],0,F$1)=$B40))</f>
        <v>0</v>
      </c>
      <c r="G40" s="25">
        <f ca="1">SUMPRODUCT((Tablo[Mois]=$A33)*(OFFSET(Tablo[JOUR],0,G$1)=$B40))</f>
        <v>0</v>
      </c>
      <c r="H40" s="25">
        <f ca="1">SUMPRODUCT((Tablo[Mois]=$A33)*(OFFSET(Tablo[JOUR],0,H$1)=$B40))</f>
        <v>0</v>
      </c>
      <c r="I40" s="25">
        <f ca="1">SUMPRODUCT((Tablo[Mois]=$A33)*(OFFSET(Tablo[JOUR],0,I$1)=$B40))</f>
        <v>0</v>
      </c>
      <c r="J40" s="25">
        <f ca="1">SUMPRODUCT((Tablo[Mois]=$A33)*(OFFSET(Tablo[JOUR],0,J$1)=$B40))</f>
        <v>0</v>
      </c>
      <c r="K40" s="25">
        <f ca="1">SUMPRODUCT((Tablo[Mois]=$A33)*(OFFSET(Tablo[JOUR],0,K$1)=$B40))</f>
        <v>0</v>
      </c>
      <c r="L40" s="25">
        <f ca="1">SUMPRODUCT((Tablo[Mois]=$A33)*(OFFSET(Tablo[JOUR],0,L$1)=$B40))</f>
        <v>0</v>
      </c>
      <c r="M40" s="25">
        <f ca="1">SUMPRODUCT((Tablo[Mois]=$A33)*(OFFSET(Tablo[JOUR],0,M$1)=$B40))</f>
        <v>0</v>
      </c>
      <c r="N40" s="25">
        <f ca="1">SUMPRODUCT((Tablo[Mois]=$A33)*(OFFSET(Tablo[JOUR],0,N$1)=$B40))</f>
        <v>0</v>
      </c>
      <c r="O40" s="25">
        <f ca="1">SUMPRODUCT((Tablo[Mois]=$A33)*(OFFSET(Tablo[JOUR],0,O$1)=$B40))</f>
        <v>0</v>
      </c>
      <c r="P40" s="25">
        <f ca="1">SUMPRODUCT((Tablo[Mois]=$A33)*(OFFSET(Tablo[JOUR],0,P$1)=$B40))</f>
        <v>0</v>
      </c>
      <c r="Q40" s="25">
        <f ca="1">SUMPRODUCT((Tablo[Mois]=$A33)*(OFFSET(Tablo[JOUR],0,Q$1)=$B40))</f>
        <v>0</v>
      </c>
      <c r="R40" s="25">
        <f ca="1">SUMPRODUCT((Tablo[Mois]=$A33)*(OFFSET(Tablo[JOUR],0,R$1)=$B40))</f>
        <v>0</v>
      </c>
    </row>
    <row r="41" spans="1:18" x14ac:dyDescent="0.2">
      <c r="A41" s="30"/>
      <c r="B41" s="55" t="s">
        <v>52</v>
      </c>
      <c r="C41" s="53" t="s">
        <v>42</v>
      </c>
      <c r="D41" s="25">
        <f ca="1">SUMPRODUCT((Tablo[Mois]=$A33)*(OFFSET(Tablo[JOUR],0,D$1)=$B41))</f>
        <v>0</v>
      </c>
      <c r="E41" s="25">
        <f ca="1">SUMPRODUCT((Tablo[Mois]=$A33)*(OFFSET(Tablo[JOUR],0,E$1)=$B41))</f>
        <v>0</v>
      </c>
      <c r="F41" s="25">
        <f ca="1">SUMPRODUCT((Tablo[Mois]=$A33)*(OFFSET(Tablo[JOUR],0,F$1)=$B41))</f>
        <v>0</v>
      </c>
      <c r="G41" s="25">
        <f ca="1">SUMPRODUCT((Tablo[Mois]=$A33)*(OFFSET(Tablo[JOUR],0,G$1)=$B41))</f>
        <v>0</v>
      </c>
      <c r="H41" s="25">
        <f ca="1">SUMPRODUCT((Tablo[Mois]=$A33)*(OFFSET(Tablo[JOUR],0,H$1)=$B41))</f>
        <v>0</v>
      </c>
      <c r="I41" s="25">
        <f ca="1">SUMPRODUCT((Tablo[Mois]=$A33)*(OFFSET(Tablo[JOUR],0,I$1)=$B41))</f>
        <v>0</v>
      </c>
      <c r="J41" s="25">
        <f ca="1">SUMPRODUCT((Tablo[Mois]=$A33)*(OFFSET(Tablo[JOUR],0,J$1)=$B41))</f>
        <v>0</v>
      </c>
      <c r="K41" s="25">
        <f ca="1">SUMPRODUCT((Tablo[Mois]=$A33)*(OFFSET(Tablo[JOUR],0,K$1)=$B41))</f>
        <v>0</v>
      </c>
      <c r="L41" s="25">
        <f ca="1">SUMPRODUCT((Tablo[Mois]=$A33)*(OFFSET(Tablo[JOUR],0,L$1)=$B41))</f>
        <v>0</v>
      </c>
      <c r="M41" s="25">
        <f ca="1">SUMPRODUCT((Tablo[Mois]=$A33)*(OFFSET(Tablo[JOUR],0,M$1)=$B41))</f>
        <v>0</v>
      </c>
      <c r="N41" s="25">
        <f ca="1">SUMPRODUCT((Tablo[Mois]=$A33)*(OFFSET(Tablo[JOUR],0,N$1)=$B41))</f>
        <v>0</v>
      </c>
      <c r="O41" s="25">
        <f ca="1">SUMPRODUCT((Tablo[Mois]=$A33)*(OFFSET(Tablo[JOUR],0,O$1)=$B41))</f>
        <v>0</v>
      </c>
      <c r="P41" s="25">
        <f ca="1">SUMPRODUCT((Tablo[Mois]=$A33)*(OFFSET(Tablo[JOUR],0,P$1)=$B41))</f>
        <v>0</v>
      </c>
      <c r="Q41" s="25">
        <f ca="1">SUMPRODUCT((Tablo[Mois]=$A33)*(OFFSET(Tablo[JOUR],0,Q$1)=$B41))</f>
        <v>0</v>
      </c>
      <c r="R41" s="25">
        <f ca="1">SUMPRODUCT((Tablo[Mois]=$A33)*(OFFSET(Tablo[JOUR],0,R$1)=$B41))</f>
        <v>0</v>
      </c>
    </row>
    <row r="42" spans="1:18" s="23" customFormat="1" ht="13.5" thickBot="1" x14ac:dyDescent="0.25">
      <c r="A42" s="22"/>
      <c r="B42" s="31" t="s">
        <v>36</v>
      </c>
      <c r="C42" s="23" t="s">
        <v>42</v>
      </c>
      <c r="D42" s="23">
        <f ca="1">SUMPRODUCT((Tablo[Mois]=$A33)*(OFFSET(Tablo[JOUR],0,D$1)=$B42))</f>
        <v>0</v>
      </c>
      <c r="E42" s="23">
        <f ca="1">SUMPRODUCT((Tablo[Mois]=$A33)*(OFFSET(Tablo[JOUR],0,E$1)=$B42))</f>
        <v>0</v>
      </c>
      <c r="F42" s="23">
        <f ca="1">SUMPRODUCT((Tablo[Mois]=$A33)*(OFFSET(Tablo[JOUR],0,F$1)=$B42))</f>
        <v>0</v>
      </c>
      <c r="G42" s="23">
        <f ca="1">SUMPRODUCT((Tablo[Mois]=$A33)*(OFFSET(Tablo[JOUR],0,G$1)=$B42))</f>
        <v>0</v>
      </c>
      <c r="H42" s="23">
        <f ca="1">SUMPRODUCT((Tablo[Mois]=$A33)*(OFFSET(Tablo[JOUR],0,H$1)=$B42))</f>
        <v>0</v>
      </c>
      <c r="I42" s="23">
        <f ca="1">SUMPRODUCT((Tablo[Mois]=$A33)*(OFFSET(Tablo[JOUR],0,I$1)=$B42))</f>
        <v>0</v>
      </c>
      <c r="J42" s="23">
        <f ca="1">SUMPRODUCT((Tablo[Mois]=$A33)*(OFFSET(Tablo[JOUR],0,J$1)=$B42))</f>
        <v>0</v>
      </c>
      <c r="K42" s="23">
        <f ca="1">SUMPRODUCT((Tablo[Mois]=$A33)*(OFFSET(Tablo[JOUR],0,K$1)=$B42))</f>
        <v>0</v>
      </c>
      <c r="L42" s="23">
        <f ca="1">SUMPRODUCT((Tablo[Mois]=$A33)*(OFFSET(Tablo[JOUR],0,L$1)=$B42))</f>
        <v>0</v>
      </c>
      <c r="M42" s="23">
        <f ca="1">SUMPRODUCT((Tablo[Mois]=$A33)*(OFFSET(Tablo[JOUR],0,M$1)=$B42))</f>
        <v>0</v>
      </c>
      <c r="N42" s="23">
        <f ca="1">SUMPRODUCT((Tablo[Mois]=$A33)*(OFFSET(Tablo[JOUR],0,N$1)=$B42))</f>
        <v>0</v>
      </c>
      <c r="O42" s="23">
        <f ca="1">SUMPRODUCT((Tablo[Mois]=$A33)*(OFFSET(Tablo[JOUR],0,O$1)=$B42))</f>
        <v>0</v>
      </c>
      <c r="P42" s="23">
        <f ca="1">SUMPRODUCT((Tablo[Mois]=$A33)*(OFFSET(Tablo[JOUR],0,P$1)=$B42))</f>
        <v>0</v>
      </c>
      <c r="Q42" s="23">
        <f ca="1">SUMPRODUCT((Tablo[Mois]=$A33)*(OFFSET(Tablo[JOUR],0,Q$1)=$B42))</f>
        <v>0</v>
      </c>
      <c r="R42" s="23">
        <f ca="1">SUMPRODUCT((Tablo[Mois]=$A33)*(OFFSET(Tablo[JOUR],0,R$1)=$B42))</f>
        <v>0</v>
      </c>
    </row>
    <row r="43" spans="1:18" s="21" customFormat="1" x14ac:dyDescent="0.2">
      <c r="A43" s="24">
        <f>EOMONTH(A33+1,0)</f>
        <v>42886</v>
      </c>
      <c r="B43" s="21" t="s">
        <v>17</v>
      </c>
      <c r="C43" s="21" t="s">
        <v>41</v>
      </c>
      <c r="D43" s="32">
        <f ca="1">SUMPRODUCT((Tablo[Mois]=$A43)*(ISNUMBER(Tablo[JOUR])),(OFFSET(Tablo[JOUR],0,D$1)))</f>
        <v>0</v>
      </c>
      <c r="E43" s="32">
        <f ca="1">SUMPRODUCT((Tablo[Mois]=$A43)*(ISNUMBER(Tablo[JOUR])),(OFFSET(Tablo[JOUR],0,E$1)))</f>
        <v>0</v>
      </c>
      <c r="F43" s="32">
        <f ca="1">SUMPRODUCT((Tablo[Mois]=$A43)*(ISNUMBER(Tablo[JOUR])),(OFFSET(Tablo[JOUR],0,F$1)))</f>
        <v>0</v>
      </c>
      <c r="G43" s="32">
        <f ca="1">SUMPRODUCT((Tablo[Mois]=$A43)*(ISNUMBER(Tablo[JOUR])),(OFFSET(Tablo[JOUR],0,G$1)))</f>
        <v>0</v>
      </c>
      <c r="H43" s="32">
        <f ca="1">SUMPRODUCT((Tablo[Mois]=$A43)*(ISNUMBER(Tablo[JOUR])),(OFFSET(Tablo[JOUR],0,H$1)))</f>
        <v>0</v>
      </c>
      <c r="I43" s="32">
        <f ca="1">SUMPRODUCT((Tablo[Mois]=$A43)*(ISNUMBER(Tablo[JOUR])),(OFFSET(Tablo[JOUR],0,I$1)))</f>
        <v>0</v>
      </c>
      <c r="J43" s="32">
        <f ca="1">SUMPRODUCT((Tablo[Mois]=$A43)*(ISNUMBER(Tablo[JOUR])),(OFFSET(Tablo[JOUR],0,J$1)))</f>
        <v>0</v>
      </c>
      <c r="K43" s="32">
        <f ca="1">SUMPRODUCT((Tablo[Mois]=$A43)*(ISNUMBER(Tablo[JOUR])),(OFFSET(Tablo[JOUR],0,K$1)))</f>
        <v>0</v>
      </c>
      <c r="L43" s="32">
        <f ca="1">SUMPRODUCT((Tablo[Mois]=$A43)*(ISNUMBER(Tablo[JOUR])),(OFFSET(Tablo[JOUR],0,L$1)))</f>
        <v>0</v>
      </c>
      <c r="M43" s="32">
        <f ca="1">SUMPRODUCT((Tablo[Mois]=$A43)*(ISNUMBER(Tablo[JOUR])),(OFFSET(Tablo[JOUR],0,M$1)))</f>
        <v>0</v>
      </c>
      <c r="N43" s="32">
        <f ca="1">SUMPRODUCT((Tablo[Mois]=$A43)*(ISNUMBER(Tablo[JOUR])),(OFFSET(Tablo[JOUR],0,N$1)))</f>
        <v>0</v>
      </c>
      <c r="O43" s="32">
        <f ca="1">SUMPRODUCT((Tablo[Mois]=$A43)*(ISNUMBER(Tablo[JOUR])),(OFFSET(Tablo[JOUR],0,O$1)))</f>
        <v>0</v>
      </c>
      <c r="P43" s="32">
        <f ca="1">SUMPRODUCT((Tablo[Mois]=$A43)*(ISNUMBER(Tablo[JOUR])),(OFFSET(Tablo[JOUR],0,P$1)))</f>
        <v>0</v>
      </c>
      <c r="Q43" s="32">
        <f ca="1">SUMPRODUCT((Tablo[Mois]=$A43)*(ISNUMBER(Tablo[JOUR])),(OFFSET(Tablo[JOUR],0,Q$1)))</f>
        <v>0</v>
      </c>
      <c r="R43" s="32">
        <f ca="1">SUMPRODUCT((Tablo[Mois]=$A43)*(ISNUMBER(Tablo[JOUR])),(OFFSET(Tablo[JOUR],0,R$1)))</f>
        <v>0</v>
      </c>
    </row>
    <row r="44" spans="1:18" x14ac:dyDescent="0.2">
      <c r="A44" s="30"/>
      <c r="B44" s="25" t="s">
        <v>18</v>
      </c>
      <c r="C44" s="25" t="s">
        <v>41</v>
      </c>
      <c r="D44" s="33">
        <f ca="1">SUMPRODUCT((Tablo[Mois]=$A43)*(Tablo[JOUR]="HEURES SUP"),(OFFSET(Tablo[JOUR],0,D$1)))</f>
        <v>0</v>
      </c>
      <c r="E44" s="33">
        <f ca="1">SUMPRODUCT((Tablo[Mois]=$A43)*(Tablo[JOUR]="HEURES SUP"),(OFFSET(Tablo[JOUR],0,E$1)))</f>
        <v>0</v>
      </c>
      <c r="F44" s="33">
        <f ca="1">SUMPRODUCT((Tablo[Mois]=$A43)*(Tablo[JOUR]="HEURES SUP"),(OFFSET(Tablo[JOUR],0,F$1)))</f>
        <v>0</v>
      </c>
      <c r="G44" s="33">
        <f ca="1">SUMPRODUCT((Tablo[Mois]=$A43)*(Tablo[JOUR]="HEURES SUP"),(OFFSET(Tablo[JOUR],0,G$1)))</f>
        <v>0</v>
      </c>
      <c r="H44" s="33">
        <f ca="1">SUMPRODUCT((Tablo[Mois]=$A43)*(Tablo[JOUR]="HEURES SUP"),(OFFSET(Tablo[JOUR],0,H$1)))</f>
        <v>0</v>
      </c>
      <c r="I44" s="33">
        <f ca="1">SUMPRODUCT((Tablo[Mois]=$A43)*(Tablo[JOUR]="HEURES SUP"),(OFFSET(Tablo[JOUR],0,I$1)))</f>
        <v>0</v>
      </c>
      <c r="J44" s="33">
        <f ca="1">SUMPRODUCT((Tablo[Mois]=$A43)*(Tablo[JOUR]="HEURES SUP"),(OFFSET(Tablo[JOUR],0,J$1)))</f>
        <v>0</v>
      </c>
      <c r="K44" s="33">
        <f ca="1">SUMPRODUCT((Tablo[Mois]=$A43)*(Tablo[JOUR]="HEURES SUP"),(OFFSET(Tablo[JOUR],0,K$1)))</f>
        <v>0</v>
      </c>
      <c r="L44" s="33">
        <f ca="1">SUMPRODUCT((Tablo[Mois]=$A43)*(Tablo[JOUR]="HEURES SUP"),(OFFSET(Tablo[JOUR],0,L$1)))</f>
        <v>0</v>
      </c>
      <c r="M44" s="33">
        <f ca="1">SUMPRODUCT((Tablo[Mois]=$A43)*(Tablo[JOUR]="HEURES SUP"),(OFFSET(Tablo[JOUR],0,M$1)))</f>
        <v>0</v>
      </c>
      <c r="N44" s="33">
        <f ca="1">SUMPRODUCT((Tablo[Mois]=$A43)*(Tablo[JOUR]="HEURES SUP"),(OFFSET(Tablo[JOUR],0,N$1)))</f>
        <v>0</v>
      </c>
      <c r="O44" s="33">
        <f ca="1">SUMPRODUCT((Tablo[Mois]=$A43)*(Tablo[JOUR]="HEURES SUP"),(OFFSET(Tablo[JOUR],0,O$1)))</f>
        <v>0</v>
      </c>
      <c r="P44" s="33">
        <f ca="1">SUMPRODUCT((Tablo[Mois]=$A43)*(Tablo[JOUR]="HEURES SUP"),(OFFSET(Tablo[JOUR],0,P$1)))</f>
        <v>0</v>
      </c>
      <c r="Q44" s="33">
        <f ca="1">SUMPRODUCT((Tablo[Mois]=$A43)*(Tablo[JOUR]="HEURES SUP"),(OFFSET(Tablo[JOUR],0,Q$1)))</f>
        <v>0</v>
      </c>
      <c r="R44" s="33">
        <f ca="1">SUMPRODUCT((Tablo[Mois]=$A43)*(Tablo[JOUR]="HEURES SUP"),(OFFSET(Tablo[JOUR],0,R$1)))</f>
        <v>0</v>
      </c>
    </row>
    <row r="45" spans="1:18" s="36" customFormat="1" x14ac:dyDescent="0.2">
      <c r="A45" s="35"/>
      <c r="B45" s="36" t="s">
        <v>43</v>
      </c>
      <c r="C45" s="37" t="s">
        <v>42</v>
      </c>
      <c r="D45" s="36">
        <f ca="1">SUMPRODUCT((Tablo[Mois]=$A43)*(ISNUMBER(Tablo[JOUR]))*(OFFSET(Tablo[JOUR],0,D$1)&lt;7)*(OFFSET(Tablo[JOUR],0,D$1)&lt;&gt;""))</f>
        <v>0</v>
      </c>
      <c r="E45" s="36">
        <f ca="1">SUMPRODUCT((Tablo[Mois]=$A43)*(ISNUMBER(Tablo[JOUR]))*(OFFSET(Tablo[JOUR],0,E$1)&lt;7)*(OFFSET(Tablo[JOUR],0,E$1)&lt;&gt;""))</f>
        <v>0</v>
      </c>
      <c r="F45" s="36">
        <f ca="1">SUMPRODUCT((Tablo[Mois]=$A43)*(ISNUMBER(Tablo[JOUR]))*(OFFSET(Tablo[JOUR],0,F$1)&lt;7)*(OFFSET(Tablo[JOUR],0,F$1)&lt;&gt;""))</f>
        <v>0</v>
      </c>
      <c r="G45" s="36">
        <f ca="1">SUMPRODUCT((Tablo[Mois]=$A43)*(ISNUMBER(Tablo[JOUR]))*(OFFSET(Tablo[JOUR],0,G$1)&lt;7)*(OFFSET(Tablo[JOUR],0,G$1)&lt;&gt;""))</f>
        <v>0</v>
      </c>
      <c r="H45" s="36">
        <f ca="1">SUMPRODUCT((Tablo[Mois]=$A43)*(ISNUMBER(Tablo[JOUR]))*(OFFSET(Tablo[JOUR],0,H$1)&lt;7)*(OFFSET(Tablo[JOUR],0,H$1)&lt;&gt;""))</f>
        <v>0</v>
      </c>
      <c r="I45" s="36">
        <f ca="1">SUMPRODUCT((Tablo[Mois]=$A43)*(ISNUMBER(Tablo[JOUR]))*(OFFSET(Tablo[JOUR],0,I$1)&lt;7)*(OFFSET(Tablo[JOUR],0,I$1)&lt;&gt;""))</f>
        <v>0</v>
      </c>
      <c r="J45" s="36">
        <f ca="1">SUMPRODUCT((Tablo[Mois]=$A43)*(ISNUMBER(Tablo[JOUR]))*(OFFSET(Tablo[JOUR],0,J$1)&lt;7)*(OFFSET(Tablo[JOUR],0,J$1)&lt;&gt;""))</f>
        <v>0</v>
      </c>
      <c r="K45" s="36">
        <f ca="1">SUMPRODUCT((Tablo[Mois]=$A43)*(ISNUMBER(Tablo[JOUR]))*(OFFSET(Tablo[JOUR],0,K$1)&lt;7)*(OFFSET(Tablo[JOUR],0,K$1)&lt;&gt;""))</f>
        <v>0</v>
      </c>
      <c r="L45" s="36">
        <f ca="1">SUMPRODUCT((Tablo[Mois]=$A43)*(ISNUMBER(Tablo[JOUR]))*(OFFSET(Tablo[JOUR],0,L$1)&lt;7)*(OFFSET(Tablo[JOUR],0,L$1)&lt;&gt;""))</f>
        <v>0</v>
      </c>
      <c r="M45" s="36">
        <f ca="1">SUMPRODUCT((Tablo[Mois]=$A43)*(ISNUMBER(Tablo[JOUR]))*(OFFSET(Tablo[JOUR],0,M$1)&lt;7)*(OFFSET(Tablo[JOUR],0,M$1)&lt;&gt;""))</f>
        <v>0</v>
      </c>
      <c r="N45" s="36">
        <f ca="1">SUMPRODUCT((Tablo[Mois]=$A43)*(ISNUMBER(Tablo[JOUR]))*(OFFSET(Tablo[JOUR],0,N$1)&lt;7)*(OFFSET(Tablo[JOUR],0,N$1)&lt;&gt;""))</f>
        <v>0</v>
      </c>
      <c r="O45" s="36">
        <f ca="1">SUMPRODUCT((Tablo[Mois]=$A43)*(ISNUMBER(Tablo[JOUR]))*(OFFSET(Tablo[JOUR],0,O$1)&lt;7)*(OFFSET(Tablo[JOUR],0,O$1)&lt;&gt;""))</f>
        <v>0</v>
      </c>
      <c r="P45" s="36">
        <f ca="1">SUMPRODUCT((Tablo[Mois]=$A43)*(ISNUMBER(Tablo[JOUR]))*(OFFSET(Tablo[JOUR],0,P$1)&lt;7)*(OFFSET(Tablo[JOUR],0,P$1)&lt;&gt;""))</f>
        <v>0</v>
      </c>
      <c r="Q45" s="36">
        <f ca="1">SUMPRODUCT((Tablo[Mois]=$A43)*(ISNUMBER(Tablo[JOUR]))*(OFFSET(Tablo[JOUR],0,Q$1)&lt;7)*(OFFSET(Tablo[JOUR],0,Q$1)&lt;&gt;""))</f>
        <v>0</v>
      </c>
      <c r="R45" s="36">
        <f ca="1">SUMPRODUCT((Tablo[Mois]=$A43)*(ISNUMBER(Tablo[JOUR]))*(OFFSET(Tablo[JOUR],0,R$1)&lt;7)*(OFFSET(Tablo[JOUR],0,R$1)&lt;&gt;""))</f>
        <v>0</v>
      </c>
    </row>
    <row r="46" spans="1:18" x14ac:dyDescent="0.2">
      <c r="A46" s="30"/>
      <c r="B46" s="27" t="s">
        <v>19</v>
      </c>
      <c r="C46" s="25" t="s">
        <v>42</v>
      </c>
      <c r="D46" s="25">
        <f>SUMPRODUCT((Tablo[Mois]=$A43)*(COUNTIF(JF,Tablo[JOUR])))</f>
        <v>3</v>
      </c>
      <c r="E46" s="25">
        <f>SUMPRODUCT((Tablo[Mois]=$A43)*(COUNTIF(JF,Tablo[JOUR])))</f>
        <v>3</v>
      </c>
      <c r="F46" s="25">
        <f>SUMPRODUCT((Tablo[Mois]=$A43)*(COUNTIF(JF,Tablo[JOUR])))</f>
        <v>3</v>
      </c>
      <c r="G46" s="25">
        <f>SUMPRODUCT((Tablo[Mois]=$A43)*(COUNTIF(JF,Tablo[JOUR])))</f>
        <v>3</v>
      </c>
      <c r="H46" s="25">
        <f>SUMPRODUCT((Tablo[Mois]=$A43)*(COUNTIF(JF,Tablo[JOUR])))</f>
        <v>3</v>
      </c>
      <c r="I46" s="25">
        <f>SUMPRODUCT((Tablo[Mois]=$A43)*(COUNTIF(JF,Tablo[JOUR])))</f>
        <v>3</v>
      </c>
      <c r="J46" s="25">
        <f>SUMPRODUCT((Tablo[Mois]=$A43)*(COUNTIF(JF,Tablo[JOUR])))</f>
        <v>3</v>
      </c>
      <c r="K46" s="25">
        <f>SUMPRODUCT((Tablo[Mois]=$A43)*(COUNTIF(JF,Tablo[JOUR])))</f>
        <v>3</v>
      </c>
      <c r="L46" s="25">
        <f>SUMPRODUCT((Tablo[Mois]=$A43)*(COUNTIF(JF,Tablo[JOUR])))</f>
        <v>3</v>
      </c>
      <c r="M46" s="25">
        <f>SUMPRODUCT((Tablo[Mois]=$A43)*(COUNTIF(JF,Tablo[JOUR])))</f>
        <v>3</v>
      </c>
      <c r="N46" s="25">
        <f>SUMPRODUCT((Tablo[Mois]=$A43)*(COUNTIF(JF,Tablo[JOUR])))</f>
        <v>3</v>
      </c>
      <c r="O46" s="25">
        <f>SUMPRODUCT((Tablo[Mois]=$A43)*(COUNTIF(JF,Tablo[JOUR])))</f>
        <v>3</v>
      </c>
      <c r="P46" s="25">
        <f>SUMPRODUCT((Tablo[Mois]=$A43)*(COUNTIF(JF,Tablo[JOUR])))</f>
        <v>3</v>
      </c>
      <c r="Q46" s="25">
        <f>SUMPRODUCT((Tablo[Mois]=$A43)*(COUNTIF(JF,Tablo[JOUR])))</f>
        <v>3</v>
      </c>
      <c r="R46" s="25">
        <f>SUMPRODUCT((Tablo[Mois]=$A43)*(COUNTIF(JF,Tablo[JOUR])))</f>
        <v>3</v>
      </c>
    </row>
    <row r="47" spans="1:18" x14ac:dyDescent="0.2">
      <c r="A47" s="30"/>
      <c r="B47" s="28" t="s">
        <v>38</v>
      </c>
      <c r="C47" s="25" t="s">
        <v>42</v>
      </c>
      <c r="D47" s="25">
        <f ca="1">SUMPRODUCT((Tablo[Mois]=$A43)*(OFFSET(Tablo[JOUR],0,D$1)=$B47))</f>
        <v>0</v>
      </c>
      <c r="E47" s="25">
        <f ca="1">SUMPRODUCT((Tablo[Mois]=$A43)*(OFFSET(Tablo[JOUR],0,E$1)=$B47))</f>
        <v>0</v>
      </c>
      <c r="F47" s="25">
        <f ca="1">SUMPRODUCT((Tablo[Mois]=$A43)*(OFFSET(Tablo[JOUR],0,F$1)=$B47))</f>
        <v>0</v>
      </c>
      <c r="G47" s="25">
        <f ca="1">SUMPRODUCT((Tablo[Mois]=$A43)*(OFFSET(Tablo[JOUR],0,G$1)=$B47))</f>
        <v>0</v>
      </c>
      <c r="H47" s="25">
        <f ca="1">SUMPRODUCT((Tablo[Mois]=$A43)*(OFFSET(Tablo[JOUR],0,H$1)=$B47))</f>
        <v>0</v>
      </c>
      <c r="I47" s="25">
        <f ca="1">SUMPRODUCT((Tablo[Mois]=$A43)*(OFFSET(Tablo[JOUR],0,I$1)=$B47))</f>
        <v>0</v>
      </c>
      <c r="J47" s="25">
        <f ca="1">SUMPRODUCT((Tablo[Mois]=$A43)*(OFFSET(Tablo[JOUR],0,J$1)=$B47))</f>
        <v>0</v>
      </c>
      <c r="K47" s="25">
        <f ca="1">SUMPRODUCT((Tablo[Mois]=$A43)*(OFFSET(Tablo[JOUR],0,K$1)=$B47))</f>
        <v>0</v>
      </c>
      <c r="L47" s="25">
        <f ca="1">SUMPRODUCT((Tablo[Mois]=$A43)*(OFFSET(Tablo[JOUR],0,L$1)=$B47))</f>
        <v>0</v>
      </c>
      <c r="M47" s="25">
        <f ca="1">SUMPRODUCT((Tablo[Mois]=$A43)*(OFFSET(Tablo[JOUR],0,M$1)=$B47))</f>
        <v>0</v>
      </c>
      <c r="N47" s="25">
        <f ca="1">SUMPRODUCT((Tablo[Mois]=$A43)*(OFFSET(Tablo[JOUR],0,N$1)=$B47))</f>
        <v>0</v>
      </c>
      <c r="O47" s="25">
        <f ca="1">SUMPRODUCT((Tablo[Mois]=$A43)*(OFFSET(Tablo[JOUR],0,O$1)=$B47))</f>
        <v>0</v>
      </c>
      <c r="P47" s="25">
        <f ca="1">SUMPRODUCT((Tablo[Mois]=$A43)*(OFFSET(Tablo[JOUR],0,P$1)=$B47))</f>
        <v>0</v>
      </c>
      <c r="Q47" s="25">
        <f ca="1">SUMPRODUCT((Tablo[Mois]=$A43)*(OFFSET(Tablo[JOUR],0,Q$1)=$B47))</f>
        <v>0</v>
      </c>
      <c r="R47" s="25">
        <f ca="1">SUMPRODUCT((Tablo[Mois]=$A43)*(OFFSET(Tablo[JOUR],0,R$1)=$B47))</f>
        <v>0</v>
      </c>
    </row>
    <row r="48" spans="1:18" x14ac:dyDescent="0.2">
      <c r="A48" s="30"/>
      <c r="B48" s="29" t="s">
        <v>37</v>
      </c>
      <c r="C48" s="25" t="s">
        <v>42</v>
      </c>
      <c r="D48" s="25">
        <f ca="1">SUMPRODUCT((Tablo[Mois]=$A43)*(OFFSET(Tablo[JOUR],0,D$1)=$B48))</f>
        <v>0</v>
      </c>
      <c r="E48" s="25">
        <f ca="1">SUMPRODUCT((Tablo[Mois]=$A43)*(OFFSET(Tablo[JOUR],0,E$1)=$B48))</f>
        <v>0</v>
      </c>
      <c r="F48" s="25">
        <f ca="1">SUMPRODUCT((Tablo[Mois]=$A43)*(OFFSET(Tablo[JOUR],0,F$1)=$B48))</f>
        <v>0</v>
      </c>
      <c r="G48" s="25">
        <f ca="1">SUMPRODUCT((Tablo[Mois]=$A43)*(OFFSET(Tablo[JOUR],0,G$1)=$B48))</f>
        <v>0</v>
      </c>
      <c r="H48" s="25">
        <f ca="1">SUMPRODUCT((Tablo[Mois]=$A43)*(OFFSET(Tablo[JOUR],0,H$1)=$B48))</f>
        <v>0</v>
      </c>
      <c r="I48" s="25">
        <f ca="1">SUMPRODUCT((Tablo[Mois]=$A43)*(OFFSET(Tablo[JOUR],0,I$1)=$B48))</f>
        <v>0</v>
      </c>
      <c r="J48" s="25">
        <f ca="1">SUMPRODUCT((Tablo[Mois]=$A43)*(OFFSET(Tablo[JOUR],0,J$1)=$B48))</f>
        <v>0</v>
      </c>
      <c r="K48" s="25">
        <f ca="1">SUMPRODUCT((Tablo[Mois]=$A43)*(OFFSET(Tablo[JOUR],0,K$1)=$B48))</f>
        <v>0</v>
      </c>
      <c r="L48" s="25">
        <f ca="1">SUMPRODUCT((Tablo[Mois]=$A43)*(OFFSET(Tablo[JOUR],0,L$1)=$B48))</f>
        <v>0</v>
      </c>
      <c r="M48" s="25">
        <f ca="1">SUMPRODUCT((Tablo[Mois]=$A43)*(OFFSET(Tablo[JOUR],0,M$1)=$B48))</f>
        <v>0</v>
      </c>
      <c r="N48" s="25">
        <f ca="1">SUMPRODUCT((Tablo[Mois]=$A43)*(OFFSET(Tablo[JOUR],0,N$1)=$B48))</f>
        <v>0</v>
      </c>
      <c r="O48" s="25">
        <f ca="1">SUMPRODUCT((Tablo[Mois]=$A43)*(OFFSET(Tablo[JOUR],0,O$1)=$B48))</f>
        <v>0</v>
      </c>
      <c r="P48" s="25">
        <f ca="1">SUMPRODUCT((Tablo[Mois]=$A43)*(OFFSET(Tablo[JOUR],0,P$1)=$B48))</f>
        <v>0</v>
      </c>
      <c r="Q48" s="25">
        <f ca="1">SUMPRODUCT((Tablo[Mois]=$A43)*(OFFSET(Tablo[JOUR],0,Q$1)=$B48))</f>
        <v>0</v>
      </c>
      <c r="R48" s="25">
        <f ca="1">SUMPRODUCT((Tablo[Mois]=$A43)*(OFFSET(Tablo[JOUR],0,R$1)=$B48))</f>
        <v>0</v>
      </c>
    </row>
    <row r="49" spans="1:18" x14ac:dyDescent="0.2">
      <c r="A49" s="30"/>
      <c r="B49" s="54" t="s">
        <v>50</v>
      </c>
      <c r="C49" s="53" t="s">
        <v>42</v>
      </c>
      <c r="D49" s="25">
        <f ca="1">SUMPRODUCT((Tablo[Mois]=$A43)*(OFFSET(Tablo[JOUR],0,D$1)=$B49))</f>
        <v>0</v>
      </c>
      <c r="E49" s="25">
        <f ca="1">SUMPRODUCT((Tablo[Mois]=$A43)*(OFFSET(Tablo[JOUR],0,E$1)=$B49))</f>
        <v>0</v>
      </c>
      <c r="F49" s="25">
        <f ca="1">SUMPRODUCT((Tablo[Mois]=$A43)*(OFFSET(Tablo[JOUR],0,F$1)=$B49))</f>
        <v>0</v>
      </c>
      <c r="G49" s="25">
        <f ca="1">SUMPRODUCT((Tablo[Mois]=$A43)*(OFFSET(Tablo[JOUR],0,G$1)=$B49))</f>
        <v>0</v>
      </c>
      <c r="H49" s="25">
        <f ca="1">SUMPRODUCT((Tablo[Mois]=$A43)*(OFFSET(Tablo[JOUR],0,H$1)=$B49))</f>
        <v>0</v>
      </c>
      <c r="I49" s="25">
        <f ca="1">SUMPRODUCT((Tablo[Mois]=$A43)*(OFFSET(Tablo[JOUR],0,I$1)=$B49))</f>
        <v>0</v>
      </c>
      <c r="J49" s="25">
        <f ca="1">SUMPRODUCT((Tablo[Mois]=$A43)*(OFFSET(Tablo[JOUR],0,J$1)=$B49))</f>
        <v>0</v>
      </c>
      <c r="K49" s="25">
        <f ca="1">SUMPRODUCT((Tablo[Mois]=$A43)*(OFFSET(Tablo[JOUR],0,K$1)=$B49))</f>
        <v>0</v>
      </c>
      <c r="L49" s="25">
        <f ca="1">SUMPRODUCT((Tablo[Mois]=$A43)*(OFFSET(Tablo[JOUR],0,L$1)=$B49))</f>
        <v>0</v>
      </c>
      <c r="M49" s="25">
        <f ca="1">SUMPRODUCT((Tablo[Mois]=$A43)*(OFFSET(Tablo[JOUR],0,M$1)=$B49))</f>
        <v>0</v>
      </c>
      <c r="N49" s="25">
        <f ca="1">SUMPRODUCT((Tablo[Mois]=$A43)*(OFFSET(Tablo[JOUR],0,N$1)=$B49))</f>
        <v>0</v>
      </c>
      <c r="O49" s="25">
        <f ca="1">SUMPRODUCT((Tablo[Mois]=$A43)*(OFFSET(Tablo[JOUR],0,O$1)=$B49))</f>
        <v>0</v>
      </c>
      <c r="P49" s="25">
        <f ca="1">SUMPRODUCT((Tablo[Mois]=$A43)*(OFFSET(Tablo[JOUR],0,P$1)=$B49))</f>
        <v>0</v>
      </c>
      <c r="Q49" s="25">
        <f ca="1">SUMPRODUCT((Tablo[Mois]=$A43)*(OFFSET(Tablo[JOUR],0,Q$1)=$B49))</f>
        <v>0</v>
      </c>
      <c r="R49" s="25">
        <f ca="1">SUMPRODUCT((Tablo[Mois]=$A43)*(OFFSET(Tablo[JOUR],0,R$1)=$B49))</f>
        <v>0</v>
      </c>
    </row>
    <row r="50" spans="1:18" x14ac:dyDescent="0.2">
      <c r="A50" s="30"/>
      <c r="B50" s="29" t="s">
        <v>51</v>
      </c>
      <c r="C50" s="53" t="s">
        <v>42</v>
      </c>
      <c r="D50" s="25">
        <f ca="1">SUMPRODUCT((Tablo[Mois]=$A43)*(OFFSET(Tablo[JOUR],0,D$1)=$B50))</f>
        <v>0</v>
      </c>
      <c r="E50" s="25">
        <f ca="1">SUMPRODUCT((Tablo[Mois]=$A43)*(OFFSET(Tablo[JOUR],0,E$1)=$B50))</f>
        <v>0</v>
      </c>
      <c r="F50" s="25">
        <f ca="1">SUMPRODUCT((Tablo[Mois]=$A43)*(OFFSET(Tablo[JOUR],0,F$1)=$B50))</f>
        <v>0</v>
      </c>
      <c r="G50" s="25">
        <f ca="1">SUMPRODUCT((Tablo[Mois]=$A43)*(OFFSET(Tablo[JOUR],0,G$1)=$B50))</f>
        <v>0</v>
      </c>
      <c r="H50" s="25">
        <f ca="1">SUMPRODUCT((Tablo[Mois]=$A43)*(OFFSET(Tablo[JOUR],0,H$1)=$B50))</f>
        <v>0</v>
      </c>
      <c r="I50" s="25">
        <f ca="1">SUMPRODUCT((Tablo[Mois]=$A43)*(OFFSET(Tablo[JOUR],0,I$1)=$B50))</f>
        <v>0</v>
      </c>
      <c r="J50" s="25">
        <f ca="1">SUMPRODUCT((Tablo[Mois]=$A43)*(OFFSET(Tablo[JOUR],0,J$1)=$B50))</f>
        <v>0</v>
      </c>
      <c r="K50" s="25">
        <f ca="1">SUMPRODUCT((Tablo[Mois]=$A43)*(OFFSET(Tablo[JOUR],0,K$1)=$B50))</f>
        <v>0</v>
      </c>
      <c r="L50" s="25">
        <f ca="1">SUMPRODUCT((Tablo[Mois]=$A43)*(OFFSET(Tablo[JOUR],0,L$1)=$B50))</f>
        <v>0</v>
      </c>
      <c r="M50" s="25">
        <f ca="1">SUMPRODUCT((Tablo[Mois]=$A43)*(OFFSET(Tablo[JOUR],0,M$1)=$B50))</f>
        <v>0</v>
      </c>
      <c r="N50" s="25">
        <f ca="1">SUMPRODUCT((Tablo[Mois]=$A43)*(OFFSET(Tablo[JOUR],0,N$1)=$B50))</f>
        <v>0</v>
      </c>
      <c r="O50" s="25">
        <f ca="1">SUMPRODUCT((Tablo[Mois]=$A43)*(OFFSET(Tablo[JOUR],0,O$1)=$B50))</f>
        <v>0</v>
      </c>
      <c r="P50" s="25">
        <f ca="1">SUMPRODUCT((Tablo[Mois]=$A43)*(OFFSET(Tablo[JOUR],0,P$1)=$B50))</f>
        <v>0</v>
      </c>
      <c r="Q50" s="25">
        <f ca="1">SUMPRODUCT((Tablo[Mois]=$A43)*(OFFSET(Tablo[JOUR],0,Q$1)=$B50))</f>
        <v>0</v>
      </c>
      <c r="R50" s="25">
        <f ca="1">SUMPRODUCT((Tablo[Mois]=$A43)*(OFFSET(Tablo[JOUR],0,R$1)=$B50))</f>
        <v>0</v>
      </c>
    </row>
    <row r="51" spans="1:18" x14ac:dyDescent="0.2">
      <c r="A51" s="30"/>
      <c r="B51" s="55" t="s">
        <v>52</v>
      </c>
      <c r="C51" s="53" t="s">
        <v>42</v>
      </c>
      <c r="D51" s="25">
        <f ca="1">SUMPRODUCT((Tablo[Mois]=$A43)*(OFFSET(Tablo[JOUR],0,D$1)=$B51))</f>
        <v>0</v>
      </c>
      <c r="E51" s="25">
        <f ca="1">SUMPRODUCT((Tablo[Mois]=$A43)*(OFFSET(Tablo[JOUR],0,E$1)=$B51))</f>
        <v>0</v>
      </c>
      <c r="F51" s="25">
        <f ca="1">SUMPRODUCT((Tablo[Mois]=$A43)*(OFFSET(Tablo[JOUR],0,F$1)=$B51))</f>
        <v>0</v>
      </c>
      <c r="G51" s="25">
        <f ca="1">SUMPRODUCT((Tablo[Mois]=$A43)*(OFFSET(Tablo[JOUR],0,G$1)=$B51))</f>
        <v>0</v>
      </c>
      <c r="H51" s="25">
        <f ca="1">SUMPRODUCT((Tablo[Mois]=$A43)*(OFFSET(Tablo[JOUR],0,H$1)=$B51))</f>
        <v>0</v>
      </c>
      <c r="I51" s="25">
        <f ca="1">SUMPRODUCT((Tablo[Mois]=$A43)*(OFFSET(Tablo[JOUR],0,I$1)=$B51))</f>
        <v>0</v>
      </c>
      <c r="J51" s="25">
        <f ca="1">SUMPRODUCT((Tablo[Mois]=$A43)*(OFFSET(Tablo[JOUR],0,J$1)=$B51))</f>
        <v>0</v>
      </c>
      <c r="K51" s="25">
        <f ca="1">SUMPRODUCT((Tablo[Mois]=$A43)*(OFFSET(Tablo[JOUR],0,K$1)=$B51))</f>
        <v>0</v>
      </c>
      <c r="L51" s="25">
        <f ca="1">SUMPRODUCT((Tablo[Mois]=$A43)*(OFFSET(Tablo[JOUR],0,L$1)=$B51))</f>
        <v>0</v>
      </c>
      <c r="M51" s="25">
        <f ca="1">SUMPRODUCT((Tablo[Mois]=$A43)*(OFFSET(Tablo[JOUR],0,M$1)=$B51))</f>
        <v>0</v>
      </c>
      <c r="N51" s="25">
        <f ca="1">SUMPRODUCT((Tablo[Mois]=$A43)*(OFFSET(Tablo[JOUR],0,N$1)=$B51))</f>
        <v>0</v>
      </c>
      <c r="O51" s="25">
        <f ca="1">SUMPRODUCT((Tablo[Mois]=$A43)*(OFFSET(Tablo[JOUR],0,O$1)=$B51))</f>
        <v>0</v>
      </c>
      <c r="P51" s="25">
        <f ca="1">SUMPRODUCT((Tablo[Mois]=$A43)*(OFFSET(Tablo[JOUR],0,P$1)=$B51))</f>
        <v>0</v>
      </c>
      <c r="Q51" s="25">
        <f ca="1">SUMPRODUCT((Tablo[Mois]=$A43)*(OFFSET(Tablo[JOUR],0,Q$1)=$B51))</f>
        <v>0</v>
      </c>
      <c r="R51" s="25">
        <f ca="1">SUMPRODUCT((Tablo[Mois]=$A43)*(OFFSET(Tablo[JOUR],0,R$1)=$B51))</f>
        <v>0</v>
      </c>
    </row>
    <row r="52" spans="1:18" s="23" customFormat="1" ht="13.5" thickBot="1" x14ac:dyDescent="0.25">
      <c r="A52" s="22"/>
      <c r="B52" s="31" t="s">
        <v>36</v>
      </c>
      <c r="C52" s="23" t="s">
        <v>42</v>
      </c>
      <c r="D52" s="23">
        <f ca="1">SUMPRODUCT((Tablo[Mois]=$A43)*(OFFSET(Tablo[JOUR],0,D$1)=$B52))</f>
        <v>0</v>
      </c>
      <c r="E52" s="23">
        <f ca="1">SUMPRODUCT((Tablo[Mois]=$A43)*(OFFSET(Tablo[JOUR],0,E$1)=$B52))</f>
        <v>0</v>
      </c>
      <c r="F52" s="23">
        <f ca="1">SUMPRODUCT((Tablo[Mois]=$A43)*(OFFSET(Tablo[JOUR],0,F$1)=$B52))</f>
        <v>0</v>
      </c>
      <c r="G52" s="23">
        <f ca="1">SUMPRODUCT((Tablo[Mois]=$A43)*(OFFSET(Tablo[JOUR],0,G$1)=$B52))</f>
        <v>0</v>
      </c>
      <c r="H52" s="23">
        <f ca="1">SUMPRODUCT((Tablo[Mois]=$A43)*(OFFSET(Tablo[JOUR],0,H$1)=$B52))</f>
        <v>0</v>
      </c>
      <c r="I52" s="23">
        <f ca="1">SUMPRODUCT((Tablo[Mois]=$A43)*(OFFSET(Tablo[JOUR],0,I$1)=$B52))</f>
        <v>0</v>
      </c>
      <c r="J52" s="23">
        <f ca="1">SUMPRODUCT((Tablo[Mois]=$A43)*(OFFSET(Tablo[JOUR],0,J$1)=$B52))</f>
        <v>0</v>
      </c>
      <c r="K52" s="23">
        <f ca="1">SUMPRODUCT((Tablo[Mois]=$A43)*(OFFSET(Tablo[JOUR],0,K$1)=$B52))</f>
        <v>0</v>
      </c>
      <c r="L52" s="23">
        <f ca="1">SUMPRODUCT((Tablo[Mois]=$A43)*(OFFSET(Tablo[JOUR],0,L$1)=$B52))</f>
        <v>0</v>
      </c>
      <c r="M52" s="23">
        <f ca="1">SUMPRODUCT((Tablo[Mois]=$A43)*(OFFSET(Tablo[JOUR],0,M$1)=$B52))</f>
        <v>0</v>
      </c>
      <c r="N52" s="23">
        <f ca="1">SUMPRODUCT((Tablo[Mois]=$A43)*(OFFSET(Tablo[JOUR],0,N$1)=$B52))</f>
        <v>0</v>
      </c>
      <c r="O52" s="23">
        <f ca="1">SUMPRODUCT((Tablo[Mois]=$A43)*(OFFSET(Tablo[JOUR],0,O$1)=$B52))</f>
        <v>0</v>
      </c>
      <c r="P52" s="23">
        <f ca="1">SUMPRODUCT((Tablo[Mois]=$A43)*(OFFSET(Tablo[JOUR],0,P$1)=$B52))</f>
        <v>0</v>
      </c>
      <c r="Q52" s="23">
        <f ca="1">SUMPRODUCT((Tablo[Mois]=$A43)*(OFFSET(Tablo[JOUR],0,Q$1)=$B52))</f>
        <v>0</v>
      </c>
      <c r="R52" s="23">
        <f ca="1">SUMPRODUCT((Tablo[Mois]=$A43)*(OFFSET(Tablo[JOUR],0,R$1)=$B52))</f>
        <v>0</v>
      </c>
    </row>
    <row r="53" spans="1:18" s="21" customFormat="1" x14ac:dyDescent="0.2">
      <c r="A53" s="24">
        <f>EOMONTH(A43+1,0)</f>
        <v>42916</v>
      </c>
      <c r="B53" s="21" t="s">
        <v>17</v>
      </c>
      <c r="C53" s="21" t="s">
        <v>41</v>
      </c>
      <c r="D53" s="32">
        <f ca="1">SUMPRODUCT((Tablo[Mois]=$A53)*(ISNUMBER(Tablo[JOUR])),(OFFSET(Tablo[JOUR],0,D$1)))</f>
        <v>0</v>
      </c>
      <c r="E53" s="32">
        <f ca="1">SUMPRODUCT((Tablo[Mois]=$A53)*(ISNUMBER(Tablo[JOUR])),(OFFSET(Tablo[JOUR],0,E$1)))</f>
        <v>0</v>
      </c>
      <c r="F53" s="32">
        <f ca="1">SUMPRODUCT((Tablo[Mois]=$A53)*(ISNUMBER(Tablo[JOUR])),(OFFSET(Tablo[JOUR],0,F$1)))</f>
        <v>0</v>
      </c>
      <c r="G53" s="32">
        <f ca="1">SUMPRODUCT((Tablo[Mois]=$A53)*(ISNUMBER(Tablo[JOUR])),(OFFSET(Tablo[JOUR],0,G$1)))</f>
        <v>0</v>
      </c>
      <c r="H53" s="32">
        <f ca="1">SUMPRODUCT((Tablo[Mois]=$A53)*(ISNUMBER(Tablo[JOUR])),(OFFSET(Tablo[JOUR],0,H$1)))</f>
        <v>0</v>
      </c>
      <c r="I53" s="32">
        <f ca="1">SUMPRODUCT((Tablo[Mois]=$A53)*(ISNUMBER(Tablo[JOUR])),(OFFSET(Tablo[JOUR],0,I$1)))</f>
        <v>0</v>
      </c>
      <c r="J53" s="32">
        <f ca="1">SUMPRODUCT((Tablo[Mois]=$A53)*(ISNUMBER(Tablo[JOUR])),(OFFSET(Tablo[JOUR],0,J$1)))</f>
        <v>0</v>
      </c>
      <c r="K53" s="32">
        <f ca="1">SUMPRODUCT((Tablo[Mois]=$A53)*(ISNUMBER(Tablo[JOUR])),(OFFSET(Tablo[JOUR],0,K$1)))</f>
        <v>0</v>
      </c>
      <c r="L53" s="32">
        <f ca="1">SUMPRODUCT((Tablo[Mois]=$A53)*(ISNUMBER(Tablo[JOUR])),(OFFSET(Tablo[JOUR],0,L$1)))</f>
        <v>0</v>
      </c>
      <c r="M53" s="32">
        <f ca="1">SUMPRODUCT((Tablo[Mois]=$A53)*(ISNUMBER(Tablo[JOUR])),(OFFSET(Tablo[JOUR],0,M$1)))</f>
        <v>0</v>
      </c>
      <c r="N53" s="32">
        <f ca="1">SUMPRODUCT((Tablo[Mois]=$A53)*(ISNUMBER(Tablo[JOUR])),(OFFSET(Tablo[JOUR],0,N$1)))</f>
        <v>0</v>
      </c>
      <c r="O53" s="32">
        <f ca="1">SUMPRODUCT((Tablo[Mois]=$A53)*(ISNUMBER(Tablo[JOUR])),(OFFSET(Tablo[JOUR],0,O$1)))</f>
        <v>0</v>
      </c>
      <c r="P53" s="32">
        <f ca="1">SUMPRODUCT((Tablo[Mois]=$A53)*(ISNUMBER(Tablo[JOUR])),(OFFSET(Tablo[JOUR],0,P$1)))</f>
        <v>0</v>
      </c>
      <c r="Q53" s="32">
        <f ca="1">SUMPRODUCT((Tablo[Mois]=$A53)*(ISNUMBER(Tablo[JOUR])),(OFFSET(Tablo[JOUR],0,Q$1)))</f>
        <v>0</v>
      </c>
      <c r="R53" s="32">
        <f ca="1">SUMPRODUCT((Tablo[Mois]=$A53)*(ISNUMBER(Tablo[JOUR])),(OFFSET(Tablo[JOUR],0,R$1)))</f>
        <v>0</v>
      </c>
    </row>
    <row r="54" spans="1:18" x14ac:dyDescent="0.2">
      <c r="A54" s="30"/>
      <c r="B54" s="25" t="s">
        <v>18</v>
      </c>
      <c r="C54" s="25" t="s">
        <v>41</v>
      </c>
      <c r="D54" s="33">
        <f ca="1">SUMPRODUCT((Tablo[Mois]=$A53)*(Tablo[JOUR]="HEURES SUP"),(OFFSET(Tablo[JOUR],0,D$1)))</f>
        <v>0</v>
      </c>
      <c r="E54" s="33">
        <f ca="1">SUMPRODUCT((Tablo[Mois]=$A53)*(Tablo[JOUR]="HEURES SUP"),(OFFSET(Tablo[JOUR],0,E$1)))</f>
        <v>0</v>
      </c>
      <c r="F54" s="33">
        <f ca="1">SUMPRODUCT((Tablo[Mois]=$A53)*(Tablo[JOUR]="HEURES SUP"),(OFFSET(Tablo[JOUR],0,F$1)))</f>
        <v>0</v>
      </c>
      <c r="G54" s="33">
        <f ca="1">SUMPRODUCT((Tablo[Mois]=$A53)*(Tablo[JOUR]="HEURES SUP"),(OFFSET(Tablo[JOUR],0,G$1)))</f>
        <v>0</v>
      </c>
      <c r="H54" s="33">
        <f ca="1">SUMPRODUCT((Tablo[Mois]=$A53)*(Tablo[JOUR]="HEURES SUP"),(OFFSET(Tablo[JOUR],0,H$1)))</f>
        <v>0</v>
      </c>
      <c r="I54" s="33">
        <f ca="1">SUMPRODUCT((Tablo[Mois]=$A53)*(Tablo[JOUR]="HEURES SUP"),(OFFSET(Tablo[JOUR],0,I$1)))</f>
        <v>0</v>
      </c>
      <c r="J54" s="33">
        <f ca="1">SUMPRODUCT((Tablo[Mois]=$A53)*(Tablo[JOUR]="HEURES SUP"),(OFFSET(Tablo[JOUR],0,J$1)))</f>
        <v>0</v>
      </c>
      <c r="K54" s="33">
        <f ca="1">SUMPRODUCT((Tablo[Mois]=$A53)*(Tablo[JOUR]="HEURES SUP"),(OFFSET(Tablo[JOUR],0,K$1)))</f>
        <v>0</v>
      </c>
      <c r="L54" s="33">
        <f ca="1">SUMPRODUCT((Tablo[Mois]=$A53)*(Tablo[JOUR]="HEURES SUP"),(OFFSET(Tablo[JOUR],0,L$1)))</f>
        <v>0</v>
      </c>
      <c r="M54" s="33">
        <f ca="1">SUMPRODUCT((Tablo[Mois]=$A53)*(Tablo[JOUR]="HEURES SUP"),(OFFSET(Tablo[JOUR],0,M$1)))</f>
        <v>0</v>
      </c>
      <c r="N54" s="33">
        <f ca="1">SUMPRODUCT((Tablo[Mois]=$A53)*(Tablo[JOUR]="HEURES SUP"),(OFFSET(Tablo[JOUR],0,N$1)))</f>
        <v>0</v>
      </c>
      <c r="O54" s="33">
        <f ca="1">SUMPRODUCT((Tablo[Mois]=$A53)*(Tablo[JOUR]="HEURES SUP"),(OFFSET(Tablo[JOUR],0,O$1)))</f>
        <v>0</v>
      </c>
      <c r="P54" s="33">
        <f ca="1">SUMPRODUCT((Tablo[Mois]=$A53)*(Tablo[JOUR]="HEURES SUP"),(OFFSET(Tablo[JOUR],0,P$1)))</f>
        <v>0</v>
      </c>
      <c r="Q54" s="33">
        <f ca="1">SUMPRODUCT((Tablo[Mois]=$A53)*(Tablo[JOUR]="HEURES SUP"),(OFFSET(Tablo[JOUR],0,Q$1)))</f>
        <v>0</v>
      </c>
      <c r="R54" s="33">
        <f ca="1">SUMPRODUCT((Tablo[Mois]=$A53)*(Tablo[JOUR]="HEURES SUP"),(OFFSET(Tablo[JOUR],0,R$1)))</f>
        <v>0</v>
      </c>
    </row>
    <row r="55" spans="1:18" s="36" customFormat="1" x14ac:dyDescent="0.2">
      <c r="A55" s="35"/>
      <c r="B55" s="36" t="s">
        <v>43</v>
      </c>
      <c r="C55" s="37" t="s">
        <v>42</v>
      </c>
      <c r="D55" s="36">
        <f ca="1">SUMPRODUCT((Tablo[Mois]=$A53)*(ISNUMBER(Tablo[JOUR]))*(OFFSET(Tablo[JOUR],0,D$1)&lt;7)*(OFFSET(Tablo[JOUR],0,D$1)&lt;&gt;""))</f>
        <v>0</v>
      </c>
      <c r="E55" s="36">
        <f ca="1">SUMPRODUCT((Tablo[Mois]=$A53)*(ISNUMBER(Tablo[JOUR]))*(OFFSET(Tablo[JOUR],0,E$1)&lt;7)*(OFFSET(Tablo[JOUR],0,E$1)&lt;&gt;""))</f>
        <v>0</v>
      </c>
      <c r="F55" s="36">
        <f ca="1">SUMPRODUCT((Tablo[Mois]=$A53)*(ISNUMBER(Tablo[JOUR]))*(OFFSET(Tablo[JOUR],0,F$1)&lt;7)*(OFFSET(Tablo[JOUR],0,F$1)&lt;&gt;""))</f>
        <v>0</v>
      </c>
      <c r="G55" s="36">
        <f ca="1">SUMPRODUCT((Tablo[Mois]=$A53)*(ISNUMBER(Tablo[JOUR]))*(OFFSET(Tablo[JOUR],0,G$1)&lt;7)*(OFFSET(Tablo[JOUR],0,G$1)&lt;&gt;""))</f>
        <v>0</v>
      </c>
      <c r="H55" s="36">
        <f ca="1">SUMPRODUCT((Tablo[Mois]=$A53)*(ISNUMBER(Tablo[JOUR]))*(OFFSET(Tablo[JOUR],0,H$1)&lt;7)*(OFFSET(Tablo[JOUR],0,H$1)&lt;&gt;""))</f>
        <v>0</v>
      </c>
      <c r="I55" s="36">
        <f ca="1">SUMPRODUCT((Tablo[Mois]=$A53)*(ISNUMBER(Tablo[JOUR]))*(OFFSET(Tablo[JOUR],0,I$1)&lt;7)*(OFFSET(Tablo[JOUR],0,I$1)&lt;&gt;""))</f>
        <v>0</v>
      </c>
      <c r="J55" s="36">
        <f ca="1">SUMPRODUCT((Tablo[Mois]=$A53)*(ISNUMBER(Tablo[JOUR]))*(OFFSET(Tablo[JOUR],0,J$1)&lt;7)*(OFFSET(Tablo[JOUR],0,J$1)&lt;&gt;""))</f>
        <v>0</v>
      </c>
      <c r="K55" s="36">
        <f ca="1">SUMPRODUCT((Tablo[Mois]=$A53)*(ISNUMBER(Tablo[JOUR]))*(OFFSET(Tablo[JOUR],0,K$1)&lt;7)*(OFFSET(Tablo[JOUR],0,K$1)&lt;&gt;""))</f>
        <v>0</v>
      </c>
      <c r="L55" s="36">
        <f ca="1">SUMPRODUCT((Tablo[Mois]=$A53)*(ISNUMBER(Tablo[JOUR]))*(OFFSET(Tablo[JOUR],0,L$1)&lt;7)*(OFFSET(Tablo[JOUR],0,L$1)&lt;&gt;""))</f>
        <v>0</v>
      </c>
      <c r="M55" s="36">
        <f ca="1">SUMPRODUCT((Tablo[Mois]=$A53)*(ISNUMBER(Tablo[JOUR]))*(OFFSET(Tablo[JOUR],0,M$1)&lt;7)*(OFFSET(Tablo[JOUR],0,M$1)&lt;&gt;""))</f>
        <v>0</v>
      </c>
      <c r="N55" s="36">
        <f ca="1">SUMPRODUCT((Tablo[Mois]=$A53)*(ISNUMBER(Tablo[JOUR]))*(OFFSET(Tablo[JOUR],0,N$1)&lt;7)*(OFFSET(Tablo[JOUR],0,N$1)&lt;&gt;""))</f>
        <v>0</v>
      </c>
      <c r="O55" s="36">
        <f ca="1">SUMPRODUCT((Tablo[Mois]=$A53)*(ISNUMBER(Tablo[JOUR]))*(OFFSET(Tablo[JOUR],0,O$1)&lt;7)*(OFFSET(Tablo[JOUR],0,O$1)&lt;&gt;""))</f>
        <v>0</v>
      </c>
      <c r="P55" s="36">
        <f ca="1">SUMPRODUCT((Tablo[Mois]=$A53)*(ISNUMBER(Tablo[JOUR]))*(OFFSET(Tablo[JOUR],0,P$1)&lt;7)*(OFFSET(Tablo[JOUR],0,P$1)&lt;&gt;""))</f>
        <v>0</v>
      </c>
      <c r="Q55" s="36">
        <f ca="1">SUMPRODUCT((Tablo[Mois]=$A53)*(ISNUMBER(Tablo[JOUR]))*(OFFSET(Tablo[JOUR],0,Q$1)&lt;7)*(OFFSET(Tablo[JOUR],0,Q$1)&lt;&gt;""))</f>
        <v>0</v>
      </c>
      <c r="R55" s="36">
        <f ca="1">SUMPRODUCT((Tablo[Mois]=$A53)*(ISNUMBER(Tablo[JOUR]))*(OFFSET(Tablo[JOUR],0,R$1)&lt;7)*(OFFSET(Tablo[JOUR],0,R$1)&lt;&gt;""))</f>
        <v>0</v>
      </c>
    </row>
    <row r="56" spans="1:18" x14ac:dyDescent="0.2">
      <c r="A56" s="30"/>
      <c r="B56" s="27" t="s">
        <v>19</v>
      </c>
      <c r="C56" s="25" t="s">
        <v>42</v>
      </c>
      <c r="D56" s="25">
        <f>SUMPRODUCT((Tablo[Mois]=$A53)*(COUNTIF(JF,Tablo[JOUR])))</f>
        <v>1</v>
      </c>
      <c r="E56" s="25">
        <f>SUMPRODUCT((Tablo[Mois]=$A53)*(COUNTIF(JF,Tablo[JOUR])))</f>
        <v>1</v>
      </c>
      <c r="F56" s="25">
        <f>SUMPRODUCT((Tablo[Mois]=$A53)*(COUNTIF(JF,Tablo[JOUR])))</f>
        <v>1</v>
      </c>
      <c r="G56" s="25">
        <f>SUMPRODUCT((Tablo[Mois]=$A53)*(COUNTIF(JF,Tablo[JOUR])))</f>
        <v>1</v>
      </c>
      <c r="H56" s="25">
        <f>SUMPRODUCT((Tablo[Mois]=$A53)*(COUNTIF(JF,Tablo[JOUR])))</f>
        <v>1</v>
      </c>
      <c r="I56" s="25">
        <f>SUMPRODUCT((Tablo[Mois]=$A53)*(COUNTIF(JF,Tablo[JOUR])))</f>
        <v>1</v>
      </c>
      <c r="J56" s="25">
        <f>SUMPRODUCT((Tablo[Mois]=$A53)*(COUNTIF(JF,Tablo[JOUR])))</f>
        <v>1</v>
      </c>
      <c r="K56" s="25">
        <f>SUMPRODUCT((Tablo[Mois]=$A53)*(COUNTIF(JF,Tablo[JOUR])))</f>
        <v>1</v>
      </c>
      <c r="L56" s="25">
        <f>SUMPRODUCT((Tablo[Mois]=$A53)*(COUNTIF(JF,Tablo[JOUR])))</f>
        <v>1</v>
      </c>
      <c r="M56" s="25">
        <f>SUMPRODUCT((Tablo[Mois]=$A53)*(COUNTIF(JF,Tablo[JOUR])))</f>
        <v>1</v>
      </c>
      <c r="N56" s="25">
        <f>SUMPRODUCT((Tablo[Mois]=$A53)*(COUNTIF(JF,Tablo[JOUR])))</f>
        <v>1</v>
      </c>
      <c r="O56" s="25">
        <f>SUMPRODUCT((Tablo[Mois]=$A53)*(COUNTIF(JF,Tablo[JOUR])))</f>
        <v>1</v>
      </c>
      <c r="P56" s="25">
        <f>SUMPRODUCT((Tablo[Mois]=$A53)*(COUNTIF(JF,Tablo[JOUR])))</f>
        <v>1</v>
      </c>
      <c r="Q56" s="25">
        <f>SUMPRODUCT((Tablo[Mois]=$A53)*(COUNTIF(JF,Tablo[JOUR])))</f>
        <v>1</v>
      </c>
      <c r="R56" s="25">
        <f>SUMPRODUCT((Tablo[Mois]=$A53)*(COUNTIF(JF,Tablo[JOUR])))</f>
        <v>1</v>
      </c>
    </row>
    <row r="57" spans="1:18" x14ac:dyDescent="0.2">
      <c r="A57" s="30"/>
      <c r="B57" s="28" t="s">
        <v>38</v>
      </c>
      <c r="C57" s="25" t="s">
        <v>42</v>
      </c>
      <c r="D57" s="25">
        <f ca="1">SUMPRODUCT((Tablo[Mois]=$A53)*(OFFSET(Tablo[JOUR],0,D$1)=$B57))</f>
        <v>0</v>
      </c>
      <c r="E57" s="25">
        <f ca="1">SUMPRODUCT((Tablo[Mois]=$A53)*(OFFSET(Tablo[JOUR],0,E$1)=$B57))</f>
        <v>0</v>
      </c>
      <c r="F57" s="25">
        <f ca="1">SUMPRODUCT((Tablo[Mois]=$A53)*(OFFSET(Tablo[JOUR],0,F$1)=$B57))</f>
        <v>0</v>
      </c>
      <c r="G57" s="25">
        <f ca="1">SUMPRODUCT((Tablo[Mois]=$A53)*(OFFSET(Tablo[JOUR],0,G$1)=$B57))</f>
        <v>0</v>
      </c>
      <c r="H57" s="25">
        <f ca="1">SUMPRODUCT((Tablo[Mois]=$A53)*(OFFSET(Tablo[JOUR],0,H$1)=$B57))</f>
        <v>0</v>
      </c>
      <c r="I57" s="25">
        <f ca="1">SUMPRODUCT((Tablo[Mois]=$A53)*(OFFSET(Tablo[JOUR],0,I$1)=$B57))</f>
        <v>0</v>
      </c>
      <c r="J57" s="25">
        <f ca="1">SUMPRODUCT((Tablo[Mois]=$A53)*(OFFSET(Tablo[JOUR],0,J$1)=$B57))</f>
        <v>0</v>
      </c>
      <c r="K57" s="25">
        <f ca="1">SUMPRODUCT((Tablo[Mois]=$A53)*(OFFSET(Tablo[JOUR],0,K$1)=$B57))</f>
        <v>0</v>
      </c>
      <c r="L57" s="25">
        <f ca="1">SUMPRODUCT((Tablo[Mois]=$A53)*(OFFSET(Tablo[JOUR],0,L$1)=$B57))</f>
        <v>0</v>
      </c>
      <c r="M57" s="25">
        <f ca="1">SUMPRODUCT((Tablo[Mois]=$A53)*(OFFSET(Tablo[JOUR],0,M$1)=$B57))</f>
        <v>0</v>
      </c>
      <c r="N57" s="25">
        <f ca="1">SUMPRODUCT((Tablo[Mois]=$A53)*(OFFSET(Tablo[JOUR],0,N$1)=$B57))</f>
        <v>0</v>
      </c>
      <c r="O57" s="25">
        <f ca="1">SUMPRODUCT((Tablo[Mois]=$A53)*(OFFSET(Tablo[JOUR],0,O$1)=$B57))</f>
        <v>0</v>
      </c>
      <c r="P57" s="25">
        <f ca="1">SUMPRODUCT((Tablo[Mois]=$A53)*(OFFSET(Tablo[JOUR],0,P$1)=$B57))</f>
        <v>0</v>
      </c>
      <c r="Q57" s="25">
        <f ca="1">SUMPRODUCT((Tablo[Mois]=$A53)*(OFFSET(Tablo[JOUR],0,Q$1)=$B57))</f>
        <v>0</v>
      </c>
      <c r="R57" s="25">
        <f ca="1">SUMPRODUCT((Tablo[Mois]=$A53)*(OFFSET(Tablo[JOUR],0,R$1)=$B57))</f>
        <v>0</v>
      </c>
    </row>
    <row r="58" spans="1:18" x14ac:dyDescent="0.2">
      <c r="A58" s="30"/>
      <c r="B58" s="29" t="s">
        <v>37</v>
      </c>
      <c r="C58" s="25" t="s">
        <v>42</v>
      </c>
      <c r="D58" s="25">
        <f ca="1">SUMPRODUCT((Tablo[Mois]=$A53)*(OFFSET(Tablo[JOUR],0,D$1)=$B58))</f>
        <v>0</v>
      </c>
      <c r="E58" s="25">
        <f ca="1">SUMPRODUCT((Tablo[Mois]=$A53)*(OFFSET(Tablo[JOUR],0,E$1)=$B58))</f>
        <v>0</v>
      </c>
      <c r="F58" s="25">
        <f ca="1">SUMPRODUCT((Tablo[Mois]=$A53)*(OFFSET(Tablo[JOUR],0,F$1)=$B58))</f>
        <v>0</v>
      </c>
      <c r="G58" s="25">
        <f ca="1">SUMPRODUCT((Tablo[Mois]=$A53)*(OFFSET(Tablo[JOUR],0,G$1)=$B58))</f>
        <v>0</v>
      </c>
      <c r="H58" s="25">
        <f ca="1">SUMPRODUCT((Tablo[Mois]=$A53)*(OFFSET(Tablo[JOUR],0,H$1)=$B58))</f>
        <v>0</v>
      </c>
      <c r="I58" s="25">
        <f ca="1">SUMPRODUCT((Tablo[Mois]=$A53)*(OFFSET(Tablo[JOUR],0,I$1)=$B58))</f>
        <v>0</v>
      </c>
      <c r="J58" s="25">
        <f ca="1">SUMPRODUCT((Tablo[Mois]=$A53)*(OFFSET(Tablo[JOUR],0,J$1)=$B58))</f>
        <v>0</v>
      </c>
      <c r="K58" s="25">
        <f ca="1">SUMPRODUCT((Tablo[Mois]=$A53)*(OFFSET(Tablo[JOUR],0,K$1)=$B58))</f>
        <v>0</v>
      </c>
      <c r="L58" s="25">
        <f ca="1">SUMPRODUCT((Tablo[Mois]=$A53)*(OFFSET(Tablo[JOUR],0,L$1)=$B58))</f>
        <v>0</v>
      </c>
      <c r="M58" s="25">
        <f ca="1">SUMPRODUCT((Tablo[Mois]=$A53)*(OFFSET(Tablo[JOUR],0,M$1)=$B58))</f>
        <v>0</v>
      </c>
      <c r="N58" s="25">
        <f ca="1">SUMPRODUCT((Tablo[Mois]=$A53)*(OFFSET(Tablo[JOUR],0,N$1)=$B58))</f>
        <v>0</v>
      </c>
      <c r="O58" s="25">
        <f ca="1">SUMPRODUCT((Tablo[Mois]=$A53)*(OFFSET(Tablo[JOUR],0,O$1)=$B58))</f>
        <v>0</v>
      </c>
      <c r="P58" s="25">
        <f ca="1">SUMPRODUCT((Tablo[Mois]=$A53)*(OFFSET(Tablo[JOUR],0,P$1)=$B58))</f>
        <v>0</v>
      </c>
      <c r="Q58" s="25">
        <f ca="1">SUMPRODUCT((Tablo[Mois]=$A53)*(OFFSET(Tablo[JOUR],0,Q$1)=$B58))</f>
        <v>0</v>
      </c>
      <c r="R58" s="25">
        <f ca="1">SUMPRODUCT((Tablo[Mois]=$A53)*(OFFSET(Tablo[JOUR],0,R$1)=$B58))</f>
        <v>0</v>
      </c>
    </row>
    <row r="59" spans="1:18" x14ac:dyDescent="0.2">
      <c r="A59" s="30"/>
      <c r="B59" s="54" t="s">
        <v>50</v>
      </c>
      <c r="C59" s="53" t="s">
        <v>42</v>
      </c>
      <c r="D59" s="25">
        <f ca="1">SUMPRODUCT((Tablo[Mois]=$A53)*(OFFSET(Tablo[JOUR],0,D$1)=$B59))</f>
        <v>0</v>
      </c>
      <c r="E59" s="25">
        <f ca="1">SUMPRODUCT((Tablo[Mois]=$A53)*(OFFSET(Tablo[JOUR],0,E$1)=$B59))</f>
        <v>0</v>
      </c>
      <c r="F59" s="25">
        <f ca="1">SUMPRODUCT((Tablo[Mois]=$A53)*(OFFSET(Tablo[JOUR],0,F$1)=$B59))</f>
        <v>0</v>
      </c>
      <c r="G59" s="25">
        <f ca="1">SUMPRODUCT((Tablo[Mois]=$A53)*(OFFSET(Tablo[JOUR],0,G$1)=$B59))</f>
        <v>0</v>
      </c>
      <c r="H59" s="25">
        <f ca="1">SUMPRODUCT((Tablo[Mois]=$A53)*(OFFSET(Tablo[JOUR],0,H$1)=$B59))</f>
        <v>0</v>
      </c>
      <c r="I59" s="25">
        <f ca="1">SUMPRODUCT((Tablo[Mois]=$A53)*(OFFSET(Tablo[JOUR],0,I$1)=$B59))</f>
        <v>0</v>
      </c>
      <c r="J59" s="25">
        <f ca="1">SUMPRODUCT((Tablo[Mois]=$A53)*(OFFSET(Tablo[JOUR],0,J$1)=$B59))</f>
        <v>0</v>
      </c>
      <c r="K59" s="25">
        <f ca="1">SUMPRODUCT((Tablo[Mois]=$A53)*(OFFSET(Tablo[JOUR],0,K$1)=$B59))</f>
        <v>0</v>
      </c>
      <c r="L59" s="25">
        <f ca="1">SUMPRODUCT((Tablo[Mois]=$A53)*(OFFSET(Tablo[JOUR],0,L$1)=$B59))</f>
        <v>0</v>
      </c>
      <c r="M59" s="25">
        <f ca="1">SUMPRODUCT((Tablo[Mois]=$A53)*(OFFSET(Tablo[JOUR],0,M$1)=$B59))</f>
        <v>0</v>
      </c>
      <c r="N59" s="25">
        <f ca="1">SUMPRODUCT((Tablo[Mois]=$A53)*(OFFSET(Tablo[JOUR],0,N$1)=$B59))</f>
        <v>0</v>
      </c>
      <c r="O59" s="25">
        <f ca="1">SUMPRODUCT((Tablo[Mois]=$A53)*(OFFSET(Tablo[JOUR],0,O$1)=$B59))</f>
        <v>0</v>
      </c>
      <c r="P59" s="25">
        <f ca="1">SUMPRODUCT((Tablo[Mois]=$A53)*(OFFSET(Tablo[JOUR],0,P$1)=$B59))</f>
        <v>0</v>
      </c>
      <c r="Q59" s="25">
        <f ca="1">SUMPRODUCT((Tablo[Mois]=$A53)*(OFFSET(Tablo[JOUR],0,Q$1)=$B59))</f>
        <v>0</v>
      </c>
      <c r="R59" s="25">
        <f ca="1">SUMPRODUCT((Tablo[Mois]=$A53)*(OFFSET(Tablo[JOUR],0,R$1)=$B59))</f>
        <v>0</v>
      </c>
    </row>
    <row r="60" spans="1:18" x14ac:dyDescent="0.2">
      <c r="A60" s="30"/>
      <c r="B60" s="29" t="s">
        <v>51</v>
      </c>
      <c r="C60" s="53" t="s">
        <v>42</v>
      </c>
      <c r="D60" s="25">
        <f ca="1">SUMPRODUCT((Tablo[Mois]=$A53)*(OFFSET(Tablo[JOUR],0,D$1)=$B60))</f>
        <v>0</v>
      </c>
      <c r="E60" s="25">
        <f ca="1">SUMPRODUCT((Tablo[Mois]=$A53)*(OFFSET(Tablo[JOUR],0,E$1)=$B60))</f>
        <v>0</v>
      </c>
      <c r="F60" s="25">
        <f ca="1">SUMPRODUCT((Tablo[Mois]=$A53)*(OFFSET(Tablo[JOUR],0,F$1)=$B60))</f>
        <v>0</v>
      </c>
      <c r="G60" s="25">
        <f ca="1">SUMPRODUCT((Tablo[Mois]=$A53)*(OFFSET(Tablo[JOUR],0,G$1)=$B60))</f>
        <v>0</v>
      </c>
      <c r="H60" s="25">
        <f ca="1">SUMPRODUCT((Tablo[Mois]=$A53)*(OFFSET(Tablo[JOUR],0,H$1)=$B60))</f>
        <v>0</v>
      </c>
      <c r="I60" s="25">
        <f ca="1">SUMPRODUCT((Tablo[Mois]=$A53)*(OFFSET(Tablo[JOUR],0,I$1)=$B60))</f>
        <v>0</v>
      </c>
      <c r="J60" s="25">
        <f ca="1">SUMPRODUCT((Tablo[Mois]=$A53)*(OFFSET(Tablo[JOUR],0,J$1)=$B60))</f>
        <v>0</v>
      </c>
      <c r="K60" s="25">
        <f ca="1">SUMPRODUCT((Tablo[Mois]=$A53)*(OFFSET(Tablo[JOUR],0,K$1)=$B60))</f>
        <v>0</v>
      </c>
      <c r="L60" s="25">
        <f ca="1">SUMPRODUCT((Tablo[Mois]=$A53)*(OFFSET(Tablo[JOUR],0,L$1)=$B60))</f>
        <v>0</v>
      </c>
      <c r="M60" s="25">
        <f ca="1">SUMPRODUCT((Tablo[Mois]=$A53)*(OFFSET(Tablo[JOUR],0,M$1)=$B60))</f>
        <v>0</v>
      </c>
      <c r="N60" s="25">
        <f ca="1">SUMPRODUCT((Tablo[Mois]=$A53)*(OFFSET(Tablo[JOUR],0,N$1)=$B60))</f>
        <v>0</v>
      </c>
      <c r="O60" s="25">
        <f ca="1">SUMPRODUCT((Tablo[Mois]=$A53)*(OFFSET(Tablo[JOUR],0,O$1)=$B60))</f>
        <v>0</v>
      </c>
      <c r="P60" s="25">
        <f ca="1">SUMPRODUCT((Tablo[Mois]=$A53)*(OFFSET(Tablo[JOUR],0,P$1)=$B60))</f>
        <v>0</v>
      </c>
      <c r="Q60" s="25">
        <f ca="1">SUMPRODUCT((Tablo[Mois]=$A53)*(OFFSET(Tablo[JOUR],0,Q$1)=$B60))</f>
        <v>0</v>
      </c>
      <c r="R60" s="25">
        <f ca="1">SUMPRODUCT((Tablo[Mois]=$A53)*(OFFSET(Tablo[JOUR],0,R$1)=$B60))</f>
        <v>0</v>
      </c>
    </row>
    <row r="61" spans="1:18" x14ac:dyDescent="0.2">
      <c r="A61" s="30"/>
      <c r="B61" s="55" t="s">
        <v>52</v>
      </c>
      <c r="C61" s="53" t="s">
        <v>42</v>
      </c>
      <c r="D61" s="25">
        <f ca="1">SUMPRODUCT((Tablo[Mois]=$A53)*(OFFSET(Tablo[JOUR],0,D$1)=$B61))</f>
        <v>0</v>
      </c>
      <c r="E61" s="25">
        <f ca="1">SUMPRODUCT((Tablo[Mois]=$A53)*(OFFSET(Tablo[JOUR],0,E$1)=$B61))</f>
        <v>0</v>
      </c>
      <c r="F61" s="25">
        <f ca="1">SUMPRODUCT((Tablo[Mois]=$A53)*(OFFSET(Tablo[JOUR],0,F$1)=$B61))</f>
        <v>0</v>
      </c>
      <c r="G61" s="25">
        <f ca="1">SUMPRODUCT((Tablo[Mois]=$A53)*(OFFSET(Tablo[JOUR],0,G$1)=$B61))</f>
        <v>0</v>
      </c>
      <c r="H61" s="25">
        <f ca="1">SUMPRODUCT((Tablo[Mois]=$A53)*(OFFSET(Tablo[JOUR],0,H$1)=$B61))</f>
        <v>0</v>
      </c>
      <c r="I61" s="25">
        <f ca="1">SUMPRODUCT((Tablo[Mois]=$A53)*(OFFSET(Tablo[JOUR],0,I$1)=$B61))</f>
        <v>0</v>
      </c>
      <c r="J61" s="25">
        <f ca="1">SUMPRODUCT((Tablo[Mois]=$A53)*(OFFSET(Tablo[JOUR],0,J$1)=$B61))</f>
        <v>0</v>
      </c>
      <c r="K61" s="25">
        <f ca="1">SUMPRODUCT((Tablo[Mois]=$A53)*(OFFSET(Tablo[JOUR],0,K$1)=$B61))</f>
        <v>0</v>
      </c>
      <c r="L61" s="25">
        <f ca="1">SUMPRODUCT((Tablo[Mois]=$A53)*(OFFSET(Tablo[JOUR],0,L$1)=$B61))</f>
        <v>0</v>
      </c>
      <c r="M61" s="25">
        <f ca="1">SUMPRODUCT((Tablo[Mois]=$A53)*(OFFSET(Tablo[JOUR],0,M$1)=$B61))</f>
        <v>0</v>
      </c>
      <c r="N61" s="25">
        <f ca="1">SUMPRODUCT((Tablo[Mois]=$A53)*(OFFSET(Tablo[JOUR],0,N$1)=$B61))</f>
        <v>0</v>
      </c>
      <c r="O61" s="25">
        <f ca="1">SUMPRODUCT((Tablo[Mois]=$A53)*(OFFSET(Tablo[JOUR],0,O$1)=$B61))</f>
        <v>0</v>
      </c>
      <c r="P61" s="25">
        <f ca="1">SUMPRODUCT((Tablo[Mois]=$A53)*(OFFSET(Tablo[JOUR],0,P$1)=$B61))</f>
        <v>0</v>
      </c>
      <c r="Q61" s="25">
        <f ca="1">SUMPRODUCT((Tablo[Mois]=$A53)*(OFFSET(Tablo[JOUR],0,Q$1)=$B61))</f>
        <v>0</v>
      </c>
      <c r="R61" s="25">
        <f ca="1">SUMPRODUCT((Tablo[Mois]=$A53)*(OFFSET(Tablo[JOUR],0,R$1)=$B61))</f>
        <v>0</v>
      </c>
    </row>
    <row r="62" spans="1:18" s="23" customFormat="1" ht="13.5" thickBot="1" x14ac:dyDescent="0.25">
      <c r="A62" s="22"/>
      <c r="B62" s="31" t="s">
        <v>36</v>
      </c>
      <c r="C62" s="23" t="s">
        <v>42</v>
      </c>
      <c r="D62" s="23">
        <f ca="1">SUMPRODUCT((Tablo[Mois]=$A53)*(OFFSET(Tablo[JOUR],0,D$1)=$B62))</f>
        <v>0</v>
      </c>
      <c r="E62" s="23">
        <f ca="1">SUMPRODUCT((Tablo[Mois]=$A53)*(OFFSET(Tablo[JOUR],0,E$1)=$B62))</f>
        <v>0</v>
      </c>
      <c r="F62" s="23">
        <f ca="1">SUMPRODUCT((Tablo[Mois]=$A53)*(OFFSET(Tablo[JOUR],0,F$1)=$B62))</f>
        <v>0</v>
      </c>
      <c r="G62" s="23">
        <f ca="1">SUMPRODUCT((Tablo[Mois]=$A53)*(OFFSET(Tablo[JOUR],0,G$1)=$B62))</f>
        <v>0</v>
      </c>
      <c r="H62" s="23">
        <f ca="1">SUMPRODUCT((Tablo[Mois]=$A53)*(OFFSET(Tablo[JOUR],0,H$1)=$B62))</f>
        <v>0</v>
      </c>
      <c r="I62" s="23">
        <f ca="1">SUMPRODUCT((Tablo[Mois]=$A53)*(OFFSET(Tablo[JOUR],0,I$1)=$B62))</f>
        <v>0</v>
      </c>
      <c r="J62" s="23">
        <f ca="1">SUMPRODUCT((Tablo[Mois]=$A53)*(OFFSET(Tablo[JOUR],0,J$1)=$B62))</f>
        <v>0</v>
      </c>
      <c r="K62" s="23">
        <f ca="1">SUMPRODUCT((Tablo[Mois]=$A53)*(OFFSET(Tablo[JOUR],0,K$1)=$B62))</f>
        <v>0</v>
      </c>
      <c r="L62" s="23">
        <f ca="1">SUMPRODUCT((Tablo[Mois]=$A53)*(OFFSET(Tablo[JOUR],0,L$1)=$B62))</f>
        <v>0</v>
      </c>
      <c r="M62" s="23">
        <f ca="1">SUMPRODUCT((Tablo[Mois]=$A53)*(OFFSET(Tablo[JOUR],0,M$1)=$B62))</f>
        <v>0</v>
      </c>
      <c r="N62" s="23">
        <f ca="1">SUMPRODUCT((Tablo[Mois]=$A53)*(OFFSET(Tablo[JOUR],0,N$1)=$B62))</f>
        <v>0</v>
      </c>
      <c r="O62" s="23">
        <f ca="1">SUMPRODUCT((Tablo[Mois]=$A53)*(OFFSET(Tablo[JOUR],0,O$1)=$B62))</f>
        <v>0</v>
      </c>
      <c r="P62" s="23">
        <f ca="1">SUMPRODUCT((Tablo[Mois]=$A53)*(OFFSET(Tablo[JOUR],0,P$1)=$B62))</f>
        <v>0</v>
      </c>
      <c r="Q62" s="23">
        <f ca="1">SUMPRODUCT((Tablo[Mois]=$A53)*(OFFSET(Tablo[JOUR],0,Q$1)=$B62))</f>
        <v>0</v>
      </c>
      <c r="R62" s="23">
        <f ca="1">SUMPRODUCT((Tablo[Mois]=$A53)*(OFFSET(Tablo[JOUR],0,R$1)=$B62))</f>
        <v>0</v>
      </c>
    </row>
    <row r="63" spans="1:18" s="21" customFormat="1" x14ac:dyDescent="0.2">
      <c r="A63" s="24">
        <f>EOMONTH(A53+1,0)</f>
        <v>42947</v>
      </c>
      <c r="B63" s="21" t="s">
        <v>17</v>
      </c>
      <c r="C63" s="21" t="s">
        <v>41</v>
      </c>
      <c r="D63" s="32">
        <f ca="1">SUMPRODUCT((Tablo[Mois]=$A63)*(ISNUMBER(Tablo[JOUR])),(OFFSET(Tablo[JOUR],0,D$1)))</f>
        <v>0</v>
      </c>
      <c r="E63" s="32">
        <f ca="1">SUMPRODUCT((Tablo[Mois]=$A63)*(ISNUMBER(Tablo[JOUR])),(OFFSET(Tablo[JOUR],0,E$1)))</f>
        <v>0</v>
      </c>
      <c r="F63" s="32">
        <f ca="1">SUMPRODUCT((Tablo[Mois]=$A63)*(ISNUMBER(Tablo[JOUR])),(OFFSET(Tablo[JOUR],0,F$1)))</f>
        <v>0</v>
      </c>
      <c r="G63" s="32">
        <f ca="1">SUMPRODUCT((Tablo[Mois]=$A63)*(ISNUMBER(Tablo[JOUR])),(OFFSET(Tablo[JOUR],0,G$1)))</f>
        <v>0</v>
      </c>
      <c r="H63" s="32">
        <f ca="1">SUMPRODUCT((Tablo[Mois]=$A63)*(ISNUMBER(Tablo[JOUR])),(OFFSET(Tablo[JOUR],0,H$1)))</f>
        <v>0</v>
      </c>
      <c r="I63" s="32">
        <f ca="1">SUMPRODUCT((Tablo[Mois]=$A63)*(ISNUMBER(Tablo[JOUR])),(OFFSET(Tablo[JOUR],0,I$1)))</f>
        <v>0</v>
      </c>
      <c r="J63" s="32">
        <f ca="1">SUMPRODUCT((Tablo[Mois]=$A63)*(ISNUMBER(Tablo[JOUR])),(OFFSET(Tablo[JOUR],0,J$1)))</f>
        <v>0</v>
      </c>
      <c r="K63" s="32">
        <f ca="1">SUMPRODUCT((Tablo[Mois]=$A63)*(ISNUMBER(Tablo[JOUR])),(OFFSET(Tablo[JOUR],0,K$1)))</f>
        <v>0</v>
      </c>
      <c r="L63" s="32">
        <f ca="1">SUMPRODUCT((Tablo[Mois]=$A63)*(ISNUMBER(Tablo[JOUR])),(OFFSET(Tablo[JOUR],0,L$1)))</f>
        <v>0</v>
      </c>
      <c r="M63" s="32">
        <f ca="1">SUMPRODUCT((Tablo[Mois]=$A63)*(ISNUMBER(Tablo[JOUR])),(OFFSET(Tablo[JOUR],0,M$1)))</f>
        <v>0</v>
      </c>
      <c r="N63" s="32">
        <f ca="1">SUMPRODUCT((Tablo[Mois]=$A63)*(ISNUMBER(Tablo[JOUR])),(OFFSET(Tablo[JOUR],0,N$1)))</f>
        <v>0</v>
      </c>
      <c r="O63" s="32">
        <f ca="1">SUMPRODUCT((Tablo[Mois]=$A63)*(ISNUMBER(Tablo[JOUR])),(OFFSET(Tablo[JOUR],0,O$1)))</f>
        <v>0</v>
      </c>
      <c r="P63" s="32">
        <f ca="1">SUMPRODUCT((Tablo[Mois]=$A63)*(ISNUMBER(Tablo[JOUR])),(OFFSET(Tablo[JOUR],0,P$1)))</f>
        <v>0</v>
      </c>
      <c r="Q63" s="32">
        <f ca="1">SUMPRODUCT((Tablo[Mois]=$A63)*(ISNUMBER(Tablo[JOUR])),(OFFSET(Tablo[JOUR],0,Q$1)))</f>
        <v>0</v>
      </c>
      <c r="R63" s="32">
        <f ca="1">SUMPRODUCT((Tablo[Mois]=$A63)*(ISNUMBER(Tablo[JOUR])),(OFFSET(Tablo[JOUR],0,R$1)))</f>
        <v>0</v>
      </c>
    </row>
    <row r="64" spans="1:18" x14ac:dyDescent="0.2">
      <c r="A64" s="30"/>
      <c r="B64" s="25" t="s">
        <v>18</v>
      </c>
      <c r="C64" s="25" t="s">
        <v>41</v>
      </c>
      <c r="D64" s="33">
        <f ca="1">SUMPRODUCT((Tablo[Mois]=$A63)*(Tablo[JOUR]="HEURES SUP"),(OFFSET(Tablo[JOUR],0,D$1)))</f>
        <v>0</v>
      </c>
      <c r="E64" s="33">
        <f ca="1">SUMPRODUCT((Tablo[Mois]=$A63)*(Tablo[JOUR]="HEURES SUP"),(OFFSET(Tablo[JOUR],0,E$1)))</f>
        <v>0</v>
      </c>
      <c r="F64" s="33">
        <f ca="1">SUMPRODUCT((Tablo[Mois]=$A63)*(Tablo[JOUR]="HEURES SUP"),(OFFSET(Tablo[JOUR],0,F$1)))</f>
        <v>0</v>
      </c>
      <c r="G64" s="33">
        <f ca="1">SUMPRODUCT((Tablo[Mois]=$A63)*(Tablo[JOUR]="HEURES SUP"),(OFFSET(Tablo[JOUR],0,G$1)))</f>
        <v>0</v>
      </c>
      <c r="H64" s="33">
        <f ca="1">SUMPRODUCT((Tablo[Mois]=$A63)*(Tablo[JOUR]="HEURES SUP"),(OFFSET(Tablo[JOUR],0,H$1)))</f>
        <v>0</v>
      </c>
      <c r="I64" s="33">
        <f ca="1">SUMPRODUCT((Tablo[Mois]=$A63)*(Tablo[JOUR]="HEURES SUP"),(OFFSET(Tablo[JOUR],0,I$1)))</f>
        <v>0</v>
      </c>
      <c r="J64" s="33">
        <f ca="1">SUMPRODUCT((Tablo[Mois]=$A63)*(Tablo[JOUR]="HEURES SUP"),(OFFSET(Tablo[JOUR],0,J$1)))</f>
        <v>0</v>
      </c>
      <c r="K64" s="33">
        <f ca="1">SUMPRODUCT((Tablo[Mois]=$A63)*(Tablo[JOUR]="HEURES SUP"),(OFFSET(Tablo[JOUR],0,K$1)))</f>
        <v>0</v>
      </c>
      <c r="L64" s="33">
        <f ca="1">SUMPRODUCT((Tablo[Mois]=$A63)*(Tablo[JOUR]="HEURES SUP"),(OFFSET(Tablo[JOUR],0,L$1)))</f>
        <v>0</v>
      </c>
      <c r="M64" s="33">
        <f ca="1">SUMPRODUCT((Tablo[Mois]=$A63)*(Tablo[JOUR]="HEURES SUP"),(OFFSET(Tablo[JOUR],0,M$1)))</f>
        <v>0</v>
      </c>
      <c r="N64" s="33">
        <f ca="1">SUMPRODUCT((Tablo[Mois]=$A63)*(Tablo[JOUR]="HEURES SUP"),(OFFSET(Tablo[JOUR],0,N$1)))</f>
        <v>0</v>
      </c>
      <c r="O64" s="33">
        <f ca="1">SUMPRODUCT((Tablo[Mois]=$A63)*(Tablo[JOUR]="HEURES SUP"),(OFFSET(Tablo[JOUR],0,O$1)))</f>
        <v>0</v>
      </c>
      <c r="P64" s="33">
        <f ca="1">SUMPRODUCT((Tablo[Mois]=$A63)*(Tablo[JOUR]="HEURES SUP"),(OFFSET(Tablo[JOUR],0,P$1)))</f>
        <v>0</v>
      </c>
      <c r="Q64" s="33">
        <f ca="1">SUMPRODUCT((Tablo[Mois]=$A63)*(Tablo[JOUR]="HEURES SUP"),(OFFSET(Tablo[JOUR],0,Q$1)))</f>
        <v>0</v>
      </c>
      <c r="R64" s="33">
        <f ca="1">SUMPRODUCT((Tablo[Mois]=$A63)*(Tablo[JOUR]="HEURES SUP"),(OFFSET(Tablo[JOUR],0,R$1)))</f>
        <v>0</v>
      </c>
    </row>
    <row r="65" spans="1:18" s="36" customFormat="1" x14ac:dyDescent="0.2">
      <c r="A65" s="35"/>
      <c r="B65" s="36" t="s">
        <v>43</v>
      </c>
      <c r="C65" s="37" t="s">
        <v>42</v>
      </c>
      <c r="D65" s="36">
        <f ca="1">SUMPRODUCT((Tablo[Mois]=$A63)*(ISNUMBER(Tablo[JOUR]))*(OFFSET(Tablo[JOUR],0,D$1)&lt;7)*(OFFSET(Tablo[JOUR],0,D$1)&lt;&gt;""))</f>
        <v>0</v>
      </c>
      <c r="E65" s="36">
        <f ca="1">SUMPRODUCT((Tablo[Mois]=$A63)*(ISNUMBER(Tablo[JOUR]))*(OFFSET(Tablo[JOUR],0,E$1)&lt;7)*(OFFSET(Tablo[JOUR],0,E$1)&lt;&gt;""))</f>
        <v>0</v>
      </c>
      <c r="F65" s="36">
        <f ca="1">SUMPRODUCT((Tablo[Mois]=$A63)*(ISNUMBER(Tablo[JOUR]))*(OFFSET(Tablo[JOUR],0,F$1)&lt;7)*(OFFSET(Tablo[JOUR],0,F$1)&lt;&gt;""))</f>
        <v>0</v>
      </c>
      <c r="G65" s="36">
        <f ca="1">SUMPRODUCT((Tablo[Mois]=$A63)*(ISNUMBER(Tablo[JOUR]))*(OFFSET(Tablo[JOUR],0,G$1)&lt;7)*(OFFSET(Tablo[JOUR],0,G$1)&lt;&gt;""))</f>
        <v>0</v>
      </c>
      <c r="H65" s="36">
        <f ca="1">SUMPRODUCT((Tablo[Mois]=$A63)*(ISNUMBER(Tablo[JOUR]))*(OFFSET(Tablo[JOUR],0,H$1)&lt;7)*(OFFSET(Tablo[JOUR],0,H$1)&lt;&gt;""))</f>
        <v>0</v>
      </c>
      <c r="I65" s="36">
        <f ca="1">SUMPRODUCT((Tablo[Mois]=$A63)*(ISNUMBER(Tablo[JOUR]))*(OFFSET(Tablo[JOUR],0,I$1)&lt;7)*(OFFSET(Tablo[JOUR],0,I$1)&lt;&gt;""))</f>
        <v>0</v>
      </c>
      <c r="J65" s="36">
        <f ca="1">SUMPRODUCT((Tablo[Mois]=$A63)*(ISNUMBER(Tablo[JOUR]))*(OFFSET(Tablo[JOUR],0,J$1)&lt;7)*(OFFSET(Tablo[JOUR],0,J$1)&lt;&gt;""))</f>
        <v>0</v>
      </c>
      <c r="K65" s="36">
        <f ca="1">SUMPRODUCT((Tablo[Mois]=$A63)*(ISNUMBER(Tablo[JOUR]))*(OFFSET(Tablo[JOUR],0,K$1)&lt;7)*(OFFSET(Tablo[JOUR],0,K$1)&lt;&gt;""))</f>
        <v>0</v>
      </c>
      <c r="L65" s="36">
        <f ca="1">SUMPRODUCT((Tablo[Mois]=$A63)*(ISNUMBER(Tablo[JOUR]))*(OFFSET(Tablo[JOUR],0,L$1)&lt;7)*(OFFSET(Tablo[JOUR],0,L$1)&lt;&gt;""))</f>
        <v>0</v>
      </c>
      <c r="M65" s="36">
        <f ca="1">SUMPRODUCT((Tablo[Mois]=$A63)*(ISNUMBER(Tablo[JOUR]))*(OFFSET(Tablo[JOUR],0,M$1)&lt;7)*(OFFSET(Tablo[JOUR],0,M$1)&lt;&gt;""))</f>
        <v>0</v>
      </c>
      <c r="N65" s="36">
        <f ca="1">SUMPRODUCT((Tablo[Mois]=$A63)*(ISNUMBER(Tablo[JOUR]))*(OFFSET(Tablo[JOUR],0,N$1)&lt;7)*(OFFSET(Tablo[JOUR],0,N$1)&lt;&gt;""))</f>
        <v>0</v>
      </c>
      <c r="O65" s="36">
        <f ca="1">SUMPRODUCT((Tablo[Mois]=$A63)*(ISNUMBER(Tablo[JOUR]))*(OFFSET(Tablo[JOUR],0,O$1)&lt;7)*(OFFSET(Tablo[JOUR],0,O$1)&lt;&gt;""))</f>
        <v>0</v>
      </c>
      <c r="P65" s="36">
        <f ca="1">SUMPRODUCT((Tablo[Mois]=$A63)*(ISNUMBER(Tablo[JOUR]))*(OFFSET(Tablo[JOUR],0,P$1)&lt;7)*(OFFSET(Tablo[JOUR],0,P$1)&lt;&gt;""))</f>
        <v>0</v>
      </c>
      <c r="Q65" s="36">
        <f ca="1">SUMPRODUCT((Tablo[Mois]=$A63)*(ISNUMBER(Tablo[JOUR]))*(OFFSET(Tablo[JOUR],0,Q$1)&lt;7)*(OFFSET(Tablo[JOUR],0,Q$1)&lt;&gt;""))</f>
        <v>0</v>
      </c>
      <c r="R65" s="36">
        <f ca="1">SUMPRODUCT((Tablo[Mois]=$A63)*(ISNUMBER(Tablo[JOUR]))*(OFFSET(Tablo[JOUR],0,R$1)&lt;7)*(OFFSET(Tablo[JOUR],0,R$1)&lt;&gt;""))</f>
        <v>0</v>
      </c>
    </row>
    <row r="66" spans="1:18" x14ac:dyDescent="0.2">
      <c r="A66" s="30"/>
      <c r="B66" s="27" t="s">
        <v>19</v>
      </c>
      <c r="C66" s="25" t="s">
        <v>42</v>
      </c>
      <c r="D66" s="25">
        <f>SUMPRODUCT((Tablo[Mois]=$A63)*(COUNTIF(JF,Tablo[JOUR])))</f>
        <v>0</v>
      </c>
      <c r="E66" s="25">
        <f>SUMPRODUCT((Tablo[Mois]=$A63)*(COUNTIF(JF,Tablo[JOUR])))</f>
        <v>0</v>
      </c>
      <c r="F66" s="25">
        <f>SUMPRODUCT((Tablo[Mois]=$A63)*(COUNTIF(JF,Tablo[JOUR])))</f>
        <v>0</v>
      </c>
      <c r="G66" s="25">
        <f>SUMPRODUCT((Tablo[Mois]=$A63)*(COUNTIF(JF,Tablo[JOUR])))</f>
        <v>0</v>
      </c>
      <c r="H66" s="25">
        <f>SUMPRODUCT((Tablo[Mois]=$A63)*(COUNTIF(JF,Tablo[JOUR])))</f>
        <v>0</v>
      </c>
      <c r="I66" s="25">
        <f>SUMPRODUCT((Tablo[Mois]=$A63)*(COUNTIF(JF,Tablo[JOUR])))</f>
        <v>0</v>
      </c>
      <c r="J66" s="25">
        <f>SUMPRODUCT((Tablo[Mois]=$A63)*(COUNTIF(JF,Tablo[JOUR])))</f>
        <v>0</v>
      </c>
      <c r="K66" s="25">
        <f>SUMPRODUCT((Tablo[Mois]=$A63)*(COUNTIF(JF,Tablo[JOUR])))</f>
        <v>0</v>
      </c>
      <c r="L66" s="25">
        <f>SUMPRODUCT((Tablo[Mois]=$A63)*(COUNTIF(JF,Tablo[JOUR])))</f>
        <v>0</v>
      </c>
      <c r="M66" s="25">
        <f>SUMPRODUCT((Tablo[Mois]=$A63)*(COUNTIF(JF,Tablo[JOUR])))</f>
        <v>0</v>
      </c>
      <c r="N66" s="25">
        <f>SUMPRODUCT((Tablo[Mois]=$A63)*(COUNTIF(JF,Tablo[JOUR])))</f>
        <v>0</v>
      </c>
      <c r="O66" s="25">
        <f>SUMPRODUCT((Tablo[Mois]=$A63)*(COUNTIF(JF,Tablo[JOUR])))</f>
        <v>0</v>
      </c>
      <c r="P66" s="25">
        <f>SUMPRODUCT((Tablo[Mois]=$A63)*(COUNTIF(JF,Tablo[JOUR])))</f>
        <v>0</v>
      </c>
      <c r="Q66" s="25">
        <f>SUMPRODUCT((Tablo[Mois]=$A63)*(COUNTIF(JF,Tablo[JOUR])))</f>
        <v>0</v>
      </c>
      <c r="R66" s="25">
        <f>SUMPRODUCT((Tablo[Mois]=$A63)*(COUNTIF(JF,Tablo[JOUR])))</f>
        <v>0</v>
      </c>
    </row>
    <row r="67" spans="1:18" x14ac:dyDescent="0.2">
      <c r="A67" s="30"/>
      <c r="B67" s="28" t="s">
        <v>38</v>
      </c>
      <c r="C67" s="25" t="s">
        <v>42</v>
      </c>
      <c r="D67" s="25">
        <f ca="1">SUMPRODUCT((Tablo[Mois]=$A63)*(OFFSET(Tablo[JOUR],0,D$1)=$B67))</f>
        <v>0</v>
      </c>
      <c r="E67" s="25">
        <f ca="1">SUMPRODUCT((Tablo[Mois]=$A63)*(OFFSET(Tablo[JOUR],0,E$1)=$B67))</f>
        <v>0</v>
      </c>
      <c r="F67" s="25">
        <f ca="1">SUMPRODUCT((Tablo[Mois]=$A63)*(OFFSET(Tablo[JOUR],0,F$1)=$B67))</f>
        <v>0</v>
      </c>
      <c r="G67" s="25">
        <f ca="1">SUMPRODUCT((Tablo[Mois]=$A63)*(OFFSET(Tablo[JOUR],0,G$1)=$B67))</f>
        <v>0</v>
      </c>
      <c r="H67" s="25">
        <f ca="1">SUMPRODUCT((Tablo[Mois]=$A63)*(OFFSET(Tablo[JOUR],0,H$1)=$B67))</f>
        <v>0</v>
      </c>
      <c r="I67" s="25">
        <f ca="1">SUMPRODUCT((Tablo[Mois]=$A63)*(OFFSET(Tablo[JOUR],0,I$1)=$B67))</f>
        <v>0</v>
      </c>
      <c r="J67" s="25">
        <f ca="1">SUMPRODUCT((Tablo[Mois]=$A63)*(OFFSET(Tablo[JOUR],0,J$1)=$B67))</f>
        <v>0</v>
      </c>
      <c r="K67" s="25">
        <f ca="1">SUMPRODUCT((Tablo[Mois]=$A63)*(OFFSET(Tablo[JOUR],0,K$1)=$B67))</f>
        <v>0</v>
      </c>
      <c r="L67" s="25">
        <f ca="1">SUMPRODUCT((Tablo[Mois]=$A63)*(OFFSET(Tablo[JOUR],0,L$1)=$B67))</f>
        <v>0</v>
      </c>
      <c r="M67" s="25">
        <f ca="1">SUMPRODUCT((Tablo[Mois]=$A63)*(OFFSET(Tablo[JOUR],0,M$1)=$B67))</f>
        <v>0</v>
      </c>
      <c r="N67" s="25">
        <f ca="1">SUMPRODUCT((Tablo[Mois]=$A63)*(OFFSET(Tablo[JOUR],0,N$1)=$B67))</f>
        <v>0</v>
      </c>
      <c r="O67" s="25">
        <f ca="1">SUMPRODUCT((Tablo[Mois]=$A63)*(OFFSET(Tablo[JOUR],0,O$1)=$B67))</f>
        <v>0</v>
      </c>
      <c r="P67" s="25">
        <f ca="1">SUMPRODUCT((Tablo[Mois]=$A63)*(OFFSET(Tablo[JOUR],0,P$1)=$B67))</f>
        <v>0</v>
      </c>
      <c r="Q67" s="25">
        <f ca="1">SUMPRODUCT((Tablo[Mois]=$A63)*(OFFSET(Tablo[JOUR],0,Q$1)=$B67))</f>
        <v>0</v>
      </c>
      <c r="R67" s="25">
        <f ca="1">SUMPRODUCT((Tablo[Mois]=$A63)*(OFFSET(Tablo[JOUR],0,R$1)=$B67))</f>
        <v>0</v>
      </c>
    </row>
    <row r="68" spans="1:18" x14ac:dyDescent="0.2">
      <c r="A68" s="30"/>
      <c r="B68" s="29" t="s">
        <v>37</v>
      </c>
      <c r="C68" s="25" t="s">
        <v>42</v>
      </c>
      <c r="D68" s="25">
        <f ca="1">SUMPRODUCT((Tablo[Mois]=$A63)*(OFFSET(Tablo[JOUR],0,D$1)=$B68))</f>
        <v>0</v>
      </c>
      <c r="E68" s="25">
        <f ca="1">SUMPRODUCT((Tablo[Mois]=$A63)*(OFFSET(Tablo[JOUR],0,E$1)=$B68))</f>
        <v>0</v>
      </c>
      <c r="F68" s="25">
        <f ca="1">SUMPRODUCT((Tablo[Mois]=$A63)*(OFFSET(Tablo[JOUR],0,F$1)=$B68))</f>
        <v>0</v>
      </c>
      <c r="G68" s="25">
        <f ca="1">SUMPRODUCT((Tablo[Mois]=$A63)*(OFFSET(Tablo[JOUR],0,G$1)=$B68))</f>
        <v>0</v>
      </c>
      <c r="H68" s="25">
        <f ca="1">SUMPRODUCT((Tablo[Mois]=$A63)*(OFFSET(Tablo[JOUR],0,H$1)=$B68))</f>
        <v>0</v>
      </c>
      <c r="I68" s="25">
        <f ca="1">SUMPRODUCT((Tablo[Mois]=$A63)*(OFFSET(Tablo[JOUR],0,I$1)=$B68))</f>
        <v>0</v>
      </c>
      <c r="J68" s="25">
        <f ca="1">SUMPRODUCT((Tablo[Mois]=$A63)*(OFFSET(Tablo[JOUR],0,J$1)=$B68))</f>
        <v>0</v>
      </c>
      <c r="K68" s="25">
        <f ca="1">SUMPRODUCT((Tablo[Mois]=$A63)*(OFFSET(Tablo[JOUR],0,K$1)=$B68))</f>
        <v>0</v>
      </c>
      <c r="L68" s="25">
        <f ca="1">SUMPRODUCT((Tablo[Mois]=$A63)*(OFFSET(Tablo[JOUR],0,L$1)=$B68))</f>
        <v>0</v>
      </c>
      <c r="M68" s="25">
        <f ca="1">SUMPRODUCT((Tablo[Mois]=$A63)*(OFFSET(Tablo[JOUR],0,M$1)=$B68))</f>
        <v>0</v>
      </c>
      <c r="N68" s="25">
        <f ca="1">SUMPRODUCT((Tablo[Mois]=$A63)*(OFFSET(Tablo[JOUR],0,N$1)=$B68))</f>
        <v>0</v>
      </c>
      <c r="O68" s="25">
        <f ca="1">SUMPRODUCT((Tablo[Mois]=$A63)*(OFFSET(Tablo[JOUR],0,O$1)=$B68))</f>
        <v>0</v>
      </c>
      <c r="P68" s="25">
        <f ca="1">SUMPRODUCT((Tablo[Mois]=$A63)*(OFFSET(Tablo[JOUR],0,P$1)=$B68))</f>
        <v>0</v>
      </c>
      <c r="Q68" s="25">
        <f ca="1">SUMPRODUCT((Tablo[Mois]=$A63)*(OFFSET(Tablo[JOUR],0,Q$1)=$B68))</f>
        <v>0</v>
      </c>
      <c r="R68" s="25">
        <f ca="1">SUMPRODUCT((Tablo[Mois]=$A63)*(OFFSET(Tablo[JOUR],0,R$1)=$B68))</f>
        <v>0</v>
      </c>
    </row>
    <row r="69" spans="1:18" s="23" customFormat="1" ht="13.5" thickBot="1" x14ac:dyDescent="0.25">
      <c r="A69" s="22"/>
      <c r="B69" s="31" t="s">
        <v>36</v>
      </c>
      <c r="C69" s="23" t="s">
        <v>42</v>
      </c>
      <c r="D69" s="23">
        <f ca="1">SUMPRODUCT((Tablo[Mois]=$A63)*(OFFSET(Tablo[JOUR],0,D$1)=$B69))</f>
        <v>0</v>
      </c>
      <c r="E69" s="23">
        <f ca="1">SUMPRODUCT((Tablo[Mois]=$A63)*(OFFSET(Tablo[JOUR],0,E$1)=$B69))</f>
        <v>0</v>
      </c>
      <c r="F69" s="23">
        <f ca="1">SUMPRODUCT((Tablo[Mois]=$A63)*(OFFSET(Tablo[JOUR],0,F$1)=$B69))</f>
        <v>0</v>
      </c>
      <c r="G69" s="23">
        <f ca="1">SUMPRODUCT((Tablo[Mois]=$A63)*(OFFSET(Tablo[JOUR],0,G$1)=$B69))</f>
        <v>0</v>
      </c>
      <c r="H69" s="23">
        <f ca="1">SUMPRODUCT((Tablo[Mois]=$A63)*(OFFSET(Tablo[JOUR],0,H$1)=$B69))</f>
        <v>0</v>
      </c>
      <c r="I69" s="23">
        <f ca="1">SUMPRODUCT((Tablo[Mois]=$A63)*(OFFSET(Tablo[JOUR],0,I$1)=$B69))</f>
        <v>0</v>
      </c>
      <c r="J69" s="23">
        <f ca="1">SUMPRODUCT((Tablo[Mois]=$A63)*(OFFSET(Tablo[JOUR],0,J$1)=$B69))</f>
        <v>0</v>
      </c>
      <c r="K69" s="23">
        <f ca="1">SUMPRODUCT((Tablo[Mois]=$A63)*(OFFSET(Tablo[JOUR],0,K$1)=$B69))</f>
        <v>0</v>
      </c>
      <c r="L69" s="23">
        <f ca="1">SUMPRODUCT((Tablo[Mois]=$A63)*(OFFSET(Tablo[JOUR],0,L$1)=$B69))</f>
        <v>0</v>
      </c>
      <c r="M69" s="23">
        <f ca="1">SUMPRODUCT((Tablo[Mois]=$A63)*(OFFSET(Tablo[JOUR],0,M$1)=$B69))</f>
        <v>0</v>
      </c>
      <c r="N69" s="23">
        <f ca="1">SUMPRODUCT((Tablo[Mois]=$A63)*(OFFSET(Tablo[JOUR],0,N$1)=$B69))</f>
        <v>0</v>
      </c>
      <c r="O69" s="23">
        <f ca="1">SUMPRODUCT((Tablo[Mois]=$A63)*(OFFSET(Tablo[JOUR],0,O$1)=$B69))</f>
        <v>0</v>
      </c>
      <c r="P69" s="23">
        <f ca="1">SUMPRODUCT((Tablo[Mois]=$A63)*(OFFSET(Tablo[JOUR],0,P$1)=$B69))</f>
        <v>0</v>
      </c>
      <c r="Q69" s="23">
        <f ca="1">SUMPRODUCT((Tablo[Mois]=$A63)*(OFFSET(Tablo[JOUR],0,Q$1)=$B69))</f>
        <v>0</v>
      </c>
      <c r="R69" s="23">
        <f ca="1">SUMPRODUCT((Tablo[Mois]=$A63)*(OFFSET(Tablo[JOUR],0,R$1)=$B69))</f>
        <v>0</v>
      </c>
    </row>
    <row r="70" spans="1:18" s="21" customFormat="1" x14ac:dyDescent="0.2">
      <c r="A70" s="24">
        <f>EOMONTH(A63+1,0)</f>
        <v>42978</v>
      </c>
      <c r="B70" s="21" t="s">
        <v>17</v>
      </c>
      <c r="C70" s="21" t="s">
        <v>41</v>
      </c>
      <c r="D70" s="32">
        <f ca="1">SUMPRODUCT((Tablo[Mois]=$A70)*(ISNUMBER(Tablo[JOUR])),(OFFSET(Tablo[JOUR],0,D$1)))</f>
        <v>0</v>
      </c>
      <c r="E70" s="32">
        <f ca="1">SUMPRODUCT((Tablo[Mois]=$A70)*(ISNUMBER(Tablo[JOUR])),(OFFSET(Tablo[JOUR],0,E$1)))</f>
        <v>0</v>
      </c>
      <c r="F70" s="32">
        <f ca="1">SUMPRODUCT((Tablo[Mois]=$A70)*(ISNUMBER(Tablo[JOUR])),(OFFSET(Tablo[JOUR],0,F$1)))</f>
        <v>0</v>
      </c>
      <c r="G70" s="32">
        <f ca="1">SUMPRODUCT((Tablo[Mois]=$A70)*(ISNUMBER(Tablo[JOUR])),(OFFSET(Tablo[JOUR],0,G$1)))</f>
        <v>0</v>
      </c>
      <c r="H70" s="32">
        <f ca="1">SUMPRODUCT((Tablo[Mois]=$A70)*(ISNUMBER(Tablo[JOUR])),(OFFSET(Tablo[JOUR],0,H$1)))</f>
        <v>0</v>
      </c>
      <c r="I70" s="32">
        <f ca="1">SUMPRODUCT((Tablo[Mois]=$A70)*(ISNUMBER(Tablo[JOUR])),(OFFSET(Tablo[JOUR],0,I$1)))</f>
        <v>0</v>
      </c>
      <c r="J70" s="32">
        <f ca="1">SUMPRODUCT((Tablo[Mois]=$A70)*(ISNUMBER(Tablo[JOUR])),(OFFSET(Tablo[JOUR],0,J$1)))</f>
        <v>0</v>
      </c>
      <c r="K70" s="32">
        <f ca="1">SUMPRODUCT((Tablo[Mois]=$A70)*(ISNUMBER(Tablo[JOUR])),(OFFSET(Tablo[JOUR],0,K$1)))</f>
        <v>0</v>
      </c>
      <c r="L70" s="32">
        <f ca="1">SUMPRODUCT((Tablo[Mois]=$A70)*(ISNUMBER(Tablo[JOUR])),(OFFSET(Tablo[JOUR],0,L$1)))</f>
        <v>0</v>
      </c>
      <c r="M70" s="32">
        <f ca="1">SUMPRODUCT((Tablo[Mois]=$A70)*(ISNUMBER(Tablo[JOUR])),(OFFSET(Tablo[JOUR],0,M$1)))</f>
        <v>0</v>
      </c>
      <c r="N70" s="32">
        <f ca="1">SUMPRODUCT((Tablo[Mois]=$A70)*(ISNUMBER(Tablo[JOUR])),(OFFSET(Tablo[JOUR],0,N$1)))</f>
        <v>0</v>
      </c>
      <c r="O70" s="32">
        <f ca="1">SUMPRODUCT((Tablo[Mois]=$A70)*(ISNUMBER(Tablo[JOUR])),(OFFSET(Tablo[JOUR],0,O$1)))</f>
        <v>0</v>
      </c>
      <c r="P70" s="32">
        <f ca="1">SUMPRODUCT((Tablo[Mois]=$A70)*(ISNUMBER(Tablo[JOUR])),(OFFSET(Tablo[JOUR],0,P$1)))</f>
        <v>0</v>
      </c>
      <c r="Q70" s="32">
        <f ca="1">SUMPRODUCT((Tablo[Mois]=$A70)*(ISNUMBER(Tablo[JOUR])),(OFFSET(Tablo[JOUR],0,Q$1)))</f>
        <v>0</v>
      </c>
      <c r="R70" s="32">
        <f ca="1">SUMPRODUCT((Tablo[Mois]=$A70)*(ISNUMBER(Tablo[JOUR])),(OFFSET(Tablo[JOUR],0,R$1)))</f>
        <v>0</v>
      </c>
    </row>
    <row r="71" spans="1:18" x14ac:dyDescent="0.2">
      <c r="A71" s="30"/>
      <c r="B71" s="25" t="s">
        <v>18</v>
      </c>
      <c r="C71" s="25" t="s">
        <v>41</v>
      </c>
      <c r="D71" s="33">
        <f ca="1">SUMPRODUCT((Tablo[Mois]=$A70)*(Tablo[JOUR]="HEURES SUP"),(OFFSET(Tablo[JOUR],0,D$1)))</f>
        <v>0</v>
      </c>
      <c r="E71" s="33">
        <f ca="1">SUMPRODUCT((Tablo[Mois]=$A70)*(Tablo[JOUR]="HEURES SUP"),(OFFSET(Tablo[JOUR],0,E$1)))</f>
        <v>0</v>
      </c>
      <c r="F71" s="33">
        <f ca="1">SUMPRODUCT((Tablo[Mois]=$A70)*(Tablo[JOUR]="HEURES SUP"),(OFFSET(Tablo[JOUR],0,F$1)))</f>
        <v>0</v>
      </c>
      <c r="G71" s="33">
        <f ca="1">SUMPRODUCT((Tablo[Mois]=$A70)*(Tablo[JOUR]="HEURES SUP"),(OFFSET(Tablo[JOUR],0,G$1)))</f>
        <v>0</v>
      </c>
      <c r="H71" s="33">
        <f ca="1">SUMPRODUCT((Tablo[Mois]=$A70)*(Tablo[JOUR]="HEURES SUP"),(OFFSET(Tablo[JOUR],0,H$1)))</f>
        <v>0</v>
      </c>
      <c r="I71" s="33">
        <f ca="1">SUMPRODUCT((Tablo[Mois]=$A70)*(Tablo[JOUR]="HEURES SUP"),(OFFSET(Tablo[JOUR],0,I$1)))</f>
        <v>0</v>
      </c>
      <c r="J71" s="33">
        <f ca="1">SUMPRODUCT((Tablo[Mois]=$A70)*(Tablo[JOUR]="HEURES SUP"),(OFFSET(Tablo[JOUR],0,J$1)))</f>
        <v>0</v>
      </c>
      <c r="K71" s="33">
        <f ca="1">SUMPRODUCT((Tablo[Mois]=$A70)*(Tablo[JOUR]="HEURES SUP"),(OFFSET(Tablo[JOUR],0,K$1)))</f>
        <v>0</v>
      </c>
      <c r="L71" s="33">
        <f ca="1">SUMPRODUCT((Tablo[Mois]=$A70)*(Tablo[JOUR]="HEURES SUP"),(OFFSET(Tablo[JOUR],0,L$1)))</f>
        <v>0</v>
      </c>
      <c r="M71" s="33">
        <f ca="1">SUMPRODUCT((Tablo[Mois]=$A70)*(Tablo[JOUR]="HEURES SUP"),(OFFSET(Tablo[JOUR],0,M$1)))</f>
        <v>0</v>
      </c>
      <c r="N71" s="33">
        <f ca="1">SUMPRODUCT((Tablo[Mois]=$A70)*(Tablo[JOUR]="HEURES SUP"),(OFFSET(Tablo[JOUR],0,N$1)))</f>
        <v>0</v>
      </c>
      <c r="O71" s="33">
        <f ca="1">SUMPRODUCT((Tablo[Mois]=$A70)*(Tablo[JOUR]="HEURES SUP"),(OFFSET(Tablo[JOUR],0,O$1)))</f>
        <v>0</v>
      </c>
      <c r="P71" s="33">
        <f ca="1">SUMPRODUCT((Tablo[Mois]=$A70)*(Tablo[JOUR]="HEURES SUP"),(OFFSET(Tablo[JOUR],0,P$1)))</f>
        <v>0</v>
      </c>
      <c r="Q71" s="33">
        <f ca="1">SUMPRODUCT((Tablo[Mois]=$A70)*(Tablo[JOUR]="HEURES SUP"),(OFFSET(Tablo[JOUR],0,Q$1)))</f>
        <v>0</v>
      </c>
      <c r="R71" s="33">
        <f ca="1">SUMPRODUCT((Tablo[Mois]=$A70)*(Tablo[JOUR]="HEURES SUP"),(OFFSET(Tablo[JOUR],0,R$1)))</f>
        <v>0</v>
      </c>
    </row>
    <row r="72" spans="1:18" s="36" customFormat="1" x14ac:dyDescent="0.2">
      <c r="A72" s="35"/>
      <c r="B72" s="36" t="s">
        <v>43</v>
      </c>
      <c r="C72" s="37" t="s">
        <v>42</v>
      </c>
      <c r="D72" s="36">
        <f ca="1">SUMPRODUCT((Tablo[Mois]=$A70)*(ISNUMBER(Tablo[JOUR]))*(OFFSET(Tablo[JOUR],0,D$1)&lt;7)*(OFFSET(Tablo[JOUR],0,D$1)&lt;&gt;""))</f>
        <v>0</v>
      </c>
      <c r="E72" s="36">
        <f ca="1">SUMPRODUCT((Tablo[Mois]=$A70)*(ISNUMBER(Tablo[JOUR]))*(OFFSET(Tablo[JOUR],0,E$1)&lt;7)*(OFFSET(Tablo[JOUR],0,E$1)&lt;&gt;""))</f>
        <v>0</v>
      </c>
      <c r="F72" s="36">
        <f ca="1">SUMPRODUCT((Tablo[Mois]=$A70)*(ISNUMBER(Tablo[JOUR]))*(OFFSET(Tablo[JOUR],0,F$1)&lt;7)*(OFFSET(Tablo[JOUR],0,F$1)&lt;&gt;""))</f>
        <v>0</v>
      </c>
      <c r="G72" s="36">
        <f ca="1">SUMPRODUCT((Tablo[Mois]=$A70)*(ISNUMBER(Tablo[JOUR]))*(OFFSET(Tablo[JOUR],0,G$1)&lt;7)*(OFFSET(Tablo[JOUR],0,G$1)&lt;&gt;""))</f>
        <v>0</v>
      </c>
      <c r="H72" s="36">
        <f ca="1">SUMPRODUCT((Tablo[Mois]=$A70)*(ISNUMBER(Tablo[JOUR]))*(OFFSET(Tablo[JOUR],0,H$1)&lt;7)*(OFFSET(Tablo[JOUR],0,H$1)&lt;&gt;""))</f>
        <v>0</v>
      </c>
      <c r="I72" s="36">
        <f ca="1">SUMPRODUCT((Tablo[Mois]=$A70)*(ISNUMBER(Tablo[JOUR]))*(OFFSET(Tablo[JOUR],0,I$1)&lt;7)*(OFFSET(Tablo[JOUR],0,I$1)&lt;&gt;""))</f>
        <v>0</v>
      </c>
      <c r="J72" s="36">
        <f ca="1">SUMPRODUCT((Tablo[Mois]=$A70)*(ISNUMBER(Tablo[JOUR]))*(OFFSET(Tablo[JOUR],0,J$1)&lt;7)*(OFFSET(Tablo[JOUR],0,J$1)&lt;&gt;""))</f>
        <v>0</v>
      </c>
      <c r="K72" s="36">
        <f ca="1">SUMPRODUCT((Tablo[Mois]=$A70)*(ISNUMBER(Tablo[JOUR]))*(OFFSET(Tablo[JOUR],0,K$1)&lt;7)*(OFFSET(Tablo[JOUR],0,K$1)&lt;&gt;""))</f>
        <v>0</v>
      </c>
      <c r="L72" s="36">
        <f ca="1">SUMPRODUCT((Tablo[Mois]=$A70)*(ISNUMBER(Tablo[JOUR]))*(OFFSET(Tablo[JOUR],0,L$1)&lt;7)*(OFFSET(Tablo[JOUR],0,L$1)&lt;&gt;""))</f>
        <v>0</v>
      </c>
      <c r="M72" s="36">
        <f ca="1">SUMPRODUCT((Tablo[Mois]=$A70)*(ISNUMBER(Tablo[JOUR]))*(OFFSET(Tablo[JOUR],0,M$1)&lt;7)*(OFFSET(Tablo[JOUR],0,M$1)&lt;&gt;""))</f>
        <v>0</v>
      </c>
      <c r="N72" s="36">
        <f ca="1">SUMPRODUCT((Tablo[Mois]=$A70)*(ISNUMBER(Tablo[JOUR]))*(OFFSET(Tablo[JOUR],0,N$1)&lt;7)*(OFFSET(Tablo[JOUR],0,N$1)&lt;&gt;""))</f>
        <v>0</v>
      </c>
      <c r="O72" s="36">
        <f ca="1">SUMPRODUCT((Tablo[Mois]=$A70)*(ISNUMBER(Tablo[JOUR]))*(OFFSET(Tablo[JOUR],0,O$1)&lt;7)*(OFFSET(Tablo[JOUR],0,O$1)&lt;&gt;""))</f>
        <v>0</v>
      </c>
      <c r="P72" s="36">
        <f ca="1">SUMPRODUCT((Tablo[Mois]=$A70)*(ISNUMBER(Tablo[JOUR]))*(OFFSET(Tablo[JOUR],0,P$1)&lt;7)*(OFFSET(Tablo[JOUR],0,P$1)&lt;&gt;""))</f>
        <v>0</v>
      </c>
      <c r="Q72" s="36">
        <f ca="1">SUMPRODUCT((Tablo[Mois]=$A70)*(ISNUMBER(Tablo[JOUR]))*(OFFSET(Tablo[JOUR],0,Q$1)&lt;7)*(OFFSET(Tablo[JOUR],0,Q$1)&lt;&gt;""))</f>
        <v>0</v>
      </c>
      <c r="R72" s="36">
        <f ca="1">SUMPRODUCT((Tablo[Mois]=$A70)*(ISNUMBER(Tablo[JOUR]))*(OFFSET(Tablo[JOUR],0,R$1)&lt;7)*(OFFSET(Tablo[JOUR],0,R$1)&lt;&gt;""))</f>
        <v>0</v>
      </c>
    </row>
    <row r="73" spans="1:18" x14ac:dyDescent="0.2">
      <c r="A73" s="30"/>
      <c r="B73" s="27" t="s">
        <v>19</v>
      </c>
      <c r="C73" s="25" t="s">
        <v>42</v>
      </c>
      <c r="D73" s="25">
        <f>SUMPRODUCT((Tablo[Mois]=$A70)*(COUNTIF(JF,Tablo[JOUR])))</f>
        <v>0</v>
      </c>
      <c r="E73" s="25">
        <f>SUMPRODUCT((Tablo[Mois]=$A70)*(COUNTIF(JF,Tablo[JOUR])))</f>
        <v>0</v>
      </c>
      <c r="F73" s="25">
        <f>SUMPRODUCT((Tablo[Mois]=$A70)*(COUNTIF(JF,Tablo[JOUR])))</f>
        <v>0</v>
      </c>
      <c r="G73" s="25">
        <f>SUMPRODUCT((Tablo[Mois]=$A70)*(COUNTIF(JF,Tablo[JOUR])))</f>
        <v>0</v>
      </c>
      <c r="H73" s="25">
        <f>SUMPRODUCT((Tablo[Mois]=$A70)*(COUNTIF(JF,Tablo[JOUR])))</f>
        <v>0</v>
      </c>
      <c r="I73" s="25">
        <f>SUMPRODUCT((Tablo[Mois]=$A70)*(COUNTIF(JF,Tablo[JOUR])))</f>
        <v>0</v>
      </c>
      <c r="J73" s="25">
        <f>SUMPRODUCT((Tablo[Mois]=$A70)*(COUNTIF(JF,Tablo[JOUR])))</f>
        <v>0</v>
      </c>
      <c r="K73" s="25">
        <f>SUMPRODUCT((Tablo[Mois]=$A70)*(COUNTIF(JF,Tablo[JOUR])))</f>
        <v>0</v>
      </c>
      <c r="L73" s="25">
        <f>SUMPRODUCT((Tablo[Mois]=$A70)*(COUNTIF(JF,Tablo[JOUR])))</f>
        <v>0</v>
      </c>
      <c r="M73" s="25">
        <f>SUMPRODUCT((Tablo[Mois]=$A70)*(COUNTIF(JF,Tablo[JOUR])))</f>
        <v>0</v>
      </c>
      <c r="N73" s="25">
        <f>SUMPRODUCT((Tablo[Mois]=$A70)*(COUNTIF(JF,Tablo[JOUR])))</f>
        <v>0</v>
      </c>
      <c r="O73" s="25">
        <f>SUMPRODUCT((Tablo[Mois]=$A70)*(COUNTIF(JF,Tablo[JOUR])))</f>
        <v>0</v>
      </c>
      <c r="P73" s="25">
        <f>SUMPRODUCT((Tablo[Mois]=$A70)*(COUNTIF(JF,Tablo[JOUR])))</f>
        <v>0</v>
      </c>
      <c r="Q73" s="25">
        <f>SUMPRODUCT((Tablo[Mois]=$A70)*(COUNTIF(JF,Tablo[JOUR])))</f>
        <v>0</v>
      </c>
      <c r="R73" s="25">
        <f>SUMPRODUCT((Tablo[Mois]=$A70)*(COUNTIF(JF,Tablo[JOUR])))</f>
        <v>0</v>
      </c>
    </row>
    <row r="74" spans="1:18" x14ac:dyDescent="0.2">
      <c r="A74" s="30"/>
      <c r="B74" s="28" t="s">
        <v>38</v>
      </c>
      <c r="C74" s="25" t="s">
        <v>42</v>
      </c>
      <c r="D74" s="25">
        <f ca="1">SUMPRODUCT((Tablo[Mois]=$A70)*(OFFSET(Tablo[JOUR],0,D$1)=$B74))</f>
        <v>0</v>
      </c>
      <c r="E74" s="25">
        <f ca="1">SUMPRODUCT((Tablo[Mois]=$A70)*(OFFSET(Tablo[JOUR],0,E$1)=$B74))</f>
        <v>0</v>
      </c>
      <c r="F74" s="25">
        <f ca="1">SUMPRODUCT((Tablo[Mois]=$A70)*(OFFSET(Tablo[JOUR],0,F$1)=$B74))</f>
        <v>0</v>
      </c>
      <c r="G74" s="25">
        <f ca="1">SUMPRODUCT((Tablo[Mois]=$A70)*(OFFSET(Tablo[JOUR],0,G$1)=$B74))</f>
        <v>0</v>
      </c>
      <c r="H74" s="25">
        <f ca="1">SUMPRODUCT((Tablo[Mois]=$A70)*(OFFSET(Tablo[JOUR],0,H$1)=$B74))</f>
        <v>0</v>
      </c>
      <c r="I74" s="25">
        <f ca="1">SUMPRODUCT((Tablo[Mois]=$A70)*(OFFSET(Tablo[JOUR],0,I$1)=$B74))</f>
        <v>0</v>
      </c>
      <c r="J74" s="25">
        <f ca="1">SUMPRODUCT((Tablo[Mois]=$A70)*(OFFSET(Tablo[JOUR],0,J$1)=$B74))</f>
        <v>0</v>
      </c>
      <c r="K74" s="25">
        <f ca="1">SUMPRODUCT((Tablo[Mois]=$A70)*(OFFSET(Tablo[JOUR],0,K$1)=$B74))</f>
        <v>0</v>
      </c>
      <c r="L74" s="25">
        <f ca="1">SUMPRODUCT((Tablo[Mois]=$A70)*(OFFSET(Tablo[JOUR],0,L$1)=$B74))</f>
        <v>0</v>
      </c>
      <c r="M74" s="25">
        <f ca="1">SUMPRODUCT((Tablo[Mois]=$A70)*(OFFSET(Tablo[JOUR],0,M$1)=$B74))</f>
        <v>0</v>
      </c>
      <c r="N74" s="25">
        <f ca="1">SUMPRODUCT((Tablo[Mois]=$A70)*(OFFSET(Tablo[JOUR],0,N$1)=$B74))</f>
        <v>0</v>
      </c>
      <c r="O74" s="25">
        <f ca="1">SUMPRODUCT((Tablo[Mois]=$A70)*(OFFSET(Tablo[JOUR],0,O$1)=$B74))</f>
        <v>0</v>
      </c>
      <c r="P74" s="25">
        <f ca="1">SUMPRODUCT((Tablo[Mois]=$A70)*(OFFSET(Tablo[JOUR],0,P$1)=$B74))</f>
        <v>0</v>
      </c>
      <c r="Q74" s="25">
        <f ca="1">SUMPRODUCT((Tablo[Mois]=$A70)*(OFFSET(Tablo[JOUR],0,Q$1)=$B74))</f>
        <v>0</v>
      </c>
      <c r="R74" s="25">
        <f ca="1">SUMPRODUCT((Tablo[Mois]=$A70)*(OFFSET(Tablo[JOUR],0,R$1)=$B74))</f>
        <v>0</v>
      </c>
    </row>
    <row r="75" spans="1:18" x14ac:dyDescent="0.2">
      <c r="A75" s="30"/>
      <c r="B75" s="29" t="s">
        <v>37</v>
      </c>
      <c r="C75" s="25" t="s">
        <v>42</v>
      </c>
      <c r="D75" s="25">
        <f ca="1">SUMPRODUCT((Tablo[Mois]=$A70)*(OFFSET(Tablo[JOUR],0,D$1)=$B75))</f>
        <v>0</v>
      </c>
      <c r="E75" s="25">
        <f ca="1">SUMPRODUCT((Tablo[Mois]=$A70)*(OFFSET(Tablo[JOUR],0,E$1)=$B75))</f>
        <v>0</v>
      </c>
      <c r="F75" s="25">
        <f ca="1">SUMPRODUCT((Tablo[Mois]=$A70)*(OFFSET(Tablo[JOUR],0,F$1)=$B75))</f>
        <v>0</v>
      </c>
      <c r="G75" s="25">
        <f ca="1">SUMPRODUCT((Tablo[Mois]=$A70)*(OFFSET(Tablo[JOUR],0,G$1)=$B75))</f>
        <v>0</v>
      </c>
      <c r="H75" s="25">
        <f ca="1">SUMPRODUCT((Tablo[Mois]=$A70)*(OFFSET(Tablo[JOUR],0,H$1)=$B75))</f>
        <v>0</v>
      </c>
      <c r="I75" s="25">
        <f ca="1">SUMPRODUCT((Tablo[Mois]=$A70)*(OFFSET(Tablo[JOUR],0,I$1)=$B75))</f>
        <v>0</v>
      </c>
      <c r="J75" s="25">
        <f ca="1">SUMPRODUCT((Tablo[Mois]=$A70)*(OFFSET(Tablo[JOUR],0,J$1)=$B75))</f>
        <v>0</v>
      </c>
      <c r="K75" s="25">
        <f ca="1">SUMPRODUCT((Tablo[Mois]=$A70)*(OFFSET(Tablo[JOUR],0,K$1)=$B75))</f>
        <v>0</v>
      </c>
      <c r="L75" s="25">
        <f ca="1">SUMPRODUCT((Tablo[Mois]=$A70)*(OFFSET(Tablo[JOUR],0,L$1)=$B75))</f>
        <v>0</v>
      </c>
      <c r="M75" s="25">
        <f ca="1">SUMPRODUCT((Tablo[Mois]=$A70)*(OFFSET(Tablo[JOUR],0,M$1)=$B75))</f>
        <v>0</v>
      </c>
      <c r="N75" s="25">
        <f ca="1">SUMPRODUCT((Tablo[Mois]=$A70)*(OFFSET(Tablo[JOUR],0,N$1)=$B75))</f>
        <v>0</v>
      </c>
      <c r="O75" s="25">
        <f ca="1">SUMPRODUCT((Tablo[Mois]=$A70)*(OFFSET(Tablo[JOUR],0,O$1)=$B75))</f>
        <v>0</v>
      </c>
      <c r="P75" s="25">
        <f ca="1">SUMPRODUCT((Tablo[Mois]=$A70)*(OFFSET(Tablo[JOUR],0,P$1)=$B75))</f>
        <v>0</v>
      </c>
      <c r="Q75" s="25">
        <f ca="1">SUMPRODUCT((Tablo[Mois]=$A70)*(OFFSET(Tablo[JOUR],0,Q$1)=$B75))</f>
        <v>0</v>
      </c>
      <c r="R75" s="25">
        <f ca="1">SUMPRODUCT((Tablo[Mois]=$A70)*(OFFSET(Tablo[JOUR],0,R$1)=$B75))</f>
        <v>0</v>
      </c>
    </row>
    <row r="76" spans="1:18" s="23" customFormat="1" ht="13.5" thickBot="1" x14ac:dyDescent="0.25">
      <c r="A76" s="22"/>
      <c r="B76" s="31" t="s">
        <v>36</v>
      </c>
      <c r="C76" s="23" t="s">
        <v>42</v>
      </c>
      <c r="D76" s="23">
        <f ca="1">SUMPRODUCT((Tablo[Mois]=$A70)*(OFFSET(Tablo[JOUR],0,D$1)=$B76))</f>
        <v>0</v>
      </c>
      <c r="E76" s="23">
        <f ca="1">SUMPRODUCT((Tablo[Mois]=$A70)*(OFFSET(Tablo[JOUR],0,E$1)=$B76))</f>
        <v>0</v>
      </c>
      <c r="F76" s="23">
        <f ca="1">SUMPRODUCT((Tablo[Mois]=$A70)*(OFFSET(Tablo[JOUR],0,F$1)=$B76))</f>
        <v>0</v>
      </c>
      <c r="G76" s="23">
        <f ca="1">SUMPRODUCT((Tablo[Mois]=$A70)*(OFFSET(Tablo[JOUR],0,G$1)=$B76))</f>
        <v>0</v>
      </c>
      <c r="H76" s="23">
        <f ca="1">SUMPRODUCT((Tablo[Mois]=$A70)*(OFFSET(Tablo[JOUR],0,H$1)=$B76))</f>
        <v>0</v>
      </c>
      <c r="I76" s="23">
        <f ca="1">SUMPRODUCT((Tablo[Mois]=$A70)*(OFFSET(Tablo[JOUR],0,I$1)=$B76))</f>
        <v>0</v>
      </c>
      <c r="J76" s="23">
        <f ca="1">SUMPRODUCT((Tablo[Mois]=$A70)*(OFFSET(Tablo[JOUR],0,J$1)=$B76))</f>
        <v>0</v>
      </c>
      <c r="K76" s="23">
        <f ca="1">SUMPRODUCT((Tablo[Mois]=$A70)*(OFFSET(Tablo[JOUR],0,K$1)=$B76))</f>
        <v>0</v>
      </c>
      <c r="L76" s="23">
        <f ca="1">SUMPRODUCT((Tablo[Mois]=$A70)*(OFFSET(Tablo[JOUR],0,L$1)=$B76))</f>
        <v>0</v>
      </c>
      <c r="M76" s="23">
        <f ca="1">SUMPRODUCT((Tablo[Mois]=$A70)*(OFFSET(Tablo[JOUR],0,M$1)=$B76))</f>
        <v>0</v>
      </c>
      <c r="N76" s="23">
        <f ca="1">SUMPRODUCT((Tablo[Mois]=$A70)*(OFFSET(Tablo[JOUR],0,N$1)=$B76))</f>
        <v>0</v>
      </c>
      <c r="O76" s="23">
        <f ca="1">SUMPRODUCT((Tablo[Mois]=$A70)*(OFFSET(Tablo[JOUR],0,O$1)=$B76))</f>
        <v>0</v>
      </c>
      <c r="P76" s="23">
        <f ca="1">SUMPRODUCT((Tablo[Mois]=$A70)*(OFFSET(Tablo[JOUR],0,P$1)=$B76))</f>
        <v>0</v>
      </c>
      <c r="Q76" s="23">
        <f ca="1">SUMPRODUCT((Tablo[Mois]=$A70)*(OFFSET(Tablo[JOUR],0,Q$1)=$B76))</f>
        <v>0</v>
      </c>
      <c r="R76" s="23">
        <f ca="1">SUMPRODUCT((Tablo[Mois]=$A70)*(OFFSET(Tablo[JOUR],0,R$1)=$B76))</f>
        <v>0</v>
      </c>
    </row>
    <row r="77" spans="1:18" s="21" customFormat="1" x14ac:dyDescent="0.2">
      <c r="A77" s="24">
        <f>EOMONTH(A70+1,0)</f>
        <v>43008</v>
      </c>
      <c r="B77" s="21" t="s">
        <v>17</v>
      </c>
      <c r="C77" s="21" t="s">
        <v>41</v>
      </c>
      <c r="D77" s="32">
        <f ca="1">SUMPRODUCT((Tablo[Mois]=$A77)*(ISNUMBER(Tablo[JOUR])),(OFFSET(Tablo[JOUR],0,D$1)))</f>
        <v>0</v>
      </c>
      <c r="E77" s="32">
        <f ca="1">SUMPRODUCT((Tablo[Mois]=$A77)*(ISNUMBER(Tablo[JOUR])),(OFFSET(Tablo[JOUR],0,E$1)))</f>
        <v>0</v>
      </c>
      <c r="F77" s="32">
        <f ca="1">SUMPRODUCT((Tablo[Mois]=$A77)*(ISNUMBER(Tablo[JOUR])),(OFFSET(Tablo[JOUR],0,F$1)))</f>
        <v>0</v>
      </c>
      <c r="G77" s="32">
        <f ca="1">SUMPRODUCT((Tablo[Mois]=$A77)*(ISNUMBER(Tablo[JOUR])),(OFFSET(Tablo[JOUR],0,G$1)))</f>
        <v>0</v>
      </c>
      <c r="H77" s="32">
        <f ca="1">SUMPRODUCT((Tablo[Mois]=$A77)*(ISNUMBER(Tablo[JOUR])),(OFFSET(Tablo[JOUR],0,H$1)))</f>
        <v>0</v>
      </c>
      <c r="I77" s="32">
        <f ca="1">SUMPRODUCT((Tablo[Mois]=$A77)*(ISNUMBER(Tablo[JOUR])),(OFFSET(Tablo[JOUR],0,I$1)))</f>
        <v>0</v>
      </c>
      <c r="J77" s="32">
        <f ca="1">SUMPRODUCT((Tablo[Mois]=$A77)*(ISNUMBER(Tablo[JOUR])),(OFFSET(Tablo[JOUR],0,J$1)))</f>
        <v>0</v>
      </c>
      <c r="K77" s="32">
        <f ca="1">SUMPRODUCT((Tablo[Mois]=$A77)*(ISNUMBER(Tablo[JOUR])),(OFFSET(Tablo[JOUR],0,K$1)))</f>
        <v>0</v>
      </c>
      <c r="L77" s="32">
        <f ca="1">SUMPRODUCT((Tablo[Mois]=$A77)*(ISNUMBER(Tablo[JOUR])),(OFFSET(Tablo[JOUR],0,L$1)))</f>
        <v>0</v>
      </c>
      <c r="M77" s="32">
        <f ca="1">SUMPRODUCT((Tablo[Mois]=$A77)*(ISNUMBER(Tablo[JOUR])),(OFFSET(Tablo[JOUR],0,M$1)))</f>
        <v>0</v>
      </c>
      <c r="N77" s="32">
        <f ca="1">SUMPRODUCT((Tablo[Mois]=$A77)*(ISNUMBER(Tablo[JOUR])),(OFFSET(Tablo[JOUR],0,N$1)))</f>
        <v>0</v>
      </c>
      <c r="O77" s="32">
        <f ca="1">SUMPRODUCT((Tablo[Mois]=$A77)*(ISNUMBER(Tablo[JOUR])),(OFFSET(Tablo[JOUR],0,O$1)))</f>
        <v>0</v>
      </c>
      <c r="P77" s="32">
        <f ca="1">SUMPRODUCT((Tablo[Mois]=$A77)*(ISNUMBER(Tablo[JOUR])),(OFFSET(Tablo[JOUR],0,P$1)))</f>
        <v>0</v>
      </c>
      <c r="Q77" s="32">
        <f ca="1">SUMPRODUCT((Tablo[Mois]=$A77)*(ISNUMBER(Tablo[JOUR])),(OFFSET(Tablo[JOUR],0,Q$1)))</f>
        <v>0</v>
      </c>
      <c r="R77" s="32">
        <f ca="1">SUMPRODUCT((Tablo[Mois]=$A77)*(ISNUMBER(Tablo[JOUR])),(OFFSET(Tablo[JOUR],0,R$1)))</f>
        <v>0</v>
      </c>
    </row>
    <row r="78" spans="1:18" x14ac:dyDescent="0.2">
      <c r="A78" s="30"/>
      <c r="B78" s="25" t="s">
        <v>18</v>
      </c>
      <c r="C78" s="25" t="s">
        <v>41</v>
      </c>
      <c r="D78" s="33">
        <f ca="1">SUMPRODUCT((Tablo[Mois]=$A77)*(Tablo[JOUR]="HEURES SUP"),(OFFSET(Tablo[JOUR],0,D$1)))</f>
        <v>0</v>
      </c>
      <c r="E78" s="33">
        <f ca="1">SUMPRODUCT((Tablo[Mois]=$A77)*(Tablo[JOUR]="HEURES SUP"),(OFFSET(Tablo[JOUR],0,E$1)))</f>
        <v>0</v>
      </c>
      <c r="F78" s="33">
        <f ca="1">SUMPRODUCT((Tablo[Mois]=$A77)*(Tablo[JOUR]="HEURES SUP"),(OFFSET(Tablo[JOUR],0,F$1)))</f>
        <v>0</v>
      </c>
      <c r="G78" s="33">
        <f ca="1">SUMPRODUCT((Tablo[Mois]=$A77)*(Tablo[JOUR]="HEURES SUP"),(OFFSET(Tablo[JOUR],0,G$1)))</f>
        <v>0</v>
      </c>
      <c r="H78" s="33">
        <f ca="1">SUMPRODUCT((Tablo[Mois]=$A77)*(Tablo[JOUR]="HEURES SUP"),(OFFSET(Tablo[JOUR],0,H$1)))</f>
        <v>0</v>
      </c>
      <c r="I78" s="33">
        <f ca="1">SUMPRODUCT((Tablo[Mois]=$A77)*(Tablo[JOUR]="HEURES SUP"),(OFFSET(Tablo[JOUR],0,I$1)))</f>
        <v>0</v>
      </c>
      <c r="J78" s="33">
        <f ca="1">SUMPRODUCT((Tablo[Mois]=$A77)*(Tablo[JOUR]="HEURES SUP"),(OFFSET(Tablo[JOUR],0,J$1)))</f>
        <v>0</v>
      </c>
      <c r="K78" s="33">
        <f ca="1">SUMPRODUCT((Tablo[Mois]=$A77)*(Tablo[JOUR]="HEURES SUP"),(OFFSET(Tablo[JOUR],0,K$1)))</f>
        <v>0</v>
      </c>
      <c r="L78" s="33">
        <f ca="1">SUMPRODUCT((Tablo[Mois]=$A77)*(Tablo[JOUR]="HEURES SUP"),(OFFSET(Tablo[JOUR],0,L$1)))</f>
        <v>0</v>
      </c>
      <c r="M78" s="33">
        <f ca="1">SUMPRODUCT((Tablo[Mois]=$A77)*(Tablo[JOUR]="HEURES SUP"),(OFFSET(Tablo[JOUR],0,M$1)))</f>
        <v>0</v>
      </c>
      <c r="N78" s="33">
        <f ca="1">SUMPRODUCT((Tablo[Mois]=$A77)*(Tablo[JOUR]="HEURES SUP"),(OFFSET(Tablo[JOUR],0,N$1)))</f>
        <v>0</v>
      </c>
      <c r="O78" s="33">
        <f ca="1">SUMPRODUCT((Tablo[Mois]=$A77)*(Tablo[JOUR]="HEURES SUP"),(OFFSET(Tablo[JOUR],0,O$1)))</f>
        <v>0</v>
      </c>
      <c r="P78" s="33">
        <f ca="1">SUMPRODUCT((Tablo[Mois]=$A77)*(Tablo[JOUR]="HEURES SUP"),(OFFSET(Tablo[JOUR],0,P$1)))</f>
        <v>0</v>
      </c>
      <c r="Q78" s="33">
        <f ca="1">SUMPRODUCT((Tablo[Mois]=$A77)*(Tablo[JOUR]="HEURES SUP"),(OFFSET(Tablo[JOUR],0,Q$1)))</f>
        <v>0</v>
      </c>
      <c r="R78" s="33">
        <f ca="1">SUMPRODUCT((Tablo[Mois]=$A77)*(Tablo[JOUR]="HEURES SUP"),(OFFSET(Tablo[JOUR],0,R$1)))</f>
        <v>0</v>
      </c>
    </row>
    <row r="79" spans="1:18" s="36" customFormat="1" x14ac:dyDescent="0.2">
      <c r="A79" s="35"/>
      <c r="B79" s="36" t="s">
        <v>43</v>
      </c>
      <c r="C79" s="37" t="s">
        <v>42</v>
      </c>
      <c r="D79" s="36">
        <f ca="1">SUMPRODUCT((Tablo[Mois]=$A77)*(ISNUMBER(Tablo[JOUR]))*(OFFSET(Tablo[JOUR],0,D$1)&lt;7)*(OFFSET(Tablo[JOUR],0,D$1)&lt;&gt;""))</f>
        <v>0</v>
      </c>
      <c r="E79" s="36">
        <f ca="1">SUMPRODUCT((Tablo[Mois]=$A77)*(ISNUMBER(Tablo[JOUR]))*(OFFSET(Tablo[JOUR],0,E$1)&lt;7)*(OFFSET(Tablo[JOUR],0,E$1)&lt;&gt;""))</f>
        <v>0</v>
      </c>
      <c r="F79" s="36">
        <f ca="1">SUMPRODUCT((Tablo[Mois]=$A77)*(ISNUMBER(Tablo[JOUR]))*(OFFSET(Tablo[JOUR],0,F$1)&lt;7)*(OFFSET(Tablo[JOUR],0,F$1)&lt;&gt;""))</f>
        <v>0</v>
      </c>
      <c r="G79" s="36">
        <f ca="1">SUMPRODUCT((Tablo[Mois]=$A77)*(ISNUMBER(Tablo[JOUR]))*(OFFSET(Tablo[JOUR],0,G$1)&lt;7)*(OFFSET(Tablo[JOUR],0,G$1)&lt;&gt;""))</f>
        <v>0</v>
      </c>
      <c r="H79" s="36">
        <f ca="1">SUMPRODUCT((Tablo[Mois]=$A77)*(ISNUMBER(Tablo[JOUR]))*(OFFSET(Tablo[JOUR],0,H$1)&lt;7)*(OFFSET(Tablo[JOUR],0,H$1)&lt;&gt;""))</f>
        <v>0</v>
      </c>
      <c r="I79" s="36">
        <f ca="1">SUMPRODUCT((Tablo[Mois]=$A77)*(ISNUMBER(Tablo[JOUR]))*(OFFSET(Tablo[JOUR],0,I$1)&lt;7)*(OFFSET(Tablo[JOUR],0,I$1)&lt;&gt;""))</f>
        <v>0</v>
      </c>
      <c r="J79" s="36">
        <f ca="1">SUMPRODUCT((Tablo[Mois]=$A77)*(ISNUMBER(Tablo[JOUR]))*(OFFSET(Tablo[JOUR],0,J$1)&lt;7)*(OFFSET(Tablo[JOUR],0,J$1)&lt;&gt;""))</f>
        <v>0</v>
      </c>
      <c r="K79" s="36">
        <f ca="1">SUMPRODUCT((Tablo[Mois]=$A77)*(ISNUMBER(Tablo[JOUR]))*(OFFSET(Tablo[JOUR],0,K$1)&lt;7)*(OFFSET(Tablo[JOUR],0,K$1)&lt;&gt;""))</f>
        <v>0</v>
      </c>
      <c r="L79" s="36">
        <f ca="1">SUMPRODUCT((Tablo[Mois]=$A77)*(ISNUMBER(Tablo[JOUR]))*(OFFSET(Tablo[JOUR],0,L$1)&lt;7)*(OFFSET(Tablo[JOUR],0,L$1)&lt;&gt;""))</f>
        <v>0</v>
      </c>
      <c r="M79" s="36">
        <f ca="1">SUMPRODUCT((Tablo[Mois]=$A77)*(ISNUMBER(Tablo[JOUR]))*(OFFSET(Tablo[JOUR],0,M$1)&lt;7)*(OFFSET(Tablo[JOUR],0,M$1)&lt;&gt;""))</f>
        <v>0</v>
      </c>
      <c r="N79" s="36">
        <f ca="1">SUMPRODUCT((Tablo[Mois]=$A77)*(ISNUMBER(Tablo[JOUR]))*(OFFSET(Tablo[JOUR],0,N$1)&lt;7)*(OFFSET(Tablo[JOUR],0,N$1)&lt;&gt;""))</f>
        <v>0</v>
      </c>
      <c r="O79" s="36">
        <f ca="1">SUMPRODUCT((Tablo[Mois]=$A77)*(ISNUMBER(Tablo[JOUR]))*(OFFSET(Tablo[JOUR],0,O$1)&lt;7)*(OFFSET(Tablo[JOUR],0,O$1)&lt;&gt;""))</f>
        <v>0</v>
      </c>
      <c r="P79" s="36">
        <f ca="1">SUMPRODUCT((Tablo[Mois]=$A77)*(ISNUMBER(Tablo[JOUR]))*(OFFSET(Tablo[JOUR],0,P$1)&lt;7)*(OFFSET(Tablo[JOUR],0,P$1)&lt;&gt;""))</f>
        <v>0</v>
      </c>
      <c r="Q79" s="36">
        <f ca="1">SUMPRODUCT((Tablo[Mois]=$A77)*(ISNUMBER(Tablo[JOUR]))*(OFFSET(Tablo[JOUR],0,Q$1)&lt;7)*(OFFSET(Tablo[JOUR],0,Q$1)&lt;&gt;""))</f>
        <v>0</v>
      </c>
      <c r="R79" s="36">
        <f ca="1">SUMPRODUCT((Tablo[Mois]=$A77)*(ISNUMBER(Tablo[JOUR]))*(OFFSET(Tablo[JOUR],0,R$1)&lt;7)*(OFFSET(Tablo[JOUR],0,R$1)&lt;&gt;""))</f>
        <v>0</v>
      </c>
    </row>
    <row r="80" spans="1:18" x14ac:dyDescent="0.2">
      <c r="A80" s="30"/>
      <c r="B80" s="27" t="s">
        <v>19</v>
      </c>
      <c r="C80" s="25" t="s">
        <v>42</v>
      </c>
      <c r="D80" s="25">
        <f>SUMPRODUCT((Tablo[Mois]=$A77)*(COUNTIF(JF,Tablo[JOUR])))</f>
        <v>0</v>
      </c>
      <c r="E80" s="25">
        <f>SUMPRODUCT((Tablo[Mois]=$A77)*(COUNTIF(JF,Tablo[JOUR])))</f>
        <v>0</v>
      </c>
      <c r="F80" s="25">
        <f>SUMPRODUCT((Tablo[Mois]=$A77)*(COUNTIF(JF,Tablo[JOUR])))</f>
        <v>0</v>
      </c>
      <c r="G80" s="25">
        <f>SUMPRODUCT((Tablo[Mois]=$A77)*(COUNTIF(JF,Tablo[JOUR])))</f>
        <v>0</v>
      </c>
      <c r="H80" s="25">
        <f>SUMPRODUCT((Tablo[Mois]=$A77)*(COUNTIF(JF,Tablo[JOUR])))</f>
        <v>0</v>
      </c>
      <c r="I80" s="25">
        <f>SUMPRODUCT((Tablo[Mois]=$A77)*(COUNTIF(JF,Tablo[JOUR])))</f>
        <v>0</v>
      </c>
      <c r="J80" s="25">
        <f>SUMPRODUCT((Tablo[Mois]=$A77)*(COUNTIF(JF,Tablo[JOUR])))</f>
        <v>0</v>
      </c>
      <c r="K80" s="25">
        <f>SUMPRODUCT((Tablo[Mois]=$A77)*(COUNTIF(JF,Tablo[JOUR])))</f>
        <v>0</v>
      </c>
      <c r="L80" s="25">
        <f>SUMPRODUCT((Tablo[Mois]=$A77)*(COUNTIF(JF,Tablo[JOUR])))</f>
        <v>0</v>
      </c>
      <c r="M80" s="25">
        <f>SUMPRODUCT((Tablo[Mois]=$A77)*(COUNTIF(JF,Tablo[JOUR])))</f>
        <v>0</v>
      </c>
      <c r="N80" s="25">
        <f>SUMPRODUCT((Tablo[Mois]=$A77)*(COUNTIF(JF,Tablo[JOUR])))</f>
        <v>0</v>
      </c>
      <c r="O80" s="25">
        <f>SUMPRODUCT((Tablo[Mois]=$A77)*(COUNTIF(JF,Tablo[JOUR])))</f>
        <v>0</v>
      </c>
      <c r="P80" s="25">
        <f>SUMPRODUCT((Tablo[Mois]=$A77)*(COUNTIF(JF,Tablo[JOUR])))</f>
        <v>0</v>
      </c>
      <c r="Q80" s="25">
        <f>SUMPRODUCT((Tablo[Mois]=$A77)*(COUNTIF(JF,Tablo[JOUR])))</f>
        <v>0</v>
      </c>
      <c r="R80" s="25">
        <f>SUMPRODUCT((Tablo[Mois]=$A77)*(COUNTIF(JF,Tablo[JOUR])))</f>
        <v>0</v>
      </c>
    </row>
    <row r="81" spans="1:18" x14ac:dyDescent="0.2">
      <c r="A81" s="30"/>
      <c r="B81" s="28" t="s">
        <v>38</v>
      </c>
      <c r="C81" s="25" t="s">
        <v>42</v>
      </c>
      <c r="D81" s="25">
        <f ca="1">SUMPRODUCT((Tablo[Mois]=$A77)*(OFFSET(Tablo[JOUR],0,D$1)=$B81))</f>
        <v>0</v>
      </c>
      <c r="E81" s="25">
        <f ca="1">SUMPRODUCT((Tablo[Mois]=$A77)*(OFFSET(Tablo[JOUR],0,E$1)=$B81))</f>
        <v>0</v>
      </c>
      <c r="F81" s="25">
        <f ca="1">SUMPRODUCT((Tablo[Mois]=$A77)*(OFFSET(Tablo[JOUR],0,F$1)=$B81))</f>
        <v>0</v>
      </c>
      <c r="G81" s="25">
        <f ca="1">SUMPRODUCT((Tablo[Mois]=$A77)*(OFFSET(Tablo[JOUR],0,G$1)=$B81))</f>
        <v>0</v>
      </c>
      <c r="H81" s="25">
        <f ca="1">SUMPRODUCT((Tablo[Mois]=$A77)*(OFFSET(Tablo[JOUR],0,H$1)=$B81))</f>
        <v>0</v>
      </c>
      <c r="I81" s="25">
        <f ca="1">SUMPRODUCT((Tablo[Mois]=$A77)*(OFFSET(Tablo[JOUR],0,I$1)=$B81))</f>
        <v>0</v>
      </c>
      <c r="J81" s="25">
        <f ca="1">SUMPRODUCT((Tablo[Mois]=$A77)*(OFFSET(Tablo[JOUR],0,J$1)=$B81))</f>
        <v>0</v>
      </c>
      <c r="K81" s="25">
        <f ca="1">SUMPRODUCT((Tablo[Mois]=$A77)*(OFFSET(Tablo[JOUR],0,K$1)=$B81))</f>
        <v>0</v>
      </c>
      <c r="L81" s="25">
        <f ca="1">SUMPRODUCT((Tablo[Mois]=$A77)*(OFFSET(Tablo[JOUR],0,L$1)=$B81))</f>
        <v>0</v>
      </c>
      <c r="M81" s="25">
        <f ca="1">SUMPRODUCT((Tablo[Mois]=$A77)*(OFFSET(Tablo[JOUR],0,M$1)=$B81))</f>
        <v>0</v>
      </c>
      <c r="N81" s="25">
        <f ca="1">SUMPRODUCT((Tablo[Mois]=$A77)*(OFFSET(Tablo[JOUR],0,N$1)=$B81))</f>
        <v>0</v>
      </c>
      <c r="O81" s="25">
        <f ca="1">SUMPRODUCT((Tablo[Mois]=$A77)*(OFFSET(Tablo[JOUR],0,O$1)=$B81))</f>
        <v>0</v>
      </c>
      <c r="P81" s="25">
        <f ca="1">SUMPRODUCT((Tablo[Mois]=$A77)*(OFFSET(Tablo[JOUR],0,P$1)=$B81))</f>
        <v>0</v>
      </c>
      <c r="Q81" s="25">
        <f ca="1">SUMPRODUCT((Tablo[Mois]=$A77)*(OFFSET(Tablo[JOUR],0,Q$1)=$B81))</f>
        <v>0</v>
      </c>
      <c r="R81" s="25">
        <f ca="1">SUMPRODUCT((Tablo[Mois]=$A77)*(OFFSET(Tablo[JOUR],0,R$1)=$B81))</f>
        <v>0</v>
      </c>
    </row>
    <row r="82" spans="1:18" x14ac:dyDescent="0.2">
      <c r="A82" s="30"/>
      <c r="B82" s="29" t="s">
        <v>37</v>
      </c>
      <c r="C82" s="25" t="s">
        <v>42</v>
      </c>
      <c r="D82" s="25">
        <f ca="1">SUMPRODUCT((Tablo[Mois]=$A77)*(OFFSET(Tablo[JOUR],0,D$1)=$B82))</f>
        <v>0</v>
      </c>
      <c r="E82" s="25">
        <f ca="1">SUMPRODUCT((Tablo[Mois]=$A77)*(OFFSET(Tablo[JOUR],0,E$1)=$B82))</f>
        <v>0</v>
      </c>
      <c r="F82" s="25">
        <f ca="1">SUMPRODUCT((Tablo[Mois]=$A77)*(OFFSET(Tablo[JOUR],0,F$1)=$B82))</f>
        <v>0</v>
      </c>
      <c r="G82" s="25">
        <f ca="1">SUMPRODUCT((Tablo[Mois]=$A77)*(OFFSET(Tablo[JOUR],0,G$1)=$B82))</f>
        <v>0</v>
      </c>
      <c r="H82" s="25">
        <f ca="1">SUMPRODUCT((Tablo[Mois]=$A77)*(OFFSET(Tablo[JOUR],0,H$1)=$B82))</f>
        <v>0</v>
      </c>
      <c r="I82" s="25">
        <f ca="1">SUMPRODUCT((Tablo[Mois]=$A77)*(OFFSET(Tablo[JOUR],0,I$1)=$B82))</f>
        <v>0</v>
      </c>
      <c r="J82" s="25">
        <f ca="1">SUMPRODUCT((Tablo[Mois]=$A77)*(OFFSET(Tablo[JOUR],0,J$1)=$B82))</f>
        <v>0</v>
      </c>
      <c r="K82" s="25">
        <f ca="1">SUMPRODUCT((Tablo[Mois]=$A77)*(OFFSET(Tablo[JOUR],0,K$1)=$B82))</f>
        <v>0</v>
      </c>
      <c r="L82" s="25">
        <f ca="1">SUMPRODUCT((Tablo[Mois]=$A77)*(OFFSET(Tablo[JOUR],0,L$1)=$B82))</f>
        <v>0</v>
      </c>
      <c r="M82" s="25">
        <f ca="1">SUMPRODUCT((Tablo[Mois]=$A77)*(OFFSET(Tablo[JOUR],0,M$1)=$B82))</f>
        <v>0</v>
      </c>
      <c r="N82" s="25">
        <f ca="1">SUMPRODUCT((Tablo[Mois]=$A77)*(OFFSET(Tablo[JOUR],0,N$1)=$B82))</f>
        <v>0</v>
      </c>
      <c r="O82" s="25">
        <f ca="1">SUMPRODUCT((Tablo[Mois]=$A77)*(OFFSET(Tablo[JOUR],0,O$1)=$B82))</f>
        <v>0</v>
      </c>
      <c r="P82" s="25">
        <f ca="1">SUMPRODUCT((Tablo[Mois]=$A77)*(OFFSET(Tablo[JOUR],0,P$1)=$B82))</f>
        <v>0</v>
      </c>
      <c r="Q82" s="25">
        <f ca="1">SUMPRODUCT((Tablo[Mois]=$A77)*(OFFSET(Tablo[JOUR],0,Q$1)=$B82))</f>
        <v>0</v>
      </c>
      <c r="R82" s="25">
        <f ca="1">SUMPRODUCT((Tablo[Mois]=$A77)*(OFFSET(Tablo[JOUR],0,R$1)=$B82))</f>
        <v>0</v>
      </c>
    </row>
    <row r="83" spans="1:18" s="23" customFormat="1" ht="13.5" thickBot="1" x14ac:dyDescent="0.25">
      <c r="A83" s="22"/>
      <c r="B83" s="31" t="s">
        <v>36</v>
      </c>
      <c r="C83" s="23" t="s">
        <v>42</v>
      </c>
      <c r="D83" s="23">
        <f ca="1">SUMPRODUCT((Tablo[Mois]=$A77)*(OFFSET(Tablo[JOUR],0,D$1)=$B83))</f>
        <v>0</v>
      </c>
      <c r="E83" s="23">
        <f ca="1">SUMPRODUCT((Tablo[Mois]=$A77)*(OFFSET(Tablo[JOUR],0,E$1)=$B83))</f>
        <v>0</v>
      </c>
      <c r="F83" s="23">
        <f ca="1">SUMPRODUCT((Tablo[Mois]=$A77)*(OFFSET(Tablo[JOUR],0,F$1)=$B83))</f>
        <v>0</v>
      </c>
      <c r="G83" s="23">
        <f ca="1">SUMPRODUCT((Tablo[Mois]=$A77)*(OFFSET(Tablo[JOUR],0,G$1)=$B83))</f>
        <v>0</v>
      </c>
      <c r="H83" s="23">
        <f ca="1">SUMPRODUCT((Tablo[Mois]=$A77)*(OFFSET(Tablo[JOUR],0,H$1)=$B83))</f>
        <v>0</v>
      </c>
      <c r="I83" s="23">
        <f ca="1">SUMPRODUCT((Tablo[Mois]=$A77)*(OFFSET(Tablo[JOUR],0,I$1)=$B83))</f>
        <v>0</v>
      </c>
      <c r="J83" s="23">
        <f ca="1">SUMPRODUCT((Tablo[Mois]=$A77)*(OFFSET(Tablo[JOUR],0,J$1)=$B83))</f>
        <v>0</v>
      </c>
      <c r="K83" s="23">
        <f ca="1">SUMPRODUCT((Tablo[Mois]=$A77)*(OFFSET(Tablo[JOUR],0,K$1)=$B83))</f>
        <v>0</v>
      </c>
      <c r="L83" s="23">
        <f ca="1">SUMPRODUCT((Tablo[Mois]=$A77)*(OFFSET(Tablo[JOUR],0,L$1)=$B83))</f>
        <v>0</v>
      </c>
      <c r="M83" s="23">
        <f ca="1">SUMPRODUCT((Tablo[Mois]=$A77)*(OFFSET(Tablo[JOUR],0,M$1)=$B83))</f>
        <v>0</v>
      </c>
      <c r="N83" s="23">
        <f ca="1">SUMPRODUCT((Tablo[Mois]=$A77)*(OFFSET(Tablo[JOUR],0,N$1)=$B83))</f>
        <v>0</v>
      </c>
      <c r="O83" s="23">
        <f ca="1">SUMPRODUCT((Tablo[Mois]=$A77)*(OFFSET(Tablo[JOUR],0,O$1)=$B83))</f>
        <v>0</v>
      </c>
      <c r="P83" s="23">
        <f ca="1">SUMPRODUCT((Tablo[Mois]=$A77)*(OFFSET(Tablo[JOUR],0,P$1)=$B83))</f>
        <v>0</v>
      </c>
      <c r="Q83" s="23">
        <f ca="1">SUMPRODUCT((Tablo[Mois]=$A77)*(OFFSET(Tablo[JOUR],0,Q$1)=$B83))</f>
        <v>0</v>
      </c>
      <c r="R83" s="23">
        <f ca="1">SUMPRODUCT((Tablo[Mois]=$A77)*(OFFSET(Tablo[JOUR],0,R$1)=$B83))</f>
        <v>0</v>
      </c>
    </row>
    <row r="84" spans="1:18" s="21" customFormat="1" x14ac:dyDescent="0.2">
      <c r="A84" s="24">
        <f>EOMONTH(A77+1,0)</f>
        <v>43039</v>
      </c>
      <c r="B84" s="21" t="s">
        <v>17</v>
      </c>
      <c r="C84" s="21" t="s">
        <v>41</v>
      </c>
      <c r="D84" s="32">
        <f ca="1">SUMPRODUCT((Tablo[Mois]=$A84)*(ISNUMBER(Tablo[JOUR])),(OFFSET(Tablo[JOUR],0,D$1)))</f>
        <v>0</v>
      </c>
      <c r="E84" s="32">
        <f ca="1">SUMPRODUCT((Tablo[Mois]=$A84)*(ISNUMBER(Tablo[JOUR])),(OFFSET(Tablo[JOUR],0,E$1)))</f>
        <v>0</v>
      </c>
      <c r="F84" s="32">
        <f ca="1">SUMPRODUCT((Tablo[Mois]=$A84)*(ISNUMBER(Tablo[JOUR])),(OFFSET(Tablo[JOUR],0,F$1)))</f>
        <v>0</v>
      </c>
      <c r="G84" s="32">
        <f ca="1">SUMPRODUCT((Tablo[Mois]=$A84)*(ISNUMBER(Tablo[JOUR])),(OFFSET(Tablo[JOUR],0,G$1)))</f>
        <v>0</v>
      </c>
      <c r="H84" s="32">
        <f ca="1">SUMPRODUCT((Tablo[Mois]=$A84)*(ISNUMBER(Tablo[JOUR])),(OFFSET(Tablo[JOUR],0,H$1)))</f>
        <v>0</v>
      </c>
      <c r="I84" s="32">
        <f ca="1">SUMPRODUCT((Tablo[Mois]=$A84)*(ISNUMBER(Tablo[JOUR])),(OFFSET(Tablo[JOUR],0,I$1)))</f>
        <v>0</v>
      </c>
      <c r="J84" s="32">
        <f ca="1">SUMPRODUCT((Tablo[Mois]=$A84)*(ISNUMBER(Tablo[JOUR])),(OFFSET(Tablo[JOUR],0,J$1)))</f>
        <v>0</v>
      </c>
      <c r="K84" s="32">
        <f ca="1">SUMPRODUCT((Tablo[Mois]=$A84)*(ISNUMBER(Tablo[JOUR])),(OFFSET(Tablo[JOUR],0,K$1)))</f>
        <v>0</v>
      </c>
      <c r="L84" s="32">
        <f ca="1">SUMPRODUCT((Tablo[Mois]=$A84)*(ISNUMBER(Tablo[JOUR])),(OFFSET(Tablo[JOUR],0,L$1)))</f>
        <v>0</v>
      </c>
      <c r="M84" s="32">
        <f ca="1">SUMPRODUCT((Tablo[Mois]=$A84)*(ISNUMBER(Tablo[JOUR])),(OFFSET(Tablo[JOUR],0,M$1)))</f>
        <v>0</v>
      </c>
      <c r="N84" s="32">
        <f ca="1">SUMPRODUCT((Tablo[Mois]=$A84)*(ISNUMBER(Tablo[JOUR])),(OFFSET(Tablo[JOUR],0,N$1)))</f>
        <v>0</v>
      </c>
      <c r="O84" s="32">
        <f ca="1">SUMPRODUCT((Tablo[Mois]=$A84)*(ISNUMBER(Tablo[JOUR])),(OFFSET(Tablo[JOUR],0,O$1)))</f>
        <v>0</v>
      </c>
      <c r="P84" s="32">
        <f ca="1">SUMPRODUCT((Tablo[Mois]=$A84)*(ISNUMBER(Tablo[JOUR])),(OFFSET(Tablo[JOUR],0,P$1)))</f>
        <v>0</v>
      </c>
      <c r="Q84" s="32">
        <f ca="1">SUMPRODUCT((Tablo[Mois]=$A84)*(ISNUMBER(Tablo[JOUR])),(OFFSET(Tablo[JOUR],0,Q$1)))</f>
        <v>0</v>
      </c>
      <c r="R84" s="32">
        <f ca="1">SUMPRODUCT((Tablo[Mois]=$A84)*(ISNUMBER(Tablo[JOUR])),(OFFSET(Tablo[JOUR],0,R$1)))</f>
        <v>0</v>
      </c>
    </row>
    <row r="85" spans="1:18" x14ac:dyDescent="0.2">
      <c r="A85" s="30"/>
      <c r="B85" s="25" t="s">
        <v>18</v>
      </c>
      <c r="C85" s="25" t="s">
        <v>41</v>
      </c>
      <c r="D85" s="33">
        <f ca="1">SUMPRODUCT((Tablo[Mois]=$A84)*(Tablo[JOUR]="HEURES SUP"),(OFFSET(Tablo[JOUR],0,D$1)))</f>
        <v>0</v>
      </c>
      <c r="E85" s="33">
        <f ca="1">SUMPRODUCT((Tablo[Mois]=$A84)*(Tablo[JOUR]="HEURES SUP"),(OFFSET(Tablo[JOUR],0,E$1)))</f>
        <v>0</v>
      </c>
      <c r="F85" s="33">
        <f ca="1">SUMPRODUCT((Tablo[Mois]=$A84)*(Tablo[JOUR]="HEURES SUP"),(OFFSET(Tablo[JOUR],0,F$1)))</f>
        <v>0</v>
      </c>
      <c r="G85" s="33">
        <f ca="1">SUMPRODUCT((Tablo[Mois]=$A84)*(Tablo[JOUR]="HEURES SUP"),(OFFSET(Tablo[JOUR],0,G$1)))</f>
        <v>0</v>
      </c>
      <c r="H85" s="33">
        <f ca="1">SUMPRODUCT((Tablo[Mois]=$A84)*(Tablo[JOUR]="HEURES SUP"),(OFFSET(Tablo[JOUR],0,H$1)))</f>
        <v>0</v>
      </c>
      <c r="I85" s="33">
        <f ca="1">SUMPRODUCT((Tablo[Mois]=$A84)*(Tablo[JOUR]="HEURES SUP"),(OFFSET(Tablo[JOUR],0,I$1)))</f>
        <v>0</v>
      </c>
      <c r="J85" s="33">
        <f ca="1">SUMPRODUCT((Tablo[Mois]=$A84)*(Tablo[JOUR]="HEURES SUP"),(OFFSET(Tablo[JOUR],0,J$1)))</f>
        <v>0</v>
      </c>
      <c r="K85" s="33">
        <f ca="1">SUMPRODUCT((Tablo[Mois]=$A84)*(Tablo[JOUR]="HEURES SUP"),(OFFSET(Tablo[JOUR],0,K$1)))</f>
        <v>0</v>
      </c>
      <c r="L85" s="33">
        <f ca="1">SUMPRODUCT((Tablo[Mois]=$A84)*(Tablo[JOUR]="HEURES SUP"),(OFFSET(Tablo[JOUR],0,L$1)))</f>
        <v>0</v>
      </c>
      <c r="M85" s="33">
        <f ca="1">SUMPRODUCT((Tablo[Mois]=$A84)*(Tablo[JOUR]="HEURES SUP"),(OFFSET(Tablo[JOUR],0,M$1)))</f>
        <v>0</v>
      </c>
      <c r="N85" s="33">
        <f ca="1">SUMPRODUCT((Tablo[Mois]=$A84)*(Tablo[JOUR]="HEURES SUP"),(OFFSET(Tablo[JOUR],0,N$1)))</f>
        <v>0</v>
      </c>
      <c r="O85" s="33">
        <f ca="1">SUMPRODUCT((Tablo[Mois]=$A84)*(Tablo[JOUR]="HEURES SUP"),(OFFSET(Tablo[JOUR],0,O$1)))</f>
        <v>0</v>
      </c>
      <c r="P85" s="33">
        <f ca="1">SUMPRODUCT((Tablo[Mois]=$A84)*(Tablo[JOUR]="HEURES SUP"),(OFFSET(Tablo[JOUR],0,P$1)))</f>
        <v>0</v>
      </c>
      <c r="Q85" s="33">
        <f ca="1">SUMPRODUCT((Tablo[Mois]=$A84)*(Tablo[JOUR]="HEURES SUP"),(OFFSET(Tablo[JOUR],0,Q$1)))</f>
        <v>0</v>
      </c>
      <c r="R85" s="33">
        <f ca="1">SUMPRODUCT((Tablo[Mois]=$A84)*(Tablo[JOUR]="HEURES SUP"),(OFFSET(Tablo[JOUR],0,R$1)))</f>
        <v>0</v>
      </c>
    </row>
    <row r="86" spans="1:18" s="36" customFormat="1" x14ac:dyDescent="0.2">
      <c r="A86" s="35"/>
      <c r="B86" s="36" t="s">
        <v>43</v>
      </c>
      <c r="C86" s="37" t="s">
        <v>42</v>
      </c>
      <c r="D86" s="36">
        <f ca="1">SUMPRODUCT((Tablo[Mois]=$A84)*(ISNUMBER(Tablo[JOUR]))*(OFFSET(Tablo[JOUR],0,D$1)&lt;7)*(OFFSET(Tablo[JOUR],0,D$1)&lt;&gt;""))</f>
        <v>0</v>
      </c>
      <c r="E86" s="36">
        <f ca="1">SUMPRODUCT((Tablo[Mois]=$A84)*(ISNUMBER(Tablo[JOUR]))*(OFFSET(Tablo[JOUR],0,E$1)&lt;7)*(OFFSET(Tablo[JOUR],0,E$1)&lt;&gt;""))</f>
        <v>0</v>
      </c>
      <c r="F86" s="36">
        <f ca="1">SUMPRODUCT((Tablo[Mois]=$A84)*(ISNUMBER(Tablo[JOUR]))*(OFFSET(Tablo[JOUR],0,F$1)&lt;7)*(OFFSET(Tablo[JOUR],0,F$1)&lt;&gt;""))</f>
        <v>0</v>
      </c>
      <c r="G86" s="36">
        <f ca="1">SUMPRODUCT((Tablo[Mois]=$A84)*(ISNUMBER(Tablo[JOUR]))*(OFFSET(Tablo[JOUR],0,G$1)&lt;7)*(OFFSET(Tablo[JOUR],0,G$1)&lt;&gt;""))</f>
        <v>0</v>
      </c>
      <c r="H86" s="36">
        <f ca="1">SUMPRODUCT((Tablo[Mois]=$A84)*(ISNUMBER(Tablo[JOUR]))*(OFFSET(Tablo[JOUR],0,H$1)&lt;7)*(OFFSET(Tablo[JOUR],0,H$1)&lt;&gt;""))</f>
        <v>0</v>
      </c>
      <c r="I86" s="36">
        <f ca="1">SUMPRODUCT((Tablo[Mois]=$A84)*(ISNUMBER(Tablo[JOUR]))*(OFFSET(Tablo[JOUR],0,I$1)&lt;7)*(OFFSET(Tablo[JOUR],0,I$1)&lt;&gt;""))</f>
        <v>0</v>
      </c>
      <c r="J86" s="36">
        <f ca="1">SUMPRODUCT((Tablo[Mois]=$A84)*(ISNUMBER(Tablo[JOUR]))*(OFFSET(Tablo[JOUR],0,J$1)&lt;7)*(OFFSET(Tablo[JOUR],0,J$1)&lt;&gt;""))</f>
        <v>0</v>
      </c>
      <c r="K86" s="36">
        <f ca="1">SUMPRODUCT((Tablo[Mois]=$A84)*(ISNUMBER(Tablo[JOUR]))*(OFFSET(Tablo[JOUR],0,K$1)&lt;7)*(OFFSET(Tablo[JOUR],0,K$1)&lt;&gt;""))</f>
        <v>0</v>
      </c>
      <c r="L86" s="36">
        <f ca="1">SUMPRODUCT((Tablo[Mois]=$A84)*(ISNUMBER(Tablo[JOUR]))*(OFFSET(Tablo[JOUR],0,L$1)&lt;7)*(OFFSET(Tablo[JOUR],0,L$1)&lt;&gt;""))</f>
        <v>0</v>
      </c>
      <c r="M86" s="36">
        <f ca="1">SUMPRODUCT((Tablo[Mois]=$A84)*(ISNUMBER(Tablo[JOUR]))*(OFFSET(Tablo[JOUR],0,M$1)&lt;7)*(OFFSET(Tablo[JOUR],0,M$1)&lt;&gt;""))</f>
        <v>0</v>
      </c>
      <c r="N86" s="36">
        <f ca="1">SUMPRODUCT((Tablo[Mois]=$A84)*(ISNUMBER(Tablo[JOUR]))*(OFFSET(Tablo[JOUR],0,N$1)&lt;7)*(OFFSET(Tablo[JOUR],0,N$1)&lt;&gt;""))</f>
        <v>0</v>
      </c>
      <c r="O86" s="36">
        <f ca="1">SUMPRODUCT((Tablo[Mois]=$A84)*(ISNUMBER(Tablo[JOUR]))*(OFFSET(Tablo[JOUR],0,O$1)&lt;7)*(OFFSET(Tablo[JOUR],0,O$1)&lt;&gt;""))</f>
        <v>0</v>
      </c>
      <c r="P86" s="36">
        <f ca="1">SUMPRODUCT((Tablo[Mois]=$A84)*(ISNUMBER(Tablo[JOUR]))*(OFFSET(Tablo[JOUR],0,P$1)&lt;7)*(OFFSET(Tablo[JOUR],0,P$1)&lt;&gt;""))</f>
        <v>0</v>
      </c>
      <c r="Q86" s="36">
        <f ca="1">SUMPRODUCT((Tablo[Mois]=$A84)*(ISNUMBER(Tablo[JOUR]))*(OFFSET(Tablo[JOUR],0,Q$1)&lt;7)*(OFFSET(Tablo[JOUR],0,Q$1)&lt;&gt;""))</f>
        <v>0</v>
      </c>
      <c r="R86" s="36">
        <f ca="1">SUMPRODUCT((Tablo[Mois]=$A84)*(ISNUMBER(Tablo[JOUR]))*(OFFSET(Tablo[JOUR],0,R$1)&lt;7)*(OFFSET(Tablo[JOUR],0,R$1)&lt;&gt;""))</f>
        <v>0</v>
      </c>
    </row>
    <row r="87" spans="1:18" x14ac:dyDescent="0.2">
      <c r="A87" s="30"/>
      <c r="B87" s="27" t="s">
        <v>19</v>
      </c>
      <c r="C87" s="25" t="s">
        <v>42</v>
      </c>
      <c r="D87" s="25">
        <f>SUMPRODUCT((Tablo[Mois]=$A84)*(COUNTIF(JF,Tablo[JOUR])))</f>
        <v>0</v>
      </c>
      <c r="E87" s="25">
        <f>SUMPRODUCT((Tablo[Mois]=$A84)*(COUNTIF(JF,Tablo[JOUR])))</f>
        <v>0</v>
      </c>
      <c r="F87" s="25">
        <f>SUMPRODUCT((Tablo[Mois]=$A84)*(COUNTIF(JF,Tablo[JOUR])))</f>
        <v>0</v>
      </c>
      <c r="G87" s="25">
        <f>SUMPRODUCT((Tablo[Mois]=$A84)*(COUNTIF(JF,Tablo[JOUR])))</f>
        <v>0</v>
      </c>
      <c r="H87" s="25">
        <f>SUMPRODUCT((Tablo[Mois]=$A84)*(COUNTIF(JF,Tablo[JOUR])))</f>
        <v>0</v>
      </c>
      <c r="I87" s="25">
        <f>SUMPRODUCT((Tablo[Mois]=$A84)*(COUNTIF(JF,Tablo[JOUR])))</f>
        <v>0</v>
      </c>
      <c r="J87" s="25">
        <f>SUMPRODUCT((Tablo[Mois]=$A84)*(COUNTIF(JF,Tablo[JOUR])))</f>
        <v>0</v>
      </c>
      <c r="K87" s="25">
        <f>SUMPRODUCT((Tablo[Mois]=$A84)*(COUNTIF(JF,Tablo[JOUR])))</f>
        <v>0</v>
      </c>
      <c r="L87" s="25">
        <f>SUMPRODUCT((Tablo[Mois]=$A84)*(COUNTIF(JF,Tablo[JOUR])))</f>
        <v>0</v>
      </c>
      <c r="M87" s="25">
        <f>SUMPRODUCT((Tablo[Mois]=$A84)*(COUNTIF(JF,Tablo[JOUR])))</f>
        <v>0</v>
      </c>
      <c r="N87" s="25">
        <f>SUMPRODUCT((Tablo[Mois]=$A84)*(COUNTIF(JF,Tablo[JOUR])))</f>
        <v>0</v>
      </c>
      <c r="O87" s="25">
        <f>SUMPRODUCT((Tablo[Mois]=$A84)*(COUNTIF(JF,Tablo[JOUR])))</f>
        <v>0</v>
      </c>
      <c r="P87" s="25">
        <f>SUMPRODUCT((Tablo[Mois]=$A84)*(COUNTIF(JF,Tablo[JOUR])))</f>
        <v>0</v>
      </c>
      <c r="Q87" s="25">
        <f>SUMPRODUCT((Tablo[Mois]=$A84)*(COUNTIF(JF,Tablo[JOUR])))</f>
        <v>0</v>
      </c>
      <c r="R87" s="25">
        <f>SUMPRODUCT((Tablo[Mois]=$A84)*(COUNTIF(JF,Tablo[JOUR])))</f>
        <v>0</v>
      </c>
    </row>
    <row r="88" spans="1:18" x14ac:dyDescent="0.2">
      <c r="A88" s="30"/>
      <c r="B88" s="28" t="s">
        <v>38</v>
      </c>
      <c r="C88" s="25" t="s">
        <v>42</v>
      </c>
      <c r="D88" s="25">
        <f ca="1">SUMPRODUCT((Tablo[Mois]=$A84)*(OFFSET(Tablo[JOUR],0,D$1)=$B88))</f>
        <v>0</v>
      </c>
      <c r="E88" s="25">
        <f ca="1">SUMPRODUCT((Tablo[Mois]=$A84)*(OFFSET(Tablo[JOUR],0,E$1)=$B88))</f>
        <v>0</v>
      </c>
      <c r="F88" s="25">
        <f ca="1">SUMPRODUCT((Tablo[Mois]=$A84)*(OFFSET(Tablo[JOUR],0,F$1)=$B88))</f>
        <v>0</v>
      </c>
      <c r="G88" s="25">
        <f ca="1">SUMPRODUCT((Tablo[Mois]=$A84)*(OFFSET(Tablo[JOUR],0,G$1)=$B88))</f>
        <v>0</v>
      </c>
      <c r="H88" s="25">
        <f ca="1">SUMPRODUCT((Tablo[Mois]=$A84)*(OFFSET(Tablo[JOUR],0,H$1)=$B88))</f>
        <v>0</v>
      </c>
      <c r="I88" s="25">
        <f ca="1">SUMPRODUCT((Tablo[Mois]=$A84)*(OFFSET(Tablo[JOUR],0,I$1)=$B88))</f>
        <v>0</v>
      </c>
      <c r="J88" s="25">
        <f ca="1">SUMPRODUCT((Tablo[Mois]=$A84)*(OFFSET(Tablo[JOUR],0,J$1)=$B88))</f>
        <v>0</v>
      </c>
      <c r="K88" s="25">
        <f ca="1">SUMPRODUCT((Tablo[Mois]=$A84)*(OFFSET(Tablo[JOUR],0,K$1)=$B88))</f>
        <v>0</v>
      </c>
      <c r="L88" s="25">
        <f ca="1">SUMPRODUCT((Tablo[Mois]=$A84)*(OFFSET(Tablo[JOUR],0,L$1)=$B88))</f>
        <v>0</v>
      </c>
      <c r="M88" s="25">
        <f ca="1">SUMPRODUCT((Tablo[Mois]=$A84)*(OFFSET(Tablo[JOUR],0,M$1)=$B88))</f>
        <v>0</v>
      </c>
      <c r="N88" s="25">
        <f ca="1">SUMPRODUCT((Tablo[Mois]=$A84)*(OFFSET(Tablo[JOUR],0,N$1)=$B88))</f>
        <v>0</v>
      </c>
      <c r="O88" s="25">
        <f ca="1">SUMPRODUCT((Tablo[Mois]=$A84)*(OFFSET(Tablo[JOUR],0,O$1)=$B88))</f>
        <v>0</v>
      </c>
      <c r="P88" s="25">
        <f ca="1">SUMPRODUCT((Tablo[Mois]=$A84)*(OFFSET(Tablo[JOUR],0,P$1)=$B88))</f>
        <v>0</v>
      </c>
      <c r="Q88" s="25">
        <f ca="1">SUMPRODUCT((Tablo[Mois]=$A84)*(OFFSET(Tablo[JOUR],0,Q$1)=$B88))</f>
        <v>0</v>
      </c>
      <c r="R88" s="25">
        <f ca="1">SUMPRODUCT((Tablo[Mois]=$A84)*(OFFSET(Tablo[JOUR],0,R$1)=$B88))</f>
        <v>0</v>
      </c>
    </row>
    <row r="89" spans="1:18" x14ac:dyDescent="0.2">
      <c r="A89" s="30"/>
      <c r="B89" s="29" t="s">
        <v>37</v>
      </c>
      <c r="C89" s="25" t="s">
        <v>42</v>
      </c>
      <c r="D89" s="25">
        <f ca="1">SUMPRODUCT((Tablo[Mois]=$A84)*(OFFSET(Tablo[JOUR],0,D$1)=$B89))</f>
        <v>0</v>
      </c>
      <c r="E89" s="25">
        <f ca="1">SUMPRODUCT((Tablo[Mois]=$A84)*(OFFSET(Tablo[JOUR],0,E$1)=$B89))</f>
        <v>0</v>
      </c>
      <c r="F89" s="25">
        <f ca="1">SUMPRODUCT((Tablo[Mois]=$A84)*(OFFSET(Tablo[JOUR],0,F$1)=$B89))</f>
        <v>0</v>
      </c>
      <c r="G89" s="25">
        <f ca="1">SUMPRODUCT((Tablo[Mois]=$A84)*(OFFSET(Tablo[JOUR],0,G$1)=$B89))</f>
        <v>0</v>
      </c>
      <c r="H89" s="25">
        <f ca="1">SUMPRODUCT((Tablo[Mois]=$A84)*(OFFSET(Tablo[JOUR],0,H$1)=$B89))</f>
        <v>0</v>
      </c>
      <c r="I89" s="25">
        <f ca="1">SUMPRODUCT((Tablo[Mois]=$A84)*(OFFSET(Tablo[JOUR],0,I$1)=$B89))</f>
        <v>0</v>
      </c>
      <c r="J89" s="25">
        <f ca="1">SUMPRODUCT((Tablo[Mois]=$A84)*(OFFSET(Tablo[JOUR],0,J$1)=$B89))</f>
        <v>0</v>
      </c>
      <c r="K89" s="25">
        <f ca="1">SUMPRODUCT((Tablo[Mois]=$A84)*(OFFSET(Tablo[JOUR],0,K$1)=$B89))</f>
        <v>0</v>
      </c>
      <c r="L89" s="25">
        <f ca="1">SUMPRODUCT((Tablo[Mois]=$A84)*(OFFSET(Tablo[JOUR],0,L$1)=$B89))</f>
        <v>0</v>
      </c>
      <c r="M89" s="25">
        <f ca="1">SUMPRODUCT((Tablo[Mois]=$A84)*(OFFSET(Tablo[JOUR],0,M$1)=$B89))</f>
        <v>0</v>
      </c>
      <c r="N89" s="25">
        <f ca="1">SUMPRODUCT((Tablo[Mois]=$A84)*(OFFSET(Tablo[JOUR],0,N$1)=$B89))</f>
        <v>0</v>
      </c>
      <c r="O89" s="25">
        <f ca="1">SUMPRODUCT((Tablo[Mois]=$A84)*(OFFSET(Tablo[JOUR],0,O$1)=$B89))</f>
        <v>0</v>
      </c>
      <c r="P89" s="25">
        <f ca="1">SUMPRODUCT((Tablo[Mois]=$A84)*(OFFSET(Tablo[JOUR],0,P$1)=$B89))</f>
        <v>0</v>
      </c>
      <c r="Q89" s="25">
        <f ca="1">SUMPRODUCT((Tablo[Mois]=$A84)*(OFFSET(Tablo[JOUR],0,Q$1)=$B89))</f>
        <v>0</v>
      </c>
      <c r="R89" s="25">
        <f ca="1">SUMPRODUCT((Tablo[Mois]=$A84)*(OFFSET(Tablo[JOUR],0,R$1)=$B89))</f>
        <v>0</v>
      </c>
    </row>
    <row r="90" spans="1:18" s="23" customFormat="1" ht="13.5" thickBot="1" x14ac:dyDescent="0.25">
      <c r="A90" s="22"/>
      <c r="B90" s="31" t="s">
        <v>36</v>
      </c>
      <c r="C90" s="23" t="s">
        <v>42</v>
      </c>
      <c r="D90" s="23">
        <f ca="1">SUMPRODUCT((Tablo[Mois]=$A84)*(OFFSET(Tablo[JOUR],0,D$1)=$B90))</f>
        <v>0</v>
      </c>
      <c r="E90" s="23">
        <f ca="1">SUMPRODUCT((Tablo[Mois]=$A84)*(OFFSET(Tablo[JOUR],0,E$1)=$B90))</f>
        <v>0</v>
      </c>
      <c r="F90" s="23">
        <f ca="1">SUMPRODUCT((Tablo[Mois]=$A84)*(OFFSET(Tablo[JOUR],0,F$1)=$B90))</f>
        <v>0</v>
      </c>
      <c r="G90" s="23">
        <f ca="1">SUMPRODUCT((Tablo[Mois]=$A84)*(OFFSET(Tablo[JOUR],0,G$1)=$B90))</f>
        <v>0</v>
      </c>
      <c r="H90" s="23">
        <f ca="1">SUMPRODUCT((Tablo[Mois]=$A84)*(OFFSET(Tablo[JOUR],0,H$1)=$B90))</f>
        <v>0</v>
      </c>
      <c r="I90" s="23">
        <f ca="1">SUMPRODUCT((Tablo[Mois]=$A84)*(OFFSET(Tablo[JOUR],0,I$1)=$B90))</f>
        <v>0</v>
      </c>
      <c r="J90" s="23">
        <f ca="1">SUMPRODUCT((Tablo[Mois]=$A84)*(OFFSET(Tablo[JOUR],0,J$1)=$B90))</f>
        <v>0</v>
      </c>
      <c r="K90" s="23">
        <f ca="1">SUMPRODUCT((Tablo[Mois]=$A84)*(OFFSET(Tablo[JOUR],0,K$1)=$B90))</f>
        <v>0</v>
      </c>
      <c r="L90" s="23">
        <f ca="1">SUMPRODUCT((Tablo[Mois]=$A84)*(OFFSET(Tablo[JOUR],0,L$1)=$B90))</f>
        <v>0</v>
      </c>
      <c r="M90" s="23">
        <f ca="1">SUMPRODUCT((Tablo[Mois]=$A84)*(OFFSET(Tablo[JOUR],0,M$1)=$B90))</f>
        <v>0</v>
      </c>
      <c r="N90" s="23">
        <f ca="1">SUMPRODUCT((Tablo[Mois]=$A84)*(OFFSET(Tablo[JOUR],0,N$1)=$B90))</f>
        <v>0</v>
      </c>
      <c r="O90" s="23">
        <f ca="1">SUMPRODUCT((Tablo[Mois]=$A84)*(OFFSET(Tablo[JOUR],0,O$1)=$B90))</f>
        <v>0</v>
      </c>
      <c r="P90" s="23">
        <f ca="1">SUMPRODUCT((Tablo[Mois]=$A84)*(OFFSET(Tablo[JOUR],0,P$1)=$B90))</f>
        <v>0</v>
      </c>
      <c r="Q90" s="23">
        <f ca="1">SUMPRODUCT((Tablo[Mois]=$A84)*(OFFSET(Tablo[JOUR],0,Q$1)=$B90))</f>
        <v>0</v>
      </c>
      <c r="R90" s="23">
        <f ca="1">SUMPRODUCT((Tablo[Mois]=$A84)*(OFFSET(Tablo[JOUR],0,R$1)=$B90))</f>
        <v>0</v>
      </c>
    </row>
    <row r="91" spans="1:18" s="21" customFormat="1" x14ac:dyDescent="0.2">
      <c r="A91" s="24">
        <f>EOMONTH(A84+1,0)</f>
        <v>43069</v>
      </c>
      <c r="B91" s="21" t="s">
        <v>17</v>
      </c>
      <c r="C91" s="21" t="s">
        <v>41</v>
      </c>
      <c r="D91" s="32">
        <f ca="1">SUMPRODUCT((Tablo[Mois]=$A91)*(ISNUMBER(Tablo[JOUR])),(OFFSET(Tablo[JOUR],0,D$1)))</f>
        <v>0</v>
      </c>
      <c r="E91" s="32">
        <f ca="1">SUMPRODUCT((Tablo[Mois]=$A91)*(ISNUMBER(Tablo[JOUR])),(OFFSET(Tablo[JOUR],0,E$1)))</f>
        <v>0</v>
      </c>
      <c r="F91" s="32">
        <f ca="1">SUMPRODUCT((Tablo[Mois]=$A91)*(ISNUMBER(Tablo[JOUR])),(OFFSET(Tablo[JOUR],0,F$1)))</f>
        <v>0</v>
      </c>
      <c r="G91" s="32">
        <f ca="1">SUMPRODUCT((Tablo[Mois]=$A91)*(ISNUMBER(Tablo[JOUR])),(OFFSET(Tablo[JOUR],0,G$1)))</f>
        <v>0</v>
      </c>
      <c r="H91" s="32">
        <f ca="1">SUMPRODUCT((Tablo[Mois]=$A91)*(ISNUMBER(Tablo[JOUR])),(OFFSET(Tablo[JOUR],0,H$1)))</f>
        <v>0</v>
      </c>
      <c r="I91" s="32">
        <f ca="1">SUMPRODUCT((Tablo[Mois]=$A91)*(ISNUMBER(Tablo[JOUR])),(OFFSET(Tablo[JOUR],0,I$1)))</f>
        <v>0</v>
      </c>
      <c r="J91" s="32">
        <f ca="1">SUMPRODUCT((Tablo[Mois]=$A91)*(ISNUMBER(Tablo[JOUR])),(OFFSET(Tablo[JOUR],0,J$1)))</f>
        <v>0</v>
      </c>
      <c r="K91" s="32">
        <f ca="1">SUMPRODUCT((Tablo[Mois]=$A91)*(ISNUMBER(Tablo[JOUR])),(OFFSET(Tablo[JOUR],0,K$1)))</f>
        <v>0</v>
      </c>
      <c r="L91" s="32">
        <f ca="1">SUMPRODUCT((Tablo[Mois]=$A91)*(ISNUMBER(Tablo[JOUR])),(OFFSET(Tablo[JOUR],0,L$1)))</f>
        <v>0</v>
      </c>
      <c r="M91" s="32">
        <f ca="1">SUMPRODUCT((Tablo[Mois]=$A91)*(ISNUMBER(Tablo[JOUR])),(OFFSET(Tablo[JOUR],0,M$1)))</f>
        <v>0</v>
      </c>
      <c r="N91" s="32">
        <f ca="1">SUMPRODUCT((Tablo[Mois]=$A91)*(ISNUMBER(Tablo[JOUR])),(OFFSET(Tablo[JOUR],0,N$1)))</f>
        <v>0</v>
      </c>
      <c r="O91" s="32">
        <f ca="1">SUMPRODUCT((Tablo[Mois]=$A91)*(ISNUMBER(Tablo[JOUR])),(OFFSET(Tablo[JOUR],0,O$1)))</f>
        <v>0</v>
      </c>
      <c r="P91" s="32">
        <f ca="1">SUMPRODUCT((Tablo[Mois]=$A91)*(ISNUMBER(Tablo[JOUR])),(OFFSET(Tablo[JOUR],0,P$1)))</f>
        <v>0</v>
      </c>
      <c r="Q91" s="32">
        <f ca="1">SUMPRODUCT((Tablo[Mois]=$A91)*(ISNUMBER(Tablo[JOUR])),(OFFSET(Tablo[JOUR],0,Q$1)))</f>
        <v>0</v>
      </c>
      <c r="R91" s="32">
        <f ca="1">SUMPRODUCT((Tablo[Mois]=$A91)*(ISNUMBER(Tablo[JOUR])),(OFFSET(Tablo[JOUR],0,R$1)))</f>
        <v>0</v>
      </c>
    </row>
    <row r="92" spans="1:18" x14ac:dyDescent="0.2">
      <c r="A92" s="30"/>
      <c r="B92" s="25" t="s">
        <v>18</v>
      </c>
      <c r="C92" s="25" t="s">
        <v>41</v>
      </c>
      <c r="D92" s="33">
        <f ca="1">SUMPRODUCT((Tablo[Mois]=$A91)*(Tablo[JOUR]="HEURES SUP"),(OFFSET(Tablo[JOUR],0,D$1)))</f>
        <v>0</v>
      </c>
      <c r="E92" s="33">
        <f ca="1">SUMPRODUCT((Tablo[Mois]=$A91)*(Tablo[JOUR]="HEURES SUP"),(OFFSET(Tablo[JOUR],0,E$1)))</f>
        <v>0</v>
      </c>
      <c r="F92" s="33">
        <f ca="1">SUMPRODUCT((Tablo[Mois]=$A91)*(Tablo[JOUR]="HEURES SUP"),(OFFSET(Tablo[JOUR],0,F$1)))</f>
        <v>0</v>
      </c>
      <c r="G92" s="33">
        <f ca="1">SUMPRODUCT((Tablo[Mois]=$A91)*(Tablo[JOUR]="HEURES SUP"),(OFFSET(Tablo[JOUR],0,G$1)))</f>
        <v>0</v>
      </c>
      <c r="H92" s="33">
        <f ca="1">SUMPRODUCT((Tablo[Mois]=$A91)*(Tablo[JOUR]="HEURES SUP"),(OFFSET(Tablo[JOUR],0,H$1)))</f>
        <v>0</v>
      </c>
      <c r="I92" s="33">
        <f ca="1">SUMPRODUCT((Tablo[Mois]=$A91)*(Tablo[JOUR]="HEURES SUP"),(OFFSET(Tablo[JOUR],0,I$1)))</f>
        <v>0</v>
      </c>
      <c r="J92" s="33">
        <f ca="1">SUMPRODUCT((Tablo[Mois]=$A91)*(Tablo[JOUR]="HEURES SUP"),(OFFSET(Tablo[JOUR],0,J$1)))</f>
        <v>0</v>
      </c>
      <c r="K92" s="33">
        <f ca="1">SUMPRODUCT((Tablo[Mois]=$A91)*(Tablo[JOUR]="HEURES SUP"),(OFFSET(Tablo[JOUR],0,K$1)))</f>
        <v>0</v>
      </c>
      <c r="L92" s="33">
        <f ca="1">SUMPRODUCT((Tablo[Mois]=$A91)*(Tablo[JOUR]="HEURES SUP"),(OFFSET(Tablo[JOUR],0,L$1)))</f>
        <v>0</v>
      </c>
      <c r="M92" s="33">
        <f ca="1">SUMPRODUCT((Tablo[Mois]=$A91)*(Tablo[JOUR]="HEURES SUP"),(OFFSET(Tablo[JOUR],0,M$1)))</f>
        <v>0</v>
      </c>
      <c r="N92" s="33">
        <f ca="1">SUMPRODUCT((Tablo[Mois]=$A91)*(Tablo[JOUR]="HEURES SUP"),(OFFSET(Tablo[JOUR],0,N$1)))</f>
        <v>0</v>
      </c>
      <c r="O92" s="33">
        <f ca="1">SUMPRODUCT((Tablo[Mois]=$A91)*(Tablo[JOUR]="HEURES SUP"),(OFFSET(Tablo[JOUR],0,O$1)))</f>
        <v>0</v>
      </c>
      <c r="P92" s="33">
        <f ca="1">SUMPRODUCT((Tablo[Mois]=$A91)*(Tablo[JOUR]="HEURES SUP"),(OFFSET(Tablo[JOUR],0,P$1)))</f>
        <v>0</v>
      </c>
      <c r="Q92" s="33">
        <f ca="1">SUMPRODUCT((Tablo[Mois]=$A91)*(Tablo[JOUR]="HEURES SUP"),(OFFSET(Tablo[JOUR],0,Q$1)))</f>
        <v>0</v>
      </c>
      <c r="R92" s="33">
        <f ca="1">SUMPRODUCT((Tablo[Mois]=$A91)*(Tablo[JOUR]="HEURES SUP"),(OFFSET(Tablo[JOUR],0,R$1)))</f>
        <v>0</v>
      </c>
    </row>
    <row r="93" spans="1:18" s="36" customFormat="1" x14ac:dyDescent="0.2">
      <c r="A93" s="35"/>
      <c r="B93" s="36" t="s">
        <v>43</v>
      </c>
      <c r="C93" s="37" t="s">
        <v>42</v>
      </c>
      <c r="D93" s="36">
        <f ca="1">SUMPRODUCT((Tablo[Mois]=$A91)*(ISNUMBER(Tablo[JOUR]))*(OFFSET(Tablo[JOUR],0,D$1)&lt;7)*(OFFSET(Tablo[JOUR],0,D$1)&lt;&gt;""))</f>
        <v>0</v>
      </c>
      <c r="E93" s="36">
        <f ca="1">SUMPRODUCT((Tablo[Mois]=$A91)*(ISNUMBER(Tablo[JOUR]))*(OFFSET(Tablo[JOUR],0,E$1)&lt;7)*(OFFSET(Tablo[JOUR],0,E$1)&lt;&gt;""))</f>
        <v>0</v>
      </c>
      <c r="F93" s="36">
        <f ca="1">SUMPRODUCT((Tablo[Mois]=$A91)*(ISNUMBER(Tablo[JOUR]))*(OFFSET(Tablo[JOUR],0,F$1)&lt;7)*(OFFSET(Tablo[JOUR],0,F$1)&lt;&gt;""))</f>
        <v>0</v>
      </c>
      <c r="G93" s="36">
        <f ca="1">SUMPRODUCT((Tablo[Mois]=$A91)*(ISNUMBER(Tablo[JOUR]))*(OFFSET(Tablo[JOUR],0,G$1)&lt;7)*(OFFSET(Tablo[JOUR],0,G$1)&lt;&gt;""))</f>
        <v>0</v>
      </c>
      <c r="H93" s="36">
        <f ca="1">SUMPRODUCT((Tablo[Mois]=$A91)*(ISNUMBER(Tablo[JOUR]))*(OFFSET(Tablo[JOUR],0,H$1)&lt;7)*(OFFSET(Tablo[JOUR],0,H$1)&lt;&gt;""))</f>
        <v>0</v>
      </c>
      <c r="I93" s="36">
        <f ca="1">SUMPRODUCT((Tablo[Mois]=$A91)*(ISNUMBER(Tablo[JOUR]))*(OFFSET(Tablo[JOUR],0,I$1)&lt;7)*(OFFSET(Tablo[JOUR],0,I$1)&lt;&gt;""))</f>
        <v>0</v>
      </c>
      <c r="J93" s="36">
        <f ca="1">SUMPRODUCT((Tablo[Mois]=$A91)*(ISNUMBER(Tablo[JOUR]))*(OFFSET(Tablo[JOUR],0,J$1)&lt;7)*(OFFSET(Tablo[JOUR],0,J$1)&lt;&gt;""))</f>
        <v>0</v>
      </c>
      <c r="K93" s="36">
        <f ca="1">SUMPRODUCT((Tablo[Mois]=$A91)*(ISNUMBER(Tablo[JOUR]))*(OFFSET(Tablo[JOUR],0,K$1)&lt;7)*(OFFSET(Tablo[JOUR],0,K$1)&lt;&gt;""))</f>
        <v>0</v>
      </c>
      <c r="L93" s="36">
        <f ca="1">SUMPRODUCT((Tablo[Mois]=$A91)*(ISNUMBER(Tablo[JOUR]))*(OFFSET(Tablo[JOUR],0,L$1)&lt;7)*(OFFSET(Tablo[JOUR],0,L$1)&lt;&gt;""))</f>
        <v>0</v>
      </c>
      <c r="M93" s="36">
        <f ca="1">SUMPRODUCT((Tablo[Mois]=$A91)*(ISNUMBER(Tablo[JOUR]))*(OFFSET(Tablo[JOUR],0,M$1)&lt;7)*(OFFSET(Tablo[JOUR],0,M$1)&lt;&gt;""))</f>
        <v>0</v>
      </c>
      <c r="N93" s="36">
        <f ca="1">SUMPRODUCT((Tablo[Mois]=$A91)*(ISNUMBER(Tablo[JOUR]))*(OFFSET(Tablo[JOUR],0,N$1)&lt;7)*(OFFSET(Tablo[JOUR],0,N$1)&lt;&gt;""))</f>
        <v>0</v>
      </c>
      <c r="O93" s="36">
        <f ca="1">SUMPRODUCT((Tablo[Mois]=$A91)*(ISNUMBER(Tablo[JOUR]))*(OFFSET(Tablo[JOUR],0,O$1)&lt;7)*(OFFSET(Tablo[JOUR],0,O$1)&lt;&gt;""))</f>
        <v>0</v>
      </c>
      <c r="P93" s="36">
        <f ca="1">SUMPRODUCT((Tablo[Mois]=$A91)*(ISNUMBER(Tablo[JOUR]))*(OFFSET(Tablo[JOUR],0,P$1)&lt;7)*(OFFSET(Tablo[JOUR],0,P$1)&lt;&gt;""))</f>
        <v>0</v>
      </c>
      <c r="Q93" s="36">
        <f ca="1">SUMPRODUCT((Tablo[Mois]=$A91)*(ISNUMBER(Tablo[JOUR]))*(OFFSET(Tablo[JOUR],0,Q$1)&lt;7)*(OFFSET(Tablo[JOUR],0,Q$1)&lt;&gt;""))</f>
        <v>0</v>
      </c>
      <c r="R93" s="36">
        <f ca="1">SUMPRODUCT((Tablo[Mois]=$A91)*(ISNUMBER(Tablo[JOUR]))*(OFFSET(Tablo[JOUR],0,R$1)&lt;7)*(OFFSET(Tablo[JOUR],0,R$1)&lt;&gt;""))</f>
        <v>0</v>
      </c>
    </row>
    <row r="94" spans="1:18" x14ac:dyDescent="0.2">
      <c r="A94" s="30"/>
      <c r="B94" s="27" t="s">
        <v>19</v>
      </c>
      <c r="C94" s="25" t="s">
        <v>42</v>
      </c>
      <c r="D94" s="25">
        <f>SUMPRODUCT((Tablo[Mois]=$A91)*(COUNTIF(JF,Tablo[JOUR])))</f>
        <v>0</v>
      </c>
      <c r="E94" s="25">
        <f>SUMPRODUCT((Tablo[Mois]=$A91)*(COUNTIF(JF,Tablo[JOUR])))</f>
        <v>0</v>
      </c>
      <c r="F94" s="25">
        <f>SUMPRODUCT((Tablo[Mois]=$A91)*(COUNTIF(JF,Tablo[JOUR])))</f>
        <v>0</v>
      </c>
      <c r="G94" s="25">
        <f>SUMPRODUCT((Tablo[Mois]=$A91)*(COUNTIF(JF,Tablo[JOUR])))</f>
        <v>0</v>
      </c>
      <c r="H94" s="25">
        <f>SUMPRODUCT((Tablo[Mois]=$A91)*(COUNTIF(JF,Tablo[JOUR])))</f>
        <v>0</v>
      </c>
      <c r="I94" s="25">
        <f>SUMPRODUCT((Tablo[Mois]=$A91)*(COUNTIF(JF,Tablo[JOUR])))</f>
        <v>0</v>
      </c>
      <c r="J94" s="25">
        <f>SUMPRODUCT((Tablo[Mois]=$A91)*(COUNTIF(JF,Tablo[JOUR])))</f>
        <v>0</v>
      </c>
      <c r="K94" s="25">
        <f>SUMPRODUCT((Tablo[Mois]=$A91)*(COUNTIF(JF,Tablo[JOUR])))</f>
        <v>0</v>
      </c>
      <c r="L94" s="25">
        <f>SUMPRODUCT((Tablo[Mois]=$A91)*(COUNTIF(JF,Tablo[JOUR])))</f>
        <v>0</v>
      </c>
      <c r="M94" s="25">
        <f>SUMPRODUCT((Tablo[Mois]=$A91)*(COUNTIF(JF,Tablo[JOUR])))</f>
        <v>0</v>
      </c>
      <c r="N94" s="25">
        <f>SUMPRODUCT((Tablo[Mois]=$A91)*(COUNTIF(JF,Tablo[JOUR])))</f>
        <v>0</v>
      </c>
      <c r="O94" s="25">
        <f>SUMPRODUCT((Tablo[Mois]=$A91)*(COUNTIF(JF,Tablo[JOUR])))</f>
        <v>0</v>
      </c>
      <c r="P94" s="25">
        <f>SUMPRODUCT((Tablo[Mois]=$A91)*(COUNTIF(JF,Tablo[JOUR])))</f>
        <v>0</v>
      </c>
      <c r="Q94" s="25">
        <f>SUMPRODUCT((Tablo[Mois]=$A91)*(COUNTIF(JF,Tablo[JOUR])))</f>
        <v>0</v>
      </c>
      <c r="R94" s="25">
        <f>SUMPRODUCT((Tablo[Mois]=$A91)*(COUNTIF(JF,Tablo[JOUR])))</f>
        <v>0</v>
      </c>
    </row>
    <row r="95" spans="1:18" x14ac:dyDescent="0.2">
      <c r="A95" s="30"/>
      <c r="B95" s="28" t="s">
        <v>38</v>
      </c>
      <c r="C95" s="25" t="s">
        <v>42</v>
      </c>
      <c r="D95" s="25">
        <f ca="1">SUMPRODUCT((Tablo[Mois]=$A91)*(OFFSET(Tablo[JOUR],0,D$1)=$B95))</f>
        <v>0</v>
      </c>
      <c r="E95" s="25">
        <f ca="1">SUMPRODUCT((Tablo[Mois]=$A91)*(OFFSET(Tablo[JOUR],0,E$1)=$B95))</f>
        <v>0</v>
      </c>
      <c r="F95" s="25">
        <f ca="1">SUMPRODUCT((Tablo[Mois]=$A91)*(OFFSET(Tablo[JOUR],0,F$1)=$B95))</f>
        <v>0</v>
      </c>
      <c r="G95" s="25">
        <f ca="1">SUMPRODUCT((Tablo[Mois]=$A91)*(OFFSET(Tablo[JOUR],0,G$1)=$B95))</f>
        <v>0</v>
      </c>
      <c r="H95" s="25">
        <f ca="1">SUMPRODUCT((Tablo[Mois]=$A91)*(OFFSET(Tablo[JOUR],0,H$1)=$B95))</f>
        <v>0</v>
      </c>
      <c r="I95" s="25">
        <f ca="1">SUMPRODUCT((Tablo[Mois]=$A91)*(OFFSET(Tablo[JOUR],0,I$1)=$B95))</f>
        <v>0</v>
      </c>
      <c r="J95" s="25">
        <f ca="1">SUMPRODUCT((Tablo[Mois]=$A91)*(OFFSET(Tablo[JOUR],0,J$1)=$B95))</f>
        <v>0</v>
      </c>
      <c r="K95" s="25">
        <f ca="1">SUMPRODUCT((Tablo[Mois]=$A91)*(OFFSET(Tablo[JOUR],0,K$1)=$B95))</f>
        <v>0</v>
      </c>
      <c r="L95" s="25">
        <f ca="1">SUMPRODUCT((Tablo[Mois]=$A91)*(OFFSET(Tablo[JOUR],0,L$1)=$B95))</f>
        <v>0</v>
      </c>
      <c r="M95" s="25">
        <f ca="1">SUMPRODUCT((Tablo[Mois]=$A91)*(OFFSET(Tablo[JOUR],0,M$1)=$B95))</f>
        <v>0</v>
      </c>
      <c r="N95" s="25">
        <f ca="1">SUMPRODUCT((Tablo[Mois]=$A91)*(OFFSET(Tablo[JOUR],0,N$1)=$B95))</f>
        <v>0</v>
      </c>
      <c r="O95" s="25">
        <f ca="1">SUMPRODUCT((Tablo[Mois]=$A91)*(OFFSET(Tablo[JOUR],0,O$1)=$B95))</f>
        <v>0</v>
      </c>
      <c r="P95" s="25">
        <f ca="1">SUMPRODUCT((Tablo[Mois]=$A91)*(OFFSET(Tablo[JOUR],0,P$1)=$B95))</f>
        <v>0</v>
      </c>
      <c r="Q95" s="25">
        <f ca="1">SUMPRODUCT((Tablo[Mois]=$A91)*(OFFSET(Tablo[JOUR],0,Q$1)=$B95))</f>
        <v>0</v>
      </c>
      <c r="R95" s="25">
        <f ca="1">SUMPRODUCT((Tablo[Mois]=$A91)*(OFFSET(Tablo[JOUR],0,R$1)=$B95))</f>
        <v>0</v>
      </c>
    </row>
    <row r="96" spans="1:18" x14ac:dyDescent="0.2">
      <c r="A96" s="30"/>
      <c r="B96" s="29" t="s">
        <v>37</v>
      </c>
      <c r="C96" s="25" t="s">
        <v>42</v>
      </c>
      <c r="D96" s="25">
        <f ca="1">SUMPRODUCT((Tablo[Mois]=$A91)*(OFFSET(Tablo[JOUR],0,D$1)=$B96))</f>
        <v>0</v>
      </c>
      <c r="E96" s="25">
        <f ca="1">SUMPRODUCT((Tablo[Mois]=$A91)*(OFFSET(Tablo[JOUR],0,E$1)=$B96))</f>
        <v>0</v>
      </c>
      <c r="F96" s="25">
        <f ca="1">SUMPRODUCT((Tablo[Mois]=$A91)*(OFFSET(Tablo[JOUR],0,F$1)=$B96))</f>
        <v>0</v>
      </c>
      <c r="G96" s="25">
        <f ca="1">SUMPRODUCT((Tablo[Mois]=$A91)*(OFFSET(Tablo[JOUR],0,G$1)=$B96))</f>
        <v>0</v>
      </c>
      <c r="H96" s="25">
        <f ca="1">SUMPRODUCT((Tablo[Mois]=$A91)*(OFFSET(Tablo[JOUR],0,H$1)=$B96))</f>
        <v>0</v>
      </c>
      <c r="I96" s="25">
        <f ca="1">SUMPRODUCT((Tablo[Mois]=$A91)*(OFFSET(Tablo[JOUR],0,I$1)=$B96))</f>
        <v>0</v>
      </c>
      <c r="J96" s="25">
        <f ca="1">SUMPRODUCT((Tablo[Mois]=$A91)*(OFFSET(Tablo[JOUR],0,J$1)=$B96))</f>
        <v>0</v>
      </c>
      <c r="K96" s="25">
        <f ca="1">SUMPRODUCT((Tablo[Mois]=$A91)*(OFFSET(Tablo[JOUR],0,K$1)=$B96))</f>
        <v>0</v>
      </c>
      <c r="L96" s="25">
        <f ca="1">SUMPRODUCT((Tablo[Mois]=$A91)*(OFFSET(Tablo[JOUR],0,L$1)=$B96))</f>
        <v>0</v>
      </c>
      <c r="M96" s="25">
        <f ca="1">SUMPRODUCT((Tablo[Mois]=$A91)*(OFFSET(Tablo[JOUR],0,M$1)=$B96))</f>
        <v>0</v>
      </c>
      <c r="N96" s="25">
        <f ca="1">SUMPRODUCT((Tablo[Mois]=$A91)*(OFFSET(Tablo[JOUR],0,N$1)=$B96))</f>
        <v>0</v>
      </c>
      <c r="O96" s="25">
        <f ca="1">SUMPRODUCT((Tablo[Mois]=$A91)*(OFFSET(Tablo[JOUR],0,O$1)=$B96))</f>
        <v>0</v>
      </c>
      <c r="P96" s="25">
        <f ca="1">SUMPRODUCT((Tablo[Mois]=$A91)*(OFFSET(Tablo[JOUR],0,P$1)=$B96))</f>
        <v>0</v>
      </c>
      <c r="Q96" s="25">
        <f ca="1">SUMPRODUCT((Tablo[Mois]=$A91)*(OFFSET(Tablo[JOUR],0,Q$1)=$B96))</f>
        <v>0</v>
      </c>
      <c r="R96" s="25">
        <f ca="1">SUMPRODUCT((Tablo[Mois]=$A91)*(OFFSET(Tablo[JOUR],0,R$1)=$B96))</f>
        <v>0</v>
      </c>
    </row>
    <row r="97" spans="1:18" s="23" customFormat="1" ht="13.5" thickBot="1" x14ac:dyDescent="0.25">
      <c r="A97" s="22"/>
      <c r="B97" s="31" t="s">
        <v>36</v>
      </c>
      <c r="C97" s="23" t="s">
        <v>42</v>
      </c>
      <c r="D97" s="23">
        <f ca="1">SUMPRODUCT((Tablo[Mois]=$A91)*(OFFSET(Tablo[JOUR],0,D$1)=$B97))</f>
        <v>0</v>
      </c>
      <c r="E97" s="23">
        <f ca="1">SUMPRODUCT((Tablo[Mois]=$A91)*(OFFSET(Tablo[JOUR],0,E$1)=$B97))</f>
        <v>0</v>
      </c>
      <c r="F97" s="23">
        <f ca="1">SUMPRODUCT((Tablo[Mois]=$A91)*(OFFSET(Tablo[JOUR],0,F$1)=$B97))</f>
        <v>0</v>
      </c>
      <c r="G97" s="23">
        <f ca="1">SUMPRODUCT((Tablo[Mois]=$A91)*(OFFSET(Tablo[JOUR],0,G$1)=$B97))</f>
        <v>0</v>
      </c>
      <c r="H97" s="23">
        <f ca="1">SUMPRODUCT((Tablo[Mois]=$A91)*(OFFSET(Tablo[JOUR],0,H$1)=$B97))</f>
        <v>0</v>
      </c>
      <c r="I97" s="23">
        <f ca="1">SUMPRODUCT((Tablo[Mois]=$A91)*(OFFSET(Tablo[JOUR],0,I$1)=$B97))</f>
        <v>0</v>
      </c>
      <c r="J97" s="23">
        <f ca="1">SUMPRODUCT((Tablo[Mois]=$A91)*(OFFSET(Tablo[JOUR],0,J$1)=$B97))</f>
        <v>0</v>
      </c>
      <c r="K97" s="23">
        <f ca="1">SUMPRODUCT((Tablo[Mois]=$A91)*(OFFSET(Tablo[JOUR],0,K$1)=$B97))</f>
        <v>0</v>
      </c>
      <c r="L97" s="23">
        <f ca="1">SUMPRODUCT((Tablo[Mois]=$A91)*(OFFSET(Tablo[JOUR],0,L$1)=$B97))</f>
        <v>0</v>
      </c>
      <c r="M97" s="23">
        <f ca="1">SUMPRODUCT((Tablo[Mois]=$A91)*(OFFSET(Tablo[JOUR],0,M$1)=$B97))</f>
        <v>0</v>
      </c>
      <c r="N97" s="23">
        <f ca="1">SUMPRODUCT((Tablo[Mois]=$A91)*(OFFSET(Tablo[JOUR],0,N$1)=$B97))</f>
        <v>0</v>
      </c>
      <c r="O97" s="23">
        <f ca="1">SUMPRODUCT((Tablo[Mois]=$A91)*(OFFSET(Tablo[JOUR],0,O$1)=$B97))</f>
        <v>0</v>
      </c>
      <c r="P97" s="23">
        <f ca="1">SUMPRODUCT((Tablo[Mois]=$A91)*(OFFSET(Tablo[JOUR],0,P$1)=$B97))</f>
        <v>0</v>
      </c>
      <c r="Q97" s="23">
        <f ca="1">SUMPRODUCT((Tablo[Mois]=$A91)*(OFFSET(Tablo[JOUR],0,Q$1)=$B97))</f>
        <v>0</v>
      </c>
      <c r="R97" s="23">
        <f ca="1">SUMPRODUCT((Tablo[Mois]=$A91)*(OFFSET(Tablo[JOUR],0,R$1)=$B97))</f>
        <v>0</v>
      </c>
    </row>
    <row r="98" spans="1:18" s="21" customFormat="1" x14ac:dyDescent="0.2">
      <c r="A98" s="24">
        <f>EOMONTH(A91+1,0)</f>
        <v>43100</v>
      </c>
      <c r="B98" s="21" t="s">
        <v>17</v>
      </c>
      <c r="C98" s="21" t="s">
        <v>41</v>
      </c>
      <c r="D98" s="32">
        <f ca="1">SUMPRODUCT((Tablo[Mois]=$A98)*(ISNUMBER(Tablo[JOUR])),(OFFSET(Tablo[JOUR],0,D$1)))</f>
        <v>0</v>
      </c>
      <c r="E98" s="32">
        <f ca="1">SUMPRODUCT((Tablo[Mois]=$A98)*(ISNUMBER(Tablo[JOUR])),(OFFSET(Tablo[JOUR],0,E$1)))</f>
        <v>0</v>
      </c>
      <c r="F98" s="32">
        <f ca="1">SUMPRODUCT((Tablo[Mois]=$A98)*(ISNUMBER(Tablo[JOUR])),(OFFSET(Tablo[JOUR],0,F$1)))</f>
        <v>0</v>
      </c>
      <c r="G98" s="32">
        <f ca="1">SUMPRODUCT((Tablo[Mois]=$A98)*(ISNUMBER(Tablo[JOUR])),(OFFSET(Tablo[JOUR],0,G$1)))</f>
        <v>0</v>
      </c>
      <c r="H98" s="32">
        <f ca="1">SUMPRODUCT((Tablo[Mois]=$A98)*(ISNUMBER(Tablo[JOUR])),(OFFSET(Tablo[JOUR],0,H$1)))</f>
        <v>0</v>
      </c>
      <c r="I98" s="32">
        <f ca="1">SUMPRODUCT((Tablo[Mois]=$A98)*(ISNUMBER(Tablo[JOUR])),(OFFSET(Tablo[JOUR],0,I$1)))</f>
        <v>0</v>
      </c>
      <c r="J98" s="32">
        <f ca="1">SUMPRODUCT((Tablo[Mois]=$A98)*(ISNUMBER(Tablo[JOUR])),(OFFSET(Tablo[JOUR],0,J$1)))</f>
        <v>0</v>
      </c>
      <c r="K98" s="32">
        <f ca="1">SUMPRODUCT((Tablo[Mois]=$A98)*(ISNUMBER(Tablo[JOUR])),(OFFSET(Tablo[JOUR],0,K$1)))</f>
        <v>0</v>
      </c>
      <c r="L98" s="32">
        <f ca="1">SUMPRODUCT((Tablo[Mois]=$A98)*(ISNUMBER(Tablo[JOUR])),(OFFSET(Tablo[JOUR],0,L$1)))</f>
        <v>0</v>
      </c>
      <c r="M98" s="32">
        <f ca="1">SUMPRODUCT((Tablo[Mois]=$A98)*(ISNUMBER(Tablo[JOUR])),(OFFSET(Tablo[JOUR],0,M$1)))</f>
        <v>0</v>
      </c>
      <c r="N98" s="32">
        <f ca="1">SUMPRODUCT((Tablo[Mois]=$A98)*(ISNUMBER(Tablo[JOUR])),(OFFSET(Tablo[JOUR],0,N$1)))</f>
        <v>0</v>
      </c>
      <c r="O98" s="32">
        <f ca="1">SUMPRODUCT((Tablo[Mois]=$A98)*(ISNUMBER(Tablo[JOUR])),(OFFSET(Tablo[JOUR],0,O$1)))</f>
        <v>0</v>
      </c>
      <c r="P98" s="32">
        <f ca="1">SUMPRODUCT((Tablo[Mois]=$A98)*(ISNUMBER(Tablo[JOUR])),(OFFSET(Tablo[JOUR],0,P$1)))</f>
        <v>0</v>
      </c>
      <c r="Q98" s="32">
        <f ca="1">SUMPRODUCT((Tablo[Mois]=$A98)*(ISNUMBER(Tablo[JOUR])),(OFFSET(Tablo[JOUR],0,Q$1)))</f>
        <v>0</v>
      </c>
      <c r="R98" s="32">
        <f ca="1">SUMPRODUCT((Tablo[Mois]=$A98)*(ISNUMBER(Tablo[JOUR])),(OFFSET(Tablo[JOUR],0,R$1)))</f>
        <v>0</v>
      </c>
    </row>
    <row r="99" spans="1:18" x14ac:dyDescent="0.2">
      <c r="A99" s="30"/>
      <c r="B99" s="25" t="s">
        <v>18</v>
      </c>
      <c r="C99" s="25" t="s">
        <v>41</v>
      </c>
      <c r="D99" s="33">
        <f ca="1">SUMPRODUCT((Tablo[Mois]=$A98)*(Tablo[JOUR]="HEURES SUP"),(OFFSET(Tablo[JOUR],0,D$1)))</f>
        <v>0</v>
      </c>
      <c r="E99" s="33">
        <f ca="1">SUMPRODUCT((Tablo[Mois]=$A98)*(Tablo[JOUR]="HEURES SUP"),(OFFSET(Tablo[JOUR],0,E$1)))</f>
        <v>0</v>
      </c>
      <c r="F99" s="33">
        <f ca="1">SUMPRODUCT((Tablo[Mois]=$A98)*(Tablo[JOUR]="HEURES SUP"),(OFFSET(Tablo[JOUR],0,F$1)))</f>
        <v>0</v>
      </c>
      <c r="G99" s="33">
        <f ca="1">SUMPRODUCT((Tablo[Mois]=$A98)*(Tablo[JOUR]="HEURES SUP"),(OFFSET(Tablo[JOUR],0,G$1)))</f>
        <v>0</v>
      </c>
      <c r="H99" s="33">
        <f ca="1">SUMPRODUCT((Tablo[Mois]=$A98)*(Tablo[JOUR]="HEURES SUP"),(OFFSET(Tablo[JOUR],0,H$1)))</f>
        <v>0</v>
      </c>
      <c r="I99" s="33">
        <f ca="1">SUMPRODUCT((Tablo[Mois]=$A98)*(Tablo[JOUR]="HEURES SUP"),(OFFSET(Tablo[JOUR],0,I$1)))</f>
        <v>0</v>
      </c>
      <c r="J99" s="33">
        <f ca="1">SUMPRODUCT((Tablo[Mois]=$A98)*(Tablo[JOUR]="HEURES SUP"),(OFFSET(Tablo[JOUR],0,J$1)))</f>
        <v>0</v>
      </c>
      <c r="K99" s="33">
        <f ca="1">SUMPRODUCT((Tablo[Mois]=$A98)*(Tablo[JOUR]="HEURES SUP"),(OFFSET(Tablo[JOUR],0,K$1)))</f>
        <v>0</v>
      </c>
      <c r="L99" s="33">
        <f ca="1">SUMPRODUCT((Tablo[Mois]=$A98)*(Tablo[JOUR]="HEURES SUP"),(OFFSET(Tablo[JOUR],0,L$1)))</f>
        <v>0</v>
      </c>
      <c r="M99" s="33">
        <f ca="1">SUMPRODUCT((Tablo[Mois]=$A98)*(Tablo[JOUR]="HEURES SUP"),(OFFSET(Tablo[JOUR],0,M$1)))</f>
        <v>0</v>
      </c>
      <c r="N99" s="33">
        <f ca="1">SUMPRODUCT((Tablo[Mois]=$A98)*(Tablo[JOUR]="HEURES SUP"),(OFFSET(Tablo[JOUR],0,N$1)))</f>
        <v>0</v>
      </c>
      <c r="O99" s="33">
        <f ca="1">SUMPRODUCT((Tablo[Mois]=$A98)*(Tablo[JOUR]="HEURES SUP"),(OFFSET(Tablo[JOUR],0,O$1)))</f>
        <v>0</v>
      </c>
      <c r="P99" s="33">
        <f ca="1">SUMPRODUCT((Tablo[Mois]=$A98)*(Tablo[JOUR]="HEURES SUP"),(OFFSET(Tablo[JOUR],0,P$1)))</f>
        <v>0</v>
      </c>
      <c r="Q99" s="33">
        <f ca="1">SUMPRODUCT((Tablo[Mois]=$A98)*(Tablo[JOUR]="HEURES SUP"),(OFFSET(Tablo[JOUR],0,Q$1)))</f>
        <v>0</v>
      </c>
      <c r="R99" s="33">
        <f ca="1">SUMPRODUCT((Tablo[Mois]=$A98)*(Tablo[JOUR]="HEURES SUP"),(OFFSET(Tablo[JOUR],0,R$1)))</f>
        <v>0</v>
      </c>
    </row>
    <row r="100" spans="1:18" s="36" customFormat="1" x14ac:dyDescent="0.2">
      <c r="A100" s="35"/>
      <c r="B100" s="36" t="s">
        <v>43</v>
      </c>
      <c r="C100" s="37" t="s">
        <v>42</v>
      </c>
      <c r="D100" s="36">
        <f ca="1">SUMPRODUCT((Tablo[Mois]=$A98)*(ISNUMBER(Tablo[JOUR]))*(OFFSET(Tablo[JOUR],0,D$1)&lt;7)*(OFFSET(Tablo[JOUR],0,D$1)&lt;&gt;""))</f>
        <v>0</v>
      </c>
      <c r="E100" s="36">
        <f ca="1">SUMPRODUCT((Tablo[Mois]=$A98)*(ISNUMBER(Tablo[JOUR]))*(OFFSET(Tablo[JOUR],0,E$1)&lt;7)*(OFFSET(Tablo[JOUR],0,E$1)&lt;&gt;""))</f>
        <v>0</v>
      </c>
      <c r="F100" s="36">
        <f ca="1">SUMPRODUCT((Tablo[Mois]=$A98)*(ISNUMBER(Tablo[JOUR]))*(OFFSET(Tablo[JOUR],0,F$1)&lt;7)*(OFFSET(Tablo[JOUR],0,F$1)&lt;&gt;""))</f>
        <v>0</v>
      </c>
      <c r="G100" s="36">
        <f ca="1">SUMPRODUCT((Tablo[Mois]=$A98)*(ISNUMBER(Tablo[JOUR]))*(OFFSET(Tablo[JOUR],0,G$1)&lt;7)*(OFFSET(Tablo[JOUR],0,G$1)&lt;&gt;""))</f>
        <v>0</v>
      </c>
      <c r="H100" s="36">
        <f ca="1">SUMPRODUCT((Tablo[Mois]=$A98)*(ISNUMBER(Tablo[JOUR]))*(OFFSET(Tablo[JOUR],0,H$1)&lt;7)*(OFFSET(Tablo[JOUR],0,H$1)&lt;&gt;""))</f>
        <v>0</v>
      </c>
      <c r="I100" s="36">
        <f ca="1">SUMPRODUCT((Tablo[Mois]=$A98)*(ISNUMBER(Tablo[JOUR]))*(OFFSET(Tablo[JOUR],0,I$1)&lt;7)*(OFFSET(Tablo[JOUR],0,I$1)&lt;&gt;""))</f>
        <v>0</v>
      </c>
      <c r="J100" s="36">
        <f ca="1">SUMPRODUCT((Tablo[Mois]=$A98)*(ISNUMBER(Tablo[JOUR]))*(OFFSET(Tablo[JOUR],0,J$1)&lt;7)*(OFFSET(Tablo[JOUR],0,J$1)&lt;&gt;""))</f>
        <v>0</v>
      </c>
      <c r="K100" s="36">
        <f ca="1">SUMPRODUCT((Tablo[Mois]=$A98)*(ISNUMBER(Tablo[JOUR]))*(OFFSET(Tablo[JOUR],0,K$1)&lt;7)*(OFFSET(Tablo[JOUR],0,K$1)&lt;&gt;""))</f>
        <v>0</v>
      </c>
      <c r="L100" s="36">
        <f ca="1">SUMPRODUCT((Tablo[Mois]=$A98)*(ISNUMBER(Tablo[JOUR]))*(OFFSET(Tablo[JOUR],0,L$1)&lt;7)*(OFFSET(Tablo[JOUR],0,L$1)&lt;&gt;""))</f>
        <v>0</v>
      </c>
      <c r="M100" s="36">
        <f ca="1">SUMPRODUCT((Tablo[Mois]=$A98)*(ISNUMBER(Tablo[JOUR]))*(OFFSET(Tablo[JOUR],0,M$1)&lt;7)*(OFFSET(Tablo[JOUR],0,M$1)&lt;&gt;""))</f>
        <v>0</v>
      </c>
      <c r="N100" s="36">
        <f ca="1">SUMPRODUCT((Tablo[Mois]=$A98)*(ISNUMBER(Tablo[JOUR]))*(OFFSET(Tablo[JOUR],0,N$1)&lt;7)*(OFFSET(Tablo[JOUR],0,N$1)&lt;&gt;""))</f>
        <v>0</v>
      </c>
      <c r="O100" s="36">
        <f ca="1">SUMPRODUCT((Tablo[Mois]=$A98)*(ISNUMBER(Tablo[JOUR]))*(OFFSET(Tablo[JOUR],0,O$1)&lt;7)*(OFFSET(Tablo[JOUR],0,O$1)&lt;&gt;""))</f>
        <v>0</v>
      </c>
      <c r="P100" s="36">
        <f ca="1">SUMPRODUCT((Tablo[Mois]=$A98)*(ISNUMBER(Tablo[JOUR]))*(OFFSET(Tablo[JOUR],0,P$1)&lt;7)*(OFFSET(Tablo[JOUR],0,P$1)&lt;&gt;""))</f>
        <v>0</v>
      </c>
      <c r="Q100" s="36">
        <f ca="1">SUMPRODUCT((Tablo[Mois]=$A98)*(ISNUMBER(Tablo[JOUR]))*(OFFSET(Tablo[JOUR],0,Q$1)&lt;7)*(OFFSET(Tablo[JOUR],0,Q$1)&lt;&gt;""))</f>
        <v>0</v>
      </c>
      <c r="R100" s="36">
        <f ca="1">SUMPRODUCT((Tablo[Mois]=$A98)*(ISNUMBER(Tablo[JOUR]))*(OFFSET(Tablo[JOUR],0,R$1)&lt;7)*(OFFSET(Tablo[JOUR],0,R$1)&lt;&gt;""))</f>
        <v>0</v>
      </c>
    </row>
    <row r="101" spans="1:18" x14ac:dyDescent="0.2">
      <c r="A101" s="30"/>
      <c r="B101" s="27" t="s">
        <v>19</v>
      </c>
      <c r="C101" s="25" t="s">
        <v>42</v>
      </c>
      <c r="D101" s="25">
        <f>SUMPRODUCT((Tablo[Mois]=$A98)*(COUNTIF(JF,Tablo[JOUR])))</f>
        <v>0</v>
      </c>
      <c r="E101" s="25">
        <f>SUMPRODUCT((Tablo[Mois]=$A98)*(COUNTIF(JF,Tablo[JOUR])))</f>
        <v>0</v>
      </c>
      <c r="F101" s="25">
        <f>SUMPRODUCT((Tablo[Mois]=$A98)*(COUNTIF(JF,Tablo[JOUR])))</f>
        <v>0</v>
      </c>
      <c r="G101" s="25">
        <f>SUMPRODUCT((Tablo[Mois]=$A98)*(COUNTIF(JF,Tablo[JOUR])))</f>
        <v>0</v>
      </c>
      <c r="H101" s="25">
        <f>SUMPRODUCT((Tablo[Mois]=$A98)*(COUNTIF(JF,Tablo[JOUR])))</f>
        <v>0</v>
      </c>
      <c r="I101" s="25">
        <f>SUMPRODUCT((Tablo[Mois]=$A98)*(COUNTIF(JF,Tablo[JOUR])))</f>
        <v>0</v>
      </c>
      <c r="J101" s="25">
        <f>SUMPRODUCT((Tablo[Mois]=$A98)*(COUNTIF(JF,Tablo[JOUR])))</f>
        <v>0</v>
      </c>
      <c r="K101" s="25">
        <f>SUMPRODUCT((Tablo[Mois]=$A98)*(COUNTIF(JF,Tablo[JOUR])))</f>
        <v>0</v>
      </c>
      <c r="L101" s="25">
        <f>SUMPRODUCT((Tablo[Mois]=$A98)*(COUNTIF(JF,Tablo[JOUR])))</f>
        <v>0</v>
      </c>
      <c r="M101" s="25">
        <f>SUMPRODUCT((Tablo[Mois]=$A98)*(COUNTIF(JF,Tablo[JOUR])))</f>
        <v>0</v>
      </c>
      <c r="N101" s="25">
        <f>SUMPRODUCT((Tablo[Mois]=$A98)*(COUNTIF(JF,Tablo[JOUR])))</f>
        <v>0</v>
      </c>
      <c r="O101" s="25">
        <f>SUMPRODUCT((Tablo[Mois]=$A98)*(COUNTIF(JF,Tablo[JOUR])))</f>
        <v>0</v>
      </c>
      <c r="P101" s="25">
        <f>SUMPRODUCT((Tablo[Mois]=$A98)*(COUNTIF(JF,Tablo[JOUR])))</f>
        <v>0</v>
      </c>
      <c r="Q101" s="25">
        <f>SUMPRODUCT((Tablo[Mois]=$A98)*(COUNTIF(JF,Tablo[JOUR])))</f>
        <v>0</v>
      </c>
      <c r="R101" s="25">
        <f>SUMPRODUCT((Tablo[Mois]=$A98)*(COUNTIF(JF,Tablo[JOUR])))</f>
        <v>0</v>
      </c>
    </row>
    <row r="102" spans="1:18" x14ac:dyDescent="0.2">
      <c r="A102" s="30"/>
      <c r="B102" s="28" t="s">
        <v>38</v>
      </c>
      <c r="C102" s="25" t="s">
        <v>42</v>
      </c>
      <c r="D102" s="25">
        <f ca="1">SUMPRODUCT((Tablo[Mois]=$A98)*(OFFSET(Tablo[JOUR],0,D$1)=$B102))</f>
        <v>0</v>
      </c>
      <c r="E102" s="25">
        <f ca="1">SUMPRODUCT((Tablo[Mois]=$A98)*(OFFSET(Tablo[JOUR],0,E$1)=$B102))</f>
        <v>0</v>
      </c>
      <c r="F102" s="25">
        <f ca="1">SUMPRODUCT((Tablo[Mois]=$A98)*(OFFSET(Tablo[JOUR],0,F$1)=$B102))</f>
        <v>0</v>
      </c>
      <c r="G102" s="25">
        <f ca="1">SUMPRODUCT((Tablo[Mois]=$A98)*(OFFSET(Tablo[JOUR],0,G$1)=$B102))</f>
        <v>0</v>
      </c>
      <c r="H102" s="25">
        <f ca="1">SUMPRODUCT((Tablo[Mois]=$A98)*(OFFSET(Tablo[JOUR],0,H$1)=$B102))</f>
        <v>0</v>
      </c>
      <c r="I102" s="25">
        <f ca="1">SUMPRODUCT((Tablo[Mois]=$A98)*(OFFSET(Tablo[JOUR],0,I$1)=$B102))</f>
        <v>0</v>
      </c>
      <c r="J102" s="25">
        <f ca="1">SUMPRODUCT((Tablo[Mois]=$A98)*(OFFSET(Tablo[JOUR],0,J$1)=$B102))</f>
        <v>0</v>
      </c>
      <c r="K102" s="25">
        <f ca="1">SUMPRODUCT((Tablo[Mois]=$A98)*(OFFSET(Tablo[JOUR],0,K$1)=$B102))</f>
        <v>0</v>
      </c>
      <c r="L102" s="25">
        <f ca="1">SUMPRODUCT((Tablo[Mois]=$A98)*(OFFSET(Tablo[JOUR],0,L$1)=$B102))</f>
        <v>0</v>
      </c>
      <c r="M102" s="25">
        <f ca="1">SUMPRODUCT((Tablo[Mois]=$A98)*(OFFSET(Tablo[JOUR],0,M$1)=$B102))</f>
        <v>0</v>
      </c>
      <c r="N102" s="25">
        <f ca="1">SUMPRODUCT((Tablo[Mois]=$A98)*(OFFSET(Tablo[JOUR],0,N$1)=$B102))</f>
        <v>0</v>
      </c>
      <c r="O102" s="25">
        <f ca="1">SUMPRODUCT((Tablo[Mois]=$A98)*(OFFSET(Tablo[JOUR],0,O$1)=$B102))</f>
        <v>0</v>
      </c>
      <c r="P102" s="25">
        <f ca="1">SUMPRODUCT((Tablo[Mois]=$A98)*(OFFSET(Tablo[JOUR],0,P$1)=$B102))</f>
        <v>0</v>
      </c>
      <c r="Q102" s="25">
        <f ca="1">SUMPRODUCT((Tablo[Mois]=$A98)*(OFFSET(Tablo[JOUR],0,Q$1)=$B102))</f>
        <v>0</v>
      </c>
      <c r="R102" s="25">
        <f ca="1">SUMPRODUCT((Tablo[Mois]=$A98)*(OFFSET(Tablo[JOUR],0,R$1)=$B102))</f>
        <v>0</v>
      </c>
    </row>
    <row r="103" spans="1:18" x14ac:dyDescent="0.2">
      <c r="A103" s="30"/>
      <c r="B103" s="29" t="s">
        <v>37</v>
      </c>
      <c r="C103" s="25" t="s">
        <v>42</v>
      </c>
      <c r="D103" s="25">
        <f ca="1">SUMPRODUCT((Tablo[Mois]=$A98)*(OFFSET(Tablo[JOUR],0,D$1)=$B103))</f>
        <v>0</v>
      </c>
      <c r="E103" s="25">
        <f ca="1">SUMPRODUCT((Tablo[Mois]=$A98)*(OFFSET(Tablo[JOUR],0,E$1)=$B103))</f>
        <v>0</v>
      </c>
      <c r="F103" s="25">
        <f ca="1">SUMPRODUCT((Tablo[Mois]=$A98)*(OFFSET(Tablo[JOUR],0,F$1)=$B103))</f>
        <v>0</v>
      </c>
      <c r="G103" s="25">
        <f ca="1">SUMPRODUCT((Tablo[Mois]=$A98)*(OFFSET(Tablo[JOUR],0,G$1)=$B103))</f>
        <v>0</v>
      </c>
      <c r="H103" s="25">
        <f ca="1">SUMPRODUCT((Tablo[Mois]=$A98)*(OFFSET(Tablo[JOUR],0,H$1)=$B103))</f>
        <v>0</v>
      </c>
      <c r="I103" s="25">
        <f ca="1">SUMPRODUCT((Tablo[Mois]=$A98)*(OFFSET(Tablo[JOUR],0,I$1)=$B103))</f>
        <v>0</v>
      </c>
      <c r="J103" s="25">
        <f ca="1">SUMPRODUCT((Tablo[Mois]=$A98)*(OFFSET(Tablo[JOUR],0,J$1)=$B103))</f>
        <v>0</v>
      </c>
      <c r="K103" s="25">
        <f ca="1">SUMPRODUCT((Tablo[Mois]=$A98)*(OFFSET(Tablo[JOUR],0,K$1)=$B103))</f>
        <v>0</v>
      </c>
      <c r="L103" s="25">
        <f ca="1">SUMPRODUCT((Tablo[Mois]=$A98)*(OFFSET(Tablo[JOUR],0,L$1)=$B103))</f>
        <v>0</v>
      </c>
      <c r="M103" s="25">
        <f ca="1">SUMPRODUCT((Tablo[Mois]=$A98)*(OFFSET(Tablo[JOUR],0,M$1)=$B103))</f>
        <v>0</v>
      </c>
      <c r="N103" s="25">
        <f ca="1">SUMPRODUCT((Tablo[Mois]=$A98)*(OFFSET(Tablo[JOUR],0,N$1)=$B103))</f>
        <v>0</v>
      </c>
      <c r="O103" s="25">
        <f ca="1">SUMPRODUCT((Tablo[Mois]=$A98)*(OFFSET(Tablo[JOUR],0,O$1)=$B103))</f>
        <v>0</v>
      </c>
      <c r="P103" s="25">
        <f ca="1">SUMPRODUCT((Tablo[Mois]=$A98)*(OFFSET(Tablo[JOUR],0,P$1)=$B103))</f>
        <v>0</v>
      </c>
      <c r="Q103" s="25">
        <f ca="1">SUMPRODUCT((Tablo[Mois]=$A98)*(OFFSET(Tablo[JOUR],0,Q$1)=$B103))</f>
        <v>0</v>
      </c>
      <c r="R103" s="25">
        <f ca="1">SUMPRODUCT((Tablo[Mois]=$A98)*(OFFSET(Tablo[JOUR],0,R$1)=$B103))</f>
        <v>0</v>
      </c>
    </row>
    <row r="104" spans="1:18" s="23" customFormat="1" ht="13.5" thickBot="1" x14ac:dyDescent="0.25">
      <c r="A104" s="22"/>
      <c r="B104" s="31" t="s">
        <v>36</v>
      </c>
      <c r="C104" s="23" t="s">
        <v>42</v>
      </c>
      <c r="D104" s="23">
        <f ca="1">SUMPRODUCT((Tablo[Mois]=$A98)*(OFFSET(Tablo[JOUR],0,D$1)=$B104))</f>
        <v>0</v>
      </c>
      <c r="E104" s="23">
        <f ca="1">SUMPRODUCT((Tablo[Mois]=$A98)*(OFFSET(Tablo[JOUR],0,E$1)=$B104))</f>
        <v>0</v>
      </c>
      <c r="F104" s="23">
        <f ca="1">SUMPRODUCT((Tablo[Mois]=$A98)*(OFFSET(Tablo[JOUR],0,F$1)=$B104))</f>
        <v>0</v>
      </c>
      <c r="G104" s="23">
        <f ca="1">SUMPRODUCT((Tablo[Mois]=$A98)*(OFFSET(Tablo[JOUR],0,G$1)=$B104))</f>
        <v>0</v>
      </c>
      <c r="H104" s="23">
        <f ca="1">SUMPRODUCT((Tablo[Mois]=$A98)*(OFFSET(Tablo[JOUR],0,H$1)=$B104))</f>
        <v>0</v>
      </c>
      <c r="I104" s="23">
        <f ca="1">SUMPRODUCT((Tablo[Mois]=$A98)*(OFFSET(Tablo[JOUR],0,I$1)=$B104))</f>
        <v>0</v>
      </c>
      <c r="J104" s="23">
        <f ca="1">SUMPRODUCT((Tablo[Mois]=$A98)*(OFFSET(Tablo[JOUR],0,J$1)=$B104))</f>
        <v>0</v>
      </c>
      <c r="K104" s="23">
        <f ca="1">SUMPRODUCT((Tablo[Mois]=$A98)*(OFFSET(Tablo[JOUR],0,K$1)=$B104))</f>
        <v>0</v>
      </c>
      <c r="L104" s="23">
        <f ca="1">SUMPRODUCT((Tablo[Mois]=$A98)*(OFFSET(Tablo[JOUR],0,L$1)=$B104))</f>
        <v>0</v>
      </c>
      <c r="M104" s="23">
        <f ca="1">SUMPRODUCT((Tablo[Mois]=$A98)*(OFFSET(Tablo[JOUR],0,M$1)=$B104))</f>
        <v>0</v>
      </c>
      <c r="N104" s="23">
        <f ca="1">SUMPRODUCT((Tablo[Mois]=$A98)*(OFFSET(Tablo[JOUR],0,N$1)=$B104))</f>
        <v>0</v>
      </c>
      <c r="O104" s="23">
        <f ca="1">SUMPRODUCT((Tablo[Mois]=$A98)*(OFFSET(Tablo[JOUR],0,O$1)=$B104))</f>
        <v>0</v>
      </c>
      <c r="P104" s="23">
        <f ca="1">SUMPRODUCT((Tablo[Mois]=$A98)*(OFFSET(Tablo[JOUR],0,P$1)=$B104))</f>
        <v>0</v>
      </c>
      <c r="Q104" s="23">
        <f ca="1">SUMPRODUCT((Tablo[Mois]=$A98)*(OFFSET(Tablo[JOUR],0,Q$1)=$B104))</f>
        <v>0</v>
      </c>
      <c r="R104" s="23">
        <f ca="1">SUMPRODUCT((Tablo[Mois]=$A98)*(OFFSET(Tablo[JOUR],0,R$1)=$B104))</f>
        <v>0</v>
      </c>
    </row>
  </sheetData>
  <sheetProtection formatCells="0" formatColumns="0"/>
  <conditionalFormatting sqref="B6:B12">
    <cfRule type="cellIs" dxfId="64" priority="55" operator="equal">
      <formula>"ABS"</formula>
    </cfRule>
    <cfRule type="cellIs" dxfId="63" priority="56" operator="equal">
      <formula>"CON"</formula>
    </cfRule>
    <cfRule type="cellIs" dxfId="62" priority="57" operator="equal">
      <formula>"MAL"</formula>
    </cfRule>
  </conditionalFormatting>
  <conditionalFormatting sqref="B16:B18 B22">
    <cfRule type="cellIs" dxfId="61" priority="52" operator="equal">
      <formula>"ABS"</formula>
    </cfRule>
    <cfRule type="cellIs" dxfId="60" priority="53" operator="equal">
      <formula>"CON"</formula>
    </cfRule>
    <cfRule type="cellIs" dxfId="59" priority="54" operator="equal">
      <formula>"MAL"</formula>
    </cfRule>
  </conditionalFormatting>
  <conditionalFormatting sqref="B26:B28 B32">
    <cfRule type="cellIs" dxfId="58" priority="49" operator="equal">
      <formula>"ABS"</formula>
    </cfRule>
    <cfRule type="cellIs" dxfId="57" priority="50" operator="equal">
      <formula>"CON"</formula>
    </cfRule>
    <cfRule type="cellIs" dxfId="56" priority="51" operator="equal">
      <formula>"MAL"</formula>
    </cfRule>
  </conditionalFormatting>
  <conditionalFormatting sqref="B36:B38 B42">
    <cfRule type="cellIs" dxfId="55" priority="46" operator="equal">
      <formula>"ABS"</formula>
    </cfRule>
    <cfRule type="cellIs" dxfId="54" priority="47" operator="equal">
      <formula>"CON"</formula>
    </cfRule>
    <cfRule type="cellIs" dxfId="53" priority="48" operator="equal">
      <formula>"MAL"</formula>
    </cfRule>
  </conditionalFormatting>
  <conditionalFormatting sqref="B46:B48 B52">
    <cfRule type="cellIs" dxfId="52" priority="43" operator="equal">
      <formula>"ABS"</formula>
    </cfRule>
    <cfRule type="cellIs" dxfId="51" priority="44" operator="equal">
      <formula>"CON"</formula>
    </cfRule>
    <cfRule type="cellIs" dxfId="50" priority="45" operator="equal">
      <formula>"MAL"</formula>
    </cfRule>
  </conditionalFormatting>
  <conditionalFormatting sqref="B56:B58 B62">
    <cfRule type="cellIs" dxfId="49" priority="40" operator="equal">
      <formula>"ABS"</formula>
    </cfRule>
    <cfRule type="cellIs" dxfId="48" priority="41" operator="equal">
      <formula>"CON"</formula>
    </cfRule>
    <cfRule type="cellIs" dxfId="47" priority="42" operator="equal">
      <formula>"MAL"</formula>
    </cfRule>
  </conditionalFormatting>
  <conditionalFormatting sqref="B66:B69">
    <cfRule type="cellIs" dxfId="46" priority="37" operator="equal">
      <formula>"ABS"</formula>
    </cfRule>
    <cfRule type="cellIs" dxfId="45" priority="38" operator="equal">
      <formula>"CON"</formula>
    </cfRule>
    <cfRule type="cellIs" dxfId="44" priority="39" operator="equal">
      <formula>"MAL"</formula>
    </cfRule>
  </conditionalFormatting>
  <conditionalFormatting sqref="B73:B76">
    <cfRule type="cellIs" dxfId="43" priority="34" operator="equal">
      <formula>"ABS"</formula>
    </cfRule>
    <cfRule type="cellIs" dxfId="42" priority="35" operator="equal">
      <formula>"CON"</formula>
    </cfRule>
    <cfRule type="cellIs" dxfId="41" priority="36" operator="equal">
      <formula>"MAL"</formula>
    </cfRule>
  </conditionalFormatting>
  <conditionalFormatting sqref="B80:B83">
    <cfRule type="cellIs" dxfId="40" priority="31" operator="equal">
      <formula>"ABS"</formula>
    </cfRule>
    <cfRule type="cellIs" dxfId="39" priority="32" operator="equal">
      <formula>"CON"</formula>
    </cfRule>
    <cfRule type="cellIs" dxfId="38" priority="33" operator="equal">
      <formula>"MAL"</formula>
    </cfRule>
  </conditionalFormatting>
  <conditionalFormatting sqref="B87:B90">
    <cfRule type="cellIs" dxfId="37" priority="28" operator="equal">
      <formula>"ABS"</formula>
    </cfRule>
    <cfRule type="cellIs" dxfId="36" priority="29" operator="equal">
      <formula>"CON"</formula>
    </cfRule>
    <cfRule type="cellIs" dxfId="35" priority="30" operator="equal">
      <formula>"MAL"</formula>
    </cfRule>
  </conditionalFormatting>
  <conditionalFormatting sqref="B94:B97">
    <cfRule type="cellIs" dxfId="34" priority="25" operator="equal">
      <formula>"ABS"</formula>
    </cfRule>
    <cfRule type="cellIs" dxfId="33" priority="26" operator="equal">
      <formula>"CON"</formula>
    </cfRule>
    <cfRule type="cellIs" dxfId="32" priority="27" operator="equal">
      <formula>"MAL"</formula>
    </cfRule>
  </conditionalFormatting>
  <conditionalFormatting sqref="B101:B104">
    <cfRule type="cellIs" dxfId="31" priority="22" operator="equal">
      <formula>"ABS"</formula>
    </cfRule>
    <cfRule type="cellIs" dxfId="30" priority="23" operator="equal">
      <formula>"CON"</formula>
    </cfRule>
    <cfRule type="cellIs" dxfId="29" priority="24" operator="equal">
      <formula>"MAL"</formula>
    </cfRule>
  </conditionalFormatting>
  <conditionalFormatting sqref="D3:R18 D22:R28 D32:R38 D42:R48 D52:R58 D62:R104">
    <cfRule type="cellIs" dxfId="28" priority="21" operator="equal">
      <formula>"""RET"""</formula>
    </cfRule>
  </conditionalFormatting>
  <conditionalFormatting sqref="B19:B21">
    <cfRule type="cellIs" dxfId="27" priority="18" operator="equal">
      <formula>"ABS"</formula>
    </cfRule>
    <cfRule type="cellIs" dxfId="26" priority="19" operator="equal">
      <formula>"CON"</formula>
    </cfRule>
    <cfRule type="cellIs" dxfId="25" priority="20" operator="equal">
      <formula>"MAL"</formula>
    </cfRule>
  </conditionalFormatting>
  <conditionalFormatting sqref="D19:R21">
    <cfRule type="cellIs" dxfId="24" priority="17" operator="equal">
      <formula>"""RET"""</formula>
    </cfRule>
  </conditionalFormatting>
  <conditionalFormatting sqref="B29:B31">
    <cfRule type="cellIs" dxfId="23" priority="14" operator="equal">
      <formula>"ABS"</formula>
    </cfRule>
    <cfRule type="cellIs" dxfId="22" priority="15" operator="equal">
      <formula>"CON"</formula>
    </cfRule>
    <cfRule type="cellIs" dxfId="21" priority="16" operator="equal">
      <formula>"MAL"</formula>
    </cfRule>
  </conditionalFormatting>
  <conditionalFormatting sqref="D29:R31">
    <cfRule type="cellIs" dxfId="20" priority="13" operator="equal">
      <formula>"""RET"""</formula>
    </cfRule>
  </conditionalFormatting>
  <conditionalFormatting sqref="D39:R41">
    <cfRule type="cellIs" dxfId="16" priority="9" operator="equal">
      <formula>"""RET"""</formula>
    </cfRule>
  </conditionalFormatting>
  <conditionalFormatting sqref="B39:B41">
    <cfRule type="cellIs" dxfId="15" priority="10" operator="equal">
      <formula>"ABS"</formula>
    </cfRule>
    <cfRule type="cellIs" dxfId="14" priority="11" operator="equal">
      <formula>"CON"</formula>
    </cfRule>
    <cfRule type="cellIs" dxfId="13" priority="12" operator="equal">
      <formula>"MAL"</formula>
    </cfRule>
  </conditionalFormatting>
  <conditionalFormatting sqref="D49:R51">
    <cfRule type="cellIs" dxfId="12" priority="5" operator="equal">
      <formula>"""RET"""</formula>
    </cfRule>
  </conditionalFormatting>
  <conditionalFormatting sqref="B49:B51">
    <cfRule type="cellIs" dxfId="10" priority="6" operator="equal">
      <formula>"ABS"</formula>
    </cfRule>
    <cfRule type="cellIs" dxfId="9" priority="7" operator="equal">
      <formula>"CON"</formula>
    </cfRule>
    <cfRule type="cellIs" dxfId="8" priority="8" operator="equal">
      <formula>"MAL"</formula>
    </cfRule>
  </conditionalFormatting>
  <conditionalFormatting sqref="D59:R61">
    <cfRule type="cellIs" dxfId="3" priority="1" operator="equal">
      <formula>"""RET"""</formula>
    </cfRule>
  </conditionalFormatting>
  <conditionalFormatting sqref="B59:B61">
    <cfRule type="cellIs" dxfId="2" priority="2" operator="equal">
      <formula>"ABS"</formula>
    </cfRule>
    <cfRule type="cellIs" dxfId="1" priority="3" operator="equal">
      <formula>"CON"</formula>
    </cfRule>
    <cfRule type="cellIs" dxfId="0" priority="4" operator="equal">
      <formula>"MAL"</formula>
    </cfRule>
  </conditionalFormatting>
  <pageMargins left="0.7" right="0.7" top="0.75" bottom="0.75" header="0.3" footer="0.3"/>
  <pageSetup paperSize="9" orientation="portrait" r:id="rId1"/>
  <ignoredErrors>
    <ignoredError sqref="D9:R9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workbookViewId="0"/>
  </sheetViews>
  <sheetFormatPr baseColWidth="10" defaultColWidth="10.85546875" defaultRowHeight="12.75" x14ac:dyDescent="0.2"/>
  <cols>
    <col min="1" max="1" width="22" style="6" bestFit="1" customWidth="1"/>
    <col min="2" max="2" width="10.28515625" style="6" bestFit="1" customWidth="1"/>
    <col min="3" max="4" width="10.140625" style="6" bestFit="1" customWidth="1"/>
    <col min="5" max="5" width="9.85546875" style="6" bestFit="1" customWidth="1"/>
    <col min="6" max="6" width="10.28515625" style="6" bestFit="1" customWidth="1"/>
    <col min="7" max="7" width="10.140625" style="6" bestFit="1" customWidth="1"/>
    <col min="8" max="8" width="9.85546875" style="6" bestFit="1" customWidth="1"/>
    <col min="9" max="9" width="10.140625" style="6" bestFit="1" customWidth="1"/>
    <col min="10" max="10" width="10.28515625" style="6" bestFit="1" customWidth="1"/>
    <col min="11" max="11" width="9.85546875" style="6" bestFit="1" customWidth="1"/>
    <col min="12" max="16384" width="10.85546875" style="6"/>
  </cols>
  <sheetData>
    <row r="1" spans="1:11" s="3" customFormat="1" x14ac:dyDescent="0.2">
      <c r="A1" s="1" t="s">
        <v>19</v>
      </c>
      <c r="B1" s="2">
        <v>2016</v>
      </c>
      <c r="C1" s="2">
        <f t="shared" ref="C1:K1" si="0">B1+1</f>
        <v>2017</v>
      </c>
      <c r="D1" s="2">
        <f t="shared" si="0"/>
        <v>2018</v>
      </c>
      <c r="E1" s="2">
        <f t="shared" si="0"/>
        <v>2019</v>
      </c>
      <c r="F1" s="2">
        <f t="shared" si="0"/>
        <v>2020</v>
      </c>
      <c r="G1" s="2">
        <f t="shared" si="0"/>
        <v>2021</v>
      </c>
      <c r="H1" s="2">
        <f t="shared" si="0"/>
        <v>2022</v>
      </c>
      <c r="I1" s="2">
        <f t="shared" si="0"/>
        <v>2023</v>
      </c>
      <c r="J1" s="2">
        <f t="shared" si="0"/>
        <v>2024</v>
      </c>
      <c r="K1" s="2">
        <f t="shared" si="0"/>
        <v>2025</v>
      </c>
    </row>
    <row r="2" spans="1:11" x14ac:dyDescent="0.2">
      <c r="A2" s="4" t="s">
        <v>20</v>
      </c>
      <c r="B2" s="5">
        <f t="shared" ref="B2:K2" si="1">ROUND(DATE(B1,4,MOD(234-11*MOD(B1,19),30))/7,0)*7-6</f>
        <v>42456</v>
      </c>
      <c r="C2" s="5">
        <f t="shared" si="1"/>
        <v>42841</v>
      </c>
      <c r="D2" s="5">
        <f t="shared" si="1"/>
        <v>43191</v>
      </c>
      <c r="E2" s="5">
        <f t="shared" si="1"/>
        <v>43576</v>
      </c>
      <c r="F2" s="5">
        <f t="shared" si="1"/>
        <v>43933</v>
      </c>
      <c r="G2" s="5">
        <f t="shared" si="1"/>
        <v>44290</v>
      </c>
      <c r="H2" s="5">
        <f t="shared" si="1"/>
        <v>44668</v>
      </c>
      <c r="I2" s="5">
        <f t="shared" si="1"/>
        <v>45025</v>
      </c>
      <c r="J2" s="5">
        <f t="shared" si="1"/>
        <v>45382</v>
      </c>
      <c r="K2" s="5">
        <f t="shared" si="1"/>
        <v>45767</v>
      </c>
    </row>
    <row r="3" spans="1:11" x14ac:dyDescent="0.2">
      <c r="A3" s="4" t="s">
        <v>21</v>
      </c>
      <c r="B3" s="5">
        <f t="shared" ref="B3:K3" si="2">B2+1</f>
        <v>42457</v>
      </c>
      <c r="C3" s="5">
        <f t="shared" si="2"/>
        <v>42842</v>
      </c>
      <c r="D3" s="5">
        <f t="shared" si="2"/>
        <v>43192</v>
      </c>
      <c r="E3" s="5">
        <f t="shared" si="2"/>
        <v>43577</v>
      </c>
      <c r="F3" s="5">
        <f t="shared" si="2"/>
        <v>43934</v>
      </c>
      <c r="G3" s="5">
        <f t="shared" si="2"/>
        <v>44291</v>
      </c>
      <c r="H3" s="5">
        <f t="shared" si="2"/>
        <v>44669</v>
      </c>
      <c r="I3" s="5">
        <f t="shared" si="2"/>
        <v>45026</v>
      </c>
      <c r="J3" s="5">
        <f t="shared" si="2"/>
        <v>45383</v>
      </c>
      <c r="K3" s="5">
        <f t="shared" si="2"/>
        <v>45768</v>
      </c>
    </row>
    <row r="4" spans="1:11" x14ac:dyDescent="0.2">
      <c r="A4" s="4" t="s">
        <v>22</v>
      </c>
      <c r="B4" s="5">
        <f t="shared" ref="B4:K4" si="3">B2+39</f>
        <v>42495</v>
      </c>
      <c r="C4" s="5">
        <f t="shared" si="3"/>
        <v>42880</v>
      </c>
      <c r="D4" s="5">
        <f t="shared" si="3"/>
        <v>43230</v>
      </c>
      <c r="E4" s="5">
        <f t="shared" si="3"/>
        <v>43615</v>
      </c>
      <c r="F4" s="5">
        <f t="shared" si="3"/>
        <v>43972</v>
      </c>
      <c r="G4" s="5">
        <f t="shared" si="3"/>
        <v>44329</v>
      </c>
      <c r="H4" s="5">
        <f t="shared" si="3"/>
        <v>44707</v>
      </c>
      <c r="I4" s="5">
        <f t="shared" si="3"/>
        <v>45064</v>
      </c>
      <c r="J4" s="5">
        <f t="shared" si="3"/>
        <v>45421</v>
      </c>
      <c r="K4" s="5">
        <f t="shared" si="3"/>
        <v>45806</v>
      </c>
    </row>
    <row r="5" spans="1:11" x14ac:dyDescent="0.2">
      <c r="A5" s="4" t="s">
        <v>23</v>
      </c>
      <c r="B5" s="5">
        <f t="shared" ref="B5:K5" si="4">B2+50</f>
        <v>42506</v>
      </c>
      <c r="C5" s="5">
        <f t="shared" si="4"/>
        <v>42891</v>
      </c>
      <c r="D5" s="5">
        <f t="shared" si="4"/>
        <v>43241</v>
      </c>
      <c r="E5" s="5">
        <f t="shared" si="4"/>
        <v>43626</v>
      </c>
      <c r="F5" s="5">
        <f t="shared" si="4"/>
        <v>43983</v>
      </c>
      <c r="G5" s="5">
        <f t="shared" si="4"/>
        <v>44340</v>
      </c>
      <c r="H5" s="5">
        <f t="shared" si="4"/>
        <v>44718</v>
      </c>
      <c r="I5" s="5">
        <f t="shared" si="4"/>
        <v>45075</v>
      </c>
      <c r="J5" s="5">
        <f t="shared" si="4"/>
        <v>45432</v>
      </c>
      <c r="K5" s="5">
        <f t="shared" si="4"/>
        <v>45817</v>
      </c>
    </row>
    <row r="6" spans="1:11" x14ac:dyDescent="0.2">
      <c r="A6" s="4" t="s">
        <v>24</v>
      </c>
      <c r="B6" s="5">
        <f t="shared" ref="B6:K6" si="5">DATE(B1,1,1)</f>
        <v>42370</v>
      </c>
      <c r="C6" s="5">
        <f t="shared" si="5"/>
        <v>42736</v>
      </c>
      <c r="D6" s="5">
        <f t="shared" si="5"/>
        <v>43101</v>
      </c>
      <c r="E6" s="5">
        <f t="shared" si="5"/>
        <v>43466</v>
      </c>
      <c r="F6" s="5">
        <f t="shared" si="5"/>
        <v>43831</v>
      </c>
      <c r="G6" s="5">
        <f t="shared" si="5"/>
        <v>44197</v>
      </c>
      <c r="H6" s="5">
        <f t="shared" si="5"/>
        <v>44562</v>
      </c>
      <c r="I6" s="5">
        <f t="shared" si="5"/>
        <v>44927</v>
      </c>
      <c r="J6" s="5">
        <f t="shared" si="5"/>
        <v>45292</v>
      </c>
      <c r="K6" s="5">
        <f t="shared" si="5"/>
        <v>45658</v>
      </c>
    </row>
    <row r="7" spans="1:11" x14ac:dyDescent="0.2">
      <c r="A7" s="4" t="s">
        <v>25</v>
      </c>
      <c r="B7" s="5">
        <f t="shared" ref="B7:K7" si="6">DATE(B1,5,1)</f>
        <v>42491</v>
      </c>
      <c r="C7" s="5">
        <f t="shared" si="6"/>
        <v>42856</v>
      </c>
      <c r="D7" s="5">
        <f t="shared" si="6"/>
        <v>43221</v>
      </c>
      <c r="E7" s="5">
        <f t="shared" si="6"/>
        <v>43586</v>
      </c>
      <c r="F7" s="5">
        <f t="shared" si="6"/>
        <v>43952</v>
      </c>
      <c r="G7" s="5">
        <f t="shared" si="6"/>
        <v>44317</v>
      </c>
      <c r="H7" s="5">
        <f t="shared" si="6"/>
        <v>44682</v>
      </c>
      <c r="I7" s="5">
        <f t="shared" si="6"/>
        <v>45047</v>
      </c>
      <c r="J7" s="5">
        <f t="shared" si="6"/>
        <v>45413</v>
      </c>
      <c r="K7" s="5">
        <f t="shared" si="6"/>
        <v>45778</v>
      </c>
    </row>
    <row r="8" spans="1:11" x14ac:dyDescent="0.2">
      <c r="A8" s="4" t="s">
        <v>26</v>
      </c>
      <c r="B8" s="5">
        <f t="shared" ref="B8:K8" si="7">DATE(B1,5,8)</f>
        <v>42498</v>
      </c>
      <c r="C8" s="5">
        <f t="shared" si="7"/>
        <v>42863</v>
      </c>
      <c r="D8" s="5">
        <f t="shared" si="7"/>
        <v>43228</v>
      </c>
      <c r="E8" s="5">
        <f t="shared" si="7"/>
        <v>43593</v>
      </c>
      <c r="F8" s="5">
        <f t="shared" si="7"/>
        <v>43959</v>
      </c>
      <c r="G8" s="5">
        <f t="shared" si="7"/>
        <v>44324</v>
      </c>
      <c r="H8" s="5">
        <f t="shared" si="7"/>
        <v>44689</v>
      </c>
      <c r="I8" s="5">
        <f t="shared" si="7"/>
        <v>45054</v>
      </c>
      <c r="J8" s="5">
        <f t="shared" si="7"/>
        <v>45420</v>
      </c>
      <c r="K8" s="5">
        <f t="shared" si="7"/>
        <v>45785</v>
      </c>
    </row>
    <row r="9" spans="1:11" x14ac:dyDescent="0.2">
      <c r="A9" s="4" t="s">
        <v>27</v>
      </c>
      <c r="B9" s="5">
        <f t="shared" ref="B9:K9" si="8">DATE(B1,7,14)</f>
        <v>42565</v>
      </c>
      <c r="C9" s="5">
        <f t="shared" si="8"/>
        <v>42930</v>
      </c>
      <c r="D9" s="5">
        <f t="shared" si="8"/>
        <v>43295</v>
      </c>
      <c r="E9" s="5">
        <f t="shared" si="8"/>
        <v>43660</v>
      </c>
      <c r="F9" s="5">
        <f t="shared" si="8"/>
        <v>44026</v>
      </c>
      <c r="G9" s="5">
        <f t="shared" si="8"/>
        <v>44391</v>
      </c>
      <c r="H9" s="5">
        <f t="shared" si="8"/>
        <v>44756</v>
      </c>
      <c r="I9" s="5">
        <f t="shared" si="8"/>
        <v>45121</v>
      </c>
      <c r="J9" s="5">
        <f t="shared" si="8"/>
        <v>45487</v>
      </c>
      <c r="K9" s="5">
        <f t="shared" si="8"/>
        <v>45852</v>
      </c>
    </row>
    <row r="10" spans="1:11" x14ac:dyDescent="0.2">
      <c r="A10" s="4" t="s">
        <v>28</v>
      </c>
      <c r="B10" s="5">
        <f t="shared" ref="B10:K10" si="9">DATE(B1,8,15)</f>
        <v>42597</v>
      </c>
      <c r="C10" s="5">
        <f t="shared" si="9"/>
        <v>42962</v>
      </c>
      <c r="D10" s="5">
        <f t="shared" si="9"/>
        <v>43327</v>
      </c>
      <c r="E10" s="5">
        <f t="shared" si="9"/>
        <v>43692</v>
      </c>
      <c r="F10" s="5">
        <f t="shared" si="9"/>
        <v>44058</v>
      </c>
      <c r="G10" s="5">
        <f t="shared" si="9"/>
        <v>44423</v>
      </c>
      <c r="H10" s="5">
        <f t="shared" si="9"/>
        <v>44788</v>
      </c>
      <c r="I10" s="5">
        <f t="shared" si="9"/>
        <v>45153</v>
      </c>
      <c r="J10" s="5">
        <f t="shared" si="9"/>
        <v>45519</v>
      </c>
      <c r="K10" s="5">
        <f t="shared" si="9"/>
        <v>45884</v>
      </c>
    </row>
    <row r="11" spans="1:11" x14ac:dyDescent="0.2">
      <c r="A11" s="4" t="s">
        <v>29</v>
      </c>
      <c r="B11" s="5">
        <f t="shared" ref="B11:K11" si="10">DATE(B1,11,1)</f>
        <v>42675</v>
      </c>
      <c r="C11" s="5">
        <f t="shared" si="10"/>
        <v>43040</v>
      </c>
      <c r="D11" s="5">
        <f t="shared" si="10"/>
        <v>43405</v>
      </c>
      <c r="E11" s="5">
        <f t="shared" si="10"/>
        <v>43770</v>
      </c>
      <c r="F11" s="5">
        <f t="shared" si="10"/>
        <v>44136</v>
      </c>
      <c r="G11" s="5">
        <f t="shared" si="10"/>
        <v>44501</v>
      </c>
      <c r="H11" s="5">
        <f t="shared" si="10"/>
        <v>44866</v>
      </c>
      <c r="I11" s="5">
        <f t="shared" si="10"/>
        <v>45231</v>
      </c>
      <c r="J11" s="5">
        <f t="shared" si="10"/>
        <v>45597</v>
      </c>
      <c r="K11" s="5">
        <f t="shared" si="10"/>
        <v>45962</v>
      </c>
    </row>
    <row r="12" spans="1:11" x14ac:dyDescent="0.2">
      <c r="A12" s="4" t="s">
        <v>30</v>
      </c>
      <c r="B12" s="5">
        <f t="shared" ref="B12:K12" si="11">DATE(B1,11,11)</f>
        <v>42685</v>
      </c>
      <c r="C12" s="5">
        <f t="shared" si="11"/>
        <v>43050</v>
      </c>
      <c r="D12" s="5">
        <f t="shared" si="11"/>
        <v>43415</v>
      </c>
      <c r="E12" s="5">
        <f t="shared" si="11"/>
        <v>43780</v>
      </c>
      <c r="F12" s="5">
        <f t="shared" si="11"/>
        <v>44146</v>
      </c>
      <c r="G12" s="5">
        <f t="shared" si="11"/>
        <v>44511</v>
      </c>
      <c r="H12" s="5">
        <f t="shared" si="11"/>
        <v>44876</v>
      </c>
      <c r="I12" s="5">
        <f t="shared" si="11"/>
        <v>45241</v>
      </c>
      <c r="J12" s="5">
        <f t="shared" si="11"/>
        <v>45607</v>
      </c>
      <c r="K12" s="5">
        <f t="shared" si="11"/>
        <v>45972</v>
      </c>
    </row>
    <row r="13" spans="1:11" x14ac:dyDescent="0.2">
      <c r="A13" s="4" t="s">
        <v>31</v>
      </c>
      <c r="B13" s="5">
        <f t="shared" ref="B13:K13" si="12">DATE(B1,12,25)</f>
        <v>42729</v>
      </c>
      <c r="C13" s="5">
        <f t="shared" si="12"/>
        <v>43094</v>
      </c>
      <c r="D13" s="5">
        <f t="shared" si="12"/>
        <v>43459</v>
      </c>
      <c r="E13" s="5">
        <f t="shared" si="12"/>
        <v>43824</v>
      </c>
      <c r="F13" s="5">
        <f t="shared" si="12"/>
        <v>44190</v>
      </c>
      <c r="G13" s="5">
        <f t="shared" si="12"/>
        <v>44555</v>
      </c>
      <c r="H13" s="5">
        <f t="shared" si="12"/>
        <v>44920</v>
      </c>
      <c r="I13" s="5">
        <f t="shared" si="12"/>
        <v>45285</v>
      </c>
      <c r="J13" s="5">
        <f t="shared" si="12"/>
        <v>45651</v>
      </c>
      <c r="K13" s="5">
        <f t="shared" si="12"/>
        <v>46016</v>
      </c>
    </row>
    <row r="14" spans="1:11" x14ac:dyDescent="0.2">
      <c r="A14" s="4"/>
      <c r="B14" s="7"/>
      <c r="C14" s="7"/>
      <c r="D14" s="7"/>
      <c r="E14" s="7"/>
      <c r="F14" s="7"/>
      <c r="G14" s="7"/>
      <c r="H14" s="7"/>
      <c r="I14" s="7"/>
      <c r="J14" s="7"/>
      <c r="K14" s="7"/>
    </row>
    <row r="15" spans="1:11" x14ac:dyDescent="0.2">
      <c r="A15" s="8" t="s">
        <v>32</v>
      </c>
    </row>
    <row r="16" spans="1:11" x14ac:dyDescent="0.2">
      <c r="A16" s="9" t="s">
        <v>33</v>
      </c>
    </row>
    <row r="17" spans="1:1" x14ac:dyDescent="0.2">
      <c r="A17" s="10" t="s">
        <v>34</v>
      </c>
    </row>
    <row r="18" spans="1:1" x14ac:dyDescent="0.2">
      <c r="A18" s="11" t="s">
        <v>35</v>
      </c>
    </row>
  </sheetData>
  <conditionalFormatting sqref="B3:K13">
    <cfRule type="expression" dxfId="7" priority="1">
      <formula>OR(COUNTIF(B$3:B$13,B3-2)&gt;0,COUNTIF(B$3:B$13,B3+2)&gt;0)</formula>
    </cfRule>
    <cfRule type="expression" dxfId="6" priority="2">
      <formula>OR(COUNTIF(B$3:B$13,B3-1)&gt;0,COUNTIF(B$3:B$13,B3+1)&gt;0)</formula>
    </cfRule>
    <cfRule type="expression" dxfId="5" priority="3">
      <formula>COUNTIF(B$3:B$13,B3)&gt;1</formula>
    </cfRule>
    <cfRule type="expression" dxfId="4" priority="4">
      <formula>WEEKDAY(B3,2)&gt;5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Heures</vt:lpstr>
      <vt:lpstr>récap</vt:lpstr>
      <vt:lpstr>JF</vt:lpstr>
      <vt:lpstr>JF</vt:lpstr>
    </vt:vector>
  </TitlesOfParts>
  <Company>Lifting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Charbonneau</dc:creator>
  <cp:lastModifiedBy>Fanny ODD</cp:lastModifiedBy>
  <cp:lastPrinted>2016-10-03T07:23:56Z</cp:lastPrinted>
  <dcterms:created xsi:type="dcterms:W3CDTF">2013-03-18T10:15:01Z</dcterms:created>
  <dcterms:modified xsi:type="dcterms:W3CDTF">2017-01-17T22:31:29Z</dcterms:modified>
</cp:coreProperties>
</file>