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209" codeName="{326BA218-B054-8778-C3B9-1B04C7A2A785}"/>
  <workbookPr showInkAnnotation="0" updateLinks="never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/Users/corvisierchristophe/MEGA/Essai CS/"/>
    </mc:Choice>
  </mc:AlternateContent>
  <xr:revisionPtr revIDLastSave="0" documentId="13_ncr:1_{01CA62B7-4CD5-F248-BE6D-852B74990A44}" xr6:coauthVersionLast="45" xr6:coauthVersionMax="45" xr10:uidLastSave="{00000000-0000-0000-0000-000000000000}"/>
  <bookViews>
    <workbookView xWindow="16020" yWindow="2920" windowWidth="38300" windowHeight="17640" tabRatio="858" activeTab="1" xr2:uid="{00000000-000D-0000-FFFF-FFFF00000000}"/>
  </bookViews>
  <sheets>
    <sheet name="ADMINISTRATIF" sheetId="191" r:id="rId1"/>
    <sheet name="RESPONSABLE" sheetId="194" r:id="rId2"/>
    <sheet name="Recap_HeureS" sheetId="197" r:id="rId3"/>
    <sheet name="Recap_RecupCredit" sheetId="198" r:id="rId4"/>
    <sheet name="Recap_Heures_PrestaExp" sheetId="199" r:id="rId5"/>
    <sheet name="Recap_Astreintes" sheetId="201" r:id="rId6"/>
    <sheet name="PERIODES" sheetId="187" state="hidden" r:id="rId7"/>
    <sheet name="Recap_ABS_TR" sheetId="202" r:id="rId8"/>
    <sheet name="Agents" sheetId="192" r:id="rId9"/>
    <sheet name="HEURES" sheetId="193" r:id="rId10"/>
    <sheet name="JFériés" sheetId="195" r:id="rId11"/>
    <sheet name="Feuille de protection" sheetId="200" state="hidden" r:id="rId12"/>
  </sheets>
  <functionGroups builtInGroupCount="19"/>
  <externalReferences>
    <externalReference r:id="rId13"/>
    <externalReference r:id="rId14"/>
    <externalReference r:id="rId15"/>
    <externalReference r:id="rId16"/>
    <externalReference r:id="rId17"/>
  </externalReferences>
  <definedNames>
    <definedName name="_xlnm._FilterDatabase" localSheetId="2" hidden="1">Recap_HeureS!$A$1:$K$1</definedName>
    <definedName name="_xlnm._FilterDatabase" localSheetId="4" hidden="1">Recap_Heures_PrestaExp!$A$1:$I$1</definedName>
    <definedName name="_xlnm._FilterDatabase" localSheetId="3" hidden="1">Recap_RecupCredit!$A$1:$J$1</definedName>
    <definedName name="ADMI">Agents!$D$1:$D$10</definedName>
    <definedName name="AGENTS_CS">[1]Agents!$A$1:$A$50</definedName>
    <definedName name="AGENTS_OM">[2]Agents!$A$1:$A$10</definedName>
    <definedName name="AGENTS_VN">[3]Agents!$A$1:$A$10</definedName>
    <definedName name="CPL">[1]Agents!$D$1:$D$15</definedName>
    <definedName name="HPN_deb" localSheetId="3">[2]HEURES!$B$3</definedName>
    <definedName name="HPN_deb">HEURES!$B$3</definedName>
    <definedName name="HPN_fin" localSheetId="3">[2]HEURES!$C$3</definedName>
    <definedName name="HPN_fin">HEURES!$C$3</definedName>
    <definedName name="HSN_deb" localSheetId="2">HEURES!$B$1</definedName>
    <definedName name="HSN_deb" localSheetId="3">[2]HEURES!$B$1</definedName>
    <definedName name="HSN_deb">HEURES!$B$1</definedName>
    <definedName name="HSN_fin" localSheetId="2">HEURES!$C$1</definedName>
    <definedName name="HSN_fin" localSheetId="3">[2]HEURES!$C$1</definedName>
    <definedName name="HSN_fin">HEURES!$C$1</definedName>
    <definedName name="HSNu_deb" localSheetId="2">HEURES!$B$2</definedName>
    <definedName name="HSNu_deb" localSheetId="3">[2]HEURES!$B$2</definedName>
    <definedName name="HSNu_deb">HEURES!$B$2</definedName>
    <definedName name="HSNu_fin" localSheetId="2">HEURES!$C$2</definedName>
    <definedName name="HSNu_fin" localSheetId="3">[2]HEURES!$C$2</definedName>
    <definedName name="HSNu_fin">HEURES!$C$2</definedName>
    <definedName name="RESP" localSheetId="3">[2]Agents!$D$1:$D$3</definedName>
    <definedName name="RESP">Agents!$A$1:$A$15</definedName>
    <definedName name="_xlnm.Print_Area" localSheetId="0">ADMINISTRATIF!$T$1:$AC$55</definedName>
    <definedName name="_xlnm.Print_Area" localSheetId="1">RESPONSABLE!$T$1:$AC$55</definedName>
  </definedNames>
  <calcPr calcId="191029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Y9" i="191" l="1"/>
  <c r="E18" i="192"/>
  <c r="D18" i="192"/>
  <c r="E17" i="192"/>
  <c r="D17" i="192"/>
  <c r="E16" i="192"/>
  <c r="D16" i="192"/>
  <c r="E15" i="192"/>
  <c r="D15" i="192"/>
  <c r="E14" i="192"/>
  <c r="D14" i="192"/>
  <c r="E13" i="192"/>
  <c r="D13" i="192"/>
  <c r="E12" i="192"/>
  <c r="D12" i="192"/>
  <c r="E11" i="192"/>
  <c r="D11" i="192"/>
  <c r="E10" i="192"/>
  <c r="D10" i="192"/>
  <c r="E9" i="192"/>
  <c r="D9" i="192"/>
  <c r="E8" i="192"/>
  <c r="D8" i="192"/>
  <c r="E7" i="192"/>
  <c r="D7" i="192"/>
  <c r="E6" i="192"/>
  <c r="D6" i="192"/>
  <c r="E5" i="192"/>
  <c r="D5" i="192"/>
  <c r="E4" i="192"/>
  <c r="D4" i="192"/>
  <c r="E3" i="192"/>
  <c r="D3" i="192"/>
  <c r="E2" i="192"/>
  <c r="D2" i="192"/>
  <c r="E1" i="192"/>
  <c r="D1" i="192"/>
  <c r="B20" i="192"/>
  <c r="A20" i="192"/>
  <c r="B19" i="192"/>
  <c r="A19" i="192"/>
  <c r="B18" i="192"/>
  <c r="A18" i="192"/>
  <c r="B17" i="192"/>
  <c r="A17" i="192"/>
  <c r="B16" i="192"/>
  <c r="A16" i="192"/>
  <c r="B15" i="192"/>
  <c r="A15" i="192"/>
  <c r="B14" i="192"/>
  <c r="A14" i="192"/>
  <c r="B13" i="192"/>
  <c r="A13" i="192"/>
  <c r="B12" i="192"/>
  <c r="A12" i="192"/>
  <c r="B11" i="192"/>
  <c r="A11" i="192"/>
  <c r="B10" i="192"/>
  <c r="A10" i="192"/>
  <c r="B9" i="192"/>
  <c r="A9" i="192"/>
  <c r="B8" i="192"/>
  <c r="A8" i="192"/>
  <c r="B7" i="192"/>
  <c r="A7" i="192"/>
  <c r="B6" i="192"/>
  <c r="A6" i="192"/>
  <c r="B5" i="192"/>
  <c r="A5" i="192"/>
  <c r="B4" i="192"/>
  <c r="A4" i="192"/>
  <c r="B3" i="192"/>
  <c r="A3" i="192"/>
  <c r="B2" i="192"/>
  <c r="A2" i="192"/>
  <c r="B1" i="192"/>
  <c r="A1" i="192"/>
  <c r="N2" i="194" l="1"/>
  <c r="N2" i="191"/>
  <c r="P2" i="191" s="1"/>
  <c r="K2" i="197" l="1"/>
  <c r="K3" i="197"/>
  <c r="K4" i="197"/>
  <c r="K5" i="197"/>
  <c r="K6" i="197"/>
  <c r="K7" i="197"/>
  <c r="K8" i="197"/>
  <c r="K9" i="197"/>
  <c r="K10" i="197"/>
  <c r="K11" i="197"/>
  <c r="K12" i="197"/>
  <c r="K13" i="197"/>
  <c r="K14" i="197"/>
  <c r="K15" i="197"/>
  <c r="K16" i="197"/>
  <c r="K17" i="197"/>
  <c r="K18" i="197"/>
  <c r="K19" i="197"/>
  <c r="K20" i="197"/>
  <c r="K21" i="197"/>
  <c r="K22" i="197"/>
  <c r="K23" i="197"/>
  <c r="K24" i="197"/>
  <c r="K25" i="197"/>
  <c r="K26" i="197"/>
  <c r="K27" i="197"/>
  <c r="K28" i="197"/>
  <c r="K29" i="197"/>
  <c r="K30" i="197"/>
  <c r="K31" i="197"/>
  <c r="K32" i="197"/>
  <c r="K33" i="197"/>
  <c r="K34" i="197"/>
  <c r="K35" i="197"/>
  <c r="K36" i="197"/>
  <c r="K37" i="197"/>
  <c r="K38" i="197"/>
  <c r="K39" i="197"/>
  <c r="K40" i="197"/>
  <c r="K41" i="197"/>
  <c r="K42" i="197"/>
  <c r="K43" i="197"/>
  <c r="K44" i="197"/>
  <c r="K45" i="197"/>
  <c r="K46" i="197"/>
  <c r="K47" i="197"/>
  <c r="K48" i="197"/>
  <c r="K49" i="197"/>
  <c r="K50" i="197"/>
  <c r="K51" i="197"/>
  <c r="K52" i="197"/>
  <c r="K53" i="197"/>
  <c r="K54" i="197"/>
  <c r="K55" i="197"/>
  <c r="K56" i="197"/>
  <c r="K57" i="197"/>
  <c r="K58" i="197"/>
  <c r="K59" i="197"/>
  <c r="K60" i="197"/>
  <c r="K61" i="197"/>
  <c r="K62" i="197"/>
  <c r="K63" i="197"/>
  <c r="K64" i="197"/>
  <c r="K65" i="197"/>
  <c r="K66" i="197"/>
  <c r="K67" i="197"/>
  <c r="K68" i="197"/>
  <c r="K69" i="197"/>
  <c r="K70" i="197"/>
  <c r="K71" i="197"/>
  <c r="K72" i="197"/>
  <c r="K73" i="197"/>
  <c r="K74" i="197"/>
  <c r="K75" i="197"/>
  <c r="K76" i="197"/>
  <c r="K77" i="197"/>
  <c r="K78" i="197"/>
  <c r="K79" i="197"/>
  <c r="K80" i="197"/>
  <c r="K81" i="197"/>
  <c r="K82" i="197"/>
  <c r="K83" i="197"/>
  <c r="K84" i="197"/>
  <c r="K85" i="197"/>
  <c r="K86" i="197"/>
  <c r="K87" i="197"/>
  <c r="K88" i="197"/>
  <c r="K89" i="197"/>
  <c r="K90" i="197"/>
  <c r="K91" i="197"/>
  <c r="K92" i="197"/>
  <c r="K93" i="197"/>
  <c r="K94" i="197"/>
  <c r="K95" i="197"/>
  <c r="K96" i="197"/>
  <c r="K97" i="197"/>
  <c r="K98" i="197"/>
  <c r="K99" i="197"/>
  <c r="K100" i="197"/>
  <c r="K101" i="197"/>
  <c r="K102" i="197"/>
  <c r="K103" i="197"/>
  <c r="K104" i="197"/>
  <c r="K105" i="197"/>
  <c r="K106" i="197"/>
  <c r="K107" i="197"/>
  <c r="K108" i="197"/>
  <c r="K109" i="197"/>
  <c r="K110" i="197"/>
  <c r="K111" i="197"/>
  <c r="K112" i="197"/>
  <c r="K113" i="197"/>
  <c r="K114" i="197"/>
  <c r="K115" i="197"/>
  <c r="K116" i="197"/>
  <c r="K117" i="197"/>
  <c r="K118" i="197"/>
  <c r="K119" i="197"/>
  <c r="K120" i="197"/>
  <c r="K121" i="197"/>
  <c r="K122" i="197"/>
  <c r="K123" i="197"/>
  <c r="K124" i="197"/>
  <c r="K125" i="197"/>
  <c r="K126" i="197"/>
  <c r="K127" i="197"/>
  <c r="K128" i="197"/>
  <c r="K129" i="197"/>
  <c r="K130" i="197"/>
  <c r="K131" i="197"/>
  <c r="K132" i="197"/>
  <c r="K133" i="197"/>
  <c r="K134" i="197"/>
  <c r="K135" i="197"/>
  <c r="K136" i="197"/>
  <c r="K137" i="197"/>
  <c r="K138" i="197"/>
  <c r="K139" i="197"/>
  <c r="K140" i="197"/>
  <c r="K141" i="197"/>
  <c r="K142" i="197"/>
  <c r="K143" i="197"/>
  <c r="K144" i="197"/>
  <c r="K145" i="197"/>
  <c r="K146" i="197"/>
  <c r="K147" i="197"/>
  <c r="K148" i="197"/>
  <c r="K149" i="197"/>
  <c r="K150" i="197"/>
  <c r="K151" i="197"/>
  <c r="K152" i="197"/>
  <c r="K153" i="197"/>
  <c r="K154" i="197"/>
  <c r="K155" i="197"/>
  <c r="K156" i="197"/>
  <c r="K157" i="197"/>
  <c r="K158" i="197"/>
  <c r="K159" i="197"/>
  <c r="K160" i="197"/>
  <c r="K161" i="197"/>
  <c r="K162" i="197"/>
  <c r="K163" i="197"/>
  <c r="K164" i="197"/>
  <c r="K165" i="197"/>
  <c r="K166" i="197"/>
  <c r="K167" i="197"/>
  <c r="K168" i="197"/>
  <c r="K169" i="197"/>
  <c r="K170" i="197"/>
  <c r="K171" i="197"/>
  <c r="K172" i="197"/>
  <c r="K173" i="197"/>
  <c r="K174" i="197"/>
  <c r="K175" i="197"/>
  <c r="K176" i="197"/>
  <c r="K177" i="197"/>
  <c r="K178" i="197"/>
  <c r="K179" i="197"/>
  <c r="K180" i="197"/>
  <c r="K181" i="197"/>
  <c r="K182" i="197"/>
  <c r="K183" i="197"/>
  <c r="K184" i="197"/>
  <c r="K185" i="197"/>
  <c r="K186" i="197"/>
  <c r="K187" i="197"/>
  <c r="K188" i="197"/>
  <c r="K189" i="197"/>
  <c r="K190" i="197"/>
  <c r="K191" i="197"/>
  <c r="K192" i="197"/>
  <c r="K193" i="197"/>
  <c r="K194" i="197"/>
  <c r="K195" i="197"/>
  <c r="K196" i="197"/>
  <c r="K197" i="197"/>
  <c r="K198" i="197"/>
  <c r="K199" i="197"/>
  <c r="K200" i="197"/>
  <c r="K201" i="197"/>
  <c r="K202" i="197"/>
  <c r="K203" i="197"/>
  <c r="K204" i="197"/>
  <c r="K205" i="197"/>
  <c r="K206" i="197"/>
  <c r="K207" i="197"/>
  <c r="K208" i="197"/>
  <c r="K209" i="197"/>
  <c r="K210" i="197"/>
  <c r="K211" i="197"/>
  <c r="K212" i="197"/>
  <c r="K213" i="197"/>
  <c r="K214" i="197"/>
  <c r="K215" i="197"/>
  <c r="K216" i="197"/>
  <c r="K217" i="197"/>
  <c r="K218" i="197"/>
  <c r="K219" i="197"/>
  <c r="K220" i="197"/>
  <c r="K221" i="197"/>
  <c r="K222" i="197"/>
  <c r="K223" i="197"/>
  <c r="K224" i="197"/>
  <c r="K225" i="197"/>
  <c r="K226" i="197"/>
  <c r="K227" i="197"/>
  <c r="K228" i="197"/>
  <c r="K229" i="197"/>
  <c r="K230" i="197"/>
  <c r="K231" i="197"/>
  <c r="K232" i="197"/>
  <c r="K233" i="197"/>
  <c r="K234" i="197"/>
  <c r="K235" i="197"/>
  <c r="K236" i="197"/>
  <c r="K237" i="197"/>
  <c r="K238" i="197"/>
  <c r="K239" i="197"/>
  <c r="K240" i="197"/>
  <c r="K241" i="197"/>
  <c r="K242" i="197"/>
  <c r="K243" i="197"/>
  <c r="K244" i="197"/>
  <c r="K245" i="197"/>
  <c r="K246" i="197"/>
  <c r="K247" i="197"/>
  <c r="K248" i="197"/>
  <c r="K249" i="197"/>
  <c r="K250" i="197"/>
  <c r="K251" i="197"/>
  <c r="K252" i="197"/>
  <c r="K253" i="197"/>
  <c r="K254" i="197"/>
  <c r="K255" i="197"/>
  <c r="K256" i="197"/>
  <c r="K257" i="197"/>
  <c r="K258" i="197"/>
  <c r="K259" i="197"/>
  <c r="K260" i="197"/>
  <c r="K261" i="197"/>
  <c r="K262" i="197"/>
  <c r="K263" i="197"/>
  <c r="K264" i="197"/>
  <c r="K265" i="197"/>
  <c r="K266" i="197"/>
  <c r="K267" i="197"/>
  <c r="K268" i="197"/>
  <c r="K269" i="197"/>
  <c r="K270" i="197"/>
  <c r="K271" i="197"/>
  <c r="K272" i="197"/>
  <c r="K273" i="197"/>
  <c r="K274" i="197"/>
  <c r="K275" i="197"/>
  <c r="K276" i="197"/>
  <c r="K277" i="197"/>
  <c r="K278" i="197"/>
  <c r="K279" i="197"/>
  <c r="K280" i="197"/>
  <c r="K281" i="197"/>
  <c r="K282" i="197"/>
  <c r="K283" i="197"/>
  <c r="K284" i="197"/>
  <c r="K285" i="197"/>
  <c r="K286" i="197"/>
  <c r="K287" i="197"/>
  <c r="K288" i="197"/>
  <c r="K289" i="197"/>
  <c r="K290" i="197"/>
  <c r="K291" i="197"/>
  <c r="K292" i="197"/>
  <c r="K293" i="197"/>
  <c r="K294" i="197"/>
  <c r="K295" i="197"/>
  <c r="K296" i="197"/>
  <c r="K297" i="197"/>
  <c r="K298" i="197"/>
  <c r="K299" i="197"/>
  <c r="K300" i="197"/>
  <c r="K301" i="197"/>
  <c r="K302" i="197"/>
  <c r="K303" i="197"/>
  <c r="K304" i="197"/>
  <c r="K305" i="197"/>
  <c r="K306" i="197"/>
  <c r="K307" i="197"/>
  <c r="K308" i="197"/>
  <c r="K309" i="197"/>
  <c r="K310" i="197"/>
  <c r="K311" i="197"/>
  <c r="K312" i="197"/>
  <c r="K313" i="197"/>
  <c r="K314" i="197"/>
  <c r="K315" i="197"/>
  <c r="K316" i="197"/>
  <c r="K317" i="197"/>
  <c r="K318" i="197"/>
  <c r="K319" i="197"/>
  <c r="K320" i="197"/>
  <c r="K321" i="197"/>
  <c r="K322" i="197"/>
  <c r="K323" i="197"/>
  <c r="K324" i="197"/>
  <c r="K325" i="197"/>
  <c r="K326" i="197"/>
  <c r="K327" i="197"/>
  <c r="K328" i="197"/>
  <c r="K329" i="197"/>
  <c r="K330" i="197"/>
  <c r="K331" i="197"/>
  <c r="K332" i="197"/>
  <c r="K333" i="197"/>
  <c r="K334" i="197"/>
  <c r="K335" i="197"/>
  <c r="K336" i="197"/>
  <c r="K337" i="197"/>
  <c r="K338" i="197"/>
  <c r="K339" i="197"/>
  <c r="K340" i="197"/>
  <c r="K341" i="197"/>
  <c r="K342" i="197"/>
  <c r="K343" i="197"/>
  <c r="K344" i="197"/>
  <c r="K345" i="197"/>
  <c r="N1" i="194" l="1"/>
  <c r="N1" i="191" l="1"/>
  <c r="BI46" i="194" l="1"/>
  <c r="BH46" i="194"/>
  <c r="BG46" i="194"/>
  <c r="BJ45" i="194"/>
  <c r="BJ44" i="194"/>
  <c r="BJ43" i="194"/>
  <c r="BJ42" i="194"/>
  <c r="BJ41" i="194"/>
  <c r="BJ40" i="194"/>
  <c r="BJ39" i="194"/>
  <c r="BJ38" i="194"/>
  <c r="BJ37" i="194"/>
  <c r="BJ36" i="194"/>
  <c r="BJ35" i="194"/>
  <c r="BJ34" i="194"/>
  <c r="BJ33" i="194"/>
  <c r="BJ32" i="194"/>
  <c r="BJ31" i="194"/>
  <c r="BJ30" i="194"/>
  <c r="BJ29" i="194"/>
  <c r="BJ28" i="194"/>
  <c r="BJ27" i="194"/>
  <c r="BJ26" i="194"/>
  <c r="BJ25" i="194"/>
  <c r="BJ24" i="194"/>
  <c r="BJ23" i="194"/>
  <c r="BJ22" i="194"/>
  <c r="BJ21" i="194"/>
  <c r="BJ20" i="194"/>
  <c r="BJ19" i="194"/>
  <c r="BJ18" i="194"/>
  <c r="BJ17" i="194"/>
  <c r="BJ16" i="194"/>
  <c r="BJ15" i="194"/>
  <c r="BK8" i="194"/>
  <c r="BE8" i="194"/>
  <c r="BI46" i="191"/>
  <c r="BH46" i="191"/>
  <c r="BG46" i="191"/>
  <c r="BJ45" i="191"/>
  <c r="BJ44" i="191"/>
  <c r="BJ43" i="191"/>
  <c r="BJ42" i="191"/>
  <c r="BJ41" i="191"/>
  <c r="BJ40" i="191"/>
  <c r="BJ39" i="191"/>
  <c r="BJ38" i="191"/>
  <c r="BJ37" i="191"/>
  <c r="BJ36" i="191"/>
  <c r="BJ35" i="191"/>
  <c r="BJ34" i="191"/>
  <c r="BJ33" i="191"/>
  <c r="BJ32" i="191"/>
  <c r="BJ31" i="191"/>
  <c r="BJ30" i="191"/>
  <c r="BJ29" i="191"/>
  <c r="BJ28" i="191"/>
  <c r="BJ27" i="191"/>
  <c r="BJ26" i="191"/>
  <c r="BJ25" i="191"/>
  <c r="BJ24" i="191"/>
  <c r="BJ23" i="191"/>
  <c r="BJ22" i="191"/>
  <c r="BJ21" i="191"/>
  <c r="BJ20" i="191"/>
  <c r="BJ19" i="191"/>
  <c r="BJ18" i="191"/>
  <c r="BJ17" i="191"/>
  <c r="BJ16" i="191"/>
  <c r="BJ15" i="191"/>
  <c r="BK8" i="191"/>
  <c r="BE8" i="191"/>
  <c r="BJ46" i="194" l="1"/>
  <c r="BJ47" i="194" s="1"/>
  <c r="BJ46" i="191"/>
  <c r="BJ47" i="191" s="1"/>
  <c r="U8" i="194"/>
  <c r="E29" i="187"/>
  <c r="U8" i="191"/>
  <c r="D29" i="187"/>
  <c r="B29" i="187" s="1"/>
  <c r="E25" i="187"/>
  <c r="F25" i="187" s="1"/>
  <c r="E38" i="187"/>
  <c r="F38" i="187" s="1"/>
  <c r="D38" i="187"/>
  <c r="B38" i="187" s="1"/>
  <c r="E37" i="187"/>
  <c r="F37" i="187" s="1"/>
  <c r="D37" i="187"/>
  <c r="B37" i="187" s="1"/>
  <c r="E36" i="187"/>
  <c r="F36" i="187"/>
  <c r="D36" i="187"/>
  <c r="B36" i="187" s="1"/>
  <c r="E35" i="187"/>
  <c r="F35" i="187" s="1"/>
  <c r="D35" i="187"/>
  <c r="B35" i="187" s="1"/>
  <c r="E34" i="187"/>
  <c r="F34" i="187" s="1"/>
  <c r="D34" i="187"/>
  <c r="B34" i="187" s="1"/>
  <c r="E33" i="187"/>
  <c r="F33" i="187" s="1"/>
  <c r="D33" i="187"/>
  <c r="B33" i="187" s="1"/>
  <c r="E32" i="187"/>
  <c r="F32" i="187"/>
  <c r="D32" i="187"/>
  <c r="B32" i="187" s="1"/>
  <c r="E31" i="187"/>
  <c r="F31" i="187" s="1"/>
  <c r="D31" i="187"/>
  <c r="B31" i="187" s="1"/>
  <c r="E30" i="187"/>
  <c r="F30" i="187" s="1"/>
  <c r="D30" i="187"/>
  <c r="B30" i="187" s="1"/>
  <c r="F29" i="187"/>
  <c r="E28" i="187"/>
  <c r="F28" i="187"/>
  <c r="D28" i="187"/>
  <c r="B28" i="187" s="1"/>
  <c r="E27" i="187"/>
  <c r="F27" i="187" s="1"/>
  <c r="D27" i="187"/>
  <c r="B27" i="187" s="1"/>
  <c r="AN46" i="191"/>
  <c r="AM46" i="191"/>
  <c r="E26" i="187"/>
  <c r="F26" i="187" s="1"/>
  <c r="E39" i="187"/>
  <c r="F39" i="187"/>
  <c r="D39" i="187"/>
  <c r="B39" i="187" s="1"/>
  <c r="AZ46" i="191"/>
  <c r="AY46" i="191"/>
  <c r="AY8" i="191"/>
  <c r="AS8" i="191"/>
  <c r="E20" i="187"/>
  <c r="E21" i="187"/>
  <c r="E19" i="187"/>
  <c r="F19" i="187"/>
  <c r="E3" i="187"/>
  <c r="F3" i="187" s="1"/>
  <c r="J1" i="194"/>
  <c r="AM8" i="191"/>
  <c r="AG8" i="191"/>
  <c r="AZ46" i="194"/>
  <c r="AY46" i="194"/>
  <c r="AN46" i="194"/>
  <c r="AM46" i="194"/>
  <c r="D15" i="187"/>
  <c r="B15" i="187" s="1"/>
  <c r="D19" i="187"/>
  <c r="B19" i="187" s="1"/>
  <c r="D21" i="187"/>
  <c r="B21" i="187" s="1"/>
  <c r="D20" i="187"/>
  <c r="B20" i="187" s="1"/>
  <c r="E15" i="187"/>
  <c r="F15" i="187" s="1"/>
  <c r="D16" i="187"/>
  <c r="B16" i="187" s="1"/>
  <c r="E16" i="187"/>
  <c r="F16" i="187" s="1"/>
  <c r="D17" i="187"/>
  <c r="B17" i="187" s="1"/>
  <c r="E17" i="187"/>
  <c r="F17" i="187" s="1"/>
  <c r="D18" i="187"/>
  <c r="B18" i="187" s="1"/>
  <c r="E18" i="187"/>
  <c r="F18" i="187" s="1"/>
  <c r="F20" i="187"/>
  <c r="D22" i="187"/>
  <c r="B22" i="187" s="1"/>
  <c r="E22" i="187"/>
  <c r="F22" i="187" s="1"/>
  <c r="D23" i="187"/>
  <c r="B23" i="187" s="1"/>
  <c r="E23" i="187"/>
  <c r="F23" i="187" s="1"/>
  <c r="D24" i="187"/>
  <c r="B24" i="187" s="1"/>
  <c r="E24" i="187"/>
  <c r="F24" i="187" s="1"/>
  <c r="D25" i="187"/>
  <c r="B25" i="187" s="1"/>
  <c r="D26" i="187"/>
  <c r="B26" i="187" s="1"/>
  <c r="E4" i="187"/>
  <c r="F4" i="187" s="1"/>
  <c r="E5" i="187"/>
  <c r="F5" i="187" s="1"/>
  <c r="E6" i="187"/>
  <c r="F6" i="187" s="1"/>
  <c r="E7" i="187"/>
  <c r="F7" i="187" s="1"/>
  <c r="E8" i="187"/>
  <c r="F8" i="187" s="1"/>
  <c r="E9" i="187"/>
  <c r="F9" i="187" s="1"/>
  <c r="E10" i="187"/>
  <c r="F10" i="187" s="1"/>
  <c r="E11" i="187"/>
  <c r="F11" i="187" s="1"/>
  <c r="E12" i="187"/>
  <c r="F12" i="187" s="1"/>
  <c r="E13" i="187"/>
  <c r="F13" i="187" s="1"/>
  <c r="E14" i="187"/>
  <c r="F14" i="187" s="1"/>
  <c r="D2" i="187"/>
  <c r="B2" i="187" s="1"/>
  <c r="D3" i="187"/>
  <c r="B3" i="187" s="1"/>
  <c r="D4" i="187"/>
  <c r="B4" i="187" s="1"/>
  <c r="D5" i="187"/>
  <c r="B5" i="187" s="1"/>
  <c r="D6" i="187"/>
  <c r="B6" i="187" s="1"/>
  <c r="D7" i="187"/>
  <c r="B7" i="187" s="1"/>
  <c r="D8" i="187"/>
  <c r="B8" i="187" s="1"/>
  <c r="D9" i="187"/>
  <c r="B9" i="187" s="1"/>
  <c r="D10" i="187"/>
  <c r="B10" i="187" s="1"/>
  <c r="D11" i="187"/>
  <c r="B11" i="187" s="1"/>
  <c r="D12" i="187"/>
  <c r="B12" i="187" s="1"/>
  <c r="D13" i="187"/>
  <c r="B13" i="187" s="1"/>
  <c r="D14" i="187"/>
  <c r="B14" i="187" s="1"/>
  <c r="F21" i="187"/>
  <c r="AY8" i="194"/>
  <c r="AS8" i="194"/>
  <c r="AM8" i="194"/>
  <c r="AG8" i="194"/>
  <c r="AA8" i="194"/>
  <c r="AA8" i="191"/>
  <c r="C35" i="191" l="1"/>
  <c r="C27" i="191"/>
  <c r="C19" i="191"/>
  <c r="C11" i="191"/>
  <c r="D34" i="191"/>
  <c r="D26" i="191"/>
  <c r="D18" i="191"/>
  <c r="D10" i="191"/>
  <c r="C17" i="191"/>
  <c r="C9" i="191"/>
  <c r="D24" i="191"/>
  <c r="D8" i="191"/>
  <c r="C8" i="191"/>
  <c r="D15" i="191"/>
  <c r="D22" i="191"/>
  <c r="D5" i="191"/>
  <c r="C34" i="191"/>
  <c r="C26" i="191"/>
  <c r="C18" i="191"/>
  <c r="C10" i="191"/>
  <c r="D33" i="191"/>
  <c r="D25" i="191"/>
  <c r="D17" i="191"/>
  <c r="D9" i="191"/>
  <c r="C25" i="191"/>
  <c r="D32" i="191"/>
  <c r="D16" i="191"/>
  <c r="C16" i="191"/>
  <c r="D31" i="191"/>
  <c r="D7" i="191"/>
  <c r="D30" i="191"/>
  <c r="D11" i="191"/>
  <c r="C33" i="191"/>
  <c r="D14" i="191"/>
  <c r="C32" i="191"/>
  <c r="C24" i="191"/>
  <c r="D23" i="191"/>
  <c r="D21" i="191"/>
  <c r="C31" i="191"/>
  <c r="C23" i="191"/>
  <c r="C15" i="191"/>
  <c r="C7" i="191"/>
  <c r="D6" i="191"/>
  <c r="C30" i="191"/>
  <c r="C22" i="191"/>
  <c r="C14" i="191"/>
  <c r="C6" i="191"/>
  <c r="D29" i="191"/>
  <c r="D13" i="191"/>
  <c r="C29" i="191"/>
  <c r="C21" i="191"/>
  <c r="C13" i="191"/>
  <c r="C5" i="191"/>
  <c r="D28" i="191"/>
  <c r="D20" i="191"/>
  <c r="D12" i="191"/>
  <c r="C28" i="191"/>
  <c r="C20" i="191"/>
  <c r="C12" i="191"/>
  <c r="D35" i="191"/>
  <c r="D27" i="191"/>
  <c r="D19" i="191"/>
  <c r="K8" i="201"/>
  <c r="K16" i="201"/>
  <c r="K24" i="201"/>
  <c r="K32" i="201"/>
  <c r="K40" i="201"/>
  <c r="K48" i="201"/>
  <c r="K56" i="201"/>
  <c r="K64" i="201"/>
  <c r="K72" i="201"/>
  <c r="K80" i="201"/>
  <c r="K88" i="201"/>
  <c r="K96" i="201"/>
  <c r="K104" i="201"/>
  <c r="K82" i="201"/>
  <c r="K106" i="201"/>
  <c r="K11" i="201"/>
  <c r="K27" i="201"/>
  <c r="K43" i="201"/>
  <c r="K67" i="201"/>
  <c r="K83" i="201"/>
  <c r="K99" i="201"/>
  <c r="K12" i="201"/>
  <c r="K52" i="201"/>
  <c r="K84" i="201"/>
  <c r="K9" i="201"/>
  <c r="K17" i="201"/>
  <c r="K25" i="201"/>
  <c r="K33" i="201"/>
  <c r="K41" i="201"/>
  <c r="K49" i="201"/>
  <c r="K57" i="201"/>
  <c r="K65" i="201"/>
  <c r="K73" i="201"/>
  <c r="K81" i="201"/>
  <c r="K89" i="201"/>
  <c r="K97" i="201"/>
  <c r="K105" i="201"/>
  <c r="K90" i="201"/>
  <c r="K98" i="201"/>
  <c r="K3" i="201"/>
  <c r="K19" i="201"/>
  <c r="K35" i="201"/>
  <c r="K51" i="201"/>
  <c r="K75" i="201"/>
  <c r="K91" i="201"/>
  <c r="K28" i="201"/>
  <c r="K60" i="201"/>
  <c r="K100" i="201"/>
  <c r="K2" i="201"/>
  <c r="K10" i="201"/>
  <c r="K18" i="201"/>
  <c r="K26" i="201"/>
  <c r="K34" i="201"/>
  <c r="K42" i="201"/>
  <c r="K50" i="201"/>
  <c r="K58" i="201"/>
  <c r="K66" i="201"/>
  <c r="K74" i="201"/>
  <c r="K59" i="201"/>
  <c r="K20" i="201"/>
  <c r="K92" i="201"/>
  <c r="K5" i="201"/>
  <c r="K13" i="201"/>
  <c r="K21" i="201"/>
  <c r="K29" i="201"/>
  <c r="K37" i="201"/>
  <c r="K45" i="201"/>
  <c r="K53" i="201"/>
  <c r="K61" i="201"/>
  <c r="K69" i="201"/>
  <c r="K77" i="201"/>
  <c r="K85" i="201"/>
  <c r="K93" i="201"/>
  <c r="K101" i="201"/>
  <c r="K7" i="201"/>
  <c r="K15" i="201"/>
  <c r="K23" i="201"/>
  <c r="K47" i="201"/>
  <c r="K63" i="201"/>
  <c r="K79" i="201"/>
  <c r="K95" i="201"/>
  <c r="K36" i="201"/>
  <c r="K68" i="201"/>
  <c r="K6" i="201"/>
  <c r="K14" i="201"/>
  <c r="K22" i="201"/>
  <c r="K30" i="201"/>
  <c r="K38" i="201"/>
  <c r="K46" i="201"/>
  <c r="K54" i="201"/>
  <c r="K62" i="201"/>
  <c r="K70" i="201"/>
  <c r="K78" i="201"/>
  <c r="K86" i="201"/>
  <c r="K94" i="201"/>
  <c r="K102" i="201"/>
  <c r="K31" i="201"/>
  <c r="K39" i="201"/>
  <c r="K55" i="201"/>
  <c r="K71" i="201"/>
  <c r="K87" i="201"/>
  <c r="K103" i="201"/>
  <c r="K4" i="201"/>
  <c r="K44" i="201"/>
  <c r="K76" i="201"/>
  <c r="AA9" i="194"/>
  <c r="BK9" i="194"/>
  <c r="I196" i="199"/>
  <c r="I245" i="199"/>
  <c r="I57" i="199"/>
  <c r="I318" i="199"/>
  <c r="I80" i="199"/>
  <c r="I173" i="199"/>
  <c r="I454" i="199"/>
  <c r="I463" i="199"/>
  <c r="I472" i="199"/>
  <c r="I497" i="199"/>
  <c r="I241" i="199"/>
  <c r="J89" i="198"/>
  <c r="I453" i="199"/>
  <c r="I473" i="199"/>
  <c r="I446" i="199"/>
  <c r="I208" i="199"/>
  <c r="I284" i="199"/>
  <c r="I237" i="199"/>
  <c r="I486" i="199"/>
  <c r="I495" i="199"/>
  <c r="I504" i="199"/>
  <c r="J18" i="198"/>
  <c r="I422" i="199"/>
  <c r="J14" i="198"/>
  <c r="I108" i="199"/>
  <c r="I78" i="199"/>
  <c r="I258" i="199"/>
  <c r="I39" i="199"/>
  <c r="I336" i="199"/>
  <c r="I308" i="199"/>
  <c r="I437" i="199"/>
  <c r="I79" i="199"/>
  <c r="I88" i="199"/>
  <c r="I131" i="199"/>
  <c r="J96" i="198"/>
  <c r="I197" i="199"/>
  <c r="I172" i="199"/>
  <c r="I278" i="199"/>
  <c r="I154" i="199"/>
  <c r="I65" i="199"/>
  <c r="I185" i="199"/>
  <c r="I118" i="199"/>
  <c r="I362" i="199"/>
  <c r="I199" i="199"/>
  <c r="I464" i="199"/>
  <c r="I97" i="199"/>
  <c r="I110" i="199"/>
  <c r="I175" i="199"/>
  <c r="I184" i="199"/>
  <c r="J61" i="198"/>
  <c r="J94" i="198"/>
  <c r="D1" i="194"/>
  <c r="I449" i="199"/>
  <c r="I321" i="199"/>
  <c r="I289" i="199"/>
  <c r="I365" i="199"/>
  <c r="I295" i="199"/>
  <c r="I291" i="199"/>
  <c r="I409" i="199"/>
  <c r="I158" i="199"/>
  <c r="I207" i="199"/>
  <c r="I216" i="199"/>
  <c r="J110" i="198"/>
  <c r="I36" i="199"/>
  <c r="I326" i="199"/>
  <c r="I344" i="199"/>
  <c r="I48" i="199"/>
  <c r="I410" i="199"/>
  <c r="I431" i="199"/>
  <c r="I18" i="199"/>
  <c r="J85" i="198"/>
  <c r="I122" i="199"/>
  <c r="I34" i="199"/>
  <c r="J87" i="198"/>
  <c r="I429" i="199"/>
  <c r="I327" i="199"/>
  <c r="I163" i="199"/>
  <c r="I206" i="199"/>
  <c r="I239" i="199"/>
  <c r="I248" i="199"/>
  <c r="I452" i="199"/>
  <c r="I412" i="199"/>
  <c r="I440" i="199"/>
  <c r="I270" i="199"/>
  <c r="I234" i="199"/>
  <c r="J48" i="198"/>
  <c r="I150" i="199"/>
  <c r="I455" i="199"/>
  <c r="I98" i="199"/>
  <c r="I335" i="199"/>
  <c r="I459" i="199"/>
  <c r="I115" i="199"/>
  <c r="D1" i="191"/>
  <c r="I301" i="199"/>
  <c r="J16" i="198"/>
  <c r="I161" i="199"/>
  <c r="I450" i="199"/>
  <c r="I485" i="199"/>
  <c r="I350" i="199"/>
  <c r="I103" i="199"/>
  <c r="I359" i="199"/>
  <c r="I112" i="199"/>
  <c r="I368" i="199"/>
  <c r="I35" i="199"/>
  <c r="I307" i="199"/>
  <c r="I411" i="199"/>
  <c r="I228" i="199"/>
  <c r="I415" i="199"/>
  <c r="I388" i="199"/>
  <c r="I177" i="199"/>
  <c r="I20" i="199"/>
  <c r="I74" i="199"/>
  <c r="I413" i="199"/>
  <c r="I366" i="199"/>
  <c r="I330" i="199"/>
  <c r="J72" i="198"/>
  <c r="I146" i="199"/>
  <c r="J115" i="198"/>
  <c r="I201" i="199"/>
  <c r="I403" i="199"/>
  <c r="I352" i="199"/>
  <c r="I9" i="199"/>
  <c r="I269" i="199"/>
  <c r="I417" i="199"/>
  <c r="I4" i="199"/>
  <c r="I138" i="199"/>
  <c r="J37" i="198"/>
  <c r="J12" i="198"/>
  <c r="I219" i="199"/>
  <c r="J43" i="198"/>
  <c r="J47" i="198"/>
  <c r="I418" i="199"/>
  <c r="I279" i="199"/>
  <c r="I128" i="199"/>
  <c r="I8" i="199"/>
  <c r="I381" i="199"/>
  <c r="I148" i="199"/>
  <c r="I337" i="199"/>
  <c r="J13" i="198"/>
  <c r="I174" i="199"/>
  <c r="I333" i="199"/>
  <c r="I424" i="199"/>
  <c r="J66" i="198"/>
  <c r="I62" i="199"/>
  <c r="I476" i="199"/>
  <c r="I19" i="199"/>
  <c r="I281" i="199"/>
  <c r="J74" i="198"/>
  <c r="I310" i="199"/>
  <c r="I313" i="199"/>
  <c r="J69" i="198"/>
  <c r="I224" i="199"/>
  <c r="I438" i="199"/>
  <c r="I435" i="199"/>
  <c r="I315" i="199"/>
  <c r="I261" i="199"/>
  <c r="I254" i="199"/>
  <c r="I179" i="199"/>
  <c r="I256" i="199"/>
  <c r="J2" i="198"/>
  <c r="I436" i="199"/>
  <c r="I14" i="199"/>
  <c r="I198" i="199"/>
  <c r="J104" i="198"/>
  <c r="I490" i="199"/>
  <c r="I116" i="199"/>
  <c r="I378" i="199"/>
  <c r="I183" i="199"/>
  <c r="J6" i="198"/>
  <c r="I113" i="199"/>
  <c r="I109" i="199"/>
  <c r="I304" i="199"/>
  <c r="I71" i="199"/>
  <c r="I165" i="199"/>
  <c r="I356" i="199"/>
  <c r="I290" i="199"/>
  <c r="I339" i="199"/>
  <c r="I322" i="199"/>
  <c r="I247" i="199"/>
  <c r="J28" i="198"/>
  <c r="I136" i="199"/>
  <c r="I323" i="199"/>
  <c r="I76" i="199"/>
  <c r="J8" i="198"/>
  <c r="I152" i="199"/>
  <c r="I143" i="199"/>
  <c r="I54" i="199"/>
  <c r="I37" i="199"/>
  <c r="I297" i="199"/>
  <c r="J10" i="198"/>
  <c r="I419" i="199"/>
  <c r="I272" i="199"/>
  <c r="I16" i="199"/>
  <c r="I263" i="199"/>
  <c r="I7" i="199"/>
  <c r="I238" i="199"/>
  <c r="I293" i="199"/>
  <c r="I162" i="199"/>
  <c r="I123" i="199"/>
  <c r="J54" i="198"/>
  <c r="I30" i="199"/>
  <c r="I141" i="199"/>
  <c r="I186" i="199"/>
  <c r="I129" i="199"/>
  <c r="I220" i="199"/>
  <c r="I226" i="199"/>
  <c r="I225" i="199"/>
  <c r="J100" i="198"/>
  <c r="I100" i="199"/>
  <c r="I379" i="199"/>
  <c r="I126" i="199"/>
  <c r="I354" i="199"/>
  <c r="I502" i="199"/>
  <c r="I32" i="199"/>
  <c r="J57" i="198"/>
  <c r="I273" i="199"/>
  <c r="I334" i="199"/>
  <c r="I466" i="199"/>
  <c r="I151" i="199"/>
  <c r="I213" i="199"/>
  <c r="J17" i="198"/>
  <c r="I370" i="199"/>
  <c r="J62" i="198"/>
  <c r="I383" i="199"/>
  <c r="I317" i="199"/>
  <c r="I276" i="199"/>
  <c r="I503" i="199"/>
  <c r="J63" i="198"/>
  <c r="I296" i="199"/>
  <c r="I250" i="199"/>
  <c r="J84" i="198"/>
  <c r="I408" i="199"/>
  <c r="I399" i="199"/>
  <c r="I390" i="199"/>
  <c r="I299" i="199"/>
  <c r="I3" i="199"/>
  <c r="I376" i="199"/>
  <c r="I120" i="199"/>
  <c r="I367" i="199"/>
  <c r="I111" i="199"/>
  <c r="I358" i="199"/>
  <c r="I501" i="199"/>
  <c r="I474" i="199"/>
  <c r="I193" i="199"/>
  <c r="I395" i="199"/>
  <c r="I496" i="199"/>
  <c r="I240" i="199"/>
  <c r="I487" i="199"/>
  <c r="I231" i="199"/>
  <c r="I478" i="199"/>
  <c r="I190" i="199"/>
  <c r="I229" i="199"/>
  <c r="I58" i="199"/>
  <c r="I12" i="199"/>
  <c r="I493" i="199"/>
  <c r="I101" i="199"/>
  <c r="I90" i="199"/>
  <c r="I89" i="199"/>
  <c r="J95" i="198"/>
  <c r="I170" i="199"/>
  <c r="I121" i="199"/>
  <c r="J27" i="198"/>
  <c r="I217" i="199"/>
  <c r="I214" i="199"/>
  <c r="I212" i="199"/>
  <c r="I133" i="199"/>
  <c r="I63" i="199"/>
  <c r="I288" i="199"/>
  <c r="I92" i="199"/>
  <c r="I402" i="199"/>
  <c r="I343" i="199"/>
  <c r="I477" i="199"/>
  <c r="I160" i="199"/>
  <c r="I202" i="199"/>
  <c r="I305" i="199"/>
  <c r="I255" i="199"/>
  <c r="I149" i="199"/>
  <c r="I124" i="199"/>
  <c r="I306" i="199"/>
  <c r="I375" i="199"/>
  <c r="J24" i="198"/>
  <c r="I40" i="199"/>
  <c r="I268" i="199"/>
  <c r="I420" i="199"/>
  <c r="I259" i="199"/>
  <c r="I312" i="199"/>
  <c r="I56" i="199"/>
  <c r="I47" i="199"/>
  <c r="I298" i="199"/>
  <c r="I176" i="199"/>
  <c r="I423" i="199"/>
  <c r="I167" i="199"/>
  <c r="I414" i="199"/>
  <c r="I94" i="199"/>
  <c r="I77" i="199"/>
  <c r="I361" i="199"/>
  <c r="J4" i="198"/>
  <c r="I397" i="199"/>
  <c r="I442" i="199"/>
  <c r="I489" i="199"/>
  <c r="I300" i="199"/>
  <c r="I331" i="199"/>
  <c r="I26" i="199"/>
  <c r="I25" i="199"/>
  <c r="I83" i="199"/>
  <c r="I106" i="199"/>
  <c r="I430" i="199"/>
  <c r="I421" i="199"/>
  <c r="J41" i="198"/>
  <c r="I10" i="199"/>
  <c r="J34" i="198"/>
  <c r="J38" i="198"/>
  <c r="I371" i="199"/>
  <c r="I180" i="199"/>
  <c r="J25" i="198"/>
  <c r="I451" i="199"/>
  <c r="I145" i="199"/>
  <c r="I137" i="199"/>
  <c r="J26" i="198"/>
  <c r="I484" i="199"/>
  <c r="I468" i="199"/>
  <c r="I262" i="199"/>
  <c r="J76" i="198"/>
  <c r="I287" i="199"/>
  <c r="I49" i="199"/>
  <c r="I372" i="199"/>
  <c r="I480" i="199"/>
  <c r="J77" i="198"/>
  <c r="I341" i="199"/>
  <c r="I156" i="199"/>
  <c r="I274" i="199"/>
  <c r="I294" i="199"/>
  <c r="J7" i="198"/>
  <c r="I426" i="199"/>
  <c r="I342" i="199"/>
  <c r="I351" i="199"/>
  <c r="I360" i="199"/>
  <c r="I187" i="199"/>
  <c r="I363" i="199"/>
  <c r="I433" i="199"/>
  <c r="I320" i="199"/>
  <c r="I427" i="199"/>
  <c r="J60" i="198"/>
  <c r="I50" i="199"/>
  <c r="I188" i="199"/>
  <c r="I499" i="199"/>
  <c r="I394" i="199"/>
  <c r="I191" i="199"/>
  <c r="I200" i="199"/>
  <c r="I332" i="199"/>
  <c r="I243" i="199"/>
  <c r="J83" i="198"/>
  <c r="J114" i="198"/>
  <c r="I457" i="199"/>
  <c r="I266" i="199"/>
  <c r="I416" i="199"/>
  <c r="I230" i="199"/>
  <c r="J105" i="198"/>
  <c r="I73" i="199"/>
  <c r="I434" i="199"/>
  <c r="I96" i="199"/>
  <c r="J92" i="198"/>
  <c r="I157" i="199"/>
  <c r="J116" i="198"/>
  <c r="I380" i="199"/>
  <c r="I23" i="199"/>
  <c r="I127" i="199"/>
  <c r="I22" i="199"/>
  <c r="I249" i="199"/>
  <c r="I311" i="199"/>
  <c r="I302" i="199"/>
  <c r="I314" i="199"/>
  <c r="J46" i="198"/>
  <c r="I28" i="199"/>
  <c r="I140" i="199"/>
  <c r="I377" i="199"/>
  <c r="I282" i="199"/>
  <c r="J120" i="198"/>
  <c r="I33" i="199"/>
  <c r="I441" i="199"/>
  <c r="I2" i="199"/>
  <c r="J93" i="198"/>
  <c r="J44" i="198"/>
  <c r="I338" i="199"/>
  <c r="J113" i="198"/>
  <c r="I69" i="199"/>
  <c r="I181" i="199"/>
  <c r="I491" i="199"/>
  <c r="J90" i="198"/>
  <c r="I475" i="199"/>
  <c r="I29" i="199"/>
  <c r="J51" i="198"/>
  <c r="J106" i="198"/>
  <c r="I205" i="199"/>
  <c r="I470" i="199"/>
  <c r="I479" i="199"/>
  <c r="I488" i="199"/>
  <c r="I260" i="199"/>
  <c r="I498" i="199"/>
  <c r="J102" i="198"/>
  <c r="I439" i="199"/>
  <c r="I448" i="199"/>
  <c r="I292" i="199"/>
  <c r="I61" i="199"/>
  <c r="J21" i="198"/>
  <c r="J42" i="198"/>
  <c r="J99" i="198"/>
  <c r="I405" i="199"/>
  <c r="I319" i="199"/>
  <c r="I328" i="199"/>
  <c r="I348" i="199"/>
  <c r="J108" i="198"/>
  <c r="I114" i="199"/>
  <c r="J75" i="198"/>
  <c r="J73" i="198"/>
  <c r="I458" i="199"/>
  <c r="J80" i="198"/>
  <c r="I407" i="199"/>
  <c r="I132" i="199"/>
  <c r="I221" i="199"/>
  <c r="J50" i="198"/>
  <c r="J81" i="198"/>
  <c r="I87" i="199"/>
  <c r="I265" i="199"/>
  <c r="I82" i="199"/>
  <c r="I404" i="199"/>
  <c r="J65" i="198"/>
  <c r="I325" i="199"/>
  <c r="I462" i="199"/>
  <c r="I147" i="199"/>
  <c r="J29" i="198"/>
  <c r="I81" i="199"/>
  <c r="I285" i="199"/>
  <c r="I153" i="199"/>
  <c r="I469" i="199"/>
  <c r="I95" i="199"/>
  <c r="I104" i="199"/>
  <c r="I67" i="199"/>
  <c r="J67" i="198"/>
  <c r="I11" i="199"/>
  <c r="I6" i="199"/>
  <c r="I75" i="199"/>
  <c r="I235" i="199"/>
  <c r="I64" i="199"/>
  <c r="I227" i="199"/>
  <c r="J88" i="198"/>
  <c r="I70" i="199"/>
  <c r="J52" i="198"/>
  <c r="J97" i="198"/>
  <c r="I492" i="199"/>
  <c r="J36" i="198"/>
  <c r="I460" i="199"/>
  <c r="I447" i="199"/>
  <c r="I456" i="199"/>
  <c r="I84" i="199"/>
  <c r="J32" i="198"/>
  <c r="I125" i="199"/>
  <c r="J59" i="198"/>
  <c r="J58" i="198"/>
  <c r="J71" i="198"/>
  <c r="J56" i="198"/>
  <c r="J19" i="198"/>
  <c r="I398" i="199"/>
  <c r="I189" i="199"/>
  <c r="I210" i="199"/>
  <c r="I340" i="199"/>
  <c r="I60" i="199"/>
  <c r="I461" i="199"/>
  <c r="J68" i="198"/>
  <c r="I204" i="199"/>
  <c r="I21" i="199"/>
  <c r="I355" i="199"/>
  <c r="I396" i="199"/>
  <c r="I374" i="199"/>
  <c r="I5" i="199"/>
  <c r="I55" i="199"/>
  <c r="I389" i="199"/>
  <c r="I139" i="199"/>
  <c r="I43" i="199"/>
  <c r="I169" i="199"/>
  <c r="I66" i="199"/>
  <c r="J79" i="198"/>
  <c r="I283" i="199"/>
  <c r="I233" i="199"/>
  <c r="I130" i="199"/>
  <c r="I45" i="199"/>
  <c r="I215" i="199"/>
  <c r="I369" i="199"/>
  <c r="I251" i="199"/>
  <c r="J117" i="198"/>
  <c r="I209" i="199"/>
  <c r="I349" i="199"/>
  <c r="I353" i="199"/>
  <c r="I86" i="199"/>
  <c r="I159" i="199"/>
  <c r="I168" i="199"/>
  <c r="J107" i="198"/>
  <c r="I471" i="199"/>
  <c r="I445" i="199"/>
  <c r="I329" i="199"/>
  <c r="I267" i="199"/>
  <c r="I465" i="199"/>
  <c r="I38" i="199"/>
  <c r="J33" i="198"/>
  <c r="I42" i="199"/>
  <c r="I182" i="199"/>
  <c r="I223" i="199"/>
  <c r="I232" i="199"/>
  <c r="I275" i="199"/>
  <c r="I444" i="199"/>
  <c r="I347" i="199"/>
  <c r="J101" i="198"/>
  <c r="J9" i="198"/>
  <c r="I192" i="199"/>
  <c r="J31" i="198"/>
  <c r="I91" i="199"/>
  <c r="I52" i="199"/>
  <c r="J86" i="198"/>
  <c r="I393" i="199"/>
  <c r="J64" i="198"/>
  <c r="I401" i="199"/>
  <c r="I72" i="199"/>
  <c r="I195" i="199"/>
  <c r="I467" i="199"/>
  <c r="I134" i="199"/>
  <c r="J30" i="198"/>
  <c r="I107" i="199"/>
  <c r="I236" i="199"/>
  <c r="I164" i="199"/>
  <c r="J53" i="198"/>
  <c r="I53" i="199"/>
  <c r="I17" i="199"/>
  <c r="I85" i="199"/>
  <c r="I324" i="199"/>
  <c r="I99" i="199"/>
  <c r="I105" i="199"/>
  <c r="I166" i="199"/>
  <c r="I211" i="199"/>
  <c r="J118" i="198"/>
  <c r="I303" i="199"/>
  <c r="I286" i="199"/>
  <c r="I373" i="199"/>
  <c r="I44" i="199"/>
  <c r="I432" i="199"/>
  <c r="J49" i="198"/>
  <c r="J5" i="198"/>
  <c r="I387" i="199"/>
  <c r="I280" i="199"/>
  <c r="I24" i="199"/>
  <c r="I271" i="199"/>
  <c r="I15" i="199"/>
  <c r="I246" i="199"/>
  <c r="I309" i="199"/>
  <c r="I194" i="199"/>
  <c r="I428" i="199"/>
  <c r="J11" i="198"/>
  <c r="J78" i="198"/>
  <c r="I400" i="199"/>
  <c r="I144" i="199"/>
  <c r="I391" i="199"/>
  <c r="I135" i="199"/>
  <c r="I382" i="199"/>
  <c r="I46" i="199"/>
  <c r="I13" i="199"/>
  <c r="I257" i="199"/>
  <c r="J82" i="198"/>
  <c r="I357" i="199"/>
  <c r="I386" i="199"/>
  <c r="I385" i="199"/>
  <c r="I27" i="199"/>
  <c r="J111" i="198"/>
  <c r="I481" i="199"/>
  <c r="I364" i="199"/>
  <c r="I482" i="199"/>
  <c r="I494" i="199"/>
  <c r="I155" i="199"/>
  <c r="I142" i="199"/>
  <c r="J22" i="198"/>
  <c r="J103" i="198"/>
  <c r="J23" i="198"/>
  <c r="J112" i="198"/>
  <c r="J15" i="198"/>
  <c r="I171" i="199"/>
  <c r="I51" i="199"/>
  <c r="I68" i="199"/>
  <c r="J40" i="198"/>
  <c r="I392" i="199"/>
  <c r="I244" i="199"/>
  <c r="J119" i="198"/>
  <c r="J35" i="198"/>
  <c r="J20" i="198"/>
  <c r="I483" i="199"/>
  <c r="J91" i="198"/>
  <c r="I253" i="199"/>
  <c r="J98" i="198"/>
  <c r="I31" i="199"/>
  <c r="I102" i="199"/>
  <c r="I252" i="199"/>
  <c r="I346" i="199"/>
  <c r="I345" i="199"/>
  <c r="I443" i="199"/>
  <c r="I425" i="199"/>
  <c r="I59" i="199"/>
  <c r="I117" i="199"/>
  <c r="I119" i="199"/>
  <c r="I41" i="199"/>
  <c r="I222" i="199"/>
  <c r="I218" i="199"/>
  <c r="I178" i="199"/>
  <c r="J3" i="198"/>
  <c r="I277" i="199"/>
  <c r="I500" i="199"/>
  <c r="J70" i="198"/>
  <c r="J55" i="198"/>
  <c r="J45" i="198"/>
  <c r="I264" i="199"/>
  <c r="I203" i="199"/>
  <c r="J109" i="198"/>
  <c r="I316" i="199"/>
  <c r="I384" i="199"/>
  <c r="I242" i="199"/>
  <c r="J39" i="198"/>
  <c r="I406" i="199"/>
  <c r="I93" i="199"/>
  <c r="B5" i="191"/>
  <c r="B5" i="194"/>
  <c r="C5" i="194" s="1"/>
  <c r="J1" i="191"/>
  <c r="AM9" i="194"/>
  <c r="AY9" i="194"/>
  <c r="G12" i="191" l="1"/>
  <c r="F12" i="191"/>
  <c r="Q12" i="191" s="1"/>
  <c r="E12" i="191"/>
  <c r="F29" i="191"/>
  <c r="Q29" i="191" s="1"/>
  <c r="E29" i="191"/>
  <c r="G29" i="191"/>
  <c r="G11" i="191"/>
  <c r="F11" i="191"/>
  <c r="Q11" i="191" s="1"/>
  <c r="E11" i="191"/>
  <c r="G9" i="191"/>
  <c r="F9" i="191"/>
  <c r="Q9" i="191" s="1"/>
  <c r="E9" i="191"/>
  <c r="F5" i="191"/>
  <c r="Q5" i="191" s="1"/>
  <c r="G5" i="191"/>
  <c r="E5" i="191"/>
  <c r="G10" i="191"/>
  <c r="E10" i="191"/>
  <c r="F10" i="191"/>
  <c r="Q10" i="191" s="1"/>
  <c r="G20" i="191"/>
  <c r="F20" i="191"/>
  <c r="Q20" i="191" s="1"/>
  <c r="E20" i="191"/>
  <c r="G30" i="191"/>
  <c r="F30" i="191"/>
  <c r="Q30" i="191" s="1"/>
  <c r="E30" i="191"/>
  <c r="G17" i="191"/>
  <c r="F17" i="191"/>
  <c r="Q17" i="191" s="1"/>
  <c r="E17" i="191"/>
  <c r="G22" i="191"/>
  <c r="E22" i="191"/>
  <c r="F22" i="191"/>
  <c r="Q22" i="191" s="1"/>
  <c r="G18" i="191"/>
  <c r="E18" i="191"/>
  <c r="F18" i="191"/>
  <c r="Q18" i="191" s="1"/>
  <c r="G19" i="191"/>
  <c r="F19" i="191"/>
  <c r="Q19" i="191" s="1"/>
  <c r="E19" i="191"/>
  <c r="G28" i="191"/>
  <c r="F28" i="191"/>
  <c r="Q28" i="191" s="1"/>
  <c r="E28" i="191"/>
  <c r="F21" i="191"/>
  <c r="Q21" i="191" s="1"/>
  <c r="E21" i="191"/>
  <c r="G21" i="191"/>
  <c r="G7" i="191"/>
  <c r="F7" i="191"/>
  <c r="Q7" i="191" s="1"/>
  <c r="E7" i="191"/>
  <c r="G25" i="191"/>
  <c r="E25" i="191"/>
  <c r="F25" i="191"/>
  <c r="Q25" i="191" s="1"/>
  <c r="G15" i="191"/>
  <c r="F15" i="191"/>
  <c r="Q15" i="191" s="1"/>
  <c r="E15" i="191"/>
  <c r="G26" i="191"/>
  <c r="F26" i="191"/>
  <c r="Q26" i="191" s="1"/>
  <c r="E26" i="191"/>
  <c r="G27" i="191"/>
  <c r="E27" i="191"/>
  <c r="F27" i="191"/>
  <c r="Q27" i="191" s="1"/>
  <c r="G23" i="191"/>
  <c r="F23" i="191"/>
  <c r="Q23" i="191" s="1"/>
  <c r="E23" i="191"/>
  <c r="G31" i="191"/>
  <c r="E31" i="191"/>
  <c r="F31" i="191"/>
  <c r="Q31" i="191" s="1"/>
  <c r="G33" i="191"/>
  <c r="E33" i="191"/>
  <c r="F33" i="191"/>
  <c r="Q33" i="191" s="1"/>
  <c r="G34" i="191"/>
  <c r="F34" i="191"/>
  <c r="Q34" i="191" s="1"/>
  <c r="E34" i="191"/>
  <c r="G35" i="191"/>
  <c r="E35" i="191"/>
  <c r="F35" i="191"/>
  <c r="Q35" i="191" s="1"/>
  <c r="E8" i="191"/>
  <c r="G8" i="191"/>
  <c r="F8" i="191"/>
  <c r="Q8" i="191" s="1"/>
  <c r="G6" i="191"/>
  <c r="F6" i="191"/>
  <c r="Q6" i="191" s="1"/>
  <c r="E6" i="191"/>
  <c r="E16" i="191"/>
  <c r="G16" i="191"/>
  <c r="F16" i="191"/>
  <c r="Q16" i="191" s="1"/>
  <c r="E24" i="191"/>
  <c r="G24" i="191"/>
  <c r="F24" i="191"/>
  <c r="Q24" i="191" s="1"/>
  <c r="G14" i="191"/>
  <c r="E14" i="191"/>
  <c r="F14" i="191"/>
  <c r="Q14" i="191" s="1"/>
  <c r="E32" i="191"/>
  <c r="F32" i="191"/>
  <c r="Q32" i="191" s="1"/>
  <c r="G32" i="191"/>
  <c r="F13" i="191"/>
  <c r="Q13" i="191" s="1"/>
  <c r="E13" i="191"/>
  <c r="G13" i="191"/>
  <c r="D5" i="194"/>
  <c r="G5" i="194" s="1"/>
  <c r="AA9" i="191"/>
  <c r="BK9" i="191"/>
  <c r="AT4" i="191"/>
  <c r="BF4" i="191"/>
  <c r="AG15" i="191"/>
  <c r="AF15" i="191" s="1"/>
  <c r="BE15" i="191"/>
  <c r="BD15" i="191" s="1"/>
  <c r="AT4" i="194"/>
  <c r="BF4" i="194"/>
  <c r="BE15" i="194"/>
  <c r="BD15" i="194" s="1"/>
  <c r="V4" i="194"/>
  <c r="V4" i="191"/>
  <c r="U15" i="194"/>
  <c r="T15" i="194" s="1"/>
  <c r="B6" i="194"/>
  <c r="AG15" i="194"/>
  <c r="AF15" i="194" s="1"/>
  <c r="A5" i="194"/>
  <c r="AM9" i="191"/>
  <c r="U15" i="191"/>
  <c r="T15" i="191" s="1"/>
  <c r="B6" i="191"/>
  <c r="BE16" i="191" s="1"/>
  <c r="BD16" i="191" s="1"/>
  <c r="AS15" i="191"/>
  <c r="AR15" i="191" s="1"/>
  <c r="A5" i="191"/>
  <c r="AS15" i="194"/>
  <c r="AR15" i="194" s="1"/>
  <c r="E5" i="194" l="1"/>
  <c r="F5" i="194"/>
  <c r="Q5" i="194" s="1"/>
  <c r="C6" i="194"/>
  <c r="D6" i="194"/>
  <c r="BE16" i="194"/>
  <c r="BD16" i="194" s="1"/>
  <c r="B7" i="191"/>
  <c r="BE17" i="191" s="1"/>
  <c r="BD17" i="191" s="1"/>
  <c r="U16" i="191"/>
  <c r="T16" i="191" s="1"/>
  <c r="AS16" i="191"/>
  <c r="AR16" i="191" s="1"/>
  <c r="AG16" i="191"/>
  <c r="AF16" i="191" s="1"/>
  <c r="A6" i="191"/>
  <c r="AS16" i="194"/>
  <c r="AR16" i="194" s="1"/>
  <c r="B7" i="194"/>
  <c r="A6" i="194"/>
  <c r="AG16" i="194"/>
  <c r="AF16" i="194" s="1"/>
  <c r="U16" i="194"/>
  <c r="T16" i="194" s="1"/>
  <c r="C7" i="194" l="1"/>
  <c r="D7" i="194"/>
  <c r="E6" i="194"/>
  <c r="F6" i="194"/>
  <c r="Q6" i="194" s="1"/>
  <c r="G6" i="194"/>
  <c r="BE17" i="194"/>
  <c r="BD17" i="194" s="1"/>
  <c r="AS17" i="194"/>
  <c r="AR17" i="194" s="1"/>
  <c r="A7" i="194"/>
  <c r="U17" i="194"/>
  <c r="T17" i="194" s="1"/>
  <c r="AG17" i="194"/>
  <c r="AF17" i="194" s="1"/>
  <c r="B8" i="194"/>
  <c r="AS17" i="191"/>
  <c r="AR17" i="191" s="1"/>
  <c r="A7" i="191"/>
  <c r="B8" i="191"/>
  <c r="BE18" i="191" s="1"/>
  <c r="BD18" i="191" s="1"/>
  <c r="AG17" i="191"/>
  <c r="AF17" i="191" s="1"/>
  <c r="U17" i="191"/>
  <c r="T17" i="191" s="1"/>
  <c r="D8" i="194" l="1"/>
  <c r="C8" i="194"/>
  <c r="E7" i="194"/>
  <c r="G7" i="194"/>
  <c r="F7" i="194"/>
  <c r="Q7" i="194" s="1"/>
  <c r="BE18" i="194"/>
  <c r="BD18" i="194" s="1"/>
  <c r="AS18" i="194"/>
  <c r="AR18" i="194" s="1"/>
  <c r="B9" i="194"/>
  <c r="U18" i="194"/>
  <c r="T18" i="194" s="1"/>
  <c r="A8" i="194"/>
  <c r="AG18" i="194"/>
  <c r="AF18" i="194" s="1"/>
  <c r="AG18" i="191"/>
  <c r="AF18" i="191" s="1"/>
  <c r="U18" i="191"/>
  <c r="T18" i="191" s="1"/>
  <c r="AS18" i="191"/>
  <c r="AR18" i="191" s="1"/>
  <c r="A8" i="191"/>
  <c r="B9" i="191"/>
  <c r="BE19" i="191" s="1"/>
  <c r="BD19" i="191" s="1"/>
  <c r="D9" i="194" l="1"/>
  <c r="C9" i="194"/>
  <c r="F8" i="194"/>
  <c r="Q8" i="194" s="1"/>
  <c r="E8" i="194"/>
  <c r="G8" i="194"/>
  <c r="BE19" i="194"/>
  <c r="BD19" i="194" s="1"/>
  <c r="AS19" i="191"/>
  <c r="AR19" i="191" s="1"/>
  <c r="B10" i="191"/>
  <c r="BE20" i="191" s="1"/>
  <c r="BD20" i="191" s="1"/>
  <c r="AG19" i="191"/>
  <c r="AF19" i="191" s="1"/>
  <c r="A9" i="191"/>
  <c r="U19" i="191"/>
  <c r="T19" i="191" s="1"/>
  <c r="B10" i="194"/>
  <c r="A9" i="194"/>
  <c r="AG19" i="194"/>
  <c r="AF19" i="194" s="1"/>
  <c r="U19" i="194"/>
  <c r="T19" i="194" s="1"/>
  <c r="AS19" i="194"/>
  <c r="AR19" i="194" s="1"/>
  <c r="C10" i="194" l="1"/>
  <c r="D10" i="194"/>
  <c r="F9" i="194"/>
  <c r="Q9" i="194" s="1"/>
  <c r="E9" i="194"/>
  <c r="G9" i="194"/>
  <c r="BE20" i="194"/>
  <c r="BD20" i="194" s="1"/>
  <c r="U20" i="194"/>
  <c r="T20" i="194" s="1"/>
  <c r="AG20" i="194"/>
  <c r="AF20" i="194" s="1"/>
  <c r="AS20" i="194"/>
  <c r="AR20" i="194" s="1"/>
  <c r="A10" i="194"/>
  <c r="B11" i="194"/>
  <c r="AS20" i="191"/>
  <c r="AR20" i="191" s="1"/>
  <c r="A10" i="191"/>
  <c r="U20" i="191"/>
  <c r="T20" i="191" s="1"/>
  <c r="B11" i="191"/>
  <c r="BE21" i="191" s="1"/>
  <c r="BD21" i="191" s="1"/>
  <c r="AG20" i="191"/>
  <c r="AF20" i="191" s="1"/>
  <c r="C11" i="194" l="1"/>
  <c r="D11" i="194"/>
  <c r="G10" i="194"/>
  <c r="F10" i="194"/>
  <c r="Q10" i="194" s="1"/>
  <c r="E10" i="194"/>
  <c r="BE21" i="194"/>
  <c r="BD21" i="194" s="1"/>
  <c r="B12" i="191"/>
  <c r="BE22" i="191" s="1"/>
  <c r="BD22" i="191" s="1"/>
  <c r="AG21" i="191"/>
  <c r="AF21" i="191" s="1"/>
  <c r="A11" i="191"/>
  <c r="AS21" i="191"/>
  <c r="AR21" i="191" s="1"/>
  <c r="U21" i="191"/>
  <c r="T21" i="191" s="1"/>
  <c r="AG21" i="194"/>
  <c r="AF21" i="194" s="1"/>
  <c r="U21" i="194"/>
  <c r="T21" i="194" s="1"/>
  <c r="AS21" i="194"/>
  <c r="AR21" i="194" s="1"/>
  <c r="B12" i="194"/>
  <c r="A11" i="194"/>
  <c r="D12" i="194" l="1"/>
  <c r="C12" i="194"/>
  <c r="F11" i="194"/>
  <c r="Q11" i="194" s="1"/>
  <c r="G11" i="194"/>
  <c r="E11" i="194"/>
  <c r="BE22" i="194"/>
  <c r="BD22" i="194" s="1"/>
  <c r="AG22" i="194"/>
  <c r="AF22" i="194" s="1"/>
  <c r="B13" i="194"/>
  <c r="AS22" i="194"/>
  <c r="AR22" i="194" s="1"/>
  <c r="U22" i="194"/>
  <c r="T22" i="194" s="1"/>
  <c r="A12" i="194"/>
  <c r="B13" i="191"/>
  <c r="BE23" i="191" s="1"/>
  <c r="BD23" i="191" s="1"/>
  <c r="AG22" i="191"/>
  <c r="AF22" i="191" s="1"/>
  <c r="AS22" i="191"/>
  <c r="AR22" i="191" s="1"/>
  <c r="A12" i="191"/>
  <c r="U22" i="191"/>
  <c r="T22" i="191" s="1"/>
  <c r="C13" i="194" l="1"/>
  <c r="D13" i="194"/>
  <c r="F12" i="194"/>
  <c r="Q12" i="194" s="1"/>
  <c r="E12" i="194"/>
  <c r="G12" i="194"/>
  <c r="BE23" i="194"/>
  <c r="BD23" i="194" s="1"/>
  <c r="AG23" i="194"/>
  <c r="AF23" i="194" s="1"/>
  <c r="A13" i="194"/>
  <c r="U23" i="194"/>
  <c r="T23" i="194" s="1"/>
  <c r="AS23" i="194"/>
  <c r="AR23" i="194" s="1"/>
  <c r="B14" i="194"/>
  <c r="AS23" i="191"/>
  <c r="AR23" i="191" s="1"/>
  <c r="B14" i="191"/>
  <c r="BE24" i="191" s="1"/>
  <c r="BD24" i="191" s="1"/>
  <c r="A13" i="191"/>
  <c r="U23" i="191"/>
  <c r="T23" i="191" s="1"/>
  <c r="AG23" i="191"/>
  <c r="AF23" i="191" s="1"/>
  <c r="D14" i="194" l="1"/>
  <c r="C14" i="194"/>
  <c r="G13" i="194"/>
  <c r="F13" i="194"/>
  <c r="Q13" i="194" s="1"/>
  <c r="E13" i="194"/>
  <c r="BE24" i="194"/>
  <c r="BD24" i="194" s="1"/>
  <c r="AG24" i="194"/>
  <c r="AF24" i="194" s="1"/>
  <c r="U24" i="194"/>
  <c r="T24" i="194" s="1"/>
  <c r="A14" i="194"/>
  <c r="AS24" i="194"/>
  <c r="AR24" i="194" s="1"/>
  <c r="B15" i="194"/>
  <c r="AG24" i="191"/>
  <c r="AF24" i="191" s="1"/>
  <c r="AS24" i="191"/>
  <c r="AR24" i="191" s="1"/>
  <c r="U24" i="191"/>
  <c r="T24" i="191" s="1"/>
  <c r="A14" i="191"/>
  <c r="B15" i="191"/>
  <c r="BE25" i="191" s="1"/>
  <c r="BD25" i="191" s="1"/>
  <c r="D15" i="194" l="1"/>
  <c r="C15" i="194"/>
  <c r="G14" i="194"/>
  <c r="F14" i="194"/>
  <c r="Q14" i="194" s="1"/>
  <c r="E14" i="194"/>
  <c r="BE25" i="194"/>
  <c r="BD25" i="194" s="1"/>
  <c r="AS25" i="194"/>
  <c r="AR25" i="194" s="1"/>
  <c r="A15" i="194"/>
  <c r="AG25" i="194"/>
  <c r="AF25" i="194" s="1"/>
  <c r="B16" i="194"/>
  <c r="U25" i="194"/>
  <c r="T25" i="194" s="1"/>
  <c r="B16" i="191"/>
  <c r="BE26" i="191" s="1"/>
  <c r="BD26" i="191" s="1"/>
  <c r="A15" i="191"/>
  <c r="U25" i="191"/>
  <c r="T25" i="191" s="1"/>
  <c r="AG25" i="191"/>
  <c r="AF25" i="191" s="1"/>
  <c r="AS25" i="191"/>
  <c r="AR25" i="191" s="1"/>
  <c r="D16" i="194" l="1"/>
  <c r="C16" i="194"/>
  <c r="E15" i="194"/>
  <c r="G15" i="194"/>
  <c r="F15" i="194"/>
  <c r="Q15" i="194" s="1"/>
  <c r="BE26" i="194"/>
  <c r="BD26" i="194" s="1"/>
  <c r="B17" i="194"/>
  <c r="U26" i="194"/>
  <c r="T26" i="194" s="1"/>
  <c r="A16" i="194"/>
  <c r="AG26" i="194"/>
  <c r="AF26" i="194" s="1"/>
  <c r="AS26" i="194"/>
  <c r="AR26" i="194" s="1"/>
  <c r="B17" i="191"/>
  <c r="BE27" i="191" s="1"/>
  <c r="BD27" i="191" s="1"/>
  <c r="AG26" i="191"/>
  <c r="AF26" i="191" s="1"/>
  <c r="A16" i="191"/>
  <c r="AS26" i="191"/>
  <c r="AR26" i="191" s="1"/>
  <c r="U26" i="191"/>
  <c r="T26" i="191" s="1"/>
  <c r="C17" i="194" l="1"/>
  <c r="D17" i="194"/>
  <c r="E16" i="194"/>
  <c r="G16" i="194"/>
  <c r="F16" i="194"/>
  <c r="Q16" i="194" s="1"/>
  <c r="BE27" i="194"/>
  <c r="BD27" i="194" s="1"/>
  <c r="AG27" i="191"/>
  <c r="AF27" i="191" s="1"/>
  <c r="B18" i="191"/>
  <c r="BE28" i="191" s="1"/>
  <c r="BD28" i="191" s="1"/>
  <c r="AS27" i="191"/>
  <c r="AR27" i="191" s="1"/>
  <c r="A17" i="191"/>
  <c r="U27" i="191"/>
  <c r="T27" i="191" s="1"/>
  <c r="B18" i="194"/>
  <c r="U27" i="194"/>
  <c r="T27" i="194" s="1"/>
  <c r="A17" i="194"/>
  <c r="AS27" i="194"/>
  <c r="AR27" i="194" s="1"/>
  <c r="AG27" i="194"/>
  <c r="AF27" i="194" s="1"/>
  <c r="C18" i="194" l="1"/>
  <c r="D18" i="194"/>
  <c r="E17" i="194"/>
  <c r="F17" i="194"/>
  <c r="Q17" i="194" s="1"/>
  <c r="G17" i="194"/>
  <c r="BE28" i="194"/>
  <c r="BD28" i="194" s="1"/>
  <c r="AG28" i="194"/>
  <c r="AF28" i="194" s="1"/>
  <c r="B19" i="194"/>
  <c r="A18" i="194"/>
  <c r="U28" i="194"/>
  <c r="T28" i="194" s="1"/>
  <c r="AS28" i="194"/>
  <c r="AR28" i="194" s="1"/>
  <c r="U28" i="191"/>
  <c r="T28" i="191" s="1"/>
  <c r="A18" i="191"/>
  <c r="AG28" i="191"/>
  <c r="AF28" i="191" s="1"/>
  <c r="AS28" i="191"/>
  <c r="AR28" i="191" s="1"/>
  <c r="B19" i="191"/>
  <c r="BE29" i="191" s="1"/>
  <c r="BD29" i="191" s="1"/>
  <c r="D19" i="194" l="1"/>
  <c r="C19" i="194"/>
  <c r="E18" i="194"/>
  <c r="F18" i="194"/>
  <c r="Q18" i="194" s="1"/>
  <c r="G18" i="194"/>
  <c r="BE29" i="194"/>
  <c r="BD29" i="194" s="1"/>
  <c r="A19" i="194"/>
  <c r="AG29" i="194"/>
  <c r="AF29" i="194" s="1"/>
  <c r="B20" i="194"/>
  <c r="AS29" i="194"/>
  <c r="AR29" i="194" s="1"/>
  <c r="U29" i="194"/>
  <c r="T29" i="194" s="1"/>
  <c r="A19" i="191"/>
  <c r="AG29" i="191"/>
  <c r="AF29" i="191" s="1"/>
  <c r="AS29" i="191"/>
  <c r="AR29" i="191" s="1"/>
  <c r="B20" i="191"/>
  <c r="BE30" i="191" s="1"/>
  <c r="BD30" i="191" s="1"/>
  <c r="U29" i="191"/>
  <c r="T29" i="191" s="1"/>
  <c r="C20" i="194" l="1"/>
  <c r="D20" i="194"/>
  <c r="E19" i="194"/>
  <c r="F19" i="194"/>
  <c r="Q19" i="194" s="1"/>
  <c r="G19" i="194"/>
  <c r="BE30" i="194"/>
  <c r="BD30" i="194" s="1"/>
  <c r="B21" i="194"/>
  <c r="AS30" i="194"/>
  <c r="AR30" i="194" s="1"/>
  <c r="AG30" i="194"/>
  <c r="AF30" i="194" s="1"/>
  <c r="U30" i="194"/>
  <c r="T30" i="194" s="1"/>
  <c r="A20" i="194"/>
  <c r="AS30" i="191"/>
  <c r="AR30" i="191" s="1"/>
  <c r="B21" i="191"/>
  <c r="BE31" i="191" s="1"/>
  <c r="BD31" i="191" s="1"/>
  <c r="U30" i="191"/>
  <c r="T30" i="191" s="1"/>
  <c r="AG30" i="191"/>
  <c r="AF30" i="191" s="1"/>
  <c r="A20" i="191"/>
  <c r="D21" i="194" l="1"/>
  <c r="C21" i="194"/>
  <c r="G20" i="194"/>
  <c r="E20" i="194"/>
  <c r="F20" i="194"/>
  <c r="Q20" i="194" s="1"/>
  <c r="BE31" i="194"/>
  <c r="BD31" i="194" s="1"/>
  <c r="U31" i="191"/>
  <c r="T31" i="191" s="1"/>
  <c r="A21" i="191"/>
  <c r="AS31" i="191"/>
  <c r="AR31" i="191" s="1"/>
  <c r="B22" i="191"/>
  <c r="BE32" i="191" s="1"/>
  <c r="BD32" i="191" s="1"/>
  <c r="AG31" i="191"/>
  <c r="AF31" i="191" s="1"/>
  <c r="A21" i="194"/>
  <c r="B22" i="194"/>
  <c r="AG31" i="194"/>
  <c r="AF31" i="194" s="1"/>
  <c r="AS31" i="194"/>
  <c r="AR31" i="194" s="1"/>
  <c r="U31" i="194"/>
  <c r="T31" i="194" s="1"/>
  <c r="D22" i="194" l="1"/>
  <c r="C22" i="194"/>
  <c r="F21" i="194"/>
  <c r="Q21" i="194" s="1"/>
  <c r="G21" i="194"/>
  <c r="E21" i="194"/>
  <c r="BE32" i="194"/>
  <c r="BD32" i="194" s="1"/>
  <c r="A22" i="191"/>
  <c r="AS32" i="191"/>
  <c r="AR32" i="191" s="1"/>
  <c r="U32" i="191"/>
  <c r="T32" i="191" s="1"/>
  <c r="B23" i="191"/>
  <c r="BE33" i="191" s="1"/>
  <c r="BD33" i="191" s="1"/>
  <c r="AG32" i="191"/>
  <c r="AF32" i="191" s="1"/>
  <c r="AG32" i="194"/>
  <c r="AF32" i="194" s="1"/>
  <c r="AS32" i="194"/>
  <c r="AR32" i="194" s="1"/>
  <c r="B23" i="194"/>
  <c r="A22" i="194"/>
  <c r="U32" i="194"/>
  <c r="T32" i="194" s="1"/>
  <c r="D23" i="194" l="1"/>
  <c r="C23" i="194"/>
  <c r="F22" i="194"/>
  <c r="Q22" i="194" s="1"/>
  <c r="G22" i="194"/>
  <c r="E22" i="194"/>
  <c r="BE33" i="194"/>
  <c r="BD33" i="194" s="1"/>
  <c r="A23" i="191"/>
  <c r="U33" i="191"/>
  <c r="T33" i="191" s="1"/>
  <c r="AS33" i="191"/>
  <c r="AR33" i="191" s="1"/>
  <c r="AG33" i="191"/>
  <c r="AF33" i="191" s="1"/>
  <c r="B24" i="191"/>
  <c r="BE34" i="191" s="1"/>
  <c r="BD34" i="191" s="1"/>
  <c r="B24" i="194"/>
  <c r="A23" i="194"/>
  <c r="AG33" i="194"/>
  <c r="AF33" i="194" s="1"/>
  <c r="AS33" i="194"/>
  <c r="AR33" i="194" s="1"/>
  <c r="U33" i="194"/>
  <c r="T33" i="194" s="1"/>
  <c r="C24" i="194" l="1"/>
  <c r="D24" i="194"/>
  <c r="E23" i="194"/>
  <c r="G23" i="194"/>
  <c r="F23" i="194"/>
  <c r="Q23" i="194" s="1"/>
  <c r="BE34" i="194"/>
  <c r="BD34" i="194" s="1"/>
  <c r="A24" i="194"/>
  <c r="B25" i="194"/>
  <c r="AG34" i="194"/>
  <c r="AF34" i="194" s="1"/>
  <c r="AS34" i="194"/>
  <c r="AR34" i="194" s="1"/>
  <c r="U34" i="194"/>
  <c r="T34" i="194" s="1"/>
  <c r="B25" i="191"/>
  <c r="BE35" i="191" s="1"/>
  <c r="BD35" i="191" s="1"/>
  <c r="AG34" i="191"/>
  <c r="AF34" i="191" s="1"/>
  <c r="A24" i="191"/>
  <c r="U34" i="191"/>
  <c r="T34" i="191" s="1"/>
  <c r="AS34" i="191"/>
  <c r="AR34" i="191" s="1"/>
  <c r="C25" i="194" l="1"/>
  <c r="D25" i="194"/>
  <c r="G24" i="194"/>
  <c r="E24" i="194"/>
  <c r="F24" i="194"/>
  <c r="Q24" i="194" s="1"/>
  <c r="BE35" i="194"/>
  <c r="BD35" i="194" s="1"/>
  <c r="A25" i="191"/>
  <c r="AG35" i="191"/>
  <c r="AF35" i="191" s="1"/>
  <c r="U35" i="191"/>
  <c r="T35" i="191" s="1"/>
  <c r="AS35" i="191"/>
  <c r="AR35" i="191" s="1"/>
  <c r="B26" i="191"/>
  <c r="BE36" i="191" s="1"/>
  <c r="BD36" i="191" s="1"/>
  <c r="B26" i="194"/>
  <c r="U35" i="194"/>
  <c r="T35" i="194" s="1"/>
  <c r="A25" i="194"/>
  <c r="AS35" i="194"/>
  <c r="AR35" i="194" s="1"/>
  <c r="AG35" i="194"/>
  <c r="AF35" i="194" s="1"/>
  <c r="C26" i="194" l="1"/>
  <c r="D26" i="194"/>
  <c r="F25" i="194"/>
  <c r="Q25" i="194" s="1"/>
  <c r="G25" i="194"/>
  <c r="E25" i="194"/>
  <c r="BE36" i="194"/>
  <c r="BD36" i="194" s="1"/>
  <c r="B27" i="191"/>
  <c r="BE37" i="191" s="1"/>
  <c r="BD37" i="191" s="1"/>
  <c r="AG36" i="191"/>
  <c r="AF36" i="191" s="1"/>
  <c r="A26" i="191"/>
  <c r="U36" i="191"/>
  <c r="T36" i="191" s="1"/>
  <c r="AS36" i="191"/>
  <c r="AR36" i="191" s="1"/>
  <c r="AS36" i="194"/>
  <c r="AR36" i="194" s="1"/>
  <c r="B27" i="194"/>
  <c r="A26" i="194"/>
  <c r="U36" i="194"/>
  <c r="T36" i="194" s="1"/>
  <c r="AG36" i="194"/>
  <c r="AF36" i="194" s="1"/>
  <c r="C27" i="194" l="1"/>
  <c r="D27" i="194"/>
  <c r="E26" i="194"/>
  <c r="G26" i="194"/>
  <c r="F26" i="194"/>
  <c r="Q26" i="194" s="1"/>
  <c r="BE37" i="194"/>
  <c r="BD37" i="194" s="1"/>
  <c r="AG37" i="194"/>
  <c r="AF37" i="194" s="1"/>
  <c r="U37" i="194"/>
  <c r="T37" i="194" s="1"/>
  <c r="B28" i="194"/>
  <c r="AS37" i="194"/>
  <c r="AR37" i="194" s="1"/>
  <c r="A27" i="194"/>
  <c r="B28" i="191"/>
  <c r="BE38" i="191" s="1"/>
  <c r="BD38" i="191" s="1"/>
  <c r="AG37" i="191"/>
  <c r="AF37" i="191" s="1"/>
  <c r="AS37" i="191"/>
  <c r="AR37" i="191" s="1"/>
  <c r="U37" i="191"/>
  <c r="T37" i="191" s="1"/>
  <c r="A27" i="191"/>
  <c r="C28" i="194" l="1"/>
  <c r="D28" i="194"/>
  <c r="E27" i="194"/>
  <c r="F27" i="194"/>
  <c r="Q27" i="194" s="1"/>
  <c r="G27" i="194"/>
  <c r="BE38" i="194"/>
  <c r="BD38" i="194" s="1"/>
  <c r="AG38" i="194"/>
  <c r="AF38" i="194" s="1"/>
  <c r="U38" i="194"/>
  <c r="T38" i="194" s="1"/>
  <c r="A28" i="194"/>
  <c r="AS38" i="194"/>
  <c r="AR38" i="194" s="1"/>
  <c r="B29" i="194"/>
  <c r="B29" i="191"/>
  <c r="BE39" i="191" s="1"/>
  <c r="BD39" i="191" s="1"/>
  <c r="A28" i="191"/>
  <c r="AS38" i="191"/>
  <c r="AR38" i="191" s="1"/>
  <c r="U38" i="191"/>
  <c r="T38" i="191" s="1"/>
  <c r="AG38" i="191"/>
  <c r="AF38" i="191" s="1"/>
  <c r="D29" i="194" l="1"/>
  <c r="C29" i="194"/>
  <c r="E28" i="194"/>
  <c r="G28" i="194"/>
  <c r="F28" i="194"/>
  <c r="Q28" i="194" s="1"/>
  <c r="BE39" i="194"/>
  <c r="BD39" i="194" s="1"/>
  <c r="B30" i="194"/>
  <c r="AS39" i="194"/>
  <c r="AR39" i="194" s="1"/>
  <c r="A29" i="194"/>
  <c r="AG39" i="194"/>
  <c r="AF39" i="194" s="1"/>
  <c r="U39" i="194"/>
  <c r="T39" i="194" s="1"/>
  <c r="A29" i="191"/>
  <c r="B30" i="191"/>
  <c r="BE40" i="191" s="1"/>
  <c r="BD40" i="191" s="1"/>
  <c r="AS39" i="191"/>
  <c r="AR39" i="191" s="1"/>
  <c r="AG39" i="191"/>
  <c r="AF39" i="191" s="1"/>
  <c r="U39" i="191"/>
  <c r="T39" i="191" s="1"/>
  <c r="D30" i="194" l="1"/>
  <c r="C30" i="194"/>
  <c r="F29" i="194"/>
  <c r="Q29" i="194" s="1"/>
  <c r="G29" i="194"/>
  <c r="E29" i="194"/>
  <c r="BE40" i="194"/>
  <c r="BD40" i="194" s="1"/>
  <c r="AG40" i="194"/>
  <c r="AF40" i="194" s="1"/>
  <c r="U40" i="194"/>
  <c r="T40" i="194" s="1"/>
  <c r="A30" i="194"/>
  <c r="AS40" i="194"/>
  <c r="AR40" i="194" s="1"/>
  <c r="B31" i="194"/>
  <c r="AG40" i="191"/>
  <c r="AF40" i="191" s="1"/>
  <c r="A30" i="191"/>
  <c r="B31" i="191"/>
  <c r="BE41" i="191" s="1"/>
  <c r="BD41" i="191" s="1"/>
  <c r="U40" i="191"/>
  <c r="T40" i="191" s="1"/>
  <c r="AS40" i="191"/>
  <c r="AR40" i="191" s="1"/>
  <c r="C31" i="194" l="1"/>
  <c r="D31" i="194"/>
  <c r="G30" i="194"/>
  <c r="E30" i="194"/>
  <c r="F30" i="194"/>
  <c r="Q30" i="194" s="1"/>
  <c r="BE41" i="194"/>
  <c r="BD41" i="194" s="1"/>
  <c r="AS41" i="194"/>
  <c r="AR41" i="194" s="1"/>
  <c r="B32" i="194"/>
  <c r="AG41" i="194"/>
  <c r="AF41" i="194" s="1"/>
  <c r="U41" i="194"/>
  <c r="T41" i="194" s="1"/>
  <c r="A31" i="194"/>
  <c r="AG41" i="191"/>
  <c r="AF41" i="191" s="1"/>
  <c r="AS41" i="191"/>
  <c r="AR41" i="191" s="1"/>
  <c r="U41" i="191"/>
  <c r="T41" i="191" s="1"/>
  <c r="B32" i="191"/>
  <c r="BE42" i="191" s="1"/>
  <c r="BD42" i="191" s="1"/>
  <c r="A31" i="191"/>
  <c r="C32" i="194" l="1"/>
  <c r="D32" i="194"/>
  <c r="E31" i="194"/>
  <c r="F31" i="194"/>
  <c r="Q31" i="194" s="1"/>
  <c r="G31" i="194"/>
  <c r="BE42" i="194"/>
  <c r="BD42" i="194" s="1"/>
  <c r="B33" i="191"/>
  <c r="BE43" i="191" s="1"/>
  <c r="BD43" i="191" s="1"/>
  <c r="AS42" i="191"/>
  <c r="AR42" i="191" s="1"/>
  <c r="A32" i="191"/>
  <c r="U42" i="191"/>
  <c r="T42" i="191" s="1"/>
  <c r="AG42" i="191"/>
  <c r="AF42" i="191" s="1"/>
  <c r="U42" i="194"/>
  <c r="T42" i="194" s="1"/>
  <c r="AS42" i="194"/>
  <c r="AR42" i="194" s="1"/>
  <c r="A32" i="194"/>
  <c r="B33" i="194"/>
  <c r="AG42" i="194"/>
  <c r="AF42" i="194" s="1"/>
  <c r="G32" i="194" l="1"/>
  <c r="F32" i="194"/>
  <c r="E32" i="194"/>
  <c r="C33" i="194"/>
  <c r="D33" i="194"/>
  <c r="BE43" i="194"/>
  <c r="BD43" i="194" s="1"/>
  <c r="A33" i="194"/>
  <c r="AG43" i="194"/>
  <c r="AF43" i="194" s="1"/>
  <c r="B34" i="194"/>
  <c r="U43" i="194"/>
  <c r="T43" i="194" s="1"/>
  <c r="AS43" i="194"/>
  <c r="AR43" i="194" s="1"/>
  <c r="A33" i="191"/>
  <c r="AG43" i="191"/>
  <c r="AF43" i="191" s="1"/>
  <c r="B34" i="191"/>
  <c r="BE44" i="191" s="1"/>
  <c r="BD44" i="191" s="1"/>
  <c r="U43" i="191"/>
  <c r="T43" i="191" s="1"/>
  <c r="AS43" i="191"/>
  <c r="AR43" i="191" s="1"/>
  <c r="E33" i="194" l="1"/>
  <c r="F33" i="194"/>
  <c r="G33" i="194"/>
  <c r="C34" i="194"/>
  <c r="D34" i="194"/>
  <c r="BE44" i="194"/>
  <c r="BD44" i="194" s="1"/>
  <c r="B35" i="194"/>
  <c r="U44" i="194"/>
  <c r="T44" i="194" s="1"/>
  <c r="A34" i="194"/>
  <c r="AS44" i="194"/>
  <c r="AR44" i="194" s="1"/>
  <c r="AG44" i="194"/>
  <c r="AF44" i="194" s="1"/>
  <c r="U44" i="191"/>
  <c r="T44" i="191" s="1"/>
  <c r="AS44" i="191"/>
  <c r="AR44" i="191" s="1"/>
  <c r="B35" i="191"/>
  <c r="BE45" i="191" s="1"/>
  <c r="BD45" i="191" s="1"/>
  <c r="AG44" i="191"/>
  <c r="AF44" i="191" s="1"/>
  <c r="A34" i="191"/>
  <c r="G34" i="194" l="1"/>
  <c r="F34" i="194"/>
  <c r="E34" i="194"/>
  <c r="C35" i="194"/>
  <c r="D35" i="194"/>
  <c r="BE45" i="194"/>
  <c r="BD45" i="194" s="1"/>
  <c r="AS45" i="194"/>
  <c r="AR45" i="194" s="1"/>
  <c r="AG45" i="194"/>
  <c r="AF45" i="194" s="1"/>
  <c r="U45" i="194"/>
  <c r="T45" i="194" s="1"/>
  <c r="A35" i="194"/>
  <c r="U45" i="191"/>
  <c r="T45" i="191" s="1"/>
  <c r="A35" i="191"/>
  <c r="AG45" i="191"/>
  <c r="AF45" i="191" s="1"/>
  <c r="AS45" i="191"/>
  <c r="AR45" i="191" s="1"/>
  <c r="G35" i="194" l="1"/>
  <c r="E35" i="194"/>
  <c r="F35" i="194"/>
  <c r="Q35" i="194" s="1"/>
  <c r="AB45" i="194" s="1"/>
  <c r="Q32" i="194"/>
  <c r="AB42" i="194" s="1"/>
  <c r="Q34" i="194"/>
  <c r="AB44" i="194" s="1"/>
  <c r="Q33" i="194"/>
  <c r="AB43" i="194" s="1"/>
  <c r="AW45" i="194"/>
  <c r="AU45" i="194"/>
  <c r="AT45" i="194"/>
  <c r="BM45" i="194"/>
  <c r="BA45" i="194"/>
  <c r="AX45" i="194"/>
  <c r="AV45" i="194"/>
  <c r="AV41" i="191"/>
  <c r="AU41" i="191"/>
  <c r="AT41" i="191"/>
  <c r="AX41" i="191"/>
  <c r="BM41" i="191"/>
  <c r="BA41" i="191"/>
  <c r="AW41" i="191"/>
  <c r="AB41" i="191"/>
  <c r="BA37" i="191"/>
  <c r="AX37" i="191"/>
  <c r="AT37" i="191"/>
  <c r="BM37" i="191"/>
  <c r="AW37" i="191"/>
  <c r="AV37" i="191"/>
  <c r="AU37" i="191"/>
  <c r="AB37" i="191"/>
  <c r="AV33" i="194"/>
  <c r="AU33" i="194"/>
  <c r="AT33" i="194"/>
  <c r="BM33" i="194"/>
  <c r="BA33" i="194"/>
  <c r="AX33" i="194"/>
  <c r="AW33" i="194"/>
  <c r="AB33" i="194"/>
  <c r="AV29" i="191"/>
  <c r="AT29" i="191"/>
  <c r="AU29" i="191"/>
  <c r="BM29" i="191"/>
  <c r="BA29" i="191"/>
  <c r="AX29" i="191"/>
  <c r="AW29" i="191"/>
  <c r="AB29" i="191"/>
  <c r="AW24" i="191"/>
  <c r="BM24" i="191"/>
  <c r="AU24" i="191"/>
  <c r="AT24" i="191"/>
  <c r="BA24" i="191"/>
  <c r="AV24" i="191"/>
  <c r="AX24" i="191"/>
  <c r="AB24" i="191"/>
  <c r="AU20" i="191"/>
  <c r="AT20" i="191"/>
  <c r="BA20" i="191"/>
  <c r="AB20" i="191"/>
  <c r="AW20" i="191"/>
  <c r="AX20" i="191"/>
  <c r="BM20" i="191"/>
  <c r="AV20" i="191"/>
  <c r="AT16" i="194"/>
  <c r="AW16" i="194"/>
  <c r="AU16" i="194"/>
  <c r="BM16" i="194"/>
  <c r="AV16" i="194"/>
  <c r="BA16" i="194"/>
  <c r="AX16" i="194"/>
  <c r="AB16" i="194"/>
  <c r="AW45" i="191"/>
  <c r="AU45" i="191"/>
  <c r="AT45" i="191"/>
  <c r="AB45" i="191"/>
  <c r="BA45" i="191"/>
  <c r="AX45" i="191"/>
  <c r="AV45" i="191"/>
  <c r="BM45" i="191"/>
  <c r="AW41" i="194"/>
  <c r="AV41" i="194"/>
  <c r="AU41" i="194"/>
  <c r="AT41" i="194"/>
  <c r="BM41" i="194"/>
  <c r="BA41" i="194"/>
  <c r="AX41" i="194"/>
  <c r="AB41" i="194"/>
  <c r="AX37" i="194"/>
  <c r="AW37" i="194"/>
  <c r="AV37" i="194"/>
  <c r="BA37" i="194"/>
  <c r="AU37" i="194"/>
  <c r="BM37" i="194"/>
  <c r="AT37" i="194"/>
  <c r="AB37" i="194"/>
  <c r="AU33" i="191"/>
  <c r="AT33" i="191"/>
  <c r="AX33" i="191"/>
  <c r="BA33" i="191"/>
  <c r="BM33" i="191"/>
  <c r="AV33" i="191"/>
  <c r="AW33" i="191"/>
  <c r="AB33" i="191"/>
  <c r="AU29" i="194"/>
  <c r="BM29" i="194"/>
  <c r="BA29" i="194"/>
  <c r="AX29" i="194"/>
  <c r="AW29" i="194"/>
  <c r="AT29" i="194"/>
  <c r="AV29" i="194"/>
  <c r="AB29" i="194"/>
  <c r="AB24" i="194"/>
  <c r="AW24" i="194"/>
  <c r="AV24" i="194"/>
  <c r="AU24" i="194"/>
  <c r="AT24" i="194"/>
  <c r="BA24" i="194"/>
  <c r="AX24" i="194"/>
  <c r="BM24" i="194"/>
  <c r="AX20" i="194"/>
  <c r="AW20" i="194"/>
  <c r="BA20" i="194"/>
  <c r="AV20" i="194"/>
  <c r="AB20" i="194"/>
  <c r="AU20" i="194"/>
  <c r="BM20" i="194"/>
  <c r="AT20" i="194"/>
  <c r="BA16" i="191"/>
  <c r="AW16" i="191"/>
  <c r="AU16" i="191"/>
  <c r="AV16" i="191"/>
  <c r="BM16" i="191"/>
  <c r="AT16" i="191"/>
  <c r="AX16" i="191"/>
  <c r="AB16" i="191"/>
  <c r="AW44" i="194"/>
  <c r="AV44" i="194"/>
  <c r="AU44" i="194"/>
  <c r="AT44" i="194"/>
  <c r="BA44" i="194"/>
  <c r="AX44" i="194"/>
  <c r="BM44" i="194"/>
  <c r="AT40" i="191"/>
  <c r="BA40" i="191"/>
  <c r="AX40" i="191"/>
  <c r="BM40" i="191"/>
  <c r="AU40" i="191"/>
  <c r="AW40" i="191"/>
  <c r="AV40" i="191"/>
  <c r="AB40" i="191"/>
  <c r="AV36" i="191"/>
  <c r="AU36" i="191"/>
  <c r="BM36" i="191"/>
  <c r="AT36" i="191"/>
  <c r="BA36" i="191"/>
  <c r="AX36" i="191"/>
  <c r="AW36" i="191"/>
  <c r="AB36" i="191"/>
  <c r="AT32" i="191"/>
  <c r="BM32" i="191"/>
  <c r="BA32" i="191"/>
  <c r="AX32" i="191"/>
  <c r="AV32" i="191"/>
  <c r="AW32" i="191"/>
  <c r="AU32" i="191"/>
  <c r="AB32" i="191"/>
  <c r="AV28" i="194"/>
  <c r="AU28" i="194"/>
  <c r="BA28" i="194"/>
  <c r="BM28" i="194"/>
  <c r="AX28" i="194"/>
  <c r="AT28" i="194"/>
  <c r="AW28" i="194"/>
  <c r="AB28" i="194"/>
  <c r="AV23" i="194"/>
  <c r="AB23" i="194"/>
  <c r="AU23" i="194"/>
  <c r="AT23" i="194"/>
  <c r="BA23" i="194"/>
  <c r="BM23" i="194"/>
  <c r="AW23" i="194"/>
  <c r="AX23" i="194"/>
  <c r="AT19" i="191"/>
  <c r="BA19" i="191"/>
  <c r="BM19" i="191"/>
  <c r="AW19" i="191"/>
  <c r="AV19" i="191"/>
  <c r="AU19" i="191"/>
  <c r="AX19" i="191"/>
  <c r="AB19" i="191"/>
  <c r="BA15" i="194"/>
  <c r="AX15" i="194"/>
  <c r="AV15" i="194"/>
  <c r="AW15" i="194"/>
  <c r="AU15" i="194"/>
  <c r="BM15" i="194"/>
  <c r="AT15" i="194"/>
  <c r="AX44" i="191"/>
  <c r="AW44" i="191"/>
  <c r="AV44" i="191"/>
  <c r="BM44" i="191"/>
  <c r="AU44" i="191"/>
  <c r="AT44" i="191"/>
  <c r="AB44" i="191"/>
  <c r="BA44" i="191"/>
  <c r="AU40" i="194"/>
  <c r="AT40" i="194"/>
  <c r="BA40" i="194"/>
  <c r="BM40" i="194"/>
  <c r="AX40" i="194"/>
  <c r="AW40" i="194"/>
  <c r="AV40" i="194"/>
  <c r="AB40" i="194"/>
  <c r="AV36" i="194"/>
  <c r="AU36" i="194"/>
  <c r="AT36" i="194"/>
  <c r="BM36" i="194"/>
  <c r="BA36" i="194"/>
  <c r="AX36" i="194"/>
  <c r="AW36" i="194"/>
  <c r="AB36" i="194"/>
  <c r="AT32" i="194"/>
  <c r="BA32" i="194"/>
  <c r="AX32" i="194"/>
  <c r="AV32" i="194"/>
  <c r="AW32" i="194"/>
  <c r="AU32" i="194"/>
  <c r="BM32" i="194"/>
  <c r="AB32" i="194"/>
  <c r="AX28" i="191"/>
  <c r="AV28" i="191"/>
  <c r="AU28" i="191"/>
  <c r="AT28" i="191"/>
  <c r="BA28" i="191"/>
  <c r="BM28" i="191"/>
  <c r="AW28" i="191"/>
  <c r="AB28" i="191"/>
  <c r="AU23" i="191"/>
  <c r="AT23" i="191"/>
  <c r="BA23" i="191"/>
  <c r="AW23" i="191"/>
  <c r="AV23" i="191"/>
  <c r="BM23" i="191"/>
  <c r="AX23" i="191"/>
  <c r="AB23" i="191"/>
  <c r="AT19" i="194"/>
  <c r="BM19" i="194"/>
  <c r="AW19" i="194"/>
  <c r="BA19" i="194"/>
  <c r="AV19" i="194"/>
  <c r="AX19" i="194"/>
  <c r="AU19" i="194"/>
  <c r="AB19" i="194"/>
  <c r="AX15" i="191"/>
  <c r="AW15" i="191"/>
  <c r="AV15" i="191"/>
  <c r="BM15" i="191"/>
  <c r="AU15" i="191"/>
  <c r="AT15" i="191"/>
  <c r="BA15" i="191"/>
  <c r="AU43" i="194"/>
  <c r="AX43" i="194"/>
  <c r="AW43" i="194"/>
  <c r="AV43" i="194"/>
  <c r="BM43" i="194"/>
  <c r="AT43" i="194"/>
  <c r="BA43" i="194"/>
  <c r="AX39" i="194"/>
  <c r="AW39" i="194"/>
  <c r="AV39" i="194"/>
  <c r="BA39" i="194"/>
  <c r="AU39" i="194"/>
  <c r="BM39" i="194"/>
  <c r="AT39" i="194"/>
  <c r="AB39" i="194"/>
  <c r="AT35" i="194"/>
  <c r="BM35" i="194"/>
  <c r="BA35" i="194"/>
  <c r="AX35" i="194"/>
  <c r="AW35" i="194"/>
  <c r="AV35" i="194"/>
  <c r="AU35" i="194"/>
  <c r="AB35" i="194"/>
  <c r="AT31" i="194"/>
  <c r="BM31" i="194"/>
  <c r="AX31" i="194"/>
  <c r="AW31" i="194"/>
  <c r="AV31" i="194"/>
  <c r="AB31" i="194"/>
  <c r="BA31" i="194"/>
  <c r="AU31" i="194"/>
  <c r="AU27" i="191"/>
  <c r="AT27" i="191"/>
  <c r="BM27" i="191"/>
  <c r="BA27" i="191"/>
  <c r="AX27" i="191"/>
  <c r="AB27" i="191"/>
  <c r="AW27" i="191"/>
  <c r="AV27" i="191"/>
  <c r="AW22" i="194"/>
  <c r="AU22" i="194"/>
  <c r="BM22" i="194"/>
  <c r="BA22" i="194"/>
  <c r="AV22" i="194"/>
  <c r="AT22" i="194"/>
  <c r="AX22" i="194"/>
  <c r="AB22" i="194"/>
  <c r="AW18" i="191"/>
  <c r="AV18" i="191"/>
  <c r="AU18" i="191"/>
  <c r="BM18" i="191"/>
  <c r="AT18" i="191"/>
  <c r="BA18" i="191"/>
  <c r="AX18" i="191"/>
  <c r="AB18" i="191"/>
  <c r="AT43" i="191"/>
  <c r="AW43" i="191"/>
  <c r="BM43" i="191"/>
  <c r="AV43" i="191"/>
  <c r="AU43" i="191"/>
  <c r="BA43" i="191"/>
  <c r="AB43" i="191"/>
  <c r="AX43" i="191"/>
  <c r="AW39" i="191"/>
  <c r="AB39" i="191"/>
  <c r="AV39" i="191"/>
  <c r="AX39" i="191"/>
  <c r="AU39" i="191"/>
  <c r="AT39" i="191"/>
  <c r="BA39" i="191"/>
  <c r="BM39" i="191"/>
  <c r="AU35" i="191"/>
  <c r="AT35" i="191"/>
  <c r="BA35" i="191"/>
  <c r="BM35" i="191"/>
  <c r="AX35" i="191"/>
  <c r="AW35" i="191"/>
  <c r="AV35" i="191"/>
  <c r="AB35" i="191"/>
  <c r="AT31" i="191"/>
  <c r="BM31" i="191"/>
  <c r="AX31" i="191"/>
  <c r="AB31" i="191"/>
  <c r="AW31" i="191"/>
  <c r="AV31" i="191"/>
  <c r="AU31" i="191"/>
  <c r="BA31" i="191"/>
  <c r="AU27" i="194"/>
  <c r="AT27" i="194"/>
  <c r="BA27" i="194"/>
  <c r="AX27" i="194"/>
  <c r="AW27" i="194"/>
  <c r="BM27" i="194"/>
  <c r="AV27" i="194"/>
  <c r="AB27" i="194"/>
  <c r="AV22" i="191"/>
  <c r="AU22" i="191"/>
  <c r="BM22" i="191"/>
  <c r="BA22" i="191"/>
  <c r="AT22" i="191"/>
  <c r="AX22" i="191"/>
  <c r="AW22" i="191"/>
  <c r="AB22" i="191"/>
  <c r="AW18" i="194"/>
  <c r="AU18" i="194"/>
  <c r="AV18" i="194"/>
  <c r="BM18" i="194"/>
  <c r="AT18" i="194"/>
  <c r="BA18" i="194"/>
  <c r="AX18" i="194"/>
  <c r="AB18" i="194"/>
  <c r="AU42" i="194"/>
  <c r="AT42" i="194"/>
  <c r="AX42" i="194"/>
  <c r="BM42" i="194"/>
  <c r="AW42" i="194"/>
  <c r="AV42" i="194"/>
  <c r="BA42" i="194"/>
  <c r="AW38" i="191"/>
  <c r="AV38" i="191"/>
  <c r="AU38" i="191"/>
  <c r="AT38" i="191"/>
  <c r="BA38" i="191"/>
  <c r="AX38" i="191"/>
  <c r="BM38" i="191"/>
  <c r="AB38" i="191"/>
  <c r="BM34" i="194"/>
  <c r="BA34" i="194"/>
  <c r="AX34" i="194"/>
  <c r="AW34" i="194"/>
  <c r="AV34" i="194"/>
  <c r="AU34" i="194"/>
  <c r="AT34" i="194"/>
  <c r="AB34" i="194"/>
  <c r="AW30" i="191"/>
  <c r="AV30" i="191"/>
  <c r="AU30" i="191"/>
  <c r="BM30" i="191"/>
  <c r="AT30" i="191"/>
  <c r="AX30" i="191"/>
  <c r="BA30" i="191"/>
  <c r="AB30" i="191"/>
  <c r="BA26" i="194"/>
  <c r="AW26" i="194"/>
  <c r="AV26" i="194"/>
  <c r="AU26" i="194"/>
  <c r="AT26" i="194"/>
  <c r="BM26" i="194"/>
  <c r="AX26" i="194"/>
  <c r="AB26" i="194"/>
  <c r="BA25" i="191"/>
  <c r="AX25" i="191"/>
  <c r="BM25" i="191"/>
  <c r="AW25" i="191"/>
  <c r="AV25" i="191"/>
  <c r="AU25" i="191"/>
  <c r="AT25" i="191"/>
  <c r="AB25" i="191"/>
  <c r="AV21" i="191"/>
  <c r="AU21" i="191"/>
  <c r="AT21" i="191"/>
  <c r="BM21" i="191"/>
  <c r="BA21" i="191"/>
  <c r="AX21" i="191"/>
  <c r="AW21" i="191"/>
  <c r="AB21" i="191"/>
  <c r="AU17" i="191"/>
  <c r="AT17" i="191"/>
  <c r="BA17" i="191"/>
  <c r="BM17" i="191"/>
  <c r="AW17" i="191"/>
  <c r="AX17" i="191"/>
  <c r="AV17" i="191"/>
  <c r="AB17" i="191"/>
  <c r="AT42" i="191"/>
  <c r="BA42" i="191"/>
  <c r="AX42" i="191"/>
  <c r="AW42" i="191"/>
  <c r="AV42" i="191"/>
  <c r="BM42" i="191"/>
  <c r="AB42" i="191"/>
  <c r="AU42" i="191"/>
  <c r="AV38" i="194"/>
  <c r="AU38" i="194"/>
  <c r="BM38" i="194"/>
  <c r="AT38" i="194"/>
  <c r="BA38" i="194"/>
  <c r="AB38" i="194"/>
  <c r="AX38" i="194"/>
  <c r="AW38" i="194"/>
  <c r="BA34" i="191"/>
  <c r="AX34" i="191"/>
  <c r="AW34" i="191"/>
  <c r="AV34" i="191"/>
  <c r="AU34" i="191"/>
  <c r="AT34" i="191"/>
  <c r="AB34" i="191"/>
  <c r="BM34" i="191"/>
  <c r="BM30" i="194"/>
  <c r="AW30" i="194"/>
  <c r="AV30" i="194"/>
  <c r="AU30" i="194"/>
  <c r="AT30" i="194"/>
  <c r="AX30" i="194"/>
  <c r="BA30" i="194"/>
  <c r="AB30" i="194"/>
  <c r="BA26" i="191"/>
  <c r="AV26" i="191"/>
  <c r="BM26" i="191"/>
  <c r="AU26" i="191"/>
  <c r="AX26" i="191"/>
  <c r="AT26" i="191"/>
  <c r="AW26" i="191"/>
  <c r="AB26" i="191"/>
  <c r="AU25" i="194"/>
  <c r="AT25" i="194"/>
  <c r="BA25" i="194"/>
  <c r="AX25" i="194"/>
  <c r="BM25" i="194"/>
  <c r="AW25" i="194"/>
  <c r="AV25" i="194"/>
  <c r="AB25" i="194"/>
  <c r="AT21" i="194"/>
  <c r="AX21" i="194"/>
  <c r="AW21" i="194"/>
  <c r="BM21" i="194"/>
  <c r="AV21" i="194"/>
  <c r="AU21" i="194"/>
  <c r="BA21" i="194"/>
  <c r="AB21" i="194"/>
  <c r="AU17" i="194"/>
  <c r="AT17" i="194"/>
  <c r="AX17" i="194"/>
  <c r="AB17" i="194"/>
  <c r="BA17" i="194"/>
  <c r="BM17" i="194"/>
  <c r="AW17" i="194"/>
  <c r="AV17" i="194"/>
  <c r="BL21" i="191" l="1"/>
  <c r="BK21" i="191"/>
  <c r="BL43" i="191"/>
  <c r="BK43" i="191"/>
  <c r="AV46" i="191"/>
  <c r="AC36" i="194"/>
  <c r="AJ36" i="194"/>
  <c r="AO36" i="194"/>
  <c r="AK36" i="194"/>
  <c r="AH36" i="194"/>
  <c r="AV47" i="194" s="1"/>
  <c r="V36" i="194"/>
  <c r="AI36" i="194"/>
  <c r="AL36" i="194"/>
  <c r="AC44" i="191"/>
  <c r="AH44" i="191"/>
  <c r="AO44" i="191"/>
  <c r="AI44" i="191"/>
  <c r="AK44" i="191"/>
  <c r="V44" i="191"/>
  <c r="AL44" i="191"/>
  <c r="AJ44" i="191"/>
  <c r="V16" i="191"/>
  <c r="H6" i="191"/>
  <c r="K6" i="191"/>
  <c r="J6" i="191"/>
  <c r="I6" i="191"/>
  <c r="BL37" i="191"/>
  <c r="BK37" i="191"/>
  <c r="BL26" i="191"/>
  <c r="BK26" i="191"/>
  <c r="AO18" i="191"/>
  <c r="AL18" i="191"/>
  <c r="V18" i="191"/>
  <c r="AI18" i="191"/>
  <c r="AH18" i="191"/>
  <c r="AC18" i="191"/>
  <c r="AJ18" i="191"/>
  <c r="AK18" i="191"/>
  <c r="BK27" i="191"/>
  <c r="BL27" i="191"/>
  <c r="AC39" i="194"/>
  <c r="AK39" i="194"/>
  <c r="AL39" i="194"/>
  <c r="AH39" i="194"/>
  <c r="AO39" i="194"/>
  <c r="AJ39" i="194"/>
  <c r="V39" i="194"/>
  <c r="AI39" i="194"/>
  <c r="V15" i="191"/>
  <c r="I5" i="191"/>
  <c r="J5" i="191"/>
  <c r="H5" i="191"/>
  <c r="K5" i="191"/>
  <c r="AW46" i="191"/>
  <c r="J9" i="194"/>
  <c r="I9" i="194"/>
  <c r="K9" i="194"/>
  <c r="H9" i="194"/>
  <c r="BK23" i="191"/>
  <c r="BL23" i="191"/>
  <c r="BK28" i="191"/>
  <c r="BL28" i="191"/>
  <c r="J22" i="194"/>
  <c r="H22" i="194"/>
  <c r="K22" i="194"/>
  <c r="I22" i="194"/>
  <c r="BL36" i="194"/>
  <c r="BK36" i="194"/>
  <c r="AW46" i="194"/>
  <c r="AC36" i="191"/>
  <c r="AI36" i="191"/>
  <c r="AH36" i="191"/>
  <c r="AV47" i="191" s="1"/>
  <c r="AJ36" i="191"/>
  <c r="AL36" i="191"/>
  <c r="AK36" i="191"/>
  <c r="AO36" i="191"/>
  <c r="BK44" i="194"/>
  <c r="BL44" i="194"/>
  <c r="H34" i="194"/>
  <c r="K34" i="194"/>
  <c r="I34" i="194"/>
  <c r="J34" i="194"/>
  <c r="AC20" i="194"/>
  <c r="AJ20" i="194"/>
  <c r="AH20" i="194"/>
  <c r="AO20" i="194"/>
  <c r="V20" i="194"/>
  <c r="AL20" i="194"/>
  <c r="AI20" i="194"/>
  <c r="AK20" i="194"/>
  <c r="BK41" i="194"/>
  <c r="BL41" i="194"/>
  <c r="H35" i="191"/>
  <c r="I35" i="191"/>
  <c r="J35" i="191"/>
  <c r="K35" i="191"/>
  <c r="AC45" i="194"/>
  <c r="AI45" i="194"/>
  <c r="AH45" i="194"/>
  <c r="AL45" i="194"/>
  <c r="AK45" i="194"/>
  <c r="V45" i="194"/>
  <c r="AJ45" i="194"/>
  <c r="AO45" i="194"/>
  <c r="AC19" i="194"/>
  <c r="AH19" i="194"/>
  <c r="AJ19" i="194"/>
  <c r="AO19" i="194"/>
  <c r="AK19" i="194"/>
  <c r="AL19" i="194"/>
  <c r="AI19" i="194"/>
  <c r="V19" i="194"/>
  <c r="AH28" i="191"/>
  <c r="V28" i="191"/>
  <c r="AJ28" i="191"/>
  <c r="AO28" i="191"/>
  <c r="AK28" i="191"/>
  <c r="AI28" i="191"/>
  <c r="AC28" i="191"/>
  <c r="AL28" i="191"/>
  <c r="H5" i="194"/>
  <c r="I5" i="194"/>
  <c r="J5" i="194"/>
  <c r="K5" i="194"/>
  <c r="K13" i="194"/>
  <c r="H13" i="194"/>
  <c r="J13" i="194"/>
  <c r="I13" i="194"/>
  <c r="AH40" i="191"/>
  <c r="AL40" i="191"/>
  <c r="AO40" i="191"/>
  <c r="AI40" i="191"/>
  <c r="AC40" i="191"/>
  <c r="AJ40" i="191"/>
  <c r="AK40" i="191"/>
  <c r="V40" i="191"/>
  <c r="V22" i="191"/>
  <c r="J12" i="191"/>
  <c r="H12" i="191"/>
  <c r="K12" i="191"/>
  <c r="I12" i="191"/>
  <c r="BK21" i="194"/>
  <c r="BL21" i="194"/>
  <c r="K11" i="191"/>
  <c r="J11" i="191"/>
  <c r="H11" i="191"/>
  <c r="I11" i="191"/>
  <c r="BL25" i="191"/>
  <c r="BK25" i="191"/>
  <c r="K16" i="194"/>
  <c r="J16" i="194"/>
  <c r="I16" i="194"/>
  <c r="H16" i="194"/>
  <c r="AC30" i="191"/>
  <c r="AO30" i="191"/>
  <c r="AL30" i="191"/>
  <c r="AI30" i="191"/>
  <c r="AJ30" i="191"/>
  <c r="AH30" i="191"/>
  <c r="AK30" i="191"/>
  <c r="BL42" i="194"/>
  <c r="BK42" i="194"/>
  <c r="BK18" i="194"/>
  <c r="BL18" i="194"/>
  <c r="AH39" i="191"/>
  <c r="AO39" i="191"/>
  <c r="AC39" i="191"/>
  <c r="AL39" i="191"/>
  <c r="AI39" i="191"/>
  <c r="V39" i="191"/>
  <c r="AK39" i="191"/>
  <c r="AJ39" i="191"/>
  <c r="AC43" i="191"/>
  <c r="AI43" i="191"/>
  <c r="AO43" i="191"/>
  <c r="AK43" i="191"/>
  <c r="AL43" i="191"/>
  <c r="V43" i="191"/>
  <c r="AH43" i="191"/>
  <c r="AJ43" i="191"/>
  <c r="I8" i="191"/>
  <c r="H8" i="191"/>
  <c r="J8" i="191"/>
  <c r="K8" i="191"/>
  <c r="K21" i="194"/>
  <c r="J21" i="194"/>
  <c r="I21" i="194"/>
  <c r="H21" i="194"/>
  <c r="J29" i="194"/>
  <c r="K29" i="194"/>
  <c r="I29" i="194"/>
  <c r="H29" i="194"/>
  <c r="AB15" i="191"/>
  <c r="AB46" i="191" s="1"/>
  <c r="Q36" i="191"/>
  <c r="AX46" i="191"/>
  <c r="AX47" i="191" s="1"/>
  <c r="BL32" i="194"/>
  <c r="BK32" i="194"/>
  <c r="BL40" i="194"/>
  <c r="BK40" i="194"/>
  <c r="K34" i="191"/>
  <c r="I34" i="191"/>
  <c r="J34" i="191"/>
  <c r="H34" i="191"/>
  <c r="AV46" i="194"/>
  <c r="H9" i="191"/>
  <c r="J9" i="191"/>
  <c r="I9" i="191"/>
  <c r="K9" i="191"/>
  <c r="BK23" i="194"/>
  <c r="BL23" i="194"/>
  <c r="AC28" i="194"/>
  <c r="AJ28" i="194"/>
  <c r="V28" i="194"/>
  <c r="AO28" i="194"/>
  <c r="AL28" i="194"/>
  <c r="AH28" i="194"/>
  <c r="AK28" i="194"/>
  <c r="AI28" i="194"/>
  <c r="AC24" i="191"/>
  <c r="AO24" i="191"/>
  <c r="AK24" i="191"/>
  <c r="AJ24" i="191"/>
  <c r="AI24" i="191"/>
  <c r="AL24" i="191"/>
  <c r="AH24" i="191"/>
  <c r="V37" i="191"/>
  <c r="H27" i="191"/>
  <c r="J27" i="191"/>
  <c r="K27" i="191"/>
  <c r="I27" i="191"/>
  <c r="K31" i="191"/>
  <c r="I31" i="191"/>
  <c r="H31" i="191"/>
  <c r="J31" i="191"/>
  <c r="K31" i="194"/>
  <c r="H31" i="194"/>
  <c r="J31" i="194"/>
  <c r="I31" i="194"/>
  <c r="AB15" i="194"/>
  <c r="AB46" i="194" s="1"/>
  <c r="Q36" i="194"/>
  <c r="AX46" i="194"/>
  <c r="AX47" i="194" s="1"/>
  <c r="BL19" i="191"/>
  <c r="BK19" i="191"/>
  <c r="BL32" i="191"/>
  <c r="BK32" i="191"/>
  <c r="H30" i="191"/>
  <c r="J30" i="191"/>
  <c r="K30" i="191"/>
  <c r="I30" i="191"/>
  <c r="BL20" i="194"/>
  <c r="BK20" i="194"/>
  <c r="AC33" i="191"/>
  <c r="AI33" i="191"/>
  <c r="AH33" i="191"/>
  <c r="AK33" i="191"/>
  <c r="AJ33" i="191"/>
  <c r="AL33" i="191"/>
  <c r="V33" i="191"/>
  <c r="AO33" i="191"/>
  <c r="BK20" i="191"/>
  <c r="BL20" i="191"/>
  <c r="BK29" i="191"/>
  <c r="BL29" i="191"/>
  <c r="BL45" i="194"/>
  <c r="BK45" i="194"/>
  <c r="BL30" i="194"/>
  <c r="BK30" i="194"/>
  <c r="I15" i="191"/>
  <c r="K15" i="191"/>
  <c r="H15" i="191"/>
  <c r="J15" i="191"/>
  <c r="AJ31" i="191"/>
  <c r="AL31" i="191"/>
  <c r="AC31" i="191"/>
  <c r="AH31" i="191"/>
  <c r="V31" i="191"/>
  <c r="AK31" i="191"/>
  <c r="AO31" i="191"/>
  <c r="AI31" i="191"/>
  <c r="BL18" i="191"/>
  <c r="BK18" i="191"/>
  <c r="AC22" i="194"/>
  <c r="V22" i="194"/>
  <c r="AJ22" i="194"/>
  <c r="AI22" i="194"/>
  <c r="AK22" i="194"/>
  <c r="AO22" i="194"/>
  <c r="AL22" i="194"/>
  <c r="AH22" i="194"/>
  <c r="AC27" i="191"/>
  <c r="AO27" i="191"/>
  <c r="AI27" i="191"/>
  <c r="AH27" i="191"/>
  <c r="V27" i="191"/>
  <c r="AJ27" i="191"/>
  <c r="AK27" i="191"/>
  <c r="AL27" i="191"/>
  <c r="BL31" i="194"/>
  <c r="BK31" i="194"/>
  <c r="AC35" i="194"/>
  <c r="AL35" i="194"/>
  <c r="AH35" i="194"/>
  <c r="AO35" i="194"/>
  <c r="AJ35" i="194"/>
  <c r="AK35" i="194"/>
  <c r="V35" i="194"/>
  <c r="AI35" i="194"/>
  <c r="BK39" i="194"/>
  <c r="BL39" i="194"/>
  <c r="BK43" i="194"/>
  <c r="BL43" i="194"/>
  <c r="AC15" i="191"/>
  <c r="AK15" i="191"/>
  <c r="AJ15" i="191"/>
  <c r="AI15" i="191"/>
  <c r="AO15" i="191"/>
  <c r="AL15" i="191"/>
  <c r="AH15" i="191"/>
  <c r="AC32" i="194"/>
  <c r="AO32" i="194"/>
  <c r="AH32" i="194"/>
  <c r="AL32" i="194"/>
  <c r="V32" i="194"/>
  <c r="AI32" i="194"/>
  <c r="AJ32" i="194"/>
  <c r="AK32" i="194"/>
  <c r="BK44" i="191"/>
  <c r="BL44" i="191"/>
  <c r="AC15" i="194"/>
  <c r="AI15" i="194"/>
  <c r="V15" i="194"/>
  <c r="AK15" i="194"/>
  <c r="AJ15" i="194"/>
  <c r="AL15" i="194"/>
  <c r="AH15" i="194"/>
  <c r="AO15" i="194"/>
  <c r="AO19" i="191"/>
  <c r="AK19" i="191"/>
  <c r="AL19" i="191"/>
  <c r="V19" i="191"/>
  <c r="AI19" i="191"/>
  <c r="AC19" i="191"/>
  <c r="AJ19" i="191"/>
  <c r="AH19" i="191"/>
  <c r="AC23" i="194"/>
  <c r="AK23" i="194"/>
  <c r="AH23" i="194"/>
  <c r="AJ23" i="194"/>
  <c r="AO23" i="194"/>
  <c r="AI23" i="194"/>
  <c r="V23" i="194"/>
  <c r="AL23" i="194"/>
  <c r="J22" i="191"/>
  <c r="K22" i="191"/>
  <c r="I22" i="191"/>
  <c r="H22" i="191"/>
  <c r="BL36" i="191"/>
  <c r="BK36" i="191"/>
  <c r="BK16" i="191"/>
  <c r="BL16" i="191"/>
  <c r="AC24" i="194"/>
  <c r="AL24" i="194"/>
  <c r="AH24" i="194"/>
  <c r="AI24" i="194"/>
  <c r="V24" i="194"/>
  <c r="AO24" i="194"/>
  <c r="AK24" i="194"/>
  <c r="AJ24" i="194"/>
  <c r="BL33" i="191"/>
  <c r="BK33" i="191"/>
  <c r="K27" i="194"/>
  <c r="J27" i="194"/>
  <c r="I27" i="194"/>
  <c r="H27" i="194"/>
  <c r="AC16" i="194"/>
  <c r="AI16" i="194"/>
  <c r="AL16" i="194"/>
  <c r="V16" i="194"/>
  <c r="AH16" i="194"/>
  <c r="AJ16" i="194"/>
  <c r="AO16" i="194"/>
  <c r="AK16" i="194"/>
  <c r="V24" i="191"/>
  <c r="K14" i="191"/>
  <c r="J14" i="191"/>
  <c r="H14" i="191"/>
  <c r="I14" i="191"/>
  <c r="BK24" i="191"/>
  <c r="BL24" i="191"/>
  <c r="BL33" i="194"/>
  <c r="BK33" i="194"/>
  <c r="AO29" i="194"/>
  <c r="V29" i="194"/>
  <c r="AC29" i="194"/>
  <c r="AI29" i="194"/>
  <c r="AK29" i="194"/>
  <c r="AH29" i="194"/>
  <c r="AJ29" i="194"/>
  <c r="AL29" i="194"/>
  <c r="BL41" i="191"/>
  <c r="BK41" i="191"/>
  <c r="AC26" i="194"/>
  <c r="AI26" i="194"/>
  <c r="AL26" i="194"/>
  <c r="AJ26" i="194"/>
  <c r="AO26" i="194"/>
  <c r="AK26" i="194"/>
  <c r="V26" i="194"/>
  <c r="AH26" i="194"/>
  <c r="V30" i="191"/>
  <c r="H20" i="191"/>
  <c r="J20" i="191"/>
  <c r="K20" i="191"/>
  <c r="I20" i="191"/>
  <c r="AC38" i="191"/>
  <c r="AI38" i="191"/>
  <c r="AL38" i="191"/>
  <c r="AJ38" i="191"/>
  <c r="AO38" i="191"/>
  <c r="AK38" i="191"/>
  <c r="AH38" i="191"/>
  <c r="BL26" i="194"/>
  <c r="BK26" i="194"/>
  <c r="AC22" i="191"/>
  <c r="AJ22" i="191"/>
  <c r="AK22" i="191"/>
  <c r="AO22" i="191"/>
  <c r="AI22" i="191"/>
  <c r="AH22" i="191"/>
  <c r="AL22" i="191"/>
  <c r="BL31" i="191"/>
  <c r="BK31" i="191"/>
  <c r="AC26" i="191"/>
  <c r="AO26" i="191"/>
  <c r="AK26" i="191"/>
  <c r="AL26" i="191"/>
  <c r="AJ26" i="191"/>
  <c r="AH26" i="191"/>
  <c r="AI26" i="191"/>
  <c r="V26" i="191"/>
  <c r="BL42" i="191"/>
  <c r="BK42" i="191"/>
  <c r="AI21" i="191"/>
  <c r="AH21" i="191"/>
  <c r="AO21" i="191"/>
  <c r="V21" i="191"/>
  <c r="AJ21" i="191"/>
  <c r="AC21" i="191"/>
  <c r="AK21" i="191"/>
  <c r="AL21" i="191"/>
  <c r="K11" i="194"/>
  <c r="H11" i="194"/>
  <c r="J11" i="194"/>
  <c r="I11" i="194"/>
  <c r="H15" i="194"/>
  <c r="J15" i="194"/>
  <c r="I15" i="194"/>
  <c r="K15" i="194"/>
  <c r="K16" i="191"/>
  <c r="I16" i="191"/>
  <c r="H16" i="191"/>
  <c r="J16" i="191"/>
  <c r="AC30" i="194"/>
  <c r="AI30" i="194"/>
  <c r="AK30" i="194"/>
  <c r="AL30" i="194"/>
  <c r="V30" i="194"/>
  <c r="AH30" i="194"/>
  <c r="AO30" i="194"/>
  <c r="AJ30" i="194"/>
  <c r="AI17" i="191"/>
  <c r="AO17" i="191"/>
  <c r="AL17" i="191"/>
  <c r="AK17" i="191"/>
  <c r="V17" i="191"/>
  <c r="AJ17" i="191"/>
  <c r="AC17" i="191"/>
  <c r="AH17" i="191"/>
  <c r="AL25" i="191"/>
  <c r="AH25" i="191"/>
  <c r="AK25" i="191"/>
  <c r="V25" i="191"/>
  <c r="AI25" i="191"/>
  <c r="AJ25" i="191"/>
  <c r="AC25" i="191"/>
  <c r="AO25" i="191"/>
  <c r="BK27" i="194"/>
  <c r="BL27" i="194"/>
  <c r="H25" i="191"/>
  <c r="J25" i="191"/>
  <c r="I25" i="191"/>
  <c r="K25" i="191"/>
  <c r="I29" i="191"/>
  <c r="H29" i="191"/>
  <c r="K29" i="191"/>
  <c r="J29" i="191"/>
  <c r="J33" i="191"/>
  <c r="H33" i="191"/>
  <c r="I33" i="191"/>
  <c r="K33" i="191"/>
  <c r="I33" i="194"/>
  <c r="H33" i="194"/>
  <c r="J33" i="194"/>
  <c r="K33" i="194"/>
  <c r="V23" i="191"/>
  <c r="I13" i="191"/>
  <c r="K13" i="191"/>
  <c r="H13" i="191"/>
  <c r="J13" i="191"/>
  <c r="H18" i="194"/>
  <c r="J18" i="194"/>
  <c r="K18" i="194"/>
  <c r="I18" i="194"/>
  <c r="AO32" i="191"/>
  <c r="AI32" i="191"/>
  <c r="V32" i="191"/>
  <c r="AH32" i="191"/>
  <c r="AK32" i="191"/>
  <c r="AC32" i="191"/>
  <c r="AL32" i="191"/>
  <c r="AJ32" i="191"/>
  <c r="V36" i="191"/>
  <c r="J26" i="191"/>
  <c r="K26" i="191"/>
  <c r="H26" i="191"/>
  <c r="I26" i="191"/>
  <c r="BL40" i="191"/>
  <c r="BK40" i="191"/>
  <c r="AC44" i="194"/>
  <c r="AO44" i="194"/>
  <c r="AH44" i="194"/>
  <c r="AK44" i="194"/>
  <c r="AJ44" i="194"/>
  <c r="AL44" i="194"/>
  <c r="AI44" i="194"/>
  <c r="V44" i="194"/>
  <c r="BK24" i="194"/>
  <c r="BL24" i="194"/>
  <c r="AC37" i="194"/>
  <c r="AJ37" i="194"/>
  <c r="AH37" i="194"/>
  <c r="AK37" i="194"/>
  <c r="V37" i="194"/>
  <c r="AI37" i="194"/>
  <c r="AL37" i="194"/>
  <c r="AO37" i="194"/>
  <c r="K6" i="194"/>
  <c r="J6" i="194"/>
  <c r="I6" i="194"/>
  <c r="H6" i="194"/>
  <c r="J10" i="191"/>
  <c r="K10" i="191"/>
  <c r="I10" i="191"/>
  <c r="H10" i="191"/>
  <c r="AC29" i="191"/>
  <c r="AI29" i="191"/>
  <c r="AK29" i="191"/>
  <c r="AL29" i="191"/>
  <c r="AJ29" i="191"/>
  <c r="AO29" i="191"/>
  <c r="AH29" i="191"/>
  <c r="AC33" i="194"/>
  <c r="AL33" i="194"/>
  <c r="AH33" i="194"/>
  <c r="AO33" i="194"/>
  <c r="AK33" i="194"/>
  <c r="AJ33" i="194"/>
  <c r="AI33" i="194"/>
  <c r="V33" i="194"/>
  <c r="J35" i="194"/>
  <c r="H35" i="194"/>
  <c r="I35" i="194"/>
  <c r="K35" i="194"/>
  <c r="BL35" i="191"/>
  <c r="BK35" i="191"/>
  <c r="AC31" i="194"/>
  <c r="AL31" i="194"/>
  <c r="AJ31" i="194"/>
  <c r="AI31" i="194"/>
  <c r="V31" i="194"/>
  <c r="AO31" i="194"/>
  <c r="AH31" i="194"/>
  <c r="AK31" i="194"/>
  <c r="AC43" i="194"/>
  <c r="AH43" i="194"/>
  <c r="AI43" i="194"/>
  <c r="AJ43" i="194"/>
  <c r="AL43" i="194"/>
  <c r="AO43" i="194"/>
  <c r="AK43" i="194"/>
  <c r="V43" i="194"/>
  <c r="BL19" i="194"/>
  <c r="BK19" i="194"/>
  <c r="I30" i="194"/>
  <c r="H30" i="194"/>
  <c r="K30" i="194"/>
  <c r="J30" i="194"/>
  <c r="AC34" i="194"/>
  <c r="AL34" i="194"/>
  <c r="AO34" i="194"/>
  <c r="AH34" i="194"/>
  <c r="AK34" i="194"/>
  <c r="AJ34" i="194"/>
  <c r="V34" i="194"/>
  <c r="AI34" i="194"/>
  <c r="K8" i="194"/>
  <c r="J8" i="194"/>
  <c r="I8" i="194"/>
  <c r="H8" i="194"/>
  <c r="K7" i="194"/>
  <c r="J7" i="194"/>
  <c r="H7" i="194"/>
  <c r="I7" i="194"/>
  <c r="J20" i="194"/>
  <c r="K20" i="194"/>
  <c r="H20" i="194"/>
  <c r="I20" i="194"/>
  <c r="BL34" i="191"/>
  <c r="BK34" i="191"/>
  <c r="K24" i="191"/>
  <c r="I24" i="191"/>
  <c r="J24" i="191"/>
  <c r="H24" i="191"/>
  <c r="AC38" i="194"/>
  <c r="AJ38" i="194"/>
  <c r="AL38" i="194"/>
  <c r="AI38" i="194"/>
  <c r="V38" i="194"/>
  <c r="AH38" i="194"/>
  <c r="AO38" i="194"/>
  <c r="AK38" i="194"/>
  <c r="I32" i="191"/>
  <c r="K32" i="191"/>
  <c r="J32" i="191"/>
  <c r="H32" i="191"/>
  <c r="BL30" i="191"/>
  <c r="BK30" i="191"/>
  <c r="V38" i="191"/>
  <c r="J28" i="191"/>
  <c r="H28" i="191"/>
  <c r="K28" i="191"/>
  <c r="I28" i="191"/>
  <c r="J32" i="194"/>
  <c r="I32" i="194"/>
  <c r="K32" i="194"/>
  <c r="H32" i="194"/>
  <c r="K21" i="191"/>
  <c r="H21" i="191"/>
  <c r="J21" i="191"/>
  <c r="I21" i="191"/>
  <c r="I12" i="194"/>
  <c r="J12" i="194"/>
  <c r="K12" i="194"/>
  <c r="H12" i="194"/>
  <c r="BL35" i="194"/>
  <c r="BK35" i="194"/>
  <c r="AU46" i="191"/>
  <c r="K18" i="191"/>
  <c r="J18" i="191"/>
  <c r="I18" i="191"/>
  <c r="H18" i="191"/>
  <c r="AC40" i="194"/>
  <c r="AK40" i="194"/>
  <c r="AJ40" i="194"/>
  <c r="AL40" i="194"/>
  <c r="AH40" i="194"/>
  <c r="AO40" i="194"/>
  <c r="V40" i="194"/>
  <c r="AI40" i="194"/>
  <c r="BL15" i="194"/>
  <c r="BK15" i="194"/>
  <c r="AC16" i="191"/>
  <c r="AL16" i="191"/>
  <c r="AJ16" i="191"/>
  <c r="AO16" i="191"/>
  <c r="AK16" i="191"/>
  <c r="AH16" i="191"/>
  <c r="AI16" i="191"/>
  <c r="BK29" i="194"/>
  <c r="BL29" i="194"/>
  <c r="BK37" i="194"/>
  <c r="BL37" i="194"/>
  <c r="AC41" i="194"/>
  <c r="AI41" i="194"/>
  <c r="V41" i="194"/>
  <c r="AO41" i="194"/>
  <c r="AK41" i="194"/>
  <c r="AJ41" i="194"/>
  <c r="AL41" i="194"/>
  <c r="AH41" i="194"/>
  <c r="BK45" i="191"/>
  <c r="BL45" i="191"/>
  <c r="BL16" i="194"/>
  <c r="BK16" i="194"/>
  <c r="AC20" i="191"/>
  <c r="AL20" i="191"/>
  <c r="V20" i="191"/>
  <c r="AK20" i="191"/>
  <c r="AH20" i="191"/>
  <c r="AI20" i="191"/>
  <c r="AO20" i="191"/>
  <c r="AJ20" i="191"/>
  <c r="V29" i="191"/>
  <c r="I19" i="191"/>
  <c r="J19" i="191"/>
  <c r="H19" i="191"/>
  <c r="K19" i="191"/>
  <c r="K23" i="194"/>
  <c r="I23" i="194"/>
  <c r="H23" i="194"/>
  <c r="J23" i="194"/>
  <c r="AO35" i="191"/>
  <c r="AI35" i="191"/>
  <c r="AJ35" i="191"/>
  <c r="V35" i="191"/>
  <c r="AH35" i="191"/>
  <c r="AL35" i="191"/>
  <c r="AC35" i="191"/>
  <c r="AK35" i="191"/>
  <c r="BK39" i="191"/>
  <c r="BL39" i="191"/>
  <c r="AC23" i="191"/>
  <c r="AO23" i="191"/>
  <c r="AL23" i="191"/>
  <c r="AJ23" i="191"/>
  <c r="AH23" i="191"/>
  <c r="AK23" i="191"/>
  <c r="AI23" i="191"/>
  <c r="AC17" i="194"/>
  <c r="AO17" i="194"/>
  <c r="AH17" i="194"/>
  <c r="V17" i="194"/>
  <c r="AL17" i="194"/>
  <c r="AK17" i="194"/>
  <c r="AI17" i="194"/>
  <c r="AJ17" i="194"/>
  <c r="AC21" i="194"/>
  <c r="AJ21" i="194"/>
  <c r="AL21" i="194"/>
  <c r="V21" i="194"/>
  <c r="AI21" i="194"/>
  <c r="AK21" i="194"/>
  <c r="AO21" i="194"/>
  <c r="AH21" i="194"/>
  <c r="BK25" i="194"/>
  <c r="BL25" i="194"/>
  <c r="V42" i="191"/>
  <c r="AJ42" i="191"/>
  <c r="AH42" i="191"/>
  <c r="AL42" i="191"/>
  <c r="AC42" i="191"/>
  <c r="AK42" i="191"/>
  <c r="AO42" i="191"/>
  <c r="AI42" i="191"/>
  <c r="BL34" i="194"/>
  <c r="BK34" i="194"/>
  <c r="K17" i="194"/>
  <c r="J17" i="194"/>
  <c r="I17" i="194"/>
  <c r="H17" i="194"/>
  <c r="K28" i="194"/>
  <c r="J28" i="194"/>
  <c r="H28" i="194"/>
  <c r="I28" i="194"/>
  <c r="K7" i="191"/>
  <c r="I7" i="191"/>
  <c r="H7" i="191"/>
  <c r="J7" i="191"/>
  <c r="K24" i="194"/>
  <c r="J24" i="194"/>
  <c r="I24" i="194"/>
  <c r="H24" i="194"/>
  <c r="AC42" i="194"/>
  <c r="V42" i="194"/>
  <c r="AK42" i="194"/>
  <c r="AJ42" i="194"/>
  <c r="AL42" i="194"/>
  <c r="AO42" i="194"/>
  <c r="AI42" i="194"/>
  <c r="AH42" i="194"/>
  <c r="BK17" i="194"/>
  <c r="BL17" i="194"/>
  <c r="AC25" i="194"/>
  <c r="AI25" i="194"/>
  <c r="AK25" i="194"/>
  <c r="V25" i="194"/>
  <c r="AJ25" i="194"/>
  <c r="AO25" i="194"/>
  <c r="AL25" i="194"/>
  <c r="AH25" i="194"/>
  <c r="AC34" i="191"/>
  <c r="AI34" i="191"/>
  <c r="AO34" i="191"/>
  <c r="AH34" i="191"/>
  <c r="AK34" i="191"/>
  <c r="AL34" i="191"/>
  <c r="V34" i="191"/>
  <c r="AJ34" i="191"/>
  <c r="BL38" i="194"/>
  <c r="BK38" i="194"/>
  <c r="BL17" i="191"/>
  <c r="BK17" i="191"/>
  <c r="BL38" i="191"/>
  <c r="BK38" i="191"/>
  <c r="AC18" i="194"/>
  <c r="AK18" i="194"/>
  <c r="AL18" i="194"/>
  <c r="V18" i="194"/>
  <c r="AI18" i="194"/>
  <c r="AJ18" i="194"/>
  <c r="AH18" i="194"/>
  <c r="AO18" i="194"/>
  <c r="BL22" i="191"/>
  <c r="BK22" i="191"/>
  <c r="AC27" i="194"/>
  <c r="AK27" i="194"/>
  <c r="AJ27" i="194"/>
  <c r="AO27" i="194"/>
  <c r="AL27" i="194"/>
  <c r="AI27" i="194"/>
  <c r="V27" i="194"/>
  <c r="AH27" i="194"/>
  <c r="BL22" i="194"/>
  <c r="BK22" i="194"/>
  <c r="K17" i="191"/>
  <c r="J17" i="191"/>
  <c r="H17" i="191"/>
  <c r="I17" i="191"/>
  <c r="J25" i="194"/>
  <c r="I25" i="194"/>
  <c r="H25" i="194"/>
  <c r="K25" i="194"/>
  <c r="BL15" i="191"/>
  <c r="BK15" i="191"/>
  <c r="K26" i="194"/>
  <c r="I26" i="194"/>
  <c r="J26" i="194"/>
  <c r="H26" i="194"/>
  <c r="AU46" i="194"/>
  <c r="BK28" i="194"/>
  <c r="BL28" i="194"/>
  <c r="H10" i="194"/>
  <c r="I10" i="194"/>
  <c r="K10" i="194"/>
  <c r="J10" i="194"/>
  <c r="H14" i="194"/>
  <c r="K14" i="194"/>
  <c r="J14" i="194"/>
  <c r="I14" i="194"/>
  <c r="K19" i="194"/>
  <c r="J19" i="194"/>
  <c r="I19" i="194"/>
  <c r="H19" i="194"/>
  <c r="K23" i="191"/>
  <c r="I23" i="191"/>
  <c r="J23" i="191"/>
  <c r="H23" i="191"/>
  <c r="AC45" i="191"/>
  <c r="AJ45" i="191"/>
  <c r="AH45" i="191"/>
  <c r="V45" i="191"/>
  <c r="AK45" i="191"/>
  <c r="AI45" i="191"/>
  <c r="AL45" i="191"/>
  <c r="AO45" i="191"/>
  <c r="AC37" i="191"/>
  <c r="AH37" i="191"/>
  <c r="AL37" i="191"/>
  <c r="AO37" i="191"/>
  <c r="AI37" i="191"/>
  <c r="AK37" i="191"/>
  <c r="AJ37" i="191"/>
  <c r="AO41" i="191"/>
  <c r="AC41" i="191"/>
  <c r="AH41" i="191"/>
  <c r="V41" i="191"/>
  <c r="AL41" i="191"/>
  <c r="AJ41" i="191"/>
  <c r="AI41" i="191"/>
  <c r="AK41" i="191"/>
  <c r="N19" i="191"/>
  <c r="N5" i="191"/>
  <c r="M30" i="191"/>
  <c r="P15" i="191"/>
  <c r="M33" i="191"/>
  <c r="M28" i="191"/>
  <c r="M5" i="194"/>
  <c r="N24" i="191"/>
  <c r="P10" i="194"/>
  <c r="N17" i="194"/>
  <c r="P30" i="191"/>
  <c r="P5" i="191"/>
  <c r="M34" i="194"/>
  <c r="P16" i="191"/>
  <c r="M13" i="191"/>
  <c r="P22" i="194"/>
  <c r="P17" i="191"/>
  <c r="P18" i="194"/>
  <c r="N29" i="194"/>
  <c r="P16" i="194"/>
  <c r="N31" i="194"/>
  <c r="N22" i="194"/>
  <c r="M27" i="194"/>
  <c r="N28" i="191"/>
  <c r="P24" i="194"/>
  <c r="P32" i="194"/>
  <c r="N14" i="191"/>
  <c r="P14" i="194"/>
  <c r="M10" i="191"/>
  <c r="P6" i="191"/>
  <c r="M11" i="194"/>
  <c r="N10" i="194"/>
  <c r="P13" i="194"/>
  <c r="P24" i="191"/>
  <c r="N26" i="194"/>
  <c r="N31" i="191"/>
  <c r="M12" i="194"/>
  <c r="N18" i="194"/>
  <c r="N34" i="194"/>
  <c r="M16" i="191"/>
  <c r="N11" i="194"/>
  <c r="N27" i="194"/>
  <c r="M30" i="194"/>
  <c r="M24" i="191"/>
  <c r="N20" i="194"/>
  <c r="P21" i="191"/>
  <c r="M23" i="194"/>
  <c r="P20" i="194"/>
  <c r="N16" i="194"/>
  <c r="N30" i="194"/>
  <c r="P6" i="194"/>
  <c r="P34" i="194"/>
  <c r="N15" i="194"/>
  <c r="N19" i="194"/>
  <c r="N26" i="191"/>
  <c r="M15" i="194"/>
  <c r="M21" i="191"/>
  <c r="P13" i="191"/>
  <c r="P14" i="191"/>
  <c r="P10" i="191"/>
  <c r="N12" i="191"/>
  <c r="N25" i="194"/>
  <c r="P19" i="191"/>
  <c r="M14" i="194"/>
  <c r="M18" i="191"/>
  <c r="P35" i="191"/>
  <c r="M19" i="191"/>
  <c r="P12" i="194"/>
  <c r="M24" i="194"/>
  <c r="M6" i="194"/>
  <c r="M20" i="191"/>
  <c r="N6" i="191"/>
  <c r="M8" i="191"/>
  <c r="P22" i="191"/>
  <c r="M27" i="191"/>
  <c r="M9" i="191"/>
  <c r="N11" i="191"/>
  <c r="N30" i="191"/>
  <c r="N13" i="194"/>
  <c r="M6" i="191"/>
  <c r="P33" i="194"/>
  <c r="P26" i="191"/>
  <c r="M20" i="194"/>
  <c r="M5" i="191"/>
  <c r="N9" i="191"/>
  <c r="M34" i="191"/>
  <c r="N34" i="191"/>
  <c r="P15" i="194"/>
  <c r="N15" i="191"/>
  <c r="N29" i="191"/>
  <c r="N21" i="191"/>
  <c r="P25" i="191"/>
  <c r="N7" i="194"/>
  <c r="P34" i="191"/>
  <c r="N7" i="191"/>
  <c r="P8" i="191"/>
  <c r="N33" i="194"/>
  <c r="N33" i="191"/>
  <c r="N12" i="194"/>
  <c r="P21" i="194"/>
  <c r="N27" i="191"/>
  <c r="N8" i="191"/>
  <c r="M12" i="191"/>
  <c r="N9" i="194"/>
  <c r="P25" i="194"/>
  <c r="M7" i="191"/>
  <c r="N32" i="194"/>
  <c r="P11" i="191"/>
  <c r="M18" i="194"/>
  <c r="P26" i="194"/>
  <c r="M32" i="191"/>
  <c r="M35" i="194"/>
  <c r="P32" i="191"/>
  <c r="N32" i="191"/>
  <c r="M7" i="194"/>
  <c r="P27" i="194"/>
  <c r="P30" i="194"/>
  <c r="N24" i="194"/>
  <c r="N28" i="194"/>
  <c r="N35" i="194"/>
  <c r="M10" i="194"/>
  <c r="P29" i="194"/>
  <c r="P9" i="191"/>
  <c r="P31" i="194"/>
  <c r="P11" i="194"/>
  <c r="N18" i="191"/>
  <c r="M33" i="194"/>
  <c r="N20" i="191"/>
  <c r="P20" i="191"/>
  <c r="M29" i="191"/>
  <c r="N21" i="194"/>
  <c r="M15" i="191"/>
  <c r="P23" i="191"/>
  <c r="P27" i="191"/>
  <c r="P5" i="194"/>
  <c r="N35" i="191"/>
  <c r="M31" i="194"/>
  <c r="M25" i="194"/>
  <c r="P7" i="194"/>
  <c r="N13" i="191"/>
  <c r="N16" i="191"/>
  <c r="M14" i="191"/>
  <c r="P7" i="191"/>
  <c r="P9" i="194"/>
  <c r="M32" i="194"/>
  <c r="M35" i="191"/>
  <c r="P17" i="194"/>
  <c r="M17" i="191"/>
  <c r="P18" i="191"/>
  <c r="M22" i="194"/>
  <c r="M16" i="194"/>
  <c r="N10" i="191"/>
  <c r="P19" i="194"/>
  <c r="M21" i="194"/>
  <c r="M13" i="194"/>
  <c r="M25" i="191"/>
  <c r="P33" i="191"/>
  <c r="M17" i="194"/>
  <c r="M11" i="191"/>
  <c r="M31" i="191"/>
  <c r="N8" i="194"/>
  <c r="P35" i="194"/>
  <c r="P8" i="194"/>
  <c r="M9" i="194"/>
  <c r="P28" i="191"/>
  <c r="P29" i="191"/>
  <c r="P31" i="191"/>
  <c r="N22" i="191"/>
  <c r="N25" i="191"/>
  <c r="M26" i="191"/>
  <c r="N6" i="194"/>
  <c r="P12" i="191"/>
  <c r="P23" i="194"/>
  <c r="M28" i="194"/>
  <c r="N5" i="194"/>
  <c r="M22" i="191"/>
  <c r="M29" i="194"/>
  <c r="P28" i="194"/>
  <c r="AW47" i="191" l="1"/>
  <c r="AA20" i="194"/>
  <c r="X20" i="194"/>
  <c r="Y20" i="194"/>
  <c r="X34" i="194"/>
  <c r="AA34" i="194"/>
  <c r="Y34" i="194"/>
  <c r="AA24" i="194"/>
  <c r="X24" i="194"/>
  <c r="Y36" i="191"/>
  <c r="AA36" i="191"/>
  <c r="X36" i="191"/>
  <c r="X28" i="194"/>
  <c r="Y28" i="194"/>
  <c r="AA28" i="194"/>
  <c r="X41" i="191"/>
  <c r="Y41" i="191"/>
  <c r="AA41" i="191"/>
  <c r="Y39" i="194"/>
  <c r="AA39" i="194"/>
  <c r="X39" i="194"/>
  <c r="X45" i="191"/>
  <c r="AA45" i="191"/>
  <c r="Y45" i="191"/>
  <c r="X44" i="194"/>
  <c r="Y44" i="194"/>
  <c r="AA44" i="194"/>
  <c r="Y16" i="191"/>
  <c r="X16" i="191"/>
  <c r="AA16" i="191"/>
  <c r="AA33" i="191"/>
  <c r="Y18" i="194"/>
  <c r="AA18" i="194"/>
  <c r="X26" i="191"/>
  <c r="Y26" i="191"/>
  <c r="AA26" i="191"/>
  <c r="Y26" i="194"/>
  <c r="X26" i="194"/>
  <c r="AA26" i="194"/>
  <c r="X35" i="194"/>
  <c r="Y35" i="194"/>
  <c r="AA35" i="194"/>
  <c r="X17" i="191"/>
  <c r="Y17" i="191"/>
  <c r="AA17" i="191"/>
  <c r="X27" i="194"/>
  <c r="AA27" i="194"/>
  <c r="Y27" i="194"/>
  <c r="X40" i="194"/>
  <c r="Y40" i="194"/>
  <c r="AA40" i="194"/>
  <c r="X32" i="191"/>
  <c r="Y32" i="191"/>
  <c r="AA32" i="191"/>
  <c r="Y41" i="194"/>
  <c r="X41" i="194"/>
  <c r="AA41" i="194"/>
  <c r="Y37" i="191"/>
  <c r="AA37" i="191"/>
  <c r="X37" i="191"/>
  <c r="X18" i="191"/>
  <c r="Y18" i="191"/>
  <c r="AA18" i="191"/>
  <c r="Y32" i="194"/>
  <c r="X32" i="194"/>
  <c r="AA32" i="194"/>
  <c r="Y15" i="191"/>
  <c r="X15" i="191"/>
  <c r="AA15" i="191"/>
  <c r="P36" i="191"/>
  <c r="AA29" i="191"/>
  <c r="Y29" i="191"/>
  <c r="X29" i="191"/>
  <c r="Y34" i="191"/>
  <c r="X34" i="191"/>
  <c r="AA34" i="191"/>
  <c r="Y17" i="194"/>
  <c r="AA17" i="194"/>
  <c r="X17" i="194"/>
  <c r="Y16" i="194"/>
  <c r="X16" i="194"/>
  <c r="AA16" i="194"/>
  <c r="X30" i="191"/>
  <c r="Y30" i="191"/>
  <c r="AA30" i="191"/>
  <c r="Y15" i="194"/>
  <c r="X15" i="194"/>
  <c r="AA15" i="194"/>
  <c r="Y29" i="194"/>
  <c r="Y36" i="194"/>
  <c r="AA36" i="194"/>
  <c r="AA27" i="191"/>
  <c r="X27" i="191"/>
  <c r="X38" i="194"/>
  <c r="AA38" i="194"/>
  <c r="Y38" i="194"/>
  <c r="Y28" i="191"/>
  <c r="X28" i="191"/>
  <c r="AA28" i="191"/>
  <c r="X43" i="194"/>
  <c r="Y43" i="194"/>
  <c r="AA43" i="194"/>
  <c r="AA39" i="191"/>
  <c r="X39" i="191"/>
  <c r="Y39" i="191"/>
  <c r="Y25" i="194"/>
  <c r="X25" i="194"/>
  <c r="AA25" i="194"/>
  <c r="Y24" i="191"/>
  <c r="X24" i="191"/>
  <c r="AA24" i="191"/>
  <c r="AA31" i="194"/>
  <c r="X31" i="194"/>
  <c r="Y31" i="194"/>
  <c r="Y19" i="194"/>
  <c r="X19" i="194"/>
  <c r="AA19" i="194"/>
  <c r="Y42" i="194"/>
  <c r="X42" i="194"/>
  <c r="AA42" i="194"/>
  <c r="Y42" i="191"/>
  <c r="AA42" i="191"/>
  <c r="X42" i="191"/>
  <c r="X37" i="194"/>
  <c r="Y37" i="194"/>
  <c r="AA37" i="194"/>
  <c r="X40" i="191"/>
  <c r="Y40" i="191"/>
  <c r="AA40" i="191"/>
  <c r="Y22" i="191"/>
  <c r="AA22" i="191"/>
  <c r="X22" i="191"/>
  <c r="Y23" i="194"/>
  <c r="X23" i="194"/>
  <c r="AA23" i="194"/>
  <c r="X33" i="194"/>
  <c r="AA33" i="194"/>
  <c r="Y22" i="194"/>
  <c r="X22" i="194"/>
  <c r="AA22" i="194"/>
  <c r="Y45" i="194"/>
  <c r="AA45" i="194"/>
  <c r="X45" i="194"/>
  <c r="AA43" i="191"/>
  <c r="Y43" i="191"/>
  <c r="X43" i="191"/>
  <c r="X35" i="191"/>
  <c r="Y35" i="191"/>
  <c r="AA35" i="191"/>
  <c r="Y44" i="191"/>
  <c r="X44" i="191"/>
  <c r="AA44" i="191"/>
  <c r="AA21" i="191"/>
  <c r="Y21" i="191"/>
  <c r="X21" i="191"/>
  <c r="X31" i="191"/>
  <c r="AA31" i="191"/>
  <c r="Y31" i="191"/>
  <c r="X38" i="191"/>
  <c r="Y38" i="191"/>
  <c r="AA38" i="191"/>
  <c r="X30" i="194"/>
  <c r="Y30" i="194"/>
  <c r="AA30" i="194"/>
  <c r="AA20" i="191"/>
  <c r="Y20" i="191"/>
  <c r="X20" i="191"/>
  <c r="X23" i="191"/>
  <c r="Y23" i="191"/>
  <c r="AA23" i="191"/>
  <c r="Y21" i="194"/>
  <c r="X21" i="194"/>
  <c r="AA21" i="194"/>
  <c r="X25" i="191"/>
  <c r="Y25" i="191"/>
  <c r="AA25" i="191"/>
  <c r="Y19" i="191"/>
  <c r="X19" i="191"/>
  <c r="AA19" i="191"/>
  <c r="AL46" i="194"/>
  <c r="AL47" i="194" s="1"/>
  <c r="AL46" i="191"/>
  <c r="AL47" i="191" s="1"/>
  <c r="AJ46" i="194"/>
  <c r="AH4" i="191"/>
  <c r="BL46" i="191"/>
  <c r="AI46" i="191"/>
  <c r="BK46" i="194"/>
  <c r="BK46" i="191"/>
  <c r="AK46" i="194"/>
  <c r="AJ46" i="191"/>
  <c r="AI46" i="194"/>
  <c r="AK46" i="191"/>
  <c r="AW47" i="194"/>
  <c r="AU47" i="191"/>
  <c r="BL46" i="194"/>
  <c r="AH4" i="194"/>
  <c r="AU47" i="194"/>
  <c r="L18" i="194"/>
  <c r="N23" i="191"/>
  <c r="L9" i="194"/>
  <c r="L7" i="191"/>
  <c r="M8" i="194"/>
  <c r="L27" i="191"/>
  <c r="L33" i="194"/>
  <c r="L32" i="191"/>
  <c r="L35" i="194"/>
  <c r="L33" i="191"/>
  <c r="L13" i="194"/>
  <c r="L6" i="194"/>
  <c r="L34" i="191"/>
  <c r="L10" i="194"/>
  <c r="L23" i="194"/>
  <c r="L7" i="194"/>
  <c r="L21" i="191"/>
  <c r="N23" i="194"/>
  <c r="N14" i="194"/>
  <c r="L31" i="194"/>
  <c r="L5" i="191"/>
  <c r="L17" i="191"/>
  <c r="L27" i="194"/>
  <c r="M26" i="194"/>
  <c r="L21" i="194"/>
  <c r="M23" i="191"/>
  <c r="L30" i="191"/>
  <c r="L29" i="191"/>
  <c r="L12" i="191"/>
  <c r="M19" i="194"/>
  <c r="L13" i="191"/>
  <c r="L25" i="191"/>
  <c r="L25" i="194"/>
  <c r="L14" i="191"/>
  <c r="L18" i="191"/>
  <c r="L5" i="194"/>
  <c r="L29" i="194"/>
  <c r="L15" i="194"/>
  <c r="L32" i="194"/>
  <c r="L10" i="191"/>
  <c r="L14" i="194"/>
  <c r="L11" i="191"/>
  <c r="L9" i="191"/>
  <c r="L20" i="191"/>
  <c r="L26" i="191"/>
  <c r="L16" i="191"/>
  <c r="L31" i="191"/>
  <c r="N17" i="191"/>
  <c r="L22" i="194"/>
  <c r="L30" i="194"/>
  <c r="L8" i="191"/>
  <c r="L15" i="191"/>
  <c r="L28" i="191"/>
  <c r="L22" i="191"/>
  <c r="L28" i="194"/>
  <c r="L6" i="191"/>
  <c r="L16" i="194"/>
  <c r="L19" i="191"/>
  <c r="L20" i="194"/>
  <c r="L35" i="191"/>
  <c r="L24" i="191"/>
  <c r="L12" i="194"/>
  <c r="L11" i="194"/>
  <c r="L34" i="194"/>
  <c r="L17" i="194"/>
  <c r="L24" i="194"/>
  <c r="Y33" i="191" l="1"/>
  <c r="X18" i="194"/>
  <c r="X33" i="191"/>
  <c r="X46" i="191" s="1"/>
  <c r="M36" i="191"/>
  <c r="N36" i="191"/>
  <c r="Y27" i="191"/>
  <c r="X36" i="194"/>
  <c r="AA29" i="194"/>
  <c r="AA46" i="194" s="1"/>
  <c r="P36" i="194"/>
  <c r="X29" i="194"/>
  <c r="M36" i="194"/>
  <c r="Y24" i="194"/>
  <c r="N36" i="194"/>
  <c r="Y33" i="194"/>
  <c r="O17" i="194"/>
  <c r="Z27" i="194" s="1"/>
  <c r="W27" i="194"/>
  <c r="O23" i="194"/>
  <c r="Z33" i="194" s="1"/>
  <c r="W33" i="194"/>
  <c r="O9" i="191"/>
  <c r="Z19" i="191" s="1"/>
  <c r="W19" i="191"/>
  <c r="O7" i="194"/>
  <c r="Z17" i="194" s="1"/>
  <c r="W17" i="194"/>
  <c r="W45" i="191"/>
  <c r="O35" i="191"/>
  <c r="Z45" i="191" s="1"/>
  <c r="O10" i="191"/>
  <c r="Z20" i="191" s="1"/>
  <c r="W20" i="191"/>
  <c r="O25" i="191"/>
  <c r="Z35" i="191" s="1"/>
  <c r="W35" i="191"/>
  <c r="O28" i="194"/>
  <c r="Z38" i="194" s="1"/>
  <c r="W38" i="194"/>
  <c r="O32" i="191"/>
  <c r="Z42" i="191" s="1"/>
  <c r="W42" i="191"/>
  <c r="O28" i="191"/>
  <c r="Z38" i="191" s="1"/>
  <c r="W38" i="191"/>
  <c r="O7" i="191"/>
  <c r="Z17" i="191" s="1"/>
  <c r="W17" i="191"/>
  <c r="O29" i="191"/>
  <c r="Z39" i="191" s="1"/>
  <c r="W39" i="191"/>
  <c r="O21" i="191"/>
  <c r="Z31" i="191" s="1"/>
  <c r="W31" i="191"/>
  <c r="O14" i="191"/>
  <c r="Z24" i="191" s="1"/>
  <c r="W24" i="191"/>
  <c r="O5" i="191"/>
  <c r="W15" i="191"/>
  <c r="O15" i="194"/>
  <c r="Z25" i="194" s="1"/>
  <c r="W25" i="194"/>
  <c r="O34" i="191"/>
  <c r="Z44" i="191" s="1"/>
  <c r="W44" i="191"/>
  <c r="O12" i="191"/>
  <c r="Z22" i="191" s="1"/>
  <c r="W22" i="191"/>
  <c r="O31" i="194"/>
  <c r="Z41" i="194" s="1"/>
  <c r="W41" i="194"/>
  <c r="O32" i="194"/>
  <c r="Z42" i="194" s="1"/>
  <c r="W42" i="194"/>
  <c r="O10" i="194"/>
  <c r="Z20" i="194" s="1"/>
  <c r="W20" i="194"/>
  <c r="O33" i="191"/>
  <c r="Z43" i="191" s="1"/>
  <c r="W43" i="191"/>
  <c r="O5" i="194"/>
  <c r="Z15" i="194" s="1"/>
  <c r="W15" i="194"/>
  <c r="O35" i="194"/>
  <c r="Z45" i="194" s="1"/>
  <c r="W45" i="194"/>
  <c r="O21" i="194"/>
  <c r="Z31" i="194" s="1"/>
  <c r="W31" i="194"/>
  <c r="O6" i="191"/>
  <c r="Z16" i="191" s="1"/>
  <c r="W16" i="191"/>
  <c r="O22" i="191"/>
  <c r="Z32" i="191" s="1"/>
  <c r="W32" i="191"/>
  <c r="O8" i="191"/>
  <c r="Z18" i="191" s="1"/>
  <c r="W18" i="191"/>
  <c r="O25" i="194"/>
  <c r="Z35" i="194" s="1"/>
  <c r="W35" i="194"/>
  <c r="O18" i="191"/>
  <c r="Z28" i="191" s="1"/>
  <c r="W28" i="191"/>
  <c r="O19" i="191"/>
  <c r="Z29" i="191" s="1"/>
  <c r="W29" i="191"/>
  <c r="O20" i="191"/>
  <c r="Z30" i="191" s="1"/>
  <c r="W30" i="191"/>
  <c r="O14" i="194"/>
  <c r="Z24" i="194" s="1"/>
  <c r="W24" i="194"/>
  <c r="O11" i="194"/>
  <c r="Z21" i="194" s="1"/>
  <c r="W21" i="194"/>
  <c r="O24" i="191"/>
  <c r="Z34" i="191" s="1"/>
  <c r="W34" i="191"/>
  <c r="O22" i="194"/>
  <c r="Z32" i="194" s="1"/>
  <c r="W32" i="194"/>
  <c r="O18" i="194"/>
  <c r="Z28" i="194" s="1"/>
  <c r="W28" i="194"/>
  <c r="O15" i="191"/>
  <c r="Z25" i="191" s="1"/>
  <c r="W25" i="191"/>
  <c r="O30" i="191"/>
  <c r="Z40" i="191" s="1"/>
  <c r="W40" i="191"/>
  <c r="O31" i="191"/>
  <c r="Z41" i="191" s="1"/>
  <c r="W41" i="191"/>
  <c r="O13" i="191"/>
  <c r="Z23" i="191" s="1"/>
  <c r="W23" i="191"/>
  <c r="O30" i="194"/>
  <c r="Z40" i="194" s="1"/>
  <c r="W40" i="194"/>
  <c r="O17" i="191"/>
  <c r="Z27" i="191" s="1"/>
  <c r="W27" i="191"/>
  <c r="W36" i="191"/>
  <c r="O26" i="191"/>
  <c r="Z36" i="191" s="1"/>
  <c r="O11" i="191"/>
  <c r="Z21" i="191" s="1"/>
  <c r="W21" i="191"/>
  <c r="O9" i="194"/>
  <c r="Z19" i="194" s="1"/>
  <c r="W19" i="194"/>
  <c r="W37" i="191"/>
  <c r="O27" i="191"/>
  <c r="Z37" i="191" s="1"/>
  <c r="O29" i="194"/>
  <c r="Z39" i="194" s="1"/>
  <c r="W39" i="194"/>
  <c r="O16" i="194"/>
  <c r="Z26" i="194" s="1"/>
  <c r="W26" i="194"/>
  <c r="W26" i="191"/>
  <c r="O16" i="191"/>
  <c r="Z26" i="191" s="1"/>
  <c r="O24" i="194"/>
  <c r="Z34" i="194" s="1"/>
  <c r="W34" i="194"/>
  <c r="O12" i="194"/>
  <c r="Z22" i="194" s="1"/>
  <c r="W22" i="194"/>
  <c r="O33" i="194"/>
  <c r="Z43" i="194" s="1"/>
  <c r="W43" i="194"/>
  <c r="W37" i="194"/>
  <c r="O27" i="194"/>
  <c r="Z37" i="194" s="1"/>
  <c r="O20" i="194"/>
  <c r="Z30" i="194" s="1"/>
  <c r="W30" i="194"/>
  <c r="W44" i="194"/>
  <c r="O34" i="194"/>
  <c r="Z44" i="194" s="1"/>
  <c r="O6" i="194"/>
  <c r="Z16" i="194" s="1"/>
  <c r="W16" i="194"/>
  <c r="O13" i="194"/>
  <c r="Z23" i="194" s="1"/>
  <c r="W23" i="194"/>
  <c r="Z15" i="191"/>
  <c r="Y46" i="194"/>
  <c r="AA46" i="191"/>
  <c r="L8" i="194"/>
  <c r="L19" i="194"/>
  <c r="L23" i="191"/>
  <c r="L26" i="194"/>
  <c r="Y46" i="191" l="1"/>
  <c r="X46" i="194"/>
  <c r="L36" i="191"/>
  <c r="O23" i="191"/>
  <c r="W33" i="191"/>
  <c r="W46" i="191" s="1"/>
  <c r="O8" i="194"/>
  <c r="Z18" i="194" s="1"/>
  <c r="W18" i="194"/>
  <c r="O26" i="194"/>
  <c r="Z36" i="194" s="1"/>
  <c r="W36" i="194"/>
  <c r="O19" i="194"/>
  <c r="Z29" i="194" s="1"/>
  <c r="W29" i="194"/>
  <c r="L36" i="194"/>
  <c r="Z46" i="194" l="1"/>
  <c r="Z47" i="194" s="1"/>
  <c r="W46" i="194"/>
  <c r="Z33" i="191"/>
  <c r="Z46" i="191" s="1"/>
  <c r="Z47" i="191" s="1"/>
  <c r="O36" i="191"/>
  <c r="O36" i="194"/>
  <c r="P1" i="191" l="1"/>
  <c r="P1" i="194"/>
  <c r="P2" i="194" l="1"/>
</calcChain>
</file>

<file path=xl/sharedStrings.xml><?xml version="1.0" encoding="utf-8"?>
<sst xmlns="http://schemas.openxmlformats.org/spreadsheetml/2006/main" count="337" uniqueCount="94">
  <si>
    <t>Total</t>
  </si>
  <si>
    <t>Nuit</t>
  </si>
  <si>
    <t>Insalubrité</t>
  </si>
  <si>
    <t>Jours</t>
  </si>
  <si>
    <t>Date</t>
  </si>
  <si>
    <t>Prestations</t>
  </si>
  <si>
    <t>Confirmations</t>
  </si>
  <si>
    <t>Prestations  HS</t>
  </si>
  <si>
    <t>Horaires</t>
  </si>
  <si>
    <t xml:space="preserve"> TIT </t>
  </si>
  <si>
    <t>35 h 00</t>
  </si>
  <si>
    <t>JOURS</t>
  </si>
  <si>
    <t>Heures éxécution</t>
  </si>
  <si>
    <t>Répartition</t>
  </si>
  <si>
    <t>Primes nuit</t>
  </si>
  <si>
    <t>Primes insalubrité</t>
  </si>
  <si>
    <t>Observations</t>
  </si>
  <si>
    <t>HS Normales</t>
  </si>
  <si>
    <t>HS Fériées</t>
  </si>
  <si>
    <t>HS Nuit</t>
  </si>
  <si>
    <t>TOTAL HS</t>
  </si>
  <si>
    <t>TOTAL effectué</t>
  </si>
  <si>
    <t>TOTAL payé</t>
  </si>
  <si>
    <t>Signature Agent :</t>
  </si>
  <si>
    <t>Signature du responsable Secteur :</t>
  </si>
  <si>
    <r>
      <t>Certifié exact par le responsable :</t>
    </r>
    <r>
      <rPr>
        <sz val="12"/>
        <rFont val="Times New Roman"/>
        <family val="1"/>
      </rPr>
      <t xml:space="preserve"> </t>
    </r>
  </si>
  <si>
    <t>Matricule :</t>
  </si>
  <si>
    <t>Service :</t>
  </si>
  <si>
    <t>Situation :</t>
  </si>
  <si>
    <t>Plage horaire :</t>
  </si>
  <si>
    <t>Nom Prénom :</t>
  </si>
  <si>
    <t>Affectation :</t>
  </si>
  <si>
    <t>Grade :</t>
  </si>
  <si>
    <t>Soit Jour Récupérer</t>
  </si>
  <si>
    <r>
      <t>Certifié exact par le responsable :</t>
    </r>
    <r>
      <rPr>
        <sz val="12"/>
        <color theme="1"/>
        <rFont val="Calibri"/>
        <family val="2"/>
        <scheme val="minor"/>
      </rPr>
      <t xml:space="preserve"> </t>
    </r>
  </si>
  <si>
    <t>Concatenation</t>
  </si>
  <si>
    <t>Périodes</t>
  </si>
  <si>
    <t>Année</t>
  </si>
  <si>
    <t xml:space="preserve">Période du 21 Décembre au 20 Janvier </t>
  </si>
  <si>
    <t xml:space="preserve">Période du 21 Janvier au 20 Février </t>
  </si>
  <si>
    <t>Période du 21 Février au 20 Mars</t>
  </si>
  <si>
    <t>Période du 21 Mars au 20 Avril</t>
  </si>
  <si>
    <t>Période du 21 Avril au 20 Mai</t>
  </si>
  <si>
    <t>Période du 21 Mai au 20 Juin</t>
  </si>
  <si>
    <t>Période du 21 Juin au 20 Juillet</t>
  </si>
  <si>
    <t>Période du 21 Juillet au 20 Août</t>
  </si>
  <si>
    <t>Période du 21 Août au 20 Septembre</t>
  </si>
  <si>
    <t>Période du 21 Septembre au 20 Octobre</t>
  </si>
  <si>
    <t>Période du 21 Octobre au 20 Novembre</t>
  </si>
  <si>
    <t>Période du 21 Novembre au 20 Décembre</t>
  </si>
  <si>
    <t>HS Norm</t>
  </si>
  <si>
    <t>HS Férié</t>
  </si>
  <si>
    <t>heures sup normales</t>
  </si>
  <si>
    <t>heures sup nuit</t>
  </si>
  <si>
    <t>heures prime de nuit</t>
  </si>
  <si>
    <t>Jours fériés</t>
  </si>
  <si>
    <t>Jour de l'an</t>
  </si>
  <si>
    <t>Lundi de Pâques</t>
  </si>
  <si>
    <t>Fête du Travail</t>
  </si>
  <si>
    <t>8 mai 1945</t>
  </si>
  <si>
    <t>Jeudi de l'Ascension</t>
  </si>
  <si>
    <t>Lundi de Pentecôte</t>
  </si>
  <si>
    <t>Fête Nationale</t>
  </si>
  <si>
    <t>Assomption</t>
  </si>
  <si>
    <t>La Toussaint</t>
  </si>
  <si>
    <t>Armistice</t>
  </si>
  <si>
    <t>Noël</t>
  </si>
  <si>
    <t>Noms</t>
  </si>
  <si>
    <t>Periode</t>
  </si>
  <si>
    <t>Code Serv :</t>
  </si>
  <si>
    <t>Matricule</t>
  </si>
  <si>
    <t>Grade</t>
  </si>
  <si>
    <t>Primes Nuit</t>
  </si>
  <si>
    <t>NHA-32</t>
  </si>
  <si>
    <t>N0123300</t>
  </si>
  <si>
    <t>Code Service</t>
  </si>
  <si>
    <t>Total Jour de RC</t>
  </si>
  <si>
    <t>Date de début</t>
  </si>
  <si>
    <t>Mois RC</t>
  </si>
  <si>
    <t>Mois</t>
  </si>
  <si>
    <t>Proteger la feuille Recap_HeureS</t>
  </si>
  <si>
    <t xml:space="preserve">Deproteger la feuille Recap_HeureS
</t>
  </si>
  <si>
    <t>Période du 21 Décembre au 20 Janvier</t>
  </si>
  <si>
    <t>Astreinte Semaine</t>
  </si>
  <si>
    <t>Astreinte Week-End</t>
  </si>
  <si>
    <t>AST SEM</t>
  </si>
  <si>
    <t>AST WK</t>
  </si>
  <si>
    <t>Période du 21 Mars au 20 Avril 2020</t>
  </si>
  <si>
    <t>Calcul TR :</t>
  </si>
  <si>
    <t>Nbr d'Absences</t>
  </si>
  <si>
    <t>Calcul RTT :</t>
  </si>
  <si>
    <t>Dupont Nicolas |N0123300</t>
  </si>
  <si>
    <t>Durant Robert |N0122789</t>
  </si>
  <si>
    <t>Dupont Nicolas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</si>
</sst>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2">
    <numFmt numFmtId="164" formatCode="[$-40C]General"/>
    <numFmt numFmtId="165" formatCode="dddd"/>
    <numFmt numFmtId="166" formatCode="ddd"/>
    <numFmt numFmtId="167" formatCode="dd"/>
    <numFmt numFmtId="168" formatCode="[White]#0"/>
    <numFmt numFmtId="169" formatCode="0.0"/>
    <numFmt numFmtId="170" formatCode="[$-40C]mmmm\-yy;@"/>
    <numFmt numFmtId="171" formatCode="yyyy"/>
    <numFmt numFmtId="172" formatCode="h:mm;@"/>
    <numFmt numFmtId="173" formatCode="ddd\ dd\-mm"/>
    <numFmt numFmtId="174" formatCode="dd/mm/yy;@"/>
    <numFmt numFmtId="175" formatCode="[$-40C]mmm\-yy;@"/>
  </numFmts>
  <fonts count="58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sz val="10"/>
      <name val="Arial"/>
      <family val="2"/>
      <charset val="204"/>
    </font>
    <font>
      <b/>
      <i/>
      <sz val="18"/>
      <name val="Arial"/>
      <family val="2"/>
      <charset val="204"/>
    </font>
    <font>
      <b/>
      <i/>
      <sz val="16"/>
      <name val="Arial"/>
      <family val="2"/>
      <charset val="204"/>
    </font>
    <font>
      <b/>
      <sz val="16"/>
      <name val="Arial"/>
      <family val="2"/>
      <charset val="204"/>
    </font>
    <font>
      <b/>
      <sz val="12"/>
      <name val="Arial"/>
      <family val="2"/>
    </font>
    <font>
      <b/>
      <sz val="10"/>
      <color indexed="12"/>
      <name val="Arial"/>
      <family val="2"/>
      <charset val="204"/>
    </font>
    <font>
      <b/>
      <sz val="10"/>
      <color indexed="10"/>
      <name val="Arial"/>
      <family val="2"/>
      <charset val="204"/>
    </font>
    <font>
      <b/>
      <sz val="10"/>
      <color indexed="57"/>
      <name val="Arial"/>
      <family val="2"/>
      <charset val="204"/>
    </font>
    <font>
      <b/>
      <sz val="10"/>
      <name val="Arial"/>
      <family val="2"/>
      <charset val="204"/>
    </font>
    <font>
      <b/>
      <sz val="12"/>
      <color indexed="9"/>
      <name val="Arial"/>
      <family val="2"/>
      <charset val="204"/>
    </font>
    <font>
      <b/>
      <sz val="11"/>
      <name val="Arial"/>
      <family val="2"/>
      <charset val="204"/>
    </font>
    <font>
      <sz val="12"/>
      <name val="Arial"/>
      <family val="2"/>
      <charset val="204"/>
    </font>
    <font>
      <b/>
      <sz val="12"/>
      <color indexed="12"/>
      <name val="Arial"/>
      <family val="2"/>
      <charset val="204"/>
    </font>
    <font>
      <sz val="11"/>
      <color indexed="8"/>
      <name val="Calibri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1"/>
      <name val="Arial"/>
      <family val="2"/>
      <charset val="204"/>
    </font>
    <font>
      <b/>
      <i/>
      <sz val="14"/>
      <name val="Times New Roman"/>
      <family val="1"/>
    </font>
    <font>
      <b/>
      <i/>
      <sz val="12"/>
      <name val="Times New Roman"/>
      <family val="1"/>
    </font>
    <font>
      <b/>
      <sz val="8"/>
      <name val="Times New Roman"/>
      <family val="1"/>
    </font>
    <font>
      <b/>
      <sz val="10"/>
      <name val="Arial Narrow"/>
      <family val="2"/>
    </font>
    <font>
      <b/>
      <sz val="8"/>
      <name val="Arial Narrow"/>
      <family val="2"/>
    </font>
    <font>
      <b/>
      <sz val="10"/>
      <color indexed="12"/>
      <name val="Arial Narrow"/>
      <family val="2"/>
    </font>
    <font>
      <b/>
      <sz val="10"/>
      <color indexed="10"/>
      <name val="Arial Narrow"/>
      <family val="2"/>
    </font>
    <font>
      <b/>
      <sz val="10"/>
      <color indexed="57"/>
      <name val="Arial Narrow"/>
      <family val="2"/>
    </font>
    <font>
      <b/>
      <sz val="12"/>
      <color theme="0"/>
      <name val="Arial"/>
      <family val="2"/>
      <charset val="204"/>
    </font>
    <font>
      <b/>
      <sz val="12"/>
      <name val="Times New Roman"/>
      <family val="1"/>
    </font>
    <font>
      <sz val="12"/>
      <name val="Times New Roman"/>
      <family val="1"/>
    </font>
    <font>
      <sz val="10"/>
      <name val="Arial"/>
      <family val="2"/>
    </font>
    <font>
      <sz val="12"/>
      <color theme="1"/>
      <name val="Arial"/>
      <family val="2"/>
    </font>
    <font>
      <b/>
      <sz val="11"/>
      <color theme="1"/>
      <name val="Calibri"/>
      <family val="2"/>
      <scheme val="minor"/>
    </font>
    <font>
      <sz val="10"/>
      <name val="Courier New"/>
      <family val="3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33CC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i/>
      <sz val="14"/>
      <name val="Arial"/>
      <family val="2"/>
      <charset val="204"/>
    </font>
    <font>
      <b/>
      <sz val="12"/>
      <name val="Arial Narrow"/>
      <family val="2"/>
    </font>
    <font>
      <b/>
      <sz val="12"/>
      <color indexed="12"/>
      <name val="Arial Narrow"/>
      <family val="2"/>
    </font>
    <font>
      <b/>
      <sz val="12"/>
      <color indexed="10"/>
      <name val="Arial Narrow"/>
      <family val="2"/>
    </font>
    <font>
      <b/>
      <sz val="12"/>
      <color indexed="57"/>
      <name val="Arial Narrow"/>
      <family val="2"/>
    </font>
    <font>
      <b/>
      <sz val="12"/>
      <color indexed="9"/>
      <name val="Arial Narrow"/>
      <family val="2"/>
    </font>
    <font>
      <b/>
      <sz val="12"/>
      <color rgb="FF0000FF"/>
      <name val="Arial"/>
      <family val="2"/>
    </font>
    <font>
      <b/>
      <sz val="12"/>
      <color rgb="FFFF0000"/>
      <name val="Arial"/>
      <family val="2"/>
    </font>
    <font>
      <b/>
      <sz val="12"/>
      <color rgb="FF00B050"/>
      <name val="Arial"/>
      <family val="2"/>
    </font>
    <font>
      <b/>
      <sz val="12"/>
      <color theme="1"/>
      <name val="Arial"/>
      <family val="2"/>
    </font>
    <font>
      <b/>
      <i/>
      <sz val="11"/>
      <name val="Perpetua Titling MT"/>
      <family val="1"/>
    </font>
    <font>
      <b/>
      <i/>
      <sz val="18"/>
      <name val="Perpetua Titling MT"/>
      <family val="1"/>
    </font>
    <font>
      <b/>
      <i/>
      <sz val="16"/>
      <name val="Perpetua Titling MT"/>
      <family val="1"/>
    </font>
    <font>
      <b/>
      <i/>
      <sz val="16"/>
      <name val="Perpetua Titling MT Maigre"/>
    </font>
  </fonts>
  <fills count="1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indexed="22"/>
        <bgColor indexed="31"/>
      </patternFill>
    </fill>
    <fill>
      <patternFill patternType="solid">
        <fgColor indexed="13"/>
        <bgColor indexed="34"/>
      </patternFill>
    </fill>
    <fill>
      <patternFill patternType="solid">
        <fgColor indexed="11"/>
        <bgColor indexed="21"/>
      </patternFill>
    </fill>
    <fill>
      <patternFill patternType="solid">
        <fgColor indexed="27"/>
        <bgColor indexed="41"/>
      </patternFill>
    </fill>
    <fill>
      <patternFill patternType="solid">
        <fgColor indexed="8"/>
        <bgColor indexed="58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8" tint="0.59999389629810485"/>
        <bgColor indexed="31"/>
      </patternFill>
    </fill>
    <fill>
      <patternFill patternType="solid">
        <fgColor rgb="FF00B050"/>
        <bgColor indexed="64"/>
      </patternFill>
    </fill>
    <fill>
      <patternFill patternType="solid">
        <fgColor theme="0" tint="-0.249977111117893"/>
        <bgColor indexed="23"/>
      </patternFill>
    </fill>
    <fill>
      <patternFill patternType="solid">
        <fgColor indexed="55"/>
        <bgColor indexed="23"/>
      </patternFill>
    </fill>
    <fill>
      <patternFill patternType="solid">
        <fgColor theme="9" tint="0.59999389629810485"/>
        <bgColor indexed="31"/>
      </patternFill>
    </fill>
  </fills>
  <borders count="87"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 style="thin">
        <color auto="1"/>
      </right>
      <top style="medium">
        <color theme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theme="1"/>
      </bottom>
      <diagonal/>
    </border>
    <border>
      <left/>
      <right style="thin">
        <color auto="1"/>
      </right>
      <top style="medium">
        <color theme="1"/>
      </top>
      <bottom/>
      <diagonal/>
    </border>
    <border>
      <left style="thin">
        <color auto="1"/>
      </left>
      <right style="thin">
        <color auto="1"/>
      </right>
      <top style="medium">
        <color theme="1"/>
      </top>
      <bottom/>
      <diagonal/>
    </border>
    <border>
      <left style="thin">
        <color auto="1"/>
      </left>
      <right/>
      <top style="medium">
        <color theme="1"/>
      </top>
      <bottom style="thin">
        <color auto="1"/>
      </bottom>
      <diagonal/>
    </border>
    <border>
      <left/>
      <right/>
      <top style="medium">
        <color theme="1"/>
      </top>
      <bottom style="thin">
        <color auto="1"/>
      </bottom>
      <diagonal/>
    </border>
    <border>
      <left style="thin">
        <color auto="1"/>
      </left>
      <right style="medium">
        <color theme="1"/>
      </right>
      <top style="medium">
        <color theme="1"/>
      </top>
      <bottom/>
      <diagonal/>
    </border>
    <border>
      <left/>
      <right style="thin">
        <color auto="1"/>
      </right>
      <top/>
      <bottom style="medium">
        <color theme="1"/>
      </bottom>
      <diagonal/>
    </border>
    <border>
      <left style="thin">
        <color auto="1"/>
      </left>
      <right style="thin">
        <color auto="1"/>
      </right>
      <top/>
      <bottom style="medium">
        <color theme="1"/>
      </bottom>
      <diagonal/>
    </border>
    <border>
      <left style="thin">
        <color auto="1"/>
      </left>
      <right style="medium">
        <color theme="1"/>
      </right>
      <top/>
      <bottom style="medium">
        <color theme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theme="1"/>
      </left>
      <right/>
      <top style="medium">
        <color theme="1"/>
      </top>
      <bottom style="thin">
        <color auto="1"/>
      </bottom>
      <diagonal/>
    </border>
    <border>
      <left/>
      <right style="medium">
        <color auto="1"/>
      </right>
      <top style="medium">
        <color theme="1"/>
      </top>
      <bottom style="thin">
        <color auto="1"/>
      </bottom>
      <diagonal/>
    </border>
    <border>
      <left style="medium">
        <color theme="1"/>
      </left>
      <right/>
      <top style="thin">
        <color auto="1"/>
      </top>
      <bottom style="medium">
        <color theme="1"/>
      </bottom>
      <diagonal/>
    </border>
    <border>
      <left/>
      <right style="medium">
        <color auto="1"/>
      </right>
      <top style="thin">
        <color auto="1"/>
      </top>
      <bottom style="medium">
        <color theme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medium">
        <color indexed="64"/>
      </left>
      <right/>
      <top/>
      <bottom/>
      <diagonal/>
    </border>
  </borders>
  <cellStyleXfs count="474">
    <xf numFmtId="0" fontId="0" fillId="0" borderId="0"/>
    <xf numFmtId="164" fontId="5" fillId="0" borderId="0"/>
    <xf numFmtId="164" fontId="6" fillId="0" borderId="0"/>
    <xf numFmtId="0" fontId="7" fillId="0" borderId="0"/>
    <xf numFmtId="0" fontId="20" fillId="0" borderId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/>
    <xf numFmtId="164" fontId="5" fillId="0" borderId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4" fillId="0" borderId="0"/>
    <xf numFmtId="0" fontId="36" fillId="0" borderId="0"/>
    <xf numFmtId="0" fontId="20" fillId="0" borderId="0"/>
    <xf numFmtId="0" fontId="36" fillId="0" borderId="0"/>
    <xf numFmtId="0" fontId="7" fillId="0" borderId="0"/>
    <xf numFmtId="0" fontId="39" fillId="0" borderId="0"/>
    <xf numFmtId="0" fontId="1" fillId="0" borderId="0"/>
  </cellStyleXfs>
  <cellXfs count="328">
    <xf numFmtId="0" fontId="0" fillId="0" borderId="0" xfId="0"/>
    <xf numFmtId="0" fontId="7" fillId="0" borderId="0" xfId="3"/>
    <xf numFmtId="0" fontId="18" fillId="0" borderId="0" xfId="3" applyFont="1"/>
    <xf numFmtId="0" fontId="28" fillId="0" borderId="6" xfId="0" applyFont="1" applyBorder="1" applyAlignment="1" applyProtection="1">
      <alignment horizontal="center"/>
      <protection locked="0"/>
    </xf>
    <xf numFmtId="0" fontId="27" fillId="0" borderId="8" xfId="0" applyFont="1" applyBorder="1" applyAlignment="1">
      <alignment horizontal="center"/>
    </xf>
    <xf numFmtId="0" fontId="0" fillId="0" borderId="9" xfId="0" applyBorder="1"/>
    <xf numFmtId="0" fontId="0" fillId="0" borderId="9" xfId="0" applyBorder="1" applyAlignment="1">
      <alignment horizontal="center"/>
    </xf>
    <xf numFmtId="0" fontId="30" fillId="11" borderId="15" xfId="0" applyFont="1" applyFill="1" applyBorder="1" applyAlignment="1">
      <alignment horizontal="center" vertical="center" wrapText="1"/>
    </xf>
    <xf numFmtId="0" fontId="31" fillId="11" borderId="15" xfId="0" applyFont="1" applyFill="1" applyBorder="1" applyAlignment="1">
      <alignment horizontal="center" vertical="center" wrapText="1"/>
    </xf>
    <xf numFmtId="0" fontId="32" fillId="11" borderId="15" xfId="0" applyFont="1" applyFill="1" applyBorder="1" applyAlignment="1">
      <alignment horizontal="center" vertical="center" wrapText="1"/>
    </xf>
    <xf numFmtId="0" fontId="28" fillId="11" borderId="15" xfId="0" applyFont="1" applyFill="1" applyBorder="1" applyAlignment="1">
      <alignment horizontal="center" vertical="center" wrapText="1"/>
    </xf>
    <xf numFmtId="0" fontId="16" fillId="7" borderId="36" xfId="3" applyFont="1" applyFill="1" applyBorder="1" applyAlignment="1">
      <alignment horizontal="center"/>
    </xf>
    <xf numFmtId="0" fontId="16" fillId="7" borderId="34" xfId="3" applyFont="1" applyFill="1" applyBorder="1" applyAlignment="1">
      <alignment horizontal="center"/>
    </xf>
    <xf numFmtId="0" fontId="11" fillId="3" borderId="36" xfId="3" applyFont="1" applyFill="1" applyBorder="1" applyAlignment="1">
      <alignment horizontal="center"/>
    </xf>
    <xf numFmtId="0" fontId="11" fillId="3" borderId="37" xfId="3" applyFont="1" applyFill="1" applyBorder="1" applyAlignment="1">
      <alignment horizontal="center"/>
    </xf>
    <xf numFmtId="165" fontId="10" fillId="0" borderId="51" xfId="3" applyNumberFormat="1" applyFont="1" applyFill="1" applyBorder="1" applyAlignment="1">
      <alignment horizontal="left"/>
    </xf>
    <xf numFmtId="165" fontId="10" fillId="0" borderId="48" xfId="3" applyNumberFormat="1" applyFont="1" applyFill="1" applyBorder="1" applyAlignment="1">
      <alignment horizontal="left"/>
    </xf>
    <xf numFmtId="0" fontId="17" fillId="14" borderId="54" xfId="3" applyFont="1" applyFill="1" applyBorder="1" applyAlignment="1">
      <alignment horizontal="center"/>
    </xf>
    <xf numFmtId="0" fontId="17" fillId="14" borderId="55" xfId="3" applyFont="1" applyFill="1" applyBorder="1" applyAlignment="1">
      <alignment horizontal="center"/>
    </xf>
    <xf numFmtId="0" fontId="0" fillId="0" borderId="33" xfId="0" applyBorder="1" applyAlignment="1">
      <alignment horizontal="center" vertical="center"/>
    </xf>
    <xf numFmtId="170" fontId="0" fillId="0" borderId="33" xfId="0" applyNumberFormat="1" applyBorder="1" applyAlignment="1">
      <alignment horizontal="center" vertical="center"/>
    </xf>
    <xf numFmtId="171" fontId="0" fillId="0" borderId="33" xfId="0" applyNumberFormat="1" applyBorder="1" applyAlignment="1">
      <alignment horizontal="center" vertical="center"/>
    </xf>
    <xf numFmtId="20" fontId="0" fillId="0" borderId="0" xfId="0" applyNumberFormat="1"/>
    <xf numFmtId="20" fontId="11" fillId="0" borderId="0" xfId="3" applyNumberFormat="1" applyFont="1" applyBorder="1" applyAlignment="1">
      <alignment horizontal="center" vertical="center" wrapText="1"/>
    </xf>
    <xf numFmtId="20" fontId="17" fillId="15" borderId="54" xfId="3" applyNumberFormat="1" applyFont="1" applyFill="1" applyBorder="1" applyAlignment="1">
      <alignment horizontal="center" vertical="center"/>
    </xf>
    <xf numFmtId="20" fontId="17" fillId="15" borderId="59" xfId="3" applyNumberFormat="1" applyFont="1" applyFill="1" applyBorder="1" applyAlignment="1">
      <alignment horizontal="center" vertical="center"/>
    </xf>
    <xf numFmtId="20" fontId="24" fillId="0" borderId="47" xfId="3" applyNumberFormat="1" applyFont="1" applyFill="1" applyBorder="1" applyAlignment="1">
      <alignment horizontal="center" vertical="center"/>
    </xf>
    <xf numFmtId="20" fontId="24" fillId="0" borderId="56" xfId="3" applyNumberFormat="1" applyFont="1" applyFill="1" applyBorder="1" applyAlignment="1">
      <alignment horizontal="center" vertical="center"/>
    </xf>
    <xf numFmtId="20" fontId="24" fillId="0" borderId="57" xfId="3" applyNumberFormat="1" applyFont="1" applyFill="1" applyBorder="1" applyAlignment="1">
      <alignment horizontal="center" vertical="center"/>
    </xf>
    <xf numFmtId="20" fontId="24" fillId="0" borderId="60" xfId="3" applyNumberFormat="1" applyFont="1" applyFill="1" applyBorder="1" applyAlignment="1">
      <alignment horizontal="center" vertical="center"/>
    </xf>
    <xf numFmtId="20" fontId="24" fillId="0" borderId="58" xfId="3" applyNumberFormat="1" applyFont="1" applyFill="1" applyBorder="1" applyAlignment="1">
      <alignment horizontal="center" vertical="center"/>
    </xf>
    <xf numFmtId="20" fontId="24" fillId="0" borderId="61" xfId="3" applyNumberFormat="1" applyFont="1" applyFill="1" applyBorder="1" applyAlignment="1">
      <alignment horizontal="center" vertical="center"/>
    </xf>
    <xf numFmtId="0" fontId="11" fillId="0" borderId="50" xfId="3" applyNumberFormat="1" applyFont="1" applyBorder="1" applyAlignment="1">
      <alignment horizontal="center" vertical="center"/>
    </xf>
    <xf numFmtId="20" fontId="24" fillId="0" borderId="7" xfId="3" applyNumberFormat="1" applyFont="1" applyFill="1" applyBorder="1" applyAlignment="1">
      <alignment horizontal="center" vertical="center"/>
    </xf>
    <xf numFmtId="20" fontId="24" fillId="0" borderId="30" xfId="3" applyNumberFormat="1" applyFont="1" applyFill="1" applyBorder="1" applyAlignment="1">
      <alignment horizontal="center" vertical="center"/>
    </xf>
    <xf numFmtId="20" fontId="24" fillId="0" borderId="31" xfId="3" applyNumberFormat="1" applyFont="1" applyFill="1" applyBorder="1" applyAlignment="1">
      <alignment horizontal="center" vertical="center"/>
    </xf>
    <xf numFmtId="0" fontId="11" fillId="0" borderId="49" xfId="3" applyNumberFormat="1" applyFont="1" applyBorder="1" applyAlignment="1">
      <alignment horizontal="center" vertical="center"/>
    </xf>
    <xf numFmtId="20" fontId="3" fillId="0" borderId="0" xfId="0" applyNumberFormat="1" applyFont="1" applyAlignment="1">
      <alignment vertical="center"/>
    </xf>
    <xf numFmtId="1" fontId="11" fillId="3" borderId="4" xfId="3" applyNumberFormat="1" applyFont="1" applyFill="1" applyBorder="1" applyAlignment="1">
      <alignment horizontal="center" vertical="center"/>
    </xf>
    <xf numFmtId="20" fontId="13" fillId="0" borderId="0" xfId="3" applyNumberFormat="1" applyFont="1" applyFill="1" applyBorder="1" applyAlignment="1">
      <alignment horizontal="center"/>
    </xf>
    <xf numFmtId="20" fontId="15" fillId="0" borderId="0" xfId="3" applyNumberFormat="1" applyFont="1" applyAlignment="1">
      <alignment horizontal="center"/>
    </xf>
    <xf numFmtId="20" fontId="7" fillId="0" borderId="0" xfId="3" applyNumberFormat="1" applyFont="1" applyAlignment="1">
      <alignment vertical="center"/>
    </xf>
    <xf numFmtId="20" fontId="7" fillId="0" borderId="0" xfId="3" applyNumberFormat="1" applyFont="1"/>
    <xf numFmtId="20" fontId="3" fillId="0" borderId="0" xfId="0" applyNumberFormat="1" applyFont="1"/>
    <xf numFmtId="0" fontId="7" fillId="0" borderId="0" xfId="3" applyFont="1"/>
    <xf numFmtId="172" fontId="7" fillId="0" borderId="0" xfId="3" applyNumberFormat="1" applyFont="1"/>
    <xf numFmtId="1" fontId="15" fillId="0" borderId="10" xfId="3" applyNumberFormat="1" applyFont="1" applyBorder="1" applyAlignment="1">
      <alignment horizontal="center" vertical="center"/>
    </xf>
    <xf numFmtId="0" fontId="24" fillId="0" borderId="6" xfId="3" applyFont="1" applyFill="1" applyBorder="1" applyAlignment="1">
      <alignment horizontal="center" vertical="center"/>
    </xf>
    <xf numFmtId="1" fontId="15" fillId="0" borderId="51" xfId="3" applyNumberFormat="1" applyFont="1" applyBorder="1" applyAlignment="1">
      <alignment horizontal="center" vertical="center"/>
    </xf>
    <xf numFmtId="0" fontId="24" fillId="0" borderId="50" xfId="3" applyFont="1" applyFill="1" applyBorder="1" applyAlignment="1">
      <alignment horizontal="center" vertical="center"/>
    </xf>
    <xf numFmtId="1" fontId="15" fillId="0" borderId="48" xfId="3" applyNumberFormat="1" applyFont="1" applyBorder="1" applyAlignment="1">
      <alignment horizontal="center" vertical="center"/>
    </xf>
    <xf numFmtId="0" fontId="24" fillId="0" borderId="49" xfId="3" applyFont="1" applyFill="1" applyBorder="1" applyAlignment="1">
      <alignment horizontal="center" vertical="center"/>
    </xf>
    <xf numFmtId="0" fontId="15" fillId="0" borderId="25" xfId="3" applyNumberFormat="1" applyFont="1" applyFill="1" applyBorder="1" applyAlignment="1">
      <alignment horizontal="center" vertical="center"/>
    </xf>
    <xf numFmtId="0" fontId="15" fillId="0" borderId="40" xfId="3" applyNumberFormat="1" applyFont="1" applyFill="1" applyBorder="1" applyAlignment="1">
      <alignment horizontal="center" vertical="center"/>
    </xf>
    <xf numFmtId="0" fontId="15" fillId="0" borderId="2" xfId="3" applyNumberFormat="1" applyFont="1" applyFill="1" applyBorder="1" applyAlignment="1">
      <alignment horizontal="center" vertical="center"/>
    </xf>
    <xf numFmtId="0" fontId="15" fillId="0" borderId="29" xfId="3" applyNumberFormat="1" applyFont="1" applyFill="1" applyBorder="1" applyAlignment="1">
      <alignment horizontal="center" vertical="center"/>
    </xf>
    <xf numFmtId="0" fontId="15" fillId="8" borderId="2" xfId="3" applyNumberFormat="1" applyFont="1" applyFill="1" applyBorder="1" applyAlignment="1">
      <alignment horizontal="center" vertical="center"/>
    </xf>
    <xf numFmtId="0" fontId="15" fillId="8" borderId="28" xfId="3" applyNumberFormat="1" applyFont="1" applyFill="1" applyBorder="1" applyAlignment="1">
      <alignment horizontal="center" vertical="center"/>
    </xf>
    <xf numFmtId="0" fontId="15" fillId="0" borderId="39" xfId="3" applyNumberFormat="1" applyFont="1" applyFill="1" applyBorder="1" applyAlignment="1">
      <alignment horizontal="center" vertical="center"/>
    </xf>
    <xf numFmtId="0" fontId="25" fillId="0" borderId="8" xfId="0" applyFont="1" applyBorder="1" applyAlignment="1">
      <alignment horizontal="center" vertical="top"/>
    </xf>
    <xf numFmtId="0" fontId="7" fillId="0" borderId="8" xfId="3" applyFont="1" applyBorder="1"/>
    <xf numFmtId="0" fontId="7" fillId="0" borderId="62" xfId="3" applyFont="1" applyBorder="1"/>
    <xf numFmtId="0" fontId="7" fillId="0" borderId="63" xfId="3" applyFont="1" applyBorder="1"/>
    <xf numFmtId="0" fontId="2" fillId="0" borderId="9" xfId="0" applyFont="1" applyBorder="1"/>
    <xf numFmtId="0" fontId="2" fillId="0" borderId="9" xfId="0" applyFont="1" applyBorder="1" applyAlignment="1">
      <alignment horizontal="center"/>
    </xf>
    <xf numFmtId="0" fontId="30" fillId="11" borderId="26" xfId="0" applyFont="1" applyFill="1" applyBorder="1" applyAlignment="1">
      <alignment horizontal="center" vertical="center" wrapText="1"/>
    </xf>
    <xf numFmtId="0" fontId="31" fillId="11" borderId="26" xfId="0" applyFont="1" applyFill="1" applyBorder="1" applyAlignment="1">
      <alignment horizontal="center" vertical="center" wrapText="1"/>
    </xf>
    <xf numFmtId="0" fontId="32" fillId="11" borderId="26" xfId="0" applyFont="1" applyFill="1" applyBorder="1" applyAlignment="1">
      <alignment horizontal="center" vertical="center" wrapText="1"/>
    </xf>
    <xf numFmtId="0" fontId="28" fillId="11" borderId="26" xfId="0" applyFont="1" applyFill="1" applyBorder="1" applyAlignment="1">
      <alignment horizontal="center" vertical="center" wrapText="1"/>
    </xf>
    <xf numFmtId="0" fontId="28" fillId="0" borderId="49" xfId="0" applyFont="1" applyBorder="1" applyAlignment="1">
      <alignment horizontal="center"/>
    </xf>
    <xf numFmtId="0" fontId="2" fillId="0" borderId="13" xfId="0" applyFont="1" applyBorder="1"/>
    <xf numFmtId="0" fontId="2" fillId="0" borderId="13" xfId="0" applyFont="1" applyBorder="1" applyAlignment="1">
      <alignment horizontal="center"/>
    </xf>
    <xf numFmtId="0" fontId="2" fillId="0" borderId="8" xfId="0" applyFont="1" applyBorder="1"/>
    <xf numFmtId="0" fontId="2" fillId="0" borderId="8" xfId="0" applyFont="1" applyBorder="1" applyAlignment="1">
      <alignment horizontal="center"/>
    </xf>
    <xf numFmtId="165" fontId="10" fillId="0" borderId="70" xfId="3" applyNumberFormat="1" applyFont="1" applyFill="1" applyBorder="1" applyAlignment="1">
      <alignment horizontal="left"/>
    </xf>
    <xf numFmtId="14" fontId="10" fillId="0" borderId="50" xfId="3" applyNumberFormat="1" applyFont="1" applyFill="1" applyBorder="1"/>
    <xf numFmtId="14" fontId="10" fillId="0" borderId="49" xfId="3" applyNumberFormat="1" applyFont="1" applyFill="1" applyBorder="1"/>
    <xf numFmtId="0" fontId="38" fillId="0" borderId="0" xfId="472" applyFont="1"/>
    <xf numFmtId="0" fontId="1" fillId="0" borderId="0" xfId="473"/>
    <xf numFmtId="0" fontId="39" fillId="0" borderId="0" xfId="472"/>
    <xf numFmtId="173" fontId="39" fillId="0" borderId="0" xfId="472" applyNumberFormat="1"/>
    <xf numFmtId="15" fontId="39" fillId="0" borderId="0" xfId="472" quotePrefix="1" applyNumberFormat="1"/>
    <xf numFmtId="0" fontId="11" fillId="0" borderId="73" xfId="3" applyNumberFormat="1" applyFont="1" applyBorder="1" applyAlignment="1">
      <alignment horizontal="center" vertical="center"/>
    </xf>
    <xf numFmtId="2" fontId="33" fillId="10" borderId="71" xfId="3" applyNumberFormat="1" applyFont="1" applyFill="1" applyBorder="1" applyAlignment="1">
      <alignment horizontal="center" vertical="center"/>
    </xf>
    <xf numFmtId="2" fontId="33" fillId="2" borderId="72" xfId="3" applyNumberFormat="1" applyFont="1" applyFill="1" applyBorder="1" applyAlignment="1">
      <alignment horizontal="center" vertical="center"/>
    </xf>
    <xf numFmtId="2" fontId="33" fillId="13" borderId="72" xfId="3" applyNumberFormat="1" applyFont="1" applyFill="1" applyBorder="1" applyAlignment="1">
      <alignment horizontal="center" vertical="center"/>
    </xf>
    <xf numFmtId="2" fontId="11" fillId="3" borderId="72" xfId="3" applyNumberFormat="1" applyFont="1" applyFill="1" applyBorder="1" applyAlignment="1">
      <alignment horizontal="center" vertical="center"/>
    </xf>
    <xf numFmtId="2" fontId="33" fillId="10" borderId="51" xfId="3" applyNumberFormat="1" applyFont="1" applyFill="1" applyBorder="1" applyAlignment="1">
      <alignment horizontal="center" vertical="center"/>
    </xf>
    <xf numFmtId="2" fontId="33" fillId="2" borderId="33" xfId="3" applyNumberFormat="1" applyFont="1" applyFill="1" applyBorder="1" applyAlignment="1">
      <alignment horizontal="center" vertical="center"/>
    </xf>
    <xf numFmtId="2" fontId="33" fillId="13" borderId="33" xfId="3" applyNumberFormat="1" applyFont="1" applyFill="1" applyBorder="1" applyAlignment="1">
      <alignment horizontal="center" vertical="center"/>
    </xf>
    <xf numFmtId="2" fontId="11" fillId="3" borderId="33" xfId="3" applyNumberFormat="1" applyFont="1" applyFill="1" applyBorder="1" applyAlignment="1">
      <alignment horizontal="center" vertical="center"/>
    </xf>
    <xf numFmtId="2" fontId="33" fillId="10" borderId="48" xfId="3" applyNumberFormat="1" applyFont="1" applyFill="1" applyBorder="1" applyAlignment="1">
      <alignment horizontal="center" vertical="center"/>
    </xf>
    <xf numFmtId="2" fontId="33" fillId="2" borderId="26" xfId="3" applyNumberFormat="1" applyFont="1" applyFill="1" applyBorder="1" applyAlignment="1">
      <alignment horizontal="center" vertical="center"/>
    </xf>
    <xf numFmtId="2" fontId="33" fillId="13" borderId="26" xfId="3" applyNumberFormat="1" applyFont="1" applyFill="1" applyBorder="1" applyAlignment="1">
      <alignment horizontal="center" vertical="center"/>
    </xf>
    <xf numFmtId="2" fontId="11" fillId="3" borderId="26" xfId="3" applyNumberFormat="1" applyFont="1" applyFill="1" applyBorder="1" applyAlignment="1">
      <alignment horizontal="center" vertical="center"/>
    </xf>
    <xf numFmtId="2" fontId="19" fillId="0" borderId="24" xfId="3" applyNumberFormat="1" applyFont="1" applyBorder="1" applyAlignment="1">
      <alignment horizontal="center" vertical="center"/>
    </xf>
    <xf numFmtId="2" fontId="11" fillId="0" borderId="3" xfId="3" applyNumberFormat="1" applyFont="1" applyBorder="1" applyAlignment="1">
      <alignment horizontal="center" vertical="center"/>
    </xf>
    <xf numFmtId="2" fontId="16" fillId="7" borderId="3" xfId="3" applyNumberFormat="1" applyFont="1" applyFill="1" applyBorder="1" applyAlignment="1">
      <alignment horizontal="center" vertical="center"/>
    </xf>
    <xf numFmtId="169" fontId="11" fillId="0" borderId="72" xfId="3" applyNumberFormat="1" applyFont="1" applyBorder="1" applyAlignment="1">
      <alignment horizontal="center" vertical="center"/>
    </xf>
    <xf numFmtId="169" fontId="11" fillId="0" borderId="33" xfId="3" applyNumberFormat="1" applyFont="1" applyBorder="1" applyAlignment="1">
      <alignment horizontal="center" vertical="center"/>
    </xf>
    <xf numFmtId="169" fontId="11" fillId="0" borderId="26" xfId="3" applyNumberFormat="1" applyFont="1" applyBorder="1" applyAlignment="1">
      <alignment horizontal="center" vertical="center"/>
    </xf>
    <xf numFmtId="169" fontId="11" fillId="3" borderId="3" xfId="3" applyNumberFormat="1" applyFont="1" applyFill="1" applyBorder="1" applyAlignment="1">
      <alignment horizontal="center" vertical="center"/>
    </xf>
    <xf numFmtId="2" fontId="33" fillId="10" borderId="52" xfId="3" applyNumberFormat="1" applyFont="1" applyFill="1" applyBorder="1" applyAlignment="1">
      <alignment horizontal="center" vertical="center"/>
    </xf>
    <xf numFmtId="2" fontId="33" fillId="2" borderId="38" xfId="3" applyNumberFormat="1" applyFont="1" applyFill="1" applyBorder="1" applyAlignment="1">
      <alignment horizontal="center" vertical="center"/>
    </xf>
    <xf numFmtId="2" fontId="33" fillId="13" borderId="38" xfId="3" applyNumberFormat="1" applyFont="1" applyFill="1" applyBorder="1" applyAlignment="1">
      <alignment horizontal="center" vertical="center"/>
    </xf>
    <xf numFmtId="2" fontId="11" fillId="3" borderId="38" xfId="3" applyNumberFormat="1" applyFont="1" applyFill="1" applyBorder="1" applyAlignment="1">
      <alignment horizontal="center" vertical="center"/>
    </xf>
    <xf numFmtId="2" fontId="11" fillId="0" borderId="33" xfId="3" applyNumberFormat="1" applyFont="1" applyBorder="1" applyAlignment="1">
      <alignment horizontal="center" vertical="center"/>
    </xf>
    <xf numFmtId="2" fontId="11" fillId="0" borderId="26" xfId="3" applyNumberFormat="1" applyFont="1" applyBorder="1" applyAlignment="1">
      <alignment horizontal="center" vertical="center"/>
    </xf>
    <xf numFmtId="2" fontId="11" fillId="3" borderId="3" xfId="3" applyNumberFormat="1" applyFont="1" applyFill="1" applyBorder="1" applyAlignment="1">
      <alignment horizontal="center" vertical="center"/>
    </xf>
    <xf numFmtId="14" fontId="10" fillId="0" borderId="73" xfId="3" applyNumberFormat="1" applyFont="1" applyFill="1" applyBorder="1"/>
    <xf numFmtId="20" fontId="17" fillId="15" borderId="79" xfId="3" applyNumberFormat="1" applyFont="1" applyFill="1" applyBorder="1" applyAlignment="1">
      <alignment horizontal="center" vertical="center"/>
    </xf>
    <xf numFmtId="0" fontId="17" fillId="14" borderId="80" xfId="3" applyFont="1" applyFill="1" applyBorder="1" applyAlignment="1">
      <alignment horizontal="center"/>
    </xf>
    <xf numFmtId="1" fontId="15" fillId="0" borderId="56" xfId="3" applyNumberFormat="1" applyFont="1" applyBorder="1" applyAlignment="1">
      <alignment horizontal="center" vertical="center"/>
    </xf>
    <xf numFmtId="1" fontId="15" fillId="0" borderId="58" xfId="3" applyNumberFormat="1" applyFont="1" applyBorder="1" applyAlignment="1">
      <alignment horizontal="center" vertical="center"/>
    </xf>
    <xf numFmtId="1" fontId="15" fillId="0" borderId="30" xfId="3" applyNumberFormat="1" applyFont="1" applyBorder="1" applyAlignment="1">
      <alignment horizontal="center" vertical="center"/>
    </xf>
    <xf numFmtId="2" fontId="11" fillId="0" borderId="1" xfId="3" applyNumberFormat="1" applyFont="1" applyBorder="1" applyAlignment="1">
      <alignment horizontal="center" vertical="center"/>
    </xf>
    <xf numFmtId="0" fontId="11" fillId="0" borderId="6" xfId="3" applyNumberFormat="1" applyFont="1" applyBorder="1" applyAlignment="1">
      <alignment horizontal="center" vertical="center"/>
    </xf>
    <xf numFmtId="0" fontId="15" fillId="0" borderId="81" xfId="3" applyNumberFormat="1" applyFont="1" applyFill="1" applyBorder="1" applyAlignment="1">
      <alignment horizontal="center" vertical="center"/>
    </xf>
    <xf numFmtId="0" fontId="15" fillId="0" borderId="82" xfId="3" applyNumberFormat="1" applyFont="1" applyFill="1" applyBorder="1" applyAlignment="1">
      <alignment horizontal="center" vertical="center"/>
    </xf>
    <xf numFmtId="0" fontId="15" fillId="0" borderId="51" xfId="3" applyNumberFormat="1" applyFont="1" applyFill="1" applyBorder="1" applyAlignment="1">
      <alignment horizontal="center" vertical="center"/>
    </xf>
    <xf numFmtId="0" fontId="15" fillId="0" borderId="50" xfId="3" applyNumberFormat="1" applyFont="1" applyFill="1" applyBorder="1" applyAlignment="1">
      <alignment horizontal="center" vertical="center"/>
    </xf>
    <xf numFmtId="0" fontId="15" fillId="8" borderId="51" xfId="3" applyNumberFormat="1" applyFont="1" applyFill="1" applyBorder="1" applyAlignment="1">
      <alignment horizontal="center" vertical="center"/>
    </xf>
    <xf numFmtId="0" fontId="15" fillId="8" borderId="48" xfId="3" applyNumberFormat="1" applyFont="1" applyFill="1" applyBorder="1" applyAlignment="1">
      <alignment horizontal="center" vertical="center"/>
    </xf>
    <xf numFmtId="0" fontId="15" fillId="0" borderId="49" xfId="3" applyNumberFormat="1" applyFont="1" applyFill="1" applyBorder="1" applyAlignment="1">
      <alignment horizontal="center" vertical="center"/>
    </xf>
    <xf numFmtId="170" fontId="0" fillId="0" borderId="33" xfId="0" applyNumberFormat="1" applyBorder="1" applyAlignment="1">
      <alignment horizontal="center"/>
    </xf>
    <xf numFmtId="2" fontId="37" fillId="0" borderId="28" xfId="0" applyNumberFormat="1" applyFont="1" applyBorder="1" applyAlignment="1">
      <alignment horizontal="center" vertical="center"/>
    </xf>
    <xf numFmtId="0" fontId="34" fillId="0" borderId="8" xfId="0" applyFont="1" applyBorder="1" applyAlignment="1">
      <alignment horizontal="left" vertical="center"/>
    </xf>
    <xf numFmtId="0" fontId="34" fillId="0" borderId="8" xfId="0" applyNumberFormat="1" applyFont="1" applyBorder="1" applyAlignment="1">
      <alignment horizontal="center" vertical="center"/>
    </xf>
    <xf numFmtId="0" fontId="27" fillId="0" borderId="8" xfId="0" applyFont="1" applyBorder="1" applyAlignment="1">
      <alignment horizontal="center" vertical="center"/>
    </xf>
    <xf numFmtId="0" fontId="34" fillId="0" borderId="8" xfId="0" applyFont="1" applyBorder="1" applyAlignment="1">
      <alignment horizontal="left" vertical="center"/>
    </xf>
    <xf numFmtId="0" fontId="34" fillId="0" borderId="8" xfId="0" applyFont="1" applyBorder="1" applyAlignment="1">
      <alignment horizontal="center" vertical="center"/>
    </xf>
    <xf numFmtId="0" fontId="34" fillId="0" borderId="8" xfId="0" applyFont="1" applyBorder="1" applyAlignment="1">
      <alignment horizontal="center" vertical="center"/>
    </xf>
    <xf numFmtId="166" fontId="45" fillId="9" borderId="51" xfId="0" applyNumberFormat="1" applyFont="1" applyFill="1" applyBorder="1" applyAlignment="1">
      <alignment horizontal="center" vertical="center"/>
    </xf>
    <xf numFmtId="167" fontId="45" fillId="9" borderId="50" xfId="0" applyNumberFormat="1" applyFont="1" applyFill="1" applyBorder="1" applyAlignment="1">
      <alignment horizontal="center" vertical="center"/>
    </xf>
    <xf numFmtId="168" fontId="45" fillId="0" borderId="5" xfId="0" applyNumberFormat="1" applyFont="1" applyBorder="1" applyAlignment="1" applyProtection="1">
      <alignment horizontal="center"/>
      <protection locked="0"/>
    </xf>
    <xf numFmtId="2" fontId="46" fillId="0" borderId="1" xfId="0" applyNumberFormat="1" applyFont="1" applyBorder="1" applyAlignment="1" applyProtection="1">
      <alignment horizontal="center"/>
      <protection locked="0"/>
    </xf>
    <xf numFmtId="2" fontId="47" fillId="0" borderId="1" xfId="0" applyNumberFormat="1" applyFont="1" applyBorder="1" applyAlignment="1" applyProtection="1">
      <alignment horizontal="center"/>
      <protection locked="0"/>
    </xf>
    <xf numFmtId="2" fontId="48" fillId="0" borderId="1" xfId="0" applyNumberFormat="1" applyFont="1" applyBorder="1" applyAlignment="1" applyProtection="1">
      <alignment horizontal="center"/>
      <protection locked="0"/>
    </xf>
    <xf numFmtId="2" fontId="49" fillId="0" borderId="1" xfId="0" applyNumberFormat="1" applyFont="1" applyBorder="1" applyAlignment="1" applyProtection="1">
      <alignment horizontal="center"/>
    </xf>
    <xf numFmtId="2" fontId="45" fillId="0" borderId="1" xfId="0" applyNumberFormat="1" applyFont="1" applyBorder="1" applyAlignment="1" applyProtection="1">
      <alignment horizontal="center"/>
      <protection locked="0"/>
    </xf>
    <xf numFmtId="0" fontId="45" fillId="0" borderId="1" xfId="0" applyNumberFormat="1" applyFont="1" applyBorder="1" applyAlignment="1" applyProtection="1">
      <alignment horizontal="center"/>
      <protection locked="0"/>
    </xf>
    <xf numFmtId="0" fontId="0" fillId="0" borderId="25" xfId="0" applyFont="1" applyBorder="1" applyAlignment="1">
      <alignment horizontal="center" vertical="center"/>
    </xf>
    <xf numFmtId="2" fontId="50" fillId="0" borderId="25" xfId="0" applyNumberFormat="1" applyFont="1" applyBorder="1" applyAlignment="1">
      <alignment horizontal="center" vertical="center"/>
    </xf>
    <xf numFmtId="2" fontId="51" fillId="0" borderId="25" xfId="0" applyNumberFormat="1" applyFont="1" applyBorder="1" applyAlignment="1">
      <alignment horizontal="center" vertical="center"/>
    </xf>
    <xf numFmtId="2" fontId="52" fillId="0" borderId="25" xfId="0" applyNumberFormat="1" applyFont="1" applyBorder="1" applyAlignment="1">
      <alignment horizontal="center" vertical="center"/>
    </xf>
    <xf numFmtId="2" fontId="11" fillId="0" borderId="72" xfId="0" applyNumberFormat="1" applyFont="1" applyBorder="1" applyAlignment="1" applyProtection="1">
      <alignment horizontal="center"/>
    </xf>
    <xf numFmtId="2" fontId="53" fillId="0" borderId="72" xfId="0" applyNumberFormat="1" applyFont="1" applyBorder="1" applyAlignment="1" applyProtection="1">
      <alignment horizontal="center"/>
    </xf>
    <xf numFmtId="0" fontId="53" fillId="0" borderId="72" xfId="0" applyNumberFormat="1" applyFont="1" applyBorder="1" applyAlignment="1" applyProtection="1">
      <alignment horizontal="center"/>
    </xf>
    <xf numFmtId="0" fontId="45" fillId="0" borderId="82" xfId="0" applyFont="1" applyBorder="1" applyAlignment="1">
      <alignment horizontal="center"/>
    </xf>
    <xf numFmtId="0" fontId="0" fillId="0" borderId="28" xfId="0" applyFont="1" applyBorder="1" applyAlignment="1">
      <alignment horizontal="center" vertical="center"/>
    </xf>
    <xf numFmtId="2" fontId="0" fillId="0" borderId="28" xfId="0" applyNumberFormat="1" applyFont="1" applyBorder="1" applyAlignment="1">
      <alignment horizontal="center" vertical="center"/>
    </xf>
    <xf numFmtId="2" fontId="45" fillId="0" borderId="26" xfId="0" applyNumberFormat="1" applyFont="1" applyBorder="1" applyAlignment="1" applyProtection="1">
      <alignment horizontal="center"/>
      <protection locked="0"/>
    </xf>
    <xf numFmtId="2" fontId="11" fillId="0" borderId="26" xfId="0" applyNumberFormat="1" applyFont="1" applyBorder="1" applyAlignment="1" applyProtection="1">
      <alignment horizontal="center"/>
    </xf>
    <xf numFmtId="0" fontId="11" fillId="0" borderId="26" xfId="0" applyFont="1" applyBorder="1" applyAlignment="1" applyProtection="1">
      <alignment horizontal="center"/>
      <protection locked="0"/>
    </xf>
    <xf numFmtId="0" fontId="45" fillId="0" borderId="49" xfId="0" applyFont="1" applyBorder="1" applyAlignment="1">
      <alignment horizontal="center"/>
    </xf>
    <xf numFmtId="0" fontId="45" fillId="0" borderId="1" xfId="0" applyFont="1" applyBorder="1" applyAlignment="1" applyProtection="1">
      <alignment horizontal="center"/>
      <protection locked="0"/>
    </xf>
    <xf numFmtId="0" fontId="53" fillId="0" borderId="72" xfId="0" applyFont="1" applyBorder="1" applyAlignment="1" applyProtection="1">
      <alignment horizontal="center"/>
    </xf>
    <xf numFmtId="0" fontId="28" fillId="0" borderId="82" xfId="0" applyFont="1" applyBorder="1" applyAlignment="1">
      <alignment horizontal="center"/>
    </xf>
    <xf numFmtId="2" fontId="11" fillId="0" borderId="26" xfId="0" applyNumberFormat="1" applyFont="1" applyBorder="1" applyAlignment="1" applyProtection="1">
      <alignment horizontal="center"/>
      <protection locked="0"/>
    </xf>
    <xf numFmtId="0" fontId="0" fillId="0" borderId="0" xfId="0" applyAlignment="1">
      <alignment horizontal="center" vertical="center"/>
    </xf>
    <xf numFmtId="20" fontId="15" fillId="0" borderId="0" xfId="3" applyNumberFormat="1" applyFont="1" applyAlignment="1" applyProtection="1">
      <alignment horizontal="center"/>
      <protection locked="0"/>
    </xf>
    <xf numFmtId="0" fontId="41" fillId="0" borderId="33" xfId="0" applyNumberFormat="1" applyFont="1" applyBorder="1" applyAlignment="1">
      <alignment horizontal="center" vertical="center"/>
    </xf>
    <xf numFmtId="0" fontId="42" fillId="0" borderId="33" xfId="0" applyNumberFormat="1" applyFont="1" applyBorder="1" applyAlignment="1">
      <alignment horizontal="center" vertical="center"/>
    </xf>
    <xf numFmtId="0" fontId="40" fillId="0" borderId="33" xfId="0" applyNumberFormat="1" applyFont="1" applyBorder="1" applyAlignment="1">
      <alignment horizontal="center" vertical="center"/>
    </xf>
    <xf numFmtId="0" fontId="43" fillId="0" borderId="33" xfId="0" applyNumberFormat="1" applyFont="1" applyBorder="1" applyAlignment="1">
      <alignment horizontal="center" vertical="center"/>
    </xf>
    <xf numFmtId="0" fontId="0" fillId="0" borderId="33" xfId="0" applyNumberFormat="1" applyBorder="1" applyAlignment="1">
      <alignment horizontal="center" vertical="center"/>
    </xf>
    <xf numFmtId="0" fontId="0" fillId="0" borderId="0" xfId="0" applyProtection="1">
      <protection locked="0"/>
    </xf>
    <xf numFmtId="2" fontId="41" fillId="0" borderId="33" xfId="0" applyNumberFormat="1" applyFont="1" applyBorder="1" applyAlignment="1">
      <alignment horizontal="center" vertical="center"/>
    </xf>
    <xf numFmtId="2" fontId="0" fillId="0" borderId="33" xfId="0" applyNumberFormat="1" applyBorder="1" applyAlignment="1">
      <alignment horizontal="center" vertical="center"/>
    </xf>
    <xf numFmtId="174" fontId="0" fillId="0" borderId="0" xfId="0" applyNumberFormat="1" applyAlignment="1">
      <alignment horizontal="center"/>
    </xf>
    <xf numFmtId="175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33" xfId="0" applyFill="1" applyBorder="1" applyAlignment="1">
      <alignment horizontal="center" vertical="center"/>
    </xf>
    <xf numFmtId="174" fontId="0" fillId="0" borderId="33" xfId="0" applyNumberFormat="1" applyBorder="1" applyAlignment="1">
      <alignment horizontal="center"/>
    </xf>
    <xf numFmtId="175" fontId="0" fillId="0" borderId="33" xfId="0" applyNumberFormat="1" applyBorder="1" applyAlignment="1">
      <alignment horizontal="center"/>
    </xf>
    <xf numFmtId="170" fontId="41" fillId="0" borderId="33" xfId="0" applyNumberFormat="1" applyFont="1" applyBorder="1" applyAlignment="1">
      <alignment horizontal="center" vertical="center"/>
    </xf>
    <xf numFmtId="0" fontId="0" fillId="0" borderId="33" xfId="0" applyNumberFormat="1" applyBorder="1" applyAlignment="1">
      <alignment horizontal="center"/>
    </xf>
    <xf numFmtId="0" fontId="7" fillId="0" borderId="0" xfId="3" applyNumberFormat="1" applyFont="1" applyAlignment="1" applyProtection="1">
      <alignment horizontal="center"/>
      <protection locked="0"/>
    </xf>
    <xf numFmtId="0" fontId="34" fillId="0" borderId="8" xfId="0" applyFont="1" applyBorder="1" applyAlignment="1">
      <alignment horizontal="left" vertical="center"/>
    </xf>
    <xf numFmtId="0" fontId="34" fillId="0" borderId="8" xfId="0" applyFont="1" applyBorder="1" applyAlignment="1">
      <alignment horizontal="center" vertical="center"/>
    </xf>
    <xf numFmtId="2" fontId="37" fillId="0" borderId="28" xfId="0" applyNumberFormat="1" applyFont="1" applyBorder="1" applyAlignment="1">
      <alignment horizontal="center" vertical="center"/>
    </xf>
    <xf numFmtId="0" fontId="0" fillId="0" borderId="33" xfId="0" applyBorder="1" applyAlignment="1">
      <alignment horizontal="center"/>
    </xf>
    <xf numFmtId="0" fontId="34" fillId="0" borderId="8" xfId="0" applyFont="1" applyBorder="1" applyAlignment="1">
      <alignment horizontal="left" vertical="center"/>
    </xf>
    <xf numFmtId="0" fontId="34" fillId="0" borderId="8" xfId="0" applyFont="1" applyBorder="1" applyAlignment="1">
      <alignment horizontal="center" vertical="center"/>
    </xf>
    <xf numFmtId="2" fontId="37" fillId="0" borderId="28" xfId="0" applyNumberFormat="1" applyFont="1" applyBorder="1" applyAlignment="1">
      <alignment horizontal="center" vertical="center"/>
    </xf>
    <xf numFmtId="0" fontId="7" fillId="0" borderId="8" xfId="3" applyBorder="1"/>
    <xf numFmtId="0" fontId="7" fillId="0" borderId="62" xfId="3" applyBorder="1"/>
    <xf numFmtId="0" fontId="7" fillId="0" borderId="63" xfId="3" applyBorder="1"/>
    <xf numFmtId="166" fontId="45" fillId="9" borderId="10" xfId="0" applyNumberFormat="1" applyFont="1" applyFill="1" applyBorder="1" applyAlignment="1">
      <alignment horizontal="center" vertical="center"/>
    </xf>
    <xf numFmtId="167" fontId="45" fillId="9" borderId="6" xfId="0" applyNumberFormat="1" applyFont="1" applyFill="1" applyBorder="1" applyAlignment="1">
      <alignment horizontal="center" vertical="center"/>
    </xf>
    <xf numFmtId="2" fontId="49" fillId="0" borderId="1" xfId="0" applyNumberFormat="1" applyFont="1" applyBorder="1" applyAlignment="1">
      <alignment horizontal="center"/>
    </xf>
    <xf numFmtId="0" fontId="0" fillId="0" borderId="25" xfId="0" applyBorder="1" applyAlignment="1">
      <alignment horizontal="center" vertical="center"/>
    </xf>
    <xf numFmtId="2" fontId="11" fillId="0" borderId="72" xfId="0" applyNumberFormat="1" applyFont="1" applyBorder="1" applyAlignment="1">
      <alignment horizontal="center"/>
    </xf>
    <xf numFmtId="0" fontId="53" fillId="0" borderId="72" xfId="0" applyFont="1" applyBorder="1" applyAlignment="1">
      <alignment horizontal="center"/>
    </xf>
    <xf numFmtId="0" fontId="0" fillId="0" borderId="28" xfId="0" applyBorder="1" applyAlignment="1">
      <alignment horizontal="center" vertical="center"/>
    </xf>
    <xf numFmtId="2" fontId="11" fillId="0" borderId="26" xfId="0" applyNumberFormat="1" applyFont="1" applyBorder="1" applyAlignment="1">
      <alignment horizontal="center"/>
    </xf>
    <xf numFmtId="0" fontId="41" fillId="0" borderId="33" xfId="0" applyFont="1" applyBorder="1" applyAlignment="1">
      <alignment horizontal="center" vertical="center"/>
    </xf>
    <xf numFmtId="0" fontId="42" fillId="0" borderId="33" xfId="0" applyFont="1" applyBorder="1" applyAlignment="1">
      <alignment horizontal="center" vertical="center"/>
    </xf>
    <xf numFmtId="175" fontId="41" fillId="0" borderId="33" xfId="0" applyNumberFormat="1" applyFont="1" applyBorder="1" applyAlignment="1">
      <alignment horizontal="center" vertical="center"/>
    </xf>
    <xf numFmtId="175" fontId="0" fillId="0" borderId="0" xfId="0" applyNumberFormat="1" applyAlignment="1">
      <alignment horizontal="center" vertical="center"/>
    </xf>
    <xf numFmtId="175" fontId="0" fillId="0" borderId="33" xfId="0" applyNumberFormat="1" applyBorder="1" applyAlignment="1">
      <alignment horizontal="center" vertical="center"/>
    </xf>
    <xf numFmtId="0" fontId="7" fillId="0" borderId="8" xfId="3" applyFont="1" applyBorder="1" applyAlignment="1">
      <alignment horizontal="center"/>
    </xf>
    <xf numFmtId="0" fontId="45" fillId="11" borderId="66" xfId="0" applyFont="1" applyFill="1" applyBorder="1" applyAlignment="1">
      <alignment horizontal="center" vertical="center"/>
    </xf>
    <xf numFmtId="0" fontId="45" fillId="11" borderId="67" xfId="0" applyFont="1" applyFill="1" applyBorder="1" applyAlignment="1">
      <alignment horizontal="center" vertical="center"/>
    </xf>
    <xf numFmtId="0" fontId="45" fillId="11" borderId="7" xfId="0" applyFont="1" applyFill="1" applyBorder="1" applyAlignment="1">
      <alignment horizontal="center" vertical="center"/>
    </xf>
    <xf numFmtId="0" fontId="45" fillId="11" borderId="30" xfId="0" applyFont="1" applyFill="1" applyBorder="1" applyAlignment="1">
      <alignment horizontal="center" vertical="center"/>
    </xf>
    <xf numFmtId="0" fontId="45" fillId="11" borderId="28" xfId="0" applyFont="1" applyFill="1" applyBorder="1" applyAlignment="1">
      <alignment horizontal="center" vertical="center"/>
    </xf>
    <xf numFmtId="2" fontId="37" fillId="0" borderId="39" xfId="0" applyNumberFormat="1" applyFont="1" applyBorder="1" applyAlignment="1">
      <alignment horizontal="center" vertical="center"/>
    </xf>
    <xf numFmtId="2" fontId="37" fillId="0" borderId="30" xfId="0" applyNumberFormat="1" applyFont="1" applyBorder="1" applyAlignment="1">
      <alignment horizontal="center" vertical="center"/>
    </xf>
    <xf numFmtId="2" fontId="37" fillId="0" borderId="28" xfId="0" applyNumberFormat="1" applyFont="1" applyBorder="1" applyAlignment="1">
      <alignment horizontal="center" vertical="center"/>
    </xf>
    <xf numFmtId="0" fontId="34" fillId="0" borderId="8" xfId="0" applyFont="1" applyBorder="1" applyAlignment="1">
      <alignment horizontal="left" vertical="center"/>
    </xf>
    <xf numFmtId="20" fontId="34" fillId="0" borderId="8" xfId="0" applyNumberFormat="1" applyFont="1" applyBorder="1" applyAlignment="1">
      <alignment horizontal="center" vertical="center"/>
    </xf>
    <xf numFmtId="0" fontId="34" fillId="0" borderId="8" xfId="0" applyFont="1" applyBorder="1" applyAlignment="1">
      <alignment horizontal="center" vertical="center"/>
    </xf>
    <xf numFmtId="0" fontId="27" fillId="0" borderId="8" xfId="0" applyFont="1" applyBorder="1" applyAlignment="1" applyProtection="1">
      <alignment horizontal="center" vertical="center"/>
      <protection locked="0"/>
    </xf>
    <xf numFmtId="0" fontId="28" fillId="11" borderId="32" xfId="0" applyFont="1" applyFill="1" applyBorder="1" applyAlignment="1">
      <alignment horizontal="center" vertical="center"/>
    </xf>
    <xf numFmtId="0" fontId="28" fillId="11" borderId="27" xfId="0" applyFont="1" applyFill="1" applyBorder="1" applyAlignment="1">
      <alignment horizontal="center" vertical="center"/>
    </xf>
    <xf numFmtId="0" fontId="28" fillId="11" borderId="65" xfId="0" applyFont="1" applyFill="1" applyBorder="1" applyAlignment="1">
      <alignment horizontal="center" vertical="center"/>
    </xf>
    <xf numFmtId="0" fontId="28" fillId="11" borderId="53" xfId="0" applyFont="1" applyFill="1" applyBorder="1" applyAlignment="1">
      <alignment horizontal="center" vertical="center"/>
    </xf>
    <xf numFmtId="0" fontId="28" fillId="11" borderId="35" xfId="0" applyFont="1" applyFill="1" applyBorder="1" applyAlignment="1">
      <alignment horizontal="center" vertical="center" wrapText="1"/>
    </xf>
    <xf numFmtId="0" fontId="28" fillId="11" borderId="3" xfId="0" applyFont="1" applyFill="1" applyBorder="1" applyAlignment="1">
      <alignment horizontal="center" vertical="center" wrapText="1"/>
    </xf>
    <xf numFmtId="0" fontId="28" fillId="11" borderId="40" xfId="0" applyFont="1" applyFill="1" applyBorder="1" applyAlignment="1">
      <alignment horizontal="center" vertical="center"/>
    </xf>
    <xf numFmtId="0" fontId="28" fillId="11" borderId="64" xfId="0" applyFont="1" applyFill="1" applyBorder="1" applyAlignment="1">
      <alignment horizontal="center" vertical="center"/>
    </xf>
    <xf numFmtId="0" fontId="28" fillId="11" borderId="25" xfId="0" applyFont="1" applyFill="1" applyBorder="1" applyAlignment="1">
      <alignment horizontal="center" vertical="center"/>
    </xf>
    <xf numFmtId="0" fontId="29" fillId="11" borderId="35" xfId="0" applyFont="1" applyFill="1" applyBorder="1" applyAlignment="1">
      <alignment horizontal="center" vertical="center" wrapText="1"/>
    </xf>
    <xf numFmtId="0" fontId="29" fillId="11" borderId="3" xfId="0" applyFont="1" applyFill="1" applyBorder="1" applyAlignment="1">
      <alignment horizontal="center" vertical="center" wrapText="1"/>
    </xf>
    <xf numFmtId="0" fontId="28" fillId="11" borderId="37" xfId="0" applyFont="1" applyFill="1" applyBorder="1" applyAlignment="1">
      <alignment horizontal="center" vertical="center" wrapText="1"/>
    </xf>
    <xf numFmtId="0" fontId="28" fillId="11" borderId="4" xfId="0" applyFont="1" applyFill="1" applyBorder="1" applyAlignment="1">
      <alignment horizontal="center" vertical="center" wrapText="1"/>
    </xf>
    <xf numFmtId="0" fontId="56" fillId="0" borderId="41" xfId="0" applyFont="1" applyBorder="1" applyAlignment="1">
      <alignment horizontal="center" vertical="center"/>
    </xf>
    <xf numFmtId="0" fontId="56" fillId="0" borderId="42" xfId="0" applyFont="1" applyBorder="1" applyAlignment="1">
      <alignment horizontal="center" vertical="center"/>
    </xf>
    <xf numFmtId="0" fontId="56" fillId="0" borderId="43" xfId="0" applyFont="1" applyBorder="1" applyAlignment="1">
      <alignment horizontal="center" vertical="center"/>
    </xf>
    <xf numFmtId="0" fontId="56" fillId="0" borderId="44" xfId="0" applyFont="1" applyBorder="1" applyAlignment="1">
      <alignment horizontal="center" vertical="center"/>
    </xf>
    <xf numFmtId="0" fontId="56" fillId="0" borderId="45" xfId="0" applyFont="1" applyBorder="1" applyAlignment="1">
      <alignment horizontal="center" vertical="center"/>
    </xf>
    <xf numFmtId="0" fontId="56" fillId="0" borderId="46" xfId="0" applyFont="1" applyBorder="1" applyAlignment="1">
      <alignment horizontal="center" vertical="center"/>
    </xf>
    <xf numFmtId="0" fontId="26" fillId="0" borderId="13" xfId="0" applyFont="1" applyBorder="1" applyAlignment="1">
      <alignment horizontal="center" vertical="top"/>
    </xf>
    <xf numFmtId="0" fontId="25" fillId="0" borderId="62" xfId="0" applyFont="1" applyBorder="1" applyAlignment="1">
      <alignment horizontal="center" vertical="center"/>
    </xf>
    <xf numFmtId="0" fontId="25" fillId="0" borderId="85" xfId="0" applyFont="1" applyBorder="1" applyAlignment="1">
      <alignment horizontal="center" vertical="center"/>
    </xf>
    <xf numFmtId="0" fontId="25" fillId="0" borderId="63" xfId="0" applyFont="1" applyBorder="1" applyAlignment="1">
      <alignment horizontal="center" vertical="center"/>
    </xf>
    <xf numFmtId="0" fontId="34" fillId="0" borderId="62" xfId="0" applyFont="1" applyBorder="1" applyAlignment="1">
      <alignment horizontal="center" vertical="center"/>
    </xf>
    <xf numFmtId="0" fontId="34" fillId="0" borderId="85" xfId="0" applyFont="1" applyBorder="1" applyAlignment="1">
      <alignment horizontal="center" vertical="center"/>
    </xf>
    <xf numFmtId="0" fontId="34" fillId="0" borderId="63" xfId="0" applyFont="1" applyBorder="1" applyAlignment="1">
      <alignment horizontal="center" vertical="center"/>
    </xf>
    <xf numFmtId="0" fontId="45" fillId="11" borderId="68" xfId="0" applyFont="1" applyFill="1" applyBorder="1" applyAlignment="1">
      <alignment horizontal="center" vertical="center"/>
    </xf>
    <xf numFmtId="0" fontId="45" fillId="11" borderId="69" xfId="0" applyFont="1" applyFill="1" applyBorder="1" applyAlignment="1">
      <alignment horizontal="center" vertical="center"/>
    </xf>
    <xf numFmtId="0" fontId="54" fillId="0" borderId="41" xfId="0" applyFont="1" applyBorder="1" applyAlignment="1">
      <alignment horizontal="center" vertical="center"/>
    </xf>
    <xf numFmtId="0" fontId="54" fillId="0" borderId="42" xfId="0" applyFont="1" applyBorder="1" applyAlignment="1">
      <alignment horizontal="center" vertical="center"/>
    </xf>
    <xf numFmtId="0" fontId="54" fillId="0" borderId="43" xfId="0" applyFont="1" applyBorder="1" applyAlignment="1">
      <alignment horizontal="center" vertical="center"/>
    </xf>
    <xf numFmtId="0" fontId="54" fillId="0" borderId="44" xfId="0" applyFont="1" applyBorder="1" applyAlignment="1">
      <alignment horizontal="center" vertical="center"/>
    </xf>
    <xf numFmtId="0" fontId="54" fillId="0" borderId="45" xfId="0" applyFont="1" applyBorder="1" applyAlignment="1">
      <alignment horizontal="center" vertical="center"/>
    </xf>
    <xf numFmtId="0" fontId="54" fillId="0" borderId="46" xfId="0" applyFont="1" applyBorder="1" applyAlignment="1">
      <alignment horizontal="center" vertical="center"/>
    </xf>
    <xf numFmtId="0" fontId="9" fillId="12" borderId="86" xfId="3" applyFont="1" applyFill="1" applyBorder="1" applyAlignment="1">
      <alignment horizontal="center" vertical="center" wrapText="1"/>
    </xf>
    <xf numFmtId="0" fontId="9" fillId="12" borderId="0" xfId="3" applyFont="1" applyFill="1" applyBorder="1" applyAlignment="1">
      <alignment horizontal="center" vertical="center" wrapText="1"/>
    </xf>
    <xf numFmtId="175" fontId="9" fillId="16" borderId="0" xfId="3" applyNumberFormat="1" applyFont="1" applyFill="1" applyBorder="1" applyAlignment="1">
      <alignment horizontal="center" vertical="center" wrapText="1"/>
    </xf>
    <xf numFmtId="0" fontId="9" fillId="16" borderId="0" xfId="3" applyFont="1" applyFill="1" applyBorder="1" applyAlignment="1">
      <alignment horizontal="center" vertical="center" wrapText="1"/>
    </xf>
    <xf numFmtId="0" fontId="9" fillId="12" borderId="65" xfId="3" applyFont="1" applyFill="1" applyBorder="1" applyAlignment="1">
      <alignment horizontal="center" vertical="center" wrapText="1"/>
    </xf>
    <xf numFmtId="0" fontId="9" fillId="12" borderId="77" xfId="3" applyFont="1" applyFill="1" applyBorder="1" applyAlignment="1">
      <alignment horizontal="center" vertical="center" wrapText="1"/>
    </xf>
    <xf numFmtId="175" fontId="9" fillId="12" borderId="77" xfId="3" applyNumberFormat="1" applyFont="1" applyFill="1" applyBorder="1" applyAlignment="1">
      <alignment horizontal="center" vertical="center" wrapText="1"/>
    </xf>
    <xf numFmtId="0" fontId="8" fillId="12" borderId="74" xfId="3" applyFont="1" applyFill="1" applyBorder="1" applyAlignment="1" applyProtection="1">
      <alignment horizontal="center" vertical="center"/>
      <protection locked="0"/>
    </xf>
    <xf numFmtId="0" fontId="8" fillId="12" borderId="75" xfId="3" applyFont="1" applyFill="1" applyBorder="1" applyAlignment="1" applyProtection="1">
      <alignment horizontal="center" vertical="center"/>
      <protection locked="0"/>
    </xf>
    <xf numFmtId="0" fontId="8" fillId="12" borderId="76" xfId="3" applyFont="1" applyFill="1" applyBorder="1" applyAlignment="1" applyProtection="1">
      <alignment horizontal="center" vertical="center"/>
      <protection locked="0"/>
    </xf>
    <xf numFmtId="0" fontId="8" fillId="12" borderId="65" xfId="3" applyFont="1" applyFill="1" applyBorder="1" applyAlignment="1" applyProtection="1">
      <alignment horizontal="center" vertical="center"/>
      <protection locked="0"/>
    </xf>
    <xf numFmtId="0" fontId="8" fillId="12" borderId="77" xfId="3" applyFont="1" applyFill="1" applyBorder="1" applyAlignment="1" applyProtection="1">
      <alignment horizontal="center" vertical="center"/>
      <protection locked="0"/>
    </xf>
    <xf numFmtId="0" fontId="8" fillId="12" borderId="78" xfId="3" applyFont="1" applyFill="1" applyBorder="1" applyAlignment="1" applyProtection="1">
      <alignment horizontal="center" vertical="center"/>
      <protection locked="0"/>
    </xf>
    <xf numFmtId="0" fontId="55" fillId="4" borderId="74" xfId="3" applyFont="1" applyFill="1" applyBorder="1" applyAlignment="1">
      <alignment horizontal="center" vertical="center"/>
    </xf>
    <xf numFmtId="0" fontId="55" fillId="4" borderId="75" xfId="3" applyFont="1" applyFill="1" applyBorder="1" applyAlignment="1">
      <alignment horizontal="center" vertical="center"/>
    </xf>
    <xf numFmtId="0" fontId="55" fillId="4" borderId="76" xfId="3" applyFont="1" applyFill="1" applyBorder="1" applyAlignment="1">
      <alignment horizontal="center" vertical="center"/>
    </xf>
    <xf numFmtId="0" fontId="55" fillId="4" borderId="65" xfId="3" applyFont="1" applyFill="1" applyBorder="1" applyAlignment="1">
      <alignment horizontal="center" vertical="center"/>
    </xf>
    <xf numFmtId="0" fontId="55" fillId="4" borderId="77" xfId="3" applyFont="1" applyFill="1" applyBorder="1" applyAlignment="1">
      <alignment horizontal="center" vertical="center"/>
    </xf>
    <xf numFmtId="0" fontId="55" fillId="4" borderId="78" xfId="3" applyFont="1" applyFill="1" applyBorder="1" applyAlignment="1">
      <alignment horizontal="center" vertical="center"/>
    </xf>
    <xf numFmtId="170" fontId="10" fillId="5" borderId="83" xfId="3" applyNumberFormat="1" applyFont="1" applyFill="1" applyBorder="1" applyAlignment="1" applyProtection="1">
      <alignment horizontal="center"/>
      <protection locked="0"/>
    </xf>
    <xf numFmtId="170" fontId="10" fillId="5" borderId="84" xfId="3" applyNumberFormat="1" applyFont="1" applyFill="1" applyBorder="1" applyAlignment="1" applyProtection="1">
      <alignment horizontal="center"/>
      <protection locked="0"/>
    </xf>
    <xf numFmtId="0" fontId="11" fillId="0" borderId="0" xfId="3" applyFont="1" applyBorder="1" applyAlignment="1">
      <alignment horizontal="center" wrapText="1"/>
    </xf>
    <xf numFmtId="0" fontId="11" fillId="0" borderId="77" xfId="3" applyFont="1" applyBorder="1" applyAlignment="1">
      <alignment horizontal="center" wrapText="1"/>
    </xf>
    <xf numFmtId="0" fontId="11" fillId="0" borderId="78" xfId="3" applyFont="1" applyBorder="1" applyAlignment="1">
      <alignment horizontal="center" wrapText="1"/>
    </xf>
    <xf numFmtId="20" fontId="12" fillId="0" borderId="36" xfId="3" applyNumberFormat="1" applyFont="1" applyBorder="1" applyAlignment="1">
      <alignment horizontal="center" vertical="center"/>
    </xf>
    <xf numFmtId="20" fontId="12" fillId="0" borderId="24" xfId="3" applyNumberFormat="1" applyFont="1" applyBorder="1" applyAlignment="1">
      <alignment horizontal="center" vertical="center"/>
    </xf>
    <xf numFmtId="20" fontId="13" fillId="0" borderId="35" xfId="3" applyNumberFormat="1" applyFont="1" applyBorder="1" applyAlignment="1">
      <alignment horizontal="center" vertical="center"/>
    </xf>
    <xf numFmtId="20" fontId="13" fillId="0" borderId="3" xfId="3" applyNumberFormat="1" applyFont="1" applyBorder="1" applyAlignment="1">
      <alignment horizontal="center" vertical="center"/>
    </xf>
    <xf numFmtId="20" fontId="14" fillId="0" borderId="35" xfId="3" applyNumberFormat="1" applyFont="1" applyBorder="1" applyAlignment="1">
      <alignment horizontal="center" vertical="center"/>
    </xf>
    <xf numFmtId="20" fontId="14" fillId="0" borderId="3" xfId="3" applyNumberFormat="1" applyFont="1" applyBorder="1" applyAlignment="1">
      <alignment horizontal="center" vertical="center"/>
    </xf>
    <xf numFmtId="0" fontId="15" fillId="3" borderId="35" xfId="3" applyFont="1" applyFill="1" applyBorder="1" applyAlignment="1">
      <alignment horizontal="center" vertical="center" wrapText="1"/>
    </xf>
    <xf numFmtId="0" fontId="15" fillId="3" borderId="3" xfId="3" applyFont="1" applyFill="1" applyBorder="1" applyAlignment="1">
      <alignment horizontal="center" vertical="center" wrapText="1"/>
    </xf>
    <xf numFmtId="172" fontId="15" fillId="6" borderId="35" xfId="3" applyNumberFormat="1" applyFont="1" applyFill="1" applyBorder="1" applyAlignment="1">
      <alignment horizontal="center" vertical="center"/>
    </xf>
    <xf numFmtId="172" fontId="15" fillId="6" borderId="3" xfId="3" applyNumberFormat="1" applyFont="1" applyFill="1" applyBorder="1" applyAlignment="1">
      <alignment horizontal="center" vertical="center"/>
    </xf>
    <xf numFmtId="0" fontId="15" fillId="6" borderId="37" xfId="3" applyFont="1" applyFill="1" applyBorder="1" applyAlignment="1">
      <alignment horizontal="center" vertical="center"/>
    </xf>
    <xf numFmtId="0" fontId="15" fillId="6" borderId="4" xfId="3" applyFont="1" applyFill="1" applyBorder="1" applyAlignment="1">
      <alignment horizontal="center" vertical="center"/>
    </xf>
    <xf numFmtId="0" fontId="57" fillId="0" borderId="41" xfId="0" applyFont="1" applyBorder="1" applyAlignment="1">
      <alignment horizontal="center" vertical="center"/>
    </xf>
    <xf numFmtId="0" fontId="57" fillId="0" borderId="42" xfId="0" applyFont="1" applyBorder="1" applyAlignment="1">
      <alignment horizontal="center" vertical="center"/>
    </xf>
    <xf numFmtId="0" fontId="57" fillId="0" borderId="43" xfId="0" applyFont="1" applyBorder="1" applyAlignment="1">
      <alignment horizontal="center" vertical="center"/>
    </xf>
    <xf numFmtId="0" fontId="57" fillId="0" borderId="44" xfId="0" applyFont="1" applyBorder="1" applyAlignment="1">
      <alignment horizontal="center" vertical="center"/>
    </xf>
    <xf numFmtId="0" fontId="57" fillId="0" borderId="45" xfId="0" applyFont="1" applyBorder="1" applyAlignment="1">
      <alignment horizontal="center" vertical="center"/>
    </xf>
    <xf numFmtId="0" fontId="57" fillId="0" borderId="46" xfId="0" applyFont="1" applyBorder="1" applyAlignment="1">
      <alignment horizontal="center" vertical="center"/>
    </xf>
    <xf numFmtId="20" fontId="44" fillId="4" borderId="74" xfId="3" applyNumberFormat="1" applyFont="1" applyFill="1" applyBorder="1" applyAlignment="1">
      <alignment horizontal="center" vertical="center"/>
    </xf>
    <xf numFmtId="20" fontId="44" fillId="4" borderId="75" xfId="3" applyNumberFormat="1" applyFont="1" applyFill="1" applyBorder="1" applyAlignment="1">
      <alignment horizontal="center" vertical="center"/>
    </xf>
    <xf numFmtId="20" fontId="44" fillId="4" borderId="65" xfId="3" applyNumberFormat="1" applyFont="1" applyFill="1" applyBorder="1" applyAlignment="1">
      <alignment horizontal="center" vertical="center"/>
    </xf>
    <xf numFmtId="20" fontId="44" fillId="4" borderId="77" xfId="3" applyNumberFormat="1" applyFont="1" applyFill="1" applyBorder="1" applyAlignment="1">
      <alignment horizontal="center" vertical="center"/>
    </xf>
    <xf numFmtId="20" fontId="44" fillId="4" borderId="76" xfId="3" applyNumberFormat="1" applyFont="1" applyFill="1" applyBorder="1" applyAlignment="1">
      <alignment horizontal="center" vertical="center"/>
    </xf>
    <xf numFmtId="20" fontId="44" fillId="4" borderId="78" xfId="3" applyNumberFormat="1" applyFont="1" applyFill="1" applyBorder="1" applyAlignment="1">
      <alignment horizontal="center" vertical="center"/>
    </xf>
    <xf numFmtId="0" fontId="28" fillId="11" borderId="11" xfId="0" applyFont="1" applyFill="1" applyBorder="1" applyAlignment="1">
      <alignment horizontal="center" vertical="center"/>
    </xf>
    <xf numFmtId="0" fontId="28" fillId="11" borderId="16" xfId="0" applyFont="1" applyFill="1" applyBorder="1" applyAlignment="1">
      <alignment horizontal="center" vertical="center"/>
    </xf>
    <xf numFmtId="0" fontId="28" fillId="11" borderId="12" xfId="0" applyFont="1" applyFill="1" applyBorder="1" applyAlignment="1">
      <alignment horizontal="center" vertical="center"/>
    </xf>
    <xf numFmtId="0" fontId="28" fillId="11" borderId="21" xfId="0" applyFont="1" applyFill="1" applyBorder="1" applyAlignment="1">
      <alignment horizontal="center" vertical="center"/>
    </xf>
    <xf numFmtId="0" fontId="28" fillId="11" borderId="17" xfId="0" applyFont="1" applyFill="1" applyBorder="1" applyAlignment="1">
      <alignment horizontal="center" vertical="center" wrapText="1"/>
    </xf>
    <xf numFmtId="0" fontId="28" fillId="11" borderId="22" xfId="0" applyFont="1" applyFill="1" applyBorder="1" applyAlignment="1">
      <alignment horizontal="center" vertical="center" wrapText="1"/>
    </xf>
    <xf numFmtId="0" fontId="29" fillId="11" borderId="17" xfId="0" applyFont="1" applyFill="1" applyBorder="1" applyAlignment="1">
      <alignment horizontal="center" vertical="center" wrapText="1"/>
    </xf>
    <xf numFmtId="0" fontId="29" fillId="11" borderId="22" xfId="0" applyFont="1" applyFill="1" applyBorder="1" applyAlignment="1">
      <alignment horizontal="center" vertical="center" wrapText="1"/>
    </xf>
    <xf numFmtId="0" fontId="28" fillId="11" borderId="20" xfId="0" applyFont="1" applyFill="1" applyBorder="1" applyAlignment="1">
      <alignment horizontal="center" vertical="center" wrapText="1"/>
    </xf>
    <xf numFmtId="0" fontId="28" fillId="11" borderId="23" xfId="0" applyFont="1" applyFill="1" applyBorder="1" applyAlignment="1">
      <alignment horizontal="center" vertical="center" wrapText="1"/>
    </xf>
    <xf numFmtId="0" fontId="28" fillId="11" borderId="18" xfId="0" applyFont="1" applyFill="1" applyBorder="1" applyAlignment="1">
      <alignment horizontal="center" vertical="center"/>
    </xf>
    <xf numFmtId="0" fontId="28" fillId="11" borderId="19" xfId="0" applyFont="1" applyFill="1" applyBorder="1" applyAlignment="1">
      <alignment horizontal="center" vertical="center"/>
    </xf>
    <xf numFmtId="0" fontId="28" fillId="11" borderId="14" xfId="0" applyFont="1" applyFill="1" applyBorder="1" applyAlignment="1">
      <alignment horizontal="center" vertical="center"/>
    </xf>
    <xf numFmtId="0" fontId="7" fillId="0" borderId="41" xfId="3" applyBorder="1" applyAlignment="1">
      <alignment horizontal="center"/>
    </xf>
    <xf numFmtId="0" fontId="7" fillId="0" borderId="42" xfId="3" applyBorder="1" applyAlignment="1">
      <alignment horizontal="center"/>
    </xf>
    <xf numFmtId="0" fontId="7" fillId="0" borderId="43" xfId="3" applyBorder="1" applyAlignment="1">
      <alignment horizontal="center"/>
    </xf>
    <xf numFmtId="0" fontId="7" fillId="0" borderId="44" xfId="3" applyBorder="1" applyAlignment="1">
      <alignment horizontal="center"/>
    </xf>
    <xf numFmtId="0" fontId="7" fillId="0" borderId="45" xfId="3" applyBorder="1" applyAlignment="1">
      <alignment horizontal="center"/>
    </xf>
    <xf numFmtId="0" fontId="7" fillId="0" borderId="46" xfId="3" applyBorder="1" applyAlignment="1">
      <alignment horizontal="center"/>
    </xf>
    <xf numFmtId="0" fontId="26" fillId="0" borderId="62" xfId="0" applyFont="1" applyBorder="1" applyAlignment="1">
      <alignment horizontal="center" vertical="top"/>
    </xf>
    <xf numFmtId="0" fontId="26" fillId="0" borderId="85" xfId="0" applyFont="1" applyBorder="1" applyAlignment="1">
      <alignment horizontal="center" vertical="top"/>
    </xf>
    <xf numFmtId="0" fontId="26" fillId="0" borderId="63" xfId="0" applyFont="1" applyBorder="1" applyAlignment="1">
      <alignment horizontal="center" vertical="top"/>
    </xf>
    <xf numFmtId="0" fontId="7" fillId="0" borderId="8" xfId="3" applyBorder="1" applyAlignment="1">
      <alignment horizontal="center"/>
    </xf>
    <xf numFmtId="0" fontId="28" fillId="11" borderId="81" xfId="0" applyFont="1" applyFill="1" applyBorder="1" applyAlignment="1">
      <alignment horizontal="center" vertical="center"/>
    </xf>
    <xf numFmtId="0" fontId="28" fillId="11" borderId="72" xfId="0" applyFont="1" applyFill="1" applyBorder="1" applyAlignment="1">
      <alignment horizontal="center" vertical="center"/>
    </xf>
    <xf numFmtId="0" fontId="28" fillId="11" borderId="48" xfId="0" applyFont="1" applyFill="1" applyBorder="1" applyAlignment="1">
      <alignment horizontal="center" vertical="center"/>
    </xf>
    <xf numFmtId="0" fontId="28" fillId="11" borderId="26" xfId="0" applyFont="1" applyFill="1" applyBorder="1" applyAlignment="1">
      <alignment horizontal="center" vertical="center"/>
    </xf>
    <xf numFmtId="0" fontId="28" fillId="11" borderId="72" xfId="0" applyFont="1" applyFill="1" applyBorder="1" applyAlignment="1">
      <alignment horizontal="center" vertical="center" wrapText="1"/>
    </xf>
    <xf numFmtId="0" fontId="28" fillId="11" borderId="26" xfId="0" applyFont="1" applyFill="1" applyBorder="1" applyAlignment="1">
      <alignment horizontal="center" vertical="center" wrapText="1"/>
    </xf>
    <xf numFmtId="0" fontId="28" fillId="11" borderId="82" xfId="0" applyFont="1" applyFill="1" applyBorder="1" applyAlignment="1">
      <alignment horizontal="center" vertical="center" wrapText="1"/>
    </xf>
    <xf numFmtId="0" fontId="28" fillId="11" borderId="49" xfId="0" applyFont="1" applyFill="1" applyBorder="1" applyAlignment="1">
      <alignment horizontal="center" vertical="center" wrapText="1"/>
    </xf>
    <xf numFmtId="2" fontId="9" fillId="12" borderId="77" xfId="3" applyNumberFormat="1" applyFont="1" applyFill="1" applyBorder="1" applyAlignment="1">
      <alignment horizontal="center" vertical="center" wrapText="1"/>
    </xf>
  </cellXfs>
  <cellStyles count="474">
    <cellStyle name="Excel Built-in Normal" xfId="2" xr:uid="{00000000-0005-0000-0000-000000000000}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3" builtinId="8" hidden="1"/>
    <cellStyle name="Lien hypertexte" xfId="465" builtinId="8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4" builtinId="9" hidden="1"/>
    <cellStyle name="Lien hypertexte visité" xfId="466" builtinId="9" hidden="1"/>
    <cellStyle name="Normal" xfId="0" builtinId="0"/>
    <cellStyle name="Normal 2" xfId="1" xr:uid="{00000000-0005-0000-0000-0000CE010000}"/>
    <cellStyle name="Normal 2 2" xfId="462" xr:uid="{00000000-0005-0000-0000-0000CF010000}"/>
    <cellStyle name="Normal 2 3" xfId="468" xr:uid="{00000000-0005-0000-0000-0000D0010000}"/>
    <cellStyle name="Normal 2 3 2" xfId="472" xr:uid="{00000000-0005-0000-0000-0000D1010000}"/>
    <cellStyle name="Normal 3" xfId="4" xr:uid="{00000000-0005-0000-0000-0000D2010000}"/>
    <cellStyle name="Normal 3 2" xfId="469" xr:uid="{00000000-0005-0000-0000-0000D3010000}"/>
    <cellStyle name="Normal 4" xfId="3" xr:uid="{00000000-0005-0000-0000-0000D4010000}"/>
    <cellStyle name="Normal 4 2" xfId="471" xr:uid="{00000000-0005-0000-0000-0000D5010000}"/>
    <cellStyle name="Normal 4 3" xfId="470" xr:uid="{00000000-0005-0000-0000-0000D6010000}"/>
    <cellStyle name="Normal 5" xfId="461" xr:uid="{00000000-0005-0000-0000-0000D7010000}"/>
    <cellStyle name="Normal 6" xfId="467" xr:uid="{00000000-0005-0000-0000-0000D8010000}"/>
    <cellStyle name="Normal 6 2" xfId="473" xr:uid="{00000000-0005-0000-0000-0000D9010000}"/>
  </cellStyles>
  <dxfs count="299">
    <dxf>
      <font>
        <condense val="0"/>
        <extend val="0"/>
        <color indexed="57"/>
      </font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57"/>
      </font>
    </dxf>
    <dxf>
      <font>
        <condense val="0"/>
        <extend val="0"/>
        <color auto="1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57"/>
      </font>
    </dxf>
    <dxf>
      <font>
        <condense val="0"/>
        <extend val="0"/>
        <color auto="1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57"/>
      </font>
    </dxf>
    <dxf>
      <font>
        <condense val="0"/>
        <extend val="0"/>
        <color auto="1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theme="0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57"/>
      </font>
    </dxf>
    <dxf>
      <font>
        <condense val="0"/>
        <extend val="0"/>
        <color auto="1"/>
      </font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57"/>
      </font>
    </dxf>
    <dxf>
      <font>
        <condense val="0"/>
        <extend val="0"/>
        <color auto="1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57"/>
      </font>
    </dxf>
    <dxf>
      <font>
        <condense val="0"/>
        <extend val="0"/>
        <color auto="1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rgb="FFFF0000"/>
      </font>
    </dxf>
    <dxf>
      <font>
        <color rgb="FF0066CC"/>
      </font>
    </dxf>
    <dxf>
      <font>
        <color rgb="FF0066CC"/>
      </font>
      <fill>
        <patternFill>
          <bgColor rgb="FFFFFF00"/>
        </patternFill>
      </fill>
    </dxf>
    <dxf>
      <font>
        <color rgb="FFFF0000"/>
      </font>
    </dxf>
    <dxf>
      <font>
        <color rgb="FF0066CC"/>
      </font>
      <fill>
        <patternFill patternType="none">
          <bgColor auto="1"/>
        </patternFill>
      </fill>
    </dxf>
    <dxf>
      <font>
        <color rgb="FF0066CC"/>
      </font>
      <fill>
        <patternFill>
          <bgColor rgb="FFFFFF00"/>
        </patternFill>
      </fill>
    </dxf>
    <dxf>
      <font>
        <color rgb="FFFF0000"/>
      </font>
    </dxf>
    <dxf>
      <font>
        <color rgb="FF0066CC"/>
      </font>
    </dxf>
    <dxf>
      <font>
        <color rgb="FFFF0000"/>
      </font>
    </dxf>
    <dxf>
      <font>
        <color rgb="FF0066CC"/>
      </font>
    </dxf>
    <dxf>
      <font>
        <color rgb="FF0066CC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0066CC"/>
      </font>
      <fill>
        <patternFill>
          <bgColor rgb="FFFFFF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0066CC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theme="0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57"/>
      </font>
    </dxf>
    <dxf>
      <font>
        <condense val="0"/>
        <extend val="0"/>
        <color auto="1"/>
      </font>
    </dxf>
    <dxf>
      <font>
        <color theme="0"/>
      </font>
      <fill>
        <patternFill>
          <bgColor rgb="FFFF0000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ndense val="0"/>
        <extend val="0"/>
        <color indexed="57"/>
      </font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auto="1"/>
      </font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auto="1"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57"/>
      </font>
    </dxf>
    <dxf>
      <font>
        <condense val="0"/>
        <extend val="0"/>
        <color auto="1"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57"/>
      </font>
    </dxf>
    <dxf>
      <font>
        <condense val="0"/>
        <extend val="0"/>
        <color auto="1"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lor theme="0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57"/>
      </font>
    </dxf>
    <dxf>
      <font>
        <condense val="0"/>
        <extend val="0"/>
        <color auto="1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0066CC"/>
      </font>
    </dxf>
    <dxf>
      <font>
        <color rgb="FF0066CC"/>
      </font>
      <fill>
        <patternFill>
          <bgColor rgb="FFFFFF00"/>
        </patternFill>
      </fill>
    </dxf>
    <dxf>
      <font>
        <color rgb="FFFF0000"/>
      </font>
    </dxf>
    <dxf>
      <font>
        <color rgb="FF0066CC"/>
      </font>
      <fill>
        <patternFill patternType="none">
          <bgColor auto="1"/>
        </patternFill>
      </fill>
    </dxf>
    <dxf>
      <font>
        <color rgb="FF0066CC"/>
      </font>
      <fill>
        <patternFill>
          <bgColor rgb="FFFFFF00"/>
        </patternFill>
      </fill>
    </dxf>
    <dxf>
      <font>
        <color rgb="FFFF0000"/>
      </font>
    </dxf>
    <dxf>
      <font>
        <color rgb="FF0066CC"/>
      </font>
    </dxf>
    <dxf>
      <font>
        <color rgb="FFFF0000"/>
      </font>
    </dxf>
    <dxf>
      <font>
        <color rgb="FF0066CC"/>
      </font>
    </dxf>
    <dxf>
      <font>
        <color rgb="FF0066CC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0066CC"/>
      </font>
      <fill>
        <patternFill>
          <bgColor rgb="FFFFFF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0066CC"/>
      </font>
      <fill>
        <patternFill>
          <bgColor rgb="FFFFFF00"/>
        </patternFill>
      </fill>
    </dxf>
    <dxf>
      <font>
        <color rgb="FF0033CC"/>
      </font>
      <fill>
        <patternFill>
          <bgColor rgb="FF0033CC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theme="0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57"/>
      </font>
    </dxf>
    <dxf>
      <font>
        <condense val="0"/>
        <extend val="0"/>
        <color auto="1"/>
      </font>
    </dxf>
    <dxf>
      <font>
        <color theme="0"/>
      </font>
      <fill>
        <patternFill>
          <bgColor rgb="FFFF0000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</dxfs>
  <tableStyles count="0" defaultTableStyle="TableStyleMedium9" defaultPivotStyle="PivotStyleMedium4"/>
  <colors>
    <mruColors>
      <color rgb="FF0033CC"/>
      <color rgb="FF33CC33"/>
      <color rgb="FF0066CC"/>
      <color rgb="FFFFFF99"/>
      <color rgb="FF66FFFF"/>
      <color rgb="FFCCFFCC"/>
      <color rgb="FF66FFCC"/>
      <color rgb="FF00FFFF"/>
      <color rgb="FFCCFFFF"/>
      <color rgb="FF00B0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5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4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3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2.xml"/><Relationship Id="rId22" Type="http://schemas.microsoft.com/office/2006/relationships/vbaProject" Target="vbaProject.bin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192768</xdr:colOff>
      <xdr:row>35</xdr:row>
      <xdr:rowOff>136072</xdr:rowOff>
    </xdr:from>
    <xdr:ext cx="2159000" cy="1079499"/>
    <xdr:sp macro="[0]!IMP_DEB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>
          <a:spLocks noChangeAspect="1"/>
        </xdr:cNvSpPr>
      </xdr:nvSpPr>
      <xdr:spPr>
        <a:xfrm>
          <a:off x="192768" y="8645072"/>
          <a:ext cx="2159000" cy="1079499"/>
        </a:xfrm>
        <a:prstGeom prst="roundRect">
          <a:avLst/>
        </a:prstGeom>
        <a:ln>
          <a:noFill/>
        </a:ln>
        <a:effectLst>
          <a:outerShdw blurRad="107950" dir="5400000" sx="96000" sy="96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rtlCol="0" anchor="ctr">
          <a:noAutofit/>
          <a:scene3d>
            <a:camera prst="orthographicFront"/>
            <a:lightRig rig="brightRoom" dir="t"/>
          </a:scene3d>
          <a:sp3d contourW="6350" prstMaterial="plastic">
            <a:bevelT w="20320" h="20320" prst="angle"/>
            <a:contourClr>
              <a:schemeClr val="accent1">
                <a:tint val="100000"/>
                <a:shade val="100000"/>
                <a:hueMod val="100000"/>
                <a:satMod val="100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all" spc="0" normalizeH="0" baseline="0" noProof="0">
              <a:ln/>
              <a:solidFill>
                <a:schemeClr val="accent1"/>
              </a:solidFill>
              <a:effectLst>
                <a:outerShdw blurRad="19685" dist="12700" dir="5400000" algn="tl" rotWithShape="0">
                  <a:schemeClr val="accent1">
                    <a:satMod val="130000"/>
                    <a:alpha val="60000"/>
                  </a:schemeClr>
                </a:outerShdw>
                <a:reflection blurRad="10000" stA="55000" endPos="48000" dist="500" dir="5400000" sy="-100000" algn="bl" rotWithShape="0"/>
              </a:effectLst>
              <a:uLnTx/>
              <a:uFillTx/>
              <a:latin typeface="Calibri"/>
              <a:ea typeface="+mn-ea"/>
              <a:cs typeface="+mn-cs"/>
            </a:rPr>
            <a:t>Impression 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400" b="1" i="0" u="none" strike="noStrike" kern="0" cap="all" spc="0" normalizeH="0" baseline="0" noProof="0">
            <a:ln/>
            <a:solidFill>
              <a:schemeClr val="accent1"/>
            </a:solidFill>
            <a:effectLst>
              <a:outerShdw blurRad="19685" dist="12700" dir="5400000" algn="tl" rotWithShape="0">
                <a:schemeClr val="accent1">
                  <a:satMod val="130000"/>
                  <a:alpha val="60000"/>
                </a:schemeClr>
              </a:outerShdw>
              <a:reflection blurRad="10000" stA="55000" endPos="48000" dist="500" dir="5400000" sy="-100000" algn="bl" rotWithShape="0"/>
            </a:effectLst>
            <a:uLnTx/>
            <a:uFillTx/>
            <a:latin typeface="Calibri"/>
            <a:ea typeface="+mn-ea"/>
            <a:cs typeface="+mn-cs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all" spc="0" normalizeH="0" baseline="0" noProof="0">
              <a:ln/>
              <a:solidFill>
                <a:schemeClr val="accent1"/>
              </a:solidFill>
              <a:effectLst>
                <a:outerShdw blurRad="19685" dist="12700" dir="5400000" algn="tl" rotWithShape="0">
                  <a:schemeClr val="accent1">
                    <a:satMod val="130000"/>
                    <a:alpha val="60000"/>
                  </a:schemeClr>
                </a:outerShdw>
                <a:reflection blurRad="10000" stA="55000" endPos="48000" dist="500" dir="5400000" sy="-100000" algn="bl" rotWithShape="0"/>
              </a:effectLst>
              <a:uLnTx/>
              <a:uFillTx/>
              <a:latin typeface="Calibri"/>
              <a:ea typeface="+mn-ea"/>
              <a:cs typeface="+mn-cs"/>
            </a:rPr>
            <a:t>Début  de Mois</a:t>
          </a:r>
        </a:p>
      </xdr:txBody>
    </xdr:sp>
    <xdr:clientData fPrintsWithSheet="0"/>
  </xdr:oneCellAnchor>
  <xdr:twoCellAnchor editAs="oneCell">
    <xdr:from>
      <xdr:col>6</xdr:col>
      <xdr:colOff>2267856</xdr:colOff>
      <xdr:row>35</xdr:row>
      <xdr:rowOff>142119</xdr:rowOff>
    </xdr:from>
    <xdr:to>
      <xdr:col>10</xdr:col>
      <xdr:colOff>426607</xdr:colOff>
      <xdr:row>38</xdr:row>
      <xdr:rowOff>254303</xdr:rowOff>
    </xdr:to>
    <xdr:sp macro="[0]!IMP_SUITEMODIF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14060713" y="8651119"/>
          <a:ext cx="2168323" cy="994834"/>
        </a:xfrm>
        <a:prstGeom prst="roundRect">
          <a:avLst/>
        </a:prstGeom>
        <a:ln w="9525" cap="flat" cmpd="sng" algn="ctr">
          <a:noFill/>
          <a:prstDash val="solid"/>
        </a:ln>
        <a:effectLst>
          <a:glow rad="127000">
            <a:schemeClr val="bg1"/>
          </a:glow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1002">
          <a:schemeClr val="lt2"/>
        </a:fillRef>
        <a:effectRef idx="0">
          <a:scrgbClr r="0" g="0" b="0"/>
        </a:effectRef>
        <a:fontRef idx="major"/>
      </xdr:style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all" spc="0" normalizeH="0" baseline="0" noProof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+mn-ea"/>
              <a:cs typeface="+mn-cs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400" b="1" i="0" u="none" strike="noStrike" kern="0" cap="all" spc="0" normalizeH="0" baseline="0" noProof="0">
            <a:ln w="0"/>
            <a:gradFill flip="none">
              <a:gsLst>
                <a:gs pos="0">
                  <a:schemeClr val="accent1">
                    <a:tint val="75000"/>
                    <a:shade val="75000"/>
                    <a:satMod val="170000"/>
                  </a:schemeClr>
                </a:gs>
                <a:gs pos="49000">
                  <a:schemeClr val="accent1">
                    <a:tint val="88000"/>
                    <a:shade val="65000"/>
                    <a:satMod val="172000"/>
                  </a:schemeClr>
                </a:gs>
                <a:gs pos="50000">
                  <a:schemeClr val="accent1">
                    <a:shade val="65000"/>
                    <a:satMod val="130000"/>
                  </a:schemeClr>
                </a:gs>
                <a:gs pos="92000">
                  <a:schemeClr val="accent1">
                    <a:shade val="50000"/>
                    <a:satMod val="120000"/>
                  </a:schemeClr>
                </a:gs>
                <a:gs pos="100000">
                  <a:schemeClr val="accent1">
                    <a:shade val="48000"/>
                    <a:satMod val="120000"/>
                  </a:schemeClr>
                </a:gs>
              </a:gsLst>
              <a:lin ang="5400000"/>
            </a:gradFill>
            <a:effectLst>
              <a:reflection blurRad="12700" stA="50000" endPos="50000" dist="5000" dir="5400000" sy="-100000" rotWithShape="0"/>
            </a:effectLst>
            <a:uLnTx/>
            <a:uFillTx/>
            <a:latin typeface="Calibri"/>
            <a:ea typeface="+mn-ea"/>
            <a:cs typeface="+mn-cs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all" spc="0" normalizeH="0" baseline="0" noProof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+mn-ea"/>
              <a:cs typeface="+mn-cs"/>
            </a:rPr>
            <a:t>SUITE MODIF</a:t>
          </a:r>
        </a:p>
      </xdr:txBody>
    </xdr:sp>
    <xdr:clientData fPrintsWithSheet="0"/>
  </xdr:twoCellAnchor>
  <xdr:twoCellAnchor editAs="oneCell">
    <xdr:from>
      <xdr:col>19</xdr:col>
      <xdr:colOff>190500</xdr:colOff>
      <xdr:row>48</xdr:row>
      <xdr:rowOff>211667</xdr:rowOff>
    </xdr:from>
    <xdr:to>
      <xdr:col>20</xdr:col>
      <xdr:colOff>848427</xdr:colOff>
      <xdr:row>52</xdr:row>
      <xdr:rowOff>105834</xdr:rowOff>
    </xdr:to>
    <xdr:sp macro="[0]!IMP_HS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23164800" y="12022667"/>
          <a:ext cx="2073273" cy="1113367"/>
        </a:xfrm>
        <a:prstGeom prst="roundRect">
          <a:avLst>
            <a:gd name="adj" fmla="val 30150"/>
          </a:avLst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ln w="9525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600" b="1" i="0" u="none" strike="noStrike" kern="0" cap="all" spc="0" normalizeH="0" baseline="0" noProof="0">
            <a:ln w="0"/>
            <a:solidFill>
              <a:srgbClr val="FF0000"/>
            </a:solidFill>
            <a:effectLst>
              <a:reflection blurRad="12700" stA="50000" endPos="50000" dist="5000" dir="5400000" sy="-100000" rotWithShape="0"/>
            </a:effectLst>
            <a:uLnTx/>
            <a:uFillTx/>
            <a:latin typeface="Calibri"/>
            <a:ea typeface=""/>
            <a:cs typeface="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HS</a:t>
          </a:r>
        </a:p>
      </xdr:txBody>
    </xdr:sp>
    <xdr:clientData fPrintsWithSheet="0"/>
  </xdr:twoCellAnchor>
  <xdr:twoCellAnchor editAs="oneCell">
    <xdr:from>
      <xdr:col>31</xdr:col>
      <xdr:colOff>338667</xdr:colOff>
      <xdr:row>48</xdr:row>
      <xdr:rowOff>169333</xdr:rowOff>
    </xdr:from>
    <xdr:to>
      <xdr:col>33</xdr:col>
      <xdr:colOff>746426</xdr:colOff>
      <xdr:row>52</xdr:row>
      <xdr:rowOff>63500</xdr:rowOff>
    </xdr:to>
    <xdr:sp macro="[0]!IMP_RECUP" textlink="">
      <xdr:nvSpPr>
        <xdr:cNvPr id="8" name="ZoneTexte 7">
          <a:extLst>
            <a:ext uri="{FF2B5EF4-FFF2-40B4-BE49-F238E27FC236}">
              <a16:creationId xmlns:a16="http://schemas.microsoft.com/office/drawing/2014/main" id="{63BF6374-83FB-44E9-B255-8C1A1D26EAFB}"/>
            </a:ext>
          </a:extLst>
        </xdr:cNvPr>
        <xdr:cNvSpPr txBox="1"/>
      </xdr:nvSpPr>
      <xdr:spPr>
        <a:xfrm>
          <a:off x="50468742" y="13094758"/>
          <a:ext cx="2065109" cy="1151467"/>
        </a:xfrm>
        <a:prstGeom prst="roundRect">
          <a:avLst>
            <a:gd name="adj" fmla="val 30150"/>
          </a:avLst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ln w="9525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  <a:bevelB prst="convex"/>
        </a:sp3d>
      </xdr:spPr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extrusionH="57150" contourW="6350" prstMaterial="metal">
            <a:bevelT w="127000" h="31750" prst="relaxedInset"/>
            <a:bevelB w="38100" h="3810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600" b="1" i="0" u="none" strike="noStrike" kern="0" cap="all" spc="0" normalizeH="0" baseline="0" noProof="0">
            <a:ln w="0"/>
            <a:solidFill>
              <a:srgbClr val="FF0000"/>
            </a:solidFill>
            <a:effectLst>
              <a:reflection blurRad="12700" endPos="0" dist="5000" dir="5400000" sy="-100000" rotWithShape="0"/>
            </a:effectLst>
            <a:uLnTx/>
            <a:uFillTx/>
            <a:latin typeface="Calibri"/>
            <a:ea typeface=""/>
            <a:cs typeface="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RECUPERATION</a:t>
          </a:r>
        </a:p>
      </xdr:txBody>
    </xdr:sp>
    <xdr:clientData fPrintsWithSheet="0"/>
  </xdr:twoCellAnchor>
  <xdr:oneCellAnchor>
    <xdr:from>
      <xdr:col>43</xdr:col>
      <xdr:colOff>338667</xdr:colOff>
      <xdr:row>48</xdr:row>
      <xdr:rowOff>169333</xdr:rowOff>
    </xdr:from>
    <xdr:ext cx="2535685" cy="1191188"/>
    <xdr:sp macro="[0]!IMP_RECUP" textlink="">
      <xdr:nvSpPr>
        <xdr:cNvPr id="11" name="ZoneTexte 10">
          <a:extLst>
            <a:ext uri="{FF2B5EF4-FFF2-40B4-BE49-F238E27FC236}">
              <a16:creationId xmlns:a16="http://schemas.microsoft.com/office/drawing/2014/main" id="{F332C0B1-8797-4F13-90E6-EBB3D3B4F73C}"/>
            </a:ext>
          </a:extLst>
        </xdr:cNvPr>
        <xdr:cNvSpPr txBox="1"/>
      </xdr:nvSpPr>
      <xdr:spPr>
        <a:xfrm>
          <a:off x="36472869" y="13261142"/>
          <a:ext cx="2535685" cy="1191188"/>
        </a:xfrm>
        <a:prstGeom prst="roundRect">
          <a:avLst>
            <a:gd name="adj" fmla="val 30150"/>
          </a:avLst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ln w="9525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  <a:bevelB prst="convex"/>
        </a:sp3d>
      </xdr:spPr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extrusionH="57150" contourW="6350" prstMaterial="metal">
            <a:bevelT w="127000" h="31750" prst="relaxedInset"/>
            <a:bevelB w="38100" h="3810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600" b="1" i="0" u="none" strike="noStrike" kern="0" cap="all" spc="0" normalizeH="0" baseline="0" noProof="0">
            <a:ln w="0"/>
            <a:solidFill>
              <a:srgbClr val="FF0000"/>
            </a:solidFill>
            <a:effectLst>
              <a:reflection blurRad="12700" endPos="0" dist="5000" dir="5400000" sy="-100000" rotWithShape="0"/>
            </a:effectLst>
            <a:uLnTx/>
            <a:uFillTx/>
            <a:latin typeface="Calibri"/>
            <a:ea typeface=""/>
            <a:cs typeface="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RECUPERATION</a:t>
          </a:r>
        </a:p>
      </xdr:txBody>
    </xdr:sp>
    <xdr:clientData fPrintsWithSheet="0"/>
  </xdr:oneCellAnchor>
  <xdr:twoCellAnchor editAs="oneCell">
    <xdr:from>
      <xdr:col>3</xdr:col>
      <xdr:colOff>2413001</xdr:colOff>
      <xdr:row>35</xdr:row>
      <xdr:rowOff>148167</xdr:rowOff>
    </xdr:from>
    <xdr:to>
      <xdr:col>4</xdr:col>
      <xdr:colOff>1051267</xdr:colOff>
      <xdr:row>39</xdr:row>
      <xdr:rowOff>14034</xdr:rowOff>
    </xdr:to>
    <xdr:sp macro="[0]!Liste_Administratifs" textlink="">
      <xdr:nvSpPr>
        <xdr:cNvPr id="14" name="ZoneTexte 13">
          <a:extLst>
            <a:ext uri="{FF2B5EF4-FFF2-40B4-BE49-F238E27FC236}">
              <a16:creationId xmlns:a16="http://schemas.microsoft.com/office/drawing/2014/main" id="{2A44D69C-17E0-B34C-B683-BD1AC5F4FF32}"/>
            </a:ext>
          </a:extLst>
        </xdr:cNvPr>
        <xdr:cNvSpPr txBox="1"/>
      </xdr:nvSpPr>
      <xdr:spPr>
        <a:xfrm>
          <a:off x="7852834" y="9927167"/>
          <a:ext cx="2109600" cy="1051200"/>
        </a:xfrm>
        <a:prstGeom prst="roundRect">
          <a:avLst>
            <a:gd name="adj" fmla="val 30150"/>
          </a:avLst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ln w="9525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sunset" dir="t"/>
        </a:scene3d>
        <a:sp3d prstMaterial="matte">
          <a:bevelT w="190500" h="38100"/>
          <a:bevelB prst="convex"/>
        </a:sp3d>
      </xdr:spPr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extrusionH="57150" contourW="6350" prstMaterial="metal">
            <a:bevelT w="127000" h="31750" prst="relaxedInset"/>
            <a:bevelB w="38100" h="3810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chemeClr val="tx1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LISTE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600" b="1" i="0" u="none" strike="noStrike" kern="0" cap="all" spc="0" normalizeH="0" baseline="0" noProof="0">
            <a:ln w="0"/>
            <a:solidFill>
              <a:schemeClr val="tx1"/>
            </a:solidFill>
            <a:effectLst>
              <a:reflection blurRad="12700" stA="50000" endPos="50000" dist="5000" dir="5400000" sy="-100000" rotWithShape="0"/>
            </a:effectLst>
            <a:uLnTx/>
            <a:uFillTx/>
            <a:latin typeface="Calibri"/>
            <a:ea typeface=""/>
            <a:cs typeface="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chemeClr val="tx1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ADMINISTRATIFS</a:t>
          </a:r>
        </a:p>
      </xdr:txBody>
    </xdr:sp>
    <xdr:clientData fPrintsWithSheet="0"/>
  </xdr:twoCellAnchor>
  <xdr:oneCellAnchor>
    <xdr:from>
      <xdr:col>55</xdr:col>
      <xdr:colOff>338667</xdr:colOff>
      <xdr:row>48</xdr:row>
      <xdr:rowOff>169333</xdr:rowOff>
    </xdr:from>
    <xdr:ext cx="2085973" cy="1113367"/>
    <xdr:sp macro="[0]!IMP_ASTREINTEADMINISTRATIF" textlink="">
      <xdr:nvSpPr>
        <xdr:cNvPr id="15" name="ZoneTexte 14">
          <a:extLst>
            <a:ext uri="{FF2B5EF4-FFF2-40B4-BE49-F238E27FC236}">
              <a16:creationId xmlns:a16="http://schemas.microsoft.com/office/drawing/2014/main" id="{CB8B0FF1-DEF6-44E1-AF80-F5C12404E646}"/>
            </a:ext>
          </a:extLst>
        </xdr:cNvPr>
        <xdr:cNvSpPr txBox="1"/>
      </xdr:nvSpPr>
      <xdr:spPr>
        <a:xfrm>
          <a:off x="67232742" y="13180483"/>
          <a:ext cx="2085973" cy="1113367"/>
        </a:xfrm>
        <a:prstGeom prst="roundRect">
          <a:avLst>
            <a:gd name="adj" fmla="val 30150"/>
          </a:avLst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ln w="9525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  <a:bevelB prst="convex"/>
        </a:sp3d>
      </xdr:spPr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extrusionH="57150" contourW="6350" prstMaterial="metal">
            <a:bevelT w="127000" h="31750" prst="relaxedInset"/>
            <a:bevelB w="38100" h="3810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600" b="1" i="0" u="none" strike="noStrike" kern="0" cap="all" spc="0" normalizeH="0" baseline="0" noProof="0">
            <a:ln w="0"/>
            <a:solidFill>
              <a:srgbClr val="FF0000"/>
            </a:solidFill>
            <a:effectLst>
              <a:reflection blurRad="12700" endPos="0" dist="5000" dir="5400000" sy="-100000" rotWithShape="0"/>
            </a:effectLst>
            <a:uLnTx/>
            <a:uFillTx/>
            <a:latin typeface="Calibri"/>
            <a:ea typeface=""/>
            <a:cs typeface="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ASTREINTE</a:t>
          </a:r>
        </a:p>
      </xdr:txBody>
    </xdr:sp>
    <xdr:clientData fPrintsWithSheet="0"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192768</xdr:colOff>
      <xdr:row>35</xdr:row>
      <xdr:rowOff>117929</xdr:rowOff>
    </xdr:from>
    <xdr:ext cx="2159000" cy="1079499"/>
    <xdr:sp macro="[0]!IMP_DEB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>
          <a:spLocks noChangeAspect="1"/>
        </xdr:cNvSpPr>
      </xdr:nvSpPr>
      <xdr:spPr>
        <a:xfrm>
          <a:off x="192768" y="8626929"/>
          <a:ext cx="2159000" cy="1079499"/>
        </a:xfrm>
        <a:prstGeom prst="roundRect">
          <a:avLst/>
        </a:prstGeom>
        <a:ln>
          <a:noFill/>
        </a:ln>
        <a:effectLst>
          <a:outerShdw blurRad="107950" dir="5400000" sx="96000" sy="96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rtlCol="0" anchor="ctr">
          <a:noAutofit/>
          <a:scene3d>
            <a:camera prst="orthographicFront"/>
            <a:lightRig rig="brightRoom" dir="t"/>
          </a:scene3d>
          <a:sp3d contourW="6350" prstMaterial="plastic">
            <a:bevelT w="20320" h="20320" prst="angle"/>
            <a:contourClr>
              <a:schemeClr val="accent1">
                <a:tint val="100000"/>
                <a:shade val="100000"/>
                <a:hueMod val="100000"/>
                <a:satMod val="100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all" spc="0" normalizeH="0" baseline="0" noProof="0">
              <a:ln/>
              <a:solidFill>
                <a:schemeClr val="accent1"/>
              </a:solidFill>
              <a:effectLst>
                <a:outerShdw blurRad="19685" dist="12700" dir="5400000" algn="tl" rotWithShape="0">
                  <a:schemeClr val="accent1">
                    <a:satMod val="130000"/>
                    <a:alpha val="60000"/>
                  </a:schemeClr>
                </a:outerShdw>
                <a:reflection blurRad="10000" stA="55000" endPos="48000" dist="500" dir="5400000" sy="-100000" algn="bl" rotWithShape="0"/>
              </a:effectLst>
              <a:uLnTx/>
              <a:uFillTx/>
              <a:latin typeface="Calibri"/>
              <a:ea typeface="+mn-ea"/>
              <a:cs typeface="+mn-cs"/>
            </a:rPr>
            <a:t>Impression 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400" b="1" i="0" u="none" strike="noStrike" kern="0" cap="all" spc="0" normalizeH="0" baseline="0" noProof="0">
            <a:ln/>
            <a:solidFill>
              <a:schemeClr val="accent1"/>
            </a:solidFill>
            <a:effectLst>
              <a:outerShdw blurRad="19685" dist="12700" dir="5400000" algn="tl" rotWithShape="0">
                <a:schemeClr val="accent1">
                  <a:satMod val="130000"/>
                  <a:alpha val="60000"/>
                </a:schemeClr>
              </a:outerShdw>
              <a:reflection blurRad="10000" stA="55000" endPos="48000" dist="500" dir="5400000" sy="-100000" algn="bl" rotWithShape="0"/>
            </a:effectLst>
            <a:uLnTx/>
            <a:uFillTx/>
            <a:latin typeface="Calibri"/>
            <a:ea typeface="+mn-ea"/>
            <a:cs typeface="+mn-cs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all" spc="0" normalizeH="0" baseline="0" noProof="0">
              <a:ln/>
              <a:solidFill>
                <a:schemeClr val="accent1"/>
              </a:solidFill>
              <a:effectLst>
                <a:outerShdw blurRad="19685" dist="12700" dir="5400000" algn="tl" rotWithShape="0">
                  <a:schemeClr val="accent1">
                    <a:satMod val="130000"/>
                    <a:alpha val="60000"/>
                  </a:schemeClr>
                </a:outerShdw>
                <a:reflection blurRad="10000" stA="55000" endPos="48000" dist="500" dir="5400000" sy="-100000" algn="bl" rotWithShape="0"/>
              </a:effectLst>
              <a:uLnTx/>
              <a:uFillTx/>
              <a:latin typeface="Calibri"/>
              <a:ea typeface="+mn-ea"/>
              <a:cs typeface="+mn-cs"/>
            </a:rPr>
            <a:t>Début  de Mois</a:t>
          </a:r>
        </a:p>
      </xdr:txBody>
    </xdr:sp>
    <xdr:clientData fPrintsWithSheet="0"/>
  </xdr:oneCellAnchor>
  <xdr:twoCellAnchor editAs="oneCell">
    <xdr:from>
      <xdr:col>6</xdr:col>
      <xdr:colOff>2213428</xdr:colOff>
      <xdr:row>35</xdr:row>
      <xdr:rowOff>160262</xdr:rowOff>
    </xdr:from>
    <xdr:to>
      <xdr:col>10</xdr:col>
      <xdr:colOff>372179</xdr:colOff>
      <xdr:row>38</xdr:row>
      <xdr:rowOff>272446</xdr:rowOff>
    </xdr:to>
    <xdr:sp macro="[0]!IMP_SUITEMODIF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14006285" y="8669262"/>
          <a:ext cx="2168323" cy="994834"/>
        </a:xfrm>
        <a:prstGeom prst="roundRect">
          <a:avLst/>
        </a:prstGeom>
        <a:ln w="9525" cap="flat" cmpd="sng" algn="ctr">
          <a:noFill/>
          <a:prstDash val="solid"/>
        </a:ln>
        <a:effectLst>
          <a:glow rad="127000">
            <a:schemeClr val="bg1"/>
          </a:glow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1002">
          <a:schemeClr val="lt2"/>
        </a:fillRef>
        <a:effectRef idx="0">
          <a:scrgbClr r="0" g="0" b="0"/>
        </a:effectRef>
        <a:fontRef idx="major"/>
      </xdr:style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all" spc="0" normalizeH="0" baseline="0" noProof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+mn-ea"/>
              <a:cs typeface="+mn-cs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400" b="1" i="0" u="none" strike="noStrike" kern="0" cap="all" spc="0" normalizeH="0" baseline="0" noProof="0">
            <a:ln w="0"/>
            <a:gradFill flip="none">
              <a:gsLst>
                <a:gs pos="0">
                  <a:schemeClr val="accent1">
                    <a:tint val="75000"/>
                    <a:shade val="75000"/>
                    <a:satMod val="170000"/>
                  </a:schemeClr>
                </a:gs>
                <a:gs pos="49000">
                  <a:schemeClr val="accent1">
                    <a:tint val="88000"/>
                    <a:shade val="65000"/>
                    <a:satMod val="172000"/>
                  </a:schemeClr>
                </a:gs>
                <a:gs pos="50000">
                  <a:schemeClr val="accent1">
                    <a:shade val="65000"/>
                    <a:satMod val="130000"/>
                  </a:schemeClr>
                </a:gs>
                <a:gs pos="92000">
                  <a:schemeClr val="accent1">
                    <a:shade val="50000"/>
                    <a:satMod val="120000"/>
                  </a:schemeClr>
                </a:gs>
                <a:gs pos="100000">
                  <a:schemeClr val="accent1">
                    <a:shade val="48000"/>
                    <a:satMod val="120000"/>
                  </a:schemeClr>
                </a:gs>
              </a:gsLst>
              <a:lin ang="5400000"/>
            </a:gradFill>
            <a:effectLst>
              <a:reflection blurRad="12700" stA="50000" endPos="50000" dist="5000" dir="5400000" sy="-100000" rotWithShape="0"/>
            </a:effectLst>
            <a:uLnTx/>
            <a:uFillTx/>
            <a:latin typeface="Calibri"/>
            <a:ea typeface="+mn-ea"/>
            <a:cs typeface="+mn-cs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all" spc="0" normalizeH="0" baseline="0" noProof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+mn-ea"/>
              <a:cs typeface="+mn-cs"/>
            </a:rPr>
            <a:t>SUITE MODIF</a:t>
          </a:r>
        </a:p>
      </xdr:txBody>
    </xdr:sp>
    <xdr:clientData fPrintsWithSheet="0"/>
  </xdr:twoCellAnchor>
  <xdr:twoCellAnchor editAs="oneCell">
    <xdr:from>
      <xdr:col>19</xdr:col>
      <xdr:colOff>190500</xdr:colOff>
      <xdr:row>48</xdr:row>
      <xdr:rowOff>211667</xdr:rowOff>
    </xdr:from>
    <xdr:to>
      <xdr:col>20</xdr:col>
      <xdr:colOff>848427</xdr:colOff>
      <xdr:row>52</xdr:row>
      <xdr:rowOff>105835</xdr:rowOff>
    </xdr:to>
    <xdr:sp macro="[0]!IMP_HS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/>
      </xdr:nvSpPr>
      <xdr:spPr>
        <a:xfrm>
          <a:off x="25539700" y="12022667"/>
          <a:ext cx="2080327" cy="1113367"/>
        </a:xfrm>
        <a:prstGeom prst="roundRect">
          <a:avLst>
            <a:gd name="adj" fmla="val 30150"/>
          </a:avLst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ln w="9525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600" b="1" i="0" u="none" strike="noStrike" kern="0" cap="all" spc="0" normalizeH="0" baseline="0" noProof="0">
            <a:ln w="0"/>
            <a:solidFill>
              <a:srgbClr val="FF0000"/>
            </a:solidFill>
            <a:effectLst>
              <a:reflection blurRad="12700" stA="50000" endPos="50000" dist="5000" dir="5400000" sy="-100000" rotWithShape="0"/>
            </a:effectLst>
            <a:uLnTx/>
            <a:uFillTx/>
            <a:latin typeface="Calibri"/>
            <a:ea typeface=""/>
            <a:cs typeface="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HS</a:t>
          </a:r>
        </a:p>
      </xdr:txBody>
    </xdr:sp>
    <xdr:clientData fPrintsWithSheet="0"/>
  </xdr:twoCellAnchor>
  <xdr:twoCellAnchor editAs="oneCell">
    <xdr:from>
      <xdr:col>31</xdr:col>
      <xdr:colOff>338667</xdr:colOff>
      <xdr:row>48</xdr:row>
      <xdr:rowOff>169333</xdr:rowOff>
    </xdr:from>
    <xdr:to>
      <xdr:col>33</xdr:col>
      <xdr:colOff>270176</xdr:colOff>
      <xdr:row>52</xdr:row>
      <xdr:rowOff>63501</xdr:rowOff>
    </xdr:to>
    <xdr:sp macro="[0]!IMP_HSEXCEPT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 txBox="1"/>
      </xdr:nvSpPr>
      <xdr:spPr>
        <a:xfrm>
          <a:off x="34869967" y="13440833"/>
          <a:ext cx="2054223" cy="1113367"/>
        </a:xfrm>
        <a:prstGeom prst="roundRect">
          <a:avLst>
            <a:gd name="adj" fmla="val 30150"/>
          </a:avLst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ln w="9525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  <a:bevelB prst="convex"/>
        </a:sp3d>
      </xdr:spPr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extrusionH="57150" contourW="6350" prstMaterial="metal">
            <a:bevelT w="127000" h="31750" prst="relaxedInset"/>
            <a:bevelB w="38100" h="3810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600" b="1" i="0" u="none" strike="noStrike" kern="0" cap="all" spc="0" normalizeH="0" baseline="0" noProof="0">
            <a:ln w="0"/>
            <a:solidFill>
              <a:srgbClr val="FF0000"/>
            </a:solidFill>
            <a:effectLst>
              <a:reflection blurRad="12700" endPos="0" dist="5000" dir="5400000" sy="-100000" rotWithShape="0"/>
            </a:effectLst>
            <a:uLnTx/>
            <a:uFillTx/>
            <a:latin typeface="Calibri"/>
            <a:ea typeface=""/>
            <a:cs typeface="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HS EXP</a:t>
          </a:r>
        </a:p>
      </xdr:txBody>
    </xdr:sp>
    <xdr:clientData fPrintsWithSheet="0"/>
  </xdr:twoCellAnchor>
  <xdr:twoCellAnchor editAs="oneCell">
    <xdr:from>
      <xdr:col>43</xdr:col>
      <xdr:colOff>338667</xdr:colOff>
      <xdr:row>48</xdr:row>
      <xdr:rowOff>169333</xdr:rowOff>
    </xdr:from>
    <xdr:to>
      <xdr:col>45</xdr:col>
      <xdr:colOff>270176</xdr:colOff>
      <xdr:row>52</xdr:row>
      <xdr:rowOff>63501</xdr:rowOff>
    </xdr:to>
    <xdr:sp macro="[0]!IMP_RECUP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 txBox="1"/>
      </xdr:nvSpPr>
      <xdr:spPr>
        <a:xfrm>
          <a:off x="38293524" y="12034762"/>
          <a:ext cx="2072366" cy="1127881"/>
        </a:xfrm>
        <a:prstGeom prst="roundRect">
          <a:avLst>
            <a:gd name="adj" fmla="val 30150"/>
          </a:avLst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ln w="9525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  <a:bevelB prst="convex"/>
        </a:sp3d>
      </xdr:spPr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extrusionH="57150" contourW="6350" prstMaterial="metal">
            <a:bevelT w="127000" h="31750" prst="relaxedInset"/>
            <a:bevelB w="38100" h="3810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600" b="1" i="0" u="none" strike="noStrike" kern="0" cap="all" spc="0" normalizeH="0" baseline="0" noProof="0">
            <a:ln w="0"/>
            <a:solidFill>
              <a:srgbClr val="FF0000"/>
            </a:solidFill>
            <a:effectLst>
              <a:reflection blurRad="12700" endPos="0" dist="5000" dir="5400000" sy="-100000" rotWithShape="0"/>
            </a:effectLst>
            <a:uLnTx/>
            <a:uFillTx/>
            <a:latin typeface="Calibri"/>
            <a:ea typeface=""/>
            <a:cs typeface="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RECUPERATION</a:t>
          </a:r>
        </a:p>
      </xdr:txBody>
    </xdr:sp>
    <xdr:clientData fPrintsWithSheet="0"/>
  </xdr:twoCellAnchor>
  <xdr:twoCellAnchor editAs="oneCell">
    <xdr:from>
      <xdr:col>3</xdr:col>
      <xdr:colOff>2438400</xdr:colOff>
      <xdr:row>35</xdr:row>
      <xdr:rowOff>177799</xdr:rowOff>
    </xdr:from>
    <xdr:to>
      <xdr:col>4</xdr:col>
      <xdr:colOff>1068200</xdr:colOff>
      <xdr:row>40</xdr:row>
      <xdr:rowOff>79374</xdr:rowOff>
    </xdr:to>
    <xdr:sp macro="[0]!Liste_Responsable" textlink="">
      <xdr:nvSpPr>
        <xdr:cNvPr id="16" name="ZoneTexte 15">
          <a:extLst>
            <a:ext uri="{FF2B5EF4-FFF2-40B4-BE49-F238E27FC236}">
              <a16:creationId xmlns:a16="http://schemas.microsoft.com/office/drawing/2014/main" id="{E7F5778D-79A8-884C-9367-49C34962F524}"/>
            </a:ext>
          </a:extLst>
        </xdr:cNvPr>
        <xdr:cNvSpPr txBox="1"/>
      </xdr:nvSpPr>
      <xdr:spPr>
        <a:xfrm>
          <a:off x="7895431" y="9345612"/>
          <a:ext cx="2102457" cy="1290637"/>
        </a:xfrm>
        <a:prstGeom prst="roundRect">
          <a:avLst>
            <a:gd name="adj" fmla="val 30150"/>
          </a:avLst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ln w="9525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sunset" dir="t"/>
        </a:scene3d>
        <a:sp3d prstMaterial="matte">
          <a:bevelT w="190500" h="38100"/>
          <a:bevelB prst="convex"/>
        </a:sp3d>
      </xdr:spPr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extrusionH="57150" contourW="6350" prstMaterial="metal">
            <a:bevelT w="127000" h="31750" prst="relaxedInset"/>
            <a:bevelB w="38100" h="3810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chemeClr val="tx1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LISTE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600" b="1" i="0" u="none" strike="noStrike" kern="0" cap="all" spc="0" normalizeH="0" baseline="0" noProof="0">
            <a:ln w="0"/>
            <a:solidFill>
              <a:schemeClr val="tx1"/>
            </a:solidFill>
            <a:effectLst>
              <a:reflection blurRad="12700" stA="50000" endPos="50000" dist="5000" dir="5400000" sy="-100000" rotWithShape="0"/>
            </a:effectLst>
            <a:uLnTx/>
            <a:uFillTx/>
            <a:latin typeface="Calibri"/>
            <a:ea typeface=""/>
            <a:cs typeface="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chemeClr val="tx1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RESPONSABLES</a:t>
          </a:r>
        </a:p>
      </xdr:txBody>
    </xdr:sp>
    <xdr:clientData fPrintsWithSheet="0"/>
  </xdr:twoCellAnchor>
  <xdr:oneCellAnchor>
    <xdr:from>
      <xdr:col>55</xdr:col>
      <xdr:colOff>338667</xdr:colOff>
      <xdr:row>48</xdr:row>
      <xdr:rowOff>169333</xdr:rowOff>
    </xdr:from>
    <xdr:ext cx="2085973" cy="1113367"/>
    <xdr:sp macro="[0]!IMP_ASTREINTERESP" textlink="">
      <xdr:nvSpPr>
        <xdr:cNvPr id="17" name="ZoneTexte 16">
          <a:extLst>
            <a:ext uri="{FF2B5EF4-FFF2-40B4-BE49-F238E27FC236}">
              <a16:creationId xmlns:a16="http://schemas.microsoft.com/office/drawing/2014/main" id="{E6A26268-7A2E-4CA3-BB5A-D78235A5F34E}"/>
            </a:ext>
          </a:extLst>
        </xdr:cNvPr>
        <xdr:cNvSpPr txBox="1"/>
      </xdr:nvSpPr>
      <xdr:spPr>
        <a:xfrm>
          <a:off x="67270842" y="13380508"/>
          <a:ext cx="2085973" cy="1113367"/>
        </a:xfrm>
        <a:prstGeom prst="roundRect">
          <a:avLst>
            <a:gd name="adj" fmla="val 30150"/>
          </a:avLst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ln w="9525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  <a:bevelB prst="convex"/>
        </a:sp3d>
      </xdr:spPr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extrusionH="57150" contourW="6350" prstMaterial="metal">
            <a:bevelT w="127000" h="31750" prst="relaxedInset"/>
            <a:bevelB w="38100" h="3810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600" b="1" i="0" u="none" strike="noStrike" kern="0" cap="all" spc="0" normalizeH="0" baseline="0" noProof="0">
            <a:ln w="0"/>
            <a:solidFill>
              <a:srgbClr val="FF0000"/>
            </a:solidFill>
            <a:effectLst>
              <a:reflection blurRad="12700" endPos="0" dist="5000" dir="5400000" sy="-100000" rotWithShape="0"/>
            </a:effectLst>
            <a:uLnTx/>
            <a:uFillTx/>
            <a:latin typeface="Calibri"/>
            <a:ea typeface=""/>
            <a:cs typeface="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ASTREINTE</a:t>
          </a:r>
        </a:p>
      </xdr:txBody>
    </xdr:sp>
    <xdr:clientData fPrintsWithSheet="0"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400050</xdr:colOff>
      <xdr:row>3</xdr:row>
      <xdr:rowOff>47625</xdr:rowOff>
    </xdr:from>
    <xdr:to>
      <xdr:col>0</xdr:col>
      <xdr:colOff>1893998</xdr:colOff>
      <xdr:row>10</xdr:row>
      <xdr:rowOff>141398</xdr:rowOff>
    </xdr:to>
    <xdr:pic macro="[0]!protegerecap">
      <xdr:nvPicPr>
        <xdr:cNvPr id="2" name="Image 1" descr="56154.png">
          <a:extLst>
            <a:ext uri="{FF2B5EF4-FFF2-40B4-BE49-F238E27FC236}">
              <a16:creationId xmlns:a16="http://schemas.microsoft.com/office/drawing/2014/main" id="{5C81E9C6-F22C-49A4-951A-3206A484B5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00050" y="647700"/>
          <a:ext cx="1493948" cy="1493948"/>
        </a:xfrm>
        <a:prstGeom prst="rect">
          <a:avLst/>
        </a:prstGeom>
      </xdr:spPr>
    </xdr:pic>
    <xdr:clientData/>
  </xdr:twoCellAnchor>
  <xdr:twoCellAnchor editAs="oneCell">
    <xdr:from>
      <xdr:col>2</xdr:col>
      <xdr:colOff>428625</xdr:colOff>
      <xdr:row>2</xdr:row>
      <xdr:rowOff>190500</xdr:rowOff>
    </xdr:from>
    <xdr:to>
      <xdr:col>2</xdr:col>
      <xdr:colOff>2038349</xdr:colOff>
      <xdr:row>10</xdr:row>
      <xdr:rowOff>200024</xdr:rowOff>
    </xdr:to>
    <xdr:pic macro="[0]!deprotegerecap">
      <xdr:nvPicPr>
        <xdr:cNvPr id="3" name="Image 2" descr="26062.png">
          <a:extLst>
            <a:ext uri="{FF2B5EF4-FFF2-40B4-BE49-F238E27FC236}">
              <a16:creationId xmlns:a16="http://schemas.microsoft.com/office/drawing/2014/main" id="{4B0E6149-C81F-4135-B920-739733A85E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400425" y="590550"/>
          <a:ext cx="1609724" cy="1609724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:/S:/S:/D:/Utilisateurs/n122214/Documents/Planning-Mensuel-et-Individuel-Agents-CS-V14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S:/S:/S:/S:/OM/PLANNING%20OM%20MATIN/Planning-Mensuel-et-Individuel-Agents-OM-V13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S:/S:/S:/S:/VIEUX%20NICE/PLANNING%20VN/Planning-Mensuel-et-Individuel-Agents-VN-V12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Encadrants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Parame&#768;tres-Encadrant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GENTS_CS"/>
      <sheetName val="CPL"/>
      <sheetName val="Recap_HeureS"/>
      <sheetName val="Recap_RecupCredit"/>
      <sheetName val="PERIODES"/>
      <sheetName val="Agents"/>
      <sheetName val="HEURES"/>
      <sheetName val="JFérié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Addario Jean-Baptiste |N0140432</v>
          </cell>
          <cell r="D1" t="str">
            <v>Ambonville David |N0136689</v>
          </cell>
        </row>
        <row r="2">
          <cell r="A2" t="str">
            <v>Alliouane Saïd |N0133886</v>
          </cell>
          <cell r="D2" t="str">
            <v>Bour Yvon |N0122107</v>
          </cell>
        </row>
        <row r="3">
          <cell r="A3" t="str">
            <v>Audibert Michel |N0122024</v>
          </cell>
          <cell r="D3" t="str">
            <v>Coviaux Mickaël |N0141785</v>
          </cell>
        </row>
        <row r="4">
          <cell r="A4" t="str">
            <v>Ben Bouzid Bourhane |N0123074</v>
          </cell>
          <cell r="D4" t="str">
            <v>Dalmasso Yves |N0122279</v>
          </cell>
        </row>
        <row r="5">
          <cell r="A5" t="str">
            <v>Benchniti Toufik |N0142864</v>
          </cell>
          <cell r="D5" t="str">
            <v>Dargent Roland |N0141969</v>
          </cell>
        </row>
        <row r="6">
          <cell r="A6" t="str">
            <v>Brulin Olivier |N0142794</v>
          </cell>
          <cell r="D6" t="str">
            <v>Landrieux Nathalie |N0123368</v>
          </cell>
        </row>
        <row r="7">
          <cell r="A7" t="str">
            <v>Calvifiori Nicolas |N0137062</v>
          </cell>
          <cell r="D7" t="str">
            <v>Moliner David |N0122749</v>
          </cell>
        </row>
        <row r="8">
          <cell r="A8" t="str">
            <v>Cardinale Jean-Claude |N0122246</v>
          </cell>
          <cell r="D8" t="str">
            <v>Piombino Jean-Marc |N0122657</v>
          </cell>
        </row>
        <row r="9">
          <cell r="A9" t="str">
            <v>Cirimèle Thomas |N0142787</v>
          </cell>
          <cell r="D9" t="str">
            <v>Rateau Laurent |N0122934</v>
          </cell>
        </row>
        <row r="10">
          <cell r="A10" t="str">
            <v>Claus Benjamin |N0142717</v>
          </cell>
          <cell r="D10" t="str">
            <v>Rosso Dominique |N0122634</v>
          </cell>
        </row>
        <row r="11">
          <cell r="A11" t="str">
            <v>Darbois Jonathan |N0123925</v>
          </cell>
          <cell r="D11" t="str">
            <v>Selsis Bruno |N0136550</v>
          </cell>
        </row>
        <row r="12">
          <cell r="A12" t="str">
            <v>Dhouimer Yassine |N0136834</v>
          </cell>
          <cell r="D12"/>
        </row>
        <row r="13">
          <cell r="A13" t="str">
            <v>Frendo Mathieu |N0123075</v>
          </cell>
          <cell r="D13"/>
        </row>
        <row r="14">
          <cell r="A14" t="str">
            <v>Frougier David |N0138898</v>
          </cell>
          <cell r="D14"/>
        </row>
        <row r="15">
          <cell r="A15" t="str">
            <v>Gazonnaud Yann |N0137009</v>
          </cell>
          <cell r="D15"/>
        </row>
        <row r="16">
          <cell r="A16" t="str">
            <v>Giordano Lucas |N0142718</v>
          </cell>
        </row>
        <row r="17">
          <cell r="A17" t="str">
            <v>Glaskoff Hervé |N0131051</v>
          </cell>
        </row>
        <row r="18">
          <cell r="A18" t="str">
            <v>Isoard Nicolas |N0123758</v>
          </cell>
        </row>
        <row r="19">
          <cell r="A19" t="str">
            <v>Imbert Frédéric |N0143849</v>
          </cell>
        </row>
        <row r="20">
          <cell r="A20" t="str">
            <v>Lantéri Joachim |N0137004</v>
          </cell>
        </row>
        <row r="21">
          <cell r="A21" t="str">
            <v>Maiel Nawfel |N0140919</v>
          </cell>
        </row>
        <row r="22">
          <cell r="A22" t="str">
            <v>Mallo Alfred |N0122577</v>
          </cell>
        </row>
        <row r="23">
          <cell r="A23" t="str">
            <v>Mandrea Thierry |N0122349</v>
          </cell>
        </row>
        <row r="24">
          <cell r="A24" t="str">
            <v>Mandrea Valentin |N0142775</v>
          </cell>
        </row>
        <row r="25">
          <cell r="A25" t="str">
            <v>Mangiarotti Tony |N0124279</v>
          </cell>
        </row>
        <row r="26">
          <cell r="A26" t="str">
            <v>Mannassero Enzo |N0142828</v>
          </cell>
        </row>
        <row r="27">
          <cell r="A27" t="str">
            <v>Marcelli Alain |N0122389</v>
          </cell>
        </row>
        <row r="28">
          <cell r="A28" t="str">
            <v>Marzarro Christopher |N0123069</v>
          </cell>
        </row>
        <row r="29">
          <cell r="A29" t="str">
            <v>Miceli Lorenzo |N0140953</v>
          </cell>
        </row>
        <row r="30">
          <cell r="A30" t="str">
            <v>Moraldo Adrien |N0128551</v>
          </cell>
        </row>
        <row r="31">
          <cell r="A31" t="str">
            <v>Perrone Lucas |N0133403</v>
          </cell>
        </row>
        <row r="32">
          <cell r="A32" t="str">
            <v>Restagno Alexandre |N0133080</v>
          </cell>
        </row>
        <row r="33">
          <cell r="A33" t="str">
            <v>Rini Romain |N0132724</v>
          </cell>
        </row>
        <row r="34">
          <cell r="A34" t="str">
            <v>Romero Trystan |N0144498</v>
          </cell>
        </row>
        <row r="35">
          <cell r="A35" t="str">
            <v>Spadaccini Steve |N0134783</v>
          </cell>
        </row>
        <row r="36">
          <cell r="A36" t="str">
            <v>Torre Jean-Marie |N0122603</v>
          </cell>
        </row>
        <row r="37">
          <cell r="A37" t="str">
            <v>Viale Jonathan |N0131234</v>
          </cell>
        </row>
        <row r="38">
          <cell r="A38"/>
        </row>
        <row r="39">
          <cell r="A39"/>
        </row>
        <row r="40">
          <cell r="A40"/>
        </row>
        <row r="41">
          <cell r="A41"/>
        </row>
        <row r="42">
          <cell r="A42"/>
        </row>
        <row r="43">
          <cell r="A43"/>
        </row>
        <row r="44">
          <cell r="A44"/>
        </row>
        <row r="45">
          <cell r="A45"/>
        </row>
        <row r="46">
          <cell r="A46"/>
        </row>
        <row r="47">
          <cell r="A47"/>
        </row>
        <row r="48">
          <cell r="A48"/>
        </row>
        <row r="49">
          <cell r="A49"/>
        </row>
        <row r="50">
          <cell r="A50"/>
        </row>
      </sheetData>
      <sheetData sheetId="6" refreshError="1"/>
      <sheetData sheetId="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GENTS_OM"/>
      <sheetName val="RESPONSABLE"/>
      <sheetName val="Recap_HeureS"/>
      <sheetName val="Recap_RecupCredit"/>
      <sheetName val="PERIODES"/>
      <sheetName val="Agents"/>
      <sheetName val="HEURES"/>
      <sheetName val="JFériés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Biscini Ludovic |N0122078</v>
          </cell>
          <cell r="D1" t="str">
            <v>Outili Mouloud |N0122468</v>
          </cell>
        </row>
        <row r="2">
          <cell r="A2" t="str">
            <v>Boudjellal Karim |N0122100</v>
          </cell>
          <cell r="D2"/>
        </row>
        <row r="3">
          <cell r="A3" t="str">
            <v>Giusti Davide |N0136836</v>
          </cell>
          <cell r="D3"/>
        </row>
        <row r="4">
          <cell r="A4" t="str">
            <v>Guibert Frédéric |N0123141</v>
          </cell>
        </row>
        <row r="5">
          <cell r="A5" t="str">
            <v>Manfroni Eric |N0122366</v>
          </cell>
        </row>
        <row r="6">
          <cell r="A6" t="str">
            <v>Outili Yassin |N0128554</v>
          </cell>
        </row>
        <row r="7">
          <cell r="A7" t="str">
            <v>Tari Franck |N0123192</v>
          </cell>
        </row>
        <row r="8">
          <cell r="A8"/>
        </row>
        <row r="9">
          <cell r="A9"/>
        </row>
        <row r="10">
          <cell r="A10"/>
        </row>
      </sheetData>
      <sheetData sheetId="6">
        <row r="1">
          <cell r="B1">
            <v>0.29166666666666669</v>
          </cell>
          <cell r="C1">
            <v>0.91666666666666663</v>
          </cell>
        </row>
        <row r="2">
          <cell r="B2">
            <v>0.91666666666666663</v>
          </cell>
          <cell r="C2">
            <v>0.29166666666666669</v>
          </cell>
        </row>
        <row r="3">
          <cell r="B3">
            <v>0.875</v>
          </cell>
          <cell r="C3">
            <v>0.25</v>
          </cell>
        </row>
      </sheetData>
      <sheetData sheetId="7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GENTS_VN"/>
      <sheetName val="RESPONSABLE"/>
      <sheetName val="Recap_HeureS"/>
      <sheetName val="PERIODES"/>
      <sheetName val="Agents"/>
      <sheetName val="HEURES"/>
      <sheetName val="JFérié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Guidicelli Don Jacques |N0122377</v>
          </cell>
        </row>
        <row r="2">
          <cell r="A2" t="str">
            <v>Marchon Philippe |N0123615</v>
          </cell>
        </row>
        <row r="3">
          <cell r="A3" t="str">
            <v>Rafaï Ahmed |N0124417</v>
          </cell>
        </row>
        <row r="4">
          <cell r="A4" t="str">
            <v>Ramirez Edouard |N0123395</v>
          </cell>
        </row>
        <row r="5">
          <cell r="A5" t="str">
            <v>Roux Jean-Marc |N0122667</v>
          </cell>
        </row>
        <row r="6">
          <cell r="A6" t="str">
            <v>Valzano Grégory |N0122701</v>
          </cell>
        </row>
        <row r="7">
          <cell r="A7"/>
        </row>
        <row r="8">
          <cell r="A8"/>
        </row>
        <row r="9">
          <cell r="A9"/>
        </row>
        <row r="10">
          <cell r="A10"/>
        </row>
      </sheetData>
      <sheetData sheetId="5" refreshError="1"/>
      <sheetData sheetId="6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Travail Mensuelle"/>
      <sheetName val="ADMINISTRATIF"/>
      <sheetName val="RESPONSABLE"/>
      <sheetName val="MAL_AT_CONGES_RTT"/>
      <sheetName val="Pointage"/>
      <sheetName val="CONGES_DEF"/>
      <sheetName val="CONGES_DEF_RESP"/>
      <sheetName val="JFériés"/>
    </sheetNames>
    <sheetDataSet>
      <sheetData sheetId="0">
        <row r="1">
          <cell r="A1" t="str">
            <v>Matricule</v>
          </cell>
          <cell r="B1" t="str">
            <v>NOMS</v>
          </cell>
          <cell r="C1" t="str">
            <v>PRENOMS</v>
          </cell>
          <cell r="D1" t="str">
            <v>NOMS &amp; PRENOMS</v>
          </cell>
          <cell r="E1" t="str">
            <v>inactif</v>
          </cell>
          <cell r="F1" t="str">
            <v>Code Serv</v>
          </cell>
          <cell r="G1" t="str">
            <v>PRESTATION</v>
          </cell>
          <cell r="J1">
            <v>43101</v>
          </cell>
          <cell r="K1">
            <v>43102</v>
          </cell>
          <cell r="L1">
            <v>43103</v>
          </cell>
          <cell r="M1">
            <v>43104</v>
          </cell>
          <cell r="N1">
            <v>43105</v>
          </cell>
          <cell r="O1">
            <v>43106</v>
          </cell>
          <cell r="P1">
            <v>43107</v>
          </cell>
          <cell r="Q1">
            <v>43108</v>
          </cell>
          <cell r="R1">
            <v>43109</v>
          </cell>
          <cell r="S1">
            <v>43110</v>
          </cell>
          <cell r="T1">
            <v>43111</v>
          </cell>
          <cell r="U1">
            <v>43112</v>
          </cell>
          <cell r="V1">
            <v>43113</v>
          </cell>
          <cell r="W1">
            <v>43114</v>
          </cell>
          <cell r="X1">
            <v>43115</v>
          </cell>
          <cell r="Y1">
            <v>43116</v>
          </cell>
          <cell r="Z1">
            <v>43117</v>
          </cell>
          <cell r="AA1">
            <v>43118</v>
          </cell>
          <cell r="AB1">
            <v>43119</v>
          </cell>
          <cell r="AC1">
            <v>43120</v>
          </cell>
          <cell r="AD1">
            <v>43121</v>
          </cell>
          <cell r="AE1">
            <v>43122</v>
          </cell>
          <cell r="AF1">
            <v>43123</v>
          </cell>
          <cell r="AG1">
            <v>43124</v>
          </cell>
          <cell r="AH1">
            <v>43125</v>
          </cell>
          <cell r="AI1">
            <v>43126</v>
          </cell>
          <cell r="AJ1">
            <v>43127</v>
          </cell>
          <cell r="AK1">
            <v>43128</v>
          </cell>
          <cell r="AL1">
            <v>43129</v>
          </cell>
          <cell r="AM1">
            <v>43130</v>
          </cell>
          <cell r="AN1">
            <v>43131</v>
          </cell>
          <cell r="AO1">
            <v>43132</v>
          </cell>
          <cell r="AP1">
            <v>43133</v>
          </cell>
          <cell r="AQ1">
            <v>43134</v>
          </cell>
          <cell r="AR1">
            <v>43135</v>
          </cell>
          <cell r="AS1">
            <v>43136</v>
          </cell>
          <cell r="AT1">
            <v>43137</v>
          </cell>
          <cell r="AU1">
            <v>43138</v>
          </cell>
          <cell r="AV1">
            <v>43139</v>
          </cell>
          <cell r="AW1">
            <v>43140</v>
          </cell>
          <cell r="AX1">
            <v>43141</v>
          </cell>
          <cell r="AY1">
            <v>43142</v>
          </cell>
          <cell r="AZ1">
            <v>43143</v>
          </cell>
          <cell r="BA1">
            <v>43144</v>
          </cell>
          <cell r="BB1">
            <v>43145</v>
          </cell>
          <cell r="BC1">
            <v>43146</v>
          </cell>
          <cell r="BD1">
            <v>43147</v>
          </cell>
          <cell r="BE1">
            <v>43148</v>
          </cell>
          <cell r="BF1">
            <v>43149</v>
          </cell>
          <cell r="BG1">
            <v>43150</v>
          </cell>
          <cell r="BH1">
            <v>43151</v>
          </cell>
          <cell r="BI1">
            <v>43152</v>
          </cell>
          <cell r="BJ1">
            <v>43153</v>
          </cell>
          <cell r="BK1">
            <v>43154</v>
          </cell>
          <cell r="BL1">
            <v>43155</v>
          </cell>
          <cell r="BM1">
            <v>43156</v>
          </cell>
          <cell r="BN1">
            <v>43157</v>
          </cell>
          <cell r="BO1">
            <v>43158</v>
          </cell>
          <cell r="BP1">
            <v>43159</v>
          </cell>
          <cell r="BQ1">
            <v>43160</v>
          </cell>
          <cell r="BR1">
            <v>43161</v>
          </cell>
          <cell r="BS1">
            <v>43162</v>
          </cell>
          <cell r="BT1">
            <v>43163</v>
          </cell>
          <cell r="BU1">
            <v>43164</v>
          </cell>
          <cell r="BV1">
            <v>43165</v>
          </cell>
          <cell r="BW1">
            <v>43166</v>
          </cell>
          <cell r="BX1">
            <v>43167</v>
          </cell>
          <cell r="BY1">
            <v>43168</v>
          </cell>
          <cell r="BZ1">
            <v>43169</v>
          </cell>
          <cell r="CA1">
            <v>43170</v>
          </cell>
          <cell r="CB1">
            <v>43171</v>
          </cell>
          <cell r="CC1">
            <v>43172</v>
          </cell>
          <cell r="CD1">
            <v>43173</v>
          </cell>
          <cell r="CE1">
            <v>43174</v>
          </cell>
          <cell r="CF1">
            <v>43175</v>
          </cell>
          <cell r="CG1">
            <v>43176</v>
          </cell>
          <cell r="CH1">
            <v>43177</v>
          </cell>
          <cell r="CI1">
            <v>43178</v>
          </cell>
          <cell r="CJ1">
            <v>43179</v>
          </cell>
          <cell r="CK1">
            <v>43180</v>
          </cell>
          <cell r="CL1">
            <v>43181</v>
          </cell>
          <cell r="CM1">
            <v>43182</v>
          </cell>
          <cell r="CN1">
            <v>43183</v>
          </cell>
          <cell r="CO1">
            <v>43184</v>
          </cell>
          <cell r="CP1">
            <v>43185</v>
          </cell>
          <cell r="CQ1">
            <v>43186</v>
          </cell>
          <cell r="CR1">
            <v>43187</v>
          </cell>
          <cell r="CS1">
            <v>43188</v>
          </cell>
          <cell r="CT1">
            <v>43189</v>
          </cell>
          <cell r="CU1">
            <v>43190</v>
          </cell>
          <cell r="CV1">
            <v>43191</v>
          </cell>
          <cell r="CW1">
            <v>43192</v>
          </cell>
          <cell r="CX1">
            <v>43193</v>
          </cell>
          <cell r="CY1">
            <v>43194</v>
          </cell>
          <cell r="CZ1">
            <v>43195</v>
          </cell>
          <cell r="DA1">
            <v>43196</v>
          </cell>
          <cell r="DB1">
            <v>43197</v>
          </cell>
          <cell r="DC1">
            <v>43198</v>
          </cell>
          <cell r="DD1">
            <v>43199</v>
          </cell>
          <cell r="DE1">
            <v>43200</v>
          </cell>
          <cell r="DF1">
            <v>43201</v>
          </cell>
          <cell r="DG1">
            <v>43202</v>
          </cell>
          <cell r="DH1">
            <v>43203</v>
          </cell>
          <cell r="DI1">
            <v>43204</v>
          </cell>
          <cell r="DJ1">
            <v>43205</v>
          </cell>
          <cell r="DK1">
            <v>43206</v>
          </cell>
          <cell r="DL1">
            <v>43207</v>
          </cell>
          <cell r="DM1">
            <v>43208</v>
          </cell>
          <cell r="DN1">
            <v>43209</v>
          </cell>
          <cell r="DO1">
            <v>43210</v>
          </cell>
          <cell r="DP1">
            <v>43211</v>
          </cell>
          <cell r="DQ1">
            <v>43212</v>
          </cell>
          <cell r="DR1">
            <v>43213</v>
          </cell>
          <cell r="DS1">
            <v>43214</v>
          </cell>
          <cell r="DT1">
            <v>43215</v>
          </cell>
          <cell r="DU1">
            <v>43216</v>
          </cell>
          <cell r="DV1">
            <v>43217</v>
          </cell>
          <cell r="DW1">
            <v>43218</v>
          </cell>
          <cell r="DX1">
            <v>43219</v>
          </cell>
          <cell r="DY1">
            <v>43220</v>
          </cell>
          <cell r="DZ1">
            <v>43221</v>
          </cell>
          <cell r="EA1">
            <v>43222</v>
          </cell>
          <cell r="EB1">
            <v>43223</v>
          </cell>
          <cell r="EC1">
            <v>43224</v>
          </cell>
          <cell r="ED1">
            <v>43225</v>
          </cell>
          <cell r="EE1">
            <v>43226</v>
          </cell>
          <cell r="EF1">
            <v>43227</v>
          </cell>
          <cell r="EG1">
            <v>43228</v>
          </cell>
          <cell r="EH1">
            <v>43229</v>
          </cell>
          <cell r="EI1">
            <v>43230</v>
          </cell>
          <cell r="EJ1">
            <v>43231</v>
          </cell>
          <cell r="EK1">
            <v>43232</v>
          </cell>
          <cell r="EL1">
            <v>43233</v>
          </cell>
          <cell r="EM1">
            <v>43234</v>
          </cell>
          <cell r="EN1">
            <v>43235</v>
          </cell>
          <cell r="EO1">
            <v>43236</v>
          </cell>
          <cell r="EP1">
            <v>43237</v>
          </cell>
          <cell r="EQ1">
            <v>43238</v>
          </cell>
          <cell r="ER1">
            <v>43239</v>
          </cell>
          <cell r="ES1">
            <v>43240</v>
          </cell>
          <cell r="ET1">
            <v>43241</v>
          </cell>
          <cell r="EU1">
            <v>43242</v>
          </cell>
          <cell r="EV1">
            <v>43243</v>
          </cell>
          <cell r="EW1">
            <v>43244</v>
          </cell>
          <cell r="EX1">
            <v>43245</v>
          </cell>
          <cell r="EY1">
            <v>43246</v>
          </cell>
          <cell r="EZ1">
            <v>43247</v>
          </cell>
          <cell r="FA1">
            <v>43248</v>
          </cell>
          <cell r="FB1">
            <v>43249</v>
          </cell>
          <cell r="FC1">
            <v>43250</v>
          </cell>
          <cell r="FD1">
            <v>43251</v>
          </cell>
          <cell r="FE1">
            <v>43252</v>
          </cell>
          <cell r="FF1">
            <v>43253</v>
          </cell>
          <cell r="FG1">
            <v>43254</v>
          </cell>
          <cell r="FH1">
            <v>43255</v>
          </cell>
          <cell r="FI1">
            <v>43256</v>
          </cell>
          <cell r="FJ1">
            <v>43257</v>
          </cell>
          <cell r="FK1">
            <v>43258</v>
          </cell>
          <cell r="FL1">
            <v>43259</v>
          </cell>
          <cell r="FM1">
            <v>43260</v>
          </cell>
          <cell r="FN1">
            <v>43261</v>
          </cell>
          <cell r="FO1">
            <v>43262</v>
          </cell>
          <cell r="FP1">
            <v>43263</v>
          </cell>
          <cell r="FQ1">
            <v>43264</v>
          </cell>
          <cell r="FR1">
            <v>43265</v>
          </cell>
          <cell r="FS1">
            <v>43266</v>
          </cell>
          <cell r="FT1">
            <v>43267</v>
          </cell>
          <cell r="FU1">
            <v>43268</v>
          </cell>
          <cell r="FV1">
            <v>43269</v>
          </cell>
          <cell r="FW1">
            <v>43270</v>
          </cell>
          <cell r="FX1">
            <v>43271</v>
          </cell>
          <cell r="FY1">
            <v>43272</v>
          </cell>
          <cell r="FZ1">
            <v>43273</v>
          </cell>
          <cell r="GA1">
            <v>43274</v>
          </cell>
          <cell r="GB1">
            <v>43275</v>
          </cell>
          <cell r="GC1">
            <v>43276</v>
          </cell>
          <cell r="GD1">
            <v>43277</v>
          </cell>
          <cell r="GE1">
            <v>43278</v>
          </cell>
          <cell r="GF1">
            <v>43279</v>
          </cell>
          <cell r="GG1">
            <v>43280</v>
          </cell>
          <cell r="GH1">
            <v>43281</v>
          </cell>
          <cell r="GI1">
            <v>43282</v>
          </cell>
          <cell r="GJ1">
            <v>43283</v>
          </cell>
          <cell r="GK1">
            <v>43284</v>
          </cell>
          <cell r="GL1">
            <v>43285</v>
          </cell>
          <cell r="GM1">
            <v>43286</v>
          </cell>
          <cell r="GN1">
            <v>43287</v>
          </cell>
          <cell r="GO1">
            <v>43288</v>
          </cell>
          <cell r="GP1">
            <v>43289</v>
          </cell>
          <cell r="GQ1">
            <v>43290</v>
          </cell>
          <cell r="GR1">
            <v>43291</v>
          </cell>
          <cell r="GS1">
            <v>43292</v>
          </cell>
          <cell r="GT1">
            <v>43293</v>
          </cell>
          <cell r="GU1">
            <v>43294</v>
          </cell>
          <cell r="GV1">
            <v>43295</v>
          </cell>
          <cell r="GW1">
            <v>43296</v>
          </cell>
          <cell r="GX1">
            <v>43297</v>
          </cell>
          <cell r="GY1">
            <v>43298</v>
          </cell>
          <cell r="GZ1">
            <v>43299</v>
          </cell>
          <cell r="HA1">
            <v>43300</v>
          </cell>
          <cell r="HB1">
            <v>43301</v>
          </cell>
          <cell r="HC1">
            <v>43302</v>
          </cell>
          <cell r="HD1">
            <v>43303</v>
          </cell>
          <cell r="HE1">
            <v>43304</v>
          </cell>
          <cell r="HF1">
            <v>43305</v>
          </cell>
          <cell r="HG1">
            <v>43306</v>
          </cell>
          <cell r="HH1">
            <v>43307</v>
          </cell>
          <cell r="HI1">
            <v>43308</v>
          </cell>
          <cell r="HJ1">
            <v>43309</v>
          </cell>
          <cell r="HK1">
            <v>43310</v>
          </cell>
          <cell r="HL1">
            <v>43311</v>
          </cell>
          <cell r="HM1">
            <v>43312</v>
          </cell>
          <cell r="HN1">
            <v>43313</v>
          </cell>
          <cell r="HO1">
            <v>43314</v>
          </cell>
          <cell r="HP1">
            <v>43315</v>
          </cell>
          <cell r="HQ1">
            <v>43316</v>
          </cell>
          <cell r="HR1">
            <v>43317</v>
          </cell>
          <cell r="HS1">
            <v>43318</v>
          </cell>
          <cell r="HT1">
            <v>43319</v>
          </cell>
          <cell r="HU1">
            <v>43320</v>
          </cell>
          <cell r="HV1">
            <v>43321</v>
          </cell>
          <cell r="HW1">
            <v>43322</v>
          </cell>
          <cell r="HX1">
            <v>43323</v>
          </cell>
          <cell r="HY1">
            <v>43324</v>
          </cell>
          <cell r="HZ1">
            <v>43325</v>
          </cell>
          <cell r="IA1">
            <v>43326</v>
          </cell>
          <cell r="IB1">
            <v>43327</v>
          </cell>
          <cell r="IC1">
            <v>43328</v>
          </cell>
          <cell r="ID1">
            <v>43329</v>
          </cell>
          <cell r="IE1">
            <v>43330</v>
          </cell>
          <cell r="IF1">
            <v>43331</v>
          </cell>
          <cell r="IG1">
            <v>43332</v>
          </cell>
          <cell r="IH1">
            <v>43333</v>
          </cell>
          <cell r="II1">
            <v>43334</v>
          </cell>
          <cell r="IJ1">
            <v>43335</v>
          </cell>
          <cell r="IK1">
            <v>43336</v>
          </cell>
          <cell r="IL1">
            <v>43337</v>
          </cell>
          <cell r="IM1">
            <v>43338</v>
          </cell>
          <cell r="IN1">
            <v>43339</v>
          </cell>
          <cell r="IO1">
            <v>43340</v>
          </cell>
          <cell r="IP1">
            <v>43341</v>
          </cell>
          <cell r="IQ1">
            <v>43342</v>
          </cell>
          <cell r="IR1">
            <v>43343</v>
          </cell>
          <cell r="IS1">
            <v>43344</v>
          </cell>
          <cell r="IT1">
            <v>43345</v>
          </cell>
          <cell r="IU1">
            <v>43346</v>
          </cell>
          <cell r="IV1">
            <v>43347</v>
          </cell>
          <cell r="IW1">
            <v>43348</v>
          </cell>
          <cell r="IX1">
            <v>43349</v>
          </cell>
          <cell r="IY1">
            <v>43350</v>
          </cell>
          <cell r="IZ1">
            <v>43351</v>
          </cell>
          <cell r="JA1">
            <v>43352</v>
          </cell>
          <cell r="JB1">
            <v>43353</v>
          </cell>
          <cell r="JC1">
            <v>43354</v>
          </cell>
          <cell r="JD1">
            <v>43355</v>
          </cell>
          <cell r="JE1">
            <v>43356</v>
          </cell>
          <cell r="JF1">
            <v>43357</v>
          </cell>
          <cell r="JG1">
            <v>43358</v>
          </cell>
          <cell r="JH1">
            <v>43359</v>
          </cell>
          <cell r="JI1">
            <v>43360</v>
          </cell>
          <cell r="JJ1">
            <v>43361</v>
          </cell>
          <cell r="JK1">
            <v>43362</v>
          </cell>
          <cell r="JL1">
            <v>43363</v>
          </cell>
          <cell r="JM1">
            <v>43364</v>
          </cell>
          <cell r="JN1">
            <v>43365</v>
          </cell>
          <cell r="JO1">
            <v>43366</v>
          </cell>
          <cell r="JP1">
            <v>43367</v>
          </cell>
          <cell r="JQ1">
            <v>43368</v>
          </cell>
          <cell r="JR1">
            <v>43369</v>
          </cell>
          <cell r="JS1">
            <v>43370</v>
          </cell>
          <cell r="JT1">
            <v>43371</v>
          </cell>
          <cell r="JU1">
            <v>43372</v>
          </cell>
          <cell r="JV1">
            <v>43373</v>
          </cell>
          <cell r="JW1">
            <v>43374</v>
          </cell>
          <cell r="JX1">
            <v>43375</v>
          </cell>
          <cell r="JY1">
            <v>43376</v>
          </cell>
          <cell r="JZ1">
            <v>43377</v>
          </cell>
          <cell r="KA1">
            <v>43378</v>
          </cell>
          <cell r="KB1">
            <v>43379</v>
          </cell>
          <cell r="KC1">
            <v>43380</v>
          </cell>
          <cell r="KD1">
            <v>43381</v>
          </cell>
          <cell r="KE1">
            <v>43382</v>
          </cell>
          <cell r="KF1">
            <v>43383</v>
          </cell>
          <cell r="KG1">
            <v>43384</v>
          </cell>
          <cell r="KH1">
            <v>43385</v>
          </cell>
          <cell r="KI1">
            <v>43386</v>
          </cell>
          <cell r="KJ1">
            <v>43387</v>
          </cell>
          <cell r="KK1">
            <v>43388</v>
          </cell>
          <cell r="KL1">
            <v>43389</v>
          </cell>
          <cell r="KM1">
            <v>43390</v>
          </cell>
          <cell r="KN1">
            <v>43391</v>
          </cell>
          <cell r="KO1">
            <v>43392</v>
          </cell>
          <cell r="KP1">
            <v>43393</v>
          </cell>
          <cell r="KQ1">
            <v>43394</v>
          </cell>
          <cell r="KR1">
            <v>43395</v>
          </cell>
          <cell r="KS1">
            <v>43396</v>
          </cell>
          <cell r="KT1">
            <v>43397</v>
          </cell>
          <cell r="KU1">
            <v>43398</v>
          </cell>
          <cell r="KV1">
            <v>43399</v>
          </cell>
          <cell r="KW1">
            <v>43400</v>
          </cell>
          <cell r="KX1">
            <v>43401</v>
          </cell>
          <cell r="KY1">
            <v>43402</v>
          </cell>
          <cell r="KZ1">
            <v>43403</v>
          </cell>
          <cell r="LA1">
            <v>43404</v>
          </cell>
          <cell r="LB1">
            <v>43405</v>
          </cell>
          <cell r="LC1">
            <v>43406</v>
          </cell>
          <cell r="LD1">
            <v>43407</v>
          </cell>
          <cell r="LE1">
            <v>43408</v>
          </cell>
          <cell r="LF1">
            <v>43409</v>
          </cell>
          <cell r="LG1">
            <v>43410</v>
          </cell>
          <cell r="LH1">
            <v>43411</v>
          </cell>
          <cell r="LI1">
            <v>43412</v>
          </cell>
          <cell r="LJ1">
            <v>43413</v>
          </cell>
          <cell r="LK1">
            <v>43414</v>
          </cell>
          <cell r="LL1">
            <v>43415</v>
          </cell>
          <cell r="LM1">
            <v>43416</v>
          </cell>
          <cell r="LN1">
            <v>43417</v>
          </cell>
          <cell r="LO1">
            <v>43418</v>
          </cell>
          <cell r="LP1">
            <v>43419</v>
          </cell>
          <cell r="LQ1">
            <v>43420</v>
          </cell>
          <cell r="LR1">
            <v>43421</v>
          </cell>
          <cell r="LS1">
            <v>43422</v>
          </cell>
          <cell r="LT1">
            <v>43423</v>
          </cell>
          <cell r="LU1">
            <v>43424</v>
          </cell>
          <cell r="LV1">
            <v>43425</v>
          </cell>
          <cell r="LW1">
            <v>43426</v>
          </cell>
          <cell r="LX1">
            <v>43427</v>
          </cell>
          <cell r="LY1">
            <v>43428</v>
          </cell>
          <cell r="LZ1">
            <v>43429</v>
          </cell>
          <cell r="MA1">
            <v>43430</v>
          </cell>
          <cell r="MB1">
            <v>43431</v>
          </cell>
          <cell r="MC1">
            <v>43432</v>
          </cell>
          <cell r="MD1">
            <v>43433</v>
          </cell>
          <cell r="ME1">
            <v>43434</v>
          </cell>
          <cell r="MF1">
            <v>43435</v>
          </cell>
          <cell r="MG1">
            <v>43436</v>
          </cell>
          <cell r="MH1">
            <v>43437</v>
          </cell>
          <cell r="MI1">
            <v>43438</v>
          </cell>
          <cell r="MJ1">
            <v>43439</v>
          </cell>
          <cell r="MK1">
            <v>43440</v>
          </cell>
          <cell r="ML1">
            <v>43441</v>
          </cell>
          <cell r="MM1">
            <v>43442</v>
          </cell>
          <cell r="MN1">
            <v>43443</v>
          </cell>
          <cell r="MO1">
            <v>43444</v>
          </cell>
          <cell r="MP1">
            <v>43445</v>
          </cell>
          <cell r="MQ1">
            <v>43446</v>
          </cell>
          <cell r="MR1">
            <v>43447</v>
          </cell>
          <cell r="MS1">
            <v>43448</v>
          </cell>
          <cell r="MT1">
            <v>43449</v>
          </cell>
          <cell r="MU1">
            <v>43450</v>
          </cell>
          <cell r="MV1">
            <v>43451</v>
          </cell>
          <cell r="MW1">
            <v>43452</v>
          </cell>
          <cell r="MX1">
            <v>43453</v>
          </cell>
          <cell r="MY1">
            <v>43454</v>
          </cell>
          <cell r="MZ1">
            <v>43455</v>
          </cell>
          <cell r="NA1">
            <v>43456</v>
          </cell>
          <cell r="NB1">
            <v>43457</v>
          </cell>
          <cell r="NC1">
            <v>43458</v>
          </cell>
          <cell r="ND1">
            <v>43459</v>
          </cell>
          <cell r="NE1">
            <v>43460</v>
          </cell>
          <cell r="NF1">
            <v>43461</v>
          </cell>
          <cell r="NG1">
            <v>43462</v>
          </cell>
          <cell r="NH1">
            <v>43463</v>
          </cell>
          <cell r="NI1">
            <v>43464</v>
          </cell>
          <cell r="NJ1">
            <v>43465</v>
          </cell>
          <cell r="NK1">
            <v>43466</v>
          </cell>
          <cell r="NL1">
            <v>43467</v>
          </cell>
          <cell r="NM1">
            <v>43468</v>
          </cell>
          <cell r="NN1">
            <v>43469</v>
          </cell>
          <cell r="NO1">
            <v>43470</v>
          </cell>
          <cell r="NP1">
            <v>43471</v>
          </cell>
          <cell r="NQ1">
            <v>43472</v>
          </cell>
          <cell r="NR1">
            <v>43473</v>
          </cell>
          <cell r="NS1">
            <v>43474</v>
          </cell>
          <cell r="NT1">
            <v>43475</v>
          </cell>
          <cell r="NU1">
            <v>43476</v>
          </cell>
          <cell r="NV1">
            <v>43477</v>
          </cell>
          <cell r="NW1">
            <v>43478</v>
          </cell>
          <cell r="NX1">
            <v>43479</v>
          </cell>
          <cell r="NY1">
            <v>43480</v>
          </cell>
          <cell r="NZ1">
            <v>43481</v>
          </cell>
          <cell r="OA1">
            <v>43482</v>
          </cell>
          <cell r="OB1">
            <v>43483</v>
          </cell>
          <cell r="OC1">
            <v>43484</v>
          </cell>
          <cell r="OD1">
            <v>43485</v>
          </cell>
          <cell r="OE1">
            <v>43486</v>
          </cell>
          <cell r="OF1">
            <v>43487</v>
          </cell>
          <cell r="OG1">
            <v>43488</v>
          </cell>
          <cell r="OH1">
            <v>43489</v>
          </cell>
          <cell r="OI1">
            <v>43490</v>
          </cell>
          <cell r="OJ1">
            <v>43491</v>
          </cell>
          <cell r="OK1">
            <v>43492</v>
          </cell>
          <cell r="OL1">
            <v>43493</v>
          </cell>
          <cell r="OM1">
            <v>43494</v>
          </cell>
          <cell r="ON1">
            <v>43495</v>
          </cell>
          <cell r="OO1">
            <v>43496</v>
          </cell>
          <cell r="OP1">
            <v>43497</v>
          </cell>
          <cell r="OQ1">
            <v>43498</v>
          </cell>
          <cell r="OR1">
            <v>43499</v>
          </cell>
          <cell r="OS1">
            <v>43500</v>
          </cell>
          <cell r="OT1">
            <v>43501</v>
          </cell>
          <cell r="OU1">
            <v>43502</v>
          </cell>
          <cell r="OV1">
            <v>43503</v>
          </cell>
          <cell r="OW1">
            <v>43504</v>
          </cell>
          <cell r="OX1">
            <v>43505</v>
          </cell>
          <cell r="OY1">
            <v>43506</v>
          </cell>
          <cell r="OZ1">
            <v>43507</v>
          </cell>
          <cell r="PA1">
            <v>43508</v>
          </cell>
          <cell r="PB1">
            <v>43509</v>
          </cell>
          <cell r="PC1">
            <v>43510</v>
          </cell>
          <cell r="PD1">
            <v>43511</v>
          </cell>
          <cell r="PE1">
            <v>43512</v>
          </cell>
          <cell r="PF1">
            <v>43513</v>
          </cell>
          <cell r="PG1">
            <v>43514</v>
          </cell>
          <cell r="PH1">
            <v>43515</v>
          </cell>
          <cell r="PI1">
            <v>43516</v>
          </cell>
          <cell r="PJ1">
            <v>43517</v>
          </cell>
          <cell r="PK1">
            <v>43518</v>
          </cell>
          <cell r="PL1">
            <v>43519</v>
          </cell>
          <cell r="PM1">
            <v>43520</v>
          </cell>
          <cell r="PN1">
            <v>43521</v>
          </cell>
          <cell r="PO1">
            <v>43522</v>
          </cell>
          <cell r="PP1">
            <v>43523</v>
          </cell>
          <cell r="PQ1">
            <v>43524</v>
          </cell>
          <cell r="PR1">
            <v>43525</v>
          </cell>
          <cell r="PS1">
            <v>43526</v>
          </cell>
          <cell r="PT1">
            <v>43527</v>
          </cell>
          <cell r="PU1">
            <v>43528</v>
          </cell>
          <cell r="PV1">
            <v>43529</v>
          </cell>
          <cell r="PW1">
            <v>43530</v>
          </cell>
          <cell r="PX1">
            <v>43531</v>
          </cell>
          <cell r="PY1">
            <v>43532</v>
          </cell>
          <cell r="PZ1">
            <v>43533</v>
          </cell>
          <cell r="QA1">
            <v>43534</v>
          </cell>
          <cell r="QB1">
            <v>43535</v>
          </cell>
          <cell r="QC1">
            <v>43536</v>
          </cell>
          <cell r="QD1">
            <v>43537</v>
          </cell>
          <cell r="QE1">
            <v>43538</v>
          </cell>
          <cell r="QF1">
            <v>43539</v>
          </cell>
          <cell r="QG1">
            <v>43540</v>
          </cell>
          <cell r="QH1">
            <v>43541</v>
          </cell>
          <cell r="QI1">
            <v>43542</v>
          </cell>
          <cell r="QJ1">
            <v>43543</v>
          </cell>
          <cell r="QK1">
            <v>43544</v>
          </cell>
          <cell r="QL1">
            <v>43545</v>
          </cell>
          <cell r="QM1">
            <v>43546</v>
          </cell>
          <cell r="QN1">
            <v>43547</v>
          </cell>
          <cell r="QO1">
            <v>43548</v>
          </cell>
          <cell r="QP1">
            <v>43549</v>
          </cell>
          <cell r="QQ1">
            <v>43550</v>
          </cell>
          <cell r="QR1">
            <v>43551</v>
          </cell>
          <cell r="QS1">
            <v>43552</v>
          </cell>
          <cell r="QT1">
            <v>43553</v>
          </cell>
          <cell r="QU1">
            <v>43554</v>
          </cell>
          <cell r="QV1">
            <v>43555</v>
          </cell>
          <cell r="QW1">
            <v>43556</v>
          </cell>
          <cell r="QX1">
            <v>43557</v>
          </cell>
          <cell r="QY1">
            <v>43558</v>
          </cell>
          <cell r="QZ1">
            <v>43559</v>
          </cell>
          <cell r="RA1">
            <v>43560</v>
          </cell>
          <cell r="RB1">
            <v>43561</v>
          </cell>
          <cell r="RC1">
            <v>43562</v>
          </cell>
          <cell r="RD1">
            <v>43563</v>
          </cell>
          <cell r="RE1">
            <v>43564</v>
          </cell>
          <cell r="RF1">
            <v>43565</v>
          </cell>
          <cell r="RG1">
            <v>43566</v>
          </cell>
          <cell r="RH1">
            <v>43567</v>
          </cell>
          <cell r="RI1">
            <v>43568</v>
          </cell>
          <cell r="RJ1">
            <v>43569</v>
          </cell>
          <cell r="RK1">
            <v>43570</v>
          </cell>
          <cell r="RL1">
            <v>43571</v>
          </cell>
          <cell r="RM1">
            <v>43572</v>
          </cell>
          <cell r="RN1">
            <v>43573</v>
          </cell>
          <cell r="RO1">
            <v>43574</v>
          </cell>
          <cell r="RP1">
            <v>43575</v>
          </cell>
          <cell r="RQ1">
            <v>43576</v>
          </cell>
          <cell r="RR1">
            <v>43577</v>
          </cell>
          <cell r="RS1">
            <v>43578</v>
          </cell>
          <cell r="RT1">
            <v>43579</v>
          </cell>
          <cell r="RU1">
            <v>43580</v>
          </cell>
          <cell r="RV1">
            <v>43581</v>
          </cell>
          <cell r="RW1">
            <v>43582</v>
          </cell>
          <cell r="RX1">
            <v>43583</v>
          </cell>
          <cell r="RY1">
            <v>43584</v>
          </cell>
          <cell r="RZ1">
            <v>43585</v>
          </cell>
          <cell r="SA1">
            <v>43586</v>
          </cell>
          <cell r="SB1">
            <v>43587</v>
          </cell>
          <cell r="SC1">
            <v>43588</v>
          </cell>
          <cell r="SD1">
            <v>43589</v>
          </cell>
          <cell r="SE1">
            <v>43590</v>
          </cell>
          <cell r="SF1">
            <v>43591</v>
          </cell>
          <cell r="SG1">
            <v>43592</v>
          </cell>
          <cell r="SH1">
            <v>43593</v>
          </cell>
          <cell r="SI1">
            <v>43594</v>
          </cell>
          <cell r="SJ1">
            <v>43595</v>
          </cell>
          <cell r="SK1">
            <v>43596</v>
          </cell>
          <cell r="SL1">
            <v>43597</v>
          </cell>
          <cell r="SM1">
            <v>43598</v>
          </cell>
          <cell r="SN1">
            <v>43599</v>
          </cell>
          <cell r="SO1">
            <v>43600</v>
          </cell>
          <cell r="SP1">
            <v>43601</v>
          </cell>
          <cell r="SQ1">
            <v>43602</v>
          </cell>
          <cell r="SR1">
            <v>43603</v>
          </cell>
          <cell r="SS1">
            <v>43604</v>
          </cell>
          <cell r="ST1">
            <v>43605</v>
          </cell>
          <cell r="SU1">
            <v>43606</v>
          </cell>
          <cell r="SV1">
            <v>43607</v>
          </cell>
          <cell r="SW1">
            <v>43608</v>
          </cell>
          <cell r="SX1">
            <v>43609</v>
          </cell>
          <cell r="SY1">
            <v>43610</v>
          </cell>
          <cell r="SZ1">
            <v>43611</v>
          </cell>
          <cell r="TA1">
            <v>43612</v>
          </cell>
          <cell r="TB1">
            <v>43613</v>
          </cell>
          <cell r="TC1">
            <v>43614</v>
          </cell>
          <cell r="TD1">
            <v>43615</v>
          </cell>
          <cell r="TE1">
            <v>43616</v>
          </cell>
          <cell r="TF1">
            <v>43617</v>
          </cell>
          <cell r="TG1">
            <v>43618</v>
          </cell>
          <cell r="TH1">
            <v>43619</v>
          </cell>
          <cell r="TI1">
            <v>43620</v>
          </cell>
          <cell r="TJ1">
            <v>43621</v>
          </cell>
          <cell r="TK1">
            <v>43622</v>
          </cell>
          <cell r="TL1">
            <v>43623</v>
          </cell>
          <cell r="TM1">
            <v>43624</v>
          </cell>
          <cell r="TN1">
            <v>43625</v>
          </cell>
          <cell r="TO1">
            <v>43626</v>
          </cell>
          <cell r="TP1">
            <v>43627</v>
          </cell>
          <cell r="TQ1">
            <v>43628</v>
          </cell>
          <cell r="TR1">
            <v>43629</v>
          </cell>
          <cell r="TS1">
            <v>43630</v>
          </cell>
          <cell r="TT1">
            <v>43631</v>
          </cell>
          <cell r="TU1">
            <v>43632</v>
          </cell>
          <cell r="TV1">
            <v>43633</v>
          </cell>
          <cell r="TW1">
            <v>43634</v>
          </cell>
          <cell r="TX1">
            <v>43635</v>
          </cell>
          <cell r="TY1">
            <v>43636</v>
          </cell>
          <cell r="TZ1">
            <v>43637</v>
          </cell>
          <cell r="UA1">
            <v>43638</v>
          </cell>
          <cell r="UB1">
            <v>43639</v>
          </cell>
          <cell r="UC1">
            <v>43640</v>
          </cell>
          <cell r="UD1">
            <v>43641</v>
          </cell>
          <cell r="UE1">
            <v>43642</v>
          </cell>
          <cell r="UF1">
            <v>43643</v>
          </cell>
          <cell r="UG1">
            <v>43644</v>
          </cell>
          <cell r="UH1">
            <v>43645</v>
          </cell>
          <cell r="UI1">
            <v>43646</v>
          </cell>
          <cell r="UJ1">
            <v>43647</v>
          </cell>
          <cell r="UK1">
            <v>43648</v>
          </cell>
          <cell r="UL1">
            <v>43649</v>
          </cell>
          <cell r="UM1">
            <v>43650</v>
          </cell>
          <cell r="UN1">
            <v>43651</v>
          </cell>
          <cell r="UO1">
            <v>43652</v>
          </cell>
          <cell r="UP1">
            <v>43653</v>
          </cell>
          <cell r="UQ1">
            <v>43654</v>
          </cell>
          <cell r="UR1">
            <v>43655</v>
          </cell>
          <cell r="US1">
            <v>43656</v>
          </cell>
          <cell r="UT1">
            <v>43657</v>
          </cell>
          <cell r="UU1">
            <v>43658</v>
          </cell>
          <cell r="UV1">
            <v>43659</v>
          </cell>
          <cell r="UW1">
            <v>43660</v>
          </cell>
          <cell r="UX1">
            <v>43661</v>
          </cell>
          <cell r="UY1">
            <v>43662</v>
          </cell>
          <cell r="UZ1">
            <v>43663</v>
          </cell>
          <cell r="VA1">
            <v>43664</v>
          </cell>
          <cell r="VB1">
            <v>43665</v>
          </cell>
          <cell r="VC1">
            <v>43666</v>
          </cell>
          <cell r="VD1">
            <v>43667</v>
          </cell>
          <cell r="VE1">
            <v>43668</v>
          </cell>
          <cell r="VF1">
            <v>43669</v>
          </cell>
          <cell r="VG1">
            <v>43670</v>
          </cell>
          <cell r="VH1">
            <v>43671</v>
          </cell>
          <cell r="VI1">
            <v>43672</v>
          </cell>
          <cell r="VJ1">
            <v>43673</v>
          </cell>
          <cell r="VK1">
            <v>43674</v>
          </cell>
          <cell r="VL1">
            <v>43675</v>
          </cell>
          <cell r="VM1">
            <v>43676</v>
          </cell>
          <cell r="VN1">
            <v>43677</v>
          </cell>
          <cell r="VO1">
            <v>43678</v>
          </cell>
          <cell r="VP1">
            <v>43679</v>
          </cell>
          <cell r="VQ1">
            <v>43680</v>
          </cell>
          <cell r="VR1">
            <v>43681</v>
          </cell>
          <cell r="VS1">
            <v>43682</v>
          </cell>
          <cell r="VT1">
            <v>43683</v>
          </cell>
          <cell r="VU1">
            <v>43684</v>
          </cell>
          <cell r="VV1">
            <v>43685</v>
          </cell>
          <cell r="VW1">
            <v>43686</v>
          </cell>
          <cell r="VX1">
            <v>43687</v>
          </cell>
          <cell r="VY1">
            <v>43688</v>
          </cell>
          <cell r="VZ1">
            <v>43689</v>
          </cell>
          <cell r="WA1">
            <v>43690</v>
          </cell>
          <cell r="WB1">
            <v>43691</v>
          </cell>
          <cell r="WC1">
            <v>43692</v>
          </cell>
          <cell r="WD1">
            <v>43693</v>
          </cell>
          <cell r="WE1">
            <v>43694</v>
          </cell>
          <cell r="WF1">
            <v>43695</v>
          </cell>
          <cell r="WG1">
            <v>43696</v>
          </cell>
          <cell r="WH1">
            <v>43697</v>
          </cell>
          <cell r="WI1">
            <v>43698</v>
          </cell>
          <cell r="WJ1">
            <v>43699</v>
          </cell>
          <cell r="WK1">
            <v>43700</v>
          </cell>
          <cell r="WL1">
            <v>43701</v>
          </cell>
          <cell r="WM1">
            <v>43702</v>
          </cell>
          <cell r="WN1">
            <v>43703</v>
          </cell>
          <cell r="WO1">
            <v>43704</v>
          </cell>
          <cell r="WP1">
            <v>43705</v>
          </cell>
          <cell r="WQ1">
            <v>43706</v>
          </cell>
          <cell r="WR1">
            <v>43707</v>
          </cell>
          <cell r="WS1">
            <v>43708</v>
          </cell>
          <cell r="WT1">
            <v>43709</v>
          </cell>
          <cell r="WU1">
            <v>43710</v>
          </cell>
          <cell r="WV1">
            <v>43711</v>
          </cell>
          <cell r="WW1">
            <v>43712</v>
          </cell>
          <cell r="WX1">
            <v>43713</v>
          </cell>
          <cell r="WY1">
            <v>43714</v>
          </cell>
          <cell r="WZ1">
            <v>43715</v>
          </cell>
          <cell r="XA1">
            <v>43716</v>
          </cell>
          <cell r="XB1">
            <v>43717</v>
          </cell>
          <cell r="XC1">
            <v>43718</v>
          </cell>
          <cell r="XD1">
            <v>43719</v>
          </cell>
          <cell r="XE1">
            <v>43720</v>
          </cell>
          <cell r="XF1">
            <v>43721</v>
          </cell>
          <cell r="XG1">
            <v>43722</v>
          </cell>
          <cell r="XH1">
            <v>43723</v>
          </cell>
          <cell r="XI1">
            <v>43724</v>
          </cell>
          <cell r="XJ1">
            <v>43725</v>
          </cell>
          <cell r="XK1">
            <v>43726</v>
          </cell>
          <cell r="XL1">
            <v>43727</v>
          </cell>
          <cell r="XM1">
            <v>43728</v>
          </cell>
          <cell r="XN1">
            <v>43729</v>
          </cell>
          <cell r="XO1">
            <v>43730</v>
          </cell>
          <cell r="XP1">
            <v>43731</v>
          </cell>
          <cell r="XQ1">
            <v>43732</v>
          </cell>
          <cell r="XR1">
            <v>43733</v>
          </cell>
          <cell r="XS1">
            <v>43734</v>
          </cell>
          <cell r="XT1">
            <v>43735</v>
          </cell>
          <cell r="XU1">
            <v>43736</v>
          </cell>
          <cell r="XV1">
            <v>43737</v>
          </cell>
          <cell r="XW1">
            <v>43738</v>
          </cell>
          <cell r="XX1">
            <v>43739</v>
          </cell>
          <cell r="XY1">
            <v>43740</v>
          </cell>
          <cell r="XZ1">
            <v>43741</v>
          </cell>
          <cell r="YA1">
            <v>43742</v>
          </cell>
          <cell r="YB1">
            <v>43743</v>
          </cell>
          <cell r="YC1">
            <v>43744</v>
          </cell>
          <cell r="YD1">
            <v>43745</v>
          </cell>
          <cell r="YE1">
            <v>43746</v>
          </cell>
          <cell r="YF1">
            <v>43747</v>
          </cell>
          <cell r="YG1">
            <v>43748</v>
          </cell>
          <cell r="YH1">
            <v>43749</v>
          </cell>
          <cell r="YI1">
            <v>43750</v>
          </cell>
          <cell r="YJ1">
            <v>43751</v>
          </cell>
          <cell r="YK1">
            <v>43752</v>
          </cell>
          <cell r="YL1">
            <v>43753</v>
          </cell>
          <cell r="YM1">
            <v>43754</v>
          </cell>
          <cell r="YN1">
            <v>43755</v>
          </cell>
          <cell r="YO1">
            <v>43756</v>
          </cell>
          <cell r="YP1">
            <v>43757</v>
          </cell>
          <cell r="YQ1">
            <v>43758</v>
          </cell>
          <cell r="YR1">
            <v>43759</v>
          </cell>
          <cell r="YS1">
            <v>43760</v>
          </cell>
          <cell r="YT1">
            <v>43761</v>
          </cell>
          <cell r="YU1">
            <v>43762</v>
          </cell>
          <cell r="YV1">
            <v>43763</v>
          </cell>
          <cell r="YW1">
            <v>43764</v>
          </cell>
          <cell r="YX1">
            <v>43765</v>
          </cell>
          <cell r="YY1">
            <v>43766</v>
          </cell>
          <cell r="YZ1">
            <v>43767</v>
          </cell>
          <cell r="ZA1">
            <v>43768</v>
          </cell>
          <cell r="ZB1">
            <v>43769</v>
          </cell>
          <cell r="ZC1">
            <v>43770</v>
          </cell>
          <cell r="ZD1">
            <v>43771</v>
          </cell>
          <cell r="ZE1">
            <v>43772</v>
          </cell>
          <cell r="ZF1">
            <v>43773</v>
          </cell>
          <cell r="ZG1">
            <v>43774</v>
          </cell>
          <cell r="ZH1">
            <v>43775</v>
          </cell>
          <cell r="ZI1">
            <v>43776</v>
          </cell>
          <cell r="ZJ1">
            <v>43777</v>
          </cell>
          <cell r="ZK1">
            <v>43778</v>
          </cell>
          <cell r="ZL1">
            <v>43779</v>
          </cell>
          <cell r="ZM1">
            <v>43780</v>
          </cell>
          <cell r="ZN1">
            <v>43781</v>
          </cell>
          <cell r="ZO1">
            <v>43782</v>
          </cell>
          <cell r="ZP1">
            <v>43783</v>
          </cell>
          <cell r="ZQ1">
            <v>43784</v>
          </cell>
          <cell r="ZR1">
            <v>43785</v>
          </cell>
          <cell r="ZS1">
            <v>43786</v>
          </cell>
          <cell r="ZT1">
            <v>43787</v>
          </cell>
          <cell r="ZU1">
            <v>43788</v>
          </cell>
          <cell r="ZV1">
            <v>43789</v>
          </cell>
          <cell r="ZW1">
            <v>43790</v>
          </cell>
          <cell r="ZX1">
            <v>43791</v>
          </cell>
          <cell r="ZY1">
            <v>43792</v>
          </cell>
          <cell r="ZZ1">
            <v>43793</v>
          </cell>
          <cell r="AAA1">
            <v>43794</v>
          </cell>
          <cell r="AAB1">
            <v>43795</v>
          </cell>
          <cell r="AAC1">
            <v>43796</v>
          </cell>
          <cell r="AAD1">
            <v>43797</v>
          </cell>
          <cell r="AAE1">
            <v>43798</v>
          </cell>
          <cell r="AAF1">
            <v>43799</v>
          </cell>
          <cell r="AAG1">
            <v>43800</v>
          </cell>
          <cell r="AAH1">
            <v>43801</v>
          </cell>
          <cell r="AAI1">
            <v>43802</v>
          </cell>
          <cell r="AAJ1">
            <v>43803</v>
          </cell>
          <cell r="AAK1">
            <v>43804</v>
          </cell>
          <cell r="AAL1">
            <v>43805</v>
          </cell>
          <cell r="AAM1">
            <v>43806</v>
          </cell>
          <cell r="AAN1">
            <v>43807</v>
          </cell>
          <cell r="AAO1">
            <v>43808</v>
          </cell>
          <cell r="AAP1">
            <v>43809</v>
          </cell>
          <cell r="AAQ1">
            <v>43810</v>
          </cell>
          <cell r="AAR1">
            <v>43811</v>
          </cell>
          <cell r="AAS1">
            <v>43812</v>
          </cell>
          <cell r="AAT1">
            <v>43813</v>
          </cell>
          <cell r="AAU1">
            <v>43814</v>
          </cell>
          <cell r="AAV1">
            <v>43815</v>
          </cell>
          <cell r="AAW1">
            <v>43816</v>
          </cell>
          <cell r="AAX1">
            <v>43817</v>
          </cell>
          <cell r="AAY1">
            <v>43818</v>
          </cell>
          <cell r="AAZ1">
            <v>43819</v>
          </cell>
          <cell r="ABA1">
            <v>43820</v>
          </cell>
          <cell r="ABB1">
            <v>43821</v>
          </cell>
          <cell r="ABC1">
            <v>43822</v>
          </cell>
          <cell r="ABD1">
            <v>43823</v>
          </cell>
          <cell r="ABE1">
            <v>43824</v>
          </cell>
          <cell r="ABF1">
            <v>43825</v>
          </cell>
          <cell r="ABG1">
            <v>43826</v>
          </cell>
          <cell r="ABH1">
            <v>43827</v>
          </cell>
          <cell r="ABI1">
            <v>43828</v>
          </cell>
          <cell r="ABJ1">
            <v>43829</v>
          </cell>
          <cell r="ABK1">
            <v>43830</v>
          </cell>
          <cell r="ABL1">
            <v>43831</v>
          </cell>
          <cell r="ABM1">
            <v>43832</v>
          </cell>
          <cell r="ABN1">
            <v>43833</v>
          </cell>
          <cell r="ABO1">
            <v>43834</v>
          </cell>
          <cell r="ABP1">
            <v>43835</v>
          </cell>
          <cell r="ABQ1">
            <v>43836</v>
          </cell>
          <cell r="ABR1">
            <v>43837</v>
          </cell>
          <cell r="ABS1">
            <v>43838</v>
          </cell>
          <cell r="ABT1">
            <v>43839</v>
          </cell>
          <cell r="ABU1">
            <v>43840</v>
          </cell>
          <cell r="ABV1">
            <v>43841</v>
          </cell>
          <cell r="ABW1">
            <v>43842</v>
          </cell>
          <cell r="ABX1">
            <v>43843</v>
          </cell>
          <cell r="ABY1">
            <v>43844</v>
          </cell>
          <cell r="ABZ1">
            <v>43845</v>
          </cell>
          <cell r="ACA1">
            <v>43846</v>
          </cell>
          <cell r="ACB1">
            <v>43847</v>
          </cell>
          <cell r="ACC1">
            <v>43848</v>
          </cell>
          <cell r="ACD1">
            <v>43849</v>
          </cell>
          <cell r="ACE1">
            <v>43850</v>
          </cell>
          <cell r="ACF1">
            <v>43851</v>
          </cell>
          <cell r="ACG1">
            <v>43852</v>
          </cell>
          <cell r="ACH1">
            <v>43853</v>
          </cell>
          <cell r="ACI1">
            <v>43854</v>
          </cell>
          <cell r="ACJ1">
            <v>43855</v>
          </cell>
          <cell r="ACK1">
            <v>43856</v>
          </cell>
          <cell r="ACL1">
            <v>43857</v>
          </cell>
          <cell r="ACM1">
            <v>43858</v>
          </cell>
          <cell r="ACN1">
            <v>43859</v>
          </cell>
          <cell r="ACO1">
            <v>43860</v>
          </cell>
          <cell r="ACP1">
            <v>43861</v>
          </cell>
          <cell r="ACQ1">
            <v>43862</v>
          </cell>
          <cell r="ACR1">
            <v>43863</v>
          </cell>
          <cell r="ACS1">
            <v>43864</v>
          </cell>
          <cell r="ACT1">
            <v>43865</v>
          </cell>
          <cell r="ACU1">
            <v>43866</v>
          </cell>
          <cell r="ACV1">
            <v>43867</v>
          </cell>
          <cell r="ACW1">
            <v>43868</v>
          </cell>
          <cell r="ACX1">
            <v>43869</v>
          </cell>
          <cell r="ACY1">
            <v>43870</v>
          </cell>
          <cell r="ACZ1">
            <v>43871</v>
          </cell>
          <cell r="ADA1">
            <v>43872</v>
          </cell>
          <cell r="ADB1">
            <v>43873</v>
          </cell>
          <cell r="ADC1">
            <v>43874</v>
          </cell>
          <cell r="ADD1">
            <v>43875</v>
          </cell>
          <cell r="ADE1">
            <v>43876</v>
          </cell>
          <cell r="ADF1">
            <v>43877</v>
          </cell>
          <cell r="ADG1">
            <v>43878</v>
          </cell>
          <cell r="ADH1">
            <v>43879</v>
          </cell>
          <cell r="ADI1">
            <v>43880</v>
          </cell>
          <cell r="ADJ1">
            <v>43881</v>
          </cell>
          <cell r="ADK1">
            <v>43882</v>
          </cell>
          <cell r="ADL1">
            <v>43883</v>
          </cell>
          <cell r="ADM1">
            <v>43884</v>
          </cell>
          <cell r="ADN1">
            <v>43885</v>
          </cell>
          <cell r="ADO1">
            <v>43886</v>
          </cell>
          <cell r="ADP1">
            <v>43887</v>
          </cell>
          <cell r="ADQ1">
            <v>43888</v>
          </cell>
          <cell r="ADR1">
            <v>43889</v>
          </cell>
          <cell r="ADS1">
            <v>43890</v>
          </cell>
          <cell r="ADT1">
            <v>43891</v>
          </cell>
          <cell r="ADU1">
            <v>43892</v>
          </cell>
          <cell r="ADV1">
            <v>43893</v>
          </cell>
          <cell r="ADW1">
            <v>43894</v>
          </cell>
          <cell r="ADX1">
            <v>43895</v>
          </cell>
          <cell r="ADY1">
            <v>43896</v>
          </cell>
          <cell r="ADZ1">
            <v>43897</v>
          </cell>
          <cell r="AEA1">
            <v>43898</v>
          </cell>
          <cell r="AEB1">
            <v>43899</v>
          </cell>
          <cell r="AEC1">
            <v>43900</v>
          </cell>
          <cell r="AED1">
            <v>43901</v>
          </cell>
          <cell r="AEE1">
            <v>43902</v>
          </cell>
          <cell r="AEF1">
            <v>43903</v>
          </cell>
          <cell r="AEG1">
            <v>43904</v>
          </cell>
          <cell r="AEH1">
            <v>43905</v>
          </cell>
          <cell r="AEI1">
            <v>43906</v>
          </cell>
          <cell r="AEJ1">
            <v>43907</v>
          </cell>
          <cell r="AEK1">
            <v>43908</v>
          </cell>
          <cell r="AEL1">
            <v>43909</v>
          </cell>
          <cell r="AEM1">
            <v>43910</v>
          </cell>
          <cell r="AEN1">
            <v>43911</v>
          </cell>
          <cell r="AEO1">
            <v>43912</v>
          </cell>
          <cell r="AEP1">
            <v>43913</v>
          </cell>
          <cell r="AEQ1">
            <v>43914</v>
          </cell>
          <cell r="AER1">
            <v>43915</v>
          </cell>
          <cell r="AES1">
            <v>43916</v>
          </cell>
          <cell r="AET1">
            <v>43917</v>
          </cell>
          <cell r="AEU1">
            <v>43918</v>
          </cell>
          <cell r="AEV1">
            <v>43919</v>
          </cell>
          <cell r="AEW1">
            <v>43920</v>
          </cell>
          <cell r="AEX1">
            <v>43921</v>
          </cell>
          <cell r="AEY1">
            <v>43922</v>
          </cell>
          <cell r="AEZ1">
            <v>43923</v>
          </cell>
          <cell r="AFA1">
            <v>43924</v>
          </cell>
          <cell r="AFB1">
            <v>43925</v>
          </cell>
          <cell r="AFC1">
            <v>43926</v>
          </cell>
          <cell r="AFD1">
            <v>43927</v>
          </cell>
          <cell r="AFE1">
            <v>43928</v>
          </cell>
          <cell r="AFF1">
            <v>43929</v>
          </cell>
          <cell r="AFG1">
            <v>43930</v>
          </cell>
          <cell r="AFH1">
            <v>43931</v>
          </cell>
          <cell r="AFI1">
            <v>43932</v>
          </cell>
          <cell r="AFJ1">
            <v>43933</v>
          </cell>
          <cell r="AFK1">
            <v>43934</v>
          </cell>
          <cell r="AFL1">
            <v>43935</v>
          </cell>
          <cell r="AFM1">
            <v>43936</v>
          </cell>
          <cell r="AFN1">
            <v>43937</v>
          </cell>
          <cell r="AFO1">
            <v>43938</v>
          </cell>
          <cell r="AFP1">
            <v>43939</v>
          </cell>
          <cell r="AFQ1">
            <v>43940</v>
          </cell>
          <cell r="AFR1">
            <v>43941</v>
          </cell>
          <cell r="AFS1">
            <v>43942</v>
          </cell>
          <cell r="AFT1">
            <v>43943</v>
          </cell>
          <cell r="AFU1">
            <v>43944</v>
          </cell>
          <cell r="AFV1">
            <v>43945</v>
          </cell>
          <cell r="AFW1">
            <v>43946</v>
          </cell>
          <cell r="AFX1">
            <v>43947</v>
          </cell>
          <cell r="AFY1">
            <v>43948</v>
          </cell>
          <cell r="AFZ1">
            <v>43949</v>
          </cell>
          <cell r="AGA1">
            <v>43950</v>
          </cell>
          <cell r="AGB1">
            <v>43951</v>
          </cell>
          <cell r="AGC1">
            <v>43952</v>
          </cell>
          <cell r="AGD1">
            <v>43953</v>
          </cell>
          <cell r="AGE1">
            <v>43954</v>
          </cell>
          <cell r="AGF1">
            <v>43955</v>
          </cell>
          <cell r="AGG1">
            <v>43956</v>
          </cell>
          <cell r="AGH1">
            <v>43957</v>
          </cell>
          <cell r="AGI1">
            <v>43958</v>
          </cell>
          <cell r="AGJ1">
            <v>43959</v>
          </cell>
          <cell r="AGK1">
            <v>43960</v>
          </cell>
          <cell r="AGL1">
            <v>43961</v>
          </cell>
          <cell r="AGM1">
            <v>43962</v>
          </cell>
          <cell r="AGN1">
            <v>43963</v>
          </cell>
          <cell r="AGO1">
            <v>43964</v>
          </cell>
          <cell r="AGP1">
            <v>43965</v>
          </cell>
          <cell r="AGQ1">
            <v>43966</v>
          </cell>
          <cell r="AGR1">
            <v>43967</v>
          </cell>
          <cell r="AGS1">
            <v>43968</v>
          </cell>
          <cell r="AGT1">
            <v>43969</v>
          </cell>
          <cell r="AGU1">
            <v>43970</v>
          </cell>
          <cell r="AGV1">
            <v>43971</v>
          </cell>
          <cell r="AGW1">
            <v>43972</v>
          </cell>
          <cell r="AGX1">
            <v>43973</v>
          </cell>
          <cell r="AGY1">
            <v>43974</v>
          </cell>
          <cell r="AGZ1">
            <v>43975</v>
          </cell>
          <cell r="AHA1">
            <v>43976</v>
          </cell>
          <cell r="AHB1">
            <v>43977</v>
          </cell>
          <cell r="AHC1">
            <v>43978</v>
          </cell>
          <cell r="AHD1">
            <v>43979</v>
          </cell>
          <cell r="AHE1">
            <v>43980</v>
          </cell>
          <cell r="AHF1">
            <v>43981</v>
          </cell>
          <cell r="AHG1">
            <v>43982</v>
          </cell>
          <cell r="AHH1">
            <v>43983</v>
          </cell>
          <cell r="AHI1">
            <v>43984</v>
          </cell>
          <cell r="AHJ1">
            <v>43985</v>
          </cell>
          <cell r="AHK1">
            <v>43986</v>
          </cell>
          <cell r="AHL1">
            <v>43987</v>
          </cell>
          <cell r="AHM1">
            <v>43988</v>
          </cell>
          <cell r="AHN1">
            <v>43989</v>
          </cell>
          <cell r="AHO1">
            <v>43990</v>
          </cell>
          <cell r="AHP1">
            <v>43991</v>
          </cell>
          <cell r="AHQ1">
            <v>43992</v>
          </cell>
          <cell r="AHR1">
            <v>43993</v>
          </cell>
          <cell r="AHS1">
            <v>43994</v>
          </cell>
          <cell r="AHT1">
            <v>43995</v>
          </cell>
          <cell r="AHU1">
            <v>43996</v>
          </cell>
          <cell r="AHV1">
            <v>43997</v>
          </cell>
          <cell r="AHW1">
            <v>43998</v>
          </cell>
          <cell r="AHX1">
            <v>43999</v>
          </cell>
          <cell r="AHY1">
            <v>44000</v>
          </cell>
          <cell r="AHZ1">
            <v>44001</v>
          </cell>
          <cell r="AIA1">
            <v>44002</v>
          </cell>
          <cell r="AIB1">
            <v>44003</v>
          </cell>
          <cell r="AIC1">
            <v>44004</v>
          </cell>
          <cell r="AID1">
            <v>44005</v>
          </cell>
          <cell r="AIE1">
            <v>44006</v>
          </cell>
          <cell r="AIF1">
            <v>44007</v>
          </cell>
          <cell r="AIG1">
            <v>44008</v>
          </cell>
          <cell r="AIH1">
            <v>44009</v>
          </cell>
          <cell r="AII1">
            <v>44010</v>
          </cell>
          <cell r="AIJ1">
            <v>44011</v>
          </cell>
          <cell r="AIK1">
            <v>44012</v>
          </cell>
          <cell r="AIL1">
            <v>44013</v>
          </cell>
          <cell r="AIM1">
            <v>44014</v>
          </cell>
          <cell r="AIN1">
            <v>44015</v>
          </cell>
          <cell r="AIO1">
            <v>44016</v>
          </cell>
          <cell r="AIP1">
            <v>44017</v>
          </cell>
          <cell r="AIQ1">
            <v>44018</v>
          </cell>
          <cell r="AIR1">
            <v>44019</v>
          </cell>
          <cell r="AIS1">
            <v>44020</v>
          </cell>
          <cell r="AIT1">
            <v>44021</v>
          </cell>
          <cell r="AIU1">
            <v>44022</v>
          </cell>
          <cell r="AIV1">
            <v>44023</v>
          </cell>
          <cell r="AIW1">
            <v>44024</v>
          </cell>
          <cell r="AIX1">
            <v>44025</v>
          </cell>
          <cell r="AIY1">
            <v>44026</v>
          </cell>
          <cell r="AIZ1">
            <v>44027</v>
          </cell>
          <cell r="AJA1">
            <v>44028</v>
          </cell>
          <cell r="AJB1">
            <v>44029</v>
          </cell>
          <cell r="AJC1">
            <v>44030</v>
          </cell>
          <cell r="AJD1">
            <v>44031</v>
          </cell>
          <cell r="AJE1">
            <v>44032</v>
          </cell>
          <cell r="AJF1">
            <v>44033</v>
          </cell>
          <cell r="AJG1">
            <v>44034</v>
          </cell>
          <cell r="AJH1">
            <v>44035</v>
          </cell>
          <cell r="AJI1">
            <v>44036</v>
          </cell>
          <cell r="AJJ1">
            <v>44037</v>
          </cell>
          <cell r="AJK1">
            <v>44038</v>
          </cell>
          <cell r="AJL1">
            <v>44039</v>
          </cell>
          <cell r="AJM1">
            <v>44040</v>
          </cell>
          <cell r="AJN1">
            <v>44041</v>
          </cell>
          <cell r="AJO1">
            <v>44042</v>
          </cell>
          <cell r="AJP1">
            <v>44043</v>
          </cell>
          <cell r="AJQ1">
            <v>44044</v>
          </cell>
          <cell r="AJR1">
            <v>44045</v>
          </cell>
          <cell r="AJS1">
            <v>44046</v>
          </cell>
          <cell r="AJT1">
            <v>44047</v>
          </cell>
          <cell r="AJU1">
            <v>44048</v>
          </cell>
          <cell r="AJV1">
            <v>44049</v>
          </cell>
          <cell r="AJW1">
            <v>44050</v>
          </cell>
          <cell r="AJX1">
            <v>44051</v>
          </cell>
          <cell r="AJY1">
            <v>44052</v>
          </cell>
          <cell r="AJZ1">
            <v>44053</v>
          </cell>
          <cell r="AKA1">
            <v>44054</v>
          </cell>
          <cell r="AKB1">
            <v>44055</v>
          </cell>
          <cell r="AKC1">
            <v>44056</v>
          </cell>
          <cell r="AKD1">
            <v>44057</v>
          </cell>
          <cell r="AKE1">
            <v>44058</v>
          </cell>
          <cell r="AKF1">
            <v>44059</v>
          </cell>
          <cell r="AKG1">
            <v>44060</v>
          </cell>
          <cell r="AKH1">
            <v>44061</v>
          </cell>
          <cell r="AKI1">
            <v>44062</v>
          </cell>
          <cell r="AKJ1">
            <v>44063</v>
          </cell>
          <cell r="AKK1">
            <v>44064</v>
          </cell>
          <cell r="AKL1">
            <v>44065</v>
          </cell>
          <cell r="AKM1">
            <v>44066</v>
          </cell>
          <cell r="AKN1">
            <v>44067</v>
          </cell>
          <cell r="AKO1">
            <v>44068</v>
          </cell>
          <cell r="AKP1">
            <v>44069</v>
          </cell>
          <cell r="AKQ1">
            <v>44070</v>
          </cell>
          <cell r="AKR1">
            <v>44071</v>
          </cell>
          <cell r="AKS1">
            <v>44072</v>
          </cell>
          <cell r="AKT1">
            <v>44073</v>
          </cell>
          <cell r="AKU1">
            <v>44074</v>
          </cell>
          <cell r="AKV1">
            <v>44075</v>
          </cell>
          <cell r="AKW1">
            <v>44076</v>
          </cell>
          <cell r="AKX1">
            <v>44077</v>
          </cell>
          <cell r="AKY1">
            <v>44078</v>
          </cell>
          <cell r="AKZ1">
            <v>44079</v>
          </cell>
          <cell r="ALA1">
            <v>44080</v>
          </cell>
          <cell r="ALB1">
            <v>44081</v>
          </cell>
          <cell r="ALC1">
            <v>44082</v>
          </cell>
          <cell r="ALD1">
            <v>44083</v>
          </cell>
          <cell r="ALE1">
            <v>44084</v>
          </cell>
          <cell r="ALF1">
            <v>44085</v>
          </cell>
          <cell r="ALG1">
            <v>44086</v>
          </cell>
          <cell r="ALH1">
            <v>44087</v>
          </cell>
          <cell r="ALI1">
            <v>44088</v>
          </cell>
          <cell r="ALJ1">
            <v>44089</v>
          </cell>
          <cell r="ALK1">
            <v>44090</v>
          </cell>
          <cell r="ALL1">
            <v>44091</v>
          </cell>
          <cell r="ALM1">
            <v>44092</v>
          </cell>
          <cell r="ALN1">
            <v>44093</v>
          </cell>
          <cell r="ALO1">
            <v>44094</v>
          </cell>
          <cell r="ALP1">
            <v>44095</v>
          </cell>
          <cell r="ALQ1">
            <v>44096</v>
          </cell>
          <cell r="ALR1">
            <v>44097</v>
          </cell>
          <cell r="ALS1">
            <v>44098</v>
          </cell>
          <cell r="ALT1">
            <v>44099</v>
          </cell>
          <cell r="ALU1">
            <v>44100</v>
          </cell>
          <cell r="ALV1">
            <v>44101</v>
          </cell>
          <cell r="ALW1">
            <v>44102</v>
          </cell>
          <cell r="ALX1">
            <v>44103</v>
          </cell>
          <cell r="ALY1">
            <v>44104</v>
          </cell>
          <cell r="ALZ1">
            <v>44105</v>
          </cell>
          <cell r="AMA1">
            <v>44106</v>
          </cell>
          <cell r="AMB1">
            <v>44107</v>
          </cell>
          <cell r="AMC1">
            <v>44108</v>
          </cell>
          <cell r="AMD1">
            <v>44109</v>
          </cell>
          <cell r="AME1">
            <v>44110</v>
          </cell>
          <cell r="AMF1">
            <v>44111</v>
          </cell>
          <cell r="AMG1">
            <v>44112</v>
          </cell>
          <cell r="AMH1">
            <v>44113</v>
          </cell>
          <cell r="AMI1">
            <v>44114</v>
          </cell>
          <cell r="AMJ1">
            <v>44115</v>
          </cell>
          <cell r="AMK1">
            <v>44116</v>
          </cell>
          <cell r="AML1">
            <v>44117</v>
          </cell>
          <cell r="AMM1">
            <v>44118</v>
          </cell>
          <cell r="AMN1">
            <v>44119</v>
          </cell>
          <cell r="AMO1">
            <v>44120</v>
          </cell>
          <cell r="AMP1">
            <v>44121</v>
          </cell>
          <cell r="AMQ1">
            <v>44122</v>
          </cell>
          <cell r="AMR1">
            <v>44123</v>
          </cell>
          <cell r="AMS1">
            <v>44124</v>
          </cell>
          <cell r="AMT1">
            <v>44125</v>
          </cell>
          <cell r="AMU1">
            <v>44126</v>
          </cell>
          <cell r="AMV1">
            <v>44127</v>
          </cell>
          <cell r="AMW1">
            <v>44128</v>
          </cell>
          <cell r="AMX1">
            <v>44129</v>
          </cell>
          <cell r="AMY1">
            <v>44130</v>
          </cell>
          <cell r="AMZ1">
            <v>44131</v>
          </cell>
          <cell r="ANA1">
            <v>44132</v>
          </cell>
          <cell r="ANB1">
            <v>44133</v>
          </cell>
          <cell r="ANC1">
            <v>44134</v>
          </cell>
          <cell r="AND1">
            <v>44135</v>
          </cell>
          <cell r="ANE1">
            <v>44136</v>
          </cell>
          <cell r="ANF1">
            <v>44137</v>
          </cell>
          <cell r="ANG1">
            <v>44138</v>
          </cell>
          <cell r="ANH1">
            <v>44139</v>
          </cell>
          <cell r="ANI1">
            <v>44140</v>
          </cell>
          <cell r="ANJ1">
            <v>44141</v>
          </cell>
          <cell r="ANK1">
            <v>44142</v>
          </cell>
          <cell r="ANL1">
            <v>44143</v>
          </cell>
          <cell r="ANM1">
            <v>44144</v>
          </cell>
          <cell r="ANN1">
            <v>44145</v>
          </cell>
          <cell r="ANO1">
            <v>44146</v>
          </cell>
          <cell r="ANP1">
            <v>44147</v>
          </cell>
          <cell r="ANQ1">
            <v>44148</v>
          </cell>
          <cell r="ANR1">
            <v>44149</v>
          </cell>
          <cell r="ANS1">
            <v>44150</v>
          </cell>
          <cell r="ANT1">
            <v>44151</v>
          </cell>
          <cell r="ANU1">
            <v>44152</v>
          </cell>
          <cell r="ANV1">
            <v>44153</v>
          </cell>
          <cell r="ANW1">
            <v>44154</v>
          </cell>
          <cell r="ANX1">
            <v>44155</v>
          </cell>
          <cell r="ANY1">
            <v>44156</v>
          </cell>
          <cell r="ANZ1">
            <v>44157</v>
          </cell>
          <cell r="AOA1">
            <v>44158</v>
          </cell>
          <cell r="AOB1">
            <v>44159</v>
          </cell>
          <cell r="AOC1">
            <v>44160</v>
          </cell>
          <cell r="AOD1">
            <v>44161</v>
          </cell>
          <cell r="AOE1">
            <v>44162</v>
          </cell>
          <cell r="AOF1">
            <v>44163</v>
          </cell>
          <cell r="AOG1">
            <v>44164</v>
          </cell>
          <cell r="AOH1">
            <v>44165</v>
          </cell>
          <cell r="AOI1">
            <v>44166</v>
          </cell>
          <cell r="AOJ1">
            <v>44167</v>
          </cell>
          <cell r="AOK1">
            <v>44168</v>
          </cell>
          <cell r="AOL1">
            <v>44169</v>
          </cell>
          <cell r="AOM1">
            <v>44170</v>
          </cell>
          <cell r="AON1">
            <v>44171</v>
          </cell>
          <cell r="AOO1">
            <v>44172</v>
          </cell>
          <cell r="AOP1">
            <v>44173</v>
          </cell>
          <cell r="AOQ1">
            <v>44174</v>
          </cell>
          <cell r="AOR1">
            <v>44175</v>
          </cell>
          <cell r="AOS1">
            <v>44176</v>
          </cell>
          <cell r="AOT1">
            <v>44177</v>
          </cell>
          <cell r="AOU1">
            <v>44178</v>
          </cell>
          <cell r="AOV1">
            <v>44179</v>
          </cell>
          <cell r="AOW1">
            <v>44180</v>
          </cell>
          <cell r="AOX1">
            <v>44181</v>
          </cell>
          <cell r="AOY1">
            <v>44182</v>
          </cell>
          <cell r="AOZ1">
            <v>44183</v>
          </cell>
          <cell r="APA1">
            <v>44184</v>
          </cell>
          <cell r="APB1">
            <v>44185</v>
          </cell>
          <cell r="APC1">
            <v>44186</v>
          </cell>
          <cell r="APD1">
            <v>44187</v>
          </cell>
          <cell r="APE1">
            <v>44188</v>
          </cell>
          <cell r="APF1">
            <v>44189</v>
          </cell>
          <cell r="APG1">
            <v>44190</v>
          </cell>
          <cell r="APH1">
            <v>44191</v>
          </cell>
          <cell r="API1">
            <v>44192</v>
          </cell>
          <cell r="APJ1">
            <v>44193</v>
          </cell>
          <cell r="APK1">
            <v>44194</v>
          </cell>
          <cell r="APL1">
            <v>44195</v>
          </cell>
          <cell r="APM1">
            <v>44196</v>
          </cell>
          <cell r="APN1">
            <v>44197</v>
          </cell>
          <cell r="APO1">
            <v>44198</v>
          </cell>
        </row>
        <row r="2">
          <cell r="A2" t="str">
            <v>N0122789</v>
          </cell>
          <cell r="B2" t="str">
            <v>Durant</v>
          </cell>
          <cell r="C2" t="str">
            <v>Robert</v>
          </cell>
          <cell r="D2" t="str">
            <v>Durant Robert</v>
          </cell>
          <cell r="E2">
            <v>0</v>
          </cell>
          <cell r="F2" t="str">
            <v>NHA-32</v>
          </cell>
          <cell r="G2" t="str">
            <v>Administratif</v>
          </cell>
          <cell r="J2" t="str">
            <v>REPOS</v>
          </cell>
          <cell r="K2" t="str">
            <v>Standard 11H-15H / 15H30-19H</v>
          </cell>
          <cell r="L2" t="str">
            <v>Standard 11H-15H / 15H30-19H</v>
          </cell>
          <cell r="M2" t="str">
            <v>Standard 11H-15H / 15H30-19H</v>
          </cell>
          <cell r="N2" t="str">
            <v>Standard 11H-15H / 15H30-19H</v>
          </cell>
          <cell r="O2" t="str">
            <v>REPOS</v>
          </cell>
          <cell r="P2" t="str">
            <v>REPOS</v>
          </cell>
          <cell r="Q2" t="str">
            <v>Standard 11H-15H / 15H30-19H</v>
          </cell>
          <cell r="R2" t="str">
            <v>Standard 11H-15H / 15H30-19H</v>
          </cell>
          <cell r="S2" t="str">
            <v>Standard 11H-15H / 15H30-19H</v>
          </cell>
          <cell r="T2" t="str">
            <v>Standard 11H-15H / 15H30-19H</v>
          </cell>
          <cell r="U2" t="str">
            <v>Standard 11H-15H / 15H30-19H</v>
          </cell>
          <cell r="V2" t="str">
            <v>REPOS</v>
          </cell>
          <cell r="W2" t="str">
            <v>REPOS</v>
          </cell>
          <cell r="X2" t="str">
            <v>Standard 11H-15H / 15H30-19H</v>
          </cell>
          <cell r="Y2" t="str">
            <v>Standard 11H-15H / 15H30-19H</v>
          </cell>
          <cell r="Z2" t="str">
            <v>Standard 11H-15H / 15H30-19H</v>
          </cell>
          <cell r="AA2" t="str">
            <v>Standard 11H-15H / 15H30-19H</v>
          </cell>
          <cell r="AB2" t="str">
            <v>Standard 11H-15H / 15H30-19H</v>
          </cell>
          <cell r="AC2" t="str">
            <v>REPOS</v>
          </cell>
          <cell r="AD2" t="str">
            <v>REPOS</v>
          </cell>
          <cell r="AE2" t="str">
            <v>Standard 11H-15H / 15H30-19H</v>
          </cell>
          <cell r="AF2" t="str">
            <v>Standard 11H-15H / 15H30-19H</v>
          </cell>
          <cell r="AG2" t="str">
            <v>Standard 11H-15H / 15H30-19H</v>
          </cell>
          <cell r="AH2" t="str">
            <v>Standard 11H-15H / 15H30-19H</v>
          </cell>
          <cell r="AI2" t="str">
            <v>Standard 11H-15H / 15H30-19H</v>
          </cell>
          <cell r="AJ2" t="str">
            <v>REPOS</v>
          </cell>
          <cell r="AK2" t="str">
            <v>REPOS</v>
          </cell>
          <cell r="AL2" t="str">
            <v>Standard 11H-15H / 15H30-19H</v>
          </cell>
          <cell r="AM2" t="str">
            <v>Standard 11H-15H / 15H30-19H</v>
          </cell>
          <cell r="AN2" t="str">
            <v>Standard 11H-15H / 15H30-19H</v>
          </cell>
          <cell r="AO2" t="str">
            <v>Standard 11H-15H / 15H30-19H</v>
          </cell>
          <cell r="AP2" t="str">
            <v>Standard 11H-15H / 15H30-19H</v>
          </cell>
          <cell r="AQ2" t="str">
            <v>REPOS</v>
          </cell>
          <cell r="AR2" t="str">
            <v>REPOS</v>
          </cell>
          <cell r="AS2" t="str">
            <v>Standard 11H-15H / 15H30-19H</v>
          </cell>
          <cell r="AT2" t="str">
            <v>Standard 11H-15H / 15H30-19H</v>
          </cell>
          <cell r="AU2" t="str">
            <v>Standard 11H-15H / 15H30-19H</v>
          </cell>
          <cell r="AV2" t="str">
            <v>Standard 11H-15H / 15H30-19H</v>
          </cell>
          <cell r="AW2" t="str">
            <v>Standard 11H-15H / 15H30-19H</v>
          </cell>
          <cell r="AX2" t="str">
            <v>REPOS</v>
          </cell>
          <cell r="AY2" t="str">
            <v>REPOS</v>
          </cell>
          <cell r="AZ2" t="str">
            <v>Standard 11H-15H / 15H30-19H</v>
          </cell>
          <cell r="BA2" t="str">
            <v>Standard 11H-15H / 15H30-19H</v>
          </cell>
          <cell r="BB2" t="str">
            <v>Standard 11H-15H / 15H30-19H</v>
          </cell>
          <cell r="BC2" t="str">
            <v>Standard 11H-15H / 15H30-19H</v>
          </cell>
          <cell r="BD2" t="str">
            <v>Standard 11H-15H / 15H30-19H</v>
          </cell>
          <cell r="BE2" t="str">
            <v>REPOS</v>
          </cell>
          <cell r="BF2" t="str">
            <v>REPOS</v>
          </cell>
          <cell r="BG2" t="str">
            <v>Standard 11H-15H / 15H30-19H</v>
          </cell>
          <cell r="BH2" t="str">
            <v>Standard 11H-15H / 15H30-19H</v>
          </cell>
          <cell r="BI2" t="str">
            <v>Standard 11H-15H / 15H30-19H</v>
          </cell>
          <cell r="BJ2" t="str">
            <v>Standard 11H-15H / 15H30-19H</v>
          </cell>
          <cell r="BK2" t="str">
            <v>Standard 11H-15H / 15H30-19H</v>
          </cell>
          <cell r="BL2" t="str">
            <v>REPOS</v>
          </cell>
          <cell r="BM2" t="str">
            <v>REPOS</v>
          </cell>
          <cell r="BN2" t="str">
            <v>Standard 11H-15H / 15H30-19H</v>
          </cell>
          <cell r="BO2" t="str">
            <v>Standard 11H-15H / 15H30-19H</v>
          </cell>
          <cell r="BP2" t="str">
            <v>Standard 11H-15H / 15H30-19H</v>
          </cell>
          <cell r="BQ2" t="str">
            <v>Standard 11H-15H / 15H30-19H</v>
          </cell>
          <cell r="BR2" t="str">
            <v>Standard 11H-15H / 15H30-19H</v>
          </cell>
          <cell r="BS2" t="str">
            <v>REPOS</v>
          </cell>
          <cell r="BT2" t="str">
            <v>REPOS</v>
          </cell>
          <cell r="BU2" t="str">
            <v>Standard 11H-15H / 15H30-19H</v>
          </cell>
          <cell r="BV2" t="str">
            <v>Standard 11H-15H / 15H30-19H</v>
          </cell>
          <cell r="BW2" t="str">
            <v>Standard 11H-15H / 15H30-19H</v>
          </cell>
          <cell r="BX2" t="str">
            <v>Standard 11H-15H / 15H30-19H</v>
          </cell>
          <cell r="BY2" t="str">
            <v>Standard 11H-15H / 15H30-19H</v>
          </cell>
          <cell r="BZ2" t="str">
            <v>REPOS</v>
          </cell>
          <cell r="CA2" t="str">
            <v>REPOS</v>
          </cell>
          <cell r="CB2" t="str">
            <v>Standard 11H-15H / 15H30-19H</v>
          </cell>
          <cell r="CC2" t="str">
            <v>Standard 11H-15H / 15H30-19H</v>
          </cell>
          <cell r="CD2" t="str">
            <v>Standard 11H-15H / 15H30-19H</v>
          </cell>
          <cell r="CE2" t="str">
            <v>Standard 11H-15H / 15H30-19H</v>
          </cell>
          <cell r="CF2" t="str">
            <v>Standard 11H-15H / 15H30-19H</v>
          </cell>
          <cell r="CG2" t="str">
            <v>REPOS</v>
          </cell>
          <cell r="CH2" t="str">
            <v>REPOS</v>
          </cell>
          <cell r="CI2" t="str">
            <v>Standard 11H-15H / 15H30-19H</v>
          </cell>
          <cell r="CJ2" t="str">
            <v>Standard 11H-15H / 15H30-19H</v>
          </cell>
          <cell r="CK2" t="str">
            <v>Standard 11H-15H / 15H30-19H</v>
          </cell>
          <cell r="CL2" t="str">
            <v>Standard 11H-15H / 15H30-19H</v>
          </cell>
          <cell r="CM2" t="str">
            <v>Standard 11H-15H / 15H30-19H</v>
          </cell>
          <cell r="CN2" t="str">
            <v>REPOS</v>
          </cell>
          <cell r="CO2" t="str">
            <v>REPOS</v>
          </cell>
          <cell r="CP2" t="str">
            <v>Standard 11H-15H / 15H30-19H</v>
          </cell>
          <cell r="CQ2" t="str">
            <v>Standard 11H-15H / 15H30-19H</v>
          </cell>
          <cell r="CR2" t="str">
            <v>Standard 11H-15H / 15H30-19H</v>
          </cell>
          <cell r="CS2" t="str">
            <v>Standard 11H-15H / 15H30-19H</v>
          </cell>
          <cell r="CT2" t="str">
            <v>Standard 11H-15H / 15H30-19H</v>
          </cell>
          <cell r="CU2" t="str">
            <v>REPOS</v>
          </cell>
          <cell r="CV2" t="str">
            <v>REPOS</v>
          </cell>
          <cell r="CW2" t="str">
            <v>REPOS</v>
          </cell>
          <cell r="CX2" t="str">
            <v>Standard 11H-15H / 15H30-19H</v>
          </cell>
          <cell r="CY2" t="str">
            <v>Standard 11H-15H / 15H30-19H</v>
          </cell>
          <cell r="CZ2" t="str">
            <v>Standard 11H-15H / 15H30-19H</v>
          </cell>
          <cell r="DA2" t="str">
            <v>Standard 11H-15H / 15H30-19H</v>
          </cell>
          <cell r="DB2" t="str">
            <v>REPOS</v>
          </cell>
          <cell r="DC2" t="str">
            <v>REPOS</v>
          </cell>
          <cell r="DD2" t="str">
            <v>Standard 11H-15H / 15H30-19H</v>
          </cell>
          <cell r="DE2" t="str">
            <v>Standard 11H-15H / 15H30-19H</v>
          </cell>
          <cell r="DF2" t="str">
            <v>Standard 11H-15H / 15H30-19H</v>
          </cell>
          <cell r="DG2" t="str">
            <v>Standard 11H-15H / 15H30-19H</v>
          </cell>
          <cell r="DH2" t="str">
            <v>Standard 11H-15H / 15H30-19H</v>
          </cell>
          <cell r="DI2" t="str">
            <v>REPOS</v>
          </cell>
          <cell r="DJ2" t="str">
            <v>REPOS</v>
          </cell>
          <cell r="DK2" t="str">
            <v>Standard 11H-15H / 15H30-19H</v>
          </cell>
          <cell r="DL2" t="str">
            <v>Standard 11H-15H / 15H30-19H</v>
          </cell>
          <cell r="DM2" t="str">
            <v>Standard 11H-15H / 15H30-19H</v>
          </cell>
          <cell r="DN2" t="str">
            <v>Standard 11H-15H / 15H30-19H</v>
          </cell>
          <cell r="DO2" t="str">
            <v>Standard 11H-15H / 15H30-19H</v>
          </cell>
          <cell r="DP2" t="str">
            <v>REPOS</v>
          </cell>
          <cell r="DQ2" t="str">
            <v>REPOS</v>
          </cell>
          <cell r="DR2" t="str">
            <v>Standard 11H-15H / 15H30-19H</v>
          </cell>
          <cell r="DS2" t="str">
            <v>Standard 11H-15H / 15H30-19H</v>
          </cell>
          <cell r="DT2" t="str">
            <v>Standard 11H-15H / 15H30-19H</v>
          </cell>
          <cell r="DU2" t="str">
            <v>Standard 11H-15H / 15H30-19H</v>
          </cell>
          <cell r="DV2" t="str">
            <v>Standard 11H-15H / 15H30-19H</v>
          </cell>
          <cell r="DW2" t="str">
            <v>REPOS</v>
          </cell>
          <cell r="DX2" t="str">
            <v>REPOS</v>
          </cell>
          <cell r="DY2" t="str">
            <v>Standard 11H-15H / 15H30-19H</v>
          </cell>
          <cell r="DZ2" t="str">
            <v>REPOS</v>
          </cell>
          <cell r="EA2" t="str">
            <v>Standard 11H-15H / 15H30-19H</v>
          </cell>
          <cell r="EB2" t="str">
            <v>Standard 11H-15H / 15H30-19H</v>
          </cell>
          <cell r="EC2" t="str">
            <v>Standard 11H-15H / 15H30-19H</v>
          </cell>
          <cell r="ED2" t="str">
            <v>REPOS</v>
          </cell>
          <cell r="EE2" t="str">
            <v>REPOS</v>
          </cell>
          <cell r="EF2" t="str">
            <v>Standard 11H-15H / 15H30-19H</v>
          </cell>
          <cell r="EG2" t="str">
            <v>REPOS</v>
          </cell>
          <cell r="EH2" t="str">
            <v>Standard 11H-15H / 15H30-19H</v>
          </cell>
          <cell r="EI2" t="str">
            <v>REPOS</v>
          </cell>
          <cell r="EJ2" t="str">
            <v>Standard 11H-15H / 15H30-19H</v>
          </cell>
          <cell r="EK2" t="str">
            <v>REPOS</v>
          </cell>
          <cell r="EL2" t="str">
            <v>REPOS</v>
          </cell>
          <cell r="EM2" t="str">
            <v>Standard 11H-15H / 15H30-19H</v>
          </cell>
          <cell r="EN2" t="str">
            <v>Standard 11H-15H / 15H30-19H</v>
          </cell>
          <cell r="EO2" t="str">
            <v>Standard 11H-15H / 15H30-19H</v>
          </cell>
          <cell r="EP2" t="str">
            <v>Standard 11H-15H / 15H30-19H</v>
          </cell>
          <cell r="EQ2" t="str">
            <v>Standard 11H-15H / 15H30-19H</v>
          </cell>
          <cell r="ER2" t="str">
            <v>REPOS</v>
          </cell>
          <cell r="ES2" t="str">
            <v>REPOS</v>
          </cell>
          <cell r="ET2" t="str">
            <v>Standard 11H-15H / 15H30-19H</v>
          </cell>
          <cell r="EU2" t="str">
            <v>Standard 11H-15H / 15H30-19H</v>
          </cell>
          <cell r="EV2" t="str">
            <v>Standard 11H-15H / 15H30-19H</v>
          </cell>
          <cell r="EW2" t="str">
            <v>Standard 11H-15H / 15H30-19H</v>
          </cell>
          <cell r="EX2" t="str">
            <v>Standard 11H-15H / 15H30-19H</v>
          </cell>
          <cell r="EY2" t="str">
            <v>REPOS</v>
          </cell>
          <cell r="EZ2" t="str">
            <v>REPOS</v>
          </cell>
          <cell r="FA2" t="str">
            <v>Standard 11H-15H / 15H30-19H</v>
          </cell>
          <cell r="FB2" t="str">
            <v>Standard 11H-15H / 15H30-19H</v>
          </cell>
          <cell r="FC2" t="str">
            <v>Standard 11H-15H / 15H30-19H</v>
          </cell>
          <cell r="FD2" t="str">
            <v>Standard 11H-15H / 15H30-19H</v>
          </cell>
          <cell r="FE2" t="str">
            <v>Standard 11H-15H / 15H30-19H</v>
          </cell>
          <cell r="FF2" t="str">
            <v>REPOS</v>
          </cell>
          <cell r="FG2" t="str">
            <v>REPOS</v>
          </cell>
          <cell r="FH2" t="str">
            <v>Standard 11H-15H / 15H30-19H</v>
          </cell>
          <cell r="FI2" t="str">
            <v>Standard 11H-15H / 15H30-19H</v>
          </cell>
          <cell r="FJ2" t="str">
            <v>Standard 11H-15H / 15H30-19H</v>
          </cell>
          <cell r="FK2" t="str">
            <v>Congés</v>
          </cell>
          <cell r="FL2" t="str">
            <v>Congés</v>
          </cell>
          <cell r="FM2" t="str">
            <v>REPOS</v>
          </cell>
          <cell r="FN2" t="str">
            <v>REPOS</v>
          </cell>
          <cell r="FO2" t="str">
            <v>Congés</v>
          </cell>
          <cell r="FP2" t="str">
            <v>Congés</v>
          </cell>
          <cell r="FQ2" t="str">
            <v>Standard 11H-15H / 15H30-19H</v>
          </cell>
          <cell r="FR2" t="str">
            <v>Standard 11H-15H / 15H30-19H</v>
          </cell>
          <cell r="FS2" t="str">
            <v>Standard 11H-15H / 15H30-19H</v>
          </cell>
          <cell r="FT2" t="str">
            <v>REPOS</v>
          </cell>
          <cell r="FU2" t="str">
            <v>REPOS</v>
          </cell>
          <cell r="FV2" t="str">
            <v>Standard 11H-15H / 15H30-19H</v>
          </cell>
          <cell r="FW2" t="str">
            <v>Standard 11H-15H / 15H30-19H</v>
          </cell>
          <cell r="FX2" t="str">
            <v>Standard 11H-15H / 15H30-19H</v>
          </cell>
          <cell r="FY2" t="str">
            <v>Standard 8H-12H/13H-16H30</v>
          </cell>
          <cell r="FZ2" t="str">
            <v>Standard 8H-12H/13H-16H30</v>
          </cell>
          <cell r="GA2" t="str">
            <v>REPOS</v>
          </cell>
          <cell r="GB2" t="str">
            <v>REPOS</v>
          </cell>
          <cell r="GC2" t="str">
            <v>Standard 8H-12H/13H-16H30</v>
          </cell>
          <cell r="GD2" t="str">
            <v>Standard 8H-12H/13H-16H30</v>
          </cell>
          <cell r="GE2" t="str">
            <v>Standard 8H-12H/13H-16H30</v>
          </cell>
          <cell r="GF2" t="str">
            <v>Standard 8H-12H/13H-16H30</v>
          </cell>
          <cell r="GG2" t="str">
            <v>Standard 8H-12H/13H-16H30</v>
          </cell>
          <cell r="GH2" t="str">
            <v>REPOS</v>
          </cell>
          <cell r="GI2" t="str">
            <v>REPOS</v>
          </cell>
          <cell r="GJ2" t="str">
            <v>Standard 8H-12H/13H-16H30</v>
          </cell>
          <cell r="GK2" t="str">
            <v>Standard 8H-12H/13H-16H30</v>
          </cell>
          <cell r="GL2" t="str">
            <v>Standard 8H-12H/13H-16H30</v>
          </cell>
          <cell r="GM2" t="str">
            <v>Standard 8H-12H/13H-16H30</v>
          </cell>
          <cell r="GN2" t="str">
            <v>Standard 8H-12H/13H-16H30</v>
          </cell>
          <cell r="GO2" t="str">
            <v>REPOS</v>
          </cell>
          <cell r="GP2" t="str">
            <v>REPOS</v>
          </cell>
          <cell r="GQ2" t="str">
            <v>Standard 8H-12H/13H-16H30</v>
          </cell>
          <cell r="GR2" t="str">
            <v>Standard 8H-12H/13H-16H30</v>
          </cell>
          <cell r="GS2" t="str">
            <v>Standard 8H-12H/13H-16H30</v>
          </cell>
          <cell r="GT2" t="str">
            <v>Standard 8H-12H/13H-16H30</v>
          </cell>
          <cell r="GU2" t="str">
            <v>Standard 8H-12H/13H-16H30</v>
          </cell>
          <cell r="GV2" t="str">
            <v>REPOS</v>
          </cell>
          <cell r="GW2" t="str">
            <v>REPOS</v>
          </cell>
          <cell r="GX2" t="str">
            <v>Standard 8H-12H/13H-16H30</v>
          </cell>
          <cell r="GY2" t="str">
            <v>Standard 8H-12H/13H-16H30</v>
          </cell>
          <cell r="GZ2" t="str">
            <v>Standard 8H-12H/13H-16H30</v>
          </cell>
          <cell r="HA2" t="str">
            <v>Standard 8H-12H/13H-16H30</v>
          </cell>
          <cell r="HB2" t="str">
            <v>Standard 8H-12H/13H-16H30</v>
          </cell>
          <cell r="HC2" t="str">
            <v>REPOS</v>
          </cell>
          <cell r="HD2" t="str">
            <v>REPOS</v>
          </cell>
          <cell r="HE2" t="str">
            <v>Standard 8H-12H/13H-16H30</v>
          </cell>
          <cell r="HF2" t="str">
            <v>Standard 8H-12H/13H-16H30</v>
          </cell>
          <cell r="HG2" t="str">
            <v>Standard 8H-12H/13H-16H30</v>
          </cell>
          <cell r="HH2" t="str">
            <v>Standard 8H-12H/13H-16H30</v>
          </cell>
          <cell r="HI2" t="str">
            <v>Standard 8H-12H/13H-16H30</v>
          </cell>
          <cell r="HJ2" t="str">
            <v>REPOS</v>
          </cell>
          <cell r="HK2" t="str">
            <v>REPOS</v>
          </cell>
          <cell r="HL2" t="str">
            <v>Standard 8H-12H/13H-16H30</v>
          </cell>
          <cell r="HM2" t="str">
            <v>Standard 8H-12H/13H-16H30</v>
          </cell>
          <cell r="HN2" t="str">
            <v>Standard 8H-12H/13H-16H30</v>
          </cell>
          <cell r="HO2" t="str">
            <v>Standard 8H-12H/13H-16H30</v>
          </cell>
          <cell r="HP2" t="str">
            <v>Standard 8H-12H/13H-16H30</v>
          </cell>
          <cell r="HQ2" t="str">
            <v>REPOS</v>
          </cell>
          <cell r="HR2" t="str">
            <v>REPOS</v>
          </cell>
          <cell r="HS2" t="str">
            <v>Standard 8H-12H/13H-16H30</v>
          </cell>
          <cell r="HT2" t="str">
            <v>Standard 8H-12H/13H-16H30</v>
          </cell>
          <cell r="HU2" t="str">
            <v>Standard 8H-12H/13H-16H30</v>
          </cell>
          <cell r="HV2" t="str">
            <v>Standard 8H-12H/13H-16H30</v>
          </cell>
          <cell r="HW2" t="str">
            <v>Standard 8H-12H/13H-16H30</v>
          </cell>
          <cell r="HX2" t="str">
            <v>REPOS</v>
          </cell>
          <cell r="HY2" t="str">
            <v>REPOS</v>
          </cell>
          <cell r="HZ2" t="str">
            <v>Standard 8H-12H/13H-16H30</v>
          </cell>
          <cell r="IA2" t="str">
            <v>Standard 8H-12H/13H-16H30</v>
          </cell>
          <cell r="IB2" t="str">
            <v>REPOS</v>
          </cell>
          <cell r="IC2" t="str">
            <v>Standard 8H-12H/13H-16H30</v>
          </cell>
          <cell r="ID2" t="str">
            <v>Standard 8H-12H/13H-16H30</v>
          </cell>
          <cell r="IE2" t="str">
            <v>REPOS</v>
          </cell>
          <cell r="IF2" t="str">
            <v>REPOS</v>
          </cell>
          <cell r="IG2" t="str">
            <v>Standard 8H-12H/13H-16H30</v>
          </cell>
          <cell r="IH2" t="str">
            <v>Standard 8H-12H/13H-16H30</v>
          </cell>
          <cell r="II2" t="str">
            <v>Standard 8H-12H/13H-16H30</v>
          </cell>
          <cell r="IJ2" t="str">
            <v>Standard 8H-12H/13H-16H30</v>
          </cell>
          <cell r="IK2" t="str">
            <v>Standard 8H-12H/13H-16H30</v>
          </cell>
          <cell r="IL2" t="str">
            <v>REPOS</v>
          </cell>
          <cell r="IM2" t="str">
            <v>REPOS</v>
          </cell>
          <cell r="IN2" t="str">
            <v>Standard 8H-12H/13H-16H30</v>
          </cell>
          <cell r="IO2" t="str">
            <v>Standard 8H-12H/13H-16H30</v>
          </cell>
          <cell r="IP2" t="str">
            <v>Standard 8H-12H/13H-16H30</v>
          </cell>
          <cell r="IQ2" t="str">
            <v>Standard 8H-12H/13H-16H30</v>
          </cell>
          <cell r="IR2" t="str">
            <v>Standard 8H-12H/13H-16H30</v>
          </cell>
          <cell r="IS2" t="str">
            <v>REPOS</v>
          </cell>
          <cell r="IT2" t="str">
            <v>REPOS</v>
          </cell>
          <cell r="IU2" t="str">
            <v>Standard 8H-12H/13H-16H30</v>
          </cell>
          <cell r="IV2" t="str">
            <v>Standard 8H-12H/13H-16H30</v>
          </cell>
          <cell r="IW2" t="str">
            <v>Standard 8H-12H/13H-16H30</v>
          </cell>
          <cell r="IX2" t="str">
            <v>Standard 8H-12H/13H-16H30</v>
          </cell>
          <cell r="IY2" t="str">
            <v>Standard 8H-12H/13H-16H30</v>
          </cell>
          <cell r="IZ2" t="str">
            <v>REPOS</v>
          </cell>
          <cell r="JA2" t="str">
            <v>REPOS</v>
          </cell>
          <cell r="JB2" t="str">
            <v>Standard 8H-12H/13H-16H30</v>
          </cell>
          <cell r="JC2" t="str">
            <v>Standard 8H-12H/13H-16H30</v>
          </cell>
          <cell r="JD2" t="str">
            <v>Standard 8H-12H/13H-16H30</v>
          </cell>
          <cell r="JE2" t="str">
            <v>Standard 8H-12H/13H-16H30</v>
          </cell>
          <cell r="JF2" t="str">
            <v>Standard 8H-12H/13H-16H30</v>
          </cell>
          <cell r="JG2" t="str">
            <v>REPOS</v>
          </cell>
          <cell r="JH2" t="str">
            <v>REPOS</v>
          </cell>
          <cell r="JI2" t="str">
            <v>Standard 8H-12H/13H-16H30</v>
          </cell>
          <cell r="JJ2" t="str">
            <v>Standard 8H-12H/13H-16H30</v>
          </cell>
          <cell r="JK2" t="str">
            <v>Standard 8H-12H/13H-16H30</v>
          </cell>
          <cell r="JL2" t="str">
            <v>Standard 8H-12H/13H-16H30</v>
          </cell>
          <cell r="JM2" t="str">
            <v>Standard 8H-12H/13H-16H30</v>
          </cell>
          <cell r="JN2" t="str">
            <v>REPOS</v>
          </cell>
          <cell r="JO2" t="str">
            <v>REPOS</v>
          </cell>
          <cell r="JP2" t="str">
            <v>Standard 8H-12H/13H-16H30</v>
          </cell>
          <cell r="JQ2" t="str">
            <v>Standard 8H-12H/13H-16H30</v>
          </cell>
          <cell r="JR2" t="str">
            <v>Standard 8H-12H/13H-16H30</v>
          </cell>
          <cell r="JS2" t="str">
            <v>Standard 8H-12H/13H-16H30</v>
          </cell>
          <cell r="JT2" t="str">
            <v>Standard 8H-12H/13H-16H30</v>
          </cell>
          <cell r="JU2" t="str">
            <v>REPOS</v>
          </cell>
          <cell r="JV2" t="str">
            <v>REPOS</v>
          </cell>
          <cell r="JW2" t="str">
            <v>Standard 8H-12H/13H-16H30</v>
          </cell>
          <cell r="JX2" t="str">
            <v>Standard 8H-12H/13H-16H30</v>
          </cell>
          <cell r="JY2" t="str">
            <v>Standard 8H-12H/13H-16H30</v>
          </cell>
          <cell r="JZ2" t="str">
            <v>Standard 8H-12H/13H-16H30</v>
          </cell>
          <cell r="KA2" t="str">
            <v>Standard 8H-12H/13H-16H30</v>
          </cell>
          <cell r="KB2" t="str">
            <v>REPOS</v>
          </cell>
          <cell r="KC2" t="str">
            <v>REPOS</v>
          </cell>
          <cell r="KD2" t="str">
            <v>Standard 8H-12H/13H-16H30</v>
          </cell>
          <cell r="KE2" t="str">
            <v>Standard 8H-12H/13H-16H30</v>
          </cell>
          <cell r="KF2" t="str">
            <v>Standard 8H-12H/13H-16H30</v>
          </cell>
          <cell r="KG2" t="str">
            <v>Standard 8H-12H/13H-16H30</v>
          </cell>
          <cell r="KH2" t="str">
            <v>Standard 8H-12H/13H-16H30</v>
          </cell>
          <cell r="KI2" t="str">
            <v>REPOS</v>
          </cell>
          <cell r="KJ2" t="str">
            <v>REPOS</v>
          </cell>
          <cell r="KK2" t="str">
            <v>Standard 8H-12H/13H-16H30</v>
          </cell>
          <cell r="KL2" t="str">
            <v>Standard 8H-12H/13H-16H30</v>
          </cell>
          <cell r="KM2" t="str">
            <v>Standard 8H-12H/13H-16H30</v>
          </cell>
          <cell r="KN2" t="str">
            <v>Standard 8H-12H/13H-16H30</v>
          </cell>
          <cell r="KO2" t="str">
            <v>Standard 8H-12H/13H-16H30</v>
          </cell>
          <cell r="KP2" t="str">
            <v>REPOS</v>
          </cell>
          <cell r="KQ2" t="str">
            <v>REPOS</v>
          </cell>
          <cell r="KR2" t="str">
            <v>Standard 8H-12H/13H-16H30</v>
          </cell>
          <cell r="KS2" t="str">
            <v>Standard 8H-12H/13H-16H30</v>
          </cell>
          <cell r="KT2" t="str">
            <v>Standard 8H-12H/13H-16H30</v>
          </cell>
          <cell r="KU2" t="str">
            <v>Standard 8H-12H/13H-16H30</v>
          </cell>
          <cell r="KV2" t="str">
            <v>Standard 8H-12H/13H-16H30</v>
          </cell>
          <cell r="KW2" t="str">
            <v>REPOS</v>
          </cell>
          <cell r="KX2" t="str">
            <v>REPOS</v>
          </cell>
          <cell r="KY2" t="str">
            <v>Standard 8H-12H/13H-16H30</v>
          </cell>
          <cell r="KZ2" t="str">
            <v>Standard 8H-12H/13H-16H30</v>
          </cell>
          <cell r="LA2" t="str">
            <v>Standard 8H-12H/13H-16H30</v>
          </cell>
          <cell r="LB2" t="str">
            <v>REPOS</v>
          </cell>
          <cell r="LC2" t="str">
            <v>Standard 8H-12H/13H-16H30</v>
          </cell>
          <cell r="LD2" t="str">
            <v>REPOS</v>
          </cell>
          <cell r="LE2" t="str">
            <v>REPOS</v>
          </cell>
          <cell r="LF2" t="str">
            <v>Standard 8H-12H/13H-16H30</v>
          </cell>
          <cell r="LG2" t="str">
            <v>Standard 8H-12H/13H-16H30</v>
          </cell>
          <cell r="LH2" t="str">
            <v>Standard 8H-12H/13H-16H30</v>
          </cell>
          <cell r="LI2" t="str">
            <v>Standard 8H-12H/13H-16H30</v>
          </cell>
          <cell r="LJ2" t="str">
            <v>Standard 8H-12H/13H-16H30</v>
          </cell>
          <cell r="LK2" t="str">
            <v>REPOS</v>
          </cell>
          <cell r="LL2" t="str">
            <v>REPOS</v>
          </cell>
          <cell r="LM2" t="str">
            <v>Standard 8H-12H/13H-16H30</v>
          </cell>
          <cell r="LN2" t="str">
            <v>Standard 8H-12H/13H-16H30</v>
          </cell>
          <cell r="LO2" t="str">
            <v>Standard 8H-12H/13H-16H30</v>
          </cell>
          <cell r="LP2" t="str">
            <v>Standard 8H-12H/13H-16H30</v>
          </cell>
          <cell r="LQ2" t="str">
            <v>Standard 8H-12H/13H-16H30</v>
          </cell>
          <cell r="LR2" t="str">
            <v>REPOS</v>
          </cell>
          <cell r="LS2" t="str">
            <v>REPOS</v>
          </cell>
          <cell r="LT2" t="str">
            <v>Standard 8H-12H/13H-16H30</v>
          </cell>
          <cell r="LU2" t="str">
            <v>Standard 8H-12H/13H-16H30</v>
          </cell>
          <cell r="LV2" t="str">
            <v>Standard 8H-12H/13H-16H30</v>
          </cell>
          <cell r="LW2" t="str">
            <v>Standard 8H-12H/13H-16H30 | 16:30-18:30</v>
          </cell>
          <cell r="LX2" t="str">
            <v>Standard 8H-12H/13H-16H30</v>
          </cell>
          <cell r="LY2" t="str">
            <v>REPOS</v>
          </cell>
          <cell r="LZ2" t="str">
            <v>REPOS</v>
          </cell>
          <cell r="MA2" t="str">
            <v>Standard 8H-12H/13H-16H30 | 16:30-18:30</v>
          </cell>
          <cell r="MB2" t="str">
            <v>Standard 8H-12H/13H-16H30</v>
          </cell>
          <cell r="MC2" t="str">
            <v>Standard 8H-12H/13H-16H30</v>
          </cell>
          <cell r="MD2" t="str">
            <v>Standard 8H-12H/13H-16H30 | 16:30-18:30</v>
          </cell>
          <cell r="ME2" t="str">
            <v>Standard 8H-12H/13H-16H30</v>
          </cell>
          <cell r="MF2" t="str">
            <v>REPOS</v>
          </cell>
          <cell r="MG2" t="str">
            <v>REPOS</v>
          </cell>
          <cell r="MH2" t="str">
            <v>Standard 8H-12H/13H-16H30 | 16:30-18:30</v>
          </cell>
          <cell r="MI2" t="str">
            <v>Standard 8H-12H/13H-16H30</v>
          </cell>
          <cell r="MJ2" t="str">
            <v>Standard 8H-12H/13H-16H30</v>
          </cell>
          <cell r="MK2" t="str">
            <v>Standard 8H-12H/13H-16H30 | 16:30-18:30</v>
          </cell>
          <cell r="ML2" t="str">
            <v>Standard 8H-12H/13H-16H30</v>
          </cell>
          <cell r="MM2" t="str">
            <v>REPOS</v>
          </cell>
          <cell r="MN2" t="str">
            <v>REPOS</v>
          </cell>
          <cell r="MO2" t="str">
            <v>Standard 8H-12H/13H-16H30 | 16:30-18:30</v>
          </cell>
          <cell r="MP2" t="str">
            <v>Standard 8H-12H/13H-16H30</v>
          </cell>
          <cell r="MQ2" t="str">
            <v>Standard 8H-12H/13H-16H30</v>
          </cell>
          <cell r="MR2" t="str">
            <v>Standard 8H-12H/13H-16H30 | 16:30-18:30</v>
          </cell>
          <cell r="MS2" t="str">
            <v>Standard 8H-12H/13H-16H30</v>
          </cell>
          <cell r="MT2" t="str">
            <v>REPOS</v>
          </cell>
          <cell r="MU2" t="str">
            <v>REPOS</v>
          </cell>
          <cell r="MV2" t="str">
            <v>Standard 8H-12H/13H-16H30 | 16:30-18:30</v>
          </cell>
          <cell r="MW2" t="str">
            <v>Standard 8H-12H/13H-16H30</v>
          </cell>
          <cell r="MX2" t="str">
            <v>Standard 8H-12H/13H-16H30</v>
          </cell>
          <cell r="MY2" t="str">
            <v>Standard 8H-12H/13H-16H30 | 16:30-18:30</v>
          </cell>
          <cell r="MZ2" t="str">
            <v>Standard 8H-12H/13H-16H30</v>
          </cell>
          <cell r="NA2" t="str">
            <v>REPOS</v>
          </cell>
          <cell r="NB2" t="str">
            <v>REPOS</v>
          </cell>
          <cell r="NC2" t="str">
            <v>Standard 8H-12H/13H-16H30 | 16:30-18:30</v>
          </cell>
          <cell r="ND2" t="str">
            <v>REPOS</v>
          </cell>
          <cell r="NE2" t="str">
            <v>Standard 8H-12H/13H-16H30</v>
          </cell>
          <cell r="NF2" t="str">
            <v>Standard 8H-12H/13H-16H30 | 16:30-18:30</v>
          </cell>
          <cell r="NG2" t="str">
            <v>Standard 8H-12H/13H-16H30</v>
          </cell>
          <cell r="NH2" t="str">
            <v>REPOS</v>
          </cell>
          <cell r="NI2" t="str">
            <v>REPOS</v>
          </cell>
          <cell r="NJ2" t="str">
            <v>Congés</v>
          </cell>
          <cell r="NK2" t="str">
            <v>Contrôle ENC DIM Matin PAL | 05:00-12:00</v>
          </cell>
          <cell r="NL2" t="str">
            <v>Congés</v>
          </cell>
          <cell r="NM2" t="str">
            <v>Congés</v>
          </cell>
          <cell r="NN2" t="str">
            <v>Congés</v>
          </cell>
          <cell r="NO2" t="str">
            <v>REPOS</v>
          </cell>
          <cell r="NP2" t="str">
            <v>REPOS</v>
          </cell>
          <cell r="NQ2" t="str">
            <v>Congés</v>
          </cell>
          <cell r="NR2" t="str">
            <v>Standard 8H-12H/13H-16H30</v>
          </cell>
          <cell r="NS2" t="str">
            <v>Standard 8H-12H/13H-16H30</v>
          </cell>
          <cell r="NT2" t="str">
            <v>Standard 8H-12H/13H-16H30 | 16:30-18:30</v>
          </cell>
          <cell r="NU2" t="str">
            <v>Standard 8H-12H/13H-16H30</v>
          </cell>
          <cell r="NV2" t="str">
            <v>REPOS</v>
          </cell>
          <cell r="NW2" t="str">
            <v>REPOS</v>
          </cell>
          <cell r="NX2" t="str">
            <v>Standard 8H-12H/13H-16H30 | 16:30-18:30</v>
          </cell>
          <cell r="NY2" t="str">
            <v>Standard 8H-12H/13H-16H30</v>
          </cell>
          <cell r="NZ2" t="str">
            <v>Standard 8H-12H/13H-16H30</v>
          </cell>
          <cell r="OA2" t="str">
            <v>Standard 8H-12H/13H-16H30 | 16:30-18:30</v>
          </cell>
          <cell r="OB2" t="str">
            <v>Standard 8H-12H/13H-16H30</v>
          </cell>
          <cell r="OC2" t="str">
            <v>REPOS</v>
          </cell>
          <cell r="OD2" t="str">
            <v>REPOS</v>
          </cell>
          <cell r="OE2" t="str">
            <v>Standard 8H-12H/13H-16H30 | 16:30-18:30</v>
          </cell>
          <cell r="OF2" t="str">
            <v>Standard 8H-12H/13H-16H30</v>
          </cell>
          <cell r="OG2" t="str">
            <v>Standard 8H-12H/13H-16H30 | 16:30-18:30</v>
          </cell>
          <cell r="OH2" t="str">
            <v>Congés</v>
          </cell>
          <cell r="OI2" t="str">
            <v>Congés</v>
          </cell>
          <cell r="OJ2" t="str">
            <v>REPOS</v>
          </cell>
          <cell r="OK2" t="str">
            <v>REPOS</v>
          </cell>
          <cell r="OL2" t="str">
            <v>Congés</v>
          </cell>
          <cell r="OM2" t="str">
            <v>Congés</v>
          </cell>
          <cell r="ON2" t="str">
            <v>Standard 8H-12H/13H-16H30</v>
          </cell>
          <cell r="OO2" t="str">
            <v>Standard 8H-12H/13H-16H30 | 16:30-18:30</v>
          </cell>
          <cell r="OP2" t="str">
            <v>Standard 8H-12H/13H-16H30</v>
          </cell>
          <cell r="OQ2" t="str">
            <v>REPOS</v>
          </cell>
          <cell r="OR2" t="str">
            <v>REPOS</v>
          </cell>
          <cell r="OS2" t="str">
            <v>Standard 8H-12H/13H-16H30 | 16:30-18:30</v>
          </cell>
          <cell r="OT2" t="str">
            <v>Standard 8H-12H/13H-16H30</v>
          </cell>
          <cell r="OU2" t="str">
            <v>Standard 8H-12H/13H-16H30</v>
          </cell>
          <cell r="OV2" t="str">
            <v>Standard 8H-12H/13H-16H30 | 16:30-18:30</v>
          </cell>
          <cell r="OW2" t="str">
            <v>Standard 8H-12H/13H-16H30</v>
          </cell>
          <cell r="OX2" t="str">
            <v>REPOS</v>
          </cell>
          <cell r="OY2" t="str">
            <v>REPOS</v>
          </cell>
          <cell r="OZ2" t="str">
            <v>Standard 8H-12H/13H-16H30 | 16:30-18:30</v>
          </cell>
          <cell r="PA2" t="str">
            <v>Standard 8H-12H/13H-16H30</v>
          </cell>
          <cell r="PB2" t="str">
            <v>Standard 8H-12H/13H-16H30</v>
          </cell>
          <cell r="PC2" t="str">
            <v>Standard 8H-12H/13H-16H30 | 16:30-18:30</v>
          </cell>
          <cell r="PD2" t="str">
            <v>Standard 8H-12H/13H-16H30</v>
          </cell>
          <cell r="PE2" t="str">
            <v>REPOS</v>
          </cell>
          <cell r="PF2" t="str">
            <v>REPOS</v>
          </cell>
          <cell r="PG2" t="str">
            <v>Standard 8H-12H/13H-16H30 | 16:30-18:30</v>
          </cell>
          <cell r="PH2" t="str">
            <v>Standard 8H-12H/13H-16H30</v>
          </cell>
          <cell r="PI2" t="str">
            <v>Standard 8H-12H/13H-16H30 | 16:30-18:30</v>
          </cell>
          <cell r="PJ2" t="str">
            <v>Standard 8H-12H/13H-16H30 | 16:30-18:30</v>
          </cell>
          <cell r="PK2" t="str">
            <v>Standard 8H-12H/13H-16H30</v>
          </cell>
          <cell r="PL2" t="str">
            <v>REPOS</v>
          </cell>
          <cell r="PM2" t="str">
            <v>REPOS</v>
          </cell>
          <cell r="PN2" t="str">
            <v>Standard 8H-12H/13H-16H30 | 16:30-18:30</v>
          </cell>
          <cell r="PO2" t="str">
            <v>Standard 8H-12H/13H-16H30</v>
          </cell>
          <cell r="PP2" t="str">
            <v>Standard 8H-12H/13H-16H30</v>
          </cell>
          <cell r="PQ2" t="str">
            <v>Standard 8H-12H/13H-16H30 | 16:30-18:30</v>
          </cell>
          <cell r="PR2" t="str">
            <v>Standard 8H-12H/13H-16H30</v>
          </cell>
          <cell r="PS2" t="str">
            <v>REPOS</v>
          </cell>
          <cell r="PT2" t="str">
            <v>REPOS</v>
          </cell>
          <cell r="PU2" t="str">
            <v>Standard 8H-12H/13H-16H30 | 16:30-18:30</v>
          </cell>
          <cell r="PV2" t="str">
            <v>Standard 8H-12H/13H-16H30</v>
          </cell>
          <cell r="PW2" t="str">
            <v>Standard 8H-12H/13H-16H30</v>
          </cell>
          <cell r="PX2" t="str">
            <v>Standard 8H-12H/13H-16H30 | 16:30-18:30</v>
          </cell>
          <cell r="PY2" t="str">
            <v>Standard 8H-12H/13H-16H30</v>
          </cell>
          <cell r="PZ2" t="str">
            <v>REPOS</v>
          </cell>
          <cell r="QA2" t="str">
            <v>REPOS</v>
          </cell>
          <cell r="QB2" t="str">
            <v>Standard 8H-12H/13H-16H30 | 16:30-18:30</v>
          </cell>
          <cell r="QC2" t="str">
            <v>Standard 8H-12H/13H-16H30</v>
          </cell>
          <cell r="QD2" t="str">
            <v>Standard 8H-12H/13H-16H30</v>
          </cell>
          <cell r="QE2" t="str">
            <v>Standard 8H-12H/13H-16H30 | 16:30-18:30</v>
          </cell>
          <cell r="QF2" t="str">
            <v>Standard 8H-12H/13H-16H30</v>
          </cell>
          <cell r="QG2" t="str">
            <v>REPOS</v>
          </cell>
          <cell r="QH2" t="str">
            <v>REPOS</v>
          </cell>
          <cell r="QI2" t="str">
            <v>Standard 8H-12H/13H-16H30 | 16:30-18:30</v>
          </cell>
          <cell r="QJ2" t="str">
            <v>Standard 8H-12H/13H-16H30</v>
          </cell>
          <cell r="QK2" t="str">
            <v>Standard 8H-12H/13H-16H30</v>
          </cell>
          <cell r="QL2" t="str">
            <v>Standard 8H-12H/13H-16H30 | 16:30-18:30</v>
          </cell>
          <cell r="QM2" t="str">
            <v>Standard 8H-12H/13H-16H30</v>
          </cell>
          <cell r="QN2" t="str">
            <v>REPOS</v>
          </cell>
          <cell r="QO2" t="str">
            <v>REPOS</v>
          </cell>
          <cell r="QP2" t="str">
            <v>Standard 8H-12H/13H-16H30 | 16:30-18:30</v>
          </cell>
          <cell r="QQ2" t="str">
            <v>Standard 8H-12H/13H-16H30</v>
          </cell>
          <cell r="QR2" t="str">
            <v>Standard 8H-12H/13H-16H30</v>
          </cell>
          <cell r="QS2" t="str">
            <v>Standard 8H-12H/13H-16H30 | 16:30-18:30</v>
          </cell>
          <cell r="QT2" t="str">
            <v>Standard 8H-12H/13H-16H30</v>
          </cell>
          <cell r="QU2" t="str">
            <v>REPOS</v>
          </cell>
          <cell r="QV2" t="str">
            <v>REPOS</v>
          </cell>
          <cell r="QW2" t="str">
            <v>Standard 8H-12H/13H-16H30 | 16:30-18:30</v>
          </cell>
          <cell r="QX2" t="str">
            <v>Standard 8H-12H/13H-16H30</v>
          </cell>
          <cell r="QY2" t="str">
            <v>Standard 8H-12H/13H-16H30</v>
          </cell>
          <cell r="QZ2" t="str">
            <v>Standard 8H-12H/13H-16H30 | 16:30-18:30</v>
          </cell>
          <cell r="RA2" t="str">
            <v>Standard 8H-12H/13H-16H30</v>
          </cell>
          <cell r="RB2" t="str">
            <v>REPOS</v>
          </cell>
          <cell r="RC2" t="str">
            <v>REPOS</v>
          </cell>
          <cell r="RD2" t="str">
            <v>Standard 8H-12H/13H-16H30 | 16:30-18:30</v>
          </cell>
          <cell r="RE2" t="str">
            <v>Standard 8H-12H/13H-16H30</v>
          </cell>
          <cell r="RF2" t="str">
            <v>Standard 8H-12H/13H-16H30</v>
          </cell>
          <cell r="RG2" t="str">
            <v>Standard 8H-12H/13H-16H30 | 16:30-18:30</v>
          </cell>
          <cell r="RH2" t="str">
            <v>Standard 8H-12H/13H-16H30</v>
          </cell>
          <cell r="RI2" t="str">
            <v>REPOS</v>
          </cell>
          <cell r="RJ2" t="str">
            <v>REPOS</v>
          </cell>
          <cell r="RK2" t="str">
            <v>Standard 8H-12H/13H-16H30 | 16:30-18:30</v>
          </cell>
          <cell r="RL2" t="str">
            <v>Standard 8H-12H/13H-16H30</v>
          </cell>
          <cell r="RM2" t="str">
            <v>Standard 8H-12H/13H-16H30</v>
          </cell>
          <cell r="RN2" t="str">
            <v>Standard 8H-12H/13H-16H30 | 16:30-18:30</v>
          </cell>
          <cell r="RO2" t="str">
            <v>Standard 8H-12H/13H-16H30</v>
          </cell>
          <cell r="RP2" t="str">
            <v>REPOS</v>
          </cell>
          <cell r="RQ2" t="str">
            <v>REPOS</v>
          </cell>
          <cell r="RR2" t="str">
            <v>REPOS</v>
          </cell>
          <cell r="RS2" t="str">
            <v>Standard 8H-12H/13H-16H30</v>
          </cell>
          <cell r="RT2" t="str">
            <v>Standard 8H-12H/13H-16H30</v>
          </cell>
          <cell r="RU2" t="str">
            <v>Standard 8H-12H/13H-16H30 | 16:30-18:30</v>
          </cell>
          <cell r="RV2" t="str">
            <v>Standard 8H-12H/13H-16H30</v>
          </cell>
          <cell r="RW2" t="str">
            <v>REPOS</v>
          </cell>
          <cell r="RX2" t="str">
            <v>REPOS</v>
          </cell>
          <cell r="RY2" t="str">
            <v>Standard 8H-12H/13H-16H30 | 16:30-18:30</v>
          </cell>
          <cell r="RZ2" t="str">
            <v>Standard 8H-12H/13H-16H30</v>
          </cell>
          <cell r="SA2" t="str">
            <v>REPOS</v>
          </cell>
          <cell r="SB2" t="str">
            <v>Standard 8H-12H/13H-16H30 | 16:30-18:30</v>
          </cell>
          <cell r="SC2" t="str">
            <v>Standard 8H-12H/13H-16H30</v>
          </cell>
          <cell r="SD2" t="str">
            <v>REPOS</v>
          </cell>
          <cell r="SE2" t="str">
            <v>REPOS</v>
          </cell>
          <cell r="SF2" t="str">
            <v>Standard 8H-12H/13H-16H30 | 16:30-18:30</v>
          </cell>
          <cell r="SG2" t="str">
            <v>Standard 8H-12H/13H-16H30</v>
          </cell>
          <cell r="SH2" t="str">
            <v>REPOS</v>
          </cell>
          <cell r="SI2" t="str">
            <v>Standard 8H-12H/13H-16H30 | 16:30-18:30</v>
          </cell>
          <cell r="SJ2" t="str">
            <v>Standard 8H-12H/13H-16H30</v>
          </cell>
          <cell r="SK2" t="str">
            <v>REPOS</v>
          </cell>
          <cell r="SL2" t="str">
            <v>REPOS</v>
          </cell>
          <cell r="SM2" t="str">
            <v>Standard 8H-12H/13H-16H30 | 16:30-18:30</v>
          </cell>
          <cell r="SN2" t="str">
            <v>Standard 8H-12H/13H-16H30</v>
          </cell>
          <cell r="SO2" t="str">
            <v>Standard 8H-12H/13H-16H30</v>
          </cell>
          <cell r="SP2" t="str">
            <v>Standard 8H-12H/13H-16H30 | 16:30-18:30</v>
          </cell>
          <cell r="SQ2" t="str">
            <v>Standard 8H-12H/13H-16H30</v>
          </cell>
          <cell r="SR2" t="str">
            <v>REPOS</v>
          </cell>
          <cell r="SS2" t="str">
            <v>VN DIM 13H-20H</v>
          </cell>
          <cell r="ST2" t="str">
            <v>Standard 8H-12H/13H-16H30 | 16:30-18:30</v>
          </cell>
          <cell r="SU2" t="str">
            <v>Standard 8H-12H/13H-16H30</v>
          </cell>
          <cell r="SV2" t="str">
            <v>Standard 8H-12H/13H-16H30</v>
          </cell>
          <cell r="SW2" t="str">
            <v>Standard 8H-12H/13H-16H30 | 16:30-18:30</v>
          </cell>
          <cell r="SX2" t="str">
            <v>Standard 8H-12H/13H-16H30</v>
          </cell>
          <cell r="SY2" t="str">
            <v>REPOS</v>
          </cell>
          <cell r="SZ2" t="str">
            <v>REPOS</v>
          </cell>
          <cell r="TA2" t="str">
            <v>Standard 8H-12H/13H-16H30 | 16:30-18:30</v>
          </cell>
          <cell r="TB2" t="str">
            <v>Standard 8H-12H/13H-16H30</v>
          </cell>
          <cell r="TC2" t="str">
            <v>Standard 8H-12H/13H-16H30 | 16:30-18:30</v>
          </cell>
          <cell r="TD2" t="str">
            <v>REPOS</v>
          </cell>
          <cell r="TE2" t="str">
            <v>Standard 8H-12H/13H-16H30 | 16:30-18:30</v>
          </cell>
          <cell r="TF2" t="str">
            <v>REPOS</v>
          </cell>
          <cell r="TG2" t="str">
            <v>REPOS</v>
          </cell>
          <cell r="TH2" t="str">
            <v>Standard 8H-12H/13H-16H30 | 16:30-18:30</v>
          </cell>
          <cell r="TI2" t="str">
            <v>Standard 8H-12H/13H-16H30</v>
          </cell>
          <cell r="TJ2" t="str">
            <v>Standard 8H-12H/13H-16H30</v>
          </cell>
          <cell r="TK2" t="str">
            <v>Standard 8H-12H/13H-16H30 | 16:30-18:30</v>
          </cell>
          <cell r="TL2" t="str">
            <v>Standard 8H-12H/13H-16H30</v>
          </cell>
          <cell r="TM2" t="str">
            <v>REPOS</v>
          </cell>
          <cell r="TN2" t="str">
            <v>REPOS</v>
          </cell>
          <cell r="TO2" t="str">
            <v>Standard 8H-12H/13H-16H30 | 16:30-18:30</v>
          </cell>
          <cell r="TP2" t="str">
            <v>Standard 8H-12H/13H-16H30</v>
          </cell>
          <cell r="TQ2" t="str">
            <v>Standard 8H-12H/13H-16H30</v>
          </cell>
          <cell r="TR2" t="str">
            <v>Standard 8H-12H/13H-16H30 | 16:30-18:30</v>
          </cell>
          <cell r="TS2" t="str">
            <v>Standard 8H-12H/13H-16H30</v>
          </cell>
          <cell r="TT2" t="str">
            <v>REPOS</v>
          </cell>
          <cell r="TU2" t="str">
            <v>REPOS</v>
          </cell>
          <cell r="TV2" t="str">
            <v>Standard 8H-12H/13H-16H30 | 16:30-18:30</v>
          </cell>
          <cell r="TW2" t="str">
            <v>Standard 8H-12H/13H-16H30</v>
          </cell>
          <cell r="TX2" t="str">
            <v>Standard 8H-12H/13H-16H30</v>
          </cell>
          <cell r="TY2" t="str">
            <v>Standard 8H-12H/13H-16H30 | 16:30-18:30</v>
          </cell>
          <cell r="TZ2" t="str">
            <v>Standard 8H-12H/13H-16H30</v>
          </cell>
          <cell r="UA2" t="str">
            <v>REPOS</v>
          </cell>
          <cell r="UB2" t="str">
            <v>REPOS</v>
          </cell>
          <cell r="UC2" t="str">
            <v>Standard 8H-12H/13H-16H30 | 16:30-18:30</v>
          </cell>
          <cell r="UD2" t="str">
            <v>Standard 8H-12H/13H-16H30</v>
          </cell>
          <cell r="UE2" t="str">
            <v>Standard 8H-12H/13H-16H30</v>
          </cell>
          <cell r="UF2" t="str">
            <v>Standard 8H-12H/13H-16H30 | 16:30-18:30</v>
          </cell>
          <cell r="UG2" t="str">
            <v>Standard 8H-12H/13H-16H30</v>
          </cell>
          <cell r="UH2" t="str">
            <v>REPOS</v>
          </cell>
          <cell r="UI2" t="str">
            <v>REPOS</v>
          </cell>
          <cell r="UJ2" t="str">
            <v>Standard 8H-12H/13H-16H30 | 16:30-18:30</v>
          </cell>
          <cell r="UK2" t="str">
            <v>Standard 8H-12H/13H-16H30</v>
          </cell>
          <cell r="UL2" t="str">
            <v>Standard 8H-12H/13H-16H30</v>
          </cell>
          <cell r="UM2" t="str">
            <v>Standard 8H-12H/13H-16H30 | 16:30-18:30</v>
          </cell>
          <cell r="UN2" t="str">
            <v>Standard 8H-12H/13H-16H30</v>
          </cell>
          <cell r="UO2" t="str">
            <v>REPOS</v>
          </cell>
          <cell r="UP2" t="str">
            <v>REPOS</v>
          </cell>
          <cell r="UQ2" t="str">
            <v>Standard 8H-12H/13H-16H30 | 16:30-18:30</v>
          </cell>
          <cell r="UR2" t="str">
            <v>Standard 8H-12H/13H-16H30</v>
          </cell>
          <cell r="US2" t="str">
            <v>Standard 8H-12H/13H-16H30</v>
          </cell>
          <cell r="UT2" t="str">
            <v>Standard 8H-12H/13H-16H30 | 16:30-18:30</v>
          </cell>
          <cell r="UU2" t="str">
            <v>Standard 8H-12H/13H-16H30</v>
          </cell>
          <cell r="UV2" t="str">
            <v>VN | 13:00-20:00</v>
          </cell>
          <cell r="UW2" t="str">
            <v>REPOS</v>
          </cell>
          <cell r="UX2" t="str">
            <v>Standard 8H-12H/13H-16H30 | 16:30-18:30</v>
          </cell>
          <cell r="UY2" t="str">
            <v>Standard 8H-12H/13H-16H30</v>
          </cell>
          <cell r="UZ2" t="str">
            <v>Standard 8H-12H/13H-16H30</v>
          </cell>
          <cell r="VA2" t="str">
            <v>Standard 8H-12H/13H-16H30 | 16:30-18:30</v>
          </cell>
          <cell r="VB2" t="str">
            <v>Standard 8H-12H/13H-16H30</v>
          </cell>
          <cell r="VC2" t="str">
            <v>REPOS</v>
          </cell>
          <cell r="VD2" t="str">
            <v>REPOS</v>
          </cell>
          <cell r="VE2" t="str">
            <v>Standard 8H-12H/13H-16H30 | 16:30-18:30</v>
          </cell>
          <cell r="VF2" t="str">
            <v>Standard 8H-12H/13H-16H30</v>
          </cell>
          <cell r="VG2" t="str">
            <v>Standard 8H-12H/13H-16H30</v>
          </cell>
          <cell r="VH2" t="str">
            <v>Standard 8H-12H/13H-16H30 | 16:30-18:30</v>
          </cell>
          <cell r="VI2" t="str">
            <v>Standard 8H-12H/13H-16H30</v>
          </cell>
          <cell r="VJ2" t="str">
            <v>REPOS</v>
          </cell>
          <cell r="VK2" t="str">
            <v>REPOS</v>
          </cell>
          <cell r="VL2" t="str">
            <v>Standard 8H-12H/13H-16H30 | 16:30-18:30</v>
          </cell>
          <cell r="VM2" t="str">
            <v>Standard 8H-12H/13H-16H30</v>
          </cell>
          <cell r="VN2" t="str">
            <v>Standard 8H-12H/13H-16H30</v>
          </cell>
          <cell r="VO2" t="str">
            <v>Standard 8H-12H/13H-16H30 | 16:30-18:30</v>
          </cell>
          <cell r="VP2" t="str">
            <v>Standard 8H-12H/13H-16H30</v>
          </cell>
          <cell r="VQ2" t="str">
            <v>REPOS</v>
          </cell>
          <cell r="VR2" t="str">
            <v>REPOS</v>
          </cell>
          <cell r="VS2" t="str">
            <v>Standard 8H-12H/13H-16H30 | 16:30-18:30</v>
          </cell>
          <cell r="VT2" t="str">
            <v>Standard 8H-12H/13H-16H30</v>
          </cell>
          <cell r="VU2" t="str">
            <v>Standard 8H-12H/13H-16H30</v>
          </cell>
          <cell r="VV2" t="str">
            <v>Standard 8H-12H/13H-16H30 | 16:30-18:30</v>
          </cell>
          <cell r="VW2" t="str">
            <v>Standard 8H-12H/13H-16H30</v>
          </cell>
          <cell r="VX2" t="str">
            <v>REPOS</v>
          </cell>
          <cell r="VY2" t="str">
            <v>Contrôle ENC DIM AM | 13:00-20:00</v>
          </cell>
          <cell r="VZ2" t="str">
            <v>Standard 8H-12H/13H-16H30 | 16:30-18:30</v>
          </cell>
          <cell r="WA2" t="str">
            <v>Standard 8H-12H/13H-16H30</v>
          </cell>
          <cell r="WB2" t="str">
            <v>Standard 8H-12H/13H-16H30</v>
          </cell>
          <cell r="WC2" t="str">
            <v>REPOS</v>
          </cell>
          <cell r="WD2" t="str">
            <v>Standard 8H-12H/13H-16H30</v>
          </cell>
          <cell r="WE2" t="str">
            <v>HS VN | 13:00-20:00</v>
          </cell>
          <cell r="WF2" t="str">
            <v>REPOS</v>
          </cell>
          <cell r="WG2" t="str">
            <v>Standard 8H-12H/13H-16H30 | 16:30-18:30</v>
          </cell>
          <cell r="WH2" t="str">
            <v>Standard 8H-12H/13H-16H30</v>
          </cell>
          <cell r="WI2" t="str">
            <v>Standard 8H-12H/13H-16H30</v>
          </cell>
          <cell r="WJ2" t="str">
            <v>Standard 8H-12H/13H-16H30</v>
          </cell>
          <cell r="WK2" t="str">
            <v>Standard 8H-12H/13H-16H30</v>
          </cell>
          <cell r="WL2" t="str">
            <v>REPOS</v>
          </cell>
          <cell r="WM2" t="str">
            <v>REPOS</v>
          </cell>
          <cell r="WN2" t="str">
            <v>Standard 8H-12H/13H-16H30 | 16:30-18:30</v>
          </cell>
          <cell r="WO2" t="str">
            <v>Standard 8H-12H/13H-16H30</v>
          </cell>
          <cell r="WP2" t="str">
            <v>Standard 8H-12H/13H-16H30</v>
          </cell>
          <cell r="WQ2" t="str">
            <v>Standard 8H-12H/13H-16H30</v>
          </cell>
          <cell r="WR2" t="str">
            <v>Standard 8H-12H/13H-16H30</v>
          </cell>
          <cell r="WS2" t="str">
            <v>REPOS</v>
          </cell>
          <cell r="WT2" t="str">
            <v>REPOS</v>
          </cell>
          <cell r="WU2" t="str">
            <v>Standard 8H-12H/13H-16H30 | 16:30-18:30</v>
          </cell>
          <cell r="WV2" t="str">
            <v>Standard 8H-12H/13H-16H30</v>
          </cell>
          <cell r="WW2" t="str">
            <v>Standard 8H-12H/13H-16H30</v>
          </cell>
          <cell r="WX2" t="str">
            <v>Standard 8H-12H/13H-16H30</v>
          </cell>
          <cell r="WY2" t="str">
            <v>Standard 8H-12H/13H-16H30</v>
          </cell>
          <cell r="WZ2" t="str">
            <v>REPOS</v>
          </cell>
          <cell r="XA2" t="str">
            <v>REPOS</v>
          </cell>
          <cell r="XB2" t="str">
            <v>Standard 8H-12H/13H-16H30 | 16:30-18:30</v>
          </cell>
          <cell r="XC2" t="str">
            <v>Standard 8H-12H/13H-16H30</v>
          </cell>
          <cell r="XD2" t="str">
            <v>Standard 8H-12H/13H-16H30</v>
          </cell>
          <cell r="XE2" t="str">
            <v>Standard 8H-12H/13H-16H30</v>
          </cell>
          <cell r="XF2" t="str">
            <v>Standard 8H-12H/13H-16H30</v>
          </cell>
          <cell r="XG2" t="str">
            <v>REPOS</v>
          </cell>
          <cell r="XH2" t="str">
            <v>REPOS</v>
          </cell>
          <cell r="XI2" t="str">
            <v>Standard 8H-12H/13H-16H30 | 16:30-18:30</v>
          </cell>
          <cell r="XJ2" t="str">
            <v>Standard 8H-12H/13H-16H30</v>
          </cell>
          <cell r="XK2" t="str">
            <v>Standard 8H-12H/13H-16H30</v>
          </cell>
          <cell r="XL2" t="str">
            <v>Standard 8H-12H/13H-16H30</v>
          </cell>
          <cell r="XM2" t="str">
            <v>Standard 8H-12H/13H-16H30</v>
          </cell>
          <cell r="XN2" t="str">
            <v>RESP SAM AM | 12:00-20:00</v>
          </cell>
          <cell r="XO2" t="str">
            <v>REPOS</v>
          </cell>
          <cell r="XP2" t="str">
            <v>Standard 8H-12H/13H-16H30 | 16:30-18:30</v>
          </cell>
          <cell r="XQ2" t="str">
            <v>Standard 8H-12H/13H-16H30</v>
          </cell>
          <cell r="XR2" t="str">
            <v>Standard 8H-12H/13H-16H30</v>
          </cell>
          <cell r="XS2" t="str">
            <v>Standard 8H-12H/13H-16H30</v>
          </cell>
          <cell r="XT2" t="str">
            <v>Standard 8H-12H/13H-16H30</v>
          </cell>
          <cell r="XU2" t="str">
            <v>REPOS</v>
          </cell>
          <cell r="XV2" t="str">
            <v>REPOS</v>
          </cell>
          <cell r="XW2" t="str">
            <v>Standard 8H-12H/13H-16H30 | 16:30-18:30</v>
          </cell>
          <cell r="XX2" t="str">
            <v>Standard 8H-12H/13H-16H30</v>
          </cell>
          <cell r="XY2" t="str">
            <v>Standard 8H-12H/13H-16H30</v>
          </cell>
          <cell r="XZ2" t="str">
            <v>Standard 8H-12H/13H-16H30</v>
          </cell>
          <cell r="YA2" t="str">
            <v>Standard 8H-12H/13H-16H30</v>
          </cell>
          <cell r="YB2" t="str">
            <v>REPOS</v>
          </cell>
          <cell r="YC2" t="str">
            <v>REPOS</v>
          </cell>
          <cell r="YD2" t="str">
            <v>Standard 8H-12H/13H-16H30 | 16:30-18:30</v>
          </cell>
          <cell r="YE2" t="str">
            <v>Standard 8H-12H/13H-16H30</v>
          </cell>
          <cell r="YF2" t="str">
            <v>Standard 8H-12H/13H-16H30</v>
          </cell>
          <cell r="YG2" t="str">
            <v>Standard 8H-12H/13H-16H30</v>
          </cell>
          <cell r="YH2" t="str">
            <v>Standard 8H-12H/13H-16H30</v>
          </cell>
          <cell r="YI2" t="str">
            <v>REPOS</v>
          </cell>
          <cell r="YJ2" t="str">
            <v>REPOS</v>
          </cell>
          <cell r="YK2" t="str">
            <v>Standard 8H-12H/13H-16H30 | 16:30-18:30</v>
          </cell>
          <cell r="YL2" t="str">
            <v>Standard 8H-12H/13H-16H30</v>
          </cell>
          <cell r="YM2" t="str">
            <v>Standard 8H-12H/13H-16H30</v>
          </cell>
          <cell r="YN2" t="str">
            <v>Standard 8H-12H/13H-16H30</v>
          </cell>
          <cell r="YO2" t="str">
            <v>Standard 8H-12H/13H-16H30</v>
          </cell>
          <cell r="YP2" t="str">
            <v>REPOS</v>
          </cell>
          <cell r="YQ2" t="str">
            <v>REPOS</v>
          </cell>
          <cell r="YR2" t="str">
            <v>Congés</v>
          </cell>
          <cell r="YS2" t="str">
            <v>Congés</v>
          </cell>
          <cell r="YT2" t="str">
            <v>Congés</v>
          </cell>
          <cell r="YU2" t="str">
            <v>Congés</v>
          </cell>
          <cell r="YV2" t="str">
            <v>Congés</v>
          </cell>
          <cell r="YW2" t="str">
            <v>REPOS</v>
          </cell>
          <cell r="YX2" t="str">
            <v>REPOS</v>
          </cell>
          <cell r="YY2" t="str">
            <v>Standard 8H-12H/13H-16H30 | 16:30-18:30</v>
          </cell>
          <cell r="YZ2" t="str">
            <v>Standard 8H-12H/13H-16H30</v>
          </cell>
          <cell r="ZA2" t="str">
            <v>Standard 8H-12H/13H-16H30</v>
          </cell>
          <cell r="ZB2" t="str">
            <v>Standard 8H-12H/13H-16H30 | 16:30-18:30</v>
          </cell>
          <cell r="ZC2" t="str">
            <v>REPOS</v>
          </cell>
          <cell r="ZD2" t="str">
            <v>REPOS</v>
          </cell>
          <cell r="ZE2" t="str">
            <v>REPOS</v>
          </cell>
          <cell r="ZF2" t="str">
            <v>Standard 8H-12H/13H-16H30 | 16:30-18:30</v>
          </cell>
          <cell r="ZG2" t="str">
            <v>Standard 8H-12H/13H-16H30</v>
          </cell>
          <cell r="ZH2" t="str">
            <v>Standard 8H-12H/13H-16H30</v>
          </cell>
          <cell r="ZI2" t="str">
            <v>Standard 8H-12H/13H-16H30 | 16:30-18:30</v>
          </cell>
          <cell r="ZJ2" t="str">
            <v>Standard 8H-12H/13H-16H30</v>
          </cell>
          <cell r="ZK2" t="str">
            <v>REPOS</v>
          </cell>
          <cell r="ZL2" t="str">
            <v>REPOS</v>
          </cell>
          <cell r="ZM2" t="str">
            <v>REPOS</v>
          </cell>
          <cell r="ZN2" t="str">
            <v>Standard 8H-12H/13H-16H30</v>
          </cell>
          <cell r="ZO2" t="str">
            <v>Standard 8H-12H/13H-16H30</v>
          </cell>
          <cell r="ZP2" t="str">
            <v>Standard 8H-12H/13H-16H30 | 16:30-18:30</v>
          </cell>
          <cell r="ZQ2" t="str">
            <v>Standard 8H-12H/13H-16H30</v>
          </cell>
          <cell r="ZR2" t="str">
            <v>REPOS</v>
          </cell>
          <cell r="ZS2" t="str">
            <v>REPOS</v>
          </cell>
          <cell r="ZT2" t="str">
            <v>Standard 8H-12H/13H-16H30 | 16:30-18:30</v>
          </cell>
          <cell r="ZU2" t="str">
            <v>Standard 8H-12H/13H-16H30</v>
          </cell>
          <cell r="ZV2" t="str">
            <v>Standard 8H-12H/13H-16H30</v>
          </cell>
          <cell r="ZW2" t="str">
            <v>Standard 8H-12H/13H-16H30 | 16:30-18:30</v>
          </cell>
          <cell r="ZX2" t="str">
            <v>Standard 8H-12H/13H-16H30</v>
          </cell>
          <cell r="ZY2" t="str">
            <v>REPOS</v>
          </cell>
          <cell r="ZZ2" t="str">
            <v>REPOS</v>
          </cell>
          <cell r="AAA2" t="str">
            <v>Standard 8H-12H/13H-16H30 | 16:30-18:30</v>
          </cell>
          <cell r="AAB2" t="str">
            <v>Standard 8H-12H/13H-16H30</v>
          </cell>
          <cell r="AAC2" t="str">
            <v>Standard 8H-12H/13H-16H30</v>
          </cell>
          <cell r="AAD2" t="str">
            <v>Standard 8H-12H/13H-16H30 | 16:30-18:30</v>
          </cell>
          <cell r="AAE2" t="str">
            <v>Standard 8H-12H/13H-16H30</v>
          </cell>
          <cell r="AAF2" t="str">
            <v>REPOS</v>
          </cell>
          <cell r="AAG2" t="str">
            <v>REPOS</v>
          </cell>
          <cell r="AAH2" t="str">
            <v>Standard 8H-12H/13H-16H30 | 16:30-18:30</v>
          </cell>
          <cell r="AAI2" t="str">
            <v>Standard 8H-12H/13H-16H30</v>
          </cell>
          <cell r="AAJ2" t="str">
            <v>Standard 8H-12H/13H-16H30</v>
          </cell>
          <cell r="AAK2" t="str">
            <v>Standard 8H-12H/13H-16H30 | 16:30-18:30</v>
          </cell>
          <cell r="AAL2" t="str">
            <v>Standard 8H-12H/13H-16H30</v>
          </cell>
          <cell r="AAM2" t="str">
            <v>REPOS</v>
          </cell>
          <cell r="AAN2" t="str">
            <v>REPOS</v>
          </cell>
          <cell r="AAO2" t="str">
            <v>Standard 8H-12H/13H-16H30 | 16:30-18:30</v>
          </cell>
          <cell r="AAP2" t="str">
            <v>Standard 8H-12H/13H-16H30</v>
          </cell>
          <cell r="AAQ2" t="str">
            <v>Standard 8H-12H/13H-16H30</v>
          </cell>
          <cell r="AAR2" t="str">
            <v>Standard 8H-12H/13H-16H30 | 16:30-18:30</v>
          </cell>
          <cell r="AAS2" t="str">
            <v>Standard 8H-12H/13H-16H30</v>
          </cell>
          <cell r="AAT2" t="str">
            <v>REPOS</v>
          </cell>
          <cell r="AAU2" t="str">
            <v>REPOS</v>
          </cell>
          <cell r="AAV2" t="str">
            <v>Standard 8H-12H/13H-16H30 | 16:30-18:30</v>
          </cell>
          <cell r="AAW2" t="str">
            <v>Standard 8H-12H/13H-16H30</v>
          </cell>
          <cell r="AAX2" t="str">
            <v>Standard 8H-12H/13H-16H30</v>
          </cell>
          <cell r="AAY2" t="str">
            <v>Standard 8H-12H/13H-16H30 | 16:30-18:30</v>
          </cell>
          <cell r="AAZ2" t="str">
            <v>Standard 8H-12H/13H-16H30</v>
          </cell>
          <cell r="ABA2" t="str">
            <v>REPOS</v>
          </cell>
          <cell r="ABB2" t="str">
            <v>REPOS</v>
          </cell>
          <cell r="ABC2" t="str">
            <v>Standard 8H-12H/13H-16H30 | 16:30-18:30</v>
          </cell>
          <cell r="ABD2" t="str">
            <v>Standard 8H-12H/13H-16H30</v>
          </cell>
          <cell r="ABE2" t="str">
            <v>REPOS</v>
          </cell>
          <cell r="ABF2" t="str">
            <v>Standard 8H-12H/13H-16H30 | 16:30-18:30</v>
          </cell>
          <cell r="ABG2" t="str">
            <v>Standard 8H-12H/13H-16H30</v>
          </cell>
          <cell r="ABH2" t="str">
            <v>REPOS</v>
          </cell>
          <cell r="ABI2" t="str">
            <v>REPOS</v>
          </cell>
          <cell r="ABJ2" t="str">
            <v>Standard 8H-12H/13H-16H30 | 16:30-18:30</v>
          </cell>
          <cell r="ABK2" t="str">
            <v>Standard 8H-12H/13H-16H30</v>
          </cell>
          <cell r="ABL2" t="str">
            <v>Contrôle ENC DIM AM</v>
          </cell>
          <cell r="ABM2" t="str">
            <v>Standard 8H-12H/13H-16H30 | 16:30-18:30</v>
          </cell>
          <cell r="ABN2" t="str">
            <v>Standard 8H-12H/13H-16H30</v>
          </cell>
          <cell r="ABO2" t="str">
            <v>REPOS</v>
          </cell>
          <cell r="ABP2" t="str">
            <v>REPOS</v>
          </cell>
          <cell r="ABQ2" t="str">
            <v>Standard 8H-12H/13H-16H30 | 16:30-18:30</v>
          </cell>
          <cell r="ABR2" t="str">
            <v>Standard 8H-12H/13H-16H30</v>
          </cell>
          <cell r="ABS2" t="str">
            <v>Standard 8H-12H/13H-16H30</v>
          </cell>
          <cell r="ABT2" t="str">
            <v>Standard 8H-12H/13H-16H30 | 16:30-18:30</v>
          </cell>
          <cell r="ABU2" t="str">
            <v>Standard 8H-12H/13H-16H30</v>
          </cell>
          <cell r="ABV2" t="str">
            <v>REPOS</v>
          </cell>
          <cell r="ABW2" t="str">
            <v>CS Contrôle DIM 6H-12H</v>
          </cell>
          <cell r="ABX2" t="str">
            <v>Standard 8H-12H/13H-16H30 | 16:30-18:30</v>
          </cell>
          <cell r="ABY2" t="str">
            <v>Standard 8H-12H/13H-16H30</v>
          </cell>
          <cell r="ABZ2" t="str">
            <v>Standard 8H-12H/13H-16H30</v>
          </cell>
          <cell r="ACA2" t="str">
            <v>Standard 8H-12H/13H-16H30 | 16:30-18:30</v>
          </cell>
          <cell r="ACB2" t="str">
            <v>Standard 8H-12H/13H-16H30</v>
          </cell>
          <cell r="ACC2" t="str">
            <v>REPOS</v>
          </cell>
          <cell r="ACD2" t="str">
            <v>REPOS</v>
          </cell>
          <cell r="ACE2" t="str">
            <v>Standard 8H-12H/13H-16H30 | 16:30-18:30</v>
          </cell>
          <cell r="ACF2" t="str">
            <v>Standard 8H-12H/13H-16H30</v>
          </cell>
          <cell r="ACG2" t="str">
            <v>Standard 8H-12H/13H-16H30</v>
          </cell>
          <cell r="ACH2" t="str">
            <v>Standard 8H-12H/13H-16H30 | 16:30-18:30</v>
          </cell>
          <cell r="ACI2" t="str">
            <v>REPOS</v>
          </cell>
          <cell r="ACJ2" t="str">
            <v>RESP SAM AM</v>
          </cell>
          <cell r="ACK2" t="str">
            <v>REPOS</v>
          </cell>
          <cell r="ACL2" t="str">
            <v>Standard 8H-12H/13H-16H30 | 16:30-18:30</v>
          </cell>
          <cell r="ACM2" t="str">
            <v>Standard 8H-12H/13H-16H30</v>
          </cell>
          <cell r="ACN2" t="str">
            <v>Standard 8H-12H/13H-16H30</v>
          </cell>
          <cell r="ACO2" t="str">
            <v>Standard 8H-12H/13H-16H30 | 16:30-18:30</v>
          </cell>
          <cell r="ACP2" t="str">
            <v>Standard 8H-12H/13H-16H30</v>
          </cell>
          <cell r="ACQ2" t="str">
            <v>REPOS</v>
          </cell>
          <cell r="ACR2" t="str">
            <v>CS Contrôle DIM 6H-12H</v>
          </cell>
          <cell r="ACS2" t="str">
            <v>Standard 8H-12H/13H-16H30 | 16:30-18:30</v>
          </cell>
          <cell r="ACT2" t="str">
            <v>Standard 8H-12H/13H-16H30</v>
          </cell>
          <cell r="ACU2" t="str">
            <v>Standard 8H-12H/13H-16H30</v>
          </cell>
          <cell r="ACV2" t="str">
            <v>Standard 8H-12H/13H-16H30 | 16:30-18:30</v>
          </cell>
          <cell r="ACW2" t="str">
            <v>Standard 8H-12H/13H-16H30</v>
          </cell>
          <cell r="ACX2" t="str">
            <v>REPOS</v>
          </cell>
          <cell r="ACY2" t="str">
            <v>REPOS</v>
          </cell>
          <cell r="ACZ2" t="str">
            <v>Standard 8H-12H/13H-16H30 | 16:30-18:30</v>
          </cell>
          <cell r="ADA2" t="str">
            <v>Standard 8H-12H/13H-16H30</v>
          </cell>
          <cell r="ADB2" t="str">
            <v>Standard 8H-12H/13H-16H30</v>
          </cell>
          <cell r="ADC2" t="str">
            <v>Standard 8H-12H/13H-16H30 | 16:30-18:30</v>
          </cell>
          <cell r="ADD2" t="str">
            <v>Standard 8H-12H/13H-16H30</v>
          </cell>
          <cell r="ADE2" t="str">
            <v>REPOS</v>
          </cell>
          <cell r="ADF2" t="str">
            <v>REPOS</v>
          </cell>
          <cell r="ADG2" t="str">
            <v>Standard 8H-12H/13H-16H30 | 16:30-18:30</v>
          </cell>
          <cell r="ADH2" t="str">
            <v>Standard 8H-12H/13H-16H30</v>
          </cell>
          <cell r="ADI2" t="str">
            <v>Standard 8H-12H/13H-16H30</v>
          </cell>
          <cell r="ADJ2" t="str">
            <v>Standard 8H-12H/13H-16H30 | 16:30-18:30</v>
          </cell>
          <cell r="ADK2" t="str">
            <v>Standard 8H-12H/13H-16H30</v>
          </cell>
          <cell r="ADL2" t="str">
            <v>REPOS</v>
          </cell>
          <cell r="ADM2" t="str">
            <v>REPOS</v>
          </cell>
          <cell r="ADN2" t="str">
            <v>Standard 8H-12H/13H-16H30 | 16:30-18:30</v>
          </cell>
          <cell r="ADO2" t="str">
            <v>Standard 8H-12H/13H-16H30</v>
          </cell>
          <cell r="ADP2" t="str">
            <v>Standard 8H-12H/13H-16H30</v>
          </cell>
          <cell r="ADQ2" t="str">
            <v>Standard 8H-12H/13H-16H30 | 16:30-18:30</v>
          </cell>
          <cell r="ADR2" t="str">
            <v>Standard 8H-12H/13H-16H30</v>
          </cell>
          <cell r="ADS2" t="str">
            <v>REPOS</v>
          </cell>
          <cell r="ADT2" t="str">
            <v>REPOS</v>
          </cell>
          <cell r="ADU2" t="str">
            <v>Standard 8H-12H/13H-16H30 | 16:30-18:30</v>
          </cell>
          <cell r="ADV2" t="str">
            <v>Standard 8H-12H/13H-16H30</v>
          </cell>
          <cell r="ADW2" t="str">
            <v>Standard 8H-12H/13H-16H30</v>
          </cell>
          <cell r="ADX2" t="str">
            <v>Standard 8H-12H/13H-16H30 | 16:30-18:30</v>
          </cell>
          <cell r="ADY2" t="str">
            <v>REPOS</v>
          </cell>
          <cell r="ADZ2" t="str">
            <v>RESP SAM AM</v>
          </cell>
          <cell r="AEA2" t="str">
            <v>REPOS</v>
          </cell>
          <cell r="AEB2" t="str">
            <v>Standard 8H-12H/13H-16H30 | 16:30-18:30</v>
          </cell>
          <cell r="AEC2" t="str">
            <v>Standard 8H-12H/13H-16H30</v>
          </cell>
          <cell r="AED2" t="str">
            <v>Standard 8H-12H/13H-16H30</v>
          </cell>
          <cell r="AEE2" t="str">
            <v>Standard 8H-12H/13H-16H30 | 16:30-18:30</v>
          </cell>
          <cell r="AEF2" t="str">
            <v>Standard 8H-12H/13H-16H30</v>
          </cell>
          <cell r="AEG2" t="str">
            <v>REPOS</v>
          </cell>
          <cell r="AEH2" t="str">
            <v>CS Contrôle DIM 6H-12H</v>
          </cell>
          <cell r="AEI2" t="str">
            <v>Standard 8H-12H/13H-16H30 | 16:30-18:30</v>
          </cell>
          <cell r="AEJ2" t="str">
            <v>Standard 8H-12H/13H-16H30</v>
          </cell>
          <cell r="AEK2" t="str">
            <v>Standard 8H-12H/13H-16H30</v>
          </cell>
          <cell r="AEL2" t="str">
            <v>Standard 8H-12H/13H-16H30 | 16:30-18:30</v>
          </cell>
          <cell r="AEM2" t="str">
            <v>Standard 8H-12H/13H-16H30</v>
          </cell>
          <cell r="AEN2" t="str">
            <v>REPOS</v>
          </cell>
          <cell r="AEO2" t="str">
            <v>REPOS</v>
          </cell>
          <cell r="AEP2" t="str">
            <v>Standard 8H-12H/13H-16H30 | 16:30-18:30</v>
          </cell>
          <cell r="AEQ2" t="str">
            <v>Standard 8H-12H/13H-16H30</v>
          </cell>
          <cell r="AER2" t="str">
            <v>Standard 8H-12H/13H-16H30</v>
          </cell>
          <cell r="AES2" t="str">
            <v>Standard 8H-12H/13H-16H30 | 16:30-18:30</v>
          </cell>
          <cell r="AET2" t="str">
            <v>REPOS</v>
          </cell>
          <cell r="AEU2" t="str">
            <v>RESP SAM AM</v>
          </cell>
          <cell r="AEV2" t="str">
            <v>REPOS</v>
          </cell>
          <cell r="AEW2" t="str">
            <v>Standard 8H-12H/13H-16H30 | 16:30-18:30</v>
          </cell>
          <cell r="AEX2" t="str">
            <v>Standard 8H-12H/13H-16H30</v>
          </cell>
          <cell r="AEY2" t="str">
            <v>Standard 8H-12H/13H-16H30</v>
          </cell>
          <cell r="AEZ2" t="str">
            <v>Standard 8H-12H/13H-16H30 | 16:30-18:30</v>
          </cell>
          <cell r="AFA2" t="str">
            <v>Standard 8H-12H/13H-16H30</v>
          </cell>
          <cell r="AFB2" t="str">
            <v>REPOS</v>
          </cell>
          <cell r="AFC2" t="str">
            <v>REPOS</v>
          </cell>
          <cell r="AFD2" t="str">
            <v>Standard 8H-12H/13H-16H30 | 16:30-18:30</v>
          </cell>
          <cell r="AFE2" t="str">
            <v>Standard 8H-12H/13H-16H30</v>
          </cell>
          <cell r="AFF2" t="str">
            <v>Standard 8H-12H/13H-16H30</v>
          </cell>
          <cell r="AFG2" t="str">
            <v>Standard 8H-12H/13H-16H30 | 16:30-18:30</v>
          </cell>
          <cell r="AFH2" t="str">
            <v>Standard 8H-12H/13H-16H30</v>
          </cell>
          <cell r="AFI2" t="str">
            <v>REPOS</v>
          </cell>
          <cell r="AFJ2" t="str">
            <v>REPOS</v>
          </cell>
          <cell r="AFK2" t="str">
            <v>VN DIM 13H-20H</v>
          </cell>
          <cell r="AFL2" t="str">
            <v>Standard 8H-12H/13H-16H30 | 16:30-18:30</v>
          </cell>
          <cell r="AFM2" t="str">
            <v>Standard 8H-12H/13H-16H30</v>
          </cell>
          <cell r="AFN2" t="str">
            <v>Standard 8H-12H/13H-16H30</v>
          </cell>
          <cell r="AFO2" t="str">
            <v>Standard 8H-12H/13H-16H30 | 16:30-18:30</v>
          </cell>
          <cell r="AFP2" t="str">
            <v>REPOS</v>
          </cell>
          <cell r="AFQ2" t="str">
            <v>REPOS</v>
          </cell>
          <cell r="AFR2" t="str">
            <v>Standard 8H-12H/13H-16H30 | 16:30-18:30</v>
          </cell>
          <cell r="AFS2" t="str">
            <v>Standard 8H-12H/13H-16H30</v>
          </cell>
          <cell r="AFT2" t="str">
            <v>Standard 8H-12H/13H-16H30</v>
          </cell>
          <cell r="AFU2" t="str">
            <v>Standard 8H-12H/13H-16H30 | 16:30-18:30</v>
          </cell>
          <cell r="AFV2" t="str">
            <v>Standard 8H-12H/13H-16H30</v>
          </cell>
          <cell r="AFW2" t="str">
            <v>RESP SAM AM</v>
          </cell>
          <cell r="AFX2" t="str">
            <v>REPOS</v>
          </cell>
          <cell r="AFY2" t="str">
            <v>Standard 8H-12H/13H-16H30 | 16:30-18:30</v>
          </cell>
          <cell r="AFZ2" t="str">
            <v>Standard 8H-12H/13H-16H30</v>
          </cell>
          <cell r="AGA2" t="str">
            <v>Standard 8H-12H/13H-16H30</v>
          </cell>
          <cell r="AGB2" t="str">
            <v>Standard 8H-12H/13H-16H30 | 16:30-18:30</v>
          </cell>
          <cell r="AGC2" t="str">
            <v>REPOS</v>
          </cell>
          <cell r="AGD2" t="str">
            <v>REPOS</v>
          </cell>
          <cell r="AGE2" t="str">
            <v>REPOS</v>
          </cell>
          <cell r="AGF2" t="str">
            <v>Standard 8H-12H/13H-16H30 | 16:30-18:30</v>
          </cell>
          <cell r="AGG2" t="str">
            <v>Standard 8H-12H/13H-16H30</v>
          </cell>
          <cell r="AGH2" t="str">
            <v>Standard 8H-12H/13H-16H30</v>
          </cell>
          <cell r="AGI2" t="str">
            <v>Standard 8H-12H/13H-16H30 | 16:30-18:30</v>
          </cell>
          <cell r="AGJ2" t="str">
            <v>REPOS</v>
          </cell>
          <cell r="AGK2" t="str">
            <v>REPOS</v>
          </cell>
          <cell r="AGL2" t="str">
            <v>CS Contrôle DIM 6H-12H</v>
          </cell>
          <cell r="AGM2" t="str">
            <v>Standard 8H-12H/13H-16H30 | 16:30-18:30</v>
          </cell>
          <cell r="AGN2" t="str">
            <v>Standard 8H-12H/13H-16H30</v>
          </cell>
          <cell r="AGO2" t="str">
            <v>Standard 8H-12H/13H-16H30</v>
          </cell>
          <cell r="AGP2" t="str">
            <v>Standard 8H-12H/13H-16H30 | 16:30-18:30</v>
          </cell>
          <cell r="AGQ2" t="str">
            <v>Standard 8H-12H/13H-16H30</v>
          </cell>
          <cell r="AGR2" t="str">
            <v>REPOS</v>
          </cell>
          <cell r="AGS2" t="str">
            <v>REPOS</v>
          </cell>
          <cell r="AGT2" t="str">
            <v>Standard 8H-12H/13H-16H30 | 16:30-18:30</v>
          </cell>
          <cell r="AGU2" t="str">
            <v>Standard 8H-12H/13H-16H30</v>
          </cell>
          <cell r="AGV2" t="str">
            <v>Standard 8H-12H/13H-16H30</v>
          </cell>
          <cell r="AGW2" t="str">
            <v>REPOS</v>
          </cell>
          <cell r="AGX2" t="str">
            <v>Standard 8H-12H/13H-16H30</v>
          </cell>
          <cell r="AGY2" t="str">
            <v>REPOS</v>
          </cell>
          <cell r="AGZ2" t="str">
            <v>REPOS</v>
          </cell>
        </row>
        <row r="3">
          <cell r="A3" t="str">
            <v>N0123300</v>
          </cell>
          <cell r="B3" t="str">
            <v>Dupont</v>
          </cell>
          <cell r="C3" t="str">
            <v>Nicolas</v>
          </cell>
          <cell r="D3" t="str">
            <v>Dupont Nicolas</v>
          </cell>
          <cell r="E3">
            <v>0</v>
          </cell>
          <cell r="F3" t="str">
            <v>NHA-32</v>
          </cell>
          <cell r="G3" t="str">
            <v>responsable</v>
          </cell>
          <cell r="QP3" t="str">
            <v>CS Contrôle 8H30-12H / 14H30-18H</v>
          </cell>
          <cell r="QQ3" t="str">
            <v>CS Contrôle 8H30-12H / 14H30-18H</v>
          </cell>
          <cell r="QR3" t="str">
            <v>CS Contrôle 8H30-12H / 14H30-18H</v>
          </cell>
          <cell r="QS3" t="str">
            <v>CS Contrôle 8H30-12H / 14H30-18H</v>
          </cell>
          <cell r="QT3" t="str">
            <v>CS Contrôle 8H30-12H / 14H30-18H</v>
          </cell>
          <cell r="QU3" t="str">
            <v>REPOS</v>
          </cell>
          <cell r="QV3" t="str">
            <v>REPOS</v>
          </cell>
          <cell r="RP3" t="str">
            <v>REPOS</v>
          </cell>
          <cell r="RQ3" t="str">
            <v>Contrôle ENC DIM AM</v>
          </cell>
          <cell r="RR3" t="str">
            <v>Contrôle ENC DIM Matin + Déch</v>
          </cell>
          <cell r="RS3" t="str">
            <v>CS Contrôle 8H30-12H / 14H30-18H</v>
          </cell>
          <cell r="RT3" t="str">
            <v>CS Contrôle 8H30-12H / 14H30-18H</v>
          </cell>
          <cell r="RU3" t="str">
            <v>CS Contrôle 8H30-12H / 14H30-18H</v>
          </cell>
          <cell r="RV3" t="str">
            <v>CS Contrôle 8H30-12H / 14H30-18H</v>
          </cell>
          <cell r="RW3" t="str">
            <v>REPOS</v>
          </cell>
          <cell r="RX3" t="str">
            <v>REPOS</v>
          </cell>
          <cell r="RY3" t="str">
            <v>CS Contrôle 8H30-12H / 14H30-18H</v>
          </cell>
          <cell r="RZ3" t="str">
            <v>CS Contrôle 8H30-12H / 14H30-18H</v>
          </cell>
          <cell r="SA3" t="str">
            <v>REPOS</v>
          </cell>
          <cell r="SB3" t="str">
            <v>CS Contrôle 8H30-12H / 14H30-18H</v>
          </cell>
          <cell r="SC3" t="str">
            <v>CS Contrôle 8H30-12H / 14H30-18H</v>
          </cell>
          <cell r="SD3" t="str">
            <v>REPOS</v>
          </cell>
          <cell r="SE3" t="str">
            <v>REPOS</v>
          </cell>
          <cell r="SF3" t="str">
            <v>CS Contrôle 8H30-12H / 14H30-18H</v>
          </cell>
          <cell r="SG3" t="str">
            <v>CS Contrôle 8H30-12H / 14H30-18H</v>
          </cell>
          <cell r="SH3" t="str">
            <v>REPOS</v>
          </cell>
          <cell r="SI3" t="str">
            <v>CS Contrôle 8H30-12H / 14H30-18H</v>
          </cell>
          <cell r="SJ3" t="str">
            <v>REPOS</v>
          </cell>
          <cell r="SK3" t="str">
            <v>RESP SAM AM</v>
          </cell>
          <cell r="SL3" t="str">
            <v>REPOS</v>
          </cell>
          <cell r="SM3" t="str">
            <v>FORMATION</v>
          </cell>
          <cell r="SN3" t="str">
            <v>FORMATION</v>
          </cell>
          <cell r="SO3" t="str">
            <v>FORMATION</v>
          </cell>
          <cell r="SP3" t="str">
            <v>FORMATION</v>
          </cell>
          <cell r="SQ3" t="str">
            <v>FORMATION</v>
          </cell>
          <cell r="SR3" t="str">
            <v>REPOS</v>
          </cell>
          <cell r="SS3" t="str">
            <v>REPOS</v>
          </cell>
          <cell r="ST3" t="str">
            <v>CS Contrôle 8H30-12H / 14H30-18H</v>
          </cell>
          <cell r="SU3" t="str">
            <v>Contrôle 6H-13H30 | 04:00-06:00</v>
          </cell>
          <cell r="SV3" t="str">
            <v>CS Contrôle 8H30-12H / 14H30-18H</v>
          </cell>
          <cell r="SW3" t="str">
            <v>CS Contrôle 8H30-12H / 14H30-18H</v>
          </cell>
          <cell r="SX3" t="str">
            <v>CS Contrôle 8H30-12H / 14H30-18H</v>
          </cell>
          <cell r="SY3" t="str">
            <v>REPOS</v>
          </cell>
          <cell r="SZ3" t="str">
            <v>REPOS</v>
          </cell>
          <cell r="TA3" t="str">
            <v>CS Contrôle 8H30-12H / 14H30-18H</v>
          </cell>
          <cell r="TB3" t="str">
            <v>Contrôle 6H-13H30 | 04:00-06:00</v>
          </cell>
          <cell r="TC3" t="str">
            <v>CS Contrôle 8H30-12H / 14H30-18H</v>
          </cell>
          <cell r="TD3" t="str">
            <v>CS Contrôle DIM 6H-12H</v>
          </cell>
          <cell r="TE3" t="str">
            <v>CS Contrôle 8H30-12H / 14H30-18H</v>
          </cell>
          <cell r="TF3" t="str">
            <v>REPOS</v>
          </cell>
          <cell r="TG3" t="str">
            <v>CS Contrôle DIM 6H-12H</v>
          </cell>
          <cell r="TH3" t="str">
            <v>CS Contrôle 8H30-12H / 14H30-18H</v>
          </cell>
          <cell r="TI3" t="str">
            <v>Contrôle 6H-13H30 | 04:00-06:00</v>
          </cell>
          <cell r="TJ3" t="str">
            <v>CS Contrôle 8H30-12H / 14H30-18H</v>
          </cell>
          <cell r="TK3" t="str">
            <v>CS Contrôle 8H30-12H / 14H30-18H</v>
          </cell>
          <cell r="TL3" t="str">
            <v>CS Contrôle 8H30-12H / 14H30-18H</v>
          </cell>
          <cell r="TM3" t="str">
            <v>REPOS</v>
          </cell>
          <cell r="TN3" t="str">
            <v>REPOS</v>
          </cell>
          <cell r="TO3" t="str">
            <v>CS Contrôle 8H30-12H / 14H30-18H</v>
          </cell>
          <cell r="TP3" t="str">
            <v>Contrôle 6H-13H30 | 04:00-06:00</v>
          </cell>
          <cell r="TQ3" t="str">
            <v>REPOS</v>
          </cell>
          <cell r="TR3" t="str">
            <v>CS Contrôle 8H30-12H / 14H30-18H</v>
          </cell>
          <cell r="TS3" t="str">
            <v>CS Contrôle 8H30-12H / 14H30-18H</v>
          </cell>
          <cell r="TT3" t="str">
            <v>RESP SAM MATIN</v>
          </cell>
          <cell r="TU3" t="str">
            <v>REPOS</v>
          </cell>
          <cell r="TV3" t="str">
            <v>CS Contrôle 8H30-12H / 14H30-18H</v>
          </cell>
          <cell r="TW3" t="str">
            <v>Contrôle 6H-13H30 | 04:00-06:00</v>
          </cell>
          <cell r="TX3" t="str">
            <v>CS Contrôle 8H30-12H / 14H30-18H</v>
          </cell>
          <cell r="TY3" t="str">
            <v>CS Contrôle 8H30-12H / 14H30-18H</v>
          </cell>
          <cell r="TZ3" t="str">
            <v>CS Contrôle 8H30-12H / 14H30-18H</v>
          </cell>
          <cell r="UA3" t="str">
            <v>REPOS</v>
          </cell>
          <cell r="UB3" t="str">
            <v>CS Contrôle DIM 6H-12H</v>
          </cell>
          <cell r="UC3" t="str">
            <v>CS Contrôle 8H30-12H / 14H30-18H</v>
          </cell>
          <cell r="UD3" t="str">
            <v>Contrôle 6H-13H30 | 04:00-06:00</v>
          </cell>
          <cell r="UE3" t="str">
            <v>CS Contrôle 8H30-12H / 14H30-18H</v>
          </cell>
          <cell r="UF3" t="str">
            <v>CS Contrôle 8H30-12H / 14H30-18H</v>
          </cell>
          <cell r="UG3" t="str">
            <v>REPOS</v>
          </cell>
          <cell r="UH3" t="str">
            <v>RESP SAM AM</v>
          </cell>
          <cell r="UI3" t="str">
            <v>REPOS</v>
          </cell>
          <cell r="UJ3" t="str">
            <v>CS Contrôle 8H30-12H / 14H30-18H</v>
          </cell>
          <cell r="UK3" t="str">
            <v>Contrôle 6H-13H30 | 04:00-06:00</v>
          </cell>
          <cell r="UL3" t="str">
            <v>CS Contrôle 8H30-12H / 14H30-18H</v>
          </cell>
          <cell r="UM3" t="str">
            <v>CS Contrôle 8H30-12H / 14H30-18H</v>
          </cell>
          <cell r="UN3" t="str">
            <v>CS Contrôle 8H30-12H / 14H30-18H</v>
          </cell>
          <cell r="UO3" t="str">
            <v>REPOS</v>
          </cell>
          <cell r="UP3" t="str">
            <v>CS Contrôle DIM 6H-12H</v>
          </cell>
          <cell r="UQ3" t="str">
            <v>CS Contrôle 8H30-12H / 14H30-18H</v>
          </cell>
          <cell r="UR3" t="str">
            <v>Contrôle 6H-13H30 | 04:00-06:00</v>
          </cell>
          <cell r="US3" t="str">
            <v>CS Contrôle 8H30-12H / 14H30-18H</v>
          </cell>
          <cell r="UT3" t="str">
            <v>CS Contrôle 8H30-12H / 14H30-18H</v>
          </cell>
          <cell r="UU3" t="str">
            <v>CS Contrôle 8H30-12H / 14H30-18H</v>
          </cell>
          <cell r="UV3" t="str">
            <v>REPOS</v>
          </cell>
          <cell r="UW3" t="str">
            <v>CS Contrôle DIM 6H-12H</v>
          </cell>
          <cell r="UX3" t="str">
            <v>CS Contrôle 8H30-12H / 14H30-18H</v>
          </cell>
          <cell r="UY3" t="str">
            <v>Contrôle 6H-13H30 | 04:00-06:00</v>
          </cell>
          <cell r="UZ3" t="str">
            <v>CS Contrôle 8H30-12H / 14H30-18H</v>
          </cell>
          <cell r="VA3" t="str">
            <v>CS Contrôle 8H30-12H / 14H30-18H</v>
          </cell>
          <cell r="VB3" t="str">
            <v>CS Contrôle 8H30-12H / 14H30-18H</v>
          </cell>
          <cell r="VC3" t="str">
            <v>REPOS</v>
          </cell>
          <cell r="VD3" t="str">
            <v>REPOS</v>
          </cell>
          <cell r="VE3" t="str">
            <v>REPOS</v>
          </cell>
          <cell r="VF3" t="str">
            <v>Contrôle 6H-13H30 | 04:00-06:00</v>
          </cell>
          <cell r="VG3" t="str">
            <v>CS Contrôle 8H30-12H / 14H30-18H</v>
          </cell>
          <cell r="VH3" t="str">
            <v>CS Contrôle 8H30-12H / 14H30-18H</v>
          </cell>
          <cell r="VI3" t="str">
            <v>CS Contrôle 8H30-12H / 14H30-18H</v>
          </cell>
          <cell r="VJ3" t="str">
            <v>RESP SAM AM</v>
          </cell>
          <cell r="VK3" t="str">
            <v>REPOS</v>
          </cell>
          <cell r="VL3" t="str">
            <v>CS Contrôle 8H30-12H / 14H30-18H</v>
          </cell>
          <cell r="VM3" t="str">
            <v>Contrôle 6H-13H30 | 04:00-06:00</v>
          </cell>
          <cell r="VN3" t="str">
            <v>CS Contrôle 8H30-12H / 14H30-18H</v>
          </cell>
          <cell r="VO3" t="str">
            <v>CS Contrôle 8H30-12H / 14H30-18H</v>
          </cell>
          <cell r="VP3" t="str">
            <v>CS Contrôle 8H30-12H / 14H30-18H</v>
          </cell>
          <cell r="VQ3" t="str">
            <v>REPOS</v>
          </cell>
          <cell r="VR3" t="str">
            <v>Contrôle ENC DIM AM</v>
          </cell>
          <cell r="VS3" t="str">
            <v>CS Contrôle 8H30-12H / 14H30-18H</v>
          </cell>
          <cell r="VT3" t="str">
            <v>Contrôle 6H-13H30 | 04:00-06:00</v>
          </cell>
          <cell r="VU3" t="str">
            <v>CS Contrôle 8H30-12H / 14H30-18H</v>
          </cell>
          <cell r="VV3" t="str">
            <v>CS Contrôle 8H30-12H / 14H30-18H</v>
          </cell>
          <cell r="VW3" t="str">
            <v>CS Contrôle 8H30-12H / 14H30-18H</v>
          </cell>
          <cell r="VX3" t="str">
            <v>REPOS</v>
          </cell>
          <cell r="VY3" t="str">
            <v>REPOS</v>
          </cell>
          <cell r="VZ3" t="str">
            <v>CS Contrôle 8H30-12H / 14H30-18H</v>
          </cell>
          <cell r="WA3" t="str">
            <v>Contrôle 6H-13H30 | 04:00-06:00</v>
          </cell>
          <cell r="WB3" t="str">
            <v>CS Contrôle 8H30-12H / 14H30-18H</v>
          </cell>
          <cell r="WC3" t="str">
            <v>Contrôle ENC DIM Matin + Déch</v>
          </cell>
          <cell r="WD3" t="str">
            <v>CS Contrôle 8H30-12H / 14H30-18H</v>
          </cell>
          <cell r="WE3" t="str">
            <v>REPOS</v>
          </cell>
          <cell r="WF3" t="str">
            <v>Contrôle ENC DIM Matin + Déch</v>
          </cell>
          <cell r="WG3" t="str">
            <v>Congés</v>
          </cell>
          <cell r="WH3" t="str">
            <v>Congés</v>
          </cell>
          <cell r="WI3" t="str">
            <v>Congés</v>
          </cell>
          <cell r="WJ3" t="str">
            <v>Congés</v>
          </cell>
          <cell r="WK3" t="str">
            <v>Congés</v>
          </cell>
          <cell r="WL3" t="str">
            <v>REPOS</v>
          </cell>
          <cell r="WM3" t="str">
            <v>REPOS</v>
          </cell>
          <cell r="WN3" t="str">
            <v>Congés</v>
          </cell>
          <cell r="WO3" t="str">
            <v>Congés</v>
          </cell>
          <cell r="WP3" t="str">
            <v>Congés</v>
          </cell>
          <cell r="WQ3" t="str">
            <v>Congés</v>
          </cell>
          <cell r="WR3" t="str">
            <v>Congés</v>
          </cell>
          <cell r="WS3" t="str">
            <v>REPOS</v>
          </cell>
          <cell r="WT3" t="str">
            <v>REPOS</v>
          </cell>
          <cell r="WU3" t="str">
            <v>REPOS</v>
          </cell>
          <cell r="WV3" t="str">
            <v>Contrôle 6H-13H30 | 04:00-06:00</v>
          </cell>
          <cell r="WW3" t="str">
            <v>CS Contrôle 8H30-12H / 14H30-18H</v>
          </cell>
          <cell r="WX3" t="str">
            <v>CS Contrôle 8H30-12H / 14H30-18H</v>
          </cell>
          <cell r="WY3" t="str">
            <v>CS Contrôle 8H30-12H / 14H30-18H</v>
          </cell>
          <cell r="WZ3" t="str">
            <v>RESP SAM MATIN</v>
          </cell>
          <cell r="XA3" t="str">
            <v>CS Contrôle DIM 6H-12H</v>
          </cell>
          <cell r="XB3" t="str">
            <v>Congés</v>
          </cell>
          <cell r="XC3" t="str">
            <v>Contrôle 6H-13H30 | 04:00-06:00</v>
          </cell>
          <cell r="XD3" t="str">
            <v>CS Contrôle 8H30-12H / 14H30-18H</v>
          </cell>
          <cell r="XE3" t="str">
            <v>CS Contrôle 8H30-12H / 14H30-18H</v>
          </cell>
          <cell r="XF3" t="str">
            <v>CS Contrôle 8H30-12H / 14H30-18H</v>
          </cell>
          <cell r="XG3" t="str">
            <v>REPOS</v>
          </cell>
          <cell r="XH3" t="str">
            <v>CS Contrôle DIM 6H-12H</v>
          </cell>
          <cell r="XI3" t="str">
            <v>CS Contrôle 8H30-12H / 14H30-18H</v>
          </cell>
          <cell r="XJ3" t="str">
            <v>Contrôle 6H-13H30 | 04:00-06:00</v>
          </cell>
          <cell r="XK3" t="str">
            <v>CS Contrôle 8H30-12H / 14H30-18H</v>
          </cell>
          <cell r="XL3" t="str">
            <v>CS Contrôle 8H30-12H / 14H30-18H</v>
          </cell>
          <cell r="XM3" t="str">
            <v>CS Contrôle 8H30-12H / 14H30-18H</v>
          </cell>
          <cell r="XN3" t="str">
            <v>REPOS</v>
          </cell>
          <cell r="XO3" t="str">
            <v>REPOS</v>
          </cell>
          <cell r="XP3" t="str">
            <v>CS Contrôle 8H30-12H / 14H30-18H</v>
          </cell>
          <cell r="XQ3" t="str">
            <v>Contrôle 6H-13H30 | 04:00-06:00</v>
          </cell>
          <cell r="XR3" t="str">
            <v>CS Contrôle 8H30-12H / 14H30-18H</v>
          </cell>
          <cell r="XS3" t="str">
            <v>CS Contrôle 8H30-12H / 14H30-18H</v>
          </cell>
          <cell r="XT3" t="str">
            <v>Contrôle 6H-13H30 | 04:00-06:00</v>
          </cell>
          <cell r="XU3" t="str">
            <v>REPOS</v>
          </cell>
          <cell r="XV3" t="str">
            <v>CS Contrôle DIM 6H-12H</v>
          </cell>
          <cell r="XW3" t="str">
            <v>CS Contrôle 8H30-12H / 14H30-18H</v>
          </cell>
          <cell r="XX3" t="str">
            <v>Contrôle 6H-13H30 | 04:00-06:00</v>
          </cell>
          <cell r="XY3" t="str">
            <v>CS Contrôle 8H30-12H / 14H30-18H</v>
          </cell>
          <cell r="XZ3" t="str">
            <v>CS Contrôle 8H30-12H / 14H30-18H</v>
          </cell>
          <cell r="YA3" t="str">
            <v>Contrôle 6H-13H30 | 04:00-06:00</v>
          </cell>
          <cell r="YB3" t="str">
            <v>REPOS</v>
          </cell>
          <cell r="YC3" t="str">
            <v>REPOS</v>
          </cell>
          <cell r="YD3" t="str">
            <v>CS Contrôle 8H30-12H / 14H30-18H</v>
          </cell>
          <cell r="YE3" t="str">
            <v>Contrôle 6H-13H30 | 04:00-06:00</v>
          </cell>
          <cell r="YF3" t="str">
            <v>CS Contrôle 8H30-12H / 14H30-18H</v>
          </cell>
          <cell r="YG3" t="str">
            <v>CS Contrôle 8H30-12H / 14H30-18H</v>
          </cell>
          <cell r="YH3" t="str">
            <v>Contrôle 6H-13H30 | 04:00-06:00</v>
          </cell>
          <cell r="YI3" t="str">
            <v>REPOS</v>
          </cell>
          <cell r="YJ3" t="str">
            <v>CS Contrôle DIM 6H-12H</v>
          </cell>
          <cell r="YK3" t="str">
            <v>CS Contrôle 8H30-12H / 14H30-18H</v>
          </cell>
          <cell r="YL3" t="str">
            <v>Contrôle 6H-13H30 | 04:00-06:00</v>
          </cell>
          <cell r="YM3" t="str">
            <v>CS Contrôle 8H30-12H / 14H30-18H</v>
          </cell>
          <cell r="YN3" t="str">
            <v>CS Contrôle 8H30-12H / 14H30-18H</v>
          </cell>
          <cell r="YO3" t="str">
            <v>Contrôle 6H-13H30 | 04:00-06:00</v>
          </cell>
          <cell r="YP3" t="str">
            <v>REPOS</v>
          </cell>
          <cell r="YQ3" t="str">
            <v>REPOS</v>
          </cell>
          <cell r="YR3" t="str">
            <v>CS Contrôle 8H30-12H / 14H30-18H</v>
          </cell>
          <cell r="YS3" t="str">
            <v>Contrôle 6H-13H30 | 04:00-06:00</v>
          </cell>
          <cell r="YT3" t="str">
            <v>CS Contrôle 8H30-12H / 14H30-18H</v>
          </cell>
          <cell r="YU3" t="str">
            <v>Congés</v>
          </cell>
          <cell r="YV3" t="str">
            <v>Congés</v>
          </cell>
          <cell r="YW3" t="str">
            <v>REPOS</v>
          </cell>
          <cell r="YX3" t="str">
            <v>REPOS</v>
          </cell>
          <cell r="YY3" t="str">
            <v>Congés</v>
          </cell>
          <cell r="YZ3" t="str">
            <v>Congés</v>
          </cell>
          <cell r="ZA3" t="str">
            <v>Congés</v>
          </cell>
          <cell r="ZB3" t="str">
            <v>Congés</v>
          </cell>
          <cell r="ZC3" t="str">
            <v>REPOS</v>
          </cell>
          <cell r="ZD3" t="str">
            <v>REPOS</v>
          </cell>
          <cell r="ZE3" t="str">
            <v>REPOS</v>
          </cell>
          <cell r="ZF3" t="str">
            <v>CS Contrôle 8H30-12H / 14H30-18H</v>
          </cell>
          <cell r="ZG3" t="str">
            <v>Contrôle 6H-13H30 | 04:00-06:00</v>
          </cell>
          <cell r="ZH3" t="str">
            <v>CS Contrôle 8H30-12H / 14H30-18H</v>
          </cell>
          <cell r="ZI3" t="str">
            <v>CS Contrôle 8H30-12H / 14H30-18H</v>
          </cell>
          <cell r="ZJ3" t="str">
            <v>Contrôle 6H-13H30 | 04:00-06:00</v>
          </cell>
          <cell r="ZK3" t="str">
            <v>REPOS</v>
          </cell>
          <cell r="ZL3" t="str">
            <v>CS Contrôle DIM 6H-12H</v>
          </cell>
          <cell r="ZM3" t="str">
            <v>Contrôle ENC DIM AM</v>
          </cell>
          <cell r="ZN3" t="str">
            <v>REPOS</v>
          </cell>
          <cell r="ZO3" t="str">
            <v>Contrôle 6H-13H30 | 04:00-06:00</v>
          </cell>
          <cell r="ZP3" t="str">
            <v>CS Contrôle 8H30-12H / 14H30-18H</v>
          </cell>
          <cell r="ZQ3" t="str">
            <v>Contrôle 6H-13H30 | 04:00-06:00</v>
          </cell>
          <cell r="ZR3" t="str">
            <v>RESP SAM AM</v>
          </cell>
          <cell r="ZS3" t="str">
            <v>REPOS</v>
          </cell>
          <cell r="ZT3" t="str">
            <v>CS Contrôle 8H30-12H / 14H30-18H</v>
          </cell>
          <cell r="ZU3" t="str">
            <v>Contrôle 6H-13H30 | 04:00-06:00</v>
          </cell>
          <cell r="ZV3" t="str">
            <v>CS Contrôle 8H30-12H / 14H30-18H</v>
          </cell>
          <cell r="ZW3" t="str">
            <v>CS Contrôle 8H30-12H / 14H30-18H</v>
          </cell>
          <cell r="ZX3" t="str">
            <v>Contrôle 6H-13H30 | 04:00-06:00</v>
          </cell>
          <cell r="ZY3" t="str">
            <v>REPOS</v>
          </cell>
          <cell r="ZZ3" t="str">
            <v>REPOS</v>
          </cell>
          <cell r="AAA3" t="str">
            <v>Congés</v>
          </cell>
          <cell r="AAB3" t="str">
            <v>Congés</v>
          </cell>
          <cell r="AAC3" t="str">
            <v>CS Contrôle 8H30-12H / 14H30-18H</v>
          </cell>
          <cell r="AAD3" t="str">
            <v>Contrôle 6H-13H30 | 04:00-06:00</v>
          </cell>
          <cell r="AAE3" t="str">
            <v>FORMATION</v>
          </cell>
          <cell r="AAF3" t="str">
            <v>REPOS</v>
          </cell>
          <cell r="AAG3" t="str">
            <v>CS Contrôle DIM 6H-12H</v>
          </cell>
          <cell r="AAH3" t="str">
            <v>FORMATION</v>
          </cell>
          <cell r="AAI3" t="str">
            <v>FORMATION</v>
          </cell>
          <cell r="AAJ3" t="str">
            <v>Contrôle 6H-13H30 | 04:00-06:00</v>
          </cell>
          <cell r="AAK3" t="str">
            <v>CS Contrôle 8H30-12H / 14H30-18H</v>
          </cell>
          <cell r="AAL3" t="str">
            <v>Contrôle 6H-13H30 | 04:00-06:00</v>
          </cell>
          <cell r="AAM3" t="str">
            <v>REPOS</v>
          </cell>
          <cell r="AAN3" t="str">
            <v>CS Contrôle DIM 6H-12H</v>
          </cell>
          <cell r="AAO3" t="str">
            <v>CS Contrôle 8H30-12H / 14H30-18H</v>
          </cell>
          <cell r="AAP3" t="str">
            <v>Contrôle 6H-13H30 | 04:00-06:00</v>
          </cell>
          <cell r="AAQ3" t="str">
            <v>CS Contrôle 8H30-12H / 14H30-18H</v>
          </cell>
          <cell r="AAR3" t="str">
            <v>CS Contrôle 8H30-12H / 14H30-18H</v>
          </cell>
          <cell r="AAS3" t="str">
            <v>Contrôle 6H-13H30 | 04:00-06:00</v>
          </cell>
          <cell r="AAT3" t="str">
            <v>REPOS</v>
          </cell>
          <cell r="AAU3" t="str">
            <v>REPOS</v>
          </cell>
          <cell r="AAV3" t="str">
            <v>CS Contrôle 8H30-12H / 14H30-18H</v>
          </cell>
          <cell r="AAW3" t="str">
            <v>Contrôle 6H-13H30 | 04:00-06:00</v>
          </cell>
          <cell r="AAX3" t="str">
            <v>CS Contrôle 8H30-12H / 14H30-18H</v>
          </cell>
          <cell r="AAY3" t="str">
            <v>CS Contrôle 8H30-12H / 14H30-18H</v>
          </cell>
          <cell r="AAZ3" t="str">
            <v>Contrôle 6H-13H30 | 04:00-06:00</v>
          </cell>
          <cell r="ABA3" t="str">
            <v>REPOS</v>
          </cell>
          <cell r="ABB3" t="str">
            <v>REPOS</v>
          </cell>
          <cell r="ABC3" t="str">
            <v>CS Contrôle 8H30-12H / 14H30-18H</v>
          </cell>
          <cell r="ABD3" t="str">
            <v>Contrôle 6H-13H30 | 04:00-06:00</v>
          </cell>
          <cell r="ABE3" t="str">
            <v>REPOS</v>
          </cell>
          <cell r="ABF3" t="str">
            <v>REPOS</v>
          </cell>
          <cell r="ABG3" t="str">
            <v>Contrôle 6H-13H30 | 04:00-06:00</v>
          </cell>
          <cell r="ABH3" t="str">
            <v>RESP SAM MATIN</v>
          </cell>
          <cell r="ABI3" t="str">
            <v>Contrôle ENC DIM Matin + Déch</v>
          </cell>
          <cell r="ABJ3" t="str">
            <v>CS Contrôle 8H30-12H / 14H30-18H</v>
          </cell>
          <cell r="ABK3" t="str">
            <v>Contrôle 6H-13H30 | 04:00-06:00</v>
          </cell>
          <cell r="ABL3" t="str">
            <v>Contrôle ENC DIM Matin</v>
          </cell>
          <cell r="ABM3" t="str">
            <v>Congés</v>
          </cell>
          <cell r="ABN3" t="str">
            <v>Congés</v>
          </cell>
          <cell r="ABO3" t="str">
            <v>REPOS</v>
          </cell>
          <cell r="ABP3" t="str">
            <v>REPOS</v>
          </cell>
          <cell r="ABQ3" t="str">
            <v>CS Contrôle 8H30-12H / 14H30-18H</v>
          </cell>
          <cell r="ABR3" t="str">
            <v>Contrôle 6H-13H30 | 04:00-06:00</v>
          </cell>
          <cell r="ABS3" t="str">
            <v>CS Contrôle 8H30-12H / 14H30-18H</v>
          </cell>
          <cell r="ABT3" t="str">
            <v>Contrôle 6H-13H30 | 04:00-06:00</v>
          </cell>
          <cell r="ABU3" t="str">
            <v>CS Contrôle 8H30-12H / 14H30-18H</v>
          </cell>
          <cell r="ABV3" t="str">
            <v>REPOS</v>
          </cell>
          <cell r="ABW3" t="str">
            <v>REPOS</v>
          </cell>
          <cell r="ABX3" t="str">
            <v>CS Contrôle 8H30-12H / 14H30-18H</v>
          </cell>
          <cell r="ABY3" t="str">
            <v>Contrôle 6H-13H30 | 04:00-06:00</v>
          </cell>
          <cell r="ABZ3" t="str">
            <v>CS Contrôle 8H30-12H / 14H30-18H</v>
          </cell>
          <cell r="ACA3" t="str">
            <v>Contrôle 6H-13H30 | 04:00-06:00</v>
          </cell>
          <cell r="ACB3" t="str">
            <v>CS Contrôle 8H30-12H / 14H30-18H</v>
          </cell>
          <cell r="ACC3" t="str">
            <v>REPOS</v>
          </cell>
          <cell r="ACD3" t="str">
            <v>REPOS</v>
          </cell>
          <cell r="ACE3" t="str">
            <v>CS Contrôle 8H30-12H / 14H30-18H</v>
          </cell>
          <cell r="ACF3" t="str">
            <v>Contrôle 6H-13H30 | 04:00-06:00</v>
          </cell>
          <cell r="ACG3" t="str">
            <v>CS Contrôle 8H30-12H / 14H30-18H</v>
          </cell>
          <cell r="ACH3" t="str">
            <v>Contrôle 6H-13H30 | 04:00-06:00</v>
          </cell>
          <cell r="ACI3" t="str">
            <v>CS Contrôle 8H30-12H / 14H30-18H</v>
          </cell>
          <cell r="ACJ3" t="str">
            <v>REPOS</v>
          </cell>
          <cell r="ACK3" t="str">
            <v>CS Contrôle DIM 6H-12H</v>
          </cell>
          <cell r="ACL3" t="str">
            <v>CS Contrôle 8H30-12H / 14H30-18H</v>
          </cell>
          <cell r="ACM3" t="str">
            <v>Contrôle 6H-13H30 | 04:00-06:00</v>
          </cell>
          <cell r="ACN3" t="str">
            <v>CS Contrôle 8H30-12H / 14H30-18H</v>
          </cell>
          <cell r="ACO3" t="str">
            <v>Contrôle 6H-13H30 | 04:00-06:00</v>
          </cell>
          <cell r="ACP3" t="str">
            <v>CS Contrôle 8H30-12H / 14H30-18H</v>
          </cell>
          <cell r="ACQ3" t="str">
            <v>REPOS</v>
          </cell>
          <cell r="ACR3" t="str">
            <v>REPOS</v>
          </cell>
          <cell r="ACS3" t="str">
            <v>CS Contrôle 8H30-12H / 14H30-18H</v>
          </cell>
          <cell r="ACT3" t="str">
            <v>Contrôle 6H-13H30 | 04:00-06:00</v>
          </cell>
          <cell r="ACU3" t="str">
            <v>CS Contrôle 8H30-12H / 14H30-18H</v>
          </cell>
          <cell r="ACV3" t="str">
            <v>Contrôle 6H-13H30 | 04:00-06:00</v>
          </cell>
          <cell r="ACW3" t="str">
            <v>CS Contrôle 8H30-12H / 14H30-18H</v>
          </cell>
          <cell r="ACX3" t="str">
            <v>REPOS</v>
          </cell>
          <cell r="ACY3" t="str">
            <v>REPOS</v>
          </cell>
          <cell r="ACZ3" t="str">
            <v>CS Contrôle 8H30-12H / 14H30-18H</v>
          </cell>
          <cell r="ADA3" t="str">
            <v>Contrôle 6H-13H30 | 04:00-06:00</v>
          </cell>
          <cell r="ADB3" t="str">
            <v>CS Contrôle 8H30-12H / 14H30-18H</v>
          </cell>
          <cell r="ADC3" t="str">
            <v>Contrôle 6H-13H30 | 04:00-06:00</v>
          </cell>
          <cell r="ADD3" t="str">
            <v>CS Contrôle 8H30-12H / 14H30-18H</v>
          </cell>
          <cell r="ADE3" t="str">
            <v>REPOS</v>
          </cell>
          <cell r="ADF3" t="str">
            <v>CS Contrôle DIM 6H-12H</v>
          </cell>
          <cell r="ADG3" t="str">
            <v>REPOS</v>
          </cell>
          <cell r="ADH3" t="str">
            <v>Contrôle 6H-13H30 | 04:00-06:00</v>
          </cell>
          <cell r="ADI3" t="str">
            <v>CS Contrôle 8H30-12H / 14H30-18H</v>
          </cell>
          <cell r="ADJ3" t="str">
            <v>Contrôle 6H-13H30 | 04:00-06:00</v>
          </cell>
          <cell r="ADK3" t="str">
            <v>CS Contrôle 8H30-12H / 14H30-18H</v>
          </cell>
          <cell r="ADL3" t="str">
            <v>RESP SAM MATIN</v>
          </cell>
          <cell r="ADM3" t="str">
            <v>Contrôle ENC DIM Matin + Déch</v>
          </cell>
          <cell r="ADN3" t="str">
            <v>BONIFICATION</v>
          </cell>
          <cell r="ADO3" t="str">
            <v>Contrôle 6H-13H30 | 04:00-06:00</v>
          </cell>
          <cell r="ADP3" t="str">
            <v>CS Contrôle 8H30-12H / 14H30-18H</v>
          </cell>
          <cell r="ADQ3" t="str">
            <v>Contrôle 6H-13H30 | 04:00-06:00</v>
          </cell>
          <cell r="ADR3" t="str">
            <v>CS Contrôle 8H30-12H / 14H30-18H</v>
          </cell>
          <cell r="ADS3" t="str">
            <v>REPOS</v>
          </cell>
          <cell r="ADT3" t="str">
            <v>CS Contrôle DIM 6H-12H</v>
          </cell>
          <cell r="ADU3" t="str">
            <v>CS Contrôle 8H30-12H / 14H30-18H</v>
          </cell>
          <cell r="ADV3" t="str">
            <v>Contrôle 6H-13H30 | 04:00-06:00</v>
          </cell>
          <cell r="ADW3" t="str">
            <v>CS Contrôle 8H30-12H / 14H30-18H</v>
          </cell>
          <cell r="ADX3" t="str">
            <v>Contrôle 6H-13H30 | 04:00-06:00</v>
          </cell>
          <cell r="ADY3" t="str">
            <v>CS Contrôle 8H30-12H / 14H30-18H</v>
          </cell>
          <cell r="ADZ3" t="str">
            <v>REPOS</v>
          </cell>
          <cell r="AEA3" t="str">
            <v>REPOS</v>
          </cell>
          <cell r="AEB3" t="str">
            <v>CS Contrôle 8H30-12H / 14H30-18H</v>
          </cell>
          <cell r="AEC3" t="str">
            <v>Contrôle 6H-13H30 | 04:00-06:00</v>
          </cell>
          <cell r="AED3" t="str">
            <v>CS Contrôle 8H30-12H / 14H30-18H</v>
          </cell>
          <cell r="AEE3" t="str">
            <v>Contrôle 6H-13H30 | 04:00-06:00</v>
          </cell>
          <cell r="AEF3" t="str">
            <v>CS Contrôle 8H30-12H / 14H30-18H</v>
          </cell>
          <cell r="AEG3" t="str">
            <v>REPOS</v>
          </cell>
          <cell r="AEH3" t="str">
            <v>REPOS</v>
          </cell>
          <cell r="AEI3" t="str">
            <v>CS Contrôle 8H30-12H / 14H30-18H</v>
          </cell>
          <cell r="AEJ3" t="str">
            <v>Contrôle 6H-13H30 | 04:00-06:00</v>
          </cell>
          <cell r="AEK3" t="str">
            <v>Contrôle 6H-13H30 | 04:00-06:00</v>
          </cell>
          <cell r="AEL3" t="str">
            <v>FORMATION</v>
          </cell>
          <cell r="AEM3" t="str">
            <v>FORMATION</v>
          </cell>
          <cell r="AEN3" t="str">
            <v>REPOS</v>
          </cell>
          <cell r="AEO3" t="str">
            <v>CS Contrôle DIM 6H-12H</v>
          </cell>
          <cell r="AEP3" t="str">
            <v>CS Contrôle 8H30-12H / 14H30-18H</v>
          </cell>
          <cell r="AEQ3" t="str">
            <v>Contrôle 6H-13H30 | 04:00-06:00</v>
          </cell>
          <cell r="AER3" t="str">
            <v>CS Contrôle 8H30-12H / 14H30-18H</v>
          </cell>
          <cell r="AES3" t="str">
            <v>Contrôle 6H-13H30 | 04:00-06:00</v>
          </cell>
          <cell r="AET3" t="str">
            <v>CS Contrôle 8H30-12H / 14H30-18H</v>
          </cell>
          <cell r="AEU3" t="str">
            <v>REPOS</v>
          </cell>
          <cell r="AEV3" t="str">
            <v>REPOS</v>
          </cell>
          <cell r="AEW3" t="str">
            <v>CS Contrôle 8H30-12H / 14H30-18H</v>
          </cell>
          <cell r="AEX3" t="str">
            <v>Contrôle 6H-13H30 | 04:00-06:00</v>
          </cell>
          <cell r="AEY3" t="str">
            <v>CS Contrôle 8H30-12H / 14H30-18H</v>
          </cell>
          <cell r="AEZ3" t="str">
            <v>Contrôle 6H-13H30 | 04:00-06:00</v>
          </cell>
          <cell r="AFA3" t="str">
            <v>CS Contrôle 8H30-12H / 14H30-18H</v>
          </cell>
          <cell r="AFB3" t="str">
            <v>REPOS</v>
          </cell>
          <cell r="AFC3" t="str">
            <v>REPOS</v>
          </cell>
          <cell r="AFD3" t="str">
            <v>CS Contrôle 8H30-12H / 14H30-18H</v>
          </cell>
          <cell r="AFE3" t="str">
            <v>Contrôle 6H-13H30 | 04:00-06:00</v>
          </cell>
          <cell r="AFF3" t="str">
            <v>CS Contrôle 8H30-12H / 14H30-18H</v>
          </cell>
          <cell r="AFG3" t="str">
            <v>Contrôle 6H-13H30 | 04:00-06:00</v>
          </cell>
          <cell r="AFH3" t="str">
            <v>CS Contrôle 8H30-12H / 14H30-18H</v>
          </cell>
          <cell r="AFI3" t="str">
            <v>REPOS</v>
          </cell>
          <cell r="AFJ3" t="str">
            <v>Contrôle ENC DIM AM</v>
          </cell>
          <cell r="AFK3" t="str">
            <v>CS Contrôle DIM 6H-12H</v>
          </cell>
          <cell r="AFL3" t="str">
            <v>Contrôle 6H-13H30 | 04:00-06:00</v>
          </cell>
          <cell r="AFM3" t="str">
            <v>CS Contrôle 8H30-12H / 14H30-18H</v>
          </cell>
          <cell r="AFN3" t="str">
            <v>Contrôle 6H-13H30 | 04:00-06:00</v>
          </cell>
          <cell r="AFO3" t="str">
            <v>CS Contrôle 8H30-12H / 14H30-18H</v>
          </cell>
          <cell r="AFP3" t="str">
            <v>REPOS</v>
          </cell>
          <cell r="AFQ3" t="str">
            <v>REPOS</v>
          </cell>
          <cell r="AFR3" t="str">
            <v>CS Contrôle 8H30-12H / 14H30-18H</v>
          </cell>
          <cell r="AFS3" t="str">
            <v>Contrôle 6H-13H30 | 04:00-06:00</v>
          </cell>
          <cell r="AFT3" t="str">
            <v>CS Contrôle 8H30-12H / 14H30-18H</v>
          </cell>
          <cell r="AFU3" t="str">
            <v>Contrôle 6H-13H30 | 04:00-06:00</v>
          </cell>
          <cell r="AFV3" t="str">
            <v>CS Contrôle 8H30-12H / 14H30-18H</v>
          </cell>
          <cell r="AFW3" t="str">
            <v>REPOS</v>
          </cell>
          <cell r="AFX3" t="str">
            <v>REPOS</v>
          </cell>
          <cell r="AFY3" t="str">
            <v>CS Contrôle 8H30-12H / 14H30-18H</v>
          </cell>
          <cell r="AFZ3" t="str">
            <v>Contrôle 6H-13H30 | 04:00-06:00</v>
          </cell>
          <cell r="AGA3" t="str">
            <v>CS Contrôle 8H30-12H / 14H30-18H</v>
          </cell>
          <cell r="AGB3" t="str">
            <v>Contrôle 6H-13H30 | 04:00-06:00</v>
          </cell>
          <cell r="AGC3" t="str">
            <v>REPOS</v>
          </cell>
          <cell r="AGD3" t="str">
            <v>REPOS</v>
          </cell>
          <cell r="AGE3" t="str">
            <v>CS Contrôle DIM 6H-12H</v>
          </cell>
          <cell r="AGF3" t="str">
            <v>CS Contrôle 8H30-12H / 14H30-18H</v>
          </cell>
          <cell r="AGG3" t="str">
            <v>Contrôle 6H-13H30 | 04:00-06:00</v>
          </cell>
          <cell r="AGH3" t="str">
            <v>CS Contrôle 8H30-12H / 14H30-18H</v>
          </cell>
          <cell r="AGI3" t="str">
            <v>Contrôle 6H-13H30 | 04:00-06:00</v>
          </cell>
          <cell r="AGJ3" t="str">
            <v>REPOS</v>
          </cell>
          <cell r="AGK3" t="str">
            <v>REPOS</v>
          </cell>
          <cell r="AGL3" t="str">
            <v>REPOS</v>
          </cell>
          <cell r="AGM3" t="str">
            <v>CS Contrôle 8H30-12H / 14H30-18H</v>
          </cell>
          <cell r="AGN3" t="str">
            <v>Contrôle 6H-13H30 | 04:00-06:00</v>
          </cell>
          <cell r="AGO3" t="str">
            <v>CS Contrôle 8H30-12H / 14H30-18H</v>
          </cell>
          <cell r="AGP3" t="str">
            <v>Contrôle 6H-13H30 | 04:00-06:00</v>
          </cell>
          <cell r="AGQ3" t="str">
            <v>CS Contrôle 8H30-12H / 14H30-18H</v>
          </cell>
          <cell r="AGR3" t="str">
            <v>REPOS</v>
          </cell>
          <cell r="AGS3" t="str">
            <v>CS Contrôle DIM 6H-12H</v>
          </cell>
          <cell r="AGT3" t="str">
            <v>CS Contrôle 8H30-12H / 14H30-18H</v>
          </cell>
          <cell r="AGU3" t="str">
            <v>Contrôle 6H-13H30 | 04:00-06:00</v>
          </cell>
          <cell r="AGV3" t="str">
            <v>CS Contrôle 8H30-12H / 14H30-18H</v>
          </cell>
          <cell r="AGW3" t="str">
            <v>REPOS</v>
          </cell>
          <cell r="AGX3" t="str">
            <v>CS Contrôle 8H30-12H / 14H30-18H</v>
          </cell>
          <cell r="AGY3" t="str">
            <v>REPOS</v>
          </cell>
          <cell r="AGZ3" t="str">
            <v>REPOS</v>
          </cell>
        </row>
        <row r="4">
          <cell r="E4">
            <v>0</v>
          </cell>
        </row>
        <row r="5">
          <cell r="E5">
            <v>0</v>
          </cell>
        </row>
      </sheetData>
      <sheetData sheetId="1">
        <row r="1">
          <cell r="A1" t="str">
            <v>PRESTATIONS</v>
          </cell>
          <cell r="B1" t="str">
            <v>HS Norm</v>
          </cell>
          <cell r="C1" t="str">
            <v>HS Férié</v>
          </cell>
          <cell r="D1" t="str">
            <v>HS Nuit</v>
          </cell>
          <cell r="E1" t="str">
            <v>Nuit</v>
          </cell>
          <cell r="F1" t="str">
            <v>Insalubrité</v>
          </cell>
          <cell r="G1" t="str">
            <v>INDICE COLLONE E
PLANNING MENSUEL</v>
          </cell>
          <cell r="K1" t="str">
            <v>PRESTATIONS</v>
          </cell>
          <cell r="L1" t="str">
            <v>HORAIRES A RENSEIGNER</v>
          </cell>
          <cell r="M1" t="str">
            <v>CONCATENATION</v>
          </cell>
          <cell r="N1" t="str">
            <v>HS HORAIRES</v>
          </cell>
        </row>
        <row r="2">
          <cell r="A2">
            <v>0</v>
          </cell>
          <cell r="F2">
            <v>0</v>
          </cell>
          <cell r="G2" t="str">
            <v>N</v>
          </cell>
          <cell r="K2" t="str">
            <v/>
          </cell>
          <cell r="M2" t="str">
            <v xml:space="preserve"> |</v>
          </cell>
          <cell r="N2" t="str">
            <v/>
          </cell>
        </row>
        <row r="3">
          <cell r="A3" t="str">
            <v>ABSENT COVID19 GDF</v>
          </cell>
          <cell r="F3">
            <v>0</v>
          </cell>
          <cell r="G3" t="str">
            <v>A</v>
          </cell>
          <cell r="K3" t="str">
            <v>ABSENT COVID19 GDF</v>
          </cell>
          <cell r="M3" t="str">
            <v>ABSENT COVID19 GDF |</v>
          </cell>
          <cell r="N3" t="str">
            <v/>
          </cell>
        </row>
        <row r="4">
          <cell r="A4" t="str">
            <v>ABSENT COVID19 PATHO</v>
          </cell>
          <cell r="F4">
            <v>0</v>
          </cell>
          <cell r="G4" t="str">
            <v>A</v>
          </cell>
          <cell r="K4" t="str">
            <v>ABSENT COVID19 PATHO</v>
          </cell>
          <cell r="M4" t="str">
            <v>ABSENT COVID19 PATHO |</v>
          </cell>
          <cell r="N4" t="str">
            <v/>
          </cell>
        </row>
        <row r="5">
          <cell r="A5" t="str">
            <v>AT</v>
          </cell>
          <cell r="F5">
            <v>0</v>
          </cell>
          <cell r="G5" t="str">
            <v>A</v>
          </cell>
          <cell r="K5" t="str">
            <v>AT</v>
          </cell>
          <cell r="M5" t="str">
            <v>AT |</v>
          </cell>
          <cell r="N5" t="str">
            <v/>
          </cell>
        </row>
        <row r="6">
          <cell r="A6" t="str">
            <v>BONIFICATION</v>
          </cell>
          <cell r="F6">
            <v>0</v>
          </cell>
          <cell r="G6" t="str">
            <v>A</v>
          </cell>
          <cell r="K6" t="str">
            <v>BONIFICATION</v>
          </cell>
          <cell r="M6" t="str">
            <v>BONIFICATION |</v>
          </cell>
          <cell r="N6" t="str">
            <v/>
          </cell>
        </row>
        <row r="7">
          <cell r="A7" t="str">
            <v>Congés</v>
          </cell>
          <cell r="F7">
            <v>0</v>
          </cell>
          <cell r="G7" t="str">
            <v>A</v>
          </cell>
          <cell r="K7" t="str">
            <v>Congés</v>
          </cell>
          <cell r="M7" t="str">
            <v>Congés |</v>
          </cell>
          <cell r="N7" t="str">
            <v/>
          </cell>
        </row>
        <row r="8">
          <cell r="A8" t="str">
            <v>Congés AM</v>
          </cell>
          <cell r="F8">
            <v>0</v>
          </cell>
          <cell r="G8" t="str">
            <v>A</v>
          </cell>
          <cell r="K8" t="str">
            <v>Congés AM</v>
          </cell>
          <cell r="M8" t="str">
            <v>Congés AM |</v>
          </cell>
          <cell r="N8" t="str">
            <v/>
          </cell>
        </row>
        <row r="9">
          <cell r="A9" t="str">
            <v>Congés Exp</v>
          </cell>
          <cell r="F9">
            <v>0</v>
          </cell>
          <cell r="G9" t="str">
            <v>A</v>
          </cell>
          <cell r="K9" t="str">
            <v>Congés Exp</v>
          </cell>
          <cell r="M9" t="str">
            <v>Congés Exp |</v>
          </cell>
          <cell r="N9" t="str">
            <v/>
          </cell>
        </row>
        <row r="10">
          <cell r="A10" t="str">
            <v>Congés Matin</v>
          </cell>
          <cell r="F10">
            <v>0</v>
          </cell>
          <cell r="G10" t="str">
            <v>A</v>
          </cell>
          <cell r="K10" t="str">
            <v>Congés Matin</v>
          </cell>
          <cell r="M10" t="str">
            <v>Congés Matin |</v>
          </cell>
          <cell r="N10" t="str">
            <v/>
          </cell>
        </row>
        <row r="11">
          <cell r="A11" t="str">
            <v>Congés CET</v>
          </cell>
          <cell r="F11">
            <v>0</v>
          </cell>
          <cell r="G11" t="str">
            <v>A</v>
          </cell>
          <cell r="K11" t="str">
            <v>Congés CET</v>
          </cell>
          <cell r="M11" t="str">
            <v>Congés CET |</v>
          </cell>
          <cell r="N11" t="str">
            <v/>
          </cell>
        </row>
        <row r="12">
          <cell r="A12" t="str">
            <v>ENFANT MALADE</v>
          </cell>
          <cell r="F12">
            <v>0</v>
          </cell>
          <cell r="G12" t="str">
            <v>A</v>
          </cell>
          <cell r="K12" t="str">
            <v>ENFANT MALADE</v>
          </cell>
          <cell r="M12" t="str">
            <v>ENFANT MALADE |</v>
          </cell>
          <cell r="N12" t="str">
            <v/>
          </cell>
        </row>
        <row r="13">
          <cell r="A13" t="str">
            <v>FORMATION</v>
          </cell>
          <cell r="F13">
            <v>0</v>
          </cell>
          <cell r="G13" t="str">
            <v>A</v>
          </cell>
          <cell r="K13" t="str">
            <v>FORMATION</v>
          </cell>
          <cell r="M13" t="str">
            <v>FORMATION |</v>
          </cell>
          <cell r="N13" t="str">
            <v/>
          </cell>
        </row>
        <row r="14">
          <cell r="A14" t="str">
            <v xml:space="preserve">Maladie </v>
          </cell>
          <cell r="F14">
            <v>0</v>
          </cell>
          <cell r="G14" t="str">
            <v>A</v>
          </cell>
          <cell r="K14" t="str">
            <v xml:space="preserve">Maladie </v>
          </cell>
          <cell r="M14" t="str">
            <v>Maladie  |</v>
          </cell>
          <cell r="N14" t="str">
            <v/>
          </cell>
        </row>
        <row r="15">
          <cell r="A15" t="str">
            <v>RECUP CREDIT</v>
          </cell>
          <cell r="F15">
            <v>1</v>
          </cell>
          <cell r="G15" t="str">
            <v>A</v>
          </cell>
          <cell r="K15" t="str">
            <v>RECUP CREDIT</v>
          </cell>
          <cell r="M15" t="str">
            <v>RECUP CREDIT |</v>
          </cell>
          <cell r="N15" t="str">
            <v/>
          </cell>
        </row>
        <row r="16">
          <cell r="A16" t="str">
            <v>RECUP DEBIT</v>
          </cell>
          <cell r="F16">
            <v>0</v>
          </cell>
          <cell r="G16" t="str">
            <v>A</v>
          </cell>
          <cell r="K16" t="str">
            <v>RECUP DEBIT</v>
          </cell>
          <cell r="M16" t="str">
            <v>RECUP DEBIT |</v>
          </cell>
          <cell r="N16" t="str">
            <v/>
          </cell>
        </row>
        <row r="17">
          <cell r="A17" t="str">
            <v>RECUP DEBIT / CONGES</v>
          </cell>
          <cell r="F17">
            <v>0</v>
          </cell>
          <cell r="G17" t="str">
            <v>A</v>
          </cell>
          <cell r="K17" t="str">
            <v>RECUP DEBIT / CONGES</v>
          </cell>
          <cell r="M17" t="str">
            <v>RECUP DEBIT / CONGES |</v>
          </cell>
          <cell r="N17" t="str">
            <v/>
          </cell>
        </row>
        <row r="18">
          <cell r="A18" t="str">
            <v>RECUP DÉBIT / RTT</v>
          </cell>
          <cell r="F18">
            <v>0</v>
          </cell>
          <cell r="G18" t="str">
            <v>A</v>
          </cell>
          <cell r="K18" t="str">
            <v>RECUP DÉBIT / RTT</v>
          </cell>
          <cell r="M18" t="str">
            <v>RECUP DÉBIT / RTT |</v>
          </cell>
          <cell r="N18" t="str">
            <v/>
          </cell>
        </row>
        <row r="19">
          <cell r="A19" t="str">
            <v>REPOS</v>
          </cell>
          <cell r="F19">
            <v>0</v>
          </cell>
          <cell r="G19" t="str">
            <v>N</v>
          </cell>
          <cell r="K19" t="str">
            <v/>
          </cell>
          <cell r="M19" t="str">
            <v xml:space="preserve"> |</v>
          </cell>
          <cell r="N19" t="str">
            <v/>
          </cell>
        </row>
        <row r="20">
          <cell r="A20" t="str">
            <v>RTT</v>
          </cell>
          <cell r="F20">
            <v>0</v>
          </cell>
          <cell r="G20" t="str">
            <v>A</v>
          </cell>
          <cell r="K20" t="str">
            <v>RTT</v>
          </cell>
          <cell r="M20" t="str">
            <v>RTT |</v>
          </cell>
          <cell r="N20" t="str">
            <v/>
          </cell>
        </row>
        <row r="21">
          <cell r="A21" t="str">
            <v>RTT AM</v>
          </cell>
          <cell r="F21">
            <v>0</v>
          </cell>
          <cell r="G21" t="str">
            <v>A</v>
          </cell>
          <cell r="K21" t="str">
            <v>RTT AM</v>
          </cell>
          <cell r="M21" t="str">
            <v>RTT AM |</v>
          </cell>
          <cell r="N21" t="str">
            <v/>
          </cell>
        </row>
        <row r="22">
          <cell r="A22" t="str">
            <v>RTT Matin</v>
          </cell>
          <cell r="F22">
            <v>0</v>
          </cell>
          <cell r="G22" t="str">
            <v>A</v>
          </cell>
          <cell r="K22" t="str">
            <v>RTT Matin</v>
          </cell>
          <cell r="M22" t="str">
            <v>RTT Matin |</v>
          </cell>
          <cell r="N22" t="str">
            <v/>
          </cell>
        </row>
        <row r="23">
          <cell r="A23" t="str">
            <v>Secrétariat 13H-18H</v>
          </cell>
          <cell r="F23">
            <v>0</v>
          </cell>
          <cell r="G23" t="str">
            <v>N</v>
          </cell>
          <cell r="K23" t="str">
            <v/>
          </cell>
          <cell r="M23" t="str">
            <v xml:space="preserve"> |</v>
          </cell>
          <cell r="N23" t="str">
            <v/>
          </cell>
        </row>
        <row r="24">
          <cell r="A24" t="str">
            <v>Secrétariat 8H30-12H /12H30-17H</v>
          </cell>
          <cell r="F24">
            <v>0</v>
          </cell>
          <cell r="G24" t="str">
            <v>N</v>
          </cell>
          <cell r="K24" t="str">
            <v/>
          </cell>
          <cell r="M24" t="str">
            <v xml:space="preserve"> |</v>
          </cell>
          <cell r="N24" t="str">
            <v/>
          </cell>
        </row>
        <row r="25">
          <cell r="A25" t="str">
            <v>Secrétariat 8H30-12H /13H-17H</v>
          </cell>
          <cell r="F25">
            <v>0</v>
          </cell>
          <cell r="G25" t="str">
            <v>N</v>
          </cell>
          <cell r="K25" t="str">
            <v/>
          </cell>
          <cell r="M25" t="str">
            <v xml:space="preserve"> |</v>
          </cell>
          <cell r="N25" t="str">
            <v/>
          </cell>
        </row>
        <row r="26">
          <cell r="A26" t="str">
            <v>Secrétariat 8H30-12H/12H45-16H15</v>
          </cell>
          <cell r="F26">
            <v>0</v>
          </cell>
          <cell r="G26" t="str">
            <v>N</v>
          </cell>
          <cell r="K26" t="str">
            <v/>
          </cell>
          <cell r="M26" t="str">
            <v xml:space="preserve"> |</v>
          </cell>
          <cell r="N26" t="str">
            <v/>
          </cell>
        </row>
        <row r="27">
          <cell r="A27" t="str">
            <v>Secrétariat 9H-12H /13H-17H /20H-21H30</v>
          </cell>
          <cell r="F27">
            <v>0</v>
          </cell>
          <cell r="G27" t="str">
            <v>N</v>
          </cell>
          <cell r="K27" t="str">
            <v/>
          </cell>
          <cell r="M27" t="str">
            <v xml:space="preserve"> |</v>
          </cell>
          <cell r="N27" t="str">
            <v/>
          </cell>
        </row>
        <row r="28">
          <cell r="A28" t="str">
            <v>Standard 11H-15H / 15H30-19H</v>
          </cell>
          <cell r="F28">
            <v>0</v>
          </cell>
          <cell r="G28" t="str">
            <v>O</v>
          </cell>
          <cell r="K28" t="str">
            <v>Standard 11H-15H / 15H30-19H</v>
          </cell>
          <cell r="L28" t="str">
            <v>10:00-11:00</v>
          </cell>
          <cell r="M28" t="str">
            <v>Standard 11H-15H / 15H30-19H |10:00-11:00</v>
          </cell>
          <cell r="N28" t="str">
            <v>10:00-11:00</v>
          </cell>
        </row>
        <row r="29">
          <cell r="A29" t="str">
            <v>Standard 8H-12H/13H-16H30</v>
          </cell>
          <cell r="F29">
            <v>0</v>
          </cell>
          <cell r="G29" t="str">
            <v>N</v>
          </cell>
          <cell r="K29" t="str">
            <v/>
          </cell>
          <cell r="M29" t="str">
            <v xml:space="preserve"> |</v>
          </cell>
          <cell r="N29" t="str">
            <v/>
          </cell>
        </row>
        <row r="30">
          <cell r="A30" t="str">
            <v>CS Contrôle DIM 6H-12H</v>
          </cell>
          <cell r="F30">
            <v>0</v>
          </cell>
          <cell r="G30" t="str">
            <v>O</v>
          </cell>
          <cell r="K30" t="str">
            <v>CS Contrôle DIM 6H-12H</v>
          </cell>
          <cell r="L30" t="str">
            <v>06:00-12:00</v>
          </cell>
          <cell r="M30" t="str">
            <v>CS Contrôle DIM 6H-12H |06:00-12:00</v>
          </cell>
          <cell r="N30" t="str">
            <v>06:00-12:00</v>
          </cell>
        </row>
        <row r="31">
          <cell r="A31" t="str">
            <v>RESP SAM AM</v>
          </cell>
          <cell r="F31">
            <v>0</v>
          </cell>
          <cell r="G31" t="str">
            <v>O</v>
          </cell>
          <cell r="K31" t="str">
            <v>RESP SAM AM</v>
          </cell>
          <cell r="M31" t="str">
            <v>RESP SAM AM |</v>
          </cell>
          <cell r="N31" t="str">
            <v/>
          </cell>
        </row>
        <row r="32">
          <cell r="A32" t="str">
            <v>VN DIM 13H-20H</v>
          </cell>
          <cell r="C32">
            <v>7</v>
          </cell>
          <cell r="F32">
            <v>0</v>
          </cell>
          <cell r="G32" t="str">
            <v>O</v>
          </cell>
          <cell r="K32" t="str">
            <v>VN DIM 13H-20H</v>
          </cell>
          <cell r="L32" t="str">
            <v>13:00-20:00</v>
          </cell>
          <cell r="M32" t="str">
            <v>VN DIM 13H-20H |13:00-20:00</v>
          </cell>
          <cell r="N32" t="str">
            <v>13:00-20:00</v>
          </cell>
        </row>
        <row r="33">
          <cell r="A33" t="str">
            <v>VN DIM 5H-12H</v>
          </cell>
          <cell r="C33">
            <v>5</v>
          </cell>
          <cell r="D33">
            <v>2</v>
          </cell>
          <cell r="F33">
            <v>0</v>
          </cell>
          <cell r="G33" t="str">
            <v>O</v>
          </cell>
          <cell r="K33" t="str">
            <v>VN DIM 5H-12H</v>
          </cell>
          <cell r="L33" t="str">
            <v>05:00-12:00</v>
          </cell>
          <cell r="M33" t="str">
            <v>VN DIM 5H-12H |05:00-12:00</v>
          </cell>
          <cell r="N33" t="str">
            <v>05:00-12:00</v>
          </cell>
        </row>
      </sheetData>
      <sheetData sheetId="2">
        <row r="1">
          <cell r="A1" t="str">
            <v>PRESTATIONS</v>
          </cell>
          <cell r="B1" t="str">
            <v>HS Norm</v>
          </cell>
          <cell r="C1" t="str">
            <v>HS Férié</v>
          </cell>
          <cell r="D1" t="str">
            <v>HS Nuit</v>
          </cell>
          <cell r="E1" t="str">
            <v>Nuit</v>
          </cell>
          <cell r="F1" t="str">
            <v>Insalubrité</v>
          </cell>
          <cell r="G1" t="str">
            <v>INDICE COLLONE E
PLANNING MENSUEL</v>
          </cell>
          <cell r="K1" t="str">
            <v>PRESTATIONS</v>
          </cell>
          <cell r="L1" t="str">
            <v>HORAIRES A RENSEIGNER</v>
          </cell>
          <cell r="M1" t="str">
            <v>CONCATENATION</v>
          </cell>
          <cell r="N1" t="str">
            <v>HS HORAIRES</v>
          </cell>
        </row>
        <row r="2">
          <cell r="A2">
            <v>0</v>
          </cell>
          <cell r="F2">
            <v>0</v>
          </cell>
          <cell r="G2" t="str">
            <v>N</v>
          </cell>
          <cell r="K2" t="str">
            <v/>
          </cell>
          <cell r="M2" t="str">
            <v xml:space="preserve"> |</v>
          </cell>
          <cell r="N2" t="str">
            <v/>
          </cell>
        </row>
        <row r="3">
          <cell r="A3" t="str">
            <v>ABSENT COVID19 GDF</v>
          </cell>
          <cell r="F3">
            <v>0</v>
          </cell>
          <cell r="G3" t="str">
            <v>A</v>
          </cell>
          <cell r="K3" t="str">
            <v>ABSENT COVID19 GDF</v>
          </cell>
          <cell r="M3" t="str">
            <v>ABSENT COVID19 GDF |</v>
          </cell>
          <cell r="N3" t="str">
            <v/>
          </cell>
        </row>
        <row r="4">
          <cell r="A4" t="str">
            <v>ABSENT COVID19 PATHO</v>
          </cell>
          <cell r="F4">
            <v>0</v>
          </cell>
          <cell r="G4" t="str">
            <v>A</v>
          </cell>
          <cell r="K4" t="str">
            <v>ABSENT COVID19 PATHO</v>
          </cell>
          <cell r="M4" t="str">
            <v>ABSENT COVID19 PATHO |</v>
          </cell>
          <cell r="N4" t="str">
            <v/>
          </cell>
        </row>
        <row r="5">
          <cell r="A5" t="str">
            <v>AT</v>
          </cell>
          <cell r="F5">
            <v>0</v>
          </cell>
          <cell r="G5" t="str">
            <v>A</v>
          </cell>
          <cell r="K5" t="str">
            <v>AT</v>
          </cell>
          <cell r="M5" t="str">
            <v>AT |</v>
          </cell>
          <cell r="N5" t="str">
            <v/>
          </cell>
        </row>
        <row r="6">
          <cell r="A6" t="str">
            <v>BONIFICATION</v>
          </cell>
          <cell r="F6">
            <v>0</v>
          </cell>
          <cell r="G6" t="str">
            <v>A</v>
          </cell>
          <cell r="K6" t="str">
            <v>BONIFICATION</v>
          </cell>
          <cell r="M6" t="str">
            <v>BONIFICATION |</v>
          </cell>
          <cell r="N6" t="str">
            <v/>
          </cell>
        </row>
        <row r="7">
          <cell r="A7" t="str">
            <v>Congés</v>
          </cell>
          <cell r="F7">
            <v>0</v>
          </cell>
          <cell r="G7" t="str">
            <v>A</v>
          </cell>
          <cell r="K7" t="str">
            <v>Congés</v>
          </cell>
          <cell r="M7" t="str">
            <v>Congés |</v>
          </cell>
          <cell r="N7" t="str">
            <v/>
          </cell>
        </row>
        <row r="8">
          <cell r="A8" t="str">
            <v>Congés AM</v>
          </cell>
          <cell r="F8">
            <v>0</v>
          </cell>
          <cell r="G8" t="str">
            <v>A</v>
          </cell>
          <cell r="K8" t="str">
            <v>Congés AM</v>
          </cell>
          <cell r="M8" t="str">
            <v>Congés AM |</v>
          </cell>
          <cell r="N8" t="str">
            <v/>
          </cell>
        </row>
        <row r="9">
          <cell r="A9" t="str">
            <v>Congés Exp</v>
          </cell>
          <cell r="F9">
            <v>0</v>
          </cell>
          <cell r="G9" t="str">
            <v>A</v>
          </cell>
          <cell r="K9" t="str">
            <v>Congés Exp</v>
          </cell>
        </row>
        <row r="10">
          <cell r="A10" t="str">
            <v>Congés Matin</v>
          </cell>
          <cell r="F10">
            <v>0</v>
          </cell>
          <cell r="G10" t="str">
            <v>A</v>
          </cell>
          <cell r="K10" t="str">
            <v>Congés Matin</v>
          </cell>
          <cell r="M10" t="str">
            <v>Congés Matin |</v>
          </cell>
          <cell r="N10" t="str">
            <v/>
          </cell>
        </row>
        <row r="11">
          <cell r="A11" t="str">
            <v>Congés CET</v>
          </cell>
          <cell r="F11">
            <v>0</v>
          </cell>
          <cell r="G11" t="str">
            <v>A</v>
          </cell>
          <cell r="K11" t="str">
            <v>Congés CET</v>
          </cell>
          <cell r="M11" t="str">
            <v>Congés CET |</v>
          </cell>
          <cell r="N11" t="str">
            <v/>
          </cell>
        </row>
        <row r="12">
          <cell r="A12" t="str">
            <v>Contrôle 12H00-19H30 PM</v>
          </cell>
          <cell r="F12">
            <v>0</v>
          </cell>
          <cell r="G12">
            <v>0</v>
          </cell>
          <cell r="K12" t="str">
            <v>Contrôle 12H00-19H30 PM</v>
          </cell>
          <cell r="L12" t="str">
            <v>22:00-02:00</v>
          </cell>
          <cell r="M12" t="str">
            <v>Contrôle 12H00-19H30 PM |22:00-02:00</v>
          </cell>
          <cell r="N12" t="str">
            <v>22:00-02:00</v>
          </cell>
        </row>
        <row r="13">
          <cell r="A13" t="str">
            <v>Contrôle 12H00-19H30 PM Récup</v>
          </cell>
          <cell r="F13">
            <v>0</v>
          </cell>
          <cell r="G13" t="str">
            <v>A</v>
          </cell>
          <cell r="K13" t="str">
            <v>Contrôle 12H00-19H30 PM Récup</v>
          </cell>
          <cell r="L13" t="str">
            <v>22:00-02:00</v>
          </cell>
          <cell r="M13" t="str">
            <v>Contrôle 12H00-19H30 PM Récup |22:00-02:00</v>
          </cell>
          <cell r="N13" t="str">
            <v>22:00-02:00</v>
          </cell>
        </row>
        <row r="14">
          <cell r="A14" t="str">
            <v>Contrôle 12H-19H30</v>
          </cell>
          <cell r="F14">
            <v>0</v>
          </cell>
          <cell r="G14" t="str">
            <v>N</v>
          </cell>
          <cell r="K14" t="str">
            <v/>
          </cell>
          <cell r="M14" t="str">
            <v xml:space="preserve"> |</v>
          </cell>
          <cell r="N14" t="str">
            <v/>
          </cell>
        </row>
        <row r="15">
          <cell r="A15" t="str">
            <v>Contrôle 19H-02H30</v>
          </cell>
          <cell r="E15">
            <v>5.5</v>
          </cell>
          <cell r="F15">
            <v>0</v>
          </cell>
          <cell r="G15" t="str">
            <v>N</v>
          </cell>
          <cell r="K15" t="str">
            <v/>
          </cell>
          <cell r="M15" t="str">
            <v xml:space="preserve"> |</v>
          </cell>
          <cell r="N15" t="str">
            <v/>
          </cell>
        </row>
        <row r="16">
          <cell r="A16" t="str">
            <v>Contrôle 6H-13H30</v>
          </cell>
          <cell r="F16">
            <v>0</v>
          </cell>
          <cell r="G16" t="str">
            <v>N</v>
          </cell>
          <cell r="K16" t="str">
            <v/>
          </cell>
          <cell r="M16" t="str">
            <v xml:space="preserve"> |</v>
          </cell>
          <cell r="N16" t="str">
            <v/>
          </cell>
        </row>
        <row r="17">
          <cell r="A17" t="str">
            <v>Contrôle ENC DIM AM</v>
          </cell>
          <cell r="C17">
            <v>7</v>
          </cell>
          <cell r="F17">
            <v>0</v>
          </cell>
          <cell r="G17" t="str">
            <v>O</v>
          </cell>
          <cell r="K17" t="str">
            <v>Contrôle ENC DIM AM</v>
          </cell>
          <cell r="L17" t="str">
            <v>13:00-20:00</v>
          </cell>
          <cell r="M17" t="str">
            <v>Contrôle ENC DIM AM |13:00-20:00</v>
          </cell>
          <cell r="N17" t="str">
            <v>13:00-20:00</v>
          </cell>
        </row>
        <row r="18">
          <cell r="A18" t="str">
            <v>Contrôle ENC DIM Matin</v>
          </cell>
          <cell r="C18">
            <v>4</v>
          </cell>
          <cell r="D18">
            <v>3</v>
          </cell>
          <cell r="F18">
            <v>0</v>
          </cell>
          <cell r="G18" t="str">
            <v>O</v>
          </cell>
          <cell r="K18" t="str">
            <v>Contrôle ENC DIM Matin</v>
          </cell>
          <cell r="L18" t="str">
            <v>04:00-11:00</v>
          </cell>
          <cell r="M18" t="str">
            <v>Contrôle ENC DIM Matin |04:00-11:00</v>
          </cell>
          <cell r="N18" t="str">
            <v>04:00-11:00</v>
          </cell>
        </row>
        <row r="19">
          <cell r="A19" t="str">
            <v>Contrôle ENC DIM Matin + Déch</v>
          </cell>
          <cell r="C19">
            <v>5</v>
          </cell>
          <cell r="D19">
            <v>3</v>
          </cell>
          <cell r="F19">
            <v>0</v>
          </cell>
          <cell r="G19" t="str">
            <v>O</v>
          </cell>
          <cell r="K19" t="str">
            <v>Contrôle ENC DIM Matin + Déch</v>
          </cell>
          <cell r="L19" t="str">
            <v>04:00-12:00</v>
          </cell>
          <cell r="M19" t="str">
            <v>Contrôle ENC DIM Matin + Déch |04:00-12:00</v>
          </cell>
          <cell r="N19" t="str">
            <v>04:00-12:00</v>
          </cell>
        </row>
        <row r="20">
          <cell r="A20" t="str">
            <v>Contrôle ENC DIM Matin PAL</v>
          </cell>
          <cell r="C20">
            <v>5</v>
          </cell>
          <cell r="D20">
            <v>2</v>
          </cell>
          <cell r="F20">
            <v>0</v>
          </cell>
          <cell r="G20" t="str">
            <v>O</v>
          </cell>
          <cell r="K20" t="str">
            <v>Contrôle ENC DIM Matin PAL</v>
          </cell>
          <cell r="L20" t="str">
            <v>05:00-12:00</v>
          </cell>
          <cell r="M20" t="str">
            <v>Contrôle ENC DIM Matin PAL |05:00-12:00</v>
          </cell>
          <cell r="N20" t="str">
            <v>05:00-12:00</v>
          </cell>
        </row>
        <row r="21">
          <cell r="A21" t="str">
            <v>Contrôle OM 20H-02H</v>
          </cell>
          <cell r="C21">
            <v>2</v>
          </cell>
          <cell r="D21">
            <v>4</v>
          </cell>
          <cell r="F21">
            <v>0</v>
          </cell>
          <cell r="G21" t="str">
            <v>O</v>
          </cell>
          <cell r="K21" t="str">
            <v>Contrôle OM 20H-02H</v>
          </cell>
          <cell r="L21" t="str">
            <v>20:00-02:00</v>
          </cell>
          <cell r="M21" t="str">
            <v>Contrôle OM 20H-02H |20:00-02:00</v>
          </cell>
          <cell r="N21" t="str">
            <v>20:00-02:00</v>
          </cell>
        </row>
        <row r="22">
          <cell r="A22" t="str">
            <v>Contrôle OM DIM 03H-09H</v>
          </cell>
          <cell r="C22">
            <v>2</v>
          </cell>
          <cell r="D22">
            <v>4</v>
          </cell>
          <cell r="F22">
            <v>0</v>
          </cell>
          <cell r="G22" t="str">
            <v>O</v>
          </cell>
          <cell r="K22" t="str">
            <v>Contrôle OM DIM 03H-09H</v>
          </cell>
          <cell r="L22" t="str">
            <v>03:00-09:00</v>
          </cell>
          <cell r="M22" t="str">
            <v>Contrôle OM DIM 03H-09H |03:00-09:00</v>
          </cell>
          <cell r="N22" t="str">
            <v>03:00-09:00</v>
          </cell>
        </row>
        <row r="23">
          <cell r="A23" t="str">
            <v>CS Contrôle 11H-18H30</v>
          </cell>
          <cell r="F23">
            <v>0</v>
          </cell>
          <cell r="G23" t="str">
            <v>N</v>
          </cell>
          <cell r="K23" t="str">
            <v/>
          </cell>
          <cell r="M23" t="str">
            <v xml:space="preserve"> |</v>
          </cell>
          <cell r="N23" t="str">
            <v/>
          </cell>
        </row>
        <row r="24">
          <cell r="A24" t="str">
            <v>CS Contrôle 8H30-12H / 14H30-18H</v>
          </cell>
          <cell r="F24">
            <v>0</v>
          </cell>
          <cell r="G24" t="str">
            <v>N</v>
          </cell>
          <cell r="K24" t="str">
            <v/>
          </cell>
          <cell r="M24" t="str">
            <v xml:space="preserve"> |</v>
          </cell>
          <cell r="N24" t="str">
            <v/>
          </cell>
        </row>
        <row r="25">
          <cell r="A25" t="str">
            <v>CS Contrôle DIM 6H-12H</v>
          </cell>
          <cell r="F25">
            <v>0</v>
          </cell>
          <cell r="G25" t="str">
            <v>O</v>
          </cell>
          <cell r="K25" t="str">
            <v>CS Contrôle DIM 6H-12H</v>
          </cell>
          <cell r="L25" t="str">
            <v>06:00-12:00</v>
          </cell>
          <cell r="M25" t="str">
            <v>CS Contrôle DIM 6H-12H |06:00-12:00</v>
          </cell>
          <cell r="N25" t="str">
            <v>06:00-12:00</v>
          </cell>
        </row>
        <row r="26">
          <cell r="A26" t="str">
            <v>ENCADREMENT</v>
          </cell>
          <cell r="F26">
            <v>0</v>
          </cell>
          <cell r="G26" t="str">
            <v>N</v>
          </cell>
          <cell r="K26" t="str">
            <v/>
          </cell>
          <cell r="M26" t="str">
            <v xml:space="preserve"> |</v>
          </cell>
          <cell r="N26" t="str">
            <v/>
          </cell>
        </row>
        <row r="27">
          <cell r="A27" t="str">
            <v>ENFANT MALADE</v>
          </cell>
          <cell r="F27">
            <v>0</v>
          </cell>
          <cell r="G27" t="str">
            <v>A</v>
          </cell>
          <cell r="K27" t="str">
            <v>ENFANT MALADE</v>
          </cell>
          <cell r="M27" t="str">
            <v>ENFANT MALADE |</v>
          </cell>
          <cell r="N27" t="str">
            <v/>
          </cell>
        </row>
        <row r="28">
          <cell r="A28" t="str">
            <v>FORMATION</v>
          </cell>
          <cell r="F28">
            <v>0</v>
          </cell>
          <cell r="G28" t="str">
            <v>O</v>
          </cell>
          <cell r="K28" t="str">
            <v>FORMATION</v>
          </cell>
          <cell r="M28" t="str">
            <v>FORMATION |</v>
          </cell>
          <cell r="N28" t="str">
            <v/>
          </cell>
        </row>
        <row r="29">
          <cell r="A29" t="str">
            <v>HS Contrôle OM 03H-09H</v>
          </cell>
          <cell r="B29">
            <v>2</v>
          </cell>
          <cell r="D29">
            <v>4</v>
          </cell>
          <cell r="F29">
            <v>0</v>
          </cell>
          <cell r="G29" t="str">
            <v>O</v>
          </cell>
          <cell r="K29" t="str">
            <v>HS Contrôle OM 03H-09H</v>
          </cell>
          <cell r="L29" t="str">
            <v>03:00-09:00</v>
          </cell>
          <cell r="M29" t="str">
            <v>HS Contrôle OM 03H-09H |03:00-09:00</v>
          </cell>
          <cell r="N29" t="str">
            <v>03:00-09:00</v>
          </cell>
        </row>
        <row r="30">
          <cell r="A30" t="str">
            <v>HS presta. Except</v>
          </cell>
          <cell r="F30">
            <v>0</v>
          </cell>
          <cell r="G30" t="str">
            <v>A</v>
          </cell>
          <cell r="K30" t="str">
            <v>HS presta. Except</v>
          </cell>
          <cell r="M30" t="str">
            <v>HS presta. Except |</v>
          </cell>
          <cell r="N30" t="str">
            <v/>
          </cell>
        </row>
        <row r="31">
          <cell r="A31" t="str">
            <v>HS VN 13H-20H</v>
          </cell>
          <cell r="B31">
            <v>7</v>
          </cell>
          <cell r="F31">
            <v>0</v>
          </cell>
          <cell r="G31" t="str">
            <v>O</v>
          </cell>
          <cell r="K31" t="str">
            <v>HS VN 13H-20H</v>
          </cell>
          <cell r="L31" t="str">
            <v>13:00-20:00</v>
          </cell>
          <cell r="M31" t="str">
            <v>HS VN 13H-20H |13:00-20:00</v>
          </cell>
          <cell r="N31" t="str">
            <v>13:00-20:00</v>
          </cell>
        </row>
        <row r="32">
          <cell r="A32" t="str">
            <v>HS VN 5H-12H</v>
          </cell>
          <cell r="B32">
            <v>5</v>
          </cell>
          <cell r="D32">
            <v>2</v>
          </cell>
          <cell r="F32">
            <v>0</v>
          </cell>
          <cell r="G32" t="str">
            <v>O</v>
          </cell>
          <cell r="K32" t="str">
            <v>HS VN 5H-12H</v>
          </cell>
          <cell r="L32" t="str">
            <v>05:00-12:00</v>
          </cell>
          <cell r="M32" t="str">
            <v>HS VN 5H-12H |05:00-12:00</v>
          </cell>
          <cell r="N32" t="str">
            <v>05:00-12:00</v>
          </cell>
        </row>
        <row r="33">
          <cell r="A33" t="str">
            <v xml:space="preserve">Maladie </v>
          </cell>
          <cell r="F33">
            <v>0</v>
          </cell>
          <cell r="G33" t="str">
            <v>A</v>
          </cell>
          <cell r="K33" t="str">
            <v xml:space="preserve">Maladie </v>
          </cell>
          <cell r="M33" t="str">
            <v>Maladie  |</v>
          </cell>
          <cell r="N33" t="str">
            <v/>
          </cell>
        </row>
        <row r="34">
          <cell r="A34" t="str">
            <v>RECUP CREDIT</v>
          </cell>
          <cell r="F34">
            <v>1</v>
          </cell>
          <cell r="G34" t="str">
            <v>A</v>
          </cell>
          <cell r="K34" t="str">
            <v>RECUP CREDIT</v>
          </cell>
          <cell r="M34" t="str">
            <v>RECUP CREDIT |</v>
          </cell>
          <cell r="N34" t="str">
            <v/>
          </cell>
        </row>
        <row r="35">
          <cell r="A35" t="str">
            <v>RECUP DEBIT</v>
          </cell>
          <cell r="F35">
            <v>0</v>
          </cell>
          <cell r="G35" t="str">
            <v>A</v>
          </cell>
          <cell r="K35" t="str">
            <v>RECUP DEBIT</v>
          </cell>
          <cell r="M35" t="str">
            <v>RECUP DEBIT |</v>
          </cell>
          <cell r="N35" t="str">
            <v/>
          </cell>
        </row>
        <row r="36">
          <cell r="A36" t="str">
            <v>RECUP DEBIT / CONGES</v>
          </cell>
          <cell r="F36">
            <v>0</v>
          </cell>
          <cell r="G36" t="str">
            <v>A</v>
          </cell>
          <cell r="K36" t="str">
            <v>RECUP DEBIT / CONGES</v>
          </cell>
          <cell r="M36" t="str">
            <v>RECUP DEBIT / CONGES |</v>
          </cell>
          <cell r="N36" t="str">
            <v/>
          </cell>
        </row>
        <row r="37">
          <cell r="A37" t="str">
            <v>RECUP DÉBIT / RTT</v>
          </cell>
          <cell r="F37">
            <v>0</v>
          </cell>
          <cell r="G37" t="str">
            <v>A</v>
          </cell>
          <cell r="K37" t="str">
            <v>RECUP DÉBIT / RTT</v>
          </cell>
          <cell r="M37" t="str">
            <v>RECUP DÉBIT / RTT |</v>
          </cell>
          <cell r="N37" t="str">
            <v/>
          </cell>
        </row>
        <row r="38">
          <cell r="A38" t="str">
            <v>REPOS</v>
          </cell>
          <cell r="F38">
            <v>0</v>
          </cell>
          <cell r="G38" t="str">
            <v>N</v>
          </cell>
          <cell r="K38" t="str">
            <v/>
          </cell>
          <cell r="M38" t="str">
            <v xml:space="preserve"> |</v>
          </cell>
          <cell r="N38" t="str">
            <v/>
          </cell>
        </row>
        <row r="39">
          <cell r="A39" t="str">
            <v>RESP SAM AM</v>
          </cell>
          <cell r="F39">
            <v>0</v>
          </cell>
          <cell r="G39" t="str">
            <v>N</v>
          </cell>
          <cell r="K39" t="str">
            <v/>
          </cell>
          <cell r="M39" t="str">
            <v xml:space="preserve"> |</v>
          </cell>
          <cell r="N39" t="str">
            <v/>
          </cell>
        </row>
        <row r="40">
          <cell r="A40" t="str">
            <v>RESP SAM MATIN</v>
          </cell>
          <cell r="D40">
            <v>2</v>
          </cell>
          <cell r="E40">
            <v>1</v>
          </cell>
          <cell r="F40">
            <v>0</v>
          </cell>
          <cell r="G40" t="str">
            <v>O</v>
          </cell>
          <cell r="K40" t="str">
            <v>RESP SAM MATIN</v>
          </cell>
          <cell r="L40" t="str">
            <v>03:00-05:00</v>
          </cell>
          <cell r="M40" t="str">
            <v>RESP SAM MATIN |03:00-05:00</v>
          </cell>
          <cell r="N40" t="str">
            <v>03:00-05:00</v>
          </cell>
        </row>
        <row r="41">
          <cell r="A41" t="str">
            <v>RTT</v>
          </cell>
          <cell r="F41">
            <v>0</v>
          </cell>
          <cell r="G41" t="str">
            <v>A</v>
          </cell>
          <cell r="K41" t="str">
            <v>RTT</v>
          </cell>
          <cell r="M41" t="str">
            <v>RTT |</v>
          </cell>
          <cell r="N41" t="str">
            <v/>
          </cell>
        </row>
        <row r="42">
          <cell r="A42" t="str">
            <v>RTT AM</v>
          </cell>
          <cell r="F42">
            <v>0</v>
          </cell>
          <cell r="G42" t="str">
            <v>A</v>
          </cell>
          <cell r="K42" t="str">
            <v>RTT AM</v>
          </cell>
          <cell r="M42" t="str">
            <v>RTT AM |</v>
          </cell>
          <cell r="N42" t="str">
            <v/>
          </cell>
        </row>
        <row r="43">
          <cell r="A43" t="str">
            <v>RTT Matin</v>
          </cell>
          <cell r="F43">
            <v>0</v>
          </cell>
          <cell r="G43" t="str">
            <v>A</v>
          </cell>
          <cell r="K43" t="str">
            <v>RTT Matin</v>
          </cell>
          <cell r="M43" t="str">
            <v>RTT Matin |</v>
          </cell>
          <cell r="N43" t="str">
            <v/>
          </cell>
        </row>
        <row r="44">
          <cell r="A44" t="str">
            <v>VN 13H-20H</v>
          </cell>
          <cell r="F44">
            <v>0</v>
          </cell>
          <cell r="G44" t="str">
            <v>N</v>
          </cell>
          <cell r="K44" t="str">
            <v/>
          </cell>
          <cell r="M44" t="str">
            <v xml:space="preserve"> |</v>
          </cell>
          <cell r="N44" t="str">
            <v/>
          </cell>
        </row>
        <row r="45">
          <cell r="A45" t="str">
            <v>VN 5H-12H</v>
          </cell>
          <cell r="E45">
            <v>1</v>
          </cell>
          <cell r="F45">
            <v>0</v>
          </cell>
          <cell r="G45" t="str">
            <v>N</v>
          </cell>
          <cell r="K45" t="str">
            <v/>
          </cell>
          <cell r="M45" t="str">
            <v xml:space="preserve"> |</v>
          </cell>
          <cell r="N45" t="str">
            <v/>
          </cell>
        </row>
        <row r="46">
          <cell r="A46" t="str">
            <v>VN DIM 13H-20H</v>
          </cell>
          <cell r="C46">
            <v>7</v>
          </cell>
          <cell r="F46">
            <v>0</v>
          </cell>
          <cell r="G46" t="str">
            <v>O</v>
          </cell>
          <cell r="K46" t="str">
            <v>VN DIM 13H-20H</v>
          </cell>
          <cell r="L46" t="str">
            <v>13:00-20:00</v>
          </cell>
          <cell r="M46" t="str">
            <v>VN DIM 13H-20H |13:00-20:00</v>
          </cell>
          <cell r="N46" t="str">
            <v>13:00-20:00</v>
          </cell>
        </row>
        <row r="47">
          <cell r="A47" t="str">
            <v>VN DIM 5H-12H</v>
          </cell>
          <cell r="C47">
            <v>5</v>
          </cell>
          <cell r="D47">
            <v>2</v>
          </cell>
          <cell r="F47">
            <v>0</v>
          </cell>
          <cell r="G47" t="str">
            <v>O</v>
          </cell>
          <cell r="K47" t="str">
            <v>VN DIM 5H-12H</v>
          </cell>
          <cell r="L47" t="str">
            <v>05:00-12:00</v>
          </cell>
          <cell r="M47" t="str">
            <v>VN DIM 5H-12H |05:00-12:00</v>
          </cell>
          <cell r="N47" t="str">
            <v>05:00-12:00</v>
          </cell>
        </row>
      </sheetData>
      <sheetData sheetId="3" refreshError="1"/>
      <sheetData sheetId="4">
        <row r="1">
          <cell r="A1" t="str">
            <v>Matricule</v>
          </cell>
          <cell r="B1" t="str">
            <v>NOMS</v>
          </cell>
          <cell r="C1" t="str">
            <v>PRENOMS</v>
          </cell>
          <cell r="D1" t="str">
            <v>NOMS &amp; PRENOMS</v>
          </cell>
          <cell r="E1" t="str">
            <v>inactif</v>
          </cell>
          <cell r="F1" t="str">
            <v>Code Serv</v>
          </cell>
          <cell r="G1" t="str">
            <v>PRESTATION</v>
          </cell>
          <cell r="J1">
            <v>43101</v>
          </cell>
          <cell r="K1">
            <v>43102</v>
          </cell>
          <cell r="L1">
            <v>43103</v>
          </cell>
          <cell r="M1">
            <v>43104</v>
          </cell>
          <cell r="N1">
            <v>43105</v>
          </cell>
          <cell r="O1">
            <v>43106</v>
          </cell>
          <cell r="P1">
            <v>43107</v>
          </cell>
          <cell r="Q1">
            <v>43108</v>
          </cell>
          <cell r="R1">
            <v>43109</v>
          </cell>
          <cell r="S1">
            <v>43110</v>
          </cell>
          <cell r="T1">
            <v>43111</v>
          </cell>
          <cell r="U1">
            <v>43112</v>
          </cell>
          <cell r="V1">
            <v>43113</v>
          </cell>
          <cell r="W1">
            <v>43114</v>
          </cell>
          <cell r="X1">
            <v>43115</v>
          </cell>
          <cell r="Y1">
            <v>43116</v>
          </cell>
          <cell r="Z1">
            <v>43117</v>
          </cell>
          <cell r="AA1">
            <v>43118</v>
          </cell>
          <cell r="AB1">
            <v>43119</v>
          </cell>
          <cell r="AC1">
            <v>43120</v>
          </cell>
          <cell r="AD1">
            <v>43121</v>
          </cell>
          <cell r="AE1">
            <v>43122</v>
          </cell>
          <cell r="AF1">
            <v>43123</v>
          </cell>
          <cell r="AG1">
            <v>43124</v>
          </cell>
          <cell r="AH1">
            <v>43125</v>
          </cell>
          <cell r="AI1">
            <v>43126</v>
          </cell>
          <cell r="AJ1">
            <v>43127</v>
          </cell>
          <cell r="AK1">
            <v>43128</v>
          </cell>
          <cell r="AL1">
            <v>43129</v>
          </cell>
          <cell r="AM1">
            <v>43130</v>
          </cell>
          <cell r="AN1">
            <v>43131</v>
          </cell>
          <cell r="AO1">
            <v>43132</v>
          </cell>
          <cell r="AP1">
            <v>43133</v>
          </cell>
          <cell r="AQ1">
            <v>43134</v>
          </cell>
          <cell r="AR1">
            <v>43135</v>
          </cell>
          <cell r="AS1">
            <v>43136</v>
          </cell>
          <cell r="AT1">
            <v>43137</v>
          </cell>
          <cell r="AU1">
            <v>43138</v>
          </cell>
          <cell r="AV1">
            <v>43139</v>
          </cell>
          <cell r="AW1">
            <v>43140</v>
          </cell>
          <cell r="AX1">
            <v>43141</v>
          </cell>
          <cell r="AY1">
            <v>43142</v>
          </cell>
          <cell r="AZ1">
            <v>43143</v>
          </cell>
          <cell r="BA1">
            <v>43144</v>
          </cell>
          <cell r="BB1">
            <v>43145</v>
          </cell>
          <cell r="BC1">
            <v>43146</v>
          </cell>
          <cell r="BD1">
            <v>43147</v>
          </cell>
          <cell r="BE1">
            <v>43148</v>
          </cell>
          <cell r="BF1">
            <v>43149</v>
          </cell>
          <cell r="BG1">
            <v>43150</v>
          </cell>
          <cell r="BH1">
            <v>43151</v>
          </cell>
          <cell r="BI1">
            <v>43152</v>
          </cell>
          <cell r="BJ1">
            <v>43153</v>
          </cell>
          <cell r="BK1">
            <v>43154</v>
          </cell>
          <cell r="BL1">
            <v>43155</v>
          </cell>
          <cell r="BM1">
            <v>43156</v>
          </cell>
          <cell r="BN1">
            <v>43157</v>
          </cell>
          <cell r="BO1">
            <v>43158</v>
          </cell>
          <cell r="BP1">
            <v>43159</v>
          </cell>
          <cell r="BQ1">
            <v>43160</v>
          </cell>
          <cell r="BR1">
            <v>43161</v>
          </cell>
          <cell r="BS1">
            <v>43162</v>
          </cell>
          <cell r="BT1">
            <v>43163</v>
          </cell>
          <cell r="BU1">
            <v>43164</v>
          </cell>
          <cell r="BV1">
            <v>43165</v>
          </cell>
          <cell r="BW1">
            <v>43166</v>
          </cell>
          <cell r="BX1">
            <v>43167</v>
          </cell>
          <cell r="BY1">
            <v>43168</v>
          </cell>
          <cell r="BZ1">
            <v>43169</v>
          </cell>
          <cell r="CA1">
            <v>43170</v>
          </cell>
          <cell r="CB1">
            <v>43171</v>
          </cell>
          <cell r="CC1">
            <v>43172</v>
          </cell>
          <cell r="CD1">
            <v>43173</v>
          </cell>
          <cell r="CE1">
            <v>43174</v>
          </cell>
          <cell r="CF1">
            <v>43175</v>
          </cell>
          <cell r="CG1">
            <v>43176</v>
          </cell>
          <cell r="CH1">
            <v>43177</v>
          </cell>
          <cell r="CI1">
            <v>43178</v>
          </cell>
          <cell r="CJ1">
            <v>43179</v>
          </cell>
          <cell r="CK1">
            <v>43180</v>
          </cell>
          <cell r="CL1">
            <v>43181</v>
          </cell>
          <cell r="CM1">
            <v>43182</v>
          </cell>
          <cell r="CN1">
            <v>43183</v>
          </cell>
          <cell r="CO1">
            <v>43184</v>
          </cell>
          <cell r="CP1">
            <v>43185</v>
          </cell>
          <cell r="CQ1">
            <v>43186</v>
          </cell>
          <cell r="CR1">
            <v>43187</v>
          </cell>
          <cell r="CS1">
            <v>43188</v>
          </cell>
          <cell r="CT1">
            <v>43189</v>
          </cell>
          <cell r="CU1">
            <v>43190</v>
          </cell>
          <cell r="CV1">
            <v>43191</v>
          </cell>
          <cell r="CW1">
            <v>43192</v>
          </cell>
          <cell r="CX1">
            <v>43193</v>
          </cell>
          <cell r="CY1">
            <v>43194</v>
          </cell>
          <cell r="CZ1">
            <v>43195</v>
          </cell>
          <cell r="DA1">
            <v>43196</v>
          </cell>
          <cell r="DB1">
            <v>43197</v>
          </cell>
          <cell r="DC1">
            <v>43198</v>
          </cell>
          <cell r="DD1">
            <v>43199</v>
          </cell>
          <cell r="DE1">
            <v>43200</v>
          </cell>
          <cell r="DF1">
            <v>43201</v>
          </cell>
          <cell r="DG1">
            <v>43202</v>
          </cell>
          <cell r="DH1">
            <v>43203</v>
          </cell>
          <cell r="DI1">
            <v>43204</v>
          </cell>
          <cell r="DJ1">
            <v>43205</v>
          </cell>
          <cell r="DK1">
            <v>43206</v>
          </cell>
          <cell r="DL1">
            <v>43207</v>
          </cell>
          <cell r="DM1">
            <v>43208</v>
          </cell>
          <cell r="DN1">
            <v>43209</v>
          </cell>
          <cell r="DO1">
            <v>43210</v>
          </cell>
          <cell r="DP1">
            <v>43211</v>
          </cell>
          <cell r="DQ1">
            <v>43212</v>
          </cell>
          <cell r="DR1">
            <v>43213</v>
          </cell>
          <cell r="DS1">
            <v>43214</v>
          </cell>
          <cell r="DT1">
            <v>43215</v>
          </cell>
          <cell r="DU1">
            <v>43216</v>
          </cell>
          <cell r="DV1">
            <v>43217</v>
          </cell>
          <cell r="DW1">
            <v>43218</v>
          </cell>
          <cell r="DX1">
            <v>43219</v>
          </cell>
          <cell r="DY1">
            <v>43220</v>
          </cell>
          <cell r="DZ1">
            <v>43221</v>
          </cell>
          <cell r="EA1">
            <v>43222</v>
          </cell>
          <cell r="EB1">
            <v>43223</v>
          </cell>
          <cell r="EC1">
            <v>43224</v>
          </cell>
          <cell r="ED1">
            <v>43225</v>
          </cell>
          <cell r="EE1">
            <v>43226</v>
          </cell>
          <cell r="EF1">
            <v>43227</v>
          </cell>
          <cell r="EG1">
            <v>43228</v>
          </cell>
          <cell r="EH1">
            <v>43229</v>
          </cell>
          <cell r="EI1">
            <v>43230</v>
          </cell>
          <cell r="EJ1">
            <v>43231</v>
          </cell>
          <cell r="EK1">
            <v>43232</v>
          </cell>
          <cell r="EL1">
            <v>43233</v>
          </cell>
          <cell r="EM1">
            <v>43234</v>
          </cell>
          <cell r="EN1">
            <v>43235</v>
          </cell>
          <cell r="EO1">
            <v>43236</v>
          </cell>
          <cell r="EP1">
            <v>43237</v>
          </cell>
          <cell r="EQ1">
            <v>43238</v>
          </cell>
          <cell r="ER1">
            <v>43239</v>
          </cell>
          <cell r="ES1">
            <v>43240</v>
          </cell>
          <cell r="ET1">
            <v>43241</v>
          </cell>
          <cell r="EU1">
            <v>43242</v>
          </cell>
          <cell r="EV1">
            <v>43243</v>
          </cell>
          <cell r="EW1">
            <v>43244</v>
          </cell>
          <cell r="EX1">
            <v>43245</v>
          </cell>
          <cell r="EY1">
            <v>43246</v>
          </cell>
          <cell r="EZ1">
            <v>43247</v>
          </cell>
          <cell r="FA1">
            <v>43248</v>
          </cell>
          <cell r="FB1">
            <v>43249</v>
          </cell>
          <cell r="FC1">
            <v>43250</v>
          </cell>
          <cell r="FD1">
            <v>43251</v>
          </cell>
          <cell r="FE1">
            <v>43252</v>
          </cell>
          <cell r="FF1">
            <v>43253</v>
          </cell>
          <cell r="FG1">
            <v>43254</v>
          </cell>
          <cell r="FH1">
            <v>43255</v>
          </cell>
          <cell r="FI1">
            <v>43256</v>
          </cell>
          <cell r="FJ1">
            <v>43257</v>
          </cell>
          <cell r="FK1">
            <v>43258</v>
          </cell>
          <cell r="FL1">
            <v>43259</v>
          </cell>
          <cell r="FM1">
            <v>43260</v>
          </cell>
          <cell r="FN1">
            <v>43261</v>
          </cell>
          <cell r="FO1">
            <v>43262</v>
          </cell>
          <cell r="FP1">
            <v>43263</v>
          </cell>
          <cell r="FQ1">
            <v>43264</v>
          </cell>
          <cell r="FR1">
            <v>43265</v>
          </cell>
          <cell r="FS1">
            <v>43266</v>
          </cell>
          <cell r="FT1">
            <v>43267</v>
          </cell>
          <cell r="FU1">
            <v>43268</v>
          </cell>
          <cell r="FV1">
            <v>43269</v>
          </cell>
          <cell r="FW1">
            <v>43270</v>
          </cell>
          <cell r="FX1">
            <v>43271</v>
          </cell>
          <cell r="FY1">
            <v>43272</v>
          </cell>
          <cell r="FZ1">
            <v>43273</v>
          </cell>
          <cell r="GA1">
            <v>43274</v>
          </cell>
          <cell r="GB1">
            <v>43275</v>
          </cell>
          <cell r="GC1">
            <v>43276</v>
          </cell>
          <cell r="GD1">
            <v>43277</v>
          </cell>
          <cell r="GE1">
            <v>43278</v>
          </cell>
          <cell r="GF1">
            <v>43279</v>
          </cell>
          <cell r="GG1">
            <v>43280</v>
          </cell>
          <cell r="GH1">
            <v>43281</v>
          </cell>
          <cell r="GI1">
            <v>43282</v>
          </cell>
          <cell r="GJ1">
            <v>43283</v>
          </cell>
          <cell r="GK1">
            <v>43284</v>
          </cell>
          <cell r="GL1">
            <v>43285</v>
          </cell>
          <cell r="GM1">
            <v>43286</v>
          </cell>
          <cell r="GN1">
            <v>43287</v>
          </cell>
          <cell r="GO1">
            <v>43288</v>
          </cell>
          <cell r="GP1">
            <v>43289</v>
          </cell>
          <cell r="GQ1">
            <v>43290</v>
          </cell>
          <cell r="GR1">
            <v>43291</v>
          </cell>
          <cell r="GS1">
            <v>43292</v>
          </cell>
          <cell r="GT1">
            <v>43293</v>
          </cell>
          <cell r="GU1">
            <v>43294</v>
          </cell>
          <cell r="GV1">
            <v>43295</v>
          </cell>
          <cell r="GW1">
            <v>43296</v>
          </cell>
          <cell r="GX1">
            <v>43297</v>
          </cell>
          <cell r="GY1">
            <v>43298</v>
          </cell>
          <cell r="GZ1">
            <v>43299</v>
          </cell>
          <cell r="HA1">
            <v>43300</v>
          </cell>
          <cell r="HB1">
            <v>43301</v>
          </cell>
          <cell r="HC1">
            <v>43302</v>
          </cell>
          <cell r="HD1">
            <v>43303</v>
          </cell>
          <cell r="HE1">
            <v>43304</v>
          </cell>
          <cell r="HF1">
            <v>43305</v>
          </cell>
          <cell r="HG1">
            <v>43306</v>
          </cell>
          <cell r="HH1">
            <v>43307</v>
          </cell>
          <cell r="HI1">
            <v>43308</v>
          </cell>
          <cell r="HJ1">
            <v>43309</v>
          </cell>
          <cell r="HK1">
            <v>43310</v>
          </cell>
          <cell r="HL1">
            <v>43311</v>
          </cell>
          <cell r="HM1">
            <v>43312</v>
          </cell>
          <cell r="HN1">
            <v>43313</v>
          </cell>
          <cell r="HO1">
            <v>43314</v>
          </cell>
          <cell r="HP1">
            <v>43315</v>
          </cell>
          <cell r="HQ1">
            <v>43316</v>
          </cell>
          <cell r="HR1">
            <v>43317</v>
          </cell>
          <cell r="HS1">
            <v>43318</v>
          </cell>
          <cell r="HT1">
            <v>43319</v>
          </cell>
          <cell r="HU1">
            <v>43320</v>
          </cell>
          <cell r="HV1">
            <v>43321</v>
          </cell>
          <cell r="HW1">
            <v>43322</v>
          </cell>
          <cell r="HX1">
            <v>43323</v>
          </cell>
          <cell r="HY1">
            <v>43324</v>
          </cell>
          <cell r="HZ1">
            <v>43325</v>
          </cell>
          <cell r="IA1">
            <v>43326</v>
          </cell>
          <cell r="IB1">
            <v>43327</v>
          </cell>
          <cell r="IC1">
            <v>43328</v>
          </cell>
          <cell r="ID1">
            <v>43329</v>
          </cell>
          <cell r="IE1">
            <v>43330</v>
          </cell>
          <cell r="IF1">
            <v>43331</v>
          </cell>
          <cell r="IG1">
            <v>43332</v>
          </cell>
          <cell r="IH1">
            <v>43333</v>
          </cell>
          <cell r="II1">
            <v>43334</v>
          </cell>
          <cell r="IJ1">
            <v>43335</v>
          </cell>
          <cell r="IK1">
            <v>43336</v>
          </cell>
          <cell r="IL1">
            <v>43337</v>
          </cell>
          <cell r="IM1">
            <v>43338</v>
          </cell>
          <cell r="IN1">
            <v>43339</v>
          </cell>
          <cell r="IO1">
            <v>43340</v>
          </cell>
          <cell r="IP1">
            <v>43341</v>
          </cell>
          <cell r="IQ1">
            <v>43342</v>
          </cell>
          <cell r="IR1">
            <v>43343</v>
          </cell>
          <cell r="IS1">
            <v>43344</v>
          </cell>
          <cell r="IT1">
            <v>43345</v>
          </cell>
          <cell r="IU1">
            <v>43346</v>
          </cell>
          <cell r="IV1">
            <v>43347</v>
          </cell>
          <cell r="IW1">
            <v>43348</v>
          </cell>
          <cell r="IX1">
            <v>43349</v>
          </cell>
          <cell r="IY1">
            <v>43350</v>
          </cell>
          <cell r="IZ1">
            <v>43351</v>
          </cell>
          <cell r="JA1">
            <v>43352</v>
          </cell>
          <cell r="JB1">
            <v>43353</v>
          </cell>
          <cell r="JC1">
            <v>43354</v>
          </cell>
          <cell r="JD1">
            <v>43355</v>
          </cell>
          <cell r="JE1">
            <v>43356</v>
          </cell>
          <cell r="JF1">
            <v>43357</v>
          </cell>
          <cell r="JG1">
            <v>43358</v>
          </cell>
          <cell r="JH1">
            <v>43359</v>
          </cell>
          <cell r="JI1">
            <v>43360</v>
          </cell>
          <cell r="JJ1">
            <v>43361</v>
          </cell>
          <cell r="JK1">
            <v>43362</v>
          </cell>
          <cell r="JL1">
            <v>43363</v>
          </cell>
          <cell r="JM1">
            <v>43364</v>
          </cell>
          <cell r="JN1">
            <v>43365</v>
          </cell>
          <cell r="JO1">
            <v>43366</v>
          </cell>
          <cell r="JP1">
            <v>43367</v>
          </cell>
          <cell r="JQ1">
            <v>43368</v>
          </cell>
          <cell r="JR1">
            <v>43369</v>
          </cell>
          <cell r="JS1">
            <v>43370</v>
          </cell>
          <cell r="JT1">
            <v>43371</v>
          </cell>
          <cell r="JU1">
            <v>43372</v>
          </cell>
          <cell r="JV1">
            <v>43373</v>
          </cell>
          <cell r="JW1">
            <v>43374</v>
          </cell>
          <cell r="JX1">
            <v>43375</v>
          </cell>
          <cell r="JY1">
            <v>43376</v>
          </cell>
          <cell r="JZ1">
            <v>43377</v>
          </cell>
          <cell r="KA1">
            <v>43378</v>
          </cell>
          <cell r="KB1">
            <v>43379</v>
          </cell>
          <cell r="KC1">
            <v>43380</v>
          </cell>
          <cell r="KD1">
            <v>43381</v>
          </cell>
          <cell r="KE1">
            <v>43382</v>
          </cell>
          <cell r="KF1">
            <v>43383</v>
          </cell>
          <cell r="KG1">
            <v>43384</v>
          </cell>
          <cell r="KH1">
            <v>43385</v>
          </cell>
          <cell r="KI1">
            <v>43386</v>
          </cell>
          <cell r="KJ1">
            <v>43387</v>
          </cell>
          <cell r="KK1">
            <v>43388</v>
          </cell>
          <cell r="KL1">
            <v>43389</v>
          </cell>
          <cell r="KM1">
            <v>43390</v>
          </cell>
          <cell r="KN1">
            <v>43391</v>
          </cell>
          <cell r="KO1">
            <v>43392</v>
          </cell>
          <cell r="KP1">
            <v>43393</v>
          </cell>
          <cell r="KQ1">
            <v>43394</v>
          </cell>
          <cell r="KR1">
            <v>43395</v>
          </cell>
          <cell r="KS1">
            <v>43396</v>
          </cell>
          <cell r="KT1">
            <v>43397</v>
          </cell>
          <cell r="KU1">
            <v>43398</v>
          </cell>
          <cell r="KV1">
            <v>43399</v>
          </cell>
          <cell r="KW1">
            <v>43400</v>
          </cell>
          <cell r="KX1">
            <v>43401</v>
          </cell>
          <cell r="KY1">
            <v>43402</v>
          </cell>
          <cell r="KZ1">
            <v>43403</v>
          </cell>
          <cell r="LA1">
            <v>43404</v>
          </cell>
          <cell r="LB1">
            <v>43405</v>
          </cell>
          <cell r="LC1">
            <v>43406</v>
          </cell>
          <cell r="LD1">
            <v>43407</v>
          </cell>
          <cell r="LE1">
            <v>43408</v>
          </cell>
          <cell r="LF1">
            <v>43409</v>
          </cell>
          <cell r="LG1">
            <v>43410</v>
          </cell>
          <cell r="LH1">
            <v>43411</v>
          </cell>
          <cell r="LI1">
            <v>43412</v>
          </cell>
          <cell r="LJ1">
            <v>43413</v>
          </cell>
          <cell r="LK1">
            <v>43414</v>
          </cell>
          <cell r="LL1">
            <v>43415</v>
          </cell>
          <cell r="LM1">
            <v>43416</v>
          </cell>
          <cell r="LN1">
            <v>43417</v>
          </cell>
          <cell r="LO1">
            <v>43418</v>
          </cell>
          <cell r="LP1">
            <v>43419</v>
          </cell>
          <cell r="LQ1">
            <v>43420</v>
          </cell>
          <cell r="LR1">
            <v>43421</v>
          </cell>
          <cell r="LS1">
            <v>43422</v>
          </cell>
          <cell r="LT1">
            <v>43423</v>
          </cell>
          <cell r="LU1">
            <v>43424</v>
          </cell>
          <cell r="LV1">
            <v>43425</v>
          </cell>
          <cell r="LW1">
            <v>43426</v>
          </cell>
          <cell r="LX1">
            <v>43427</v>
          </cell>
          <cell r="LY1">
            <v>43428</v>
          </cell>
          <cell r="LZ1">
            <v>43429</v>
          </cell>
          <cell r="MA1">
            <v>43430</v>
          </cell>
          <cell r="MB1">
            <v>43431</v>
          </cell>
          <cell r="MC1">
            <v>43432</v>
          </cell>
          <cell r="MD1">
            <v>43433</v>
          </cell>
          <cell r="ME1">
            <v>43434</v>
          </cell>
          <cell r="MF1">
            <v>43435</v>
          </cell>
          <cell r="MG1">
            <v>43436</v>
          </cell>
          <cell r="MH1">
            <v>43437</v>
          </cell>
          <cell r="MI1">
            <v>43438</v>
          </cell>
          <cell r="MJ1">
            <v>43439</v>
          </cell>
          <cell r="MK1">
            <v>43440</v>
          </cell>
          <cell r="ML1">
            <v>43441</v>
          </cell>
          <cell r="MM1">
            <v>43442</v>
          </cell>
          <cell r="MN1">
            <v>43443</v>
          </cell>
          <cell r="MO1">
            <v>43444</v>
          </cell>
          <cell r="MP1">
            <v>43445</v>
          </cell>
          <cell r="MQ1">
            <v>43446</v>
          </cell>
          <cell r="MR1">
            <v>43447</v>
          </cell>
          <cell r="MS1">
            <v>43448</v>
          </cell>
          <cell r="MT1">
            <v>43449</v>
          </cell>
          <cell r="MU1">
            <v>43450</v>
          </cell>
          <cell r="MV1">
            <v>43451</v>
          </cell>
          <cell r="MW1">
            <v>43452</v>
          </cell>
          <cell r="MX1">
            <v>43453</v>
          </cell>
          <cell r="MY1">
            <v>43454</v>
          </cell>
          <cell r="MZ1">
            <v>43455</v>
          </cell>
          <cell r="NA1">
            <v>43456</v>
          </cell>
          <cell r="NB1">
            <v>43457</v>
          </cell>
          <cell r="NC1">
            <v>43458</v>
          </cell>
          <cell r="ND1">
            <v>43459</v>
          </cell>
          <cell r="NE1">
            <v>43460</v>
          </cell>
          <cell r="NF1">
            <v>43461</v>
          </cell>
          <cell r="NG1">
            <v>43462</v>
          </cell>
          <cell r="NH1">
            <v>43463</v>
          </cell>
          <cell r="NI1">
            <v>43464</v>
          </cell>
          <cell r="NJ1">
            <v>43465</v>
          </cell>
          <cell r="NK1">
            <v>43466</v>
          </cell>
          <cell r="NL1">
            <v>43467</v>
          </cell>
          <cell r="NM1">
            <v>43468</v>
          </cell>
          <cell r="NN1">
            <v>43469</v>
          </cell>
          <cell r="NO1">
            <v>43470</v>
          </cell>
          <cell r="NP1">
            <v>43471</v>
          </cell>
          <cell r="NQ1">
            <v>43472</v>
          </cell>
          <cell r="NR1">
            <v>43473</v>
          </cell>
          <cell r="NS1">
            <v>43474</v>
          </cell>
          <cell r="NT1">
            <v>43475</v>
          </cell>
          <cell r="NU1">
            <v>43476</v>
          </cell>
          <cell r="NV1">
            <v>43477</v>
          </cell>
          <cell r="NW1">
            <v>43478</v>
          </cell>
          <cell r="NX1">
            <v>43479</v>
          </cell>
          <cell r="NY1">
            <v>43480</v>
          </cell>
          <cell r="NZ1">
            <v>43481</v>
          </cell>
          <cell r="OA1">
            <v>43482</v>
          </cell>
          <cell r="OB1">
            <v>43483</v>
          </cell>
          <cell r="OC1">
            <v>43484</v>
          </cell>
          <cell r="OD1">
            <v>43485</v>
          </cell>
          <cell r="OE1">
            <v>43486</v>
          </cell>
          <cell r="OF1">
            <v>43487</v>
          </cell>
          <cell r="OG1">
            <v>43488</v>
          </cell>
          <cell r="OH1">
            <v>43489</v>
          </cell>
          <cell r="OI1">
            <v>43490</v>
          </cell>
          <cell r="OJ1">
            <v>43491</v>
          </cell>
          <cell r="OK1">
            <v>43492</v>
          </cell>
          <cell r="OL1">
            <v>43493</v>
          </cell>
          <cell r="OM1">
            <v>43494</v>
          </cell>
          <cell r="ON1">
            <v>43495</v>
          </cell>
          <cell r="OO1">
            <v>43496</v>
          </cell>
          <cell r="OP1">
            <v>43497</v>
          </cell>
          <cell r="OQ1">
            <v>43498</v>
          </cell>
          <cell r="OR1">
            <v>43499</v>
          </cell>
          <cell r="OS1">
            <v>43500</v>
          </cell>
          <cell r="OT1">
            <v>43501</v>
          </cell>
          <cell r="OU1">
            <v>43502</v>
          </cell>
          <cell r="OV1">
            <v>43503</v>
          </cell>
          <cell r="OW1">
            <v>43504</v>
          </cell>
          <cell r="OX1">
            <v>43505</v>
          </cell>
          <cell r="OY1">
            <v>43506</v>
          </cell>
          <cell r="OZ1">
            <v>43507</v>
          </cell>
          <cell r="PA1">
            <v>43508</v>
          </cell>
          <cell r="PB1">
            <v>43509</v>
          </cell>
          <cell r="PC1">
            <v>43510</v>
          </cell>
          <cell r="PD1">
            <v>43511</v>
          </cell>
          <cell r="PE1">
            <v>43512</v>
          </cell>
          <cell r="PF1">
            <v>43513</v>
          </cell>
          <cell r="PG1">
            <v>43514</v>
          </cell>
          <cell r="PH1">
            <v>43515</v>
          </cell>
          <cell r="PI1">
            <v>43516</v>
          </cell>
          <cell r="PJ1">
            <v>43517</v>
          </cell>
          <cell r="PK1">
            <v>43518</v>
          </cell>
          <cell r="PL1">
            <v>43519</v>
          </cell>
          <cell r="PM1">
            <v>43520</v>
          </cell>
          <cell r="PN1">
            <v>43521</v>
          </cell>
          <cell r="PO1">
            <v>43522</v>
          </cell>
          <cell r="PP1">
            <v>43523</v>
          </cell>
          <cell r="PQ1">
            <v>43524</v>
          </cell>
          <cell r="PR1">
            <v>43525</v>
          </cell>
          <cell r="PS1">
            <v>43526</v>
          </cell>
          <cell r="PT1">
            <v>43527</v>
          </cell>
          <cell r="PU1">
            <v>43528</v>
          </cell>
          <cell r="PV1">
            <v>43529</v>
          </cell>
          <cell r="PW1">
            <v>43530</v>
          </cell>
          <cell r="PX1">
            <v>43531</v>
          </cell>
          <cell r="PY1">
            <v>43532</v>
          </cell>
          <cell r="PZ1">
            <v>43533</v>
          </cell>
          <cell r="QA1">
            <v>43534</v>
          </cell>
          <cell r="QB1">
            <v>43535</v>
          </cell>
          <cell r="QC1">
            <v>43536</v>
          </cell>
          <cell r="QD1">
            <v>43537</v>
          </cell>
          <cell r="QE1">
            <v>43538</v>
          </cell>
          <cell r="QF1">
            <v>43539</v>
          </cell>
          <cell r="QG1">
            <v>43540</v>
          </cell>
          <cell r="QH1">
            <v>43541</v>
          </cell>
          <cell r="QI1">
            <v>43542</v>
          </cell>
          <cell r="QJ1">
            <v>43543</v>
          </cell>
          <cell r="QK1">
            <v>43544</v>
          </cell>
          <cell r="QL1">
            <v>43545</v>
          </cell>
          <cell r="QM1">
            <v>43546</v>
          </cell>
          <cell r="QN1">
            <v>43547</v>
          </cell>
          <cell r="QO1">
            <v>43548</v>
          </cell>
          <cell r="QP1">
            <v>43549</v>
          </cell>
          <cell r="QQ1">
            <v>43550</v>
          </cell>
          <cell r="QR1">
            <v>43551</v>
          </cell>
          <cell r="QS1">
            <v>43552</v>
          </cell>
          <cell r="QT1">
            <v>43553</v>
          </cell>
          <cell r="QU1">
            <v>43554</v>
          </cell>
          <cell r="QV1">
            <v>43555</v>
          </cell>
          <cell r="QW1">
            <v>43556</v>
          </cell>
          <cell r="QX1">
            <v>43557</v>
          </cell>
          <cell r="QY1">
            <v>43558</v>
          </cell>
          <cell r="QZ1">
            <v>43559</v>
          </cell>
          <cell r="RA1">
            <v>43560</v>
          </cell>
          <cell r="RB1">
            <v>43561</v>
          </cell>
          <cell r="RC1">
            <v>43562</v>
          </cell>
          <cell r="RD1">
            <v>43563</v>
          </cell>
          <cell r="RE1">
            <v>43564</v>
          </cell>
          <cell r="RF1">
            <v>43565</v>
          </cell>
          <cell r="RG1">
            <v>43566</v>
          </cell>
          <cell r="RH1">
            <v>43567</v>
          </cell>
          <cell r="RI1">
            <v>43568</v>
          </cell>
          <cell r="RJ1">
            <v>43569</v>
          </cell>
          <cell r="RK1">
            <v>43570</v>
          </cell>
          <cell r="RL1">
            <v>43571</v>
          </cell>
          <cell r="RM1">
            <v>43572</v>
          </cell>
          <cell r="RN1">
            <v>43573</v>
          </cell>
          <cell r="RO1">
            <v>43574</v>
          </cell>
          <cell r="RP1">
            <v>43575</v>
          </cell>
          <cell r="RQ1">
            <v>43576</v>
          </cell>
          <cell r="RR1">
            <v>43577</v>
          </cell>
          <cell r="RS1">
            <v>43578</v>
          </cell>
          <cell r="RT1">
            <v>43579</v>
          </cell>
          <cell r="RU1">
            <v>43580</v>
          </cell>
          <cell r="RV1">
            <v>43581</v>
          </cell>
          <cell r="RW1">
            <v>43582</v>
          </cell>
          <cell r="RX1">
            <v>43583</v>
          </cell>
          <cell r="RY1">
            <v>43584</v>
          </cell>
          <cell r="RZ1">
            <v>43585</v>
          </cell>
          <cell r="SA1">
            <v>43586</v>
          </cell>
          <cell r="SB1">
            <v>43587</v>
          </cell>
          <cell r="SC1">
            <v>43588</v>
          </cell>
          <cell r="SD1">
            <v>43589</v>
          </cell>
          <cell r="SE1">
            <v>43590</v>
          </cell>
          <cell r="SF1">
            <v>43591</v>
          </cell>
          <cell r="SG1">
            <v>43592</v>
          </cell>
          <cell r="SH1">
            <v>43593</v>
          </cell>
          <cell r="SI1">
            <v>43594</v>
          </cell>
          <cell r="SJ1">
            <v>43595</v>
          </cell>
          <cell r="SK1">
            <v>43596</v>
          </cell>
          <cell r="SL1">
            <v>43597</v>
          </cell>
          <cell r="SM1">
            <v>43598</v>
          </cell>
          <cell r="SN1">
            <v>43599</v>
          </cell>
          <cell r="SO1">
            <v>43600</v>
          </cell>
          <cell r="SP1">
            <v>43601</v>
          </cell>
          <cell r="SQ1">
            <v>43602</v>
          </cell>
          <cell r="SR1">
            <v>43603</v>
          </cell>
          <cell r="SS1">
            <v>43604</v>
          </cell>
          <cell r="ST1">
            <v>43605</v>
          </cell>
          <cell r="SU1">
            <v>43606</v>
          </cell>
          <cell r="SV1">
            <v>43607</v>
          </cell>
          <cell r="SW1">
            <v>43608</v>
          </cell>
          <cell r="SX1">
            <v>43609</v>
          </cell>
          <cell r="SY1">
            <v>43610</v>
          </cell>
          <cell r="SZ1">
            <v>43611</v>
          </cell>
          <cell r="TA1">
            <v>43612</v>
          </cell>
          <cell r="TB1">
            <v>43613</v>
          </cell>
          <cell r="TC1">
            <v>43614</v>
          </cell>
          <cell r="TD1">
            <v>43615</v>
          </cell>
          <cell r="TE1">
            <v>43616</v>
          </cell>
          <cell r="TF1">
            <v>43617</v>
          </cell>
          <cell r="TG1">
            <v>43618</v>
          </cell>
          <cell r="TH1">
            <v>43619</v>
          </cell>
          <cell r="TI1">
            <v>43620</v>
          </cell>
          <cell r="TJ1">
            <v>43621</v>
          </cell>
          <cell r="TK1">
            <v>43622</v>
          </cell>
          <cell r="TL1">
            <v>43623</v>
          </cell>
          <cell r="TM1">
            <v>43624</v>
          </cell>
          <cell r="TN1">
            <v>43625</v>
          </cell>
          <cell r="TO1">
            <v>43626</v>
          </cell>
          <cell r="TP1">
            <v>43627</v>
          </cell>
          <cell r="TQ1">
            <v>43628</v>
          </cell>
          <cell r="TR1">
            <v>43629</v>
          </cell>
          <cell r="TS1">
            <v>43630</v>
          </cell>
          <cell r="TT1">
            <v>43631</v>
          </cell>
          <cell r="TU1">
            <v>43632</v>
          </cell>
          <cell r="TV1">
            <v>43633</v>
          </cell>
          <cell r="TW1">
            <v>43634</v>
          </cell>
          <cell r="TX1">
            <v>43635</v>
          </cell>
          <cell r="TY1">
            <v>43636</v>
          </cell>
          <cell r="TZ1">
            <v>43637</v>
          </cell>
          <cell r="UA1">
            <v>43638</v>
          </cell>
          <cell r="UB1">
            <v>43639</v>
          </cell>
          <cell r="UC1">
            <v>43640</v>
          </cell>
          <cell r="UD1">
            <v>43641</v>
          </cell>
          <cell r="UE1">
            <v>43642</v>
          </cell>
          <cell r="UF1">
            <v>43643</v>
          </cell>
          <cell r="UG1">
            <v>43644</v>
          </cell>
          <cell r="UH1">
            <v>43645</v>
          </cell>
          <cell r="UI1">
            <v>43646</v>
          </cell>
          <cell r="UJ1">
            <v>43647</v>
          </cell>
          <cell r="UK1">
            <v>43648</v>
          </cell>
          <cell r="UL1">
            <v>43649</v>
          </cell>
          <cell r="UM1">
            <v>43650</v>
          </cell>
          <cell r="UN1">
            <v>43651</v>
          </cell>
          <cell r="UO1">
            <v>43652</v>
          </cell>
          <cell r="UP1">
            <v>43653</v>
          </cell>
          <cell r="UQ1">
            <v>43654</v>
          </cell>
          <cell r="UR1">
            <v>43655</v>
          </cell>
          <cell r="US1">
            <v>43656</v>
          </cell>
          <cell r="UT1">
            <v>43657</v>
          </cell>
          <cell r="UU1">
            <v>43658</v>
          </cell>
          <cell r="UV1">
            <v>43659</v>
          </cell>
          <cell r="UW1">
            <v>43660</v>
          </cell>
          <cell r="UX1">
            <v>43661</v>
          </cell>
          <cell r="UY1">
            <v>43662</v>
          </cell>
          <cell r="UZ1">
            <v>43663</v>
          </cell>
          <cell r="VA1">
            <v>43664</v>
          </cell>
          <cell r="VB1">
            <v>43665</v>
          </cell>
          <cell r="VC1">
            <v>43666</v>
          </cell>
          <cell r="VD1">
            <v>43667</v>
          </cell>
          <cell r="VE1">
            <v>43668</v>
          </cell>
          <cell r="VF1">
            <v>43669</v>
          </cell>
          <cell r="VG1">
            <v>43670</v>
          </cell>
          <cell r="VH1">
            <v>43671</v>
          </cell>
          <cell r="VI1">
            <v>43672</v>
          </cell>
          <cell r="VJ1">
            <v>43673</v>
          </cell>
          <cell r="VK1">
            <v>43674</v>
          </cell>
          <cell r="VL1">
            <v>43675</v>
          </cell>
          <cell r="VM1">
            <v>43676</v>
          </cell>
          <cell r="VN1">
            <v>43677</v>
          </cell>
          <cell r="VO1">
            <v>43678</v>
          </cell>
          <cell r="VP1">
            <v>43679</v>
          </cell>
          <cell r="VQ1">
            <v>43680</v>
          </cell>
          <cell r="VR1">
            <v>43681</v>
          </cell>
          <cell r="VS1">
            <v>43682</v>
          </cell>
          <cell r="VT1">
            <v>43683</v>
          </cell>
          <cell r="VU1">
            <v>43684</v>
          </cell>
          <cell r="VV1">
            <v>43685</v>
          </cell>
          <cell r="VW1">
            <v>43686</v>
          </cell>
          <cell r="VX1">
            <v>43687</v>
          </cell>
          <cell r="VY1">
            <v>43688</v>
          </cell>
          <cell r="VZ1">
            <v>43689</v>
          </cell>
          <cell r="WA1">
            <v>43690</v>
          </cell>
          <cell r="WB1">
            <v>43691</v>
          </cell>
          <cell r="WC1">
            <v>43692</v>
          </cell>
          <cell r="WD1">
            <v>43693</v>
          </cell>
          <cell r="WE1">
            <v>43694</v>
          </cell>
          <cell r="WF1">
            <v>43695</v>
          </cell>
          <cell r="WG1">
            <v>43696</v>
          </cell>
          <cell r="WH1">
            <v>43697</v>
          </cell>
          <cell r="WI1">
            <v>43698</v>
          </cell>
          <cell r="WJ1">
            <v>43699</v>
          </cell>
          <cell r="WK1">
            <v>43700</v>
          </cell>
          <cell r="WL1">
            <v>43701</v>
          </cell>
          <cell r="WM1">
            <v>43702</v>
          </cell>
          <cell r="WN1">
            <v>43703</v>
          </cell>
          <cell r="WO1">
            <v>43704</v>
          </cell>
          <cell r="WP1">
            <v>43705</v>
          </cell>
          <cell r="WQ1">
            <v>43706</v>
          </cell>
          <cell r="WR1">
            <v>43707</v>
          </cell>
          <cell r="WS1">
            <v>43708</v>
          </cell>
          <cell r="WT1">
            <v>43709</v>
          </cell>
          <cell r="WU1">
            <v>43710</v>
          </cell>
          <cell r="WV1">
            <v>43711</v>
          </cell>
          <cell r="WW1">
            <v>43712</v>
          </cell>
          <cell r="WX1">
            <v>43713</v>
          </cell>
          <cell r="WY1">
            <v>43714</v>
          </cell>
          <cell r="WZ1">
            <v>43715</v>
          </cell>
          <cell r="XA1">
            <v>43716</v>
          </cell>
          <cell r="XB1">
            <v>43717</v>
          </cell>
          <cell r="XC1">
            <v>43718</v>
          </cell>
          <cell r="XD1">
            <v>43719</v>
          </cell>
          <cell r="XE1">
            <v>43720</v>
          </cell>
          <cell r="XF1">
            <v>43721</v>
          </cell>
          <cell r="XG1">
            <v>43722</v>
          </cell>
          <cell r="XH1">
            <v>43723</v>
          </cell>
          <cell r="XI1">
            <v>43724</v>
          </cell>
          <cell r="XJ1">
            <v>43725</v>
          </cell>
          <cell r="XK1">
            <v>43726</v>
          </cell>
          <cell r="XL1">
            <v>43727</v>
          </cell>
          <cell r="XM1">
            <v>43728</v>
          </cell>
          <cell r="XN1">
            <v>43729</v>
          </cell>
          <cell r="XO1">
            <v>43730</v>
          </cell>
          <cell r="XP1">
            <v>43731</v>
          </cell>
          <cell r="XQ1">
            <v>43732</v>
          </cell>
          <cell r="XR1">
            <v>43733</v>
          </cell>
          <cell r="XS1">
            <v>43734</v>
          </cell>
          <cell r="XT1">
            <v>43735</v>
          </cell>
          <cell r="XU1">
            <v>43736</v>
          </cell>
          <cell r="XV1">
            <v>43737</v>
          </cell>
          <cell r="XW1">
            <v>43738</v>
          </cell>
          <cell r="XX1">
            <v>43739</v>
          </cell>
          <cell r="XY1">
            <v>43740</v>
          </cell>
          <cell r="XZ1">
            <v>43741</v>
          </cell>
          <cell r="YA1">
            <v>43742</v>
          </cell>
          <cell r="YB1">
            <v>43743</v>
          </cell>
          <cell r="YC1">
            <v>43744</v>
          </cell>
          <cell r="YD1">
            <v>43745</v>
          </cell>
          <cell r="YE1">
            <v>43746</v>
          </cell>
          <cell r="YF1">
            <v>43747</v>
          </cell>
          <cell r="YG1">
            <v>43748</v>
          </cell>
          <cell r="YH1">
            <v>43749</v>
          </cell>
          <cell r="YI1">
            <v>43750</v>
          </cell>
          <cell r="YJ1">
            <v>43751</v>
          </cell>
          <cell r="YK1">
            <v>43752</v>
          </cell>
          <cell r="YL1">
            <v>43753</v>
          </cell>
          <cell r="YM1">
            <v>43754</v>
          </cell>
          <cell r="YN1">
            <v>43755</v>
          </cell>
          <cell r="YO1">
            <v>43756</v>
          </cell>
          <cell r="YP1">
            <v>43757</v>
          </cell>
          <cell r="YQ1">
            <v>43758</v>
          </cell>
          <cell r="YR1">
            <v>43759</v>
          </cell>
          <cell r="YS1">
            <v>43760</v>
          </cell>
          <cell r="YT1">
            <v>43761</v>
          </cell>
          <cell r="YU1">
            <v>43762</v>
          </cell>
          <cell r="YV1">
            <v>43763</v>
          </cell>
          <cell r="YW1">
            <v>43764</v>
          </cell>
          <cell r="YX1">
            <v>43765</v>
          </cell>
          <cell r="YY1">
            <v>43766</v>
          </cell>
          <cell r="YZ1">
            <v>43767</v>
          </cell>
          <cell r="ZA1">
            <v>43768</v>
          </cell>
          <cell r="ZB1">
            <v>43769</v>
          </cell>
          <cell r="ZC1">
            <v>43770</v>
          </cell>
          <cell r="ZD1">
            <v>43771</v>
          </cell>
          <cell r="ZE1">
            <v>43772</v>
          </cell>
          <cell r="ZF1">
            <v>43773</v>
          </cell>
          <cell r="ZG1">
            <v>43774</v>
          </cell>
          <cell r="ZH1">
            <v>43775</v>
          </cell>
          <cell r="ZI1">
            <v>43776</v>
          </cell>
          <cell r="ZJ1">
            <v>43777</v>
          </cell>
          <cell r="ZK1">
            <v>43778</v>
          </cell>
          <cell r="ZL1">
            <v>43779</v>
          </cell>
          <cell r="ZM1">
            <v>43780</v>
          </cell>
          <cell r="ZN1">
            <v>43781</v>
          </cell>
          <cell r="ZO1">
            <v>43782</v>
          </cell>
          <cell r="ZP1">
            <v>43783</v>
          </cell>
          <cell r="ZQ1">
            <v>43784</v>
          </cell>
          <cell r="ZR1">
            <v>43785</v>
          </cell>
          <cell r="ZS1">
            <v>43786</v>
          </cell>
          <cell r="ZT1">
            <v>43787</v>
          </cell>
          <cell r="ZU1">
            <v>43788</v>
          </cell>
          <cell r="ZV1">
            <v>43789</v>
          </cell>
          <cell r="ZW1">
            <v>43790</v>
          </cell>
          <cell r="ZX1">
            <v>43791</v>
          </cell>
          <cell r="ZY1">
            <v>43792</v>
          </cell>
          <cell r="ZZ1">
            <v>43793</v>
          </cell>
          <cell r="AAA1">
            <v>43794</v>
          </cell>
          <cell r="AAB1">
            <v>43795</v>
          </cell>
          <cell r="AAC1">
            <v>43796</v>
          </cell>
          <cell r="AAD1">
            <v>43797</v>
          </cell>
          <cell r="AAE1">
            <v>43798</v>
          </cell>
          <cell r="AAF1">
            <v>43799</v>
          </cell>
          <cell r="AAG1">
            <v>43800</v>
          </cell>
          <cell r="AAH1">
            <v>43801</v>
          </cell>
          <cell r="AAI1">
            <v>43802</v>
          </cell>
          <cell r="AAJ1">
            <v>43803</v>
          </cell>
          <cell r="AAK1">
            <v>43804</v>
          </cell>
          <cell r="AAL1">
            <v>43805</v>
          </cell>
          <cell r="AAM1">
            <v>43806</v>
          </cell>
          <cell r="AAN1">
            <v>43807</v>
          </cell>
          <cell r="AAO1">
            <v>43808</v>
          </cell>
          <cell r="AAP1">
            <v>43809</v>
          </cell>
          <cell r="AAQ1">
            <v>43810</v>
          </cell>
          <cell r="AAR1">
            <v>43811</v>
          </cell>
          <cell r="AAS1">
            <v>43812</v>
          </cell>
          <cell r="AAT1">
            <v>43813</v>
          </cell>
          <cell r="AAU1">
            <v>43814</v>
          </cell>
          <cell r="AAV1">
            <v>43815</v>
          </cell>
          <cell r="AAW1">
            <v>43816</v>
          </cell>
          <cell r="AAX1">
            <v>43817</v>
          </cell>
          <cell r="AAY1">
            <v>43818</v>
          </cell>
          <cell r="AAZ1">
            <v>43819</v>
          </cell>
          <cell r="ABA1">
            <v>43820</v>
          </cell>
          <cell r="ABB1">
            <v>43821</v>
          </cell>
          <cell r="ABC1">
            <v>43822</v>
          </cell>
          <cell r="ABD1">
            <v>43823</v>
          </cell>
          <cell r="ABE1">
            <v>43824</v>
          </cell>
          <cell r="ABF1">
            <v>43825</v>
          </cell>
          <cell r="ABG1">
            <v>43826</v>
          </cell>
          <cell r="ABH1">
            <v>43827</v>
          </cell>
          <cell r="ABI1">
            <v>43828</v>
          </cell>
          <cell r="ABJ1">
            <v>43829</v>
          </cell>
          <cell r="ABK1">
            <v>43830</v>
          </cell>
          <cell r="ABL1">
            <v>43831</v>
          </cell>
          <cell r="ABM1">
            <v>43832</v>
          </cell>
          <cell r="ABN1">
            <v>43833</v>
          </cell>
          <cell r="ABO1">
            <v>43834</v>
          </cell>
          <cell r="ABP1">
            <v>43835</v>
          </cell>
          <cell r="ABQ1">
            <v>43836</v>
          </cell>
          <cell r="ABR1">
            <v>43837</v>
          </cell>
          <cell r="ABS1">
            <v>43838</v>
          </cell>
          <cell r="ABT1">
            <v>43839</v>
          </cell>
          <cell r="ABU1">
            <v>43840</v>
          </cell>
          <cell r="ABV1">
            <v>43841</v>
          </cell>
          <cell r="ABW1">
            <v>43842</v>
          </cell>
          <cell r="ABX1">
            <v>43843</v>
          </cell>
          <cell r="ABY1">
            <v>43844</v>
          </cell>
          <cell r="ABZ1">
            <v>43845</v>
          </cell>
          <cell r="ACA1">
            <v>43846</v>
          </cell>
          <cell r="ACB1">
            <v>43847</v>
          </cell>
          <cell r="ACC1">
            <v>43848</v>
          </cell>
          <cell r="ACD1">
            <v>43849</v>
          </cell>
          <cell r="ACE1">
            <v>43850</v>
          </cell>
          <cell r="ACF1">
            <v>43851</v>
          </cell>
          <cell r="ACG1">
            <v>43852</v>
          </cell>
          <cell r="ACH1">
            <v>43853</v>
          </cell>
          <cell r="ACI1">
            <v>43854</v>
          </cell>
          <cell r="ACJ1">
            <v>43855</v>
          </cell>
          <cell r="ACK1">
            <v>43856</v>
          </cell>
          <cell r="ACL1">
            <v>43857</v>
          </cell>
          <cell r="ACM1">
            <v>43858</v>
          </cell>
          <cell r="ACN1">
            <v>43859</v>
          </cell>
          <cell r="ACO1">
            <v>43860</v>
          </cell>
          <cell r="ACP1">
            <v>43861</v>
          </cell>
          <cell r="ACQ1">
            <v>43862</v>
          </cell>
          <cell r="ACR1">
            <v>43863</v>
          </cell>
          <cell r="ACS1">
            <v>43864</v>
          </cell>
          <cell r="ACT1">
            <v>43865</v>
          </cell>
          <cell r="ACU1">
            <v>43866</v>
          </cell>
          <cell r="ACV1">
            <v>43867</v>
          </cell>
          <cell r="ACW1">
            <v>43868</v>
          </cell>
          <cell r="ACX1">
            <v>43869</v>
          </cell>
          <cell r="ACY1">
            <v>43870</v>
          </cell>
          <cell r="ACZ1">
            <v>43871</v>
          </cell>
          <cell r="ADA1">
            <v>43872</v>
          </cell>
          <cell r="ADB1">
            <v>43873</v>
          </cell>
          <cell r="ADC1">
            <v>43874</v>
          </cell>
          <cell r="ADD1">
            <v>43875</v>
          </cell>
          <cell r="ADE1">
            <v>43876</v>
          </cell>
          <cell r="ADF1">
            <v>43877</v>
          </cell>
          <cell r="ADG1">
            <v>43878</v>
          </cell>
          <cell r="ADH1">
            <v>43879</v>
          </cell>
          <cell r="ADI1">
            <v>43880</v>
          </cell>
          <cell r="ADJ1">
            <v>43881</v>
          </cell>
          <cell r="ADK1">
            <v>43882</v>
          </cell>
          <cell r="ADL1">
            <v>43883</v>
          </cell>
          <cell r="ADM1">
            <v>43884</v>
          </cell>
          <cell r="ADN1">
            <v>43885</v>
          </cell>
          <cell r="ADO1">
            <v>43886</v>
          </cell>
          <cell r="ADP1">
            <v>43887</v>
          </cell>
          <cell r="ADQ1">
            <v>43888</v>
          </cell>
          <cell r="ADR1">
            <v>43889</v>
          </cell>
          <cell r="ADS1">
            <v>43890</v>
          </cell>
          <cell r="ADT1">
            <v>43891</v>
          </cell>
          <cell r="ADU1">
            <v>43892</v>
          </cell>
          <cell r="ADV1">
            <v>43893</v>
          </cell>
          <cell r="ADW1">
            <v>43894</v>
          </cell>
          <cell r="ADX1">
            <v>43895</v>
          </cell>
          <cell r="ADY1">
            <v>43896</v>
          </cell>
          <cell r="ADZ1">
            <v>43897</v>
          </cell>
          <cell r="AEA1">
            <v>43898</v>
          </cell>
          <cell r="AEB1">
            <v>43899</v>
          </cell>
          <cell r="AEC1">
            <v>43900</v>
          </cell>
          <cell r="AED1">
            <v>43901</v>
          </cell>
          <cell r="AEE1">
            <v>43902</v>
          </cell>
          <cell r="AEF1">
            <v>43903</v>
          </cell>
          <cell r="AEG1">
            <v>43904</v>
          </cell>
          <cell r="AEH1">
            <v>43905</v>
          </cell>
          <cell r="AEI1">
            <v>43906</v>
          </cell>
          <cell r="AEJ1">
            <v>43907</v>
          </cell>
          <cell r="AEK1">
            <v>43908</v>
          </cell>
          <cell r="AEL1">
            <v>43909</v>
          </cell>
          <cell r="AEM1">
            <v>43910</v>
          </cell>
          <cell r="AEN1">
            <v>43911</v>
          </cell>
          <cell r="AEO1">
            <v>43912</v>
          </cell>
          <cell r="AEP1">
            <v>43913</v>
          </cell>
          <cell r="AEQ1">
            <v>43914</v>
          </cell>
          <cell r="AER1">
            <v>43915</v>
          </cell>
          <cell r="AES1">
            <v>43916</v>
          </cell>
          <cell r="AET1">
            <v>43917</v>
          </cell>
          <cell r="AEU1">
            <v>43918</v>
          </cell>
          <cell r="AEV1">
            <v>43919</v>
          </cell>
          <cell r="AEW1">
            <v>43920</v>
          </cell>
          <cell r="AEX1">
            <v>43921</v>
          </cell>
          <cell r="AEY1">
            <v>43922</v>
          </cell>
          <cell r="AEZ1">
            <v>43923</v>
          </cell>
          <cell r="AFA1">
            <v>43924</v>
          </cell>
          <cell r="AFB1">
            <v>43925</v>
          </cell>
          <cell r="AFC1">
            <v>43926</v>
          </cell>
          <cell r="AFD1">
            <v>43927</v>
          </cell>
          <cell r="AFE1">
            <v>43928</v>
          </cell>
          <cell r="AFF1">
            <v>43929</v>
          </cell>
          <cell r="AFG1">
            <v>43930</v>
          </cell>
          <cell r="AFH1">
            <v>43931</v>
          </cell>
          <cell r="AFI1">
            <v>43932</v>
          </cell>
          <cell r="AFJ1">
            <v>43933</v>
          </cell>
          <cell r="AFK1">
            <v>43934</v>
          </cell>
          <cell r="AFL1">
            <v>43935</v>
          </cell>
          <cell r="AFM1">
            <v>43936</v>
          </cell>
          <cell r="AFN1">
            <v>43937</v>
          </cell>
          <cell r="AFO1">
            <v>43938</v>
          </cell>
          <cell r="AFP1">
            <v>43939</v>
          </cell>
          <cell r="AFQ1">
            <v>43940</v>
          </cell>
          <cell r="AFR1">
            <v>43941</v>
          </cell>
          <cell r="AFS1">
            <v>43942</v>
          </cell>
          <cell r="AFT1">
            <v>43943</v>
          </cell>
          <cell r="AFU1">
            <v>43944</v>
          </cell>
          <cell r="AFV1">
            <v>43945</v>
          </cell>
          <cell r="AFW1">
            <v>43946</v>
          </cell>
          <cell r="AFX1">
            <v>43947</v>
          </cell>
          <cell r="AFY1">
            <v>43948</v>
          </cell>
          <cell r="AFZ1">
            <v>43949</v>
          </cell>
          <cell r="AGA1">
            <v>43950</v>
          </cell>
          <cell r="AGB1">
            <v>43951</v>
          </cell>
          <cell r="AGC1">
            <v>43952</v>
          </cell>
          <cell r="AGD1">
            <v>43953</v>
          </cell>
          <cell r="AGE1">
            <v>43954</v>
          </cell>
          <cell r="AGF1">
            <v>43955</v>
          </cell>
          <cell r="AGG1">
            <v>43956</v>
          </cell>
          <cell r="AGH1">
            <v>43957</v>
          </cell>
          <cell r="AGI1">
            <v>43958</v>
          </cell>
          <cell r="AGJ1">
            <v>43959</v>
          </cell>
          <cell r="AGK1">
            <v>43960</v>
          </cell>
          <cell r="AGL1">
            <v>43961</v>
          </cell>
          <cell r="AGM1">
            <v>43962</v>
          </cell>
          <cell r="AGN1">
            <v>43963</v>
          </cell>
          <cell r="AGO1">
            <v>43964</v>
          </cell>
          <cell r="AGP1">
            <v>43965</v>
          </cell>
          <cell r="AGQ1">
            <v>43966</v>
          </cell>
          <cell r="AGR1">
            <v>43967</v>
          </cell>
          <cell r="AGS1">
            <v>43968</v>
          </cell>
          <cell r="AGT1">
            <v>43969</v>
          </cell>
          <cell r="AGU1">
            <v>43970</v>
          </cell>
          <cell r="AGV1">
            <v>43971</v>
          </cell>
          <cell r="AGW1">
            <v>43972</v>
          </cell>
          <cell r="AGX1">
            <v>43973</v>
          </cell>
          <cell r="AGY1">
            <v>43974</v>
          </cell>
          <cell r="AGZ1">
            <v>43975</v>
          </cell>
          <cell r="AHA1">
            <v>43976</v>
          </cell>
          <cell r="AHB1">
            <v>43977</v>
          </cell>
          <cell r="AHC1">
            <v>43978</v>
          </cell>
          <cell r="AHD1">
            <v>43979</v>
          </cell>
          <cell r="AHE1">
            <v>43980</v>
          </cell>
          <cell r="AHF1">
            <v>43981</v>
          </cell>
          <cell r="AHG1">
            <v>43982</v>
          </cell>
          <cell r="AHH1">
            <v>43983</v>
          </cell>
          <cell r="AHI1">
            <v>43984</v>
          </cell>
          <cell r="AHJ1">
            <v>43985</v>
          </cell>
          <cell r="AHK1">
            <v>43986</v>
          </cell>
          <cell r="AHL1">
            <v>43987</v>
          </cell>
          <cell r="AHM1">
            <v>43988</v>
          </cell>
          <cell r="AHN1">
            <v>43989</v>
          </cell>
          <cell r="AHO1">
            <v>43990</v>
          </cell>
          <cell r="AHP1">
            <v>43991</v>
          </cell>
          <cell r="AHQ1">
            <v>43992</v>
          </cell>
          <cell r="AHR1">
            <v>43993</v>
          </cell>
          <cell r="AHS1">
            <v>43994</v>
          </cell>
          <cell r="AHT1">
            <v>43995</v>
          </cell>
          <cell r="AHU1">
            <v>43996</v>
          </cell>
          <cell r="AHV1">
            <v>43997</v>
          </cell>
          <cell r="AHW1">
            <v>43998</v>
          </cell>
          <cell r="AHX1">
            <v>43999</v>
          </cell>
          <cell r="AHY1">
            <v>44000</v>
          </cell>
          <cell r="AHZ1">
            <v>44001</v>
          </cell>
          <cell r="AIA1">
            <v>44002</v>
          </cell>
          <cell r="AIB1">
            <v>44003</v>
          </cell>
          <cell r="AIC1">
            <v>44004</v>
          </cell>
          <cell r="AID1">
            <v>44005</v>
          </cell>
          <cell r="AIE1">
            <v>44006</v>
          </cell>
          <cell r="AIF1">
            <v>44007</v>
          </cell>
          <cell r="AIG1">
            <v>44008</v>
          </cell>
          <cell r="AIH1">
            <v>44009</v>
          </cell>
          <cell r="AII1">
            <v>44010</v>
          </cell>
          <cell r="AIJ1">
            <v>44011</v>
          </cell>
          <cell r="AIK1">
            <v>44012</v>
          </cell>
          <cell r="AIL1">
            <v>44013</v>
          </cell>
          <cell r="AIM1">
            <v>44014</v>
          </cell>
          <cell r="AIN1">
            <v>44015</v>
          </cell>
          <cell r="AIO1">
            <v>44016</v>
          </cell>
          <cell r="AIP1">
            <v>44017</v>
          </cell>
          <cell r="AIQ1">
            <v>44018</v>
          </cell>
          <cell r="AIR1">
            <v>44019</v>
          </cell>
          <cell r="AIS1">
            <v>44020</v>
          </cell>
          <cell r="AIT1">
            <v>44021</v>
          </cell>
          <cell r="AIU1">
            <v>44022</v>
          </cell>
          <cell r="AIV1">
            <v>44023</v>
          </cell>
          <cell r="AIW1">
            <v>44024</v>
          </cell>
          <cell r="AIX1">
            <v>44025</v>
          </cell>
          <cell r="AIY1">
            <v>44026</v>
          </cell>
          <cell r="AIZ1">
            <v>44027</v>
          </cell>
          <cell r="AJA1">
            <v>44028</v>
          </cell>
          <cell r="AJB1">
            <v>44029</v>
          </cell>
          <cell r="AJC1">
            <v>44030</v>
          </cell>
          <cell r="AJD1">
            <v>44031</v>
          </cell>
          <cell r="AJE1">
            <v>44032</v>
          </cell>
          <cell r="AJF1">
            <v>44033</v>
          </cell>
          <cell r="AJG1">
            <v>44034</v>
          </cell>
          <cell r="AJH1">
            <v>44035</v>
          </cell>
          <cell r="AJI1">
            <v>44036</v>
          </cell>
          <cell r="AJJ1">
            <v>44037</v>
          </cell>
          <cell r="AJK1">
            <v>44038</v>
          </cell>
          <cell r="AJL1">
            <v>44039</v>
          </cell>
          <cell r="AJM1">
            <v>44040</v>
          </cell>
          <cell r="AJN1">
            <v>44041</v>
          </cell>
          <cell r="AJO1">
            <v>44042</v>
          </cell>
          <cell r="AJP1">
            <v>44043</v>
          </cell>
          <cell r="AJQ1">
            <v>44044</v>
          </cell>
          <cell r="AJR1">
            <v>44045</v>
          </cell>
          <cell r="AJS1">
            <v>44046</v>
          </cell>
          <cell r="AJT1">
            <v>44047</v>
          </cell>
          <cell r="AJU1">
            <v>44048</v>
          </cell>
          <cell r="AJV1">
            <v>44049</v>
          </cell>
          <cell r="AJW1">
            <v>44050</v>
          </cell>
          <cell r="AJX1">
            <v>44051</v>
          </cell>
          <cell r="AJY1">
            <v>44052</v>
          </cell>
          <cell r="AJZ1">
            <v>44053</v>
          </cell>
          <cell r="AKA1">
            <v>44054</v>
          </cell>
          <cell r="AKB1">
            <v>44055</v>
          </cell>
          <cell r="AKC1">
            <v>44056</v>
          </cell>
          <cell r="AKD1">
            <v>44057</v>
          </cell>
          <cell r="AKE1">
            <v>44058</v>
          </cell>
          <cell r="AKF1">
            <v>44059</v>
          </cell>
          <cell r="AKG1">
            <v>44060</v>
          </cell>
          <cell r="AKH1">
            <v>44061</v>
          </cell>
          <cell r="AKI1">
            <v>44062</v>
          </cell>
          <cell r="AKJ1">
            <v>44063</v>
          </cell>
          <cell r="AKK1">
            <v>44064</v>
          </cell>
          <cell r="AKL1">
            <v>44065</v>
          </cell>
          <cell r="AKM1">
            <v>44066</v>
          </cell>
          <cell r="AKN1">
            <v>44067</v>
          </cell>
          <cell r="AKO1">
            <v>44068</v>
          </cell>
          <cell r="AKP1">
            <v>44069</v>
          </cell>
          <cell r="AKQ1">
            <v>44070</v>
          </cell>
          <cell r="AKR1">
            <v>44071</v>
          </cell>
          <cell r="AKS1">
            <v>44072</v>
          </cell>
          <cell r="AKT1">
            <v>44073</v>
          </cell>
          <cell r="AKU1">
            <v>44074</v>
          </cell>
          <cell r="AKV1">
            <v>44075</v>
          </cell>
          <cell r="AKW1">
            <v>44076</v>
          </cell>
          <cell r="AKX1">
            <v>44077</v>
          </cell>
          <cell r="AKY1">
            <v>44078</v>
          </cell>
          <cell r="AKZ1">
            <v>44079</v>
          </cell>
          <cell r="ALA1">
            <v>44080</v>
          </cell>
          <cell r="ALB1">
            <v>44081</v>
          </cell>
          <cell r="ALC1">
            <v>44082</v>
          </cell>
          <cell r="ALD1">
            <v>44083</v>
          </cell>
          <cell r="ALE1">
            <v>44084</v>
          </cell>
          <cell r="ALF1">
            <v>44085</v>
          </cell>
          <cell r="ALG1">
            <v>44086</v>
          </cell>
          <cell r="ALH1">
            <v>44087</v>
          </cell>
          <cell r="ALI1">
            <v>44088</v>
          </cell>
          <cell r="ALJ1">
            <v>44089</v>
          </cell>
          <cell r="ALK1">
            <v>44090</v>
          </cell>
          <cell r="ALL1">
            <v>44091</v>
          </cell>
          <cell r="ALM1">
            <v>44092</v>
          </cell>
          <cell r="ALN1">
            <v>44093</v>
          </cell>
          <cell r="ALO1">
            <v>44094</v>
          </cell>
          <cell r="ALP1">
            <v>44095</v>
          </cell>
          <cell r="ALQ1">
            <v>44096</v>
          </cell>
          <cell r="ALR1">
            <v>44097</v>
          </cell>
          <cell r="ALS1">
            <v>44098</v>
          </cell>
          <cell r="ALT1">
            <v>44099</v>
          </cell>
          <cell r="ALU1">
            <v>44100</v>
          </cell>
          <cell r="ALV1">
            <v>44101</v>
          </cell>
          <cell r="ALW1">
            <v>44102</v>
          </cell>
          <cell r="ALX1">
            <v>44103</v>
          </cell>
          <cell r="ALY1">
            <v>44104</v>
          </cell>
          <cell r="ALZ1">
            <v>44105</v>
          </cell>
          <cell r="AMA1">
            <v>44106</v>
          </cell>
          <cell r="AMB1">
            <v>44107</v>
          </cell>
          <cell r="AMC1">
            <v>44108</v>
          </cell>
          <cell r="AMD1">
            <v>44109</v>
          </cell>
          <cell r="AME1">
            <v>44110</v>
          </cell>
          <cell r="AMF1">
            <v>44111</v>
          </cell>
          <cell r="AMG1">
            <v>44112</v>
          </cell>
          <cell r="AMH1">
            <v>44113</v>
          </cell>
          <cell r="AMI1">
            <v>44114</v>
          </cell>
          <cell r="AMJ1">
            <v>44115</v>
          </cell>
          <cell r="AMK1">
            <v>44116</v>
          </cell>
          <cell r="AML1">
            <v>44117</v>
          </cell>
          <cell r="AMM1">
            <v>44118</v>
          </cell>
          <cell r="AMN1">
            <v>44119</v>
          </cell>
          <cell r="AMO1">
            <v>44120</v>
          </cell>
          <cell r="AMP1">
            <v>44121</v>
          </cell>
          <cell r="AMQ1">
            <v>44122</v>
          </cell>
          <cell r="AMR1">
            <v>44123</v>
          </cell>
          <cell r="AMS1">
            <v>44124</v>
          </cell>
          <cell r="AMT1">
            <v>44125</v>
          </cell>
          <cell r="AMU1">
            <v>44126</v>
          </cell>
          <cell r="AMV1">
            <v>44127</v>
          </cell>
          <cell r="AMW1">
            <v>44128</v>
          </cell>
          <cell r="AMX1">
            <v>44129</v>
          </cell>
          <cell r="AMY1">
            <v>44130</v>
          </cell>
          <cell r="AMZ1">
            <v>44131</v>
          </cell>
          <cell r="ANA1">
            <v>44132</v>
          </cell>
          <cell r="ANB1">
            <v>44133</v>
          </cell>
          <cell r="ANC1">
            <v>44134</v>
          </cell>
          <cell r="AND1">
            <v>44135</v>
          </cell>
          <cell r="ANE1">
            <v>44136</v>
          </cell>
          <cell r="ANF1">
            <v>44137</v>
          </cell>
          <cell r="ANG1">
            <v>44138</v>
          </cell>
          <cell r="ANH1">
            <v>44139</v>
          </cell>
          <cell r="ANI1">
            <v>44140</v>
          </cell>
          <cell r="ANJ1">
            <v>44141</v>
          </cell>
          <cell r="ANK1">
            <v>44142</v>
          </cell>
          <cell r="ANL1">
            <v>44143</v>
          </cell>
          <cell r="ANM1">
            <v>44144</v>
          </cell>
          <cell r="ANN1">
            <v>44145</v>
          </cell>
          <cell r="ANO1">
            <v>44146</v>
          </cell>
          <cell r="ANP1">
            <v>44147</v>
          </cell>
          <cell r="ANQ1">
            <v>44148</v>
          </cell>
          <cell r="ANR1">
            <v>44149</v>
          </cell>
          <cell r="ANS1">
            <v>44150</v>
          </cell>
          <cell r="ANT1">
            <v>44151</v>
          </cell>
          <cell r="ANU1">
            <v>44152</v>
          </cell>
          <cell r="ANV1">
            <v>44153</v>
          </cell>
          <cell r="ANW1">
            <v>44154</v>
          </cell>
          <cell r="ANX1">
            <v>44155</v>
          </cell>
          <cell r="ANY1">
            <v>44156</v>
          </cell>
          <cell r="ANZ1">
            <v>44157</v>
          </cell>
          <cell r="AOA1">
            <v>44158</v>
          </cell>
          <cell r="AOB1">
            <v>44159</v>
          </cell>
          <cell r="AOC1">
            <v>44160</v>
          </cell>
          <cell r="AOD1">
            <v>44161</v>
          </cell>
          <cell r="AOE1">
            <v>44162</v>
          </cell>
          <cell r="AOF1">
            <v>44163</v>
          </cell>
          <cell r="AOG1">
            <v>44164</v>
          </cell>
          <cell r="AOH1">
            <v>44165</v>
          </cell>
          <cell r="AOI1">
            <v>44166</v>
          </cell>
          <cell r="AOJ1">
            <v>44167</v>
          </cell>
          <cell r="AOK1">
            <v>44168</v>
          </cell>
          <cell r="AOL1">
            <v>44169</v>
          </cell>
          <cell r="AOM1">
            <v>44170</v>
          </cell>
          <cell r="AON1">
            <v>44171</v>
          </cell>
          <cell r="AOO1">
            <v>44172</v>
          </cell>
          <cell r="AOP1">
            <v>44173</v>
          </cell>
          <cell r="AOQ1">
            <v>44174</v>
          </cell>
          <cell r="AOR1">
            <v>44175</v>
          </cell>
          <cell r="AOS1">
            <v>44176</v>
          </cell>
          <cell r="AOT1">
            <v>44177</v>
          </cell>
          <cell r="AOU1">
            <v>44178</v>
          </cell>
          <cell r="AOV1">
            <v>44179</v>
          </cell>
          <cell r="AOW1">
            <v>44180</v>
          </cell>
          <cell r="AOX1">
            <v>44181</v>
          </cell>
          <cell r="AOY1">
            <v>44182</v>
          </cell>
          <cell r="AOZ1">
            <v>44183</v>
          </cell>
          <cell r="APA1">
            <v>44184</v>
          </cell>
          <cell r="APB1">
            <v>44185</v>
          </cell>
          <cell r="APC1">
            <v>44186</v>
          </cell>
          <cell r="APD1">
            <v>44187</v>
          </cell>
          <cell r="APE1">
            <v>44188</v>
          </cell>
          <cell r="APF1">
            <v>44189</v>
          </cell>
          <cell r="APG1">
            <v>44190</v>
          </cell>
          <cell r="APH1">
            <v>44191</v>
          </cell>
          <cell r="API1">
            <v>44192</v>
          </cell>
          <cell r="APJ1">
            <v>44193</v>
          </cell>
          <cell r="APK1">
            <v>44194</v>
          </cell>
          <cell r="APL1">
            <v>44195</v>
          </cell>
          <cell r="APM1">
            <v>44196</v>
          </cell>
          <cell r="APP1">
            <v>43770</v>
          </cell>
          <cell r="APQ1">
            <v>43800</v>
          </cell>
          <cell r="APR1">
            <v>43831</v>
          </cell>
          <cell r="APS1">
            <v>43862</v>
          </cell>
          <cell r="APT1">
            <v>43891</v>
          </cell>
          <cell r="APU1">
            <v>43922</v>
          </cell>
          <cell r="APV1">
            <v>43952</v>
          </cell>
          <cell r="APW1">
            <v>43983</v>
          </cell>
          <cell r="APX1">
            <v>44013</v>
          </cell>
          <cell r="APY1">
            <v>44044</v>
          </cell>
          <cell r="APZ1">
            <v>44075</v>
          </cell>
          <cell r="AQA1">
            <v>44105</v>
          </cell>
          <cell r="AQB1">
            <v>44136</v>
          </cell>
          <cell r="AQC1">
            <v>44166</v>
          </cell>
        </row>
        <row r="2">
          <cell r="A2" t="str">
            <v>N0122789</v>
          </cell>
          <cell r="B2" t="str">
            <v>Durant</v>
          </cell>
          <cell r="C2" t="str">
            <v>Robert</v>
          </cell>
          <cell r="D2" t="str">
            <v>Durant Robert</v>
          </cell>
          <cell r="E2">
            <v>0</v>
          </cell>
          <cell r="F2" t="str">
            <v>NHA-32</v>
          </cell>
          <cell r="G2" t="str">
            <v>Administratif</v>
          </cell>
          <cell r="J2" t="str">
            <v>REPOS</v>
          </cell>
          <cell r="K2" t="str">
            <v>Congés</v>
          </cell>
          <cell r="L2" t="str">
            <v>Congés</v>
          </cell>
          <cell r="M2" t="str">
            <v>Congés</v>
          </cell>
          <cell r="N2" t="str">
            <v>Congés</v>
          </cell>
          <cell r="O2" t="str">
            <v>REPOS</v>
          </cell>
          <cell r="P2" t="str">
            <v>REPOS</v>
          </cell>
          <cell r="Q2" t="str">
            <v>Standard 11H-15H / 15H30-19H</v>
          </cell>
          <cell r="R2" t="str">
            <v>Standard 11H-15H / 15H30-19H</v>
          </cell>
          <cell r="S2" t="str">
            <v>Standard 11H-15H / 15H30-19H</v>
          </cell>
          <cell r="T2" t="str">
            <v>Standard 11H-15H / 15H30-19H</v>
          </cell>
          <cell r="U2" t="str">
            <v>Standard 11H-15H / 15H30-19H</v>
          </cell>
          <cell r="V2" t="str">
            <v>REPOS</v>
          </cell>
          <cell r="W2" t="str">
            <v>REPOS</v>
          </cell>
          <cell r="X2" t="str">
            <v>Standard 11H-15H / 15H30-19H</v>
          </cell>
          <cell r="Y2" t="str">
            <v>Standard 11H-15H / 15H30-19H</v>
          </cell>
          <cell r="Z2" t="str">
            <v>Standard 11H-15H / 15H30-19H</v>
          </cell>
          <cell r="AA2" t="str">
            <v>Standard 11H-15H / 15H30-19H</v>
          </cell>
          <cell r="AB2" t="str">
            <v>Standard 11H-15H / 15H30-19H</v>
          </cell>
          <cell r="AC2" t="str">
            <v>REPOS</v>
          </cell>
          <cell r="AD2" t="str">
            <v>REPOS</v>
          </cell>
          <cell r="AE2" t="str">
            <v>Standard 11H-15H / 15H30-19H</v>
          </cell>
          <cell r="AF2" t="str">
            <v>Standard 11H-15H / 15H30-19H</v>
          </cell>
          <cell r="AG2" t="str">
            <v>Standard 11H-15H / 15H30-19H</v>
          </cell>
          <cell r="AH2" t="str">
            <v>Standard 11H-15H / 15H30-19H</v>
          </cell>
          <cell r="AI2" t="str">
            <v>Standard 11H-15H / 15H30-19H</v>
          </cell>
          <cell r="AJ2" t="str">
            <v>REPOS</v>
          </cell>
          <cell r="AK2" t="str">
            <v>REPOS</v>
          </cell>
          <cell r="AL2" t="str">
            <v>Standard 11H-15H / 15H30-19H</v>
          </cell>
          <cell r="AM2" t="str">
            <v>Standard 11H-15H / 15H30-19H</v>
          </cell>
          <cell r="AN2" t="str">
            <v>Standard 11H-15H / 15H30-19H</v>
          </cell>
          <cell r="AO2" t="str">
            <v>Standard 11H-15H / 15H30-19H</v>
          </cell>
          <cell r="AP2" t="str">
            <v>Standard 11H-15H / 15H30-19H</v>
          </cell>
          <cell r="AQ2" t="str">
            <v>REPOS</v>
          </cell>
          <cell r="AR2" t="str">
            <v>REPOS</v>
          </cell>
          <cell r="AS2" t="str">
            <v>Congés</v>
          </cell>
          <cell r="AT2" t="str">
            <v>Standard 11H-15H / 15H30-19H</v>
          </cell>
          <cell r="AU2" t="str">
            <v>Standard 11H-15H / 15H30-19H</v>
          </cell>
          <cell r="AV2" t="str">
            <v>Standard 11H-15H / 15H30-19H</v>
          </cell>
          <cell r="AW2" t="str">
            <v>Standard 11H-15H / 15H30-19H</v>
          </cell>
          <cell r="AX2" t="str">
            <v>REPOS</v>
          </cell>
          <cell r="AY2" t="str">
            <v>REPOS</v>
          </cell>
          <cell r="AZ2" t="str">
            <v>Standard 11H-15H / 15H30-19H</v>
          </cell>
          <cell r="BA2" t="str">
            <v>Standard 11H-15H / 15H30-19H</v>
          </cell>
          <cell r="BB2" t="str">
            <v>Standard 11H-15H / 15H30-19H</v>
          </cell>
          <cell r="BC2" t="str">
            <v>Standard 11H-15H / 15H30-19H</v>
          </cell>
          <cell r="BD2" t="str">
            <v>Standard 11H-15H / 15H30-19H</v>
          </cell>
          <cell r="BE2" t="str">
            <v>REPOS</v>
          </cell>
          <cell r="BF2" t="str">
            <v>REPOS</v>
          </cell>
          <cell r="BG2" t="str">
            <v>Standard 11H-15H / 15H30-19H</v>
          </cell>
          <cell r="BH2" t="str">
            <v>Standard 11H-15H / 15H30-19H</v>
          </cell>
          <cell r="BI2" t="str">
            <v>Standard 11H-15H / 15H30-19H</v>
          </cell>
          <cell r="BJ2" t="str">
            <v>Standard 11H-15H / 15H30-19H</v>
          </cell>
          <cell r="BK2" t="str">
            <v>Congés</v>
          </cell>
          <cell r="BL2" t="str">
            <v>REPOS</v>
          </cell>
          <cell r="BM2" t="str">
            <v>REPOS</v>
          </cell>
          <cell r="BN2" t="str">
            <v>Standard 11H-15H / 15H30-19H</v>
          </cell>
          <cell r="BO2" t="str">
            <v>Standard 11H-15H / 15H30-19H</v>
          </cell>
          <cell r="BP2" t="str">
            <v>Standard 11H-15H / 15H30-19H</v>
          </cell>
          <cell r="BQ2" t="str">
            <v>Standard 11H-15H / 15H30-19H</v>
          </cell>
          <cell r="BR2" t="str">
            <v>Standard 11H-15H / 15H30-19H</v>
          </cell>
          <cell r="BS2" t="str">
            <v>REPOS</v>
          </cell>
          <cell r="BT2" t="str">
            <v>REPOS</v>
          </cell>
          <cell r="BU2" t="str">
            <v>Standard 11H-15H / 15H30-19H</v>
          </cell>
          <cell r="BV2" t="str">
            <v>Standard 11H-15H / 15H30-19H</v>
          </cell>
          <cell r="BW2" t="str">
            <v>Standard 11H-15H / 15H30-19H</v>
          </cell>
          <cell r="BX2" t="str">
            <v>Standard 11H-15H / 15H30-19H</v>
          </cell>
          <cell r="BY2" t="str">
            <v>Standard 11H-15H / 15H30-19H</v>
          </cell>
          <cell r="BZ2" t="str">
            <v>REPOS</v>
          </cell>
          <cell r="CA2" t="str">
            <v>REPOS</v>
          </cell>
          <cell r="CB2" t="str">
            <v>Standard 11H-15H / 15H30-19H</v>
          </cell>
          <cell r="CC2" t="str">
            <v>Standard 11H-15H / 15H30-19H</v>
          </cell>
          <cell r="CD2" t="str">
            <v>Standard 11H-15H / 15H30-19H</v>
          </cell>
          <cell r="CE2" t="str">
            <v>Standard 11H-15H / 15H30-19H</v>
          </cell>
          <cell r="CF2" t="str">
            <v>Standard 11H-15H / 15H30-19H</v>
          </cell>
          <cell r="CG2" t="str">
            <v>REPOS</v>
          </cell>
          <cell r="CH2" t="str">
            <v>REPOS</v>
          </cell>
          <cell r="CI2" t="str">
            <v>Standard 11H-15H / 15H30-19H</v>
          </cell>
          <cell r="CJ2" t="str">
            <v>Standard 11H-15H / 15H30-19H</v>
          </cell>
          <cell r="CK2" t="str">
            <v>Standard 11H-15H / 15H30-19H</v>
          </cell>
          <cell r="CL2" t="str">
            <v>Standard 11H-15H / 15H30-19H</v>
          </cell>
          <cell r="CM2" t="str">
            <v>Standard 11H-15H / 15H30-19H</v>
          </cell>
          <cell r="CN2" t="str">
            <v>REPOS</v>
          </cell>
          <cell r="CO2" t="str">
            <v>REPOS</v>
          </cell>
          <cell r="CP2" t="str">
            <v>Standard 11H-15H / 15H30-19H</v>
          </cell>
          <cell r="CQ2" t="str">
            <v>Standard 11H-15H / 15H30-19H</v>
          </cell>
          <cell r="CR2" t="str">
            <v>Standard 11H-15H / 15H30-19H</v>
          </cell>
          <cell r="CS2" t="str">
            <v>Standard 11H-15H / 15H30-19H</v>
          </cell>
          <cell r="CT2" t="str">
            <v>Standard 11H-15H / 15H30-19H</v>
          </cell>
          <cell r="CU2" t="str">
            <v>REPOS</v>
          </cell>
          <cell r="CV2" t="str">
            <v>REPOS</v>
          </cell>
          <cell r="CW2" t="str">
            <v>REPOS</v>
          </cell>
          <cell r="CX2" t="str">
            <v>Standard 11H-15H / 15H30-19H</v>
          </cell>
          <cell r="CY2" t="str">
            <v>Standard 11H-15H / 15H30-19H</v>
          </cell>
          <cell r="CZ2" t="str">
            <v>Standard 11H-15H / 15H30-19H</v>
          </cell>
          <cell r="DA2" t="str">
            <v>Standard 11H-15H / 15H30-19H</v>
          </cell>
          <cell r="DB2" t="str">
            <v>REPOS</v>
          </cell>
          <cell r="DC2" t="str">
            <v>REPOS</v>
          </cell>
          <cell r="DD2" t="str">
            <v>Standard 11H-15H / 15H30-19H</v>
          </cell>
          <cell r="DE2" t="str">
            <v>Standard 11H-15H / 15H30-19H</v>
          </cell>
          <cell r="DF2" t="str">
            <v>Standard 11H-15H / 15H30-19H</v>
          </cell>
          <cell r="DG2" t="str">
            <v>Standard 11H-15H / 15H30-19H</v>
          </cell>
          <cell r="DH2" t="str">
            <v>Congés</v>
          </cell>
          <cell r="DI2" t="str">
            <v>REPOS</v>
          </cell>
          <cell r="DJ2" t="str">
            <v>REPOS</v>
          </cell>
          <cell r="DK2" t="str">
            <v>Standard 11H-15H / 15H30-19H</v>
          </cell>
          <cell r="DL2" t="str">
            <v>Standard 11H-15H / 15H30-19H</v>
          </cell>
          <cell r="DM2" t="str">
            <v>Standard 11H-15H / 15H30-19H</v>
          </cell>
          <cell r="DN2" t="str">
            <v>Standard 11H-15H / 15H30-19H</v>
          </cell>
          <cell r="DO2" t="str">
            <v>Standard 11H-15H / 15H30-19H</v>
          </cell>
          <cell r="DP2" t="str">
            <v>REPOS</v>
          </cell>
          <cell r="DQ2" t="str">
            <v>REPOS</v>
          </cell>
          <cell r="DR2" t="str">
            <v>Standard 11H-15H / 15H30-19H</v>
          </cell>
          <cell r="DS2" t="str">
            <v>Standard 11H-15H / 15H30-19H</v>
          </cell>
          <cell r="DT2" t="str">
            <v>Standard 11H-15H / 15H30-19H</v>
          </cell>
          <cell r="DU2" t="str">
            <v>Standard 11H-15H / 15H30-19H</v>
          </cell>
          <cell r="DV2" t="str">
            <v>Standard 11H-15H / 15H30-19H</v>
          </cell>
          <cell r="DW2" t="str">
            <v>REPOS</v>
          </cell>
          <cell r="DX2" t="str">
            <v>REPOS</v>
          </cell>
          <cell r="DY2" t="str">
            <v>Standard 11H-15H / 15H30-19H</v>
          </cell>
          <cell r="DZ2" t="str">
            <v>REPOS</v>
          </cell>
          <cell r="EA2" t="str">
            <v>Standard 11H-15H / 15H30-19H</v>
          </cell>
          <cell r="EB2" t="str">
            <v>Standard 11H-15H / 15H30-19H</v>
          </cell>
          <cell r="EC2" t="str">
            <v>Congés</v>
          </cell>
          <cell r="ED2" t="str">
            <v>REPOS</v>
          </cell>
          <cell r="EE2" t="str">
            <v>REPOS</v>
          </cell>
          <cell r="EF2" t="str">
            <v>Congés</v>
          </cell>
          <cell r="EG2" t="str">
            <v>REPOS</v>
          </cell>
          <cell r="EH2" t="str">
            <v>Standard 11H-15H / 15H30-19H</v>
          </cell>
          <cell r="EI2" t="str">
            <v>REPOS</v>
          </cell>
          <cell r="EJ2" t="str">
            <v>Standard 11H-15H / 15H30-19H</v>
          </cell>
          <cell r="EK2" t="str">
            <v>REPOS</v>
          </cell>
          <cell r="EL2" t="str">
            <v>REPOS</v>
          </cell>
          <cell r="EM2" t="str">
            <v>Standard 11H-15H / 15H30-19H</v>
          </cell>
          <cell r="EN2" t="str">
            <v>Standard 11H-15H / 15H30-19H</v>
          </cell>
          <cell r="EO2" t="str">
            <v>Standard 11H-15H / 15H30-19H</v>
          </cell>
          <cell r="EP2" t="str">
            <v>Standard 11H-15H / 15H30-19H</v>
          </cell>
          <cell r="EQ2" t="str">
            <v>Standard 11H-15H / 15H30-19H</v>
          </cell>
          <cell r="ER2" t="str">
            <v>REPOS</v>
          </cell>
          <cell r="ES2" t="str">
            <v>REPOS</v>
          </cell>
          <cell r="ET2" t="str">
            <v>Standard 11H-15H / 15H30-19H</v>
          </cell>
          <cell r="EU2" t="str">
            <v>Standard 11H-15H / 15H30-19H</v>
          </cell>
          <cell r="EV2" t="str">
            <v>Standard 11H-15H / 15H30-19H</v>
          </cell>
          <cell r="EW2" t="str">
            <v>Standard 11H-15H / 15H30-19H</v>
          </cell>
          <cell r="EX2" t="str">
            <v>Standard 11H-15H / 15H30-19H</v>
          </cell>
          <cell r="EY2" t="str">
            <v>REPOS</v>
          </cell>
          <cell r="EZ2" t="str">
            <v>REPOS</v>
          </cell>
          <cell r="FA2" t="str">
            <v>Standard 11H-15H / 15H30-19H</v>
          </cell>
          <cell r="FB2" t="str">
            <v>Standard 11H-15H / 15H30-19H</v>
          </cell>
          <cell r="FC2" t="str">
            <v>Standard 11H-15H / 15H30-19H</v>
          </cell>
          <cell r="FD2" t="str">
            <v>Congés</v>
          </cell>
          <cell r="FE2" t="str">
            <v>Congés</v>
          </cell>
          <cell r="FF2" t="str">
            <v>REPOS</v>
          </cell>
          <cell r="FG2" t="str">
            <v>REPOS</v>
          </cell>
          <cell r="FH2" t="str">
            <v>Congés</v>
          </cell>
          <cell r="FI2" t="str">
            <v>Standard 11H-15H / 15H30-19H</v>
          </cell>
          <cell r="FJ2" t="str">
            <v>Standard 11H-15H / 15H30-19H</v>
          </cell>
          <cell r="FK2" t="str">
            <v>Standard 11H-15H / 15H30-19H</v>
          </cell>
          <cell r="FL2" t="str">
            <v>Standard 11H-15H / 15H30-19H</v>
          </cell>
          <cell r="FM2" t="str">
            <v>REPOS</v>
          </cell>
          <cell r="FN2" t="str">
            <v>REPOS</v>
          </cell>
          <cell r="FO2" t="str">
            <v>Standard 11H-15H / 15H30-19H</v>
          </cell>
          <cell r="FP2" t="str">
            <v>Standard 11H-15H / 15H30-19H</v>
          </cell>
          <cell r="FQ2" t="str">
            <v>Standard 11H-15H / 15H30-19H</v>
          </cell>
          <cell r="FR2" t="str">
            <v>Standard 11H-15H / 15H30-19H</v>
          </cell>
          <cell r="FS2" t="str">
            <v>Standard 11H-15H / 15H30-19H</v>
          </cell>
          <cell r="FT2" t="str">
            <v>REPOS</v>
          </cell>
          <cell r="FU2" t="str">
            <v>REPOS</v>
          </cell>
          <cell r="FV2" t="str">
            <v>Standard 11H-15H / 15H30-19H</v>
          </cell>
          <cell r="FW2" t="str">
            <v>Standard 11H-15H / 15H30-19H</v>
          </cell>
          <cell r="FX2" t="str">
            <v>Standard 11H-15H / 15H30-19H</v>
          </cell>
          <cell r="FY2" t="str">
            <v>Standard 8H-12H/13H-16H30 | 16:30-18:30</v>
          </cell>
          <cell r="FZ2" t="str">
            <v>Standard 8H-12H/13H-16H30</v>
          </cell>
          <cell r="GA2" t="str">
            <v>REPOS</v>
          </cell>
          <cell r="GB2" t="str">
            <v>REPOS</v>
          </cell>
          <cell r="GC2" t="str">
            <v>Standard 8H-12H/13H-16H30</v>
          </cell>
          <cell r="GD2" t="str">
            <v>Standard 8H-12H/13H-16H30 | 16:30-18:30</v>
          </cell>
          <cell r="GE2" t="str">
            <v>Standard 8H-12H/13H-16H30</v>
          </cell>
          <cell r="GF2" t="str">
            <v>Standard 8H-12H/13H-16H30 | 16:30-18:30</v>
          </cell>
          <cell r="GG2" t="str">
            <v>Standard 8H-12H/13H-16H30</v>
          </cell>
          <cell r="GH2" t="str">
            <v>RESP SAM AM | 13:00-20:00</v>
          </cell>
          <cell r="GI2" t="str">
            <v>REPOS</v>
          </cell>
          <cell r="GJ2" t="str">
            <v>Standard 8H-12H/13H-16H30 | 16:30-18:30</v>
          </cell>
          <cell r="GK2" t="str">
            <v>Standard 8H-12H/13H-16H30</v>
          </cell>
          <cell r="GL2" t="str">
            <v>Standard 8H-12H/13H-16H30 | 16:30-18:30</v>
          </cell>
          <cell r="GM2" t="str">
            <v>Standard 8H-12H/13H-16H30</v>
          </cell>
          <cell r="GN2" t="str">
            <v>Standard 8H-12H/13H-16H30 | 16:30-18:30</v>
          </cell>
          <cell r="GO2" t="str">
            <v>REPOS</v>
          </cell>
          <cell r="GP2" t="str">
            <v>REPOS</v>
          </cell>
          <cell r="GQ2" t="str">
            <v>Standard 8H-12H/13H-16H30 | 16:30-18:30</v>
          </cell>
          <cell r="GR2" t="str">
            <v>Standard 8H-12H/13H-16H30</v>
          </cell>
          <cell r="GS2" t="str">
            <v>Standard 8H-12H/13H-16H30 | 16:30-18:30</v>
          </cell>
          <cell r="GT2" t="str">
            <v>Standard 8H-12H/13H-16H30</v>
          </cell>
          <cell r="GU2" t="str">
            <v>Standard 8H-12H/13H-16H30 | 16:30-18:30</v>
          </cell>
          <cell r="GV2" t="str">
            <v>REPOS</v>
          </cell>
          <cell r="GW2" t="str">
            <v>REPOS</v>
          </cell>
          <cell r="GX2" t="str">
            <v>Standard 8H-12H/13H-16H30</v>
          </cell>
          <cell r="GY2" t="str">
            <v>Standard 8H-12H/13H-16H30</v>
          </cell>
          <cell r="GZ2" t="str">
            <v>Standard 8H-12H/13H-16H30</v>
          </cell>
          <cell r="HA2" t="str">
            <v>Standard 8H-12H/13H-16H30</v>
          </cell>
          <cell r="HB2" t="str">
            <v>Standard 8H-12H/13H-16H30</v>
          </cell>
          <cell r="HC2" t="str">
            <v>REPOS</v>
          </cell>
          <cell r="HD2" t="str">
            <v>REPOS</v>
          </cell>
          <cell r="HE2" t="str">
            <v>Standard 8H-12H/13H-16H30 | 16:30-18:30</v>
          </cell>
          <cell r="HF2" t="str">
            <v>Standard 8H-12H/13H-16H30</v>
          </cell>
          <cell r="HG2" t="str">
            <v>Standard 8H-12H/13H-16H30 | 16:30-18:30</v>
          </cell>
          <cell r="HH2" t="str">
            <v>Standard 8H-12H/13H-16H30</v>
          </cell>
          <cell r="HI2" t="str">
            <v>Standard 8H-12H/13H-16H30 | 16:30-18:30</v>
          </cell>
          <cell r="HJ2" t="str">
            <v>REPOS</v>
          </cell>
          <cell r="HK2" t="str">
            <v>REPOS</v>
          </cell>
          <cell r="HL2" t="str">
            <v>Standard 8H-12H/13H-16H30 | 16:30-18:30</v>
          </cell>
          <cell r="HM2" t="str">
            <v>Standard 8H-12H/13H-16H30</v>
          </cell>
          <cell r="HN2" t="str">
            <v>Standard 8H-12H/13H-16H30 | 16:30-18:30</v>
          </cell>
          <cell r="HO2" t="str">
            <v>Standard 8H-12H/13H-16H30</v>
          </cell>
          <cell r="HP2" t="str">
            <v>Standard 8H-12H/13H-16H30 | 16:30-18:30</v>
          </cell>
          <cell r="HQ2" t="str">
            <v>REPOS</v>
          </cell>
          <cell r="HR2" t="str">
            <v>REPOS</v>
          </cell>
          <cell r="HS2" t="str">
            <v>Standard 8H-12H/13H-16H30 | 16:30-18:30</v>
          </cell>
          <cell r="HT2" t="str">
            <v>Standard 8H-12H/13H-16H30</v>
          </cell>
          <cell r="HU2" t="str">
            <v>Standard 8H-12H/13H-16H30 | 16:30-18:30</v>
          </cell>
          <cell r="HV2" t="str">
            <v>Standard 8H-12H/13H-16H30</v>
          </cell>
          <cell r="HW2" t="str">
            <v>Standard 8H-12H/13H-16H30 | 16:30-18:30</v>
          </cell>
          <cell r="HX2" t="str">
            <v>REPOS</v>
          </cell>
          <cell r="HY2" t="str">
            <v>REPOS</v>
          </cell>
          <cell r="HZ2" t="str">
            <v>Standard 8H-12H/13H-16H30 | 16:30-18:30</v>
          </cell>
          <cell r="IA2" t="str">
            <v>Standard 8H-12H/13H-16H30 | 16:30-18:30</v>
          </cell>
          <cell r="IB2" t="str">
            <v>REPOS</v>
          </cell>
          <cell r="IC2" t="str">
            <v>Congés</v>
          </cell>
          <cell r="ID2" t="str">
            <v>Congés</v>
          </cell>
          <cell r="IE2" t="str">
            <v>REPOS</v>
          </cell>
          <cell r="IF2" t="str">
            <v>REPOS</v>
          </cell>
          <cell r="IG2" t="str">
            <v>Congés</v>
          </cell>
          <cell r="IH2" t="str">
            <v>Standard 8H-12H/13H-16H30</v>
          </cell>
          <cell r="II2" t="str">
            <v>Standard 8H-12H/13H-16H30 | 16:30-18:30</v>
          </cell>
          <cell r="IJ2" t="str">
            <v>Standard 8H-12H/13H-16H30</v>
          </cell>
          <cell r="IK2" t="str">
            <v>Standard 8H-12H/13H-16H30</v>
          </cell>
          <cell r="IL2" t="str">
            <v>REPOS</v>
          </cell>
          <cell r="IM2" t="str">
            <v>REPOS</v>
          </cell>
          <cell r="IN2" t="str">
            <v>Standard 8H-12H/13H-16H30 | 16:30-18:30</v>
          </cell>
          <cell r="IO2" t="str">
            <v>Standard 8H-12H/13H-16H30</v>
          </cell>
          <cell r="IP2" t="str">
            <v>Standard 8H-12H/13H-16H30</v>
          </cell>
          <cell r="IQ2" t="str">
            <v>Standard 8H-12H/13H-16H30 | 16:30-18:30</v>
          </cell>
          <cell r="IR2" t="str">
            <v>Standard 8H-12H/13H-16H30</v>
          </cell>
          <cell r="IS2" t="str">
            <v>REPOS</v>
          </cell>
          <cell r="IT2" t="str">
            <v>REPOS</v>
          </cell>
          <cell r="IU2" t="str">
            <v>Standard 8H-12H/13H-16H30 | 16:30-18:30</v>
          </cell>
          <cell r="IV2" t="str">
            <v>Standard 8H-12H/13H-16H30</v>
          </cell>
          <cell r="IW2" t="str">
            <v>Standard 8H-12H/13H-16H30</v>
          </cell>
          <cell r="IX2" t="str">
            <v>Standard 8H-12H/13H-16H30 | 16:30-18:30</v>
          </cell>
          <cell r="IY2" t="str">
            <v>Standard 8H-12H/13H-16H30</v>
          </cell>
          <cell r="IZ2" t="str">
            <v>REPOS</v>
          </cell>
          <cell r="JA2" t="str">
            <v>REPOS</v>
          </cell>
          <cell r="JB2" t="str">
            <v>Standard 8H-12H/13H-16H30 | 16:30-18:30</v>
          </cell>
          <cell r="JC2" t="str">
            <v>Standard 8H-12H/13H-16H30 | 16:30-18:30</v>
          </cell>
          <cell r="JD2" t="str">
            <v>Standard 8H-12H/13H-16H30</v>
          </cell>
          <cell r="JE2" t="str">
            <v>Standard 8H-12H/13H-16H30 | 16:30-18:30</v>
          </cell>
          <cell r="JF2" t="str">
            <v>Standard 8H-12H/13H-16H30</v>
          </cell>
          <cell r="JG2" t="str">
            <v>REPOS</v>
          </cell>
          <cell r="JH2" t="str">
            <v>REPOS</v>
          </cell>
          <cell r="JI2" t="str">
            <v>Standard 8H-12H/13H-16H30 | 16:30-18:30</v>
          </cell>
          <cell r="JJ2" t="str">
            <v>Standard 8H-12H/13H-16H30 | 16:30-18:30</v>
          </cell>
          <cell r="JK2" t="str">
            <v>Standard 8H-12H/13H-16H30 | 16:30-18:30</v>
          </cell>
          <cell r="JL2" t="str">
            <v>Standard 8H-12H/13H-16H30</v>
          </cell>
          <cell r="JM2" t="str">
            <v>Standard 8H-12H/13H-16H30</v>
          </cell>
          <cell r="JN2" t="str">
            <v>REPOS</v>
          </cell>
          <cell r="JO2" t="str">
            <v>REPOS</v>
          </cell>
          <cell r="JP2" t="str">
            <v>Standard 8H-12H/13H-16H30 | 16:30-18:30</v>
          </cell>
          <cell r="JQ2" t="str">
            <v>Standard 8H-12H/13H-16H30 | 16:30-18:30</v>
          </cell>
          <cell r="JR2" t="str">
            <v>Standard 8H-12H/13H-16H30 | 16:30-18:30</v>
          </cell>
          <cell r="JS2" t="str">
            <v>Standard 8H-12H/13H-16H30 | 16:30-18:30</v>
          </cell>
          <cell r="JT2" t="str">
            <v>Standard 8H-12H/13H-16H30</v>
          </cell>
          <cell r="JU2" t="str">
            <v>REPOS</v>
          </cell>
          <cell r="JV2" t="str">
            <v>REPOS</v>
          </cell>
          <cell r="JW2" t="str">
            <v>Congés</v>
          </cell>
          <cell r="JX2" t="str">
            <v>Congés</v>
          </cell>
          <cell r="JY2" t="str">
            <v>Congés</v>
          </cell>
          <cell r="JZ2" t="str">
            <v>Congés</v>
          </cell>
          <cell r="KA2" t="str">
            <v>Congés</v>
          </cell>
          <cell r="KB2" t="str">
            <v>REPOS</v>
          </cell>
          <cell r="KC2" t="str">
            <v>REPOS</v>
          </cell>
          <cell r="KD2" t="str">
            <v>Standard 8H-12H/13H-16H30 | 16:30-18:30</v>
          </cell>
          <cell r="KE2" t="str">
            <v>Standard 8H-12H/13H-16H30</v>
          </cell>
          <cell r="KF2" t="str">
            <v>Standard 8H-12H/13H-16H30</v>
          </cell>
          <cell r="KG2" t="str">
            <v>Standard 8H-12H/13H-16H30 | 16:30-18:30</v>
          </cell>
          <cell r="KH2" t="str">
            <v>Standard 8H-12H/13H-16H30 | 16:30-18:30</v>
          </cell>
          <cell r="KI2" t="str">
            <v>REPOS</v>
          </cell>
          <cell r="KJ2" t="str">
            <v>REPOS</v>
          </cell>
          <cell r="KK2" t="str">
            <v>Standard 8H-12H/13H-16H30 | 16:30-18:30</v>
          </cell>
          <cell r="KL2" t="str">
            <v>Standard 8H-12H/13H-16H30</v>
          </cell>
          <cell r="KM2" t="str">
            <v>Standard 8H-12H/13H-16H30</v>
          </cell>
          <cell r="KN2" t="str">
            <v>Standard 8H-12H/13H-16H30 | 16:30-18:30</v>
          </cell>
          <cell r="KO2" t="str">
            <v>Congés</v>
          </cell>
          <cell r="KP2" t="str">
            <v>REPOS</v>
          </cell>
          <cell r="KQ2" t="str">
            <v>REPOS</v>
          </cell>
          <cell r="KR2" t="str">
            <v>Standard 8H-12H/13H-16H30 | 16:30-18:30</v>
          </cell>
          <cell r="KS2" t="str">
            <v>Standard 8H-12H/13H-16H30</v>
          </cell>
          <cell r="KT2" t="str">
            <v>Standard 8H-12H/13H-16H30</v>
          </cell>
          <cell r="KU2" t="str">
            <v>Standard 8H-12H/13H-16H30 | 16:30-18:30</v>
          </cell>
          <cell r="KV2" t="str">
            <v>Standard 8H-12H/13H-16H30</v>
          </cell>
          <cell r="KW2" t="str">
            <v>REPOS</v>
          </cell>
          <cell r="KX2" t="str">
            <v>REPOS</v>
          </cell>
          <cell r="KY2" t="str">
            <v>Congés</v>
          </cell>
          <cell r="KZ2" t="str">
            <v>Standard 8H-12H/13H-16H30</v>
          </cell>
          <cell r="LA2" t="str">
            <v>Standard 8H-12H/13H-16H30</v>
          </cell>
          <cell r="LB2" t="str">
            <v>REPOS</v>
          </cell>
          <cell r="LC2" t="str">
            <v>Standard 8H-12H/13H-16H30 | 16:30-18:30</v>
          </cell>
          <cell r="LD2" t="str">
            <v>REPOS</v>
          </cell>
          <cell r="LE2" t="str">
            <v>REPOS</v>
          </cell>
          <cell r="LF2" t="str">
            <v>Standard 8H-12H/13H-16H30 | 16:30-18:30</v>
          </cell>
          <cell r="LG2" t="str">
            <v>Standard 8H-12H/13H-16H30</v>
          </cell>
          <cell r="LH2" t="str">
            <v>Standard 8H-12H/13H-16H30 | 16:30-18:30</v>
          </cell>
          <cell r="LI2" t="str">
            <v>Standard 8H-12H/13H-16H30 | 16:30-18:30</v>
          </cell>
          <cell r="LJ2" t="str">
            <v>Standard 8H-12H/13H-16H30</v>
          </cell>
          <cell r="LK2" t="str">
            <v>REPOS</v>
          </cell>
          <cell r="LL2" t="str">
            <v>REPOS</v>
          </cell>
          <cell r="LM2" t="str">
            <v>Standard 8H-12H/13H-16H30 | 16:30-18:30</v>
          </cell>
          <cell r="LN2" t="str">
            <v>Standard 8H-12H/13H-16H30</v>
          </cell>
          <cell r="LO2" t="str">
            <v>Standard 8H-12H/13H-16H30</v>
          </cell>
          <cell r="LP2" t="str">
            <v>Standard 8H-12H/13H-16H30 | 16:30-18:30</v>
          </cell>
          <cell r="LQ2" t="str">
            <v>Standard 8H-12H/13H-16H30</v>
          </cell>
          <cell r="LR2" t="str">
            <v>REPOS</v>
          </cell>
          <cell r="LS2" t="str">
            <v>REPOS</v>
          </cell>
          <cell r="LT2" t="str">
            <v>Standard 8H-12H/13H-16H30 | 16:30-18:30</v>
          </cell>
          <cell r="LU2" t="str">
            <v>Standard 8H-12H/13H-16H30</v>
          </cell>
          <cell r="LV2" t="str">
            <v>Standard 8H-12H/13H-16H30</v>
          </cell>
          <cell r="LW2" t="str">
            <v>Standard 8H-12H/13H-16H30 | 16:30-18:30</v>
          </cell>
          <cell r="LX2" t="str">
            <v>Standard 8H-12H/13H-16H30</v>
          </cell>
          <cell r="LY2" t="str">
            <v>RESP SAM AM | 13:00-20:00</v>
          </cell>
          <cell r="LZ2" t="str">
            <v>REPOS</v>
          </cell>
          <cell r="MA2" t="str">
            <v>Standard 8H-12H/13H-16H30 | 16:30-18:30</v>
          </cell>
          <cell r="MB2" t="str">
            <v>Standard 8H-12H/13H-16H30</v>
          </cell>
          <cell r="MC2" t="str">
            <v>Standard 8H-12H/13H-16H30</v>
          </cell>
          <cell r="MD2" t="str">
            <v>Standard 8H-12H/13H-16H30 | 16:30-18:30</v>
          </cell>
          <cell r="ME2" t="str">
            <v>Standard 8H-12H/13H-16H30</v>
          </cell>
          <cell r="MF2" t="str">
            <v>REPOS</v>
          </cell>
          <cell r="MG2" t="str">
            <v>REPOS</v>
          </cell>
          <cell r="MH2" t="str">
            <v>Standard 8H-12H/13H-16H30 | 16:30-18:30</v>
          </cell>
          <cell r="MI2" t="str">
            <v>Standard 8H-12H/13H-16H30</v>
          </cell>
          <cell r="MJ2" t="str">
            <v>Standard 8H-12H/13H-16H30</v>
          </cell>
          <cell r="MK2" t="str">
            <v>Standard 8H-12H/13H-16H30 | 16:30-18:30</v>
          </cell>
          <cell r="ML2" t="str">
            <v>Standard 8H-12H/13H-16H30</v>
          </cell>
          <cell r="MM2" t="str">
            <v>REPOS</v>
          </cell>
          <cell r="MN2" t="str">
            <v>REPOS</v>
          </cell>
          <cell r="MO2" t="str">
            <v>Standard 8H-12H/13H-16H30 | 16:30-18:30</v>
          </cell>
          <cell r="MP2" t="str">
            <v>Standard 8H-12H/13H-16H30</v>
          </cell>
          <cell r="MQ2" t="str">
            <v>Standard 8H-12H/13H-16H30</v>
          </cell>
          <cell r="MR2" t="str">
            <v>RTT</v>
          </cell>
          <cell r="MS2" t="str">
            <v>Standard 8H-12H/13H-16H30</v>
          </cell>
          <cell r="MT2" t="str">
            <v>REPOS</v>
          </cell>
          <cell r="MU2" t="str">
            <v>REPOS</v>
          </cell>
          <cell r="MV2" t="str">
            <v>Standard 8H-12H/13H-16H30 | 16:30-18:30</v>
          </cell>
          <cell r="MW2" t="str">
            <v>Standard 8H-12H/13H-16H30</v>
          </cell>
          <cell r="MX2" t="str">
            <v>Standard 8H-12H/13H-16H30</v>
          </cell>
          <cell r="MY2" t="str">
            <v>Standard 8H-12H/13H-16H30 | 16:30-18:30</v>
          </cell>
          <cell r="MZ2" t="str">
            <v>Standard 8H-12H/13H-16H30</v>
          </cell>
          <cell r="NA2" t="str">
            <v>REPOS</v>
          </cell>
          <cell r="NB2" t="str">
            <v>REPOS</v>
          </cell>
          <cell r="NC2" t="str">
            <v>Standard 8H-12H/13H-16H30 | 16:30-18:30</v>
          </cell>
          <cell r="ND2" t="str">
            <v>REPOS</v>
          </cell>
          <cell r="NE2" t="str">
            <v>Standard 8H-12H/13H-16H30</v>
          </cell>
          <cell r="NF2" t="str">
            <v>Standard 8H-12H/13H-16H30 | 16:30-18:30</v>
          </cell>
          <cell r="NG2" t="str">
            <v>Standard 8H-12H/13H-16H30</v>
          </cell>
          <cell r="NH2" t="str">
            <v>RESP SAM AM | 13:00-20:00</v>
          </cell>
          <cell r="NI2" t="str">
            <v>REPOS</v>
          </cell>
          <cell r="NJ2" t="str">
            <v>Congés</v>
          </cell>
          <cell r="NK2" t="str">
            <v>Contrôle ENC DIM Matin PAL | 05:00-12:00</v>
          </cell>
          <cell r="NL2" t="str">
            <v>Congés</v>
          </cell>
          <cell r="NM2" t="str">
            <v>Congés</v>
          </cell>
          <cell r="NN2" t="str">
            <v>Congés</v>
          </cell>
          <cell r="NO2" t="str">
            <v>REPOS</v>
          </cell>
          <cell r="NP2" t="str">
            <v>REPOS</v>
          </cell>
          <cell r="NQ2" t="str">
            <v>Congés</v>
          </cell>
          <cell r="NR2" t="str">
            <v>Congés</v>
          </cell>
          <cell r="NS2" t="str">
            <v>Congés</v>
          </cell>
          <cell r="NT2" t="str">
            <v>Congés</v>
          </cell>
          <cell r="NU2" t="str">
            <v>Congés</v>
          </cell>
          <cell r="NV2" t="str">
            <v>REPOS</v>
          </cell>
          <cell r="NW2" t="str">
            <v>REPOS</v>
          </cell>
          <cell r="NX2" t="str">
            <v>RTT</v>
          </cell>
          <cell r="NY2" t="str">
            <v>Standard 8H-12H/13H-16H30 | 16:30-18:30</v>
          </cell>
          <cell r="NZ2" t="str">
            <v>Standard 8H-12H/13H-16H30</v>
          </cell>
          <cell r="OA2" t="str">
            <v>Standard 8H-12H/13H-16H30 | 16:30-18:30</v>
          </cell>
          <cell r="OB2" t="str">
            <v>Standard 8H-12H/13H-16H30</v>
          </cell>
          <cell r="OC2" t="str">
            <v>REPOS</v>
          </cell>
          <cell r="OD2" t="str">
            <v>REPOS</v>
          </cell>
          <cell r="OE2" t="str">
            <v>Standard 8H-12H/13H-16H30 | 16:30-18:30</v>
          </cell>
          <cell r="OF2" t="str">
            <v>Standard 8H-12H/13H-16H30</v>
          </cell>
          <cell r="OG2" t="str">
            <v>Standard 8H-12H/13H-16H30 | 16:30-18:30</v>
          </cell>
          <cell r="OH2" t="str">
            <v>Congés</v>
          </cell>
          <cell r="OI2" t="str">
            <v>Congés</v>
          </cell>
          <cell r="OJ2" t="str">
            <v>REPOS</v>
          </cell>
          <cell r="OK2" t="str">
            <v>REPOS</v>
          </cell>
          <cell r="OL2" t="str">
            <v>Congés</v>
          </cell>
          <cell r="OM2" t="str">
            <v>Congés</v>
          </cell>
          <cell r="ON2" t="str">
            <v>Standard 8H-12H/13H-16H30</v>
          </cell>
          <cell r="OO2" t="str">
            <v>Standard 8H-12H/13H-16H30 | 16:30-18:30</v>
          </cell>
          <cell r="OP2" t="str">
            <v>Standard 8H-12H/13H-16H30</v>
          </cell>
          <cell r="OQ2" t="str">
            <v>REPOS</v>
          </cell>
          <cell r="OR2" t="str">
            <v>REPOS</v>
          </cell>
          <cell r="OS2" t="str">
            <v>RTT</v>
          </cell>
          <cell r="OT2" t="str">
            <v>Standard 8H-12H/13H-16H30</v>
          </cell>
          <cell r="OU2" t="str">
            <v>Standard 8H-12H/13H-16H30</v>
          </cell>
          <cell r="OV2" t="str">
            <v>Standard 8H-12H/13H-16H30 | 16:30-18:30</v>
          </cell>
          <cell r="OW2" t="str">
            <v>Standard 8H-12H/13H-16H30</v>
          </cell>
          <cell r="OX2" t="str">
            <v>REPOS</v>
          </cell>
          <cell r="OY2" t="str">
            <v>REPOS</v>
          </cell>
          <cell r="OZ2" t="str">
            <v>Standard 8H-12H/13H-16H30 | 16:30-18:30</v>
          </cell>
          <cell r="PA2" t="str">
            <v>Standard 8H-12H/13H-16H30</v>
          </cell>
          <cell r="PB2" t="str">
            <v>Standard 8H-12H/13H-16H30</v>
          </cell>
          <cell r="PC2" t="str">
            <v>Standard 8H-12H/13H-16H30 | 16:30-18:30</v>
          </cell>
          <cell r="PD2" t="str">
            <v>Standard 8H-12H/13H-16H30</v>
          </cell>
          <cell r="PE2" t="str">
            <v>REPOS</v>
          </cell>
          <cell r="PF2" t="str">
            <v>REPOS</v>
          </cell>
          <cell r="PG2" t="str">
            <v>Standard 8H-12H/13H-16H30 | 16:30-18:30</v>
          </cell>
          <cell r="PH2" t="str">
            <v>Standard 8H-12H/13H-16H30 | 16:30-18:30</v>
          </cell>
          <cell r="PI2" t="str">
            <v>Standard 8H-12H/13H-16H30</v>
          </cell>
          <cell r="PJ2" t="str">
            <v>Standard 8H-12H/13H-16H30 | 16:30-18:30</v>
          </cell>
          <cell r="PK2" t="str">
            <v>Congés</v>
          </cell>
          <cell r="PL2" t="str">
            <v>REPOS</v>
          </cell>
          <cell r="PM2" t="str">
            <v>REPOS</v>
          </cell>
          <cell r="PN2" t="str">
            <v>Standard 8H-12H/13H-16H30 | 16:30-18:30</v>
          </cell>
          <cell r="PO2" t="str">
            <v>Standard 8H-12H/13H-16H30</v>
          </cell>
          <cell r="PP2" t="str">
            <v>Standard 8H-12H/13H-16H30</v>
          </cell>
          <cell r="PQ2" t="str">
            <v>Standard 8H-12H/13H-16H30 | 16:30-18:30</v>
          </cell>
          <cell r="PR2" t="str">
            <v>Standard 8H-12H/13H-16H30</v>
          </cell>
          <cell r="PS2" t="str">
            <v>HS presta. Except | 18:00-01:00</v>
          </cell>
          <cell r="PT2" t="str">
            <v>REPOS</v>
          </cell>
          <cell r="PU2" t="str">
            <v>RECUP DEBIT / CONGES</v>
          </cell>
          <cell r="PV2" t="str">
            <v>Standard 8H-12H/13H-16H30 | 16:30-18:30</v>
          </cell>
          <cell r="PW2" t="str">
            <v>Standard 8H-12H/13H-16H30</v>
          </cell>
          <cell r="PX2" t="str">
            <v>Standard 8H-12H/13H-16H30 | 16:30-18:30</v>
          </cell>
          <cell r="PY2" t="str">
            <v>Standard 8H-12H/13H-16H30</v>
          </cell>
          <cell r="PZ2" t="str">
            <v>REPOS</v>
          </cell>
          <cell r="QA2" t="str">
            <v>REPOS</v>
          </cell>
          <cell r="QB2" t="str">
            <v>Standard 8H-12H/13H-16H30 | 16:30-18:30</v>
          </cell>
          <cell r="QC2" t="str">
            <v>Standard 8H-12H/13H-16H30</v>
          </cell>
          <cell r="QD2" t="str">
            <v>Standard 8H-12H/13H-16H30</v>
          </cell>
          <cell r="QE2" t="str">
            <v>Standard 8H-12H/13H-16H30 | 16:30-18:30</v>
          </cell>
          <cell r="QF2" t="str">
            <v>Standard 8H-12H/13H-16H30</v>
          </cell>
          <cell r="QG2" t="str">
            <v>REPOS</v>
          </cell>
          <cell r="QH2" t="str">
            <v>REPOS</v>
          </cell>
          <cell r="QI2" t="str">
            <v>Standard 8H-12H/13H-16H30 | 16:30-18:30</v>
          </cell>
          <cell r="QJ2" t="str">
            <v>Standard 8H-12H/13H-16H30</v>
          </cell>
          <cell r="QK2" t="str">
            <v>Standard 8H-12H/13H-16H30</v>
          </cell>
          <cell r="QL2" t="str">
            <v>Standard 8H-12H/13H-16H30 | 16:30-18:30</v>
          </cell>
          <cell r="QM2" t="str">
            <v>Congés</v>
          </cell>
          <cell r="QN2" t="str">
            <v>REPOS</v>
          </cell>
          <cell r="QO2" t="str">
            <v>REPOS</v>
          </cell>
          <cell r="QP2" t="str">
            <v>Congés</v>
          </cell>
          <cell r="QQ2" t="str">
            <v>Standard 8H-12H/13H-16H30 | 16:30-18:30</v>
          </cell>
          <cell r="QR2" t="str">
            <v>Standard 8H-12H/13H-16H30</v>
          </cell>
          <cell r="QS2" t="str">
            <v>Standard 8H-12H/13H-16H30 | 16:30-18:30</v>
          </cell>
          <cell r="QT2" t="str">
            <v>Standard 8H-12H/13H-16H30</v>
          </cell>
          <cell r="QU2" t="str">
            <v>REPOS</v>
          </cell>
          <cell r="QV2" t="str">
            <v>REPOS</v>
          </cell>
          <cell r="QW2" t="str">
            <v>Standard 8H-12H/13H-16H30 | 16:30-18:30</v>
          </cell>
          <cell r="QX2" t="str">
            <v>Standard 8H-12H/13H-16H30</v>
          </cell>
          <cell r="QY2" t="str">
            <v>Standard 8H-12H/13H-16H30</v>
          </cell>
          <cell r="QZ2" t="str">
            <v>Standard 8H-12H/13H-16H30 | 16:30-18:30</v>
          </cell>
          <cell r="RA2" t="str">
            <v>Standard 8H-12H/13H-16H30</v>
          </cell>
          <cell r="RB2" t="str">
            <v>REPOS</v>
          </cell>
          <cell r="RC2" t="str">
            <v>REPOS</v>
          </cell>
          <cell r="RD2" t="str">
            <v>Standard 8H-12H/13H-16H30 | 16:30-18:30</v>
          </cell>
          <cell r="RE2" t="str">
            <v>Standard 8H-12H/13H-16H30</v>
          </cell>
          <cell r="RF2" t="str">
            <v>Standard 8H-12H/13H-16H30</v>
          </cell>
          <cell r="RG2" t="str">
            <v>Standard 8H-12H/13H-16H30 | 16:30-18:30</v>
          </cell>
          <cell r="RH2" t="str">
            <v>Standard 8H-12H/13H-16H30</v>
          </cell>
          <cell r="RI2" t="str">
            <v>REPOS</v>
          </cell>
          <cell r="RJ2" t="str">
            <v>REPOS</v>
          </cell>
          <cell r="RK2" t="str">
            <v>Standard 8H-12H/13H-16H30 | 16:30-18:30</v>
          </cell>
          <cell r="RL2" t="str">
            <v>Standard 8H-12H/13H-16H30</v>
          </cell>
          <cell r="RM2" t="str">
            <v>Standard 8H-12H/13H-16H30</v>
          </cell>
          <cell r="RN2" t="str">
            <v>Standard 8H-12H/13H-16H30 | 16:30-18:30</v>
          </cell>
          <cell r="RO2" t="str">
            <v>RTT</v>
          </cell>
          <cell r="RP2" t="str">
            <v>REPOS</v>
          </cell>
          <cell r="RQ2" t="str">
            <v>REPOS</v>
          </cell>
          <cell r="RR2" t="str">
            <v>REPOS</v>
          </cell>
          <cell r="RS2" t="str">
            <v>Standard 8H-12H/13H-16H30</v>
          </cell>
          <cell r="RT2" t="str">
            <v>Standard 8H-12H/13H-16H30</v>
          </cell>
          <cell r="RU2" t="str">
            <v>Standard 8H-12H/13H-16H30 | 16:30-18:30</v>
          </cell>
          <cell r="RV2" t="str">
            <v>Standard 8H-12H/13H-16H30</v>
          </cell>
          <cell r="RW2" t="str">
            <v>REPOS</v>
          </cell>
          <cell r="RX2" t="str">
            <v>REPOS</v>
          </cell>
          <cell r="RY2" t="str">
            <v>Standard 8H-12H/13H-16H30 | 16:30-18:30</v>
          </cell>
          <cell r="RZ2" t="str">
            <v>Standard 8H-12H/13H-16H30</v>
          </cell>
          <cell r="SA2" t="str">
            <v>REPOS</v>
          </cell>
          <cell r="SB2" t="str">
            <v>Standard 8H-12H/13H-16H30 | 16:30-18:30</v>
          </cell>
          <cell r="SC2" t="str">
            <v>Standard 8H-12H/13H-16H30</v>
          </cell>
          <cell r="SD2" t="str">
            <v>REPOS</v>
          </cell>
          <cell r="SE2" t="str">
            <v>REPOS</v>
          </cell>
          <cell r="SF2" t="str">
            <v>Standard 8H-12H/13H-16H30 | 16:30-18:30</v>
          </cell>
          <cell r="SG2" t="str">
            <v>Standard 8H-12H/13H-16H30</v>
          </cell>
          <cell r="SH2" t="str">
            <v>REPOS</v>
          </cell>
          <cell r="SI2" t="str">
            <v>RTT</v>
          </cell>
          <cell r="SJ2" t="str">
            <v>Standard 8H-12H/13H-16H30 | 16:30-18:30</v>
          </cell>
          <cell r="SK2" t="str">
            <v>REPOS</v>
          </cell>
          <cell r="SL2" t="str">
            <v>REPOS</v>
          </cell>
          <cell r="SM2" t="str">
            <v>Standard 8H-12H/13H-16H30 | 16:30-18:30</v>
          </cell>
          <cell r="SN2" t="str">
            <v>Standard 8H-12H/13H-16H30</v>
          </cell>
          <cell r="SO2" t="str">
            <v>Standard 8H-12H/13H-16H30</v>
          </cell>
          <cell r="SP2" t="str">
            <v>Standard 8H-12H/13H-16H30 | 16:30-18:30</v>
          </cell>
          <cell r="SQ2" t="str">
            <v>Standard 8H-12H/13H-16H30</v>
          </cell>
          <cell r="SR2" t="str">
            <v>REPOS</v>
          </cell>
          <cell r="SS2" t="str">
            <v>VN DIM 13H-20H</v>
          </cell>
          <cell r="ST2" t="str">
            <v>Standard 8H-12H/13H-16H30 | 16:30-18:30</v>
          </cell>
          <cell r="SU2" t="str">
            <v>Standard 8H-12H/13H-16H30</v>
          </cell>
          <cell r="SV2" t="str">
            <v>Standard 8H-12H/13H-16H30</v>
          </cell>
          <cell r="SW2" t="str">
            <v>Standard 8H-12H/13H-16H30 | 16:30-18:30</v>
          </cell>
          <cell r="SX2" t="str">
            <v>Standard 8H-12H/13H-16H30</v>
          </cell>
          <cell r="SY2" t="str">
            <v>REPOS</v>
          </cell>
          <cell r="SZ2" t="str">
            <v>REPOS</v>
          </cell>
          <cell r="TA2" t="str">
            <v>Standard 8H-12H/13H-16H30 | 16:30-18:30</v>
          </cell>
          <cell r="TB2" t="str">
            <v>Standard 8H-12H/13H-16H30</v>
          </cell>
          <cell r="TC2" t="str">
            <v>Standard 8H-12H/13H-16H30 | 16:30-18:30</v>
          </cell>
          <cell r="TD2" t="str">
            <v>REPOS</v>
          </cell>
          <cell r="TE2" t="str">
            <v>Standard 8H-12H/13H-16H30 | 16:30-18:30</v>
          </cell>
          <cell r="TF2" t="str">
            <v>REPOS</v>
          </cell>
          <cell r="TG2" t="str">
            <v>REPOS</v>
          </cell>
          <cell r="TH2" t="str">
            <v>Standard 8H-12H/13H-16H30 | 16:30-18:30</v>
          </cell>
          <cell r="TI2" t="str">
            <v>Standard 8H-12H/13H-16H30</v>
          </cell>
          <cell r="TJ2" t="str">
            <v>Standard 8H-12H/13H-16H30</v>
          </cell>
          <cell r="TK2" t="str">
            <v>Standard 8H-12H/13H-16H30 | 16:30-18:30</v>
          </cell>
          <cell r="TL2" t="str">
            <v>RTT</v>
          </cell>
          <cell r="TM2" t="str">
            <v>REPOS</v>
          </cell>
          <cell r="TN2" t="str">
            <v>REPOS</v>
          </cell>
          <cell r="TO2" t="str">
            <v>RTT</v>
          </cell>
          <cell r="TP2" t="str">
            <v>Standard 8H-12H/13H-16H30</v>
          </cell>
          <cell r="TQ2" t="str">
            <v>Standard 8H-12H/13H-16H30</v>
          </cell>
          <cell r="TR2" t="str">
            <v>Standard 8H-12H/13H-16H30 | 16:30-18:30</v>
          </cell>
          <cell r="TS2" t="str">
            <v>Standard 8H-12H/13H-16H30</v>
          </cell>
          <cell r="TT2" t="str">
            <v>REPOS</v>
          </cell>
          <cell r="TU2" t="str">
            <v>REPOS</v>
          </cell>
          <cell r="TV2" t="str">
            <v>Standard 8H-12H/13H-16H30 | 16:30-18:30</v>
          </cell>
          <cell r="TW2" t="str">
            <v>Standard 8H-12H/13H-16H30</v>
          </cell>
          <cell r="TX2" t="str">
            <v>Standard 8H-12H/13H-16H30</v>
          </cell>
          <cell r="TY2" t="str">
            <v>Standard 8H-12H/13H-16H30 | 16:30-18:30</v>
          </cell>
          <cell r="TZ2" t="str">
            <v>Standard 8H-12H/13H-16H30</v>
          </cell>
          <cell r="UA2" t="str">
            <v>VN | 19:00-02:00</v>
          </cell>
          <cell r="UB2" t="str">
            <v>REPOS</v>
          </cell>
          <cell r="UC2" t="str">
            <v>Standard 8H-12H/13H-16H30 | 16:30-18:30</v>
          </cell>
          <cell r="UD2" t="str">
            <v>Standard 8H-12H/13H-16H30</v>
          </cell>
          <cell r="UE2" t="str">
            <v>Standard 8H-12H/13H-16H30</v>
          </cell>
          <cell r="UF2" t="str">
            <v>Standard 8H-12H/13H-16H30 | 16:30-18:30</v>
          </cell>
          <cell r="UG2" t="str">
            <v>Standard 8H-12H/13H-16H30</v>
          </cell>
          <cell r="UH2" t="str">
            <v>REPOS</v>
          </cell>
          <cell r="UI2" t="str">
            <v>VN | 19:00-02:00</v>
          </cell>
          <cell r="UJ2" t="str">
            <v>Standard 8H-12H/13H-16H30 | 16:30-18:30</v>
          </cell>
          <cell r="UK2" t="str">
            <v>Standard 8H-12H/13H-16H30</v>
          </cell>
          <cell r="UL2" t="str">
            <v>Standard 8H-12H/13H-16H30</v>
          </cell>
          <cell r="UM2" t="str">
            <v>Congés</v>
          </cell>
          <cell r="UN2" t="str">
            <v>Standard 8H-12H/13H-16H30</v>
          </cell>
          <cell r="UO2" t="str">
            <v>REPOS</v>
          </cell>
          <cell r="UP2" t="str">
            <v>REPOS</v>
          </cell>
          <cell r="UQ2" t="str">
            <v>Standard 8H-12H/13H-16H30</v>
          </cell>
          <cell r="UR2" t="str">
            <v>Standard 8H-12H/13H-16H30</v>
          </cell>
          <cell r="US2" t="str">
            <v>Standard 8H-12H/13H-16H30</v>
          </cell>
          <cell r="UT2" t="str">
            <v>Standard 8H-12H/13H-16H30</v>
          </cell>
          <cell r="UU2" t="str">
            <v>Congés</v>
          </cell>
          <cell r="UV2" t="str">
            <v>VN | 13:00-20:00</v>
          </cell>
          <cell r="UW2" t="str">
            <v>REPOS</v>
          </cell>
          <cell r="UX2" t="str">
            <v>Standard 8H-12H/13H-16H30</v>
          </cell>
          <cell r="UY2" t="str">
            <v>Standard 8H-12H/13H-16H30</v>
          </cell>
          <cell r="UZ2" t="str">
            <v>Standard 8H-12H/13H-16H30</v>
          </cell>
          <cell r="VA2" t="str">
            <v>Standard 8H-12H/13H-16H30 | 16:30-18:30</v>
          </cell>
          <cell r="VB2" t="str">
            <v>Standard 8H-12H/13H-16H30</v>
          </cell>
          <cell r="VC2" t="str">
            <v>REPOS</v>
          </cell>
          <cell r="VD2" t="str">
            <v>REPOS</v>
          </cell>
          <cell r="VE2" t="str">
            <v>Standard 8H-12H/13H-16H30 | 16:30-18:30</v>
          </cell>
          <cell r="VF2" t="str">
            <v>Standard 8H-12H/13H-16H30</v>
          </cell>
          <cell r="VG2" t="str">
            <v>Standard 8H-12H/13H-16H30 | 16:30-18:30</v>
          </cell>
          <cell r="VH2" t="str">
            <v>Congés</v>
          </cell>
          <cell r="VI2" t="str">
            <v>VN 13H-20H</v>
          </cell>
          <cell r="VJ2" t="str">
            <v>REPOS</v>
          </cell>
          <cell r="VK2" t="str">
            <v>REPOS</v>
          </cell>
          <cell r="VL2" t="str">
            <v>Standard 8H-12H/13H-16H30 | 16:30-18:30</v>
          </cell>
          <cell r="VM2" t="str">
            <v>Standard 8H-12H/13H-16H30</v>
          </cell>
          <cell r="VN2" t="str">
            <v>Standard 8H-12H/13H-16H30</v>
          </cell>
          <cell r="VO2" t="str">
            <v>Standard 8H-12H/13H-16H30 | 16:30-18:30</v>
          </cell>
          <cell r="VP2" t="str">
            <v>Standard 8H-12H/13H-16H30</v>
          </cell>
          <cell r="VQ2" t="str">
            <v>REPOS</v>
          </cell>
          <cell r="VR2" t="str">
            <v>REPOS</v>
          </cell>
          <cell r="VS2" t="str">
            <v>Standard 8H-12H/13H-16H30 | 16:30-18:30</v>
          </cell>
          <cell r="VT2" t="str">
            <v>Standard 8H-12H/13H-16H30</v>
          </cell>
          <cell r="VU2" t="str">
            <v>Standard 8H-12H/13H-16H30</v>
          </cell>
          <cell r="VV2" t="str">
            <v>Standard 8H-12H/13H-16H30 | 16:30-18:30</v>
          </cell>
          <cell r="VW2" t="str">
            <v>Standard 8H-12H/13H-16H30</v>
          </cell>
          <cell r="VX2" t="str">
            <v>REPOS</v>
          </cell>
          <cell r="VY2" t="str">
            <v>Contrôle ENC DIM AM | 13:00-20:00</v>
          </cell>
          <cell r="VZ2" t="str">
            <v>Standard 8H-12H/13H-16H30 | 16:30-18:30</v>
          </cell>
          <cell r="WA2" t="str">
            <v>Standard 8H-12H/13H-16H30</v>
          </cell>
          <cell r="WB2" t="str">
            <v>Standard 8H-12H/13H-16H30</v>
          </cell>
          <cell r="WC2" t="str">
            <v>REPOS</v>
          </cell>
          <cell r="WD2" t="str">
            <v>Standard 8H-12H/13H-16H30</v>
          </cell>
          <cell r="WE2" t="str">
            <v>HS VN | 13:00-20:00</v>
          </cell>
          <cell r="WF2" t="str">
            <v>REPOS</v>
          </cell>
          <cell r="WG2" t="str">
            <v>Standard 8H-12H/13H-16H30 | 16:30-18:30</v>
          </cell>
          <cell r="WH2" t="str">
            <v>Standard 8H-12H/13H-16H30 | 16:30-18:30</v>
          </cell>
          <cell r="WI2" t="str">
            <v>Congés</v>
          </cell>
          <cell r="WJ2" t="str">
            <v>Congés</v>
          </cell>
          <cell r="WK2" t="str">
            <v>Congés</v>
          </cell>
          <cell r="WL2" t="str">
            <v>REPOS</v>
          </cell>
          <cell r="WM2" t="str">
            <v>REPOS</v>
          </cell>
          <cell r="WN2" t="str">
            <v>Congés</v>
          </cell>
          <cell r="WO2" t="str">
            <v>Congés</v>
          </cell>
          <cell r="WP2" t="str">
            <v>Congés</v>
          </cell>
          <cell r="WQ2" t="str">
            <v>Standard 8H-12H/13H-16H30 | 16:30-18:30</v>
          </cell>
          <cell r="WR2" t="str">
            <v>Standard 8H-12H/13H-16H30</v>
          </cell>
          <cell r="WS2" t="str">
            <v>REPOS</v>
          </cell>
          <cell r="WT2" t="str">
            <v>REPOS</v>
          </cell>
          <cell r="WU2" t="str">
            <v>Standard 8H-12H/13H-16H30 | 16:30-18:30</v>
          </cell>
          <cell r="WV2" t="str">
            <v>Standard 8H-12H/13H-16H30</v>
          </cell>
          <cell r="WW2" t="str">
            <v>Standard 8H-12H/13H-16H30</v>
          </cell>
          <cell r="WX2" t="str">
            <v>Standard 8H-12H/13H-16H30</v>
          </cell>
          <cell r="WY2" t="str">
            <v>Standard 8H-12H/13H-16H30 | 16:30-18:30</v>
          </cell>
          <cell r="WZ2" t="str">
            <v>REPOS</v>
          </cell>
          <cell r="XA2" t="str">
            <v>REPOS</v>
          </cell>
          <cell r="XB2" t="str">
            <v>Standard 8H-12H/13H-16H30 | 16:30-18:30</v>
          </cell>
          <cell r="XC2" t="str">
            <v>Standard 8H-12H/13H-16H30</v>
          </cell>
          <cell r="XD2" t="str">
            <v>Standard 8H-12H/13H-16H30 | 16:30-18:30</v>
          </cell>
          <cell r="XE2" t="str">
            <v>Standard 8H-12H/13H-16H30</v>
          </cell>
          <cell r="XF2" t="str">
            <v>Standard 8H-12H/13H-16H30</v>
          </cell>
          <cell r="XG2" t="str">
            <v>REPOS</v>
          </cell>
          <cell r="XH2" t="str">
            <v>REPOS</v>
          </cell>
          <cell r="XI2" t="str">
            <v>Standard 8H-12H/13H-16H30 | 16:30-18:30</v>
          </cell>
          <cell r="XJ2" t="str">
            <v>Standard 8H-12H/13H-16H30</v>
          </cell>
          <cell r="XK2" t="str">
            <v>Standard 8H-12H/13H-16H30</v>
          </cell>
          <cell r="XL2" t="str">
            <v>Standard 8H-12H/13H-16H30 | 16:30-18:30</v>
          </cell>
          <cell r="XM2" t="str">
            <v>Standard 8H-12H/13H-16H30</v>
          </cell>
          <cell r="XN2" t="str">
            <v>RESP SAM AM | 12:00-20:00</v>
          </cell>
          <cell r="XO2" t="str">
            <v>REPOS</v>
          </cell>
          <cell r="XP2" t="str">
            <v>Standard 8H-12H/13H-16H30 | 16:30-18:30</v>
          </cell>
          <cell r="XQ2" t="str">
            <v>Standard 8H-12H/13H-16H30</v>
          </cell>
          <cell r="XR2" t="str">
            <v>Standard 8H-12H/13H-16H30</v>
          </cell>
          <cell r="XS2" t="str">
            <v>Standard 8H-12H/13H-16H30</v>
          </cell>
          <cell r="XT2" t="str">
            <v>Standard 8H-12H/13H-16H30</v>
          </cell>
          <cell r="XU2" t="str">
            <v>REPOS</v>
          </cell>
          <cell r="XV2" t="str">
            <v>REPOS</v>
          </cell>
          <cell r="XW2" t="str">
            <v>Standard 8H-12H/13H-16H30 | 16:30-18:30</v>
          </cell>
          <cell r="XX2" t="str">
            <v>Standard 8H-12H/13H-16H30</v>
          </cell>
          <cell r="XY2" t="str">
            <v>Standard 8H-12H/13H-16H30</v>
          </cell>
          <cell r="XZ2" t="str">
            <v>Standard 8H-12H/13H-16H30 | 16:30-18:30</v>
          </cell>
          <cell r="YA2" t="str">
            <v>Standard 8H-12H/13H-16H30</v>
          </cell>
          <cell r="YB2" t="str">
            <v>RESP SAM MATIN | 04:00-12:00</v>
          </cell>
          <cell r="YC2" t="str">
            <v>REPOS</v>
          </cell>
          <cell r="YD2" t="str">
            <v>Standard 8H-12H/13H-16H30 | 16:30-18:30</v>
          </cell>
          <cell r="YE2" t="str">
            <v>Standard 8H-12H/13H-16H30</v>
          </cell>
          <cell r="YF2" t="str">
            <v>Standard 8H-12H/13H-16H30</v>
          </cell>
          <cell r="YG2" t="str">
            <v>Standard 8H-12H/13H-16H30 | 16:30-18:30</v>
          </cell>
          <cell r="YH2" t="str">
            <v>Standard 8H-12H/13H-16H30</v>
          </cell>
          <cell r="YI2" t="str">
            <v>REPOS</v>
          </cell>
          <cell r="YJ2" t="str">
            <v>REPOS</v>
          </cell>
          <cell r="YK2" t="str">
            <v>Standard 8H-12H/13H-16H30 | 16:30-18:30</v>
          </cell>
          <cell r="YL2" t="str">
            <v>Standard 8H-12H/13H-16H30</v>
          </cell>
          <cell r="YM2" t="str">
            <v>Standard 8H-12H/13H-16H30</v>
          </cell>
          <cell r="YN2" t="str">
            <v>Congés</v>
          </cell>
          <cell r="YO2" t="str">
            <v>Congés</v>
          </cell>
          <cell r="YP2" t="str">
            <v>REPOS</v>
          </cell>
          <cell r="YQ2" t="str">
            <v>REPOS</v>
          </cell>
          <cell r="YR2" t="str">
            <v>Congés</v>
          </cell>
          <cell r="YS2" t="str">
            <v>Congés</v>
          </cell>
          <cell r="YT2" t="str">
            <v>Congés</v>
          </cell>
          <cell r="YU2" t="str">
            <v>Congés</v>
          </cell>
          <cell r="YV2" t="str">
            <v>Congés</v>
          </cell>
          <cell r="YW2" t="str">
            <v>REPOS</v>
          </cell>
          <cell r="YX2" t="str">
            <v>REPOS</v>
          </cell>
          <cell r="YY2" t="str">
            <v>Standard 8H-12H/13H-16H30 | 16:30-18:30</v>
          </cell>
          <cell r="YZ2" t="str">
            <v>Standard 8H-12H/13H-16H30</v>
          </cell>
          <cell r="ZA2" t="str">
            <v>Standard 8H-12H/13H-16H30</v>
          </cell>
          <cell r="ZB2" t="str">
            <v>Standard 8H-12H/13H-16H30 | 16:30-18:30</v>
          </cell>
          <cell r="ZC2" t="str">
            <v>VN DIM 13H-20H</v>
          </cell>
          <cell r="ZD2" t="str">
            <v>REPOS</v>
          </cell>
          <cell r="ZE2" t="str">
            <v>REPOS</v>
          </cell>
          <cell r="ZF2" t="str">
            <v>Standard 8H-12H/13H-16H30 | 16:30-18:30</v>
          </cell>
          <cell r="ZG2" t="str">
            <v>Standard 8H-12H/13H-16H30</v>
          </cell>
          <cell r="ZH2" t="str">
            <v>Standard 8H-12H/13H-16H30</v>
          </cell>
          <cell r="ZI2" t="str">
            <v>Standard 8H-12H/13H-16H30 | 16:30-18:30</v>
          </cell>
          <cell r="ZJ2" t="str">
            <v>Standard 8H-12H/13H-16H30</v>
          </cell>
          <cell r="ZK2" t="str">
            <v>REPOS</v>
          </cell>
          <cell r="ZL2" t="str">
            <v>REPOS</v>
          </cell>
          <cell r="ZM2" t="str">
            <v>REPOS</v>
          </cell>
          <cell r="ZN2" t="str">
            <v>Standard 8H-12H/13H-16H30 | 16:30-18:30</v>
          </cell>
          <cell r="ZO2" t="str">
            <v>Standard 8H-12H/13H-16H30</v>
          </cell>
          <cell r="ZP2" t="str">
            <v>Standard 8H-12H/13H-16H30 | 16:30-18:30</v>
          </cell>
          <cell r="ZQ2" t="str">
            <v>Standard 8H-12H/13H-16H30</v>
          </cell>
          <cell r="ZR2" t="str">
            <v>REPOS</v>
          </cell>
          <cell r="ZS2" t="str">
            <v>REPOS</v>
          </cell>
          <cell r="ZT2" t="str">
            <v>Standard 8H-12H/13H-16H30 | 16:30-18:30</v>
          </cell>
          <cell r="ZU2" t="str">
            <v>Standard 8H-12H/13H-16H30</v>
          </cell>
          <cell r="ZV2" t="str">
            <v>Standard 8H-12H/13H-16H30 | 16:30-18:30</v>
          </cell>
          <cell r="ZW2" t="str">
            <v>Standard 8H-12H/13H-16H30 | 16:30-18:30</v>
          </cell>
          <cell r="ZX2" t="str">
            <v>Standard 8H-12H/13H-16H30</v>
          </cell>
          <cell r="ZY2" t="str">
            <v>REPOS</v>
          </cell>
          <cell r="ZZ2" t="str">
            <v>REPOS</v>
          </cell>
          <cell r="AAA2" t="str">
            <v>Standard 8H-12H/13H-16H30 | 16:30-18:30</v>
          </cell>
          <cell r="AAB2" t="str">
            <v>Standard 8H-12H/13H-16H30</v>
          </cell>
          <cell r="AAC2" t="str">
            <v>Standard 8H-12H/13H-16H30</v>
          </cell>
          <cell r="AAD2" t="str">
            <v>Standard 8H-12H/13H-16H30 | 16:30-18:30</v>
          </cell>
          <cell r="AAE2" t="str">
            <v>Standard 8H-12H/13H-16H30</v>
          </cell>
          <cell r="AAF2" t="str">
            <v>REPOS</v>
          </cell>
          <cell r="AAG2" t="str">
            <v>REPOS</v>
          </cell>
          <cell r="AAH2" t="str">
            <v>Standard 8H-12H/13H-16H30 | 16:30-18:30</v>
          </cell>
          <cell r="AAI2" t="str">
            <v>Standard 8H-12H/13H-16H30</v>
          </cell>
          <cell r="AAJ2" t="str">
            <v>Congés</v>
          </cell>
          <cell r="AAK2" t="str">
            <v>Congés</v>
          </cell>
          <cell r="AAL2" t="str">
            <v>Standard 8H-12H/13H-16H30</v>
          </cell>
          <cell r="AAM2" t="str">
            <v>REPOS</v>
          </cell>
          <cell r="AAN2" t="str">
            <v>REPOS</v>
          </cell>
          <cell r="AAO2" t="str">
            <v>Standard 8H-12H/13H-16H30 | 16:30-18:30</v>
          </cell>
          <cell r="AAP2" t="str">
            <v>Standard 8H-12H/13H-16H30</v>
          </cell>
          <cell r="AAQ2" t="str">
            <v>Standard 8H-12H/13H-16H30</v>
          </cell>
          <cell r="AAR2" t="str">
            <v>Standard 8H-12H/13H-16H30 | 16:30-18:30</v>
          </cell>
          <cell r="AAS2" t="str">
            <v>Standard 8H-12H/13H-16H30</v>
          </cell>
          <cell r="AAT2" t="str">
            <v>RESP SAM AM | 13:00-20:00</v>
          </cell>
          <cell r="AAU2" t="str">
            <v>REPOS</v>
          </cell>
          <cell r="AAV2" t="str">
            <v>Standard 8H-12H/13H-16H30 | 16:30-18:30</v>
          </cell>
          <cell r="AAW2" t="str">
            <v>Standard 8H-12H/13H-16H30</v>
          </cell>
          <cell r="AAX2" t="str">
            <v>Standard 8H-12H/13H-16H30</v>
          </cell>
          <cell r="AAY2" t="str">
            <v>RTT</v>
          </cell>
          <cell r="AAZ2" t="str">
            <v>Standard 8H-12H/13H-16H30 | 16:30-18:30</v>
          </cell>
          <cell r="ABA2" t="str">
            <v>REPOS</v>
          </cell>
          <cell r="ABB2" t="str">
            <v>CS Contrôle DIM 6H-12H</v>
          </cell>
          <cell r="ABC2" t="str">
            <v>RTT</v>
          </cell>
          <cell r="ABD2" t="str">
            <v>RTT</v>
          </cell>
          <cell r="ABE2" t="str">
            <v>REPOS</v>
          </cell>
          <cell r="ABF2" t="str">
            <v>Standard 8H-12H/13H-16H30 | 16:30-18:30</v>
          </cell>
          <cell r="ABG2" t="str">
            <v>Standard 8H-12H/13H-16H30</v>
          </cell>
          <cell r="ABH2" t="str">
            <v>REPOS</v>
          </cell>
          <cell r="ABI2" t="str">
            <v>REPOS</v>
          </cell>
          <cell r="ABJ2" t="str">
            <v>Standard 8H-12H/13H-16H30 | 16:30-18:30</v>
          </cell>
          <cell r="ABK2" t="str">
            <v>Standard 8H-12H/13H-16H30</v>
          </cell>
          <cell r="ABL2" t="str">
            <v>Contrôle ENC DIM AM</v>
          </cell>
          <cell r="ABM2" t="str">
            <v>Standard 8H-12H/13H-16H30 | 16:30-18:30</v>
          </cell>
          <cell r="ABN2" t="str">
            <v>Standard 8H-12H/13H-16H30</v>
          </cell>
          <cell r="ABO2" t="str">
            <v>REPOS</v>
          </cell>
          <cell r="ABP2" t="str">
            <v>REPOS</v>
          </cell>
          <cell r="ABQ2" t="str">
            <v>Congés</v>
          </cell>
          <cell r="ABR2" t="str">
            <v>Congés</v>
          </cell>
          <cell r="ABS2" t="str">
            <v>Congés</v>
          </cell>
          <cell r="ABT2" t="str">
            <v>Congés</v>
          </cell>
          <cell r="ABU2" t="str">
            <v>Congés</v>
          </cell>
          <cell r="ABV2" t="str">
            <v>REPOS</v>
          </cell>
          <cell r="ABW2" t="str">
            <v>CS Contrôle DIM 6H-12H</v>
          </cell>
          <cell r="ABX2" t="str">
            <v>Standard 8H-12H/13H-16H30 | 16:30-18:30</v>
          </cell>
          <cell r="ABY2" t="str">
            <v>Standard 8H-12H/13H-16H30</v>
          </cell>
          <cell r="ABZ2" t="str">
            <v>Standard 8H-12H/13H-16H30</v>
          </cell>
          <cell r="ACA2" t="str">
            <v>Standard 8H-12H/13H-16H30 | 16:30-18:30</v>
          </cell>
          <cell r="ACB2" t="str">
            <v>Standard 8H-12H/13H-16H30</v>
          </cell>
          <cell r="ACC2" t="str">
            <v>REPOS</v>
          </cell>
          <cell r="ACD2" t="str">
            <v>REPOS</v>
          </cell>
          <cell r="ACE2" t="str">
            <v>Standard 8H-12H/13H-16H30 | 16:30-18:30</v>
          </cell>
          <cell r="ACF2" t="str">
            <v>Standard 8H-12H/13H-16H30</v>
          </cell>
          <cell r="ACG2" t="str">
            <v>Standard 8H-12H/13H-16H30</v>
          </cell>
          <cell r="ACH2" t="str">
            <v>REPOS</v>
          </cell>
          <cell r="ACI2" t="str">
            <v>Standard 8H-12H/13H-16H30 | 16:30-18:30</v>
          </cell>
          <cell r="ACJ2" t="str">
            <v>RESP SAM AM</v>
          </cell>
          <cell r="ACK2" t="str">
            <v>REPOS</v>
          </cell>
          <cell r="ACL2" t="str">
            <v>Standard 8H-12H/13H-16H30 | 16:30-18:30</v>
          </cell>
          <cell r="ACM2" t="str">
            <v>Standard 8H-12H/13H-16H30</v>
          </cell>
          <cell r="ACN2" t="str">
            <v>Standard 8H-12H/13H-16H30</v>
          </cell>
          <cell r="ACO2" t="str">
            <v>Standard 8H-12H/13H-16H30 | 16:30-18:30</v>
          </cell>
          <cell r="ACP2" t="str">
            <v>Standard 8H-12H/13H-16H30</v>
          </cell>
          <cell r="ACQ2" t="str">
            <v>REPOS</v>
          </cell>
          <cell r="ACR2" t="str">
            <v>CS Contrôle DIM 6H-12H</v>
          </cell>
          <cell r="ACS2" t="str">
            <v>Standard 8H-12H/13H-16H30 | 16:30-18:30</v>
          </cell>
          <cell r="ACT2" t="str">
            <v>Standard 8H-12H/13H-16H30</v>
          </cell>
          <cell r="ACU2" t="str">
            <v>Standard 8H-12H/13H-16H30 | 16:30-18:30</v>
          </cell>
          <cell r="ACV2" t="str">
            <v>Standard 8H-12H/13H-16H30</v>
          </cell>
          <cell r="ACW2" t="str">
            <v>Standard 8H-12H/13H-16H30</v>
          </cell>
          <cell r="ACX2" t="str">
            <v>REPOS</v>
          </cell>
          <cell r="ACY2" t="str">
            <v>REPOS</v>
          </cell>
          <cell r="ACZ2" t="str">
            <v>Standard 8H-12H/13H-16H30 | 16:30-18:30</v>
          </cell>
          <cell r="ADA2" t="str">
            <v>Standard 8H-12H/13H-16H30</v>
          </cell>
          <cell r="ADB2" t="str">
            <v>RTT</v>
          </cell>
          <cell r="ADC2" t="str">
            <v>RTT</v>
          </cell>
          <cell r="ADD2" t="str">
            <v>RTT</v>
          </cell>
          <cell r="ADE2" t="str">
            <v>REPOS</v>
          </cell>
          <cell r="ADF2" t="str">
            <v>REPOS</v>
          </cell>
          <cell r="ADG2" t="str">
            <v>Standard 8H-12H/13H-16H30 | 16:30-18:30</v>
          </cell>
          <cell r="ADH2" t="str">
            <v>Standard 8H-12H/13H-16H30</v>
          </cell>
          <cell r="ADI2" t="str">
            <v>Standard 8H-12H/13H-16H30</v>
          </cell>
          <cell r="ADJ2" t="str">
            <v>Standard 8H-12H/13H-16H30 | 16:30-18:30</v>
          </cell>
          <cell r="ADK2" t="str">
            <v>Standard 8H-12H/13H-16H30 | 16:30-18:30</v>
          </cell>
          <cell r="ADL2" t="str">
            <v>REPOS</v>
          </cell>
          <cell r="ADM2" t="str">
            <v>REPOS</v>
          </cell>
          <cell r="ADN2" t="str">
            <v>Standard 8H-12H/13H-16H30 | 16:30-18:30</v>
          </cell>
          <cell r="ADO2" t="str">
            <v>Standard 8H-12H/13H-16H30</v>
          </cell>
          <cell r="ADP2" t="str">
            <v>Standard 8H-12H/13H-16H30</v>
          </cell>
          <cell r="ADQ2" t="str">
            <v>Standard 8H-12H/13H-16H30 | 16:30-18:30</v>
          </cell>
          <cell r="ADR2" t="str">
            <v>Standard 8H-12H/13H-16H30</v>
          </cell>
          <cell r="ADS2" t="str">
            <v>REPOS</v>
          </cell>
          <cell r="ADT2" t="str">
            <v>CS Contrôle DIM 6H-12H</v>
          </cell>
          <cell r="ADU2" t="str">
            <v>Standard 8H-12H/13H-16H30 | 16:30-18:30</v>
          </cell>
          <cell r="ADV2" t="str">
            <v>Standard 8H-12H/13H-16H30</v>
          </cell>
          <cell r="ADW2" t="str">
            <v>Standard 8H-12H/13H-16H30 | 16:30-18:30</v>
          </cell>
          <cell r="ADX2" t="str">
            <v>Standard 8H-12H/13H-16H30 | 16:30-18:30</v>
          </cell>
          <cell r="ADY2" t="str">
            <v>REPOS</v>
          </cell>
          <cell r="ADZ2" t="str">
            <v>RESP SAM AM</v>
          </cell>
          <cell r="AEA2" t="str">
            <v>REPOS</v>
          </cell>
          <cell r="AEB2" t="str">
            <v>Standard 8H-12H/13H-16H30 | 16:30-18:30</v>
          </cell>
          <cell r="AEC2" t="str">
            <v>Standard 8H-12H/13H-16H30</v>
          </cell>
          <cell r="AED2" t="str">
            <v>Standard 8H-12H/13H-16H30 | 16:30-18:30</v>
          </cell>
          <cell r="AEE2" t="str">
            <v>Standard 8H-12H/13H-16H30 | 16:30-18:30</v>
          </cell>
          <cell r="AEF2" t="str">
            <v>Standard 8H-12H/13H-16H30</v>
          </cell>
          <cell r="AEG2" t="str">
            <v>REPOS</v>
          </cell>
          <cell r="AEH2" t="str">
            <v>REPOS</v>
          </cell>
          <cell r="AEI2" t="str">
            <v>Standard 8H-12H/13H-16H30 | 16:30-18:30</v>
          </cell>
          <cell r="AEJ2" t="str">
            <v>Standard 8H-12H/13H-16H30 | 16:30-18:30</v>
          </cell>
          <cell r="AEK2" t="str">
            <v>Standard 8H-12H/13H-16H30</v>
          </cell>
          <cell r="AEL2" t="str">
            <v>Standard 8H-12H/13H-16H30 | 16:30-18:30</v>
          </cell>
          <cell r="AEM2" t="str">
            <v>Standard 8H-12H/13H-16H30</v>
          </cell>
          <cell r="AEN2" t="str">
            <v>REPOS</v>
          </cell>
          <cell r="AEO2" t="str">
            <v>REPOS</v>
          </cell>
          <cell r="AEP2" t="str">
            <v>Standard 8H-12H/13H-16H30 | 16:30-18:30</v>
          </cell>
          <cell r="AEQ2" t="str">
            <v>Standard 8H-12H/13H-16H30</v>
          </cell>
          <cell r="AER2" t="str">
            <v>Standard 8H-12H/13H-16H30</v>
          </cell>
          <cell r="AES2" t="str">
            <v>Standard 8H-12H/13H-16H30 | 16:30-18:30</v>
          </cell>
          <cell r="AET2" t="str">
            <v>Standard 8H-12H/13H-16H30 | 16:30-18:30</v>
          </cell>
          <cell r="AEU2" t="str">
            <v>RESP SAM AM</v>
          </cell>
          <cell r="AEV2" t="str">
            <v>REPOS</v>
          </cell>
          <cell r="AEW2" t="str">
            <v>REPOS</v>
          </cell>
          <cell r="AEX2" t="str">
            <v>Standard 8H-12H/13H-16H30</v>
          </cell>
          <cell r="AEY2" t="str">
            <v>Standard 8H-12H/13H-16H30</v>
          </cell>
          <cell r="AEZ2" t="str">
            <v>Standard 8H-12H/13H-16H30 | 16:30-18:30</v>
          </cell>
          <cell r="AFA2" t="str">
            <v>Standard 8H-12H/13H-16H30 | 16:30-18:30</v>
          </cell>
          <cell r="AFB2" t="str">
            <v>REPOS</v>
          </cell>
          <cell r="AFC2" t="str">
            <v>REPOS</v>
          </cell>
          <cell r="AFD2" t="str">
            <v>Standard 8H-12H/13H-16H30 | 16:30-18:30</v>
          </cell>
          <cell r="AFE2" t="str">
            <v>Standard 8H-12H/13H-16H30</v>
          </cell>
          <cell r="AFF2" t="str">
            <v>Standard 8H-12H/13H-16H30</v>
          </cell>
          <cell r="AFG2" t="str">
            <v>Standard 8H-12H/13H-16H30 | 16:30-18:30</v>
          </cell>
          <cell r="AFH2" t="str">
            <v>Standard 8H-12H/13H-16H30 | 16:30-18:30</v>
          </cell>
          <cell r="AFI2" t="str">
            <v>REPOS</v>
          </cell>
          <cell r="AFJ2" t="str">
            <v>REPOS</v>
          </cell>
          <cell r="AFK2" t="str">
            <v>VN DIM 13H-20H</v>
          </cell>
          <cell r="AFL2" t="str">
            <v>Standard 8H-12H/13H-16H30 | 16:30-18:30</v>
          </cell>
          <cell r="AFM2" t="str">
            <v>Standard 8H-12H/13H-16H30</v>
          </cell>
          <cell r="AFN2" t="str">
            <v>Standard 8H-12H/13H-16H30</v>
          </cell>
          <cell r="AFO2" t="str">
            <v>Standard 8H-12H/13H-16H30 | 16:30-18:30</v>
          </cell>
          <cell r="AFP2" t="str">
            <v>REPOS</v>
          </cell>
          <cell r="AFQ2" t="str">
            <v>REPOS</v>
          </cell>
          <cell r="AFR2" t="str">
            <v>Standard 8H-12H/13H-16H30 | 16:30-18:30</v>
          </cell>
          <cell r="AFS2" t="str">
            <v>Standard 8H-12H/13H-16H30</v>
          </cell>
          <cell r="AFT2" t="str">
            <v>Standard 8H-12H/13H-16H30</v>
          </cell>
          <cell r="AFU2" t="str">
            <v>Standard 8H-12H/13H-16H30 | 16:30-18:30</v>
          </cell>
          <cell r="AFV2" t="str">
            <v>Standard 8H-12H/13H-16H30</v>
          </cell>
          <cell r="AFW2" t="str">
            <v>RESP SAM AM</v>
          </cell>
          <cell r="AFX2" t="str">
            <v>REPOS</v>
          </cell>
          <cell r="AFY2" t="str">
            <v>Standard 8H-12H/13H-16H30 | 16:30-18:30</v>
          </cell>
          <cell r="AFZ2" t="str">
            <v>Standard 8H-12H/13H-16H30</v>
          </cell>
          <cell r="AGA2" t="str">
            <v>Standard 8H-12H/13H-16H30</v>
          </cell>
          <cell r="AGB2" t="str">
            <v>Standard 8H-12H/13H-16H30 | 16:30-18:30</v>
          </cell>
          <cell r="AGC2" t="str">
            <v>REPOS</v>
          </cell>
          <cell r="AGD2" t="str">
            <v>REPOS</v>
          </cell>
          <cell r="AGE2" t="str">
            <v>REPOS</v>
          </cell>
          <cell r="AGF2" t="str">
            <v>Standard 8H-12H/13H-16H30 | 16:30-18:30</v>
          </cell>
          <cell r="AGG2" t="str">
            <v>Standard 8H-12H/13H-16H30</v>
          </cell>
          <cell r="AGH2" t="str">
            <v>Standard 8H-12H/13H-16H30</v>
          </cell>
          <cell r="AGI2" t="str">
            <v>Standard 8H-12H/13H-16H30 | 16:30-18:30</v>
          </cell>
          <cell r="AGJ2" t="str">
            <v>REPOS</v>
          </cell>
          <cell r="AGK2" t="str">
            <v>REPOS</v>
          </cell>
          <cell r="AGL2" t="str">
            <v>CS Contrôle DIM 6H-12H</v>
          </cell>
          <cell r="AGM2" t="str">
            <v>Standard 8H-12H/13H-16H30 | 16:30-18:30</v>
          </cell>
          <cell r="AGN2" t="str">
            <v>Standard 8H-12H/13H-16H30</v>
          </cell>
          <cell r="AGO2" t="str">
            <v>Standard 8H-12H/13H-16H30</v>
          </cell>
          <cell r="AGP2" t="str">
            <v>Standard 8H-12H/13H-16H30 | 16:30-18:30</v>
          </cell>
          <cell r="AGQ2" t="str">
            <v>Standard 8H-12H/13H-16H30</v>
          </cell>
          <cell r="AGR2" t="str">
            <v>REPOS</v>
          </cell>
          <cell r="AGS2" t="str">
            <v>REPOS</v>
          </cell>
          <cell r="AGT2" t="str">
            <v>Standard 8H-12H/13H-16H30 | 16:30-18:30</v>
          </cell>
          <cell r="AGU2" t="str">
            <v>Standard 8H-12H/13H-16H30</v>
          </cell>
          <cell r="AGV2" t="str">
            <v>Standard 8H-12H/13H-16H30</v>
          </cell>
          <cell r="AGW2" t="str">
            <v>REPOS</v>
          </cell>
          <cell r="AGX2" t="str">
            <v>Standard 8H-12H/13H-16H30</v>
          </cell>
          <cell r="AGY2" t="str">
            <v>REPOS</v>
          </cell>
          <cell r="AGZ2" t="str">
            <v>REPOS</v>
          </cell>
          <cell r="AIO2" t="str">
            <v>REPOS</v>
          </cell>
          <cell r="AIP2" t="str">
            <v>REPOS</v>
          </cell>
          <cell r="AIV2" t="str">
            <v>REPOS</v>
          </cell>
          <cell r="AIW2" t="str">
            <v>REPOS</v>
          </cell>
          <cell r="APP2">
            <v>0</v>
          </cell>
          <cell r="APQ2">
            <v>5</v>
          </cell>
          <cell r="APR2">
            <v>5</v>
          </cell>
          <cell r="APS2">
            <v>3</v>
          </cell>
          <cell r="APT2">
            <v>0</v>
          </cell>
          <cell r="APU2">
            <v>0</v>
          </cell>
          <cell r="APV2">
            <v>0</v>
          </cell>
          <cell r="APW2">
            <v>0</v>
          </cell>
          <cell r="APX2">
            <v>0</v>
          </cell>
          <cell r="APY2">
            <v>0</v>
          </cell>
          <cell r="APZ2">
            <v>0</v>
          </cell>
          <cell r="AQA2">
            <v>0</v>
          </cell>
          <cell r="AQB2">
            <v>0</v>
          </cell>
          <cell r="AQC2">
            <v>0</v>
          </cell>
        </row>
        <row r="3">
          <cell r="A3" t="str">
            <v>N0123300</v>
          </cell>
          <cell r="B3" t="str">
            <v>Dupont</v>
          </cell>
          <cell r="C3" t="str">
            <v>Nicolas</v>
          </cell>
          <cell r="D3" t="str">
            <v>Dupont Nicolas</v>
          </cell>
          <cell r="E3">
            <v>0</v>
          </cell>
          <cell r="F3" t="str">
            <v>NHA-32</v>
          </cell>
          <cell r="G3" t="str">
            <v>responsable</v>
          </cell>
          <cell r="QP3" t="str">
            <v>CS Contrôle 8H30-12H / 14H30-18H</v>
          </cell>
          <cell r="QQ3" t="str">
            <v>CS Contrôle 8H30-12H / 14H30-18H</v>
          </cell>
          <cell r="QR3" t="str">
            <v>CS Contrôle 8H30-12H / 14H30-18H</v>
          </cell>
          <cell r="QS3" t="str">
            <v>CS Contrôle 8H30-12H / 14H30-18H</v>
          </cell>
          <cell r="QT3" t="str">
            <v>CS Contrôle 8H30-12H / 14H30-18H</v>
          </cell>
          <cell r="QU3" t="str">
            <v>REPOS</v>
          </cell>
          <cell r="QV3" t="str">
            <v>REPOS</v>
          </cell>
          <cell r="QW3" t="str">
            <v>CS Contrôle 8H30-12H / 14H30-18H</v>
          </cell>
          <cell r="QX3" t="str">
            <v>CS Contrôle 8H30-12H / 14H30-18H</v>
          </cell>
          <cell r="QY3" t="str">
            <v>REPOS</v>
          </cell>
          <cell r="QZ3" t="str">
            <v>CS Contrôle 8H30-12H / 14H30-18H</v>
          </cell>
          <cell r="RA3" t="str">
            <v>CS Contrôle 8H30-12H / 14H30-18H</v>
          </cell>
          <cell r="RB3" t="str">
            <v>RESP SAM MATIN</v>
          </cell>
          <cell r="RC3" t="str">
            <v>REPOS</v>
          </cell>
          <cell r="RD3" t="str">
            <v>FORMATION</v>
          </cell>
          <cell r="RE3" t="str">
            <v>FORMATION</v>
          </cell>
          <cell r="RF3" t="str">
            <v>CS Contrôle 8H30-12H / 14H30-18H</v>
          </cell>
          <cell r="RG3" t="str">
            <v>CS Contrôle 8H30-12H / 14H30-18H</v>
          </cell>
          <cell r="RH3" t="str">
            <v>CS Contrôle 8H30-12H / 14H30-18H</v>
          </cell>
          <cell r="RI3" t="str">
            <v>REPOS</v>
          </cell>
          <cell r="RJ3" t="str">
            <v>Contrôle ENC DIM Matin + Déch</v>
          </cell>
          <cell r="RK3" t="str">
            <v>CS Contrôle 8H30-12H / 14H30-18H</v>
          </cell>
          <cell r="RL3" t="str">
            <v>CS Contrôle 8H30-12H / 14H30-18H</v>
          </cell>
          <cell r="RM3" t="str">
            <v>CS Contrôle 8H30-12H / 14H30-18H</v>
          </cell>
          <cell r="RN3" t="str">
            <v>CS Contrôle 8H30-12H / 14H30-18H</v>
          </cell>
          <cell r="RO3" t="str">
            <v>CS Contrôle 8H30-12H / 14H30-18H</v>
          </cell>
          <cell r="RP3" t="str">
            <v>REPOS</v>
          </cell>
          <cell r="RQ3" t="str">
            <v>Contrôle ENC DIM AM</v>
          </cell>
          <cell r="RR3" t="str">
            <v>Contrôle ENC DIM Matin + Déch</v>
          </cell>
          <cell r="RS3" t="str">
            <v>CS Contrôle 8H30-12H / 14H30-18H</v>
          </cell>
          <cell r="RT3" t="str">
            <v>CS Contrôle 8H30-12H / 14H30-18H</v>
          </cell>
          <cell r="RU3" t="str">
            <v>CS Contrôle 8H30-12H / 14H30-18H</v>
          </cell>
          <cell r="RV3" t="str">
            <v>Contrôle 6H-13H30 | 04:00-06:00</v>
          </cell>
          <cell r="RW3" t="str">
            <v>REPOS</v>
          </cell>
          <cell r="RX3" t="str">
            <v>REPOS</v>
          </cell>
          <cell r="RY3" t="str">
            <v>Contrôle 6H-13H30 | 04:00-06:00</v>
          </cell>
          <cell r="RZ3" t="str">
            <v>Contrôle 6H-13H30 | 04:00-06:00</v>
          </cell>
          <cell r="SA3" t="str">
            <v>REPOS</v>
          </cell>
          <cell r="SB3" t="str">
            <v>CS Contrôle 8H30-12H / 14H30-18H</v>
          </cell>
          <cell r="SC3" t="str">
            <v>CS Contrôle 8H30-12H / 14H30-18H</v>
          </cell>
          <cell r="SD3" t="str">
            <v>REPOS</v>
          </cell>
          <cell r="SE3" t="str">
            <v>REPOS</v>
          </cell>
          <cell r="SF3" t="str">
            <v>Contrôle 6H-13H30 | 04:00-06:00</v>
          </cell>
          <cell r="SG3" t="str">
            <v>Contrôle 6H-13H30 | 04:00-06:00</v>
          </cell>
          <cell r="SH3" t="str">
            <v>CS Contrôle DIM 6H-12H</v>
          </cell>
          <cell r="SI3" t="str">
            <v>CS Contrôle 8H30-12H / 14H30-18H</v>
          </cell>
          <cell r="SJ3" t="str">
            <v>REPOS</v>
          </cell>
          <cell r="SK3" t="str">
            <v>RESP SAM AM</v>
          </cell>
          <cell r="SL3" t="str">
            <v>REPOS</v>
          </cell>
          <cell r="SM3" t="str">
            <v>FORMATION</v>
          </cell>
          <cell r="SN3" t="str">
            <v>FORMATION</v>
          </cell>
          <cell r="SO3" t="str">
            <v>FORMATION</v>
          </cell>
          <cell r="SP3" t="str">
            <v>FORMATION</v>
          </cell>
          <cell r="SQ3" t="str">
            <v>FORMATION</v>
          </cell>
          <cell r="SR3" t="str">
            <v>REPOS</v>
          </cell>
          <cell r="SS3" t="str">
            <v>REPOS</v>
          </cell>
          <cell r="ST3" t="str">
            <v>CS Contrôle 8H30-12H / 14H30-18H</v>
          </cell>
          <cell r="SU3" t="str">
            <v>Contrôle 6H-13H30 | 04:00-06:00</v>
          </cell>
          <cell r="SV3" t="str">
            <v>CS Contrôle 8H30-12H / 14H30-18H</v>
          </cell>
          <cell r="SW3" t="str">
            <v>RTT</v>
          </cell>
          <cell r="SX3" t="str">
            <v>RTT</v>
          </cell>
          <cell r="SY3" t="str">
            <v>REPOS</v>
          </cell>
          <cell r="SZ3" t="str">
            <v>REPOS</v>
          </cell>
          <cell r="TA3" t="str">
            <v>CS Contrôle 8H30-12H / 14H30-18H</v>
          </cell>
          <cell r="TB3" t="str">
            <v>CS Contrôle 8H30-12H / 14H30-18H</v>
          </cell>
          <cell r="TC3" t="str">
            <v>CS Contrôle 8H30-12H / 14H30-18H</v>
          </cell>
          <cell r="TD3" t="str">
            <v>CS Contrôle DIM 6H-12H</v>
          </cell>
          <cell r="TE3" t="str">
            <v>CS Contrôle 8H30-12H / 14H30-18H</v>
          </cell>
          <cell r="TF3" t="str">
            <v>REPOS</v>
          </cell>
          <cell r="TG3" t="str">
            <v>CS Contrôle DIM 6H-12H</v>
          </cell>
          <cell r="TH3" t="str">
            <v>CS Contrôle 8H30-12H / 14H30-18H</v>
          </cell>
          <cell r="TI3" t="str">
            <v>Contrôle 6H-13H30 | 04:00-06:00</v>
          </cell>
          <cell r="TJ3" t="str">
            <v>Contrôle 6H-13H30 | 04:00-06:00</v>
          </cell>
          <cell r="TK3" t="str">
            <v>CS Contrôle 8H30-12H / 14H30-18H</v>
          </cell>
          <cell r="TL3" t="str">
            <v>CS Contrôle 8H30-12H / 14H30-18H</v>
          </cell>
          <cell r="TM3" t="str">
            <v>REPOS</v>
          </cell>
          <cell r="TN3" t="str">
            <v>REPOS</v>
          </cell>
          <cell r="TO3" t="str">
            <v>REPOS</v>
          </cell>
          <cell r="TP3" t="str">
            <v>CS Contrôle 8H30-12H / 14H30-18H</v>
          </cell>
          <cell r="TQ3" t="str">
            <v>Contrôle 6H-13H30 | 04:00-06:00</v>
          </cell>
          <cell r="TR3" t="str">
            <v>CS Contrôle 8H30-12H / 14H30-18H</v>
          </cell>
          <cell r="TS3" t="str">
            <v>CS Contrôle 8H30-12H / 14H30-18H</v>
          </cell>
          <cell r="TT3" t="str">
            <v>RESP SAM MATIN</v>
          </cell>
          <cell r="TU3" t="str">
            <v>REPOS</v>
          </cell>
          <cell r="TV3" t="str">
            <v>CS Contrôle 8H30-12H / 14H30-18H</v>
          </cell>
          <cell r="TW3" t="str">
            <v>Contrôle 6H-13H30 | 04:00-06:00</v>
          </cell>
          <cell r="TX3" t="str">
            <v>CS Contrôle 8H30-12H / 14H30-18H</v>
          </cell>
          <cell r="TY3" t="str">
            <v>CS Contrôle 8H30-12H / 14H30-18H</v>
          </cell>
          <cell r="TZ3" t="str">
            <v>CS Contrôle 8H30-12H / 14H30-18H</v>
          </cell>
          <cell r="UA3" t="str">
            <v>REPOS</v>
          </cell>
          <cell r="UB3" t="str">
            <v>CS Contrôle DIM 6H-12H</v>
          </cell>
          <cell r="UC3" t="str">
            <v>CS Contrôle 8H30-12H / 14H30-18H</v>
          </cell>
          <cell r="UD3" t="str">
            <v>Contrôle 6H-13H30 | 04:00-06:00</v>
          </cell>
          <cell r="UE3" t="str">
            <v>Congés</v>
          </cell>
          <cell r="UF3" t="str">
            <v>REPOS</v>
          </cell>
          <cell r="UG3" t="str">
            <v>CS Contrôle 8H30-12H / 14H30-18H</v>
          </cell>
          <cell r="UH3" t="str">
            <v>RESP SAM AM</v>
          </cell>
          <cell r="UI3" t="str">
            <v>REPOS</v>
          </cell>
          <cell r="UJ3" t="str">
            <v>CS Contrôle 8H30-12H / 14H30-18H</v>
          </cell>
          <cell r="UK3" t="str">
            <v>Contrôle 6H-13H30 | 04:00-06:00</v>
          </cell>
          <cell r="UL3" t="str">
            <v>CS Contrôle 8H30-12H / 14H30-18H</v>
          </cell>
          <cell r="UM3" t="str">
            <v>CS Contrôle 8H30-12H / 14H30-18H</v>
          </cell>
          <cell r="UN3" t="str">
            <v>CS Contrôle 8H30-12H / 14H30-18H</v>
          </cell>
          <cell r="UO3" t="str">
            <v>REPOS</v>
          </cell>
          <cell r="UP3" t="str">
            <v>CS Contrôle DIM 6H-12H</v>
          </cell>
          <cell r="UQ3" t="str">
            <v>Contrôle 6H-13H30 | 04:00-06:00</v>
          </cell>
          <cell r="UR3" t="str">
            <v>Contrôle 6H-13H30 | 04:00-06:00</v>
          </cell>
          <cell r="US3" t="str">
            <v>Contrôle 6H-13H30 | 04:00-06:00</v>
          </cell>
          <cell r="UT3" t="str">
            <v>Contrôle 6H-13H30 | 04:00-06:00</v>
          </cell>
          <cell r="UU3" t="str">
            <v>Contrôle 6H-13H30 | 04:00-06:00</v>
          </cell>
          <cell r="UV3" t="str">
            <v>REPOS</v>
          </cell>
          <cell r="UW3" t="str">
            <v>CS Contrôle DIM 6H-12H</v>
          </cell>
          <cell r="UX3" t="str">
            <v>CS Contrôle 8H30-12H / 14H30-18H</v>
          </cell>
          <cell r="UY3" t="str">
            <v>Contrôle 6H-13H30 | 04:00-06:00</v>
          </cell>
          <cell r="UZ3" t="str">
            <v>CS Contrôle 8H30-12H / 14H30-18H</v>
          </cell>
          <cell r="VA3" t="str">
            <v>CS Contrôle 8H30-12H / 14H30-18H</v>
          </cell>
          <cell r="VB3" t="str">
            <v>CS Contrôle 8H30-12H / 14H30-18H</v>
          </cell>
          <cell r="VC3" t="str">
            <v>REPOS</v>
          </cell>
          <cell r="VD3" t="str">
            <v>REPOS</v>
          </cell>
          <cell r="VE3" t="str">
            <v>REPOS</v>
          </cell>
          <cell r="VF3" t="str">
            <v>Contrôle 6H-13H30 | 04:00-06:00</v>
          </cell>
          <cell r="VG3" t="str">
            <v>Contrôle 6H-13H30 | 04:00-06:00</v>
          </cell>
          <cell r="VH3" t="str">
            <v>Contrôle 6H-13H30 | 04:00-06:00</v>
          </cell>
          <cell r="VI3" t="str">
            <v>Contrôle 6H-13H30 | 04:00-06:00</v>
          </cell>
          <cell r="VJ3" t="str">
            <v>RESP SAM AM</v>
          </cell>
          <cell r="VK3" t="str">
            <v>REPOS</v>
          </cell>
          <cell r="VL3" t="str">
            <v>CS Contrôle 8H30-12H / 14H30-18H</v>
          </cell>
          <cell r="VM3" t="str">
            <v>CS Contrôle 8H30-12H / 14H30-18H</v>
          </cell>
          <cell r="VN3" t="str">
            <v>CS Contrôle 8H30-12H / 14H30-18H</v>
          </cell>
          <cell r="VO3" t="str">
            <v>CS Contrôle 8H30-12H / 14H30-18H</v>
          </cell>
          <cell r="VP3" t="str">
            <v>CS Contrôle 8H30-12H / 14H30-18H</v>
          </cell>
          <cell r="VQ3" t="str">
            <v>REPOS</v>
          </cell>
          <cell r="VR3" t="str">
            <v>Contrôle ENC DIM AM</v>
          </cell>
          <cell r="VS3" t="str">
            <v>CS Contrôle 8H30-12H / 14H30-18H</v>
          </cell>
          <cell r="VT3" t="str">
            <v>CS Contrôle 8H30-12H / 14H30-18H</v>
          </cell>
          <cell r="VU3" t="str">
            <v>CS Contrôle 8H30-12H / 14H30-18H</v>
          </cell>
          <cell r="VV3" t="str">
            <v>CS Contrôle 8H30-12H / 14H30-18H</v>
          </cell>
          <cell r="VW3" t="str">
            <v>CS Contrôle 8H30-12H / 14H30-18H</v>
          </cell>
          <cell r="VX3" t="str">
            <v>REPOS</v>
          </cell>
          <cell r="VY3" t="str">
            <v>REPOS</v>
          </cell>
          <cell r="VZ3" t="str">
            <v>CS Contrôle 8H30-12H / 14H30-18H</v>
          </cell>
          <cell r="WA3" t="str">
            <v>Contrôle 6H-13H30 | 04:00-06:00</v>
          </cell>
          <cell r="WB3" t="str">
            <v>CS Contrôle 8H30-12H / 14H30-18H</v>
          </cell>
          <cell r="WC3" t="str">
            <v>Contrôle ENC DIM Matin + Déch</v>
          </cell>
          <cell r="WD3" t="str">
            <v>CS Contrôle 8H30-12H / 14H30-18H</v>
          </cell>
          <cell r="WE3" t="str">
            <v>REPOS</v>
          </cell>
          <cell r="WF3" t="str">
            <v>Contrôle ENC DIM Matin + Déch</v>
          </cell>
          <cell r="WG3" t="str">
            <v>Congés</v>
          </cell>
          <cell r="WH3" t="str">
            <v>Congés</v>
          </cell>
          <cell r="WI3" t="str">
            <v>Congés</v>
          </cell>
          <cell r="WJ3" t="str">
            <v>Congés</v>
          </cell>
          <cell r="WK3" t="str">
            <v>Congés</v>
          </cell>
          <cell r="WL3" t="str">
            <v>REPOS</v>
          </cell>
          <cell r="WM3" t="str">
            <v>REPOS</v>
          </cell>
          <cell r="WN3" t="str">
            <v>Congés</v>
          </cell>
          <cell r="WO3" t="str">
            <v>Congés</v>
          </cell>
          <cell r="WP3" t="str">
            <v>Congés</v>
          </cell>
          <cell r="WQ3" t="str">
            <v>Congés</v>
          </cell>
          <cell r="WR3" t="str">
            <v>Congés</v>
          </cell>
          <cell r="WS3" t="str">
            <v>REPOS</v>
          </cell>
          <cell r="WT3" t="str">
            <v>REPOS</v>
          </cell>
          <cell r="WU3" t="str">
            <v>REPOS</v>
          </cell>
          <cell r="WV3" t="str">
            <v>Contrôle 6H-13H30 | 04:00-06:00</v>
          </cell>
          <cell r="WW3" t="str">
            <v>Contrôle 6H-13H30 | 04:00-06:00</v>
          </cell>
          <cell r="WX3" t="str">
            <v>CS Contrôle 8H30-12H / 14H30-18H</v>
          </cell>
          <cell r="WY3" t="str">
            <v>Contrôle 6H-13H30 | 04:00-06:00</v>
          </cell>
          <cell r="WZ3" t="str">
            <v>RESP SAM MATIN</v>
          </cell>
          <cell r="XA3" t="str">
            <v>HS presta. Except | 01:00-11:00</v>
          </cell>
          <cell r="XB3" t="str">
            <v>Congés</v>
          </cell>
          <cell r="XC3" t="str">
            <v>Contrôle 6H-13H30 | 04:00-06:00</v>
          </cell>
          <cell r="XD3" t="str">
            <v>CS Contrôle 8H30-12H / 14H30-18H</v>
          </cell>
          <cell r="XE3" t="str">
            <v>CS Contrôle 8H30-12H / 14H30-18H</v>
          </cell>
          <cell r="XF3" t="str">
            <v>CS Contrôle 8H30-12H / 14H30-18H</v>
          </cell>
          <cell r="XG3" t="str">
            <v>REPOS</v>
          </cell>
          <cell r="XH3" t="str">
            <v>CS Contrôle DIM 6H-12H</v>
          </cell>
          <cell r="XI3" t="str">
            <v>CS Contrôle 8H30-12H / 14H30-18H</v>
          </cell>
          <cell r="XJ3" t="str">
            <v>Contrôle 6H-13H30 | 04:00-06:00</v>
          </cell>
          <cell r="XK3" t="str">
            <v>CS Contrôle 8H30-12H / 14H30-18H</v>
          </cell>
          <cell r="XL3" t="str">
            <v>FORMATION</v>
          </cell>
          <cell r="XM3" t="str">
            <v>CS Contrôle 8H30-12H / 14H30-18H</v>
          </cell>
          <cell r="XN3" t="str">
            <v>REPOS</v>
          </cell>
          <cell r="XO3" t="str">
            <v>REPOS</v>
          </cell>
          <cell r="XP3" t="str">
            <v>CS Contrôle 8H30-12H / 14H30-18H</v>
          </cell>
          <cell r="XQ3" t="str">
            <v>Contrôle 6H-13H30 | 04:00-06:00</v>
          </cell>
          <cell r="XR3" t="str">
            <v>CS Contrôle 8H30-12H / 14H30-18H</v>
          </cell>
          <cell r="XS3" t="str">
            <v>CS Contrôle 8H30-12H / 14H30-18H</v>
          </cell>
          <cell r="XT3" t="str">
            <v>Contrôle 6H-13H30 | 04:00-06:00</v>
          </cell>
          <cell r="XU3" t="str">
            <v>REPOS</v>
          </cell>
          <cell r="XV3" t="str">
            <v>CS Contrôle DIM 6H-12H</v>
          </cell>
          <cell r="XW3" t="str">
            <v>CS Contrôle 8H30-12H / 14H30-18H</v>
          </cell>
          <cell r="XX3" t="str">
            <v>Contrôle 6H-13H30 | 04:00-06:00</v>
          </cell>
          <cell r="XY3" t="str">
            <v>CS Contrôle 8H30-12H / 14H30-18H</v>
          </cell>
          <cell r="XZ3" t="str">
            <v>CS Contrôle 8H30-12H / 14H30-18H</v>
          </cell>
          <cell r="YA3" t="str">
            <v>Contrôle 6H-13H30 | 04:00-06:00</v>
          </cell>
          <cell r="YB3" t="str">
            <v>REPOS</v>
          </cell>
          <cell r="YC3" t="str">
            <v>Contrôle ENC DIM Matin + Déch</v>
          </cell>
          <cell r="YD3" t="str">
            <v>CS Contrôle 8H30-12H / 14H30-18H</v>
          </cell>
          <cell r="YE3" t="str">
            <v>CS Contrôle 8H30-12H / 14H30-18H</v>
          </cell>
          <cell r="YF3" t="str">
            <v>CS Contrôle 8H30-12H / 14H30-18H</v>
          </cell>
          <cell r="YG3" t="str">
            <v>CS Contrôle 8H30-12H / 14H30-18H</v>
          </cell>
          <cell r="YH3" t="str">
            <v>Contrôle 6H-13H30 | 04:00-06:00</v>
          </cell>
          <cell r="YI3" t="str">
            <v>REPOS</v>
          </cell>
          <cell r="YJ3" t="str">
            <v>CS Contrôle DIM 6H-12H</v>
          </cell>
          <cell r="YK3" t="str">
            <v>CS Contrôle 8H30-12H / 14H30-18H</v>
          </cell>
          <cell r="YL3" t="str">
            <v>CS Contrôle 8H30-12H / 14H30-18H</v>
          </cell>
          <cell r="YM3" t="str">
            <v>CS Contrôle 8H30-12H / 14H30-18H</v>
          </cell>
          <cell r="YN3" t="str">
            <v>CS Contrôle 8H30-12H / 14H30-18H</v>
          </cell>
          <cell r="YO3" t="str">
            <v>Contrôle 6H-13H30 | 04:00-06:00</v>
          </cell>
          <cell r="YP3" t="str">
            <v>REPOS</v>
          </cell>
          <cell r="YQ3" t="str">
            <v>REPOS</v>
          </cell>
          <cell r="YR3" t="str">
            <v>CS Contrôle 8H30-12H / 14H30-18H</v>
          </cell>
          <cell r="YS3" t="str">
            <v>Congés</v>
          </cell>
          <cell r="YT3" t="str">
            <v>Congés</v>
          </cell>
          <cell r="YU3" t="str">
            <v>Congés</v>
          </cell>
          <cell r="YV3" t="str">
            <v>Congés</v>
          </cell>
          <cell r="YW3" t="str">
            <v>REPOS</v>
          </cell>
          <cell r="YX3" t="str">
            <v>REPOS</v>
          </cell>
          <cell r="YY3" t="str">
            <v>Congés</v>
          </cell>
          <cell r="YZ3" t="str">
            <v>Congés</v>
          </cell>
          <cell r="ZA3" t="str">
            <v>Congés</v>
          </cell>
          <cell r="ZB3" t="str">
            <v>Congés</v>
          </cell>
          <cell r="ZC3" t="str">
            <v>REPOS</v>
          </cell>
          <cell r="ZD3" t="str">
            <v>REPOS</v>
          </cell>
          <cell r="ZE3" t="str">
            <v xml:space="preserve">HS presta. Except | 03:00-13:00  </v>
          </cell>
          <cell r="ZF3" t="str">
            <v>CS Contrôle 8H30-12H / 14H30-18H</v>
          </cell>
          <cell r="ZG3" t="str">
            <v>Contrôle 6H-13H30 | 04:00-06:00</v>
          </cell>
          <cell r="ZH3" t="str">
            <v>CS Contrôle 8H30-12H / 14H30-18H</v>
          </cell>
          <cell r="ZI3" t="str">
            <v>CS Contrôle 8H30-12H / 14H30-18H</v>
          </cell>
          <cell r="ZJ3" t="str">
            <v>Contrôle 6H-13H30 | 04:00-06:00</v>
          </cell>
          <cell r="ZK3" t="str">
            <v>REPOS</v>
          </cell>
          <cell r="ZL3" t="str">
            <v>CS Contrôle DIM 6H-12H</v>
          </cell>
          <cell r="ZM3" t="str">
            <v>Contrôle ENC DIM AM</v>
          </cell>
          <cell r="ZN3" t="str">
            <v>CS Contrôle 8H30-12H / 14H30-18H</v>
          </cell>
          <cell r="ZO3" t="str">
            <v>Contrôle 6H-13H30 | 04:00-06:00</v>
          </cell>
          <cell r="ZP3" t="str">
            <v>CS Contrôle 8H30-12H / 14H30-18H</v>
          </cell>
          <cell r="ZQ3" t="str">
            <v>REPOS</v>
          </cell>
          <cell r="ZR3" t="str">
            <v>RESP SAM AM</v>
          </cell>
          <cell r="ZS3" t="str">
            <v>REPOS</v>
          </cell>
          <cell r="ZT3" t="str">
            <v>REPOS</v>
          </cell>
          <cell r="ZU3" t="str">
            <v>Contrôle 6H-13H30 | 04:00-06:00</v>
          </cell>
          <cell r="ZV3" t="str">
            <v>ENFANT MALADE</v>
          </cell>
          <cell r="ZW3" t="str">
            <v>ENFANT MALADE</v>
          </cell>
          <cell r="ZX3" t="str">
            <v>ENFANT MALADE</v>
          </cell>
          <cell r="ZY3" t="str">
            <v>REPOS</v>
          </cell>
          <cell r="ZZ3" t="str">
            <v>REPOS</v>
          </cell>
          <cell r="AAA3" t="str">
            <v>Congés</v>
          </cell>
          <cell r="AAB3" t="str">
            <v>Congés</v>
          </cell>
          <cell r="AAC3" t="str">
            <v>CS Contrôle 8H30-12H / 14H30-18H</v>
          </cell>
          <cell r="AAD3" t="str">
            <v>Contrôle 6H-13H30 | 04:00-06:00</v>
          </cell>
          <cell r="AAE3" t="str">
            <v>FORMATION</v>
          </cell>
          <cell r="AAF3" t="str">
            <v>REPOS</v>
          </cell>
          <cell r="AAG3" t="str">
            <v>CS Contrôle DIM 6H-12H</v>
          </cell>
          <cell r="AAH3" t="str">
            <v>FORMATION</v>
          </cell>
          <cell r="AAI3" t="str">
            <v>FORMATION</v>
          </cell>
          <cell r="AAJ3" t="str">
            <v>Contrôle 6H-13H30 | 04:00-06:00</v>
          </cell>
          <cell r="AAK3" t="str">
            <v>Contrôle 6H-13H30 | 04:00-06:00</v>
          </cell>
          <cell r="AAL3" t="str">
            <v>Congés</v>
          </cell>
          <cell r="AAM3" t="str">
            <v>REPOS</v>
          </cell>
          <cell r="AAN3" t="str">
            <v>REPOS</v>
          </cell>
          <cell r="AAO3" t="str">
            <v>CS Contrôle 8H30-12H / 14H30-18H</v>
          </cell>
          <cell r="AAP3" t="str">
            <v>Contrôle 6H-13H30 | 04:00-06:00</v>
          </cell>
          <cell r="AAQ3" t="str">
            <v>CS Contrôle 8H30-12H / 14H30-18H</v>
          </cell>
          <cell r="AAR3" t="str">
            <v>CS Contrôle 8H30-12H / 14H30-18H</v>
          </cell>
          <cell r="AAS3" t="str">
            <v>Contrôle 6H-13H30 | 04:00-06:00</v>
          </cell>
          <cell r="AAT3" t="str">
            <v>REPOS</v>
          </cell>
          <cell r="AAU3" t="str">
            <v>REPOS</v>
          </cell>
          <cell r="AAV3" t="str">
            <v>CS Contrôle 8H30-12H / 14H30-18H</v>
          </cell>
          <cell r="AAW3" t="str">
            <v>Contrôle 6H-13H30 | 04:00-06:00</v>
          </cell>
          <cell r="AAX3" t="str">
            <v>Congés</v>
          </cell>
          <cell r="AAY3" t="str">
            <v>Congés</v>
          </cell>
          <cell r="AAZ3" t="str">
            <v>Congés</v>
          </cell>
          <cell r="ABA3" t="str">
            <v>REPOS</v>
          </cell>
          <cell r="ABB3" t="str">
            <v>REPOS</v>
          </cell>
          <cell r="ABC3" t="str">
            <v>CS Contrôle 8H30-12H / 14H30-18H</v>
          </cell>
          <cell r="ABD3" t="str">
            <v>Contrôle 6H-13H30 | 04:00-06:00</v>
          </cell>
          <cell r="ABE3" t="str">
            <v>REPOS</v>
          </cell>
          <cell r="ABF3" t="str">
            <v>Contrôle 6H-13H30 | 04:00-06:00</v>
          </cell>
          <cell r="ABG3" t="str">
            <v>REPOS</v>
          </cell>
          <cell r="ABH3" t="str">
            <v>RESP SAM MATIN</v>
          </cell>
          <cell r="ABI3" t="str">
            <v>Contrôle ENC DIM Matin + Déch</v>
          </cell>
          <cell r="ABJ3" t="str">
            <v>CS Contrôle 8H30-12H / 14H30-18H</v>
          </cell>
          <cell r="ABK3" t="str">
            <v>Contrôle 6H-13H30 | 04:00-06:00</v>
          </cell>
          <cell r="ABL3" t="str">
            <v>Contrôle ENC DIM Matin</v>
          </cell>
          <cell r="ABM3" t="str">
            <v>Congés</v>
          </cell>
          <cell r="ABN3" t="str">
            <v>Congés</v>
          </cell>
          <cell r="ABO3" t="str">
            <v>REPOS</v>
          </cell>
          <cell r="ABP3" t="str">
            <v>REPOS</v>
          </cell>
          <cell r="ABQ3" t="str">
            <v>CS Contrôle 8H30-12H / 14H30-18H</v>
          </cell>
          <cell r="ABR3" t="str">
            <v>Contrôle 6H-13H30 | 04:00-06:00</v>
          </cell>
          <cell r="ABS3" t="str">
            <v>CS Contrôle 8H30-12H / 14H30-18H</v>
          </cell>
          <cell r="ABT3" t="str">
            <v>Contrôle 6H-13H30 | 04:00-06:00</v>
          </cell>
          <cell r="ABU3" t="str">
            <v>CS Contrôle 8H30-12H / 14H30-18H</v>
          </cell>
          <cell r="ABV3" t="str">
            <v>REPOS</v>
          </cell>
          <cell r="ABW3" t="str">
            <v>REPOS</v>
          </cell>
          <cell r="ABX3" t="str">
            <v>CS Contrôle 8H30-12H / 14H30-18H</v>
          </cell>
          <cell r="ABY3" t="str">
            <v>Contrôle 6H-13H30 | 04:00-06:00</v>
          </cell>
          <cell r="ABZ3" t="str">
            <v>CS Contrôle 8H30-12H / 14H30-18H</v>
          </cell>
          <cell r="ACA3" t="str">
            <v>Contrôle 6H-13H30 | 04:00-06:00</v>
          </cell>
          <cell r="ACB3" t="str">
            <v>CS Contrôle 8H30-12H / 14H30-18H</v>
          </cell>
          <cell r="ACC3" t="str">
            <v>REPOS</v>
          </cell>
          <cell r="ACD3" t="str">
            <v>REPOS</v>
          </cell>
          <cell r="ACE3" t="str">
            <v>CS Contrôle 8H30-12H / 14H30-18H</v>
          </cell>
          <cell r="ACF3" t="str">
            <v>ENFANT MALADE</v>
          </cell>
          <cell r="ACG3" t="str">
            <v>ENFANT MALADE</v>
          </cell>
          <cell r="ACH3" t="str">
            <v>Contrôle 6H-13H30 | 04:00-06:00</v>
          </cell>
          <cell r="ACI3" t="str">
            <v>CS Contrôle 8H30-12H / 14H30-18H</v>
          </cell>
          <cell r="ACJ3" t="str">
            <v>REPOS</v>
          </cell>
          <cell r="ACK3" t="str">
            <v>CS Contrôle DIM 6H-12H</v>
          </cell>
          <cell r="ACL3" t="str">
            <v>CS Contrôle 8H30-12H / 14H30-18H</v>
          </cell>
          <cell r="ACM3" t="str">
            <v>Contrôle 6H-13H30 | 04:00-06:00</v>
          </cell>
          <cell r="ACN3" t="str">
            <v>CS Contrôle 8H30-12H / 14H30-18H</v>
          </cell>
          <cell r="ACO3" t="str">
            <v>Contrôle 6H-13H30 | 04:00-06:00</v>
          </cell>
          <cell r="ACP3" t="str">
            <v>CS Contrôle 8H30-12H / 14H30-18H</v>
          </cell>
          <cell r="ACQ3" t="str">
            <v>REPOS</v>
          </cell>
          <cell r="ACR3" t="str">
            <v>REPOS</v>
          </cell>
          <cell r="ACS3" t="str">
            <v>CS Contrôle 8H30-12H / 14H30-18H</v>
          </cell>
          <cell r="ACT3" t="str">
            <v>Congés</v>
          </cell>
          <cell r="ACU3" t="str">
            <v>Congés</v>
          </cell>
          <cell r="ACV3" t="str">
            <v>Contrôle 12H-19H30</v>
          </cell>
          <cell r="ACW3" t="str">
            <v>CS Contrôle 8H30-12H / 14H30-18H</v>
          </cell>
          <cell r="ACX3" t="str">
            <v>REPOS</v>
          </cell>
          <cell r="ACY3" t="str">
            <v>REPOS</v>
          </cell>
          <cell r="ACZ3" t="str">
            <v>CS Contrôle 8H30-12H / 14H30-18H</v>
          </cell>
          <cell r="ADA3" t="str">
            <v>Contrôle 6H-13H30 | 04:00-06:00</v>
          </cell>
          <cell r="ADB3" t="str">
            <v>CS Contrôle 8H30-12H / 14H30-18H</v>
          </cell>
          <cell r="ADC3" t="str">
            <v>Contrôle 6H-13H30 | 04:00-06:00</v>
          </cell>
          <cell r="ADD3" t="str">
            <v>CS Contrôle 8H30-12H / 14H30-18H</v>
          </cell>
          <cell r="ADE3" t="str">
            <v>REPOS</v>
          </cell>
          <cell r="ADF3" t="str">
            <v>CS Contrôle DIM 6H-12H</v>
          </cell>
          <cell r="ADG3" t="str">
            <v>REPOS</v>
          </cell>
          <cell r="ADH3" t="str">
            <v>Contrôle 6H-13H30 | 04:00-06:00</v>
          </cell>
          <cell r="ADI3" t="str">
            <v>CS Contrôle 8H30-12H / 14H30-18H</v>
          </cell>
          <cell r="ADJ3" t="str">
            <v>Contrôle 6H-13H30 | 04:00-06:00</v>
          </cell>
          <cell r="ADK3" t="str">
            <v>CS Contrôle 8H30-12H / 14H30-18H</v>
          </cell>
          <cell r="ADL3" t="str">
            <v>RESP SAM MATIN</v>
          </cell>
          <cell r="ADM3" t="str">
            <v>Contrôle ENC DIM Matin + Déch</v>
          </cell>
          <cell r="ADN3" t="str">
            <v>BONIFICATION</v>
          </cell>
          <cell r="ADO3" t="str">
            <v>Contrôle 6H-13H30 | 04:00-06:00</v>
          </cell>
          <cell r="ADP3" t="str">
            <v>CS Contrôle 8H30-12H / 14H30-18H</v>
          </cell>
          <cell r="ADQ3" t="str">
            <v>Contrôle 6H-13H30 | 04:00-06:00</v>
          </cell>
          <cell r="ADR3" t="str">
            <v>CS Contrôle 8H30-12H / 14H30-18H</v>
          </cell>
          <cell r="ADS3" t="str">
            <v>REPOS</v>
          </cell>
          <cell r="ADT3" t="str">
            <v>Contrôle OM DIM 03H-09H</v>
          </cell>
          <cell r="ADU3" t="str">
            <v>CS Contrôle 8H30-12H / 14H30-18H</v>
          </cell>
          <cell r="ADV3" t="str">
            <v>Contrôle 6H-13H30 | 04:00-06:00</v>
          </cell>
          <cell r="ADW3" t="str">
            <v>CS Contrôle 8H30-12H / 14H30-18H</v>
          </cell>
          <cell r="ADX3" t="str">
            <v>Contrôle 6H-13H30 | 04:00-06:00</v>
          </cell>
          <cell r="ADY3" t="str">
            <v>CS Contrôle 8H30-12H / 14H30-18H</v>
          </cell>
          <cell r="ADZ3" t="str">
            <v>REPOS</v>
          </cell>
          <cell r="AEA3" t="str">
            <v>REPOS</v>
          </cell>
          <cell r="AEB3" t="str">
            <v>CS Contrôle 8H30-12H / 14H30-18H</v>
          </cell>
          <cell r="AEC3" t="str">
            <v>Contrôle 6H-13H30 | 04:00-06:00</v>
          </cell>
          <cell r="AED3" t="str">
            <v>Contrôle 6H-13H30 | 04:00-06:00</v>
          </cell>
          <cell r="AEE3" t="str">
            <v>Congés</v>
          </cell>
          <cell r="AEF3" t="str">
            <v>Congés</v>
          </cell>
          <cell r="AEG3" t="str">
            <v>REPOS</v>
          </cell>
          <cell r="AEH3" t="str">
            <v>REPOS</v>
          </cell>
          <cell r="AEI3" t="str">
            <v>CS Contrôle 8H30-12H / 14H30-18H</v>
          </cell>
          <cell r="AEJ3" t="str">
            <v>Contrôle 6H-13H30 | 04:00-06:00</v>
          </cell>
          <cell r="AEK3" t="str">
            <v>Contrôle 6H-13H30 | 04:00-06:00</v>
          </cell>
          <cell r="AEL3" t="str">
            <v>CS Contrôle 8H30-12H / 14H30-18H</v>
          </cell>
          <cell r="AEM3" t="str">
            <v>CS Contrôle 8H30-12H / 14H30-18H</v>
          </cell>
          <cell r="AEN3" t="str">
            <v>REPOS</v>
          </cell>
          <cell r="AEO3" t="str">
            <v>CS Contrôle DIM 6H-12H</v>
          </cell>
          <cell r="AEP3" t="str">
            <v>CS Contrôle 8H30-12H / 14H30-18H</v>
          </cell>
          <cell r="AEQ3" t="str">
            <v>CS Contrôle 8H30-12H / 14H30-18H</v>
          </cell>
          <cell r="AER3" t="str">
            <v>CS Contrôle 8H30-12H / 14H30-18H</v>
          </cell>
          <cell r="AES3" t="str">
            <v>CS Contrôle 8H30-12H / 14H30-18H</v>
          </cell>
          <cell r="AET3" t="str">
            <v>CS Contrôle 8H30-12H / 14H30-18H</v>
          </cell>
          <cell r="AEU3" t="str">
            <v>REPOS</v>
          </cell>
          <cell r="AEV3" t="str">
            <v>REPOS</v>
          </cell>
          <cell r="AEW3" t="str">
            <v>CS Contrôle 8H30-12H / 14H30-18H</v>
          </cell>
          <cell r="AEX3" t="str">
            <v>CS Contrôle 8H30-12H / 14H30-18H</v>
          </cell>
          <cell r="AEY3" t="str">
            <v>CS Contrôle 8H30-12H / 14H30-18H</v>
          </cell>
          <cell r="AEZ3" t="str">
            <v>Contrôle 6H-13H30 | 04:00-06:00</v>
          </cell>
          <cell r="AFA3" t="str">
            <v>CS Contrôle 8H30-12H / 14H30-18H</v>
          </cell>
          <cell r="AFB3" t="str">
            <v>REPOS</v>
          </cell>
          <cell r="AFC3" t="str">
            <v>REPOS</v>
          </cell>
          <cell r="AFD3" t="str">
            <v>CS Contrôle 8H30-12H / 14H30-18H</v>
          </cell>
          <cell r="AFE3" t="str">
            <v>CS Contrôle 8H30-12H / 14H30-18H</v>
          </cell>
          <cell r="AFF3" t="str">
            <v>CS Contrôle 8H30-12H / 14H30-18H</v>
          </cell>
          <cell r="AFG3" t="str">
            <v>Contrôle 6H-13H30 | 04:00-06:00</v>
          </cell>
          <cell r="AFH3" t="str">
            <v>CS Contrôle 8H30-12H / 14H30-18H</v>
          </cell>
          <cell r="AFI3" t="str">
            <v>REPOS</v>
          </cell>
          <cell r="AFJ3" t="str">
            <v>Contrôle ENC DIM AM</v>
          </cell>
          <cell r="AFK3" t="str">
            <v>Contrôle ENC DIM AM</v>
          </cell>
          <cell r="AFL3" t="str">
            <v>CS Contrôle 8H30-12H / 14H30-18H</v>
          </cell>
          <cell r="AFM3" t="str">
            <v>CS Contrôle 8H30-12H / 14H30-18H</v>
          </cell>
          <cell r="AFN3" t="str">
            <v>Contrôle 6H-13H30 | 04:00-06:00</v>
          </cell>
          <cell r="AFO3" t="str">
            <v>CS Contrôle 8H30-12H / 14H30-18H</v>
          </cell>
          <cell r="AFP3" t="str">
            <v>REPOS</v>
          </cell>
          <cell r="AFQ3" t="str">
            <v>REPOS</v>
          </cell>
          <cell r="AFR3" t="str">
            <v>CS Contrôle 8H30-12H / 14H30-18H</v>
          </cell>
          <cell r="AFS3" t="str">
            <v>Contrôle 6H-13H30 | 04:00-06:00</v>
          </cell>
          <cell r="AFT3" t="str">
            <v>CS Contrôle 8H30-12H / 14H30-18H</v>
          </cell>
          <cell r="AFU3" t="str">
            <v>Contrôle 6H-13H30 | 04:00-06:00</v>
          </cell>
          <cell r="AFV3" t="str">
            <v>CS Contrôle 8H30-12H / 14H30-18H</v>
          </cell>
          <cell r="AFW3" t="str">
            <v>REPOS</v>
          </cell>
          <cell r="AFX3" t="str">
            <v>REPOS</v>
          </cell>
          <cell r="AFY3" t="str">
            <v>CS Contrôle 8H30-12H / 14H30-18H</v>
          </cell>
          <cell r="AFZ3" t="str">
            <v>Contrôle 6H-13H30 | 04:00-06:00</v>
          </cell>
          <cell r="AGA3" t="str">
            <v>CS Contrôle 8H30-12H / 14H30-18H</v>
          </cell>
          <cell r="AGB3" t="str">
            <v>Contrôle 6H-13H30 | 04:00-06:00</v>
          </cell>
          <cell r="AGC3" t="str">
            <v>REPOS</v>
          </cell>
          <cell r="AGD3" t="str">
            <v>REPOS</v>
          </cell>
          <cell r="AGE3" t="str">
            <v>CS Contrôle DIM 6H-12H</v>
          </cell>
          <cell r="AGF3" t="str">
            <v>CS Contrôle 8H30-12H / 14H30-18H</v>
          </cell>
          <cell r="AGG3" t="str">
            <v>Contrôle 6H-13H30 | 04:00-06:00</v>
          </cell>
          <cell r="AGH3" t="str">
            <v>CS Contrôle 8H30-12H / 14H30-18H</v>
          </cell>
          <cell r="AGI3" t="str">
            <v>Contrôle 6H-13H30 | 04:00-06:00</v>
          </cell>
          <cell r="AGJ3" t="str">
            <v>REPOS</v>
          </cell>
          <cell r="AGK3" t="str">
            <v>REPOS</v>
          </cell>
          <cell r="AGL3" t="str">
            <v>REPOS</v>
          </cell>
          <cell r="AGM3" t="str">
            <v>CS Contrôle 8H30-12H / 14H30-18H</v>
          </cell>
          <cell r="AGN3" t="str">
            <v>Contrôle 6H-13H30 | 04:00-06:00</v>
          </cell>
          <cell r="AGO3" t="str">
            <v>CS Contrôle 8H30-12H / 14H30-18H</v>
          </cell>
          <cell r="AGP3" t="str">
            <v>Contrôle 6H-13H30 | 04:00-06:00</v>
          </cell>
          <cell r="AGQ3" t="str">
            <v>CS Contrôle 8H30-12H / 14H30-18H</v>
          </cell>
          <cell r="AGR3" t="str">
            <v>REPOS</v>
          </cell>
          <cell r="AGS3" t="str">
            <v>CS Contrôle DIM 6H-12H</v>
          </cell>
          <cell r="AGT3" t="str">
            <v>CS Contrôle 8H30-12H / 14H30-18H</v>
          </cell>
          <cell r="AGU3" t="str">
            <v>Contrôle 6H-13H30 | 04:00-06:00</v>
          </cell>
          <cell r="AGV3" t="str">
            <v>CS Contrôle 8H30-12H / 14H30-18H</v>
          </cell>
          <cell r="AGW3" t="str">
            <v>REPOS</v>
          </cell>
          <cell r="AGX3" t="str">
            <v>CS Contrôle 8H30-12H / 14H30-18H</v>
          </cell>
          <cell r="AGY3" t="str">
            <v>REPOS</v>
          </cell>
          <cell r="AGZ3" t="str">
            <v>REPOS</v>
          </cell>
          <cell r="AIO3" t="str">
            <v>REPOS</v>
          </cell>
          <cell r="AIP3" t="str">
            <v>REPOS</v>
          </cell>
          <cell r="AIV3" t="str">
            <v>REPOS</v>
          </cell>
          <cell r="AIW3" t="str">
            <v>REPOS</v>
          </cell>
          <cell r="APP3">
            <v>5</v>
          </cell>
          <cell r="APQ3">
            <v>4</v>
          </cell>
          <cell r="APR3">
            <v>4</v>
          </cell>
          <cell r="APS3">
            <v>2</v>
          </cell>
          <cell r="APT3">
            <v>2</v>
          </cell>
          <cell r="APU3">
            <v>0</v>
          </cell>
          <cell r="APV3">
            <v>0</v>
          </cell>
          <cell r="APW3">
            <v>0</v>
          </cell>
          <cell r="APX3">
            <v>0</v>
          </cell>
          <cell r="APY3">
            <v>0</v>
          </cell>
          <cell r="APZ3">
            <v>0</v>
          </cell>
          <cell r="AQA3">
            <v>0</v>
          </cell>
          <cell r="AQB3">
            <v>0</v>
          </cell>
          <cell r="AQC3">
            <v>0</v>
          </cell>
        </row>
        <row r="4">
          <cell r="E4">
            <v>0</v>
          </cell>
        </row>
        <row r="5">
          <cell r="E5">
            <v>0</v>
          </cell>
        </row>
      </sheetData>
      <sheetData sheetId="5">
        <row r="40">
          <cell r="AO40">
            <v>43831</v>
          </cell>
          <cell r="AP40">
            <v>43861</v>
          </cell>
        </row>
        <row r="41">
          <cell r="AO41">
            <v>43862</v>
          </cell>
          <cell r="AP41">
            <v>43890</v>
          </cell>
        </row>
        <row r="42">
          <cell r="AO42">
            <v>43891</v>
          </cell>
          <cell r="AP42">
            <v>43921</v>
          </cell>
        </row>
        <row r="43">
          <cell r="AO43">
            <v>43922</v>
          </cell>
          <cell r="AP43">
            <v>43951</v>
          </cell>
        </row>
        <row r="44">
          <cell r="AO44">
            <v>43952</v>
          </cell>
          <cell r="AP44">
            <v>43982</v>
          </cell>
        </row>
        <row r="45">
          <cell r="AO45">
            <v>43983</v>
          </cell>
          <cell r="AP45">
            <v>44012</v>
          </cell>
        </row>
        <row r="46">
          <cell r="AO46">
            <v>44013</v>
          </cell>
          <cell r="AP46">
            <v>44043</v>
          </cell>
        </row>
        <row r="47">
          <cell r="AO47">
            <v>44044</v>
          </cell>
          <cell r="AP47">
            <v>44074</v>
          </cell>
        </row>
        <row r="48">
          <cell r="AO48">
            <v>44075</v>
          </cell>
          <cell r="AP48">
            <v>44104</v>
          </cell>
        </row>
        <row r="49">
          <cell r="AO49">
            <v>44105</v>
          </cell>
          <cell r="AP49">
            <v>44135</v>
          </cell>
        </row>
        <row r="50">
          <cell r="AO50">
            <v>44136</v>
          </cell>
          <cell r="AP50">
            <v>44165</v>
          </cell>
        </row>
        <row r="51">
          <cell r="AO51">
            <v>44166</v>
          </cell>
          <cell r="AP51">
            <v>44196</v>
          </cell>
        </row>
      </sheetData>
      <sheetData sheetId="6">
        <row r="40">
          <cell r="AH40">
            <v>1.1693548387096775</v>
          </cell>
          <cell r="AO40">
            <v>43831</v>
          </cell>
        </row>
        <row r="41">
          <cell r="AH41">
            <v>1.25</v>
          </cell>
          <cell r="AO41">
            <v>43862</v>
          </cell>
        </row>
        <row r="42">
          <cell r="AH42">
            <v>1.25</v>
          </cell>
          <cell r="AO42">
            <v>43891</v>
          </cell>
        </row>
        <row r="43">
          <cell r="AH43">
            <v>1.25</v>
          </cell>
          <cell r="AO43">
            <v>43922</v>
          </cell>
        </row>
        <row r="44">
          <cell r="AH44">
            <v>1.25</v>
          </cell>
          <cell r="AO44">
            <v>43952</v>
          </cell>
        </row>
        <row r="45">
          <cell r="AH45">
            <v>1.25</v>
          </cell>
          <cell r="AO45">
            <v>43983</v>
          </cell>
        </row>
        <row r="46">
          <cell r="AH46">
            <v>1.25</v>
          </cell>
          <cell r="AO46">
            <v>44013</v>
          </cell>
        </row>
        <row r="47">
          <cell r="AH47">
            <v>1.25</v>
          </cell>
          <cell r="AO47">
            <v>44044</v>
          </cell>
        </row>
        <row r="48">
          <cell r="AH48">
            <v>1.25</v>
          </cell>
          <cell r="AO48">
            <v>44075</v>
          </cell>
        </row>
        <row r="49">
          <cell r="AH49">
            <v>1.25</v>
          </cell>
          <cell r="AO49">
            <v>44105</v>
          </cell>
        </row>
        <row r="50">
          <cell r="AH50">
            <v>1.25</v>
          </cell>
          <cell r="AO50">
            <v>44136</v>
          </cell>
        </row>
        <row r="51">
          <cell r="AH51">
            <v>1.25</v>
          </cell>
          <cell r="AO51">
            <v>44166</v>
          </cell>
        </row>
      </sheetData>
      <sheetData sheetId="7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_AGENTS"/>
      <sheetName val="DER_RESP_CS"/>
      <sheetName val="DER_ADMIN_CS"/>
      <sheetName val="TA&lt;100%"/>
      <sheetName val="CONTRACTUEL"/>
    </sheetNames>
    <sheetDataSet>
      <sheetData sheetId="0">
        <row r="1">
          <cell r="A1" t="str">
            <v>Mat</v>
          </cell>
        </row>
      </sheetData>
      <sheetData sheetId="1">
        <row r="3">
          <cell r="E3" t="str">
            <v>Dupont Nicolas |N0123300</v>
          </cell>
          <cell r="H3" t="str">
            <v>NHA-32</v>
          </cell>
        </row>
      </sheetData>
      <sheetData sheetId="2">
        <row r="3">
          <cell r="E3" t="str">
            <v>Durant Robert |N0122789</v>
          </cell>
          <cell r="H3" t="str">
            <v>NHA-32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0">
    <pageSetUpPr fitToPage="1"/>
  </sheetPr>
  <dimension ref="A1:BM123"/>
  <sheetViews>
    <sheetView showZeros="0" zoomScale="45" zoomScaleNormal="45" zoomScalePageLayoutView="70" workbookViewId="0">
      <selection activeCell="U9" sqref="U9"/>
    </sheetView>
  </sheetViews>
  <sheetFormatPr baseColWidth="10" defaultColWidth="10.83203125" defaultRowHeight="16"/>
  <cols>
    <col min="1" max="1" width="15.6640625" style="1" customWidth="1"/>
    <col min="2" max="2" width="16.83203125" style="1" customWidth="1"/>
    <col min="3" max="3" width="39" style="1" customWidth="1"/>
    <col min="4" max="4" width="45.5" style="1" customWidth="1"/>
    <col min="5" max="5" width="37.5" style="1" customWidth="1"/>
    <col min="6" max="6" width="37.5" style="1" hidden="1" customWidth="1"/>
    <col min="7" max="7" width="31.83203125" style="1" customWidth="1"/>
    <col min="8" max="11" width="7" style="41" customWidth="1"/>
    <col min="12" max="14" width="8.6640625" style="40" customWidth="1"/>
    <col min="15" max="15" width="8.6640625" style="44" customWidth="1"/>
    <col min="16" max="16" width="8.6640625" style="45" customWidth="1"/>
    <col min="17" max="17" width="10.5" style="44" customWidth="1"/>
    <col min="18" max="18" width="10.83203125" style="1"/>
    <col min="20" max="20" width="18.6640625" style="1" bestFit="1" customWidth="1"/>
    <col min="21" max="21" width="11.5" style="1" bestFit="1" customWidth="1"/>
    <col min="22" max="22" width="25" style="1" customWidth="1"/>
    <col min="23" max="28" width="10.83203125" style="1"/>
    <col min="29" max="29" width="43" style="1" customWidth="1"/>
    <col min="30" max="31" width="10.83203125" style="1"/>
    <col min="32" max="32" width="17.1640625" style="44" bestFit="1" customWidth="1"/>
    <col min="33" max="33" width="10.83203125" style="44"/>
    <col min="34" max="34" width="25" style="44" customWidth="1"/>
    <col min="35" max="40" width="10.83203125" style="44"/>
    <col min="41" max="41" width="43" style="44" customWidth="1"/>
    <col min="42" max="43" width="10.83203125" style="1"/>
    <col min="44" max="44" width="17.1640625" style="1" customWidth="1"/>
    <col min="45" max="45" width="10.83203125" style="1"/>
    <col min="46" max="46" width="25" style="1" customWidth="1"/>
    <col min="47" max="52" width="10.83203125" style="1"/>
    <col min="53" max="53" width="43" style="1" customWidth="1"/>
    <col min="54" max="55" width="10.83203125" style="1"/>
    <col min="56" max="56" width="17.1640625" style="1" bestFit="1" customWidth="1"/>
    <col min="57" max="57" width="12.1640625" style="1" customWidth="1"/>
    <col min="58" max="58" width="25" style="1" customWidth="1"/>
    <col min="59" max="62" width="10.83203125" style="1"/>
    <col min="63" max="63" width="11.33203125" style="1" bestFit="1" customWidth="1"/>
    <col min="64" max="64" width="10.83203125" style="1"/>
    <col min="65" max="65" width="50.6640625" style="1" customWidth="1"/>
    <col min="66" max="16384" width="10.83203125" style="1"/>
  </cols>
  <sheetData>
    <row r="1" spans="1:65" ht="20" customHeight="1">
      <c r="A1" s="255" t="s">
        <v>92</v>
      </c>
      <c r="B1" s="256"/>
      <c r="C1" s="257"/>
      <c r="D1" s="261" t="str">
        <f>VLOOKUP(A3,PERIODES!A:D,2,FALSE)</f>
        <v>Période du 21 Mars au 20 Avril 2020</v>
      </c>
      <c r="E1" s="262"/>
      <c r="F1" s="262"/>
      <c r="G1" s="263"/>
      <c r="H1" s="290" t="s">
        <v>69</v>
      </c>
      <c r="I1" s="291"/>
      <c r="J1" s="291" t="str">
        <f>VLOOKUP(A1,Agents!D:E,2,FALSE)</f>
        <v>NHA-32</v>
      </c>
      <c r="K1" s="294"/>
      <c r="L1" s="248" t="s">
        <v>88</v>
      </c>
      <c r="M1" s="249"/>
      <c r="N1" s="250">
        <f>EDATE(A3,-2)</f>
        <v>43862</v>
      </c>
      <c r="O1" s="250"/>
      <c r="P1" s="251">
        <f ca="1">INDEX([4]Pointage!$APP:$AQM,MATCH($U$8,[4]Pointage!$A:$A,0),MATCH(N1,[4]Pointage!$APP$1:$AQM$1,0))</f>
        <v>3</v>
      </c>
      <c r="Q1" s="251"/>
      <c r="T1" s="201"/>
      <c r="U1" s="201"/>
      <c r="V1" s="201"/>
      <c r="W1" s="201"/>
      <c r="X1" s="201"/>
      <c r="Y1" s="201"/>
      <c r="Z1" s="201"/>
      <c r="AA1" s="201"/>
      <c r="AB1" s="201"/>
      <c r="AC1" s="201"/>
      <c r="AF1" s="201"/>
      <c r="AG1" s="201"/>
      <c r="AH1" s="201"/>
      <c r="AI1" s="201"/>
      <c r="AJ1" s="201"/>
      <c r="AK1" s="201"/>
      <c r="AL1" s="201"/>
      <c r="AM1" s="201"/>
      <c r="AN1" s="201"/>
      <c r="AO1" s="201"/>
      <c r="AR1" s="201"/>
      <c r="AS1" s="201"/>
      <c r="AT1" s="201"/>
      <c r="AU1" s="201"/>
      <c r="AV1" s="201"/>
      <c r="AW1" s="201"/>
      <c r="AX1" s="201"/>
      <c r="AY1" s="201"/>
      <c r="AZ1" s="201"/>
      <c r="BA1" s="201"/>
      <c r="BD1" s="309"/>
      <c r="BE1" s="310"/>
      <c r="BF1" s="310"/>
      <c r="BG1" s="310"/>
      <c r="BH1" s="310"/>
      <c r="BI1" s="310"/>
      <c r="BJ1" s="310"/>
      <c r="BK1" s="310"/>
      <c r="BL1" s="310"/>
      <c r="BM1" s="311"/>
    </row>
    <row r="2" spans="1:65" ht="20" customHeight="1" thickBot="1">
      <c r="A2" s="258"/>
      <c r="B2" s="259"/>
      <c r="C2" s="260"/>
      <c r="D2" s="264"/>
      <c r="E2" s="265"/>
      <c r="F2" s="265"/>
      <c r="G2" s="266"/>
      <c r="H2" s="292"/>
      <c r="I2" s="293"/>
      <c r="J2" s="293"/>
      <c r="K2" s="295"/>
      <c r="L2" s="252"/>
      <c r="M2" s="253"/>
      <c r="N2" s="254">
        <f>EDATE(A3,-1)</f>
        <v>43891</v>
      </c>
      <c r="O2" s="254"/>
      <c r="P2" s="253">
        <f>VLOOKUP(N2,[4]CONGES_DEF!$AO$40:$AQ$51,3,0)</f>
        <v>0</v>
      </c>
      <c r="Q2" s="253"/>
      <c r="T2" s="201"/>
      <c r="U2" s="201"/>
      <c r="V2" s="201"/>
      <c r="W2" s="201"/>
      <c r="X2" s="201"/>
      <c r="Y2" s="201"/>
      <c r="Z2" s="201"/>
      <c r="AA2" s="201"/>
      <c r="AB2" s="201"/>
      <c r="AC2" s="201"/>
      <c r="AF2" s="201"/>
      <c r="AG2" s="201"/>
      <c r="AH2" s="201"/>
      <c r="AI2" s="201"/>
      <c r="AJ2" s="201"/>
      <c r="AK2" s="201"/>
      <c r="AL2" s="201"/>
      <c r="AM2" s="201"/>
      <c r="AN2" s="201"/>
      <c r="AO2" s="201"/>
      <c r="AR2" s="201"/>
      <c r="AS2" s="201"/>
      <c r="AT2" s="201"/>
      <c r="AU2" s="201"/>
      <c r="AV2" s="201"/>
      <c r="AW2" s="201"/>
      <c r="AX2" s="201"/>
      <c r="AY2" s="201"/>
      <c r="AZ2" s="201"/>
      <c r="BA2" s="201"/>
      <c r="BD2" s="312"/>
      <c r="BE2" s="313"/>
      <c r="BF2" s="313"/>
      <c r="BG2" s="313"/>
      <c r="BH2" s="313"/>
      <c r="BI2" s="313"/>
      <c r="BJ2" s="313"/>
      <c r="BK2" s="313"/>
      <c r="BL2" s="313"/>
      <c r="BM2" s="314"/>
    </row>
    <row r="3" spans="1:65" ht="20" customHeight="1" thickBot="1">
      <c r="A3" s="267">
        <v>43922</v>
      </c>
      <c r="B3" s="268"/>
      <c r="C3" s="269"/>
      <c r="D3" s="269"/>
      <c r="E3" s="270"/>
      <c r="F3" s="270"/>
      <c r="G3" s="271"/>
      <c r="H3" s="23"/>
      <c r="I3" s="23"/>
      <c r="J3" s="23"/>
      <c r="K3" s="23"/>
      <c r="L3" s="272" t="s">
        <v>50</v>
      </c>
      <c r="M3" s="274" t="s">
        <v>51</v>
      </c>
      <c r="N3" s="276" t="s">
        <v>19</v>
      </c>
      <c r="O3" s="278" t="s">
        <v>0</v>
      </c>
      <c r="P3" s="280" t="s">
        <v>1</v>
      </c>
      <c r="Q3" s="282" t="s">
        <v>2</v>
      </c>
      <c r="T3" s="60"/>
      <c r="U3" s="60"/>
      <c r="V3" s="60"/>
      <c r="W3" s="60"/>
      <c r="X3" s="60"/>
      <c r="Y3" s="60"/>
      <c r="Z3" s="60"/>
      <c r="AA3" s="60"/>
      <c r="AB3" s="60"/>
      <c r="AC3" s="60"/>
      <c r="AF3" s="60"/>
      <c r="AG3" s="60"/>
      <c r="AH3" s="60"/>
      <c r="AI3" s="60"/>
      <c r="AJ3" s="60"/>
      <c r="AK3" s="60"/>
      <c r="AL3" s="60"/>
      <c r="AM3" s="60"/>
      <c r="AN3" s="60"/>
      <c r="AO3" s="60"/>
      <c r="AR3" s="60"/>
      <c r="AS3" s="60"/>
      <c r="AT3" s="60"/>
      <c r="AU3" s="60"/>
      <c r="AV3" s="60"/>
      <c r="AW3" s="60"/>
      <c r="AX3" s="60"/>
      <c r="AY3" s="60"/>
      <c r="AZ3" s="60"/>
      <c r="BA3" s="60"/>
      <c r="BD3" s="185"/>
      <c r="BE3" s="185"/>
      <c r="BF3" s="185"/>
      <c r="BG3" s="185"/>
      <c r="BH3" s="185"/>
      <c r="BI3" s="185"/>
      <c r="BJ3" s="185"/>
      <c r="BK3" s="185"/>
      <c r="BL3" s="185"/>
      <c r="BM3" s="185"/>
    </row>
    <row r="4" spans="1:65" ht="20" customHeight="1" thickBot="1">
      <c r="A4" s="11" t="s">
        <v>3</v>
      </c>
      <c r="B4" s="12" t="s">
        <v>4</v>
      </c>
      <c r="C4" s="13" t="s">
        <v>5</v>
      </c>
      <c r="D4" s="14" t="s">
        <v>6</v>
      </c>
      <c r="E4" s="17" t="s">
        <v>7</v>
      </c>
      <c r="F4" s="111"/>
      <c r="G4" s="18" t="s">
        <v>8</v>
      </c>
      <c r="H4" s="24"/>
      <c r="I4" s="25"/>
      <c r="J4" s="25"/>
      <c r="K4" s="110"/>
      <c r="L4" s="273"/>
      <c r="M4" s="275"/>
      <c r="N4" s="277"/>
      <c r="O4" s="279"/>
      <c r="P4" s="281"/>
      <c r="Q4" s="283"/>
      <c r="T4" s="60"/>
      <c r="U4" s="60"/>
      <c r="V4" s="284" t="str">
        <f>D1</f>
        <v>Période du 21 Mars au 20 Avril 2020</v>
      </c>
      <c r="W4" s="285"/>
      <c r="X4" s="285"/>
      <c r="Y4" s="285"/>
      <c r="Z4" s="285"/>
      <c r="AA4" s="285"/>
      <c r="AB4" s="286"/>
      <c r="AC4" s="60"/>
      <c r="AF4" s="60"/>
      <c r="AG4" s="60"/>
      <c r="AH4" s="242" t="str">
        <f>$D1&amp;"-"&amp;("PRESTATION EXCEPTIONNELLE")&amp; CONCATENATE(MID(AO15,26,50),MID(AO16,26,50),MID(AO17,26,50),MID(AO18,26,50),MID(AO19,26,50),MID(AO21,26,50),MID(AO20,26,50),MID(AO22,26,50),MID(AO23,26,50),MID(AO24,26,50),MID(AO25,26,50),MID(AO26,26,50),MID(AO27,26,50),MID(AO28,26,50),MID(AO29,26,50),MID(AO30,26,50),MID(AO31,26,50),MID(AO32,26,50),MID(AO33,26,50),MID(AO34,26,50),MID(AO35,26,50),MID(AO36,26,50),MID(AO37,26,50),MID(AO38,26,50),MID(AO39,26,50),MID(AO40,26,50),MID(AO41,26,50),MID(AO42,26,50),MID(AO43,26,50),MID(AO44,26,50),MID(AO45,26,50))</f>
        <v>Période du 21 Mars au 20 Avril 2020-PRESTATION EXCEPTIONNELLE</v>
      </c>
      <c r="AI4" s="243"/>
      <c r="AJ4" s="243"/>
      <c r="AK4" s="243"/>
      <c r="AL4" s="243"/>
      <c r="AM4" s="243"/>
      <c r="AN4" s="244"/>
      <c r="AO4" s="60"/>
      <c r="AR4" s="60"/>
      <c r="AS4" s="60"/>
      <c r="AT4" s="227" t="str">
        <f>$D1 &amp; " RECUPERATION"</f>
        <v>Période du 21 Mars au 20 Avril 2020 RECUPERATION</v>
      </c>
      <c r="AU4" s="228"/>
      <c r="AV4" s="228"/>
      <c r="AW4" s="228"/>
      <c r="AX4" s="228"/>
      <c r="AY4" s="228"/>
      <c r="AZ4" s="229"/>
      <c r="BA4" s="60"/>
      <c r="BD4" s="185"/>
      <c r="BE4" s="185"/>
      <c r="BF4" s="227" t="str">
        <f>$D1 &amp; " ASTREINTE"</f>
        <v>Période du 21 Mars au 20 Avril 2020 ASTREINTE</v>
      </c>
      <c r="BG4" s="228"/>
      <c r="BH4" s="228"/>
      <c r="BI4" s="228"/>
      <c r="BJ4" s="228"/>
      <c r="BK4" s="228"/>
      <c r="BL4" s="229"/>
      <c r="BM4" s="185"/>
    </row>
    <row r="5" spans="1:65" ht="20" customHeight="1">
      <c r="A5" s="74">
        <f>B5</f>
        <v>43911</v>
      </c>
      <c r="B5" s="109">
        <f>VLOOKUP(A3,PERIODES!A:E,5,FALSE)</f>
        <v>43911</v>
      </c>
      <c r="C5" s="52" t="str">
        <f>INDEX('[4]Base de Travail Mensuelle'!$1:$1048576,MATCH($U$8,'[4]Base de Travail Mensuelle'!$A:$A,0),MATCH($B5,'[4]Base de Travail Mensuelle'!$1:$1,0))</f>
        <v>REPOS</v>
      </c>
      <c r="D5" s="53" t="str">
        <f>INDEX([4]Pointage!$1:$1048576,MATCH($U$8,[4]Pointage!$A:$A,0),MATCH(B5,[4]Pointage!$1:$1,0))</f>
        <v>REPOS</v>
      </c>
      <c r="E5" s="46" t="str">
        <f>IF(AND(ISERROR(FIND("&amp;",$D5,1)),ISERROR(FIND("|",$D5,1))),IFERROR(VLOOKUP($D5,[4]ADMINISTRATIF!$A:$K,11,FALSE),""),IF(ISERROR(FIND("&amp;",$D5,1)),LEFT($D5,FIND("|",$D5,1)-2),IF(ISERROR(FIND("|",$D5,1)),IFERROR(VLOOKUP(LEFT($D5,IF(ISERROR(FIND("&amp;",$D5,1)),FIND("&amp;",$D5,1)-2,FIND("&amp;",$D5,1)-2)),[4]ADMINISTRATIF!$A:$K,11,FALSE),""),LEFT($D5,FIND("&amp;",$D5,1)-2))))</f>
        <v/>
      </c>
      <c r="F5" s="112" t="str">
        <f>IF(ISERROR(FIND("|",$D5,1)),IFERROR(VLOOKUP($D5,[4]ADMINISTRATIF!$K:$K,1,FALSE),$D5),LEFT($D5,FIND("|",$D5,1)-2))</f>
        <v>REPOS</v>
      </c>
      <c r="G5" s="47" t="str">
        <f>IF(ISERROR(FIND("|",D5,1)),IFERROR(VLOOKUP(IF(ISERROR(FIND("&amp;",D5,1)),$D5,LEFT($D5,FIND("&amp;",D5,1)-2)),[4]ADMINISTRATIF!$A:$N,14,FALSE),""),MID(D5,FIND("|",D5,1)+2,999))</f>
        <v/>
      </c>
      <c r="H5" s="26" t="str">
        <f>IFERROR(TIMEVALUE(LEFT(G5,FIND("-",G5,1)-1)),"-")</f>
        <v>-</v>
      </c>
      <c r="I5" s="27" t="str">
        <f>IFERROR(TIMEVALUE(MID(G5,FIND("-",G5,1)+1,5)),"-")</f>
        <v>-</v>
      </c>
      <c r="J5" s="27" t="str">
        <f>IFERROR(IF(ISERROR(FIND("/",G5,1)),"-",TIMEVALUE(MID(G5,FIND("/",G5,1)+2,5))),"-")</f>
        <v>-</v>
      </c>
      <c r="K5" s="27" t="str">
        <f>IFERROR(IF(ISERROR(FIND("/",G5,1)),"-",TIMEVALUE(MID(G5,FIND("/",G5,1)+8,5))),"-")</f>
        <v>-</v>
      </c>
      <c r="L5" s="83" t="str">
        <f>IF(AND(M5&gt;0,M5&lt;99),"-",IFERROR(HeureHN(H5,I5,B5,HSN_deb,HSN_fin,TRUE)+IF(J5="-",0,HeureHN(J5,K5,B5,HSN_deb,HSN_fin,TRUE)),"-"))</f>
        <v>-</v>
      </c>
      <c r="M5" s="84" t="str">
        <f>IFERROR(Heuredim(H5,I5,B5,HSN_deb,HSN_fin,TRUE)+IF(J5="-",0,Heuredim(J5,K5,B5,HSN_deb,HSN_fin,TRUE)),"-")</f>
        <v>-</v>
      </c>
      <c r="N5" s="85" t="str">
        <f>IFERROR(HeureHN(H5,I5,B5,HSNu_deb,HSNu_fin,TRUE)+IF(J5="-",0,HeureHN(J5,K5,B5,HSNu_deb,HSNu_fin,TRUE)),"-")</f>
        <v>-</v>
      </c>
      <c r="O5" s="86">
        <f t="shared" ref="O5" si="0">SUM(L5:N5)</f>
        <v>0</v>
      </c>
      <c r="P5" s="98">
        <f>IFERROR(HeureHN(H5,I5,B5,HPN_deb,HPN_fin,TRUE)+IF(J5="-",0,HeureHN(J5,K5,B5,HPN_deb,HPN_fin,TRUE)),"0")+IF(ISERROR(FIND("&amp;",$F5,1)),IFERROR(VLOOKUP($F5,[4]ADMINISTRATIF!$A:$E,5,FALSE),"0"),IFERROR(VLOOKUP(LEFT($F5,IF(ISERROR(FIND("&amp;",$F5,1)),FIND("&amp;",$F5,1)-2,FIND("&amp;",$F5,1)-2)),[4]ADMINISTRATIF!$A:$E,5,FALSE),"0"))</f>
        <v>0</v>
      </c>
      <c r="Q5" s="82">
        <f>IF(ISERROR(FIND("&amp;",$F5,1)),IFERROR(VLOOKUP($F5,[4]ADMINISTRATIF!$A:$F,6,FALSE),"0"),IFERROR(VLOOKUP(LEFT($F5,IF(ISERROR(FIND("&amp;",$F5,1)),FIND("&amp;",$F5,1)-2,FIND("&amp;",$F5,1)-2)),[4]ADMINISTRATIF!$A:$F,6,FALSE),"0"))</f>
        <v>0</v>
      </c>
      <c r="T5" s="60"/>
      <c r="U5" s="61"/>
      <c r="V5" s="287"/>
      <c r="W5" s="288"/>
      <c r="X5" s="288"/>
      <c r="Y5" s="288"/>
      <c r="Z5" s="288"/>
      <c r="AA5" s="288"/>
      <c r="AB5" s="289"/>
      <c r="AC5" s="62"/>
      <c r="AF5" s="60"/>
      <c r="AG5" s="61"/>
      <c r="AH5" s="245"/>
      <c r="AI5" s="246"/>
      <c r="AJ5" s="246"/>
      <c r="AK5" s="246"/>
      <c r="AL5" s="246"/>
      <c r="AM5" s="246"/>
      <c r="AN5" s="247"/>
      <c r="AO5" s="62"/>
      <c r="AR5" s="60"/>
      <c r="AS5" s="61"/>
      <c r="AT5" s="230"/>
      <c r="AU5" s="231"/>
      <c r="AV5" s="231"/>
      <c r="AW5" s="231"/>
      <c r="AX5" s="231"/>
      <c r="AY5" s="231"/>
      <c r="AZ5" s="232"/>
      <c r="BA5" s="62"/>
      <c r="BD5" s="185"/>
      <c r="BE5" s="186"/>
      <c r="BF5" s="230"/>
      <c r="BG5" s="231"/>
      <c r="BH5" s="231"/>
      <c r="BI5" s="231"/>
      <c r="BJ5" s="231"/>
      <c r="BK5" s="231"/>
      <c r="BL5" s="232"/>
      <c r="BM5" s="187"/>
    </row>
    <row r="6" spans="1:65" ht="20" customHeight="1">
      <c r="A6" s="15">
        <f t="shared" ref="A6:A35" si="1">B6</f>
        <v>43912</v>
      </c>
      <c r="B6" s="75">
        <f>B5+1</f>
        <v>43912</v>
      </c>
      <c r="C6" s="54" t="str">
        <f>INDEX('[4]Base de Travail Mensuelle'!$1:$1048576,MATCH($U$8,'[4]Base de Travail Mensuelle'!$A:$A,0),MATCH($B6,'[4]Base de Travail Mensuelle'!$1:$1,0))</f>
        <v>REPOS</v>
      </c>
      <c r="D6" s="55" t="str">
        <f>INDEX([4]Pointage!$1:$1048576,MATCH($U$8,[4]Pointage!$A:$A,0),MATCH(B6,[4]Pointage!$1:$1,0))</f>
        <v>REPOS</v>
      </c>
      <c r="E6" s="46" t="str">
        <f>IF(AND(ISERROR(FIND("&amp;",$D6,1)),ISERROR(FIND("|",$D6,1))),IFERROR(VLOOKUP($D6,[4]ADMINISTRATIF!$A:$K,11,FALSE),""),IF(ISERROR(FIND("&amp;",$D6,1)),LEFT($D6,FIND("|",$D6,1)-2),IF(ISERROR(FIND("|",$D6,1)),IFERROR(VLOOKUP(LEFT($D6,IF(ISERROR(FIND("&amp;",$D6,1)),FIND("&amp;",$D6,1)-2,FIND("&amp;",$D6,1)-2)),[4]ADMINISTRATIF!$A:$K,11,FALSE),""),LEFT($D6,FIND("&amp;",$D6,1)-2))))</f>
        <v/>
      </c>
      <c r="F6" s="113" t="str">
        <f>IF(ISERROR(FIND("|",$D6,1)),IFERROR(VLOOKUP($D6,[4]ADMINISTRATIF!$K:$K,1,FALSE),$D6),LEFT($D6,FIND("|",$D6,1)-2))</f>
        <v>REPOS</v>
      </c>
      <c r="G6" s="49" t="str">
        <f>IF(ISERROR(FIND("|",D6,1)),IFERROR(VLOOKUP(IF(ISERROR(FIND("&amp;",D6,1)),$D6,LEFT($D6,FIND("&amp;",D6,1)-2)),[4]ADMINISTRATIF!$A:$N,14,FALSE),""),MID(D6,FIND("|",D6,1)+2,999))</f>
        <v/>
      </c>
      <c r="H6" s="29" t="str">
        <f t="shared" ref="H6:H35" si="2">IFERROR(TIMEVALUE(LEFT(G6,FIND("-",G6,1)-1)),"-")</f>
        <v>-</v>
      </c>
      <c r="I6" s="30" t="str">
        <f t="shared" ref="I6:I35" si="3">IFERROR(TIMEVALUE(MID(G6,FIND("-",G6,1)+1,5)),"-")</f>
        <v>-</v>
      </c>
      <c r="J6" s="30" t="str">
        <f t="shared" ref="J6:J35" si="4">IFERROR(IF(ISERROR(FIND("/",G6,1)),"-",TIMEVALUE(MID(G6,FIND("/",G6,1)+2,5))),"-")</f>
        <v>-</v>
      </c>
      <c r="K6" s="30" t="str">
        <f t="shared" ref="K6:K35" si="5">IFERROR(IF(ISERROR(FIND("/",G6,1)),"-",TIMEVALUE(MID(G6,FIND("/",G6,1)+8,5))),"-")</f>
        <v>-</v>
      </c>
      <c r="L6" s="87" t="str">
        <f>IF(AND(M6&gt;0,M6&lt;99),"-",IFERROR(HeureHN(H6,I6,B6,HSN_deb,HSN_fin,TRUE)+IF(J6="-",0,HeureHN(J6,K6,B6,HSN_deb,HSN_fin,TRUE)),"-"))</f>
        <v>-</v>
      </c>
      <c r="M6" s="88" t="str">
        <f>IFERROR(Heuredim(H6,I6,B6,HSN_deb,HSN_fin,TRUE)+IF(J6="-",0,Heuredim(J6,K6,B6,HSN_deb,HSN_fin,TRUE)),"-")</f>
        <v>-</v>
      </c>
      <c r="N6" s="89" t="str">
        <f>IFERROR(HeureHN(H6,I6,B6,HSNu_deb,HSNu_fin,TRUE)+IF(J6="-",0,HeureHN(J6,K6,B6,HSNu_deb,HSNu_fin,TRUE)),"-")</f>
        <v>-</v>
      </c>
      <c r="O6" s="90">
        <f t="shared" ref="O6:O35" si="6">SUM(L6:N6)</f>
        <v>0</v>
      </c>
      <c r="P6" s="99">
        <f>IFERROR(HeureHN(H6,I6,B6,HPN_deb,HPN_fin,TRUE)+IF(J6="-",0,HeureHN(J6,K6,B6,HPN_deb,HPN_fin,TRUE)),"0")+IF(ISERROR(FIND("&amp;",$F6,1)),IFERROR(VLOOKUP($F6,[4]ADMINISTRATIF!$A:$E,5,FALSE),"0"),IFERROR(VLOOKUP(LEFT($F6,IF(ISERROR(FIND("&amp;",$F6,1)),FIND("&amp;",$F6,1)-2,FIND("&amp;",$F6,1)-2)),[4]ADMINISTRATIF!$A:$E,5,FALSE),"0"))</f>
        <v>0</v>
      </c>
      <c r="Q6" s="32">
        <f>IF(ISERROR(FIND("&amp;",$F6,1)),IFERROR(VLOOKUP($F6,[4]ADMINISTRATIF!$A:$F,6,FALSE),"0"),IFERROR(VLOOKUP(LEFT($F6,IF(ISERROR(FIND("&amp;",$F6,1)),FIND("&amp;",$F6,1)-2,FIND("&amp;",$F6,1)-2)),[4]ADMINISTRATIF!$A:$F,6,FALSE),"0"))</f>
        <v>0</v>
      </c>
      <c r="T6" s="60"/>
      <c r="U6" s="60"/>
      <c r="V6" s="233"/>
      <c r="W6" s="233"/>
      <c r="X6" s="233"/>
      <c r="Y6" s="233"/>
      <c r="Z6" s="233"/>
      <c r="AA6" s="233"/>
      <c r="AB6" s="233"/>
      <c r="AC6" s="60"/>
      <c r="AF6" s="60"/>
      <c r="AG6" s="60"/>
      <c r="AH6" s="233"/>
      <c r="AI6" s="233"/>
      <c r="AJ6" s="233"/>
      <c r="AK6" s="233"/>
      <c r="AL6" s="233"/>
      <c r="AM6" s="233"/>
      <c r="AN6" s="233"/>
      <c r="AO6" s="60"/>
      <c r="AR6" s="60"/>
      <c r="AS6" s="60"/>
      <c r="AT6" s="233"/>
      <c r="AU6" s="233"/>
      <c r="AV6" s="233"/>
      <c r="AW6" s="233"/>
      <c r="AX6" s="233"/>
      <c r="AY6" s="233"/>
      <c r="AZ6" s="233"/>
      <c r="BA6" s="60"/>
      <c r="BD6" s="185"/>
      <c r="BE6" s="185"/>
      <c r="BF6" s="315"/>
      <c r="BG6" s="316"/>
      <c r="BH6" s="316"/>
      <c r="BI6" s="316"/>
      <c r="BJ6" s="316"/>
      <c r="BK6" s="316"/>
      <c r="BL6" s="317"/>
      <c r="BM6" s="185"/>
    </row>
    <row r="7" spans="1:65" ht="20" customHeight="1">
      <c r="A7" s="15">
        <f t="shared" si="1"/>
        <v>43913</v>
      </c>
      <c r="B7" s="75">
        <f t="shared" ref="B7:B35" si="7">B6+1</f>
        <v>43913</v>
      </c>
      <c r="C7" s="54" t="str">
        <f>INDEX('[4]Base de Travail Mensuelle'!$1:$1048576,MATCH($U$8,'[4]Base de Travail Mensuelle'!$A:$A,0),MATCH($B7,'[4]Base de Travail Mensuelle'!$1:$1,0))</f>
        <v>Standard 8H-12H/13H-16H30 | 16:30-18:30</v>
      </c>
      <c r="D7" s="55" t="str">
        <f>INDEX([4]Pointage!$1:$1048576,MATCH($U$8,[4]Pointage!$A:$A,0),MATCH(B7,[4]Pointage!$1:$1,0))</f>
        <v>Standard 8H-12H/13H-16H30 | 16:30-18:30</v>
      </c>
      <c r="E7" s="46" t="str">
        <f>IF(AND(ISERROR(FIND("&amp;",$D7,1)),ISERROR(FIND("|",$D7,1))),IFERROR(VLOOKUP($D7,[4]ADMINISTRATIF!$A:$K,11,FALSE),""),IF(ISERROR(FIND("&amp;",$D7,1)),LEFT($D7,FIND("|",$D7,1)-2),IF(ISERROR(FIND("|",$D7,1)),IFERROR(VLOOKUP(LEFT($D7,IF(ISERROR(FIND("&amp;",$D7,1)),FIND("&amp;",$D7,1)-2,FIND("&amp;",$D7,1)-2)),[4]ADMINISTRATIF!$A:$K,11,FALSE),""),LEFT($D7,FIND("&amp;",$D7,1)-2))))</f>
        <v>Standard 8H-12H/13H-16H30</v>
      </c>
      <c r="F7" s="113" t="str">
        <f>IF(ISERROR(FIND("|",$D7,1)),IFERROR(VLOOKUP($D7,[4]ADMINISTRATIF!$K:$K,1,FALSE),$D7),LEFT($D7,FIND("|",$D7,1)-2))</f>
        <v>Standard 8H-12H/13H-16H30</v>
      </c>
      <c r="G7" s="49" t="str">
        <f>IF(ISERROR(FIND("|",D7,1)),IFERROR(VLOOKUP(IF(ISERROR(FIND("&amp;",D7,1)),$D7,LEFT($D7,FIND("&amp;",D7,1)-2)),[4]ADMINISTRATIF!$A:$N,14,FALSE),""),MID(D7,FIND("|",D7,1)+2,999))</f>
        <v>16:30-18:30</v>
      </c>
      <c r="H7" s="29">
        <f t="shared" si="2"/>
        <v>0.6875</v>
      </c>
      <c r="I7" s="30">
        <f t="shared" si="3"/>
        <v>0.77083333333333337</v>
      </c>
      <c r="J7" s="30" t="str">
        <f t="shared" si="4"/>
        <v>-</v>
      </c>
      <c r="K7" s="30" t="str">
        <f t="shared" si="5"/>
        <v>-</v>
      </c>
      <c r="L7" s="87">
        <f ca="1">IF(AND(M7&gt;0,M7&lt;99),"-",IFERROR(HeureHN(H7,I7,B7,HSN_deb,HSN_fin,TRUE)+IF(J7="-",0,HeureHN(J7,K7,B7,HSN_deb,HSN_fin,TRUE)),"-"))</f>
        <v>2.0000000000000009</v>
      </c>
      <c r="M7" s="88" t="str">
        <f ca="1">IFERROR(Heuredim(H7,I7,B7,HSN_deb,HSN_fin,TRUE)+IF(J7="-",0,Heuredim(J7,K7,B7,HSN_deb,HSN_fin,TRUE)),"-")</f>
        <v>-</v>
      </c>
      <c r="N7" s="89">
        <f ca="1">IFERROR(HeureHN(H7,I7,B7,HSNu_deb,HSNu_fin,TRUE)+IF(J7="-",0,HeureHN(J7,K7,B7,HSNu_deb,HSNu_fin,TRUE)),"-")</f>
        <v>0</v>
      </c>
      <c r="O7" s="90">
        <f t="shared" ca="1" si="6"/>
        <v>2.0000000000000009</v>
      </c>
      <c r="P7" s="99">
        <f ca="1">IFERROR(HeureHN(H7,I7,B7,HPN_deb,HPN_fin,TRUE)+IF(J7="-",0,HeureHN(J7,K7,B7,HPN_deb,HPN_fin,TRUE)),"0")+IF(ISERROR(FIND("&amp;",$F7,1)),IFERROR(VLOOKUP($F7,[4]ADMINISTRATIF!$A:$E,5,FALSE),"0"),IFERROR(VLOOKUP(LEFT($F7,IF(ISERROR(FIND("&amp;",$F7,1)),FIND("&amp;",$F7,1)-2,FIND("&amp;",$F7,1)-2)),[4]ADMINISTRATIF!$A:$E,5,FALSE),"0"))</f>
        <v>0</v>
      </c>
      <c r="Q7" s="32">
        <f>IF(ISERROR(FIND("&amp;",$F7,1)),IFERROR(VLOOKUP($F7,[4]ADMINISTRATIF!$A:$F,6,FALSE),"0"),IFERROR(VLOOKUP(LEFT($F7,IF(ISERROR(FIND("&amp;",$F7,1)),FIND("&amp;",$F7,1)-2,FIND("&amp;",$F7,1)-2)),[4]ADMINISTRATIF!$A:$F,6,FALSE),"0"))</f>
        <v>0</v>
      </c>
      <c r="T7" s="234"/>
      <c r="U7" s="235"/>
      <c r="V7" s="235"/>
      <c r="W7" s="236"/>
      <c r="X7" s="4"/>
      <c r="Y7" s="4"/>
      <c r="Z7" s="4"/>
      <c r="AA7" s="4"/>
      <c r="AB7" s="4"/>
      <c r="AC7" s="59"/>
      <c r="AF7" s="234"/>
      <c r="AG7" s="235"/>
      <c r="AH7" s="235"/>
      <c r="AI7" s="236"/>
      <c r="AJ7" s="4"/>
      <c r="AK7" s="4"/>
      <c r="AL7" s="4"/>
      <c r="AM7" s="4"/>
      <c r="AN7" s="4"/>
      <c r="AO7" s="59"/>
      <c r="AR7" s="234"/>
      <c r="AS7" s="235"/>
      <c r="AT7" s="235"/>
      <c r="AU7" s="236"/>
      <c r="AV7" s="4"/>
      <c r="AW7" s="4"/>
      <c r="AX7" s="4"/>
      <c r="AY7" s="4"/>
      <c r="AZ7" s="4"/>
      <c r="BA7" s="59"/>
      <c r="BD7" s="234"/>
      <c r="BE7" s="235"/>
      <c r="BF7" s="235"/>
      <c r="BG7" s="236"/>
      <c r="BH7" s="4"/>
      <c r="BI7" s="4"/>
      <c r="BJ7" s="4"/>
      <c r="BK7" s="4"/>
      <c r="BL7" s="4"/>
      <c r="BM7" s="59"/>
    </row>
    <row r="8" spans="1:65" ht="20" customHeight="1">
      <c r="A8" s="15">
        <f t="shared" si="1"/>
        <v>43914</v>
      </c>
      <c r="B8" s="75">
        <f t="shared" si="7"/>
        <v>43914</v>
      </c>
      <c r="C8" s="54" t="str">
        <f>INDEX('[4]Base de Travail Mensuelle'!$1:$1048576,MATCH($U$8,'[4]Base de Travail Mensuelle'!$A:$A,0),MATCH($B8,'[4]Base de Travail Mensuelle'!$1:$1,0))</f>
        <v>Standard 8H-12H/13H-16H30</v>
      </c>
      <c r="D8" s="55" t="str">
        <f>INDEX([4]Pointage!$1:$1048576,MATCH($U$8,[4]Pointage!$A:$A,0),MATCH(B8,[4]Pointage!$1:$1,0))</f>
        <v>Standard 8H-12H/13H-16H30</v>
      </c>
      <c r="E8" s="46" t="str">
        <f>IF(AND(ISERROR(FIND("&amp;",$D8,1)),ISERROR(FIND("|",$D8,1))),IFERROR(VLOOKUP($D8,[4]ADMINISTRATIF!$A:$K,11,FALSE),""),IF(ISERROR(FIND("&amp;",$D8,1)),LEFT($D8,FIND("|",$D8,1)-2),IF(ISERROR(FIND("|",$D8,1)),IFERROR(VLOOKUP(LEFT($D8,IF(ISERROR(FIND("&amp;",$D8,1)),FIND("&amp;",$D8,1)-2,FIND("&amp;",$D8,1)-2)),[4]ADMINISTRATIF!$A:$K,11,FALSE),""),LEFT($D8,FIND("&amp;",$D8,1)-2))))</f>
        <v/>
      </c>
      <c r="F8" s="113" t="str">
        <f>IF(ISERROR(FIND("|",$D8,1)),IFERROR(VLOOKUP($D8,[4]ADMINISTRATIF!$K:$K,1,FALSE),$D8),LEFT($D8,FIND("|",$D8,1)-2))</f>
        <v>Standard 8H-12H/13H-16H30</v>
      </c>
      <c r="G8" s="49" t="str">
        <f>IF(ISERROR(FIND("|",D8,1)),IFERROR(VLOOKUP(IF(ISERROR(FIND("&amp;",D8,1)),$D8,LEFT($D8,FIND("&amp;",D8,1)-2)),[4]ADMINISTRATIF!$A:$N,14,FALSE),""),MID(D8,FIND("|",D8,1)+2,999))</f>
        <v/>
      </c>
      <c r="H8" s="29" t="str">
        <f t="shared" si="2"/>
        <v>-</v>
      </c>
      <c r="I8" s="30" t="str">
        <f t="shared" si="3"/>
        <v>-</v>
      </c>
      <c r="J8" s="30" t="str">
        <f t="shared" si="4"/>
        <v>-</v>
      </c>
      <c r="K8" s="30" t="str">
        <f t="shared" si="5"/>
        <v>-</v>
      </c>
      <c r="L8" s="87" t="str">
        <f>IF(AND(M8&gt;0,M8&lt;99),"-",IFERROR(HeureHN(H8,I8,B8,HSN_deb,HSN_fin,TRUE)+IF(J8="-",0,HeureHN(J8,K8,B8,HSN_deb,HSN_fin,TRUE)),"-"))</f>
        <v>-</v>
      </c>
      <c r="M8" s="88" t="str">
        <f>IFERROR(Heuredim(H8,I8,B8,HSN_deb,HSN_fin,TRUE)+IF(J8="-",0,Heuredim(J8,K8,B8,HSN_deb,HSN_fin,TRUE)),"-")</f>
        <v>-</v>
      </c>
      <c r="N8" s="89" t="str">
        <f>IFERROR(HeureHN(H8,I8,B8,HSNu_deb,HSNu_fin,TRUE)+IF(J8="-",0,HeureHN(J8,K8,B8,HSNu_deb,HSNu_fin,TRUE)),"-")</f>
        <v>-</v>
      </c>
      <c r="O8" s="90">
        <f t="shared" si="6"/>
        <v>0</v>
      </c>
      <c r="P8" s="99">
        <f>IFERROR(HeureHN(H8,I8,B8,HPN_deb,HPN_fin,TRUE)+IF(J8="-",0,HeureHN(J8,K8,B8,HPN_deb,HPN_fin,TRUE)),"0")+IF(ISERROR(FIND("&amp;",$F8,1)),IFERROR(VLOOKUP($F8,[4]ADMINISTRATIF!$A:$E,5,FALSE),"0"),IFERROR(VLOOKUP(LEFT($F8,IF(ISERROR(FIND("&amp;",$F8,1)),FIND("&amp;",$F8,1)-2,FIND("&amp;",$F8,1)-2)),[4]ADMINISTRATIF!$A:$E,5,FALSE),"0"))</f>
        <v>0</v>
      </c>
      <c r="Q8" s="32">
        <f>IF(ISERROR(FIND("&amp;",$F8,1)),IFERROR(VLOOKUP($F8,[4]ADMINISTRATIF!$A:$F,6,FALSE),"0"),IFERROR(VLOOKUP(LEFT($F8,IF(ISERROR(FIND("&amp;",$F8,1)),FIND("&amp;",$F8,1)-2,FIND("&amp;",$F8,1)-2)),[4]ADMINISTRATIF!$A:$F,6,FALSE),"0"))</f>
        <v>0</v>
      </c>
      <c r="T8" s="126" t="s">
        <v>26</v>
      </c>
      <c r="U8" s="127" t="str">
        <f>MID($A1,FIND("|",$A1,1)+1,99)</f>
        <v>N0122789</v>
      </c>
      <c r="V8" s="128"/>
      <c r="W8" s="4"/>
      <c r="X8" s="4"/>
      <c r="Y8" s="210" t="s">
        <v>30</v>
      </c>
      <c r="Z8" s="210"/>
      <c r="AA8" s="237" t="str">
        <f>LEFT($A1,LEN($A1)-10)</f>
        <v>Durant Robert</v>
      </c>
      <c r="AB8" s="238"/>
      <c r="AC8" s="239"/>
      <c r="AF8" s="129" t="s">
        <v>26</v>
      </c>
      <c r="AG8" s="127" t="str">
        <f>MID($A1,FIND("|",$A1,1)+1,99)</f>
        <v>N0122789</v>
      </c>
      <c r="AH8" s="128"/>
      <c r="AI8" s="4"/>
      <c r="AJ8" s="4"/>
      <c r="AK8" s="210" t="s">
        <v>30</v>
      </c>
      <c r="AL8" s="210"/>
      <c r="AM8" s="237" t="str">
        <f>LEFT($A1,LEN($A1)-10)</f>
        <v>Durant Robert</v>
      </c>
      <c r="AN8" s="238"/>
      <c r="AO8" s="239"/>
      <c r="AR8" s="178" t="s">
        <v>26</v>
      </c>
      <c r="AS8" s="127" t="str">
        <f>MID($A1,FIND("|",$A1,1)+1,99)</f>
        <v>N0122789</v>
      </c>
      <c r="AT8" s="128"/>
      <c r="AU8" s="4"/>
      <c r="AV8" s="4"/>
      <c r="AW8" s="210" t="s">
        <v>30</v>
      </c>
      <c r="AX8" s="210"/>
      <c r="AY8" s="237" t="str">
        <f>LEFT($A1,LEN($A1)-10)</f>
        <v>Durant Robert</v>
      </c>
      <c r="AZ8" s="238"/>
      <c r="BA8" s="239"/>
      <c r="BD8" s="182" t="s">
        <v>26</v>
      </c>
      <c r="BE8" s="183" t="str">
        <f>MID($A1,FIND("|",$A1,1)+1,99)</f>
        <v>N0122789</v>
      </c>
      <c r="BF8" s="128"/>
      <c r="BG8" s="4"/>
      <c r="BH8" s="4"/>
      <c r="BI8" s="210" t="s">
        <v>30</v>
      </c>
      <c r="BJ8" s="210"/>
      <c r="BK8" s="237" t="str">
        <f>LEFT($A1,LEN($A1)-10)</f>
        <v>Durant Robert</v>
      </c>
      <c r="BL8" s="238"/>
      <c r="BM8" s="239"/>
    </row>
    <row r="9" spans="1:65" ht="20" customHeight="1">
      <c r="A9" s="15">
        <f t="shared" si="1"/>
        <v>43915</v>
      </c>
      <c r="B9" s="75">
        <f t="shared" si="7"/>
        <v>43915</v>
      </c>
      <c r="C9" s="54" t="str">
        <f>INDEX('[4]Base de Travail Mensuelle'!$1:$1048576,MATCH($U$8,'[4]Base de Travail Mensuelle'!$A:$A,0),MATCH($B9,'[4]Base de Travail Mensuelle'!$1:$1,0))</f>
        <v>Standard 8H-12H/13H-16H30</v>
      </c>
      <c r="D9" s="55" t="str">
        <f>INDEX([4]Pointage!$1:$1048576,MATCH($U$8,[4]Pointage!$A:$A,0),MATCH(B9,[4]Pointage!$1:$1,0))</f>
        <v>Standard 8H-12H/13H-16H30</v>
      </c>
      <c r="E9" s="46" t="str">
        <f>IF(AND(ISERROR(FIND("&amp;",$D9,1)),ISERROR(FIND("|",$D9,1))),IFERROR(VLOOKUP($D9,[4]ADMINISTRATIF!$A:$K,11,FALSE),""),IF(ISERROR(FIND("&amp;",$D9,1)),LEFT($D9,FIND("|",$D9,1)-2),IF(ISERROR(FIND("|",$D9,1)),IFERROR(VLOOKUP(LEFT($D9,IF(ISERROR(FIND("&amp;",$D9,1)),FIND("&amp;",$D9,1)-2,FIND("&amp;",$D9,1)-2)),[4]ADMINISTRATIF!$A:$K,11,FALSE),""),LEFT($D9,FIND("&amp;",$D9,1)-2))))</f>
        <v/>
      </c>
      <c r="F9" s="113" t="str">
        <f>IF(ISERROR(FIND("|",$D9,1)),IFERROR(VLOOKUP($D9,[4]ADMINISTRATIF!$K:$K,1,FALSE),$D9),LEFT($D9,FIND("|",$D9,1)-2))</f>
        <v>Standard 8H-12H/13H-16H30</v>
      </c>
      <c r="G9" s="49" t="str">
        <f>IF(ISERROR(FIND("|",D9,1)),IFERROR(VLOOKUP(IF(ISERROR(FIND("&amp;",D9,1)),$D9,LEFT($D9,FIND("&amp;",D9,1)-2)),[4]ADMINISTRATIF!$A:$N,14,FALSE),""),MID(D9,FIND("|",D9,1)+2,999))</f>
        <v/>
      </c>
      <c r="H9" s="29" t="str">
        <f t="shared" si="2"/>
        <v>-</v>
      </c>
      <c r="I9" s="30" t="str">
        <f t="shared" si="3"/>
        <v>-</v>
      </c>
      <c r="J9" s="30" t="str">
        <f t="shared" si="4"/>
        <v>-</v>
      </c>
      <c r="K9" s="30" t="str">
        <f t="shared" si="5"/>
        <v>-</v>
      </c>
      <c r="L9" s="87" t="str">
        <f>IF(AND(M9&gt;0,M9&lt;99),"-",IFERROR(HeureHN(H9,I9,B9,HSN_deb,HSN_fin,TRUE)+IF(J9="-",0,HeureHN(J9,K9,B9,HSN_deb,HSN_fin,TRUE)),"-"))</f>
        <v>-</v>
      </c>
      <c r="M9" s="88" t="str">
        <f>IFERROR(Heuredim(H9,I9,B9,HSN_deb,HSN_fin,TRUE)+IF(J9="-",0,Heuredim(J9,K9,B9,HSN_deb,HSN_fin,TRUE)),"-")</f>
        <v>-</v>
      </c>
      <c r="N9" s="89" t="str">
        <f>IFERROR(HeureHN(H9,I9,B9,HSNu_deb,HSNu_fin,TRUE)+IF(J9="-",0,HeureHN(J9,K9,B9,HSNu_deb,HSNu_fin,TRUE)),"-")</f>
        <v>-</v>
      </c>
      <c r="O9" s="90">
        <f t="shared" si="6"/>
        <v>0</v>
      </c>
      <c r="P9" s="99">
        <f>IFERROR(HeureHN(H9,I9,B9,HPN_deb,HPN_fin,TRUE)+IF(J9="-",0,HeureHN(J9,K9,B9,HPN_deb,HPN_fin,TRUE)),"0")+IF(ISERROR(FIND("&amp;",$F9,1)),IFERROR(VLOOKUP($F9,[4]ADMINISTRATIF!$A:$E,5,FALSE),"0"),IFERROR(VLOOKUP(LEFT($F9,IF(ISERROR(FIND("&amp;",$F9,1)),FIND("&amp;",$F9,1)-2,FIND("&amp;",$F9,1)-2)),[4]ADMINISTRATIF!$A:$E,5,FALSE),"0"))</f>
        <v>0</v>
      </c>
      <c r="Q9" s="32">
        <f>IF(ISERROR(FIND("&amp;",$F9,1)),IFERROR(VLOOKUP($F9,[4]ADMINISTRATIF!$A:$F,6,FALSE),"0"),IFERROR(VLOOKUP(LEFT($F9,IF(ISERROR(FIND("&amp;",$F9,1)),FIND("&amp;",$F9,1)-2,FIND("&amp;",$F9,1)-2)),[4]ADMINISTRATIF!$A:$F,6,FALSE),"0"))</f>
        <v>0</v>
      </c>
      <c r="T9" s="126" t="s">
        <v>27</v>
      </c>
      <c r="U9" s="130"/>
      <c r="V9" s="128"/>
      <c r="W9" s="4"/>
      <c r="X9" s="4"/>
      <c r="Y9" s="210" t="s">
        <v>31</v>
      </c>
      <c r="Z9" s="210"/>
      <c r="AA9" s="212" t="str">
        <f>J1</f>
        <v>NHA-32</v>
      </c>
      <c r="AB9" s="212"/>
      <c r="AC9" s="212"/>
      <c r="AF9" s="129" t="s">
        <v>27</v>
      </c>
      <c r="AG9" s="131"/>
      <c r="AH9" s="128"/>
      <c r="AI9" s="4"/>
      <c r="AJ9" s="4"/>
      <c r="AK9" s="210" t="s">
        <v>31</v>
      </c>
      <c r="AL9" s="210"/>
      <c r="AM9" s="211" t="str">
        <f>J1</f>
        <v>NHA-32</v>
      </c>
      <c r="AN9" s="212"/>
      <c r="AO9" s="212"/>
      <c r="AR9" s="178" t="s">
        <v>27</v>
      </c>
      <c r="AS9" s="179"/>
      <c r="AT9" s="128"/>
      <c r="AU9" s="4"/>
      <c r="AV9" s="4"/>
      <c r="AW9" s="210" t="s">
        <v>31</v>
      </c>
      <c r="AX9" s="210"/>
      <c r="AY9" s="211" t="str">
        <f>J1</f>
        <v>NHA-32</v>
      </c>
      <c r="AZ9" s="212"/>
      <c r="BA9" s="212"/>
      <c r="BD9" s="182" t="s">
        <v>27</v>
      </c>
      <c r="BE9" s="183"/>
      <c r="BF9" s="128"/>
      <c r="BG9" s="4"/>
      <c r="BH9" s="4"/>
      <c r="BI9" s="210" t="s">
        <v>31</v>
      </c>
      <c r="BJ9" s="210"/>
      <c r="BK9" s="211" t="str">
        <f>J1</f>
        <v>NHA-32</v>
      </c>
      <c r="BL9" s="212"/>
      <c r="BM9" s="212"/>
    </row>
    <row r="10" spans="1:65" ht="20" customHeight="1">
      <c r="A10" s="15">
        <f t="shared" si="1"/>
        <v>43916</v>
      </c>
      <c r="B10" s="75">
        <f t="shared" si="7"/>
        <v>43916</v>
      </c>
      <c r="C10" s="54" t="str">
        <f>INDEX('[4]Base de Travail Mensuelle'!$1:$1048576,MATCH($U$8,'[4]Base de Travail Mensuelle'!$A:$A,0),MATCH($B10,'[4]Base de Travail Mensuelle'!$1:$1,0))</f>
        <v>Standard 8H-12H/13H-16H30 | 16:30-18:30</v>
      </c>
      <c r="D10" s="55" t="str">
        <f>INDEX([4]Pointage!$1:$1048576,MATCH($U$8,[4]Pointage!$A:$A,0),MATCH(B10,[4]Pointage!$1:$1,0))</f>
        <v>Standard 8H-12H/13H-16H30 | 16:30-18:30</v>
      </c>
      <c r="E10" s="46" t="str">
        <f>IF(AND(ISERROR(FIND("&amp;",$D10,1)),ISERROR(FIND("|",$D10,1))),IFERROR(VLOOKUP($D10,[4]ADMINISTRATIF!$A:$K,11,FALSE),""),IF(ISERROR(FIND("&amp;",$D10,1)),LEFT($D10,FIND("|",$D10,1)-2),IF(ISERROR(FIND("|",$D10,1)),IFERROR(VLOOKUP(LEFT($D10,IF(ISERROR(FIND("&amp;",$D10,1)),FIND("&amp;",$D10,1)-2,FIND("&amp;",$D10,1)-2)),[4]ADMINISTRATIF!$A:$K,11,FALSE),""),LEFT($D10,FIND("&amp;",$D10,1)-2))))</f>
        <v>Standard 8H-12H/13H-16H30</v>
      </c>
      <c r="F10" s="113" t="str">
        <f>IF(ISERROR(FIND("|",$D10,1)),IFERROR(VLOOKUP($D10,[4]ADMINISTRATIF!$K:$K,1,FALSE),$D10),LEFT($D10,FIND("|",$D10,1)-2))</f>
        <v>Standard 8H-12H/13H-16H30</v>
      </c>
      <c r="G10" s="49" t="str">
        <f>IF(ISERROR(FIND("|",D10,1)),IFERROR(VLOOKUP(IF(ISERROR(FIND("&amp;",D10,1)),$D10,LEFT($D10,FIND("&amp;",D10,1)-2)),[4]ADMINISTRATIF!$A:$N,14,FALSE),""),MID(D10,FIND("|",D10,1)+2,999))</f>
        <v>16:30-18:30</v>
      </c>
      <c r="H10" s="29">
        <f t="shared" si="2"/>
        <v>0.6875</v>
      </c>
      <c r="I10" s="30">
        <f t="shared" si="3"/>
        <v>0.77083333333333337</v>
      </c>
      <c r="J10" s="30" t="str">
        <f t="shared" si="4"/>
        <v>-</v>
      </c>
      <c r="K10" s="30" t="str">
        <f t="shared" si="5"/>
        <v>-</v>
      </c>
      <c r="L10" s="87">
        <f ca="1">IF(AND(M10&gt;0,M10&lt;99),"-",IFERROR(HeureHN(H10,I10,B10,HSN_deb,HSN_fin,TRUE)+IF(J10="-",0,HeureHN(J10,K10,B10,HSN_deb,HSN_fin,TRUE)),"-"))</f>
        <v>2.0000000000000009</v>
      </c>
      <c r="M10" s="88" t="str">
        <f ca="1">IFERROR(Heuredim(H10,I10,B10,HSN_deb,HSN_fin,TRUE)+IF(J10="-",0,Heuredim(J10,K10,B10,HSN_deb,HSN_fin,TRUE)),"-")</f>
        <v>-</v>
      </c>
      <c r="N10" s="89">
        <f ca="1">IFERROR(HeureHN(H10,I10,B10,HSNu_deb,HSNu_fin,TRUE)+IF(J10="-",0,HeureHN(J10,K10,B10,HSNu_deb,HSNu_fin,TRUE)),"-")</f>
        <v>0</v>
      </c>
      <c r="O10" s="90">
        <f t="shared" ca="1" si="6"/>
        <v>2.0000000000000009</v>
      </c>
      <c r="P10" s="99">
        <f ca="1">IFERROR(HeureHN(H10,I10,B10,HPN_deb,HPN_fin,TRUE)+IF(J10="-",0,HeureHN(J10,K10,B10,HPN_deb,HPN_fin,TRUE)),"0")+IF(ISERROR(FIND("&amp;",$F10,1)),IFERROR(VLOOKUP($F10,[4]ADMINISTRATIF!$A:$E,5,FALSE),"0"),IFERROR(VLOOKUP(LEFT($F10,IF(ISERROR(FIND("&amp;",$F10,1)),FIND("&amp;",$F10,1)-2,FIND("&amp;",$F10,1)-2)),[4]ADMINISTRATIF!$A:$E,5,FALSE),"0"))</f>
        <v>0</v>
      </c>
      <c r="Q10" s="32">
        <f>IF(ISERROR(FIND("&amp;",$F10,1)),IFERROR(VLOOKUP($F10,[4]ADMINISTRATIF!$A:$F,6,FALSE),"0"),IFERROR(VLOOKUP(LEFT($F10,IF(ISERROR(FIND("&amp;",$F10,1)),FIND("&amp;",$F10,1)-2,FIND("&amp;",$F10,1)-2)),[4]ADMINISTRATIF!$A:$F,6,FALSE),"0"))</f>
        <v>0</v>
      </c>
      <c r="T10" s="126" t="s">
        <v>28</v>
      </c>
      <c r="U10" s="130" t="s">
        <v>9</v>
      </c>
      <c r="V10" s="128"/>
      <c r="W10" s="4"/>
      <c r="X10" s="4"/>
      <c r="Y10" s="210" t="s">
        <v>32</v>
      </c>
      <c r="Z10" s="210"/>
      <c r="AA10" s="213"/>
      <c r="AB10" s="213"/>
      <c r="AC10" s="213"/>
      <c r="AF10" s="129" t="s">
        <v>28</v>
      </c>
      <c r="AG10" s="131" t="s">
        <v>9</v>
      </c>
      <c r="AH10" s="128"/>
      <c r="AI10" s="4"/>
      <c r="AJ10" s="4"/>
      <c r="AK10" s="210" t="s">
        <v>32</v>
      </c>
      <c r="AL10" s="210"/>
      <c r="AM10" s="213"/>
      <c r="AN10" s="213"/>
      <c r="AO10" s="213"/>
      <c r="AR10" s="178" t="s">
        <v>28</v>
      </c>
      <c r="AS10" s="179" t="s">
        <v>9</v>
      </c>
      <c r="AT10" s="128"/>
      <c r="AU10" s="4"/>
      <c r="AV10" s="4"/>
      <c r="AW10" s="210" t="s">
        <v>32</v>
      </c>
      <c r="AX10" s="210"/>
      <c r="AY10" s="213"/>
      <c r="AZ10" s="213"/>
      <c r="BA10" s="213"/>
      <c r="BD10" s="182" t="s">
        <v>28</v>
      </c>
      <c r="BE10" s="183" t="s">
        <v>9</v>
      </c>
      <c r="BF10" s="128"/>
      <c r="BG10" s="4"/>
      <c r="BH10" s="4"/>
      <c r="BI10" s="210" t="s">
        <v>32</v>
      </c>
      <c r="BJ10" s="210"/>
      <c r="BK10" s="213"/>
      <c r="BL10" s="213"/>
      <c r="BM10" s="213"/>
    </row>
    <row r="11" spans="1:65" ht="20" customHeight="1">
      <c r="A11" s="15">
        <f t="shared" si="1"/>
        <v>43917</v>
      </c>
      <c r="B11" s="75">
        <f t="shared" si="7"/>
        <v>43917</v>
      </c>
      <c r="C11" s="54" t="str">
        <f>INDEX('[4]Base de Travail Mensuelle'!$1:$1048576,MATCH($U$8,'[4]Base de Travail Mensuelle'!$A:$A,0),MATCH($B11,'[4]Base de Travail Mensuelle'!$1:$1,0))</f>
        <v>REPOS</v>
      </c>
      <c r="D11" s="55" t="str">
        <f>INDEX([4]Pointage!$1:$1048576,MATCH($U$8,[4]Pointage!$A:$A,0),MATCH(B11,[4]Pointage!$1:$1,0))</f>
        <v>Standard 8H-12H/13H-16H30 | 16:30-18:30</v>
      </c>
      <c r="E11" s="46" t="str">
        <f>IF(AND(ISERROR(FIND("&amp;",$D11,1)),ISERROR(FIND("|",$D11,1))),IFERROR(VLOOKUP($D11,[4]ADMINISTRATIF!$A:$K,11,FALSE),""),IF(ISERROR(FIND("&amp;",$D11,1)),LEFT($D11,FIND("|",$D11,1)-2),IF(ISERROR(FIND("|",$D11,1)),IFERROR(VLOOKUP(LEFT($D11,IF(ISERROR(FIND("&amp;",$D11,1)),FIND("&amp;",$D11,1)-2,FIND("&amp;",$D11,1)-2)),[4]ADMINISTRATIF!$A:$K,11,FALSE),""),LEFT($D11,FIND("&amp;",$D11,1)-2))))</f>
        <v>Standard 8H-12H/13H-16H30</v>
      </c>
      <c r="F11" s="113" t="str">
        <f>IF(ISERROR(FIND("|",$D11,1)),IFERROR(VLOOKUP($D11,[4]ADMINISTRATIF!$K:$K,1,FALSE),$D11),LEFT($D11,FIND("|",$D11,1)-2))</f>
        <v>Standard 8H-12H/13H-16H30</v>
      </c>
      <c r="G11" s="49" t="str">
        <f>IF(ISERROR(FIND("|",D11,1)),IFERROR(VLOOKUP(IF(ISERROR(FIND("&amp;",D11,1)),$D11,LEFT($D11,FIND("&amp;",D11,1)-2)),[4]ADMINISTRATIF!$A:$N,14,FALSE),""),MID(D11,FIND("|",D11,1)+2,999))</f>
        <v>16:30-18:30</v>
      </c>
      <c r="H11" s="29">
        <f t="shared" si="2"/>
        <v>0.6875</v>
      </c>
      <c r="I11" s="30">
        <f t="shared" si="3"/>
        <v>0.77083333333333337</v>
      </c>
      <c r="J11" s="30" t="str">
        <f t="shared" si="4"/>
        <v>-</v>
      </c>
      <c r="K11" s="30" t="str">
        <f t="shared" si="5"/>
        <v>-</v>
      </c>
      <c r="L11" s="87">
        <f ca="1">IF(AND(M11&gt;0,M11&lt;99),"-",IFERROR(HeureHN(H11,I11,B11,HSN_deb,HSN_fin,TRUE)+IF(J11="-",0,HeureHN(J11,K11,B11,HSN_deb,HSN_fin,TRUE)),"-"))</f>
        <v>2.0000000000000009</v>
      </c>
      <c r="M11" s="88" t="str">
        <f ca="1">IFERROR(Heuredim(H11,I11,B11,HSN_deb,HSN_fin,TRUE)+IF(J11="-",0,Heuredim(J11,K11,B11,HSN_deb,HSN_fin,TRUE)),"-")</f>
        <v>-</v>
      </c>
      <c r="N11" s="89">
        <f ca="1">IFERROR(HeureHN(H11,I11,B11,HSNu_deb,HSNu_fin,TRUE)+IF(J11="-",0,HeureHN(J11,K11,B11,HSNu_deb,HSNu_fin,TRUE)),"-")</f>
        <v>0</v>
      </c>
      <c r="O11" s="90">
        <f t="shared" ca="1" si="6"/>
        <v>2.0000000000000009</v>
      </c>
      <c r="P11" s="99">
        <f ca="1">IFERROR(HeureHN(H11,I11,B11,HPN_deb,HPN_fin,TRUE)+IF(J11="-",0,HeureHN(J11,K11,B11,HPN_deb,HPN_fin,TRUE)),"0")+IF(ISERROR(FIND("&amp;",$F11,1)),IFERROR(VLOOKUP($F11,[4]ADMINISTRATIF!$A:$E,5,FALSE),"0"),IFERROR(VLOOKUP(LEFT($F11,IF(ISERROR(FIND("&amp;",$F11,1)),FIND("&amp;",$F11,1)-2,FIND("&amp;",$F11,1)-2)),[4]ADMINISTRATIF!$A:$E,5,FALSE),"0"))</f>
        <v>0</v>
      </c>
      <c r="Q11" s="32">
        <f>IF(ISERROR(FIND("&amp;",$F11,1)),IFERROR(VLOOKUP($F11,[4]ADMINISTRATIF!$A:$F,6,FALSE),"0"),IFERROR(VLOOKUP(LEFT($F11,IF(ISERROR(FIND("&amp;",$F11,1)),FIND("&amp;",$F11,1)-2,FIND("&amp;",$F11,1)-2)),[4]ADMINISTRATIF!$A:$F,6,FALSE),"0"))</f>
        <v>0</v>
      </c>
      <c r="T11" s="126" t="s">
        <v>29</v>
      </c>
      <c r="U11" s="130" t="s">
        <v>10</v>
      </c>
      <c r="V11" s="128"/>
      <c r="W11" s="4"/>
      <c r="X11" s="4"/>
      <c r="Y11" s="4"/>
      <c r="Z11" s="4"/>
      <c r="AA11" s="4"/>
      <c r="AB11" s="4"/>
      <c r="AC11" s="4"/>
      <c r="AF11" s="129" t="s">
        <v>29</v>
      </c>
      <c r="AG11" s="131" t="s">
        <v>10</v>
      </c>
      <c r="AH11" s="128"/>
      <c r="AI11" s="4"/>
      <c r="AJ11" s="4"/>
      <c r="AK11" s="4"/>
      <c r="AL11" s="4"/>
      <c r="AM11" s="4"/>
      <c r="AN11" s="4"/>
      <c r="AO11" s="4"/>
      <c r="AR11" s="178" t="s">
        <v>29</v>
      </c>
      <c r="AS11" s="179" t="s">
        <v>10</v>
      </c>
      <c r="AT11" s="128"/>
      <c r="AU11" s="4"/>
      <c r="AV11" s="4"/>
      <c r="AW11" s="4"/>
      <c r="AX11" s="4"/>
      <c r="AY11" s="4"/>
      <c r="AZ11" s="4"/>
      <c r="BA11" s="4"/>
      <c r="BD11" s="182" t="s">
        <v>29</v>
      </c>
      <c r="BE11" s="183" t="s">
        <v>10</v>
      </c>
      <c r="BF11" s="128"/>
      <c r="BG11" s="4"/>
      <c r="BH11" s="4"/>
      <c r="BI11" s="4"/>
      <c r="BJ11" s="4"/>
      <c r="BK11" s="4"/>
      <c r="BL11" s="4"/>
      <c r="BM11" s="4"/>
    </row>
    <row r="12" spans="1:65" ht="20" customHeight="1" thickBot="1">
      <c r="A12" s="15">
        <f t="shared" si="1"/>
        <v>43918</v>
      </c>
      <c r="B12" s="75">
        <f t="shared" si="7"/>
        <v>43918</v>
      </c>
      <c r="C12" s="54" t="str">
        <f>INDEX('[4]Base de Travail Mensuelle'!$1:$1048576,MATCH($U$8,'[4]Base de Travail Mensuelle'!$A:$A,0),MATCH($B12,'[4]Base de Travail Mensuelle'!$1:$1,0))</f>
        <v>RESP SAM AM</v>
      </c>
      <c r="D12" s="55" t="str">
        <f>INDEX([4]Pointage!$1:$1048576,MATCH($U$8,[4]Pointage!$A:$A,0),MATCH(B12,[4]Pointage!$1:$1,0))</f>
        <v>RESP SAM AM</v>
      </c>
      <c r="E12" s="46" t="str">
        <f>IF(AND(ISERROR(FIND("&amp;",$D12,1)),ISERROR(FIND("|",$D12,1))),IFERROR(VLOOKUP($D12,[4]ADMINISTRATIF!$A:$K,11,FALSE),""),IF(ISERROR(FIND("&amp;",$D12,1)),LEFT($D12,FIND("|",$D12,1)-2),IF(ISERROR(FIND("|",$D12,1)),IFERROR(VLOOKUP(LEFT($D12,IF(ISERROR(FIND("&amp;",$D12,1)),FIND("&amp;",$D12,1)-2,FIND("&amp;",$D12,1)-2)),[4]ADMINISTRATIF!$A:$K,11,FALSE),""),LEFT($D12,FIND("&amp;",$D12,1)-2))))</f>
        <v>RESP SAM AM</v>
      </c>
      <c r="F12" s="113" t="str">
        <f>IF(ISERROR(FIND("|",$D12,1)),IFERROR(VLOOKUP($D12,[4]ADMINISTRATIF!$K:$K,1,FALSE),$D12),LEFT($D12,FIND("|",$D12,1)-2))</f>
        <v>RESP SAM AM</v>
      </c>
      <c r="G12" s="49" t="str">
        <f>IF(ISERROR(FIND("|",D12,1)),IFERROR(VLOOKUP(IF(ISERROR(FIND("&amp;",D12,1)),$D12,LEFT($D12,FIND("&amp;",D12,1)-2)),[4]ADMINISTRATIF!$A:$N,14,FALSE),""),MID(D12,FIND("|",D12,1)+2,999))</f>
        <v/>
      </c>
      <c r="H12" s="29" t="str">
        <f t="shared" si="2"/>
        <v>-</v>
      </c>
      <c r="I12" s="30" t="str">
        <f t="shared" si="3"/>
        <v>-</v>
      </c>
      <c r="J12" s="30" t="str">
        <f t="shared" si="4"/>
        <v>-</v>
      </c>
      <c r="K12" s="30" t="str">
        <f t="shared" si="5"/>
        <v>-</v>
      </c>
      <c r="L12" s="87" t="str">
        <f>IF(AND(M12&gt;0,M12&lt;99),"-",IFERROR(HeureHN(H12,I12,B12,HSN_deb,HSN_fin,TRUE)+IF(J12="-",0,HeureHN(J12,K12,B12,HSN_deb,HSN_fin,TRUE)),"-"))</f>
        <v>-</v>
      </c>
      <c r="M12" s="88" t="str">
        <f>IFERROR(Heuredim(H12,I12,B12,HSN_deb,HSN_fin,TRUE)+IF(J12="-",0,Heuredim(J12,K12,B12,HSN_deb,HSN_fin,TRUE)),"-")</f>
        <v>-</v>
      </c>
      <c r="N12" s="89" t="str">
        <f>IFERROR(HeureHN(H12,I12,B12,HSNu_deb,HSNu_fin,TRUE)+IF(J12="-",0,HeureHN(J12,K12,B12,HSNu_deb,HSNu_fin,TRUE)),"-")</f>
        <v>-</v>
      </c>
      <c r="O12" s="90">
        <f t="shared" si="6"/>
        <v>0</v>
      </c>
      <c r="P12" s="99">
        <f>IFERROR(HeureHN(H12,I12,B12,HPN_deb,HPN_fin,TRUE)+IF(J12="-",0,HeureHN(J12,K12,B12,HPN_deb,HPN_fin,TRUE)),"0")+IF(ISERROR(FIND("&amp;",$F12,1)),IFERROR(VLOOKUP($F12,[4]ADMINISTRATIF!$A:$E,5,FALSE),"0"),IFERROR(VLOOKUP(LEFT($F12,IF(ISERROR(FIND("&amp;",$F12,1)),FIND("&amp;",$F12,1)-2,FIND("&amp;",$F12,1)-2)),[4]ADMINISTRATIF!$A:$E,5,FALSE),"0"))</f>
        <v>0</v>
      </c>
      <c r="Q12" s="32">
        <f>IF(ISERROR(FIND("&amp;",$F12,1)),IFERROR(VLOOKUP($F12,[4]ADMINISTRATIF!$A:$F,6,FALSE),"0"),IFERROR(VLOOKUP(LEFT($F12,IF(ISERROR(FIND("&amp;",$F12,1)),FIND("&amp;",$F12,1)-2,FIND("&amp;",$F12,1)-2)),[4]ADMINISTRATIF!$A:$F,6,FALSE),"0"))</f>
        <v>0</v>
      </c>
      <c r="T12" s="5"/>
      <c r="U12" s="5"/>
      <c r="V12" s="6"/>
      <c r="W12" s="6"/>
      <c r="X12" s="6"/>
      <c r="Y12" s="6"/>
      <c r="Z12" s="6"/>
      <c r="AA12" s="6"/>
      <c r="AB12" s="6"/>
      <c r="AC12" s="6"/>
      <c r="AF12" s="63"/>
      <c r="AG12" s="63"/>
      <c r="AH12" s="64"/>
      <c r="AI12" s="64"/>
      <c r="AJ12" s="64"/>
      <c r="AK12" s="64"/>
      <c r="AL12" s="64"/>
      <c r="AM12" s="64"/>
      <c r="AN12" s="64"/>
      <c r="AO12" s="64"/>
      <c r="AR12" s="63"/>
      <c r="AS12" s="63"/>
      <c r="AT12" s="64"/>
      <c r="AU12" s="64"/>
      <c r="AV12" s="64"/>
      <c r="AW12" s="64"/>
      <c r="AX12" s="64"/>
      <c r="AY12" s="64"/>
      <c r="AZ12" s="64"/>
      <c r="BA12" s="64"/>
      <c r="BD12" s="63"/>
      <c r="BE12" s="63"/>
      <c r="BF12" s="64"/>
      <c r="BG12" s="64"/>
      <c r="BH12" s="64"/>
      <c r="BI12" s="64"/>
      <c r="BJ12" s="64"/>
      <c r="BK12" s="64"/>
      <c r="BL12" s="64"/>
      <c r="BM12" s="64"/>
    </row>
    <row r="13" spans="1:65" ht="20" customHeight="1">
      <c r="A13" s="15">
        <f t="shared" si="1"/>
        <v>43919</v>
      </c>
      <c r="B13" s="75">
        <f t="shared" si="7"/>
        <v>43919</v>
      </c>
      <c r="C13" s="54" t="str">
        <f>INDEX('[4]Base de Travail Mensuelle'!$1:$1048576,MATCH($U$8,'[4]Base de Travail Mensuelle'!$A:$A,0),MATCH($B13,'[4]Base de Travail Mensuelle'!$1:$1,0))</f>
        <v>REPOS</v>
      </c>
      <c r="D13" s="55" t="str">
        <f>INDEX([4]Pointage!$1:$1048576,MATCH($U$8,[4]Pointage!$A:$A,0),MATCH(B13,[4]Pointage!$1:$1,0))</f>
        <v>REPOS</v>
      </c>
      <c r="E13" s="46" t="str">
        <f>IF(AND(ISERROR(FIND("&amp;",$D13,1)),ISERROR(FIND("|",$D13,1))),IFERROR(VLOOKUP($D13,[4]ADMINISTRATIF!$A:$K,11,FALSE),""),IF(ISERROR(FIND("&amp;",$D13,1)),LEFT($D13,FIND("|",$D13,1)-2),IF(ISERROR(FIND("|",$D13,1)),IFERROR(VLOOKUP(LEFT($D13,IF(ISERROR(FIND("&amp;",$D13,1)),FIND("&amp;",$D13,1)-2,FIND("&amp;",$D13,1)-2)),[4]ADMINISTRATIF!$A:$K,11,FALSE),""),LEFT($D13,FIND("&amp;",$D13,1)-2))))</f>
        <v/>
      </c>
      <c r="F13" s="113" t="str">
        <f>IF(ISERROR(FIND("|",$D13,1)),IFERROR(VLOOKUP($D13,[4]ADMINISTRATIF!$K:$K,1,FALSE),$D13),LEFT($D13,FIND("|",$D13,1)-2))</f>
        <v>REPOS</v>
      </c>
      <c r="G13" s="49" t="str">
        <f>IF(ISERROR(FIND("|",D13,1)),IFERROR(VLOOKUP(IF(ISERROR(FIND("&amp;",D13,1)),$D13,LEFT($D13,FIND("&amp;",D13,1)-2)),[4]ADMINISTRATIF!$A:$N,14,FALSE),""),MID(D13,FIND("|",D13,1)+2,999))</f>
        <v/>
      </c>
      <c r="H13" s="29" t="str">
        <f t="shared" si="2"/>
        <v>-</v>
      </c>
      <c r="I13" s="30" t="str">
        <f t="shared" si="3"/>
        <v>-</v>
      </c>
      <c r="J13" s="30" t="str">
        <f t="shared" si="4"/>
        <v>-</v>
      </c>
      <c r="K13" s="30" t="str">
        <f t="shared" si="5"/>
        <v>-</v>
      </c>
      <c r="L13" s="87" t="str">
        <f>IF(AND(M13&gt;0,M13&lt;99),"-",IFERROR(HeureHN(H13,I13,B13,HSN_deb,HSN_fin,TRUE)+IF(J13="-",0,HeureHN(J13,K13,B13,HSN_deb,HSN_fin,TRUE)),"-"))</f>
        <v>-</v>
      </c>
      <c r="M13" s="88" t="str">
        <f>IFERROR(Heuredim(H13,I13,B13,HSN_deb,HSN_fin,TRUE)+IF(J13="-",0,Heuredim(J13,K13,B13,HSN_deb,HSN_fin,TRUE)),"-")</f>
        <v>-</v>
      </c>
      <c r="N13" s="89" t="str">
        <f>IFERROR(HeureHN(H13,I13,B13,HSNu_deb,HSNu_fin,TRUE)+IF(J13="-",0,HeureHN(J13,K13,B13,HSNu_deb,HSNu_fin,TRUE)),"-")</f>
        <v>-</v>
      </c>
      <c r="O13" s="90">
        <f t="shared" si="6"/>
        <v>0</v>
      </c>
      <c r="P13" s="99">
        <f>IFERROR(HeureHN(H13,I13,B13,HPN_deb,HPN_fin,TRUE)+IF(J13="-",0,HeureHN(J13,K13,B13,HPN_deb,HPN_fin,TRUE)),"0")+IF(ISERROR(FIND("&amp;",$F13,1)),IFERROR(VLOOKUP($F13,[4]ADMINISTRATIF!$A:$E,5,FALSE),"0"),IFERROR(VLOOKUP(LEFT($F13,IF(ISERROR(FIND("&amp;",$F13,1)),FIND("&amp;",$F13,1)-2,FIND("&amp;",$F13,1)-2)),[4]ADMINISTRATIF!$A:$E,5,FALSE),"0"))</f>
        <v>0</v>
      </c>
      <c r="Q13" s="32">
        <f>IF(ISERROR(FIND("&amp;",$F13,1)),IFERROR(VLOOKUP($F13,[4]ADMINISTRATIF!$A:$F,6,FALSE),"0"),IFERROR(VLOOKUP(LEFT($F13,IF(ISERROR(FIND("&amp;",$F13,1)),FIND("&amp;",$F13,1)-2,FIND("&amp;",$F13,1)-2)),[4]ADMINISTRATIF!$A:$F,6,FALSE),"0"))</f>
        <v>0</v>
      </c>
      <c r="T13" s="296" t="s">
        <v>11</v>
      </c>
      <c r="U13" s="297"/>
      <c r="V13" s="300" t="s">
        <v>12</v>
      </c>
      <c r="W13" s="306" t="s">
        <v>13</v>
      </c>
      <c r="X13" s="307"/>
      <c r="Y13" s="307"/>
      <c r="Z13" s="308"/>
      <c r="AA13" s="300" t="s">
        <v>14</v>
      </c>
      <c r="AB13" s="302" t="s">
        <v>15</v>
      </c>
      <c r="AC13" s="304" t="s">
        <v>16</v>
      </c>
      <c r="AF13" s="214" t="s">
        <v>11</v>
      </c>
      <c r="AG13" s="215"/>
      <c r="AH13" s="218" t="s">
        <v>12</v>
      </c>
      <c r="AI13" s="220" t="s">
        <v>13</v>
      </c>
      <c r="AJ13" s="221"/>
      <c r="AK13" s="221"/>
      <c r="AL13" s="222"/>
      <c r="AM13" s="218" t="s">
        <v>14</v>
      </c>
      <c r="AN13" s="223" t="s">
        <v>15</v>
      </c>
      <c r="AO13" s="225" t="s">
        <v>16</v>
      </c>
      <c r="AR13" s="214" t="s">
        <v>11</v>
      </c>
      <c r="AS13" s="215"/>
      <c r="AT13" s="218" t="s">
        <v>12</v>
      </c>
      <c r="AU13" s="220" t="s">
        <v>13</v>
      </c>
      <c r="AV13" s="221"/>
      <c r="AW13" s="221"/>
      <c r="AX13" s="222"/>
      <c r="AY13" s="218" t="s">
        <v>14</v>
      </c>
      <c r="AZ13" s="223" t="s">
        <v>15</v>
      </c>
      <c r="BA13" s="225" t="s">
        <v>16</v>
      </c>
      <c r="BD13" s="319" t="s">
        <v>11</v>
      </c>
      <c r="BE13" s="320"/>
      <c r="BF13" s="323" t="s">
        <v>12</v>
      </c>
      <c r="BG13" s="320" t="s">
        <v>13</v>
      </c>
      <c r="BH13" s="320"/>
      <c r="BI13" s="320"/>
      <c r="BJ13" s="320"/>
      <c r="BK13" s="323" t="s">
        <v>85</v>
      </c>
      <c r="BL13" s="323" t="s">
        <v>86</v>
      </c>
      <c r="BM13" s="325" t="s">
        <v>16</v>
      </c>
    </row>
    <row r="14" spans="1:65" ht="20" customHeight="1" thickBot="1">
      <c r="A14" s="15">
        <f t="shared" si="1"/>
        <v>43920</v>
      </c>
      <c r="B14" s="75">
        <f t="shared" si="7"/>
        <v>43920</v>
      </c>
      <c r="C14" s="54" t="str">
        <f>INDEX('[4]Base de Travail Mensuelle'!$1:$1048576,MATCH($U$8,'[4]Base de Travail Mensuelle'!$A:$A,0),MATCH($B14,'[4]Base de Travail Mensuelle'!$1:$1,0))</f>
        <v>Standard 8H-12H/13H-16H30 | 16:30-18:30</v>
      </c>
      <c r="D14" s="55" t="str">
        <f>INDEX([4]Pointage!$1:$1048576,MATCH($U$8,[4]Pointage!$A:$A,0),MATCH(B14,[4]Pointage!$1:$1,0))</f>
        <v>REPOS</v>
      </c>
      <c r="E14" s="46" t="str">
        <f>IF(AND(ISERROR(FIND("&amp;",$D14,1)),ISERROR(FIND("|",$D14,1))),IFERROR(VLOOKUP($D14,[4]ADMINISTRATIF!$A:$K,11,FALSE),""),IF(ISERROR(FIND("&amp;",$D14,1)),LEFT($D14,FIND("|",$D14,1)-2),IF(ISERROR(FIND("|",$D14,1)),IFERROR(VLOOKUP(LEFT($D14,IF(ISERROR(FIND("&amp;",$D14,1)),FIND("&amp;",$D14,1)-2,FIND("&amp;",$D14,1)-2)),[4]ADMINISTRATIF!$A:$K,11,FALSE),""),LEFT($D14,FIND("&amp;",$D14,1)-2))))</f>
        <v/>
      </c>
      <c r="F14" s="113" t="str">
        <f>IF(ISERROR(FIND("|",$D14,1)),IFERROR(VLOOKUP($D14,[4]ADMINISTRATIF!$K:$K,1,FALSE),$D14),LEFT($D14,FIND("|",$D14,1)-2))</f>
        <v>REPOS</v>
      </c>
      <c r="G14" s="49" t="str">
        <f>IF(ISERROR(FIND("|",D14,1)),IFERROR(VLOOKUP(IF(ISERROR(FIND("&amp;",D14,1)),$D14,LEFT($D14,FIND("&amp;",D14,1)-2)),[4]ADMINISTRATIF!$A:$N,14,FALSE),""),MID(D14,FIND("|",D14,1)+2,999))</f>
        <v/>
      </c>
      <c r="H14" s="29" t="str">
        <f t="shared" si="2"/>
        <v>-</v>
      </c>
      <c r="I14" s="30" t="str">
        <f t="shared" si="3"/>
        <v>-</v>
      </c>
      <c r="J14" s="30" t="str">
        <f t="shared" si="4"/>
        <v>-</v>
      </c>
      <c r="K14" s="30" t="str">
        <f t="shared" si="5"/>
        <v>-</v>
      </c>
      <c r="L14" s="87" t="str">
        <f>IF(AND(M14&gt;0,M14&lt;99),"-",IFERROR(HeureHN(H14,I14,B14,HSN_deb,HSN_fin,TRUE)+IF(J14="-",0,HeureHN(J14,K14,B14,HSN_deb,HSN_fin,TRUE)),"-"))</f>
        <v>-</v>
      </c>
      <c r="M14" s="88" t="str">
        <f>IFERROR(Heuredim(H14,I14,B14,HSN_deb,HSN_fin,TRUE)+IF(J14="-",0,Heuredim(J14,K14,B14,HSN_deb,HSN_fin,TRUE)),"-")</f>
        <v>-</v>
      </c>
      <c r="N14" s="89" t="str">
        <f>IFERROR(HeureHN(H14,I14,B14,HSNu_deb,HSNu_fin,TRUE)+IF(J14="-",0,HeureHN(J14,K14,B14,HSNu_deb,HSNu_fin,TRUE)),"-")</f>
        <v>-</v>
      </c>
      <c r="O14" s="90">
        <f t="shared" si="6"/>
        <v>0</v>
      </c>
      <c r="P14" s="99">
        <f>IFERROR(HeureHN(H14,I14,B14,HPN_deb,HPN_fin,TRUE)+IF(J14="-",0,HeureHN(J14,K14,B14,HPN_deb,HPN_fin,TRUE)),"0")+IF(ISERROR(FIND("&amp;",$F14,1)),IFERROR(VLOOKUP($F14,[4]ADMINISTRATIF!$A:$E,5,FALSE),"0"),IFERROR(VLOOKUP(LEFT($F14,IF(ISERROR(FIND("&amp;",$F14,1)),FIND("&amp;",$F14,1)-2,FIND("&amp;",$F14,1)-2)),[4]ADMINISTRATIF!$A:$E,5,FALSE),"0"))</f>
        <v>0</v>
      </c>
      <c r="Q14" s="32">
        <f>IF(ISERROR(FIND("&amp;",$F14,1)),IFERROR(VLOOKUP($F14,[4]ADMINISTRATIF!$A:$F,6,FALSE),"0"),IFERROR(VLOOKUP(LEFT($F14,IF(ISERROR(FIND("&amp;",$F14,1)),FIND("&amp;",$F14,1)-2,FIND("&amp;",$F14,1)-2)),[4]ADMINISTRATIF!$A:$F,6,FALSE),"0"))</f>
        <v>0</v>
      </c>
      <c r="T14" s="298"/>
      <c r="U14" s="299"/>
      <c r="V14" s="301"/>
      <c r="W14" s="7" t="s">
        <v>17</v>
      </c>
      <c r="X14" s="8" t="s">
        <v>18</v>
      </c>
      <c r="Y14" s="9" t="s">
        <v>19</v>
      </c>
      <c r="Z14" s="10" t="s">
        <v>20</v>
      </c>
      <c r="AA14" s="301"/>
      <c r="AB14" s="303"/>
      <c r="AC14" s="305"/>
      <c r="AF14" s="216"/>
      <c r="AG14" s="217"/>
      <c r="AH14" s="219"/>
      <c r="AI14" s="65" t="s">
        <v>17</v>
      </c>
      <c r="AJ14" s="66" t="s">
        <v>18</v>
      </c>
      <c r="AK14" s="67" t="s">
        <v>19</v>
      </c>
      <c r="AL14" s="68" t="s">
        <v>20</v>
      </c>
      <c r="AM14" s="219"/>
      <c r="AN14" s="224"/>
      <c r="AO14" s="226"/>
      <c r="AR14" s="216"/>
      <c r="AS14" s="217"/>
      <c r="AT14" s="219"/>
      <c r="AU14" s="65" t="s">
        <v>17</v>
      </c>
      <c r="AV14" s="66" t="s">
        <v>18</v>
      </c>
      <c r="AW14" s="67" t="s">
        <v>19</v>
      </c>
      <c r="AX14" s="68" t="s">
        <v>20</v>
      </c>
      <c r="AY14" s="219"/>
      <c r="AZ14" s="224"/>
      <c r="BA14" s="226"/>
      <c r="BD14" s="321"/>
      <c r="BE14" s="322"/>
      <c r="BF14" s="324"/>
      <c r="BG14" s="65" t="s">
        <v>17</v>
      </c>
      <c r="BH14" s="66" t="s">
        <v>18</v>
      </c>
      <c r="BI14" s="67" t="s">
        <v>19</v>
      </c>
      <c r="BJ14" s="68" t="s">
        <v>20</v>
      </c>
      <c r="BK14" s="324"/>
      <c r="BL14" s="324"/>
      <c r="BM14" s="326"/>
    </row>
    <row r="15" spans="1:65" ht="23" customHeight="1">
      <c r="A15" s="15">
        <f t="shared" si="1"/>
        <v>43921</v>
      </c>
      <c r="B15" s="75">
        <f t="shared" si="7"/>
        <v>43921</v>
      </c>
      <c r="C15" s="54" t="str">
        <f>INDEX('[4]Base de Travail Mensuelle'!$1:$1048576,MATCH($U$8,'[4]Base de Travail Mensuelle'!$A:$A,0),MATCH($B15,'[4]Base de Travail Mensuelle'!$1:$1,0))</f>
        <v>Standard 8H-12H/13H-16H30</v>
      </c>
      <c r="D15" s="55" t="str">
        <f>INDEX([4]Pointage!$1:$1048576,MATCH($U$8,[4]Pointage!$A:$A,0),MATCH(B15,[4]Pointage!$1:$1,0))</f>
        <v>Standard 8H-12H/13H-16H30</v>
      </c>
      <c r="E15" s="46" t="str">
        <f>IF(AND(ISERROR(FIND("&amp;",$D15,1)),ISERROR(FIND("|",$D15,1))),IFERROR(VLOOKUP($D15,[4]ADMINISTRATIF!$A:$K,11,FALSE),""),IF(ISERROR(FIND("&amp;",$D15,1)),LEFT($D15,FIND("|",$D15,1)-2),IF(ISERROR(FIND("|",$D15,1)),IFERROR(VLOOKUP(LEFT($D15,IF(ISERROR(FIND("&amp;",$D15,1)),FIND("&amp;",$D15,1)-2,FIND("&amp;",$D15,1)-2)),[4]ADMINISTRATIF!$A:$K,11,FALSE),""),LEFT($D15,FIND("&amp;",$D15,1)-2))))</f>
        <v/>
      </c>
      <c r="F15" s="113" t="str">
        <f>IF(ISERROR(FIND("|",$D15,1)),IFERROR(VLOOKUP($D15,[4]ADMINISTRATIF!$K:$K,1,FALSE),$D15),LEFT($D15,FIND("|",$D15,1)-2))</f>
        <v>Standard 8H-12H/13H-16H30</v>
      </c>
      <c r="G15" s="49" t="str">
        <f>IF(ISERROR(FIND("|",D15,1)),IFERROR(VLOOKUP(IF(ISERROR(FIND("&amp;",D15,1)),$D15,LEFT($D15,FIND("&amp;",D15,1)-2)),[4]ADMINISTRATIF!$A:$N,14,FALSE),""),MID(D15,FIND("|",D15,1)+2,999))</f>
        <v/>
      </c>
      <c r="H15" s="29" t="str">
        <f t="shared" si="2"/>
        <v>-</v>
      </c>
      <c r="I15" s="30" t="str">
        <f t="shared" si="3"/>
        <v>-</v>
      </c>
      <c r="J15" s="30" t="str">
        <f t="shared" si="4"/>
        <v>-</v>
      </c>
      <c r="K15" s="30" t="str">
        <f t="shared" si="5"/>
        <v>-</v>
      </c>
      <c r="L15" s="87" t="str">
        <f>IF(AND(M15&gt;0,M15&lt;99),"-",IFERROR(HeureHN(H15,I15,B15,HSN_deb,HSN_fin,TRUE)+IF(J15="-",0,HeureHN(J15,K15,B15,HSN_deb,HSN_fin,TRUE)),"-"))</f>
        <v>-</v>
      </c>
      <c r="M15" s="88" t="str">
        <f>IFERROR(Heuredim(H15,I15,B15,HSN_deb,HSN_fin,TRUE)+IF(J15="-",0,Heuredim(J15,K15,B15,HSN_deb,HSN_fin,TRUE)),"-")</f>
        <v>-</v>
      </c>
      <c r="N15" s="89" t="str">
        <f>IFERROR(HeureHN(H15,I15,B15,HSNu_deb,HSNu_fin,TRUE)+IF(J15="-",0,HeureHN(J15,K15,B15,HSNu_deb,HSNu_fin,TRUE)),"-")</f>
        <v>-</v>
      </c>
      <c r="O15" s="90">
        <f t="shared" si="6"/>
        <v>0</v>
      </c>
      <c r="P15" s="99">
        <f>IFERROR(HeureHN(H15,I15,B15,HPN_deb,HPN_fin,TRUE)+IF(J15="-",0,HeureHN(J15,K15,B15,HPN_deb,HPN_fin,TRUE)),"0")+IF(ISERROR(FIND("&amp;",$F15,1)),IFERROR(VLOOKUP($F15,[4]ADMINISTRATIF!$A:$E,5,FALSE),"0"),IFERROR(VLOOKUP(LEFT($F15,IF(ISERROR(FIND("&amp;",$F15,1)),FIND("&amp;",$F15,1)-2,FIND("&amp;",$F15,1)-2)),[4]ADMINISTRATIF!$A:$E,5,FALSE),"0"))</f>
        <v>0</v>
      </c>
      <c r="Q15" s="32">
        <f>IF(ISERROR(FIND("&amp;",$F15,1)),IFERROR(VLOOKUP($F15,[4]ADMINISTRATIF!$A:$F,6,FALSE),"0"),IFERROR(VLOOKUP(LEFT($F15,IF(ISERROR(FIND("&amp;",$F15,1)),FIND("&amp;",$F15,1)-2,FIND("&amp;",$F15,1)-2)),[4]ADMINISTRATIF!$A:$F,6,FALSE),"0"))</f>
        <v>0</v>
      </c>
      <c r="T15" s="132">
        <f t="shared" ref="T15:T45" si="8">WEEKDAY(U15,1)</f>
        <v>7</v>
      </c>
      <c r="U15" s="133">
        <f>$B5</f>
        <v>43911</v>
      </c>
      <c r="V15" s="134" t="str">
        <f>IF(ISNUMBER(SEARCH("HS presta. Except",$E5)),"",IF(ISNUMBER(SEARCH("RECUP CREDIT",$D5)),IF(AND(MONTH($B5)=5,DAY($B5)=1),$G5,""),IF(ISNUMBER(SEARCH("Presta Except",$E5)),"",$G5)))</f>
        <v/>
      </c>
      <c r="W15" s="135" t="str">
        <f>IF(ISNUMBER(SEARCH("HS presta. Except",$E5)),"",IF(ISNUMBER(SEARCH("RECUP CREDIT",$D5)),IF(AND(MONTH($B5)=5,DAY($B5)=1),$L5,""),IF(ISNUMBER(SEARCH("Presta Except",$E5)),"",$L5)))</f>
        <v>-</v>
      </c>
      <c r="X15" s="136" t="str">
        <f>IF(ISNUMBER(SEARCH("HS presta. Except",$E5)),"",IF(ISNUMBER(SEARCH("RECUP CREDIT",$D5)),IF(AND(MONTH($B5)=5,DAY($B5)=1),$M5,""),IF(ISNUMBER(SEARCH("Presta Except",$E5)),"",$M5)))</f>
        <v>-</v>
      </c>
      <c r="Y15" s="137" t="str">
        <f>IF(ISNUMBER(SEARCH("HS presta. Except",$E5)),"",IF(ISNUMBER(SEARCH("RECUP CREDIT",$D5)),IF(AND(MONTH($B5)=5,DAY($B5)=1),$N5,""),IF(ISNUMBER(SEARCH("Presta Except",$E5)),"",$N5)))</f>
        <v>-</v>
      </c>
      <c r="Z15" s="138">
        <f>IF(ISNUMBER(SEARCH("HS presta. Except",$E5)),"",IF(ISNUMBER(SEARCH("RECUP CREDIT",$D5)),IF(AND(MONTH($B5)=5,DAY($B5)=1),$O5,""),IF(ISNUMBER(SEARCH("Presta Except",$E5)),"",$O5)))</f>
        <v>0</v>
      </c>
      <c r="AA15" s="139">
        <f t="shared" ref="AA15:AA45" si="9">$P5</f>
        <v>0</v>
      </c>
      <c r="AB15" s="140">
        <f t="shared" ref="AB15:AB45" si="10">$Q5</f>
        <v>0</v>
      </c>
      <c r="AC15" s="3" t="str">
        <f>IF(ISNUMBER(SEARCH("HS presta. Except",$E5)),SUBSTITUTE(MID(INDEX(E5:$E$40,MATCH("HS Presta. Except*",E5:$E$40,0)),4,70),"presta. Except","PRESTATION EXCEPTIONNELLE"),IF(ISNUMBER(SEARCH("RECUP CREDIT",$D5)),IF(AND(MONTH($B5)=5,DAY($B5)=1),$E5,""),IF(ISNUMBER(SEARCH("Presta Except",$E5)),"",$E5)))</f>
        <v/>
      </c>
      <c r="AF15" s="132">
        <f t="shared" ref="AF15:AF45" si="11">WEEKDAY(AG15,1)</f>
        <v>7</v>
      </c>
      <c r="AG15" s="133">
        <f>$B5</f>
        <v>43911</v>
      </c>
      <c r="AH15" s="134" t="str">
        <f t="shared" ref="AH15:AH45" si="12">IF(ISNUMBER(SEARCH("HS presta. Except",$E5)),$G5,"")</f>
        <v/>
      </c>
      <c r="AI15" s="135" t="str">
        <f t="shared" ref="AI15:AI45" si="13">IF(ISNUMBER(SEARCH("HS presta. Except",$E5)),$L5,"")</f>
        <v/>
      </c>
      <c r="AJ15" s="136" t="str">
        <f t="shared" ref="AJ15:AJ45" si="14">IF(ISNUMBER(SEARCH("HS presta. Except",$E5)),$M5,"")</f>
        <v/>
      </c>
      <c r="AK15" s="137" t="str">
        <f t="shared" ref="AK15:AK45" si="15">IF(ISNUMBER(SEARCH("HS presta. Except",$E5)),$N5,"")</f>
        <v/>
      </c>
      <c r="AL15" s="138" t="str">
        <f t="shared" ref="AL15:AL45" si="16">IF(ISNUMBER(SEARCH("HS presta. Except",$E5)),$O5,"")</f>
        <v/>
      </c>
      <c r="AM15" s="139"/>
      <c r="AN15" s="155"/>
      <c r="AO15" s="3" t="str">
        <f>IF(ISNUMBER(SEARCH("HS presta. Except",$E5)),SUBSTITUTE(MID(INDEX(E5:$E$40,MATCH("HS Presta. Except*",E5:$E$40,0)),4,70),"presta. Except","PRESTATION EXCEPTIONNELLE"),"")</f>
        <v/>
      </c>
      <c r="AR15" s="132">
        <f t="shared" ref="AR15:AR45" si="17">WEEKDAY(AS15,1)</f>
        <v>7</v>
      </c>
      <c r="AS15" s="133">
        <f>$B5</f>
        <v>43911</v>
      </c>
      <c r="AT15" s="134" t="str">
        <f>IF(ISNUMBER(SEARCH("RECUP CREDIT",$D5)),IF(AND(MONTH($B5)=5,DAY($B5)=1),"TRAVAIL 1ER MAI",$G5),"")</f>
        <v/>
      </c>
      <c r="AU15" s="135" t="str">
        <f>IF(ISNUMBER(SEARCH("RECUP CREDIT",$D5)),IF(AND(MONTH($B5)=5,DAY($B5)=1),IF($O5&lt;=7,7,$O5),$L5),"")</f>
        <v/>
      </c>
      <c r="AV15" s="136" t="str">
        <f>IF(ISNUMBER(SEARCH("RECUP CREDIT",$D5)),IF(AND(MONTH($B5)=5,DAY($B5)=1),0,$M5),"")</f>
        <v/>
      </c>
      <c r="AW15" s="137" t="str">
        <f>IF(ISNUMBER(SEARCH("RECUP CREDIT",$D5)),IF(AND(MONTH($B5)=5,DAY($B5)=1),0,$N5),"")</f>
        <v/>
      </c>
      <c r="AX15" s="138" t="str">
        <f>IF(ISNUMBER(SEARCH("RECUP CREDIT",$D5)),$O5,"")</f>
        <v/>
      </c>
      <c r="AY15" s="139"/>
      <c r="AZ15" s="155"/>
      <c r="BA15" s="3" t="str">
        <f>IF(ISNUMBER(SEARCH("RECUP CREDIT",$D5)),$E5,"")</f>
        <v/>
      </c>
      <c r="BD15" s="188">
        <f t="shared" ref="BD15:BD45" si="18">WEEKDAY(BE15,1)</f>
        <v>7</v>
      </c>
      <c r="BE15" s="189">
        <f>$B5</f>
        <v>43911</v>
      </c>
      <c r="BF15" s="134"/>
      <c r="BG15" s="135"/>
      <c r="BH15" s="136"/>
      <c r="BI15" s="137"/>
      <c r="BJ15" s="190">
        <f>SUBTOTAL(109,BG15:BI15)</f>
        <v>0</v>
      </c>
      <c r="BK15" s="155">
        <f t="shared" ref="BK15:BK45" si="19">IF(AND(BD15=1,BM15="ASTREINTE SEMAINE"),1,0)</f>
        <v>0</v>
      </c>
      <c r="BL15" s="155">
        <f>IF(AND(BD15=1,BM15="ASTREINTE WEEK-END"),1,0)</f>
        <v>0</v>
      </c>
      <c r="BM15" s="3" t="str">
        <f>IF(ISNUMBER(SEARCH("ASTREINTE SEM",$D5)),"ASTREINTE SEMAINE","")</f>
        <v/>
      </c>
    </row>
    <row r="16" spans="1:65" ht="23" customHeight="1">
      <c r="A16" s="15">
        <f t="shared" si="1"/>
        <v>43922</v>
      </c>
      <c r="B16" s="75">
        <f t="shared" si="7"/>
        <v>43922</v>
      </c>
      <c r="C16" s="54" t="str">
        <f>INDEX('[4]Base de Travail Mensuelle'!$1:$1048576,MATCH($U$8,'[4]Base de Travail Mensuelle'!$A:$A,0),MATCH($B16,'[4]Base de Travail Mensuelle'!$1:$1,0))</f>
        <v>Standard 8H-12H/13H-16H30</v>
      </c>
      <c r="D16" s="55" t="str">
        <f>INDEX([4]Pointage!$1:$1048576,MATCH($U$8,[4]Pointage!$A:$A,0),MATCH(B16,[4]Pointage!$1:$1,0))</f>
        <v>Standard 8H-12H/13H-16H30</v>
      </c>
      <c r="E16" s="46" t="str">
        <f>IF(AND(ISERROR(FIND("&amp;",$D16,1)),ISERROR(FIND("|",$D16,1))),IFERROR(VLOOKUP($D16,[4]ADMINISTRATIF!$A:$K,11,FALSE),""),IF(ISERROR(FIND("&amp;",$D16,1)),LEFT($D16,FIND("|",$D16,1)-2),IF(ISERROR(FIND("|",$D16,1)),IFERROR(VLOOKUP(LEFT($D16,IF(ISERROR(FIND("&amp;",$D16,1)),FIND("&amp;",$D16,1)-2,FIND("&amp;",$D16,1)-2)),[4]ADMINISTRATIF!$A:$K,11,FALSE),""),LEFT($D16,FIND("&amp;",$D16,1)-2))))</f>
        <v/>
      </c>
      <c r="F16" s="113" t="str">
        <f>IF(ISERROR(FIND("|",$D16,1)),IFERROR(VLOOKUP($D16,[4]ADMINISTRATIF!$K:$K,1,FALSE),$D16),LEFT($D16,FIND("|",$D16,1)-2))</f>
        <v>Standard 8H-12H/13H-16H30</v>
      </c>
      <c r="G16" s="49" t="str">
        <f>IF(ISERROR(FIND("|",D16,1)),IFERROR(VLOOKUP(IF(ISERROR(FIND("&amp;",D16,1)),$D16,LEFT($D16,FIND("&amp;",D16,1)-2)),[4]ADMINISTRATIF!$A:$N,14,FALSE),""),MID(D16,FIND("|",D16,1)+2,999))</f>
        <v/>
      </c>
      <c r="H16" s="29" t="str">
        <f t="shared" si="2"/>
        <v>-</v>
      </c>
      <c r="I16" s="30" t="str">
        <f t="shared" si="3"/>
        <v>-</v>
      </c>
      <c r="J16" s="30" t="str">
        <f t="shared" si="4"/>
        <v>-</v>
      </c>
      <c r="K16" s="30" t="str">
        <f t="shared" si="5"/>
        <v>-</v>
      </c>
      <c r="L16" s="87" t="str">
        <f>IF(AND(M16&gt;0,M16&lt;99),"-",IFERROR(HeureHN(H16,I16,B16,HSN_deb,HSN_fin,TRUE)+IF(J16="-",0,HeureHN(J16,K16,B16,HSN_deb,HSN_fin,TRUE)),"-"))</f>
        <v>-</v>
      </c>
      <c r="M16" s="88" t="str">
        <f>IFERROR(Heuredim(H16,I16,B16,HSN_deb,HSN_fin,TRUE)+IF(J16="-",0,Heuredim(J16,K16,B16,HSN_deb,HSN_fin,TRUE)),"-")</f>
        <v>-</v>
      </c>
      <c r="N16" s="89" t="str">
        <f>IFERROR(HeureHN(H16,I16,B16,HSNu_deb,HSNu_fin,TRUE)+IF(J16="-",0,HeureHN(J16,K16,B16,HSNu_deb,HSNu_fin,TRUE)),"-")</f>
        <v>-</v>
      </c>
      <c r="O16" s="90">
        <f t="shared" si="6"/>
        <v>0</v>
      </c>
      <c r="P16" s="99">
        <f>IFERROR(HeureHN(H16,I16,B16,HPN_deb,HPN_fin,TRUE)+IF(J16="-",0,HeureHN(J16,K16,B16,HPN_deb,HPN_fin,TRUE)),"0")+IF(ISERROR(FIND("&amp;",$F16,1)),IFERROR(VLOOKUP($F16,[4]ADMINISTRATIF!$A:$E,5,FALSE),"0"),IFERROR(VLOOKUP(LEFT($F16,IF(ISERROR(FIND("&amp;",$F16,1)),FIND("&amp;",$F16,1)-2,FIND("&amp;",$F16,1)-2)),[4]ADMINISTRATIF!$A:$E,5,FALSE),"0"))</f>
        <v>0</v>
      </c>
      <c r="Q16" s="32">
        <f>IF(ISERROR(FIND("&amp;",$F16,1)),IFERROR(VLOOKUP($F16,[4]ADMINISTRATIF!$A:$F,6,FALSE),"0"),IFERROR(VLOOKUP(LEFT($F16,IF(ISERROR(FIND("&amp;",$F16,1)),FIND("&amp;",$F16,1)-2,FIND("&amp;",$F16,1)-2)),[4]ADMINISTRATIF!$A:$F,6,FALSE),"0"))</f>
        <v>0</v>
      </c>
      <c r="T16" s="132">
        <f t="shared" si="8"/>
        <v>1</v>
      </c>
      <c r="U16" s="133">
        <f t="shared" ref="U16:U45" si="20">$B6</f>
        <v>43912</v>
      </c>
      <c r="V16" s="134" t="str">
        <f t="shared" ref="V16:V45" si="21">IF(ISNUMBER(SEARCH("HS presta. Except",$E6)),"",IF(ISNUMBER(SEARCH("RECUP CREDIT",$D6)),IF(AND(MONTH($B6)=5,DAY($B6)=1),$G6,""),IF(ISNUMBER(SEARCH("Presta Except",$E6)),"",$G6)))</f>
        <v/>
      </c>
      <c r="W16" s="135" t="str">
        <f t="shared" ref="W16:W45" si="22">IF(ISNUMBER(SEARCH("HS presta. Except",$E6)),"",IF(ISNUMBER(SEARCH("RECUP CREDIT",$D6)),IF(AND(MONTH($B6)=5,DAY($B6)=1),$L6,""),IF(ISNUMBER(SEARCH("Presta Except",$E6)),"",$L6)))</f>
        <v>-</v>
      </c>
      <c r="X16" s="136" t="str">
        <f t="shared" ref="X16:X45" si="23">IF(ISNUMBER(SEARCH("HS presta. Except",$E6)),"",IF(ISNUMBER(SEARCH("RECUP CREDIT",$D6)),IF(AND(MONTH($B6)=5,DAY($B6)=1),$M6,""),IF(ISNUMBER(SEARCH("Presta Except",$E6)),"",$M6)))</f>
        <v>-</v>
      </c>
      <c r="Y16" s="137" t="str">
        <f t="shared" ref="Y16:Y45" si="24">IF(ISNUMBER(SEARCH("HS presta. Except",$E6)),"",IF(ISNUMBER(SEARCH("RECUP CREDIT",$D6)),IF(AND(MONTH($B6)=5,DAY($B6)=1),$N6,""),IF(ISNUMBER(SEARCH("Presta Except",$E6)),"",$N6)))</f>
        <v>-</v>
      </c>
      <c r="Z16" s="138">
        <f t="shared" ref="Z16:Z45" si="25">IF(ISNUMBER(SEARCH("HS presta. Except",$E6)),"",IF(ISNUMBER(SEARCH("RECUP CREDIT",$D6)),IF(AND(MONTH($B6)=5,DAY($B6)=1),$O6,""),IF(ISNUMBER(SEARCH("Presta Except",$E6)),"",$O6)))</f>
        <v>0</v>
      </c>
      <c r="AA16" s="139">
        <f t="shared" si="9"/>
        <v>0</v>
      </c>
      <c r="AB16" s="140">
        <f t="shared" si="10"/>
        <v>0</v>
      </c>
      <c r="AC16" s="3" t="str">
        <f>IF(ISNUMBER(SEARCH("HS presta. Except",$E6)),SUBSTITUTE(MID(INDEX(E6:$E$40,MATCH("HS Presta. Except*",E6:$E$40,0)),4,70),"presta. Except","PRESTATION EXCEPTIONNELLE"),IF(ISNUMBER(SEARCH("RECUP CREDIT",$D6)),IF(AND(MONTH($B6)=5,DAY($B6)=1),$E6,""),IF(ISNUMBER(SEARCH("Presta Except",$E6)),"",$E6)))</f>
        <v/>
      </c>
      <c r="AF16" s="132">
        <f t="shared" si="11"/>
        <v>1</v>
      </c>
      <c r="AG16" s="133">
        <f t="shared" ref="AG16:AG45" si="26">$B6</f>
        <v>43912</v>
      </c>
      <c r="AH16" s="134" t="str">
        <f t="shared" si="12"/>
        <v/>
      </c>
      <c r="AI16" s="135" t="str">
        <f t="shared" si="13"/>
        <v/>
      </c>
      <c r="AJ16" s="136" t="str">
        <f t="shared" si="14"/>
        <v/>
      </c>
      <c r="AK16" s="137" t="str">
        <f t="shared" si="15"/>
        <v/>
      </c>
      <c r="AL16" s="138" t="str">
        <f t="shared" si="16"/>
        <v/>
      </c>
      <c r="AM16" s="139"/>
      <c r="AN16" s="155"/>
      <c r="AO16" s="3" t="str">
        <f>IF(ISNUMBER(SEARCH("HS presta. Except",$E6)),SUBSTITUTE(MID(INDEX(E6:$E$40,MATCH("HS Presta. Except*",E6:$E$40,0)),4,70),"presta. Except","PRESTATION EXCEPTIONNELLE"),"")</f>
        <v/>
      </c>
      <c r="AR16" s="132">
        <f t="shared" si="17"/>
        <v>1</v>
      </c>
      <c r="AS16" s="133">
        <f t="shared" ref="AS16:AS45" si="27">$B6</f>
        <v>43912</v>
      </c>
      <c r="AT16" s="134" t="str">
        <f t="shared" ref="AT16:AT45" si="28">IF(ISNUMBER(SEARCH("RECUP CREDIT",$D6)),IF(AND(MONTH($B6)=5,DAY($B6)=1),"TRAVAIL 1ER MAI",$G6),"")</f>
        <v/>
      </c>
      <c r="AU16" s="135" t="str">
        <f t="shared" ref="AU16:AU45" si="29">IF(ISNUMBER(SEARCH("RECUP CREDIT",$D6)),IF(AND(MONTH($B6)=5,DAY($B6)=1),IF($O6&lt;=7,7,$O6),$L6),"")</f>
        <v/>
      </c>
      <c r="AV16" s="136" t="str">
        <f t="shared" ref="AV16:AV45" si="30">IF(ISNUMBER(SEARCH("RECUP CREDIT",$D6)),IF(AND(MONTH($B6)=5,DAY($B6)=1),0,$M6),"")</f>
        <v/>
      </c>
      <c r="AW16" s="137" t="str">
        <f t="shared" ref="AW16:AW45" si="31">IF(ISNUMBER(SEARCH("RECUP CREDIT",$D6)),IF(AND(MONTH($B6)=5,DAY($B6)=1),0,$N6),"")</f>
        <v/>
      </c>
      <c r="AX16" s="138" t="str">
        <f t="shared" ref="AX16:AX45" si="32">IF(ISNUMBER(SEARCH("RECUP CREDIT",$D6)),$O6,"")</f>
        <v/>
      </c>
      <c r="AY16" s="139"/>
      <c r="AZ16" s="155"/>
      <c r="BA16" s="3" t="str">
        <f t="shared" ref="BA16:BA45" si="33">IF(ISNUMBER(SEARCH("RECUP CREDIT",$D6)),$E6,"")</f>
        <v/>
      </c>
      <c r="BD16" s="132">
        <f t="shared" si="18"/>
        <v>1</v>
      </c>
      <c r="BE16" s="133">
        <f t="shared" ref="BE16:BE45" si="34">$B6</f>
        <v>43912</v>
      </c>
      <c r="BF16" s="134"/>
      <c r="BG16" s="135"/>
      <c r="BH16" s="136"/>
      <c r="BI16" s="137"/>
      <c r="BJ16" s="190">
        <f t="shared" ref="BJ16:BJ45" si="35">SUBTOTAL(109,BG16:BI16)</f>
        <v>0</v>
      </c>
      <c r="BK16" s="155">
        <f t="shared" si="19"/>
        <v>0</v>
      </c>
      <c r="BL16" s="155">
        <f t="shared" ref="BL16:BL45" si="36">IF(AND(BD16=1,BM16="ASTREINTE WEEK-END"),1,0)</f>
        <v>0</v>
      </c>
      <c r="BM16" s="3" t="str">
        <f t="shared" ref="BM16:BM45" si="37">IF(ISNUMBER(SEARCH("ASTREINTE SEM",$D6)),"ASTREINTE SEMAINE","")</f>
        <v/>
      </c>
    </row>
    <row r="17" spans="1:65" ht="23" customHeight="1">
      <c r="A17" s="15">
        <f t="shared" si="1"/>
        <v>43923</v>
      </c>
      <c r="B17" s="75">
        <f t="shared" si="7"/>
        <v>43923</v>
      </c>
      <c r="C17" s="54" t="str">
        <f>INDEX('[4]Base de Travail Mensuelle'!$1:$1048576,MATCH($U$8,'[4]Base de Travail Mensuelle'!$A:$A,0),MATCH($B17,'[4]Base de Travail Mensuelle'!$1:$1,0))</f>
        <v>Standard 8H-12H/13H-16H30 | 16:30-18:30</v>
      </c>
      <c r="D17" s="55" t="str">
        <f>INDEX([4]Pointage!$1:$1048576,MATCH($U$8,[4]Pointage!$A:$A,0),MATCH(B17,[4]Pointage!$1:$1,0))</f>
        <v>Standard 8H-12H/13H-16H30 | 16:30-18:30</v>
      </c>
      <c r="E17" s="46" t="str">
        <f>IF(AND(ISERROR(FIND("&amp;",$D17,1)),ISERROR(FIND("|",$D17,1))),IFERROR(VLOOKUP($D17,[4]ADMINISTRATIF!$A:$K,11,FALSE),""),IF(ISERROR(FIND("&amp;",$D17,1)),LEFT($D17,FIND("|",$D17,1)-2),IF(ISERROR(FIND("|",$D17,1)),IFERROR(VLOOKUP(LEFT($D17,IF(ISERROR(FIND("&amp;",$D17,1)),FIND("&amp;",$D17,1)-2,FIND("&amp;",$D17,1)-2)),[4]ADMINISTRATIF!$A:$K,11,FALSE),""),LEFT($D17,FIND("&amp;",$D17,1)-2))))</f>
        <v>Standard 8H-12H/13H-16H30</v>
      </c>
      <c r="F17" s="113" t="str">
        <f>IF(ISERROR(FIND("|",$D17,1)),IFERROR(VLOOKUP($D17,[4]ADMINISTRATIF!$K:$K,1,FALSE),$D17),LEFT($D17,FIND("|",$D17,1)-2))</f>
        <v>Standard 8H-12H/13H-16H30</v>
      </c>
      <c r="G17" s="49" t="str">
        <f>IF(ISERROR(FIND("|",D17,1)),IFERROR(VLOOKUP(IF(ISERROR(FIND("&amp;",D17,1)),$D17,LEFT($D17,FIND("&amp;",D17,1)-2)),[4]ADMINISTRATIF!$A:$N,14,FALSE),""),MID(D17,FIND("|",D17,1)+2,999))</f>
        <v>16:30-18:30</v>
      </c>
      <c r="H17" s="29">
        <f t="shared" si="2"/>
        <v>0.6875</v>
      </c>
      <c r="I17" s="30">
        <f t="shared" si="3"/>
        <v>0.77083333333333337</v>
      </c>
      <c r="J17" s="30" t="str">
        <f t="shared" si="4"/>
        <v>-</v>
      </c>
      <c r="K17" s="30" t="str">
        <f t="shared" si="5"/>
        <v>-</v>
      </c>
      <c r="L17" s="87">
        <f ca="1">IF(AND(M17&gt;0,M17&lt;99),"-",IFERROR(HeureHN(H17,I17,B17,HSN_deb,HSN_fin,TRUE)+IF(J17="-",0,HeureHN(J17,K17,B17,HSN_deb,HSN_fin,TRUE)),"-"))</f>
        <v>2.0000000000000009</v>
      </c>
      <c r="M17" s="88" t="str">
        <f ca="1">IFERROR(Heuredim(H17,I17,B17,HSN_deb,HSN_fin,TRUE)+IF(J17="-",0,Heuredim(J17,K17,B17,HSN_deb,HSN_fin,TRUE)),"-")</f>
        <v>-</v>
      </c>
      <c r="N17" s="89">
        <f ca="1">IFERROR(HeureHN(H17,I17,B17,HSNu_deb,HSNu_fin,TRUE)+IF(J17="-",0,HeureHN(J17,K17,B17,HSNu_deb,HSNu_fin,TRUE)),"-")</f>
        <v>0</v>
      </c>
      <c r="O17" s="90">
        <f t="shared" ca="1" si="6"/>
        <v>2.0000000000000009</v>
      </c>
      <c r="P17" s="99">
        <f ca="1">IFERROR(HeureHN(H17,I17,B17,HPN_deb,HPN_fin,TRUE)+IF(J17="-",0,HeureHN(J17,K17,B17,HPN_deb,HPN_fin,TRUE)),"0")+IF(ISERROR(FIND("&amp;",$F17,1)),IFERROR(VLOOKUP($F17,[4]ADMINISTRATIF!$A:$E,5,FALSE),"0"),IFERROR(VLOOKUP(LEFT($F17,IF(ISERROR(FIND("&amp;",$F17,1)),FIND("&amp;",$F17,1)-2,FIND("&amp;",$F17,1)-2)),[4]ADMINISTRATIF!$A:$E,5,FALSE),"0"))</f>
        <v>0</v>
      </c>
      <c r="Q17" s="32">
        <f>IF(ISERROR(FIND("&amp;",$F17,1)),IFERROR(VLOOKUP($F17,[4]ADMINISTRATIF!$A:$F,6,FALSE),"0"),IFERROR(VLOOKUP(LEFT($F17,IF(ISERROR(FIND("&amp;",$F17,1)),FIND("&amp;",$F17,1)-2,FIND("&amp;",$F17,1)-2)),[4]ADMINISTRATIF!$A:$F,6,FALSE),"0"))</f>
        <v>0</v>
      </c>
      <c r="T17" s="132">
        <f t="shared" si="8"/>
        <v>2</v>
      </c>
      <c r="U17" s="133">
        <f t="shared" si="20"/>
        <v>43913</v>
      </c>
      <c r="V17" s="134" t="str">
        <f t="shared" si="21"/>
        <v>16:30-18:30</v>
      </c>
      <c r="W17" s="135">
        <f t="shared" ca="1" si="22"/>
        <v>2.0000000000000009</v>
      </c>
      <c r="X17" s="136" t="str">
        <f t="shared" ca="1" si="23"/>
        <v>-</v>
      </c>
      <c r="Y17" s="137">
        <f t="shared" ca="1" si="24"/>
        <v>0</v>
      </c>
      <c r="Z17" s="138">
        <f t="shared" ca="1" si="25"/>
        <v>2.0000000000000009</v>
      </c>
      <c r="AA17" s="139">
        <f t="shared" ca="1" si="9"/>
        <v>0</v>
      </c>
      <c r="AB17" s="140">
        <f t="shared" si="10"/>
        <v>0</v>
      </c>
      <c r="AC17" s="3" t="str">
        <f>IF(ISNUMBER(SEARCH("HS presta. Except",$E7)),SUBSTITUTE(MID(INDEX(E7:$E$40,MATCH("HS Presta. Except*",E7:$E$40,0)),4,70),"presta. Except","PRESTATION EXCEPTIONNELLE"),IF(ISNUMBER(SEARCH("RECUP CREDIT",$D7)),IF(AND(MONTH($B7)=5,DAY($B7)=1),$E7,""),IF(ISNUMBER(SEARCH("Presta Except",$E7)),"",$E7)))</f>
        <v>Standard 8H-12H/13H-16H30</v>
      </c>
      <c r="AF17" s="132">
        <f t="shared" si="11"/>
        <v>2</v>
      </c>
      <c r="AG17" s="133">
        <f t="shared" si="26"/>
        <v>43913</v>
      </c>
      <c r="AH17" s="134" t="str">
        <f t="shared" si="12"/>
        <v/>
      </c>
      <c r="AI17" s="135" t="str">
        <f t="shared" si="13"/>
        <v/>
      </c>
      <c r="AJ17" s="136" t="str">
        <f t="shared" si="14"/>
        <v/>
      </c>
      <c r="AK17" s="137" t="str">
        <f t="shared" si="15"/>
        <v/>
      </c>
      <c r="AL17" s="138" t="str">
        <f t="shared" si="16"/>
        <v/>
      </c>
      <c r="AM17" s="139"/>
      <c r="AN17" s="155"/>
      <c r="AO17" s="3" t="str">
        <f>IF(ISNUMBER(SEARCH("HS presta. Except",$E7)),SUBSTITUTE(MID(INDEX(E7:$E$40,MATCH("HS Presta. Except*",E7:$E$40,0)),4,70),"presta. Except","PRESTATION EXCEPTIONNELLE"),"")</f>
        <v/>
      </c>
      <c r="AR17" s="132">
        <f t="shared" si="17"/>
        <v>2</v>
      </c>
      <c r="AS17" s="133">
        <f t="shared" si="27"/>
        <v>43913</v>
      </c>
      <c r="AT17" s="134" t="str">
        <f t="shared" si="28"/>
        <v/>
      </c>
      <c r="AU17" s="135" t="str">
        <f t="shared" si="29"/>
        <v/>
      </c>
      <c r="AV17" s="136" t="str">
        <f t="shared" si="30"/>
        <v/>
      </c>
      <c r="AW17" s="137" t="str">
        <f t="shared" si="31"/>
        <v/>
      </c>
      <c r="AX17" s="138" t="str">
        <f t="shared" si="32"/>
        <v/>
      </c>
      <c r="AY17" s="139"/>
      <c r="AZ17" s="155"/>
      <c r="BA17" s="3" t="str">
        <f t="shared" si="33"/>
        <v/>
      </c>
      <c r="BD17" s="132">
        <f t="shared" si="18"/>
        <v>2</v>
      </c>
      <c r="BE17" s="133">
        <f t="shared" si="34"/>
        <v>43913</v>
      </c>
      <c r="BF17" s="134"/>
      <c r="BG17" s="135"/>
      <c r="BH17" s="136"/>
      <c r="BI17" s="137"/>
      <c r="BJ17" s="190">
        <f t="shared" si="35"/>
        <v>0</v>
      </c>
      <c r="BK17" s="155">
        <f t="shared" si="19"/>
        <v>0</v>
      </c>
      <c r="BL17" s="155">
        <f t="shared" si="36"/>
        <v>0</v>
      </c>
      <c r="BM17" s="3" t="str">
        <f t="shared" si="37"/>
        <v/>
      </c>
    </row>
    <row r="18" spans="1:65" s="2" customFormat="1" ht="23" customHeight="1">
      <c r="A18" s="15">
        <f t="shared" si="1"/>
        <v>43924</v>
      </c>
      <c r="B18" s="75">
        <f t="shared" si="7"/>
        <v>43924</v>
      </c>
      <c r="C18" s="54" t="str">
        <f>INDEX('[4]Base de Travail Mensuelle'!$1:$1048576,MATCH($U$8,'[4]Base de Travail Mensuelle'!$A:$A,0),MATCH($B18,'[4]Base de Travail Mensuelle'!$1:$1,0))</f>
        <v>Standard 8H-12H/13H-16H30</v>
      </c>
      <c r="D18" s="55" t="str">
        <f>INDEX([4]Pointage!$1:$1048576,MATCH($U$8,[4]Pointage!$A:$A,0),MATCH(B18,[4]Pointage!$1:$1,0))</f>
        <v>Standard 8H-12H/13H-16H30 | 16:30-18:30</v>
      </c>
      <c r="E18" s="48" t="str">
        <f>IF(AND(ISERROR(FIND("&amp;",$D18,1)),ISERROR(FIND("|",$D18,1))),IFERROR(VLOOKUP($D18,[4]ADMINISTRATIF!$A:$K,11,FALSE),""),IF(ISERROR(FIND("&amp;",$D18,1)),LEFT($D18,FIND("|",$D18,1)-2),IF(ISERROR(FIND("|",$D18,1)),IFERROR(VLOOKUP(LEFT($D18,IF(ISERROR(FIND("&amp;",$D18,1)),FIND("&amp;",$D18,1)-2,FIND("&amp;",$D18,1)-2)),[4]ADMINISTRATIF!$A:$K,11,FALSE),""),LEFT($D18,FIND("&amp;",$D18,1)-2))))</f>
        <v>Standard 8H-12H/13H-16H30</v>
      </c>
      <c r="F18" s="113" t="str">
        <f>IF(ISERROR(FIND("|",$D18,1)),IFERROR(VLOOKUP($D18,[4]ADMINISTRATIF!$K:$K,1,FALSE),$D18),LEFT($D18,FIND("|",$D18,1)-2))</f>
        <v>Standard 8H-12H/13H-16H30</v>
      </c>
      <c r="G18" s="49" t="str">
        <f>IF(ISERROR(FIND("|",D18,1)),IFERROR(VLOOKUP(IF(ISERROR(FIND("&amp;",D18,1)),$D18,LEFT($D18,FIND("&amp;",D18,1)-2)),[4]ADMINISTRATIF!$A:$N,14,FALSE),""),MID(D18,FIND("|",D18,1)+2,999))</f>
        <v>16:30-18:30</v>
      </c>
      <c r="H18" s="29">
        <f t="shared" si="2"/>
        <v>0.6875</v>
      </c>
      <c r="I18" s="30">
        <f t="shared" si="3"/>
        <v>0.77083333333333337</v>
      </c>
      <c r="J18" s="30" t="str">
        <f t="shared" si="4"/>
        <v>-</v>
      </c>
      <c r="K18" s="30" t="str">
        <f t="shared" si="5"/>
        <v>-</v>
      </c>
      <c r="L18" s="87">
        <f ca="1">IF(AND(M18&gt;0,M18&lt;99),"-",IFERROR(HeureHN(H18,I18,B18,HSN_deb,HSN_fin,TRUE)+IF(J18="-",0,HeureHN(J18,K18,B18,HSN_deb,HSN_fin,TRUE)),"-"))</f>
        <v>2.0000000000000009</v>
      </c>
      <c r="M18" s="88" t="str">
        <f ca="1">IFERROR(Heuredim(H18,I18,B18,HSN_deb,HSN_fin,TRUE)+IF(J18="-",0,Heuredim(J18,K18,B18,HSN_deb,HSN_fin,TRUE)),"-")</f>
        <v>-</v>
      </c>
      <c r="N18" s="89">
        <f ca="1">IFERROR(HeureHN(H18,I18,B18,HSNu_deb,HSNu_fin,TRUE)+IF(J18="-",0,HeureHN(J18,K18,B18,HSNu_deb,HSNu_fin,TRUE)),"-")</f>
        <v>0</v>
      </c>
      <c r="O18" s="90">
        <f t="shared" ca="1" si="6"/>
        <v>2.0000000000000009</v>
      </c>
      <c r="P18" s="99">
        <f ca="1">IFERROR(HeureHN(H18,I18,B18,HPN_deb,HPN_fin,TRUE)+IF(J18="-",0,HeureHN(J18,K18,B18,HPN_deb,HPN_fin,TRUE)),"0")+IF(ISERROR(FIND("&amp;",$F18,1)),IFERROR(VLOOKUP($F18,[4]ADMINISTRATIF!$A:$E,5,FALSE),"0"),IFERROR(VLOOKUP(LEFT($F18,IF(ISERROR(FIND("&amp;",$F18,1)),FIND("&amp;",$F18,1)-2,FIND("&amp;",$F18,1)-2)),[4]ADMINISTRATIF!$A:$E,5,FALSE),"0"))</f>
        <v>0</v>
      </c>
      <c r="Q18" s="32">
        <f>IF(ISERROR(FIND("&amp;",$F18,1)),IFERROR(VLOOKUP($F18,[4]ADMINISTRATIF!$A:$F,6,FALSE),"0"),IFERROR(VLOOKUP(LEFT($F18,IF(ISERROR(FIND("&amp;",$F18,1)),FIND("&amp;",$F18,1)-2,FIND("&amp;",$F18,1)-2)),[4]ADMINISTRATIF!$A:$F,6,FALSE),"0"))</f>
        <v>0</v>
      </c>
      <c r="S18"/>
      <c r="T18" s="132">
        <f t="shared" si="8"/>
        <v>3</v>
      </c>
      <c r="U18" s="133">
        <f t="shared" si="20"/>
        <v>43914</v>
      </c>
      <c r="V18" s="134" t="str">
        <f t="shared" si="21"/>
        <v/>
      </c>
      <c r="W18" s="135" t="str">
        <f t="shared" si="22"/>
        <v>-</v>
      </c>
      <c r="X18" s="136" t="str">
        <f t="shared" si="23"/>
        <v>-</v>
      </c>
      <c r="Y18" s="137" t="str">
        <f t="shared" si="24"/>
        <v>-</v>
      </c>
      <c r="Z18" s="138">
        <f t="shared" si="25"/>
        <v>0</v>
      </c>
      <c r="AA18" s="139">
        <f t="shared" si="9"/>
        <v>0</v>
      </c>
      <c r="AB18" s="140">
        <f t="shared" si="10"/>
        <v>0</v>
      </c>
      <c r="AC18" s="3" t="str">
        <f>IF(ISNUMBER(SEARCH("HS presta. Except",$E8)),SUBSTITUTE(MID(INDEX(E8:$E$40,MATCH("HS Presta. Except*",E8:$E$40,0)),4,70),"presta. Except","PRESTATION EXCEPTIONNELLE"),IF(ISNUMBER(SEARCH("RECUP CREDIT",$D8)),IF(AND(MONTH($B8)=5,DAY($B8)=1),$E8,""),IF(ISNUMBER(SEARCH("Presta Except",$E8)),"",$E8)))</f>
        <v/>
      </c>
      <c r="AF18" s="132">
        <f t="shared" si="11"/>
        <v>3</v>
      </c>
      <c r="AG18" s="133">
        <f t="shared" si="26"/>
        <v>43914</v>
      </c>
      <c r="AH18" s="134" t="str">
        <f t="shared" si="12"/>
        <v/>
      </c>
      <c r="AI18" s="135" t="str">
        <f t="shared" si="13"/>
        <v/>
      </c>
      <c r="AJ18" s="136" t="str">
        <f t="shared" si="14"/>
        <v/>
      </c>
      <c r="AK18" s="137" t="str">
        <f t="shared" si="15"/>
        <v/>
      </c>
      <c r="AL18" s="138" t="str">
        <f t="shared" si="16"/>
        <v/>
      </c>
      <c r="AM18" s="139"/>
      <c r="AN18" s="155"/>
      <c r="AO18" s="3" t="str">
        <f>IF(ISNUMBER(SEARCH("HS presta. Except",$E8)),SUBSTITUTE(MID(INDEX(E8:$E$40,MATCH("HS Presta. Except*",E8:$E$40,0)),4,70),"presta. Except","PRESTATION EXCEPTIONNELLE"),"")</f>
        <v/>
      </c>
      <c r="AR18" s="132">
        <f t="shared" si="17"/>
        <v>3</v>
      </c>
      <c r="AS18" s="133">
        <f t="shared" si="27"/>
        <v>43914</v>
      </c>
      <c r="AT18" s="134" t="str">
        <f t="shared" si="28"/>
        <v/>
      </c>
      <c r="AU18" s="135" t="str">
        <f t="shared" si="29"/>
        <v/>
      </c>
      <c r="AV18" s="136" t="str">
        <f t="shared" si="30"/>
        <v/>
      </c>
      <c r="AW18" s="137" t="str">
        <f t="shared" si="31"/>
        <v/>
      </c>
      <c r="AX18" s="138" t="str">
        <f t="shared" si="32"/>
        <v/>
      </c>
      <c r="AY18" s="139"/>
      <c r="AZ18" s="155"/>
      <c r="BA18" s="3" t="str">
        <f t="shared" si="33"/>
        <v/>
      </c>
      <c r="BD18" s="132">
        <f t="shared" si="18"/>
        <v>3</v>
      </c>
      <c r="BE18" s="133">
        <f t="shared" si="34"/>
        <v>43914</v>
      </c>
      <c r="BF18" s="134"/>
      <c r="BG18" s="135"/>
      <c r="BH18" s="136"/>
      <c r="BI18" s="137"/>
      <c r="BJ18" s="190">
        <f t="shared" si="35"/>
        <v>0</v>
      </c>
      <c r="BK18" s="155">
        <f t="shared" si="19"/>
        <v>0</v>
      </c>
      <c r="BL18" s="155">
        <f t="shared" si="36"/>
        <v>0</v>
      </c>
      <c r="BM18" s="3" t="str">
        <f t="shared" si="37"/>
        <v/>
      </c>
    </row>
    <row r="19" spans="1:65" s="2" customFormat="1" ht="23" customHeight="1">
      <c r="A19" s="15">
        <f t="shared" si="1"/>
        <v>43925</v>
      </c>
      <c r="B19" s="75">
        <f t="shared" si="7"/>
        <v>43925</v>
      </c>
      <c r="C19" s="54" t="str">
        <f>INDEX('[4]Base de Travail Mensuelle'!$1:$1048576,MATCH($U$8,'[4]Base de Travail Mensuelle'!$A:$A,0),MATCH($B19,'[4]Base de Travail Mensuelle'!$1:$1,0))</f>
        <v>REPOS</v>
      </c>
      <c r="D19" s="55" t="str">
        <f>INDEX([4]Pointage!$1:$1048576,MATCH($U$8,[4]Pointage!$A:$A,0),MATCH(B19,[4]Pointage!$1:$1,0))</f>
        <v>REPOS</v>
      </c>
      <c r="E19" s="48" t="str">
        <f>IF(AND(ISERROR(FIND("&amp;",$D19,1)),ISERROR(FIND("|",$D19,1))),IFERROR(VLOOKUP($D19,[4]ADMINISTRATIF!$A:$K,11,FALSE),""),IF(ISERROR(FIND("&amp;",$D19,1)),LEFT($D19,FIND("|",$D19,1)-2),IF(ISERROR(FIND("|",$D19,1)),IFERROR(VLOOKUP(LEFT($D19,IF(ISERROR(FIND("&amp;",$D19,1)),FIND("&amp;",$D19,1)-2,FIND("&amp;",$D19,1)-2)),[4]ADMINISTRATIF!$A:$K,11,FALSE),""),LEFT($D19,FIND("&amp;",$D19,1)-2))))</f>
        <v/>
      </c>
      <c r="F19" s="113" t="str">
        <f>IF(ISERROR(FIND("|",$D19,1)),IFERROR(VLOOKUP($D19,[4]ADMINISTRATIF!$K:$K,1,FALSE),$D19),LEFT($D19,FIND("|",$D19,1)-2))</f>
        <v>REPOS</v>
      </c>
      <c r="G19" s="49" t="str">
        <f>IF(ISERROR(FIND("|",D19,1)),IFERROR(VLOOKUP(IF(ISERROR(FIND("&amp;",D19,1)),$D19,LEFT($D19,FIND("&amp;",D19,1)-2)),[4]ADMINISTRATIF!$A:$N,14,FALSE),""),MID(D19,FIND("|",D19,1)+2,999))</f>
        <v/>
      </c>
      <c r="H19" s="29" t="str">
        <f t="shared" si="2"/>
        <v>-</v>
      </c>
      <c r="I19" s="30" t="str">
        <f t="shared" si="3"/>
        <v>-</v>
      </c>
      <c r="J19" s="30" t="str">
        <f t="shared" si="4"/>
        <v>-</v>
      </c>
      <c r="K19" s="30" t="str">
        <f t="shared" si="5"/>
        <v>-</v>
      </c>
      <c r="L19" s="87" t="str">
        <f>IF(AND(M19&gt;0,M19&lt;99),"-",IFERROR(HeureHN(H19,I19,B19,HSN_deb,HSN_fin,TRUE)+IF(J19="-",0,HeureHN(J19,K19,B19,HSN_deb,HSN_fin,TRUE)),"-"))</f>
        <v>-</v>
      </c>
      <c r="M19" s="88" t="str">
        <f>IFERROR(Heuredim(H19,I19,B19,HSN_deb,HSN_fin,TRUE)+IF(J19="-",0,Heuredim(J19,K19,B19,HSN_deb,HSN_fin,TRUE)),"-")</f>
        <v>-</v>
      </c>
      <c r="N19" s="89" t="str">
        <f>IFERROR(HeureHN(H19,I19,B19,HSNu_deb,HSNu_fin,TRUE)+IF(J19="-",0,HeureHN(J19,K19,B19,HSNu_deb,HSNu_fin,TRUE)),"-")</f>
        <v>-</v>
      </c>
      <c r="O19" s="90">
        <f t="shared" si="6"/>
        <v>0</v>
      </c>
      <c r="P19" s="99">
        <f>IFERROR(HeureHN(H19,I19,B19,HPN_deb,HPN_fin,TRUE)+IF(J19="-",0,HeureHN(J19,K19,B19,HPN_deb,HPN_fin,TRUE)),"0")+IF(ISERROR(FIND("&amp;",$F19,1)),IFERROR(VLOOKUP($F19,[4]ADMINISTRATIF!$A:$E,5,FALSE),"0"),IFERROR(VLOOKUP(LEFT($F19,IF(ISERROR(FIND("&amp;",$F19,1)),FIND("&amp;",$F19,1)-2,FIND("&amp;",$F19,1)-2)),[4]ADMINISTRATIF!$A:$E,5,FALSE),"0"))</f>
        <v>0</v>
      </c>
      <c r="Q19" s="32">
        <f>IF(ISERROR(FIND("&amp;",$F19,1)),IFERROR(VLOOKUP($F19,[4]ADMINISTRATIF!$A:$F,6,FALSE),"0"),IFERROR(VLOOKUP(LEFT($F19,IF(ISERROR(FIND("&amp;",$F19,1)),FIND("&amp;",$F19,1)-2,FIND("&amp;",$F19,1)-2)),[4]ADMINISTRATIF!$A:$F,6,FALSE),"0"))</f>
        <v>0</v>
      </c>
      <c r="S19"/>
      <c r="T19" s="132">
        <f t="shared" si="8"/>
        <v>4</v>
      </c>
      <c r="U19" s="133">
        <f t="shared" si="20"/>
        <v>43915</v>
      </c>
      <c r="V19" s="134" t="str">
        <f t="shared" si="21"/>
        <v/>
      </c>
      <c r="W19" s="135" t="str">
        <f t="shared" si="22"/>
        <v>-</v>
      </c>
      <c r="X19" s="136" t="str">
        <f t="shared" si="23"/>
        <v>-</v>
      </c>
      <c r="Y19" s="137" t="str">
        <f t="shared" si="24"/>
        <v>-</v>
      </c>
      <c r="Z19" s="138">
        <f t="shared" si="25"/>
        <v>0</v>
      </c>
      <c r="AA19" s="139">
        <f t="shared" si="9"/>
        <v>0</v>
      </c>
      <c r="AB19" s="140">
        <f t="shared" si="10"/>
        <v>0</v>
      </c>
      <c r="AC19" s="3" t="str">
        <f>IF(ISNUMBER(SEARCH("HS presta. Except",$E9)),SUBSTITUTE(MID(INDEX(E9:$E$40,MATCH("HS Presta. Except*",E9:$E$40,0)),4,70),"presta. Except","PRESTATION EXCEPTIONNELLE"),IF(ISNUMBER(SEARCH("RECUP CREDIT",$D9)),IF(AND(MONTH($B9)=5,DAY($B9)=1),$E9,""),IF(ISNUMBER(SEARCH("Presta Except",$E9)),"",$E9)))</f>
        <v/>
      </c>
      <c r="AF19" s="132">
        <f t="shared" si="11"/>
        <v>4</v>
      </c>
      <c r="AG19" s="133">
        <f t="shared" si="26"/>
        <v>43915</v>
      </c>
      <c r="AH19" s="134" t="str">
        <f t="shared" si="12"/>
        <v/>
      </c>
      <c r="AI19" s="135" t="str">
        <f t="shared" si="13"/>
        <v/>
      </c>
      <c r="AJ19" s="136" t="str">
        <f t="shared" si="14"/>
        <v/>
      </c>
      <c r="AK19" s="137" t="str">
        <f t="shared" si="15"/>
        <v/>
      </c>
      <c r="AL19" s="138" t="str">
        <f t="shared" si="16"/>
        <v/>
      </c>
      <c r="AM19" s="139"/>
      <c r="AN19" s="155"/>
      <c r="AO19" s="3" t="str">
        <f>IF(ISNUMBER(SEARCH("HS presta. Except",$E9)),SUBSTITUTE(MID(INDEX(E9:$E$40,MATCH("HS Presta. Except*",E9:$E$40,0)),4,70),"presta. Except","PRESTATION EXCEPTIONNELLE"),"")</f>
        <v/>
      </c>
      <c r="AR19" s="132">
        <f t="shared" si="17"/>
        <v>4</v>
      </c>
      <c r="AS19" s="133">
        <f t="shared" si="27"/>
        <v>43915</v>
      </c>
      <c r="AT19" s="134" t="str">
        <f t="shared" si="28"/>
        <v/>
      </c>
      <c r="AU19" s="135" t="str">
        <f t="shared" si="29"/>
        <v/>
      </c>
      <c r="AV19" s="136" t="str">
        <f t="shared" si="30"/>
        <v/>
      </c>
      <c r="AW19" s="137" t="str">
        <f t="shared" si="31"/>
        <v/>
      </c>
      <c r="AX19" s="138" t="str">
        <f t="shared" si="32"/>
        <v/>
      </c>
      <c r="AY19" s="139"/>
      <c r="AZ19" s="155"/>
      <c r="BA19" s="3" t="str">
        <f t="shared" si="33"/>
        <v/>
      </c>
      <c r="BD19" s="132">
        <f t="shared" si="18"/>
        <v>4</v>
      </c>
      <c r="BE19" s="133">
        <f t="shared" si="34"/>
        <v>43915</v>
      </c>
      <c r="BF19" s="134"/>
      <c r="BG19" s="135"/>
      <c r="BH19" s="136"/>
      <c r="BI19" s="137"/>
      <c r="BJ19" s="190">
        <f t="shared" si="35"/>
        <v>0</v>
      </c>
      <c r="BK19" s="155">
        <f t="shared" si="19"/>
        <v>0</v>
      </c>
      <c r="BL19" s="155">
        <f t="shared" si="36"/>
        <v>0</v>
      </c>
      <c r="BM19" s="3" t="str">
        <f t="shared" si="37"/>
        <v/>
      </c>
    </row>
    <row r="20" spans="1:65" ht="23" customHeight="1">
      <c r="A20" s="15">
        <f t="shared" si="1"/>
        <v>43926</v>
      </c>
      <c r="B20" s="75">
        <f t="shared" si="7"/>
        <v>43926</v>
      </c>
      <c r="C20" s="54" t="str">
        <f>INDEX('[4]Base de Travail Mensuelle'!$1:$1048576,MATCH($U$8,'[4]Base de Travail Mensuelle'!$A:$A,0),MATCH($B20,'[4]Base de Travail Mensuelle'!$1:$1,0))</f>
        <v>REPOS</v>
      </c>
      <c r="D20" s="55" t="str">
        <f>INDEX([4]Pointage!$1:$1048576,MATCH($U$8,[4]Pointage!$A:$A,0),MATCH(B20,[4]Pointage!$1:$1,0))</f>
        <v>REPOS</v>
      </c>
      <c r="E20" s="48" t="str">
        <f>IF(AND(ISERROR(FIND("&amp;",$D20,1)),ISERROR(FIND("|",$D20,1))),IFERROR(VLOOKUP($D20,[4]ADMINISTRATIF!$A:$K,11,FALSE),""),IF(ISERROR(FIND("&amp;",$D20,1)),LEFT($D20,FIND("|",$D20,1)-2),IF(ISERROR(FIND("|",$D20,1)),IFERROR(VLOOKUP(LEFT($D20,IF(ISERROR(FIND("&amp;",$D20,1)),FIND("&amp;",$D20,1)-2,FIND("&amp;",$D20,1)-2)),[4]ADMINISTRATIF!$A:$K,11,FALSE),""),LEFT($D20,FIND("&amp;",$D20,1)-2))))</f>
        <v/>
      </c>
      <c r="F20" s="113" t="str">
        <f>IF(ISERROR(FIND("|",$D20,1)),IFERROR(VLOOKUP($D20,[4]ADMINISTRATIF!$K:$K,1,FALSE),$D20),LEFT($D20,FIND("|",$D20,1)-2))</f>
        <v>REPOS</v>
      </c>
      <c r="G20" s="49" t="str">
        <f>IF(ISERROR(FIND("|",D20,1)),IFERROR(VLOOKUP(IF(ISERROR(FIND("&amp;",D20,1)),$D20,LEFT($D20,FIND("&amp;",D20,1)-2)),[4]ADMINISTRATIF!$A:$N,14,FALSE),""),MID(D20,FIND("|",D20,1)+2,999))</f>
        <v/>
      </c>
      <c r="H20" s="29" t="str">
        <f t="shared" si="2"/>
        <v>-</v>
      </c>
      <c r="I20" s="30" t="str">
        <f t="shared" si="3"/>
        <v>-</v>
      </c>
      <c r="J20" s="30" t="str">
        <f t="shared" si="4"/>
        <v>-</v>
      </c>
      <c r="K20" s="30" t="str">
        <f t="shared" si="5"/>
        <v>-</v>
      </c>
      <c r="L20" s="87" t="str">
        <f>IF(AND(M20&gt;0,M20&lt;99),"-",IFERROR(HeureHN(H20,I20,B20,HSN_deb,HSN_fin,TRUE)+IF(J20="-",0,HeureHN(J20,K20,B20,HSN_deb,HSN_fin,TRUE)),"-"))</f>
        <v>-</v>
      </c>
      <c r="M20" s="88" t="str">
        <f>IFERROR(Heuredim(H20,I20,B20,HSN_deb,HSN_fin,TRUE)+IF(J20="-",0,Heuredim(J20,K20,B20,HSN_deb,HSN_fin,TRUE)),"-")</f>
        <v>-</v>
      </c>
      <c r="N20" s="89" t="str">
        <f>IFERROR(HeureHN(H20,I20,B20,HSNu_deb,HSNu_fin,TRUE)+IF(J20="-",0,HeureHN(J20,K20,B20,HSNu_deb,HSNu_fin,TRUE)),"-")</f>
        <v>-</v>
      </c>
      <c r="O20" s="90">
        <f t="shared" si="6"/>
        <v>0</v>
      </c>
      <c r="P20" s="99">
        <f>IFERROR(HeureHN(H20,I20,B20,HPN_deb,HPN_fin,TRUE)+IF(J20="-",0,HeureHN(J20,K20,B20,HPN_deb,HPN_fin,TRUE)),"0")+IF(ISERROR(FIND("&amp;",$F20,1)),IFERROR(VLOOKUP($F20,[4]ADMINISTRATIF!$A:$E,5,FALSE),"0"),IFERROR(VLOOKUP(LEFT($F20,IF(ISERROR(FIND("&amp;",$F20,1)),FIND("&amp;",$F20,1)-2,FIND("&amp;",$F20,1)-2)),[4]ADMINISTRATIF!$A:$E,5,FALSE),"0"))</f>
        <v>0</v>
      </c>
      <c r="Q20" s="32">
        <f>IF(ISERROR(FIND("&amp;",$F20,1)),IFERROR(VLOOKUP($F20,[4]ADMINISTRATIF!$A:$F,6,FALSE),"0"),IFERROR(VLOOKUP(LEFT($F20,IF(ISERROR(FIND("&amp;",$F20,1)),FIND("&amp;",$F20,1)-2,FIND("&amp;",$F20,1)-2)),[4]ADMINISTRATIF!$A:$F,6,FALSE),"0"))</f>
        <v>0</v>
      </c>
      <c r="T20" s="132">
        <f t="shared" si="8"/>
        <v>5</v>
      </c>
      <c r="U20" s="133">
        <f t="shared" si="20"/>
        <v>43916</v>
      </c>
      <c r="V20" s="134" t="str">
        <f t="shared" si="21"/>
        <v>16:30-18:30</v>
      </c>
      <c r="W20" s="135">
        <f t="shared" ca="1" si="22"/>
        <v>2.0000000000000009</v>
      </c>
      <c r="X20" s="136" t="str">
        <f t="shared" ca="1" si="23"/>
        <v>-</v>
      </c>
      <c r="Y20" s="137">
        <f t="shared" ca="1" si="24"/>
        <v>0</v>
      </c>
      <c r="Z20" s="138">
        <f t="shared" ca="1" si="25"/>
        <v>2.0000000000000009</v>
      </c>
      <c r="AA20" s="139">
        <f t="shared" ca="1" si="9"/>
        <v>0</v>
      </c>
      <c r="AB20" s="140">
        <f t="shared" si="10"/>
        <v>0</v>
      </c>
      <c r="AC20" s="3" t="str">
        <f>IF(ISNUMBER(SEARCH("HS presta. Except",$E10)),SUBSTITUTE(MID(INDEX(E10:$E$40,MATCH("HS Presta. Except*",E10:$E$40,0)),4,70),"presta. Except","PRESTATION EXCEPTIONNELLE"),IF(ISNUMBER(SEARCH("RECUP CREDIT",$D10)),IF(AND(MONTH($B10)=5,DAY($B10)=1),$E10,""),IF(ISNUMBER(SEARCH("Presta Except",$E10)),"",$E10)))</f>
        <v>Standard 8H-12H/13H-16H30</v>
      </c>
      <c r="AF20" s="132">
        <f t="shared" si="11"/>
        <v>5</v>
      </c>
      <c r="AG20" s="133">
        <f t="shared" si="26"/>
        <v>43916</v>
      </c>
      <c r="AH20" s="134" t="str">
        <f t="shared" si="12"/>
        <v/>
      </c>
      <c r="AI20" s="135" t="str">
        <f t="shared" si="13"/>
        <v/>
      </c>
      <c r="AJ20" s="136" t="str">
        <f t="shared" si="14"/>
        <v/>
      </c>
      <c r="AK20" s="137" t="str">
        <f t="shared" si="15"/>
        <v/>
      </c>
      <c r="AL20" s="138" t="str">
        <f t="shared" si="16"/>
        <v/>
      </c>
      <c r="AM20" s="139"/>
      <c r="AN20" s="155"/>
      <c r="AO20" s="3" t="str">
        <f>IF(ISNUMBER(SEARCH("HS presta. Except",$E10)),SUBSTITUTE(MID(INDEX(E10:$E$40,MATCH("HS Presta. Except*",E10:$E$40,0)),4,70),"presta. Except","PRESTATION EXCEPTIONNELLE"),"")</f>
        <v/>
      </c>
      <c r="AR20" s="132">
        <f t="shared" si="17"/>
        <v>5</v>
      </c>
      <c r="AS20" s="133">
        <f t="shared" si="27"/>
        <v>43916</v>
      </c>
      <c r="AT20" s="134" t="str">
        <f t="shared" si="28"/>
        <v/>
      </c>
      <c r="AU20" s="135" t="str">
        <f t="shared" si="29"/>
        <v/>
      </c>
      <c r="AV20" s="136" t="str">
        <f t="shared" si="30"/>
        <v/>
      </c>
      <c r="AW20" s="137" t="str">
        <f t="shared" si="31"/>
        <v/>
      </c>
      <c r="AX20" s="138" t="str">
        <f t="shared" si="32"/>
        <v/>
      </c>
      <c r="AY20" s="139"/>
      <c r="AZ20" s="155"/>
      <c r="BA20" s="3" t="str">
        <f t="shared" si="33"/>
        <v/>
      </c>
      <c r="BD20" s="132">
        <f t="shared" si="18"/>
        <v>5</v>
      </c>
      <c r="BE20" s="133">
        <f t="shared" si="34"/>
        <v>43916</v>
      </c>
      <c r="BF20" s="134"/>
      <c r="BG20" s="135"/>
      <c r="BH20" s="136"/>
      <c r="BI20" s="137"/>
      <c r="BJ20" s="190">
        <f t="shared" si="35"/>
        <v>0</v>
      </c>
      <c r="BK20" s="155">
        <f t="shared" si="19"/>
        <v>0</v>
      </c>
      <c r="BL20" s="155">
        <f t="shared" si="36"/>
        <v>0</v>
      </c>
      <c r="BM20" s="3" t="str">
        <f t="shared" si="37"/>
        <v/>
      </c>
    </row>
    <row r="21" spans="1:65" ht="23" customHeight="1">
      <c r="A21" s="15">
        <f t="shared" si="1"/>
        <v>43927</v>
      </c>
      <c r="B21" s="75">
        <f t="shared" si="7"/>
        <v>43927</v>
      </c>
      <c r="C21" s="54" t="str">
        <f>INDEX('[4]Base de Travail Mensuelle'!$1:$1048576,MATCH($U$8,'[4]Base de Travail Mensuelle'!$A:$A,0),MATCH($B21,'[4]Base de Travail Mensuelle'!$1:$1,0))</f>
        <v>Standard 8H-12H/13H-16H30 | 16:30-18:30</v>
      </c>
      <c r="D21" s="55" t="str">
        <f>INDEX([4]Pointage!$1:$1048576,MATCH($U$8,[4]Pointage!$A:$A,0),MATCH(B21,[4]Pointage!$1:$1,0))</f>
        <v>Standard 8H-12H/13H-16H30 | 16:30-18:30</v>
      </c>
      <c r="E21" s="48" t="str">
        <f>IF(AND(ISERROR(FIND("&amp;",$D21,1)),ISERROR(FIND("|",$D21,1))),IFERROR(VLOOKUP($D21,[4]ADMINISTRATIF!$A:$K,11,FALSE),""),IF(ISERROR(FIND("&amp;",$D21,1)),LEFT($D21,FIND("|",$D21,1)-2),IF(ISERROR(FIND("|",$D21,1)),IFERROR(VLOOKUP(LEFT($D21,IF(ISERROR(FIND("&amp;",$D21,1)),FIND("&amp;",$D21,1)-2,FIND("&amp;",$D21,1)-2)),[4]ADMINISTRATIF!$A:$K,11,FALSE),""),LEFT($D21,FIND("&amp;",$D21,1)-2))))</f>
        <v>Standard 8H-12H/13H-16H30</v>
      </c>
      <c r="F21" s="113" t="str">
        <f>IF(ISERROR(FIND("|",$D21,1)),IFERROR(VLOOKUP($D21,[4]ADMINISTRATIF!$K:$K,1,FALSE),$D21),LEFT($D21,FIND("|",$D21,1)-2))</f>
        <v>Standard 8H-12H/13H-16H30</v>
      </c>
      <c r="G21" s="49" t="str">
        <f>IF(ISERROR(FIND("|",D21,1)),IFERROR(VLOOKUP(IF(ISERROR(FIND("&amp;",D21,1)),$D21,LEFT($D21,FIND("&amp;",D21,1)-2)),[4]ADMINISTRATIF!$A:$N,14,FALSE),""),MID(D21,FIND("|",D21,1)+2,999))</f>
        <v>16:30-18:30</v>
      </c>
      <c r="H21" s="29">
        <f t="shared" si="2"/>
        <v>0.6875</v>
      </c>
      <c r="I21" s="30">
        <f t="shared" si="3"/>
        <v>0.77083333333333337</v>
      </c>
      <c r="J21" s="30" t="str">
        <f t="shared" si="4"/>
        <v>-</v>
      </c>
      <c r="K21" s="30" t="str">
        <f t="shared" si="5"/>
        <v>-</v>
      </c>
      <c r="L21" s="87">
        <f ca="1">IF(AND(M21&gt;0,M21&lt;99),"-",IFERROR(HeureHN(H21,I21,B21,HSN_deb,HSN_fin,TRUE)+IF(J21="-",0,HeureHN(J21,K21,B21,HSN_deb,HSN_fin,TRUE)),"-"))</f>
        <v>2.0000000000000009</v>
      </c>
      <c r="M21" s="88" t="str">
        <f ca="1">IFERROR(Heuredim(H21,I21,B21,HSN_deb,HSN_fin,TRUE)+IF(J21="-",0,Heuredim(J21,K21,B21,HSN_deb,HSN_fin,TRUE)),"-")</f>
        <v>-</v>
      </c>
      <c r="N21" s="89">
        <f ca="1">IFERROR(HeureHN(H21,I21,B21,HSNu_deb,HSNu_fin,TRUE)+IF(J21="-",0,HeureHN(J21,K21,B21,HSNu_deb,HSNu_fin,TRUE)),"-")</f>
        <v>0</v>
      </c>
      <c r="O21" s="90">
        <f t="shared" ca="1" si="6"/>
        <v>2.0000000000000009</v>
      </c>
      <c r="P21" s="99">
        <f ca="1">IFERROR(HeureHN(H21,I21,B21,HPN_deb,HPN_fin,TRUE)+IF(J21="-",0,HeureHN(J21,K21,B21,HPN_deb,HPN_fin,TRUE)),"0")+IF(ISERROR(FIND("&amp;",$F21,1)),IFERROR(VLOOKUP($F21,[4]ADMINISTRATIF!$A:$E,5,FALSE),"0"),IFERROR(VLOOKUP(LEFT($F21,IF(ISERROR(FIND("&amp;",$F21,1)),FIND("&amp;",$F21,1)-2,FIND("&amp;",$F21,1)-2)),[4]ADMINISTRATIF!$A:$E,5,FALSE),"0"))</f>
        <v>0</v>
      </c>
      <c r="Q21" s="32">
        <f>IF(ISERROR(FIND("&amp;",$F21,1)),IFERROR(VLOOKUP($F21,[4]ADMINISTRATIF!$A:$F,6,FALSE),"0"),IFERROR(VLOOKUP(LEFT($F21,IF(ISERROR(FIND("&amp;",$F21,1)),FIND("&amp;",$F21,1)-2,FIND("&amp;",$F21,1)-2)),[4]ADMINISTRATIF!$A:$F,6,FALSE),"0"))</f>
        <v>0</v>
      </c>
      <c r="T21" s="132">
        <f t="shared" si="8"/>
        <v>6</v>
      </c>
      <c r="U21" s="133">
        <f t="shared" si="20"/>
        <v>43917</v>
      </c>
      <c r="V21" s="134" t="str">
        <f t="shared" si="21"/>
        <v>16:30-18:30</v>
      </c>
      <c r="W21" s="135">
        <f t="shared" ca="1" si="22"/>
        <v>2.0000000000000009</v>
      </c>
      <c r="X21" s="136" t="str">
        <f t="shared" ca="1" si="23"/>
        <v>-</v>
      </c>
      <c r="Y21" s="137">
        <f t="shared" ca="1" si="24"/>
        <v>0</v>
      </c>
      <c r="Z21" s="138">
        <f t="shared" ca="1" si="25"/>
        <v>2.0000000000000009</v>
      </c>
      <c r="AA21" s="139">
        <f t="shared" ca="1" si="9"/>
        <v>0</v>
      </c>
      <c r="AB21" s="140">
        <f t="shared" si="10"/>
        <v>0</v>
      </c>
      <c r="AC21" s="3" t="str">
        <f>IF(ISNUMBER(SEARCH("HS presta. Except",$E11)),SUBSTITUTE(MID(INDEX(E11:$E$40,MATCH("HS Presta. Except*",E11:$E$40,0)),4,70),"presta. Except","PRESTATION EXCEPTIONNELLE"),IF(ISNUMBER(SEARCH("RECUP CREDIT",$D11)),IF(AND(MONTH($B11)=5,DAY($B11)=1),$E11,""),IF(ISNUMBER(SEARCH("Presta Except",$E11)),"",$E11)))</f>
        <v>Standard 8H-12H/13H-16H30</v>
      </c>
      <c r="AF21" s="132">
        <f t="shared" si="11"/>
        <v>6</v>
      </c>
      <c r="AG21" s="133">
        <f t="shared" si="26"/>
        <v>43917</v>
      </c>
      <c r="AH21" s="134" t="str">
        <f t="shared" si="12"/>
        <v/>
      </c>
      <c r="AI21" s="135" t="str">
        <f t="shared" si="13"/>
        <v/>
      </c>
      <c r="AJ21" s="136" t="str">
        <f t="shared" si="14"/>
        <v/>
      </c>
      <c r="AK21" s="137" t="str">
        <f t="shared" si="15"/>
        <v/>
      </c>
      <c r="AL21" s="138" t="str">
        <f t="shared" si="16"/>
        <v/>
      </c>
      <c r="AM21" s="139"/>
      <c r="AN21" s="155"/>
      <c r="AO21" s="3" t="str">
        <f>IF(ISNUMBER(SEARCH("HS presta. Except",$E11)),SUBSTITUTE(MID(INDEX(E11:$E$40,MATCH("HS Presta. Except*",E11:$E$40,0)),4,70),"presta. Except","PRESTATION EXCEPTIONNELLE"),"")</f>
        <v/>
      </c>
      <c r="AR21" s="132">
        <f t="shared" si="17"/>
        <v>6</v>
      </c>
      <c r="AS21" s="133">
        <f t="shared" si="27"/>
        <v>43917</v>
      </c>
      <c r="AT21" s="134" t="str">
        <f t="shared" si="28"/>
        <v/>
      </c>
      <c r="AU21" s="135" t="str">
        <f t="shared" si="29"/>
        <v/>
      </c>
      <c r="AV21" s="136" t="str">
        <f t="shared" si="30"/>
        <v/>
      </c>
      <c r="AW21" s="137" t="str">
        <f t="shared" si="31"/>
        <v/>
      </c>
      <c r="AX21" s="138" t="str">
        <f t="shared" si="32"/>
        <v/>
      </c>
      <c r="AY21" s="139"/>
      <c r="AZ21" s="155"/>
      <c r="BA21" s="3" t="str">
        <f t="shared" si="33"/>
        <v/>
      </c>
      <c r="BD21" s="132">
        <f t="shared" si="18"/>
        <v>6</v>
      </c>
      <c r="BE21" s="133">
        <f t="shared" si="34"/>
        <v>43917</v>
      </c>
      <c r="BF21" s="134"/>
      <c r="BG21" s="135"/>
      <c r="BH21" s="136"/>
      <c r="BI21" s="137"/>
      <c r="BJ21" s="190">
        <f t="shared" si="35"/>
        <v>0</v>
      </c>
      <c r="BK21" s="155">
        <f t="shared" si="19"/>
        <v>0</v>
      </c>
      <c r="BL21" s="155">
        <f t="shared" si="36"/>
        <v>0</v>
      </c>
      <c r="BM21" s="3" t="str">
        <f t="shared" si="37"/>
        <v/>
      </c>
    </row>
    <row r="22" spans="1:65" ht="23" customHeight="1">
      <c r="A22" s="15">
        <f t="shared" si="1"/>
        <v>43928</v>
      </c>
      <c r="B22" s="75">
        <f t="shared" si="7"/>
        <v>43928</v>
      </c>
      <c r="C22" s="54" t="str">
        <f>INDEX('[4]Base de Travail Mensuelle'!$1:$1048576,MATCH($U$8,'[4]Base de Travail Mensuelle'!$A:$A,0),MATCH($B22,'[4]Base de Travail Mensuelle'!$1:$1,0))</f>
        <v>Standard 8H-12H/13H-16H30</v>
      </c>
      <c r="D22" s="55" t="str">
        <f>INDEX([4]Pointage!$1:$1048576,MATCH($U$8,[4]Pointage!$A:$A,0),MATCH(B22,[4]Pointage!$1:$1,0))</f>
        <v>Standard 8H-12H/13H-16H30</v>
      </c>
      <c r="E22" s="48" t="str">
        <f>IF(AND(ISERROR(FIND("&amp;",$D22,1)),ISERROR(FIND("|",$D22,1))),IFERROR(VLOOKUP($D22,[4]ADMINISTRATIF!$A:$K,11,FALSE),""),IF(ISERROR(FIND("&amp;",$D22,1)),LEFT($D22,FIND("|",$D22,1)-2),IF(ISERROR(FIND("|",$D22,1)),IFERROR(VLOOKUP(LEFT($D22,IF(ISERROR(FIND("&amp;",$D22,1)),FIND("&amp;",$D22,1)-2,FIND("&amp;",$D22,1)-2)),[4]ADMINISTRATIF!$A:$K,11,FALSE),""),LEFT($D22,FIND("&amp;",$D22,1)-2))))</f>
        <v/>
      </c>
      <c r="F22" s="113" t="str">
        <f>IF(ISERROR(FIND("|",$D22,1)),IFERROR(VLOOKUP($D22,[4]ADMINISTRATIF!$K:$K,1,FALSE),$D22),LEFT($D22,FIND("|",$D22,1)-2))</f>
        <v>Standard 8H-12H/13H-16H30</v>
      </c>
      <c r="G22" s="49" t="str">
        <f>IF(ISERROR(FIND("|",D22,1)),IFERROR(VLOOKUP(IF(ISERROR(FIND("&amp;",D22,1)),$D22,LEFT($D22,FIND("&amp;",D22,1)-2)),[4]ADMINISTRATIF!$A:$N,14,FALSE),""),MID(D22,FIND("|",D22,1)+2,999))</f>
        <v/>
      </c>
      <c r="H22" s="29" t="str">
        <f t="shared" si="2"/>
        <v>-</v>
      </c>
      <c r="I22" s="30" t="str">
        <f t="shared" si="3"/>
        <v>-</v>
      </c>
      <c r="J22" s="30" t="str">
        <f t="shared" si="4"/>
        <v>-</v>
      </c>
      <c r="K22" s="30" t="str">
        <f t="shared" si="5"/>
        <v>-</v>
      </c>
      <c r="L22" s="87" t="str">
        <f>IF(AND(M22&gt;0,M22&lt;99),"-",IFERROR(HeureHN(H22,I22,B22,HSN_deb,HSN_fin,TRUE)+IF(J22="-",0,HeureHN(J22,K22,B22,HSN_deb,HSN_fin,TRUE)),"-"))</f>
        <v>-</v>
      </c>
      <c r="M22" s="88" t="str">
        <f>IFERROR(Heuredim(H22,I22,B22,HSN_deb,HSN_fin,TRUE)+IF(J22="-",0,Heuredim(J22,K22,B22,HSN_deb,HSN_fin,TRUE)),"-")</f>
        <v>-</v>
      </c>
      <c r="N22" s="89" t="str">
        <f>IFERROR(HeureHN(H22,I22,B22,HSNu_deb,HSNu_fin,TRUE)+IF(J22="-",0,HeureHN(J22,K22,B22,HSNu_deb,HSNu_fin,TRUE)),"-")</f>
        <v>-</v>
      </c>
      <c r="O22" s="90">
        <f t="shared" si="6"/>
        <v>0</v>
      </c>
      <c r="P22" s="99">
        <f>IFERROR(HeureHN(H22,I22,B22,HPN_deb,HPN_fin,TRUE)+IF(J22="-",0,HeureHN(J22,K22,B22,HPN_deb,HPN_fin,TRUE)),"0")+IF(ISERROR(FIND("&amp;",$F22,1)),IFERROR(VLOOKUP($F22,[4]ADMINISTRATIF!$A:$E,5,FALSE),"0"),IFERROR(VLOOKUP(LEFT($F22,IF(ISERROR(FIND("&amp;",$F22,1)),FIND("&amp;",$F22,1)-2,FIND("&amp;",$F22,1)-2)),[4]ADMINISTRATIF!$A:$E,5,FALSE),"0"))</f>
        <v>0</v>
      </c>
      <c r="Q22" s="32">
        <f>IF(ISERROR(FIND("&amp;",$F22,1)),IFERROR(VLOOKUP($F22,[4]ADMINISTRATIF!$A:$F,6,FALSE),"0"),IFERROR(VLOOKUP(LEFT($F22,IF(ISERROR(FIND("&amp;",$F22,1)),FIND("&amp;",$F22,1)-2,FIND("&amp;",$F22,1)-2)),[4]ADMINISTRATIF!$A:$F,6,FALSE),"0"))</f>
        <v>0</v>
      </c>
      <c r="T22" s="132">
        <f t="shared" si="8"/>
        <v>7</v>
      </c>
      <c r="U22" s="133">
        <f t="shared" si="20"/>
        <v>43918</v>
      </c>
      <c r="V22" s="134" t="str">
        <f t="shared" si="21"/>
        <v/>
      </c>
      <c r="W22" s="135" t="str">
        <f t="shared" si="22"/>
        <v>-</v>
      </c>
      <c r="X22" s="136" t="str">
        <f t="shared" si="23"/>
        <v>-</v>
      </c>
      <c r="Y22" s="137" t="str">
        <f t="shared" si="24"/>
        <v>-</v>
      </c>
      <c r="Z22" s="138">
        <f t="shared" si="25"/>
        <v>0</v>
      </c>
      <c r="AA22" s="139">
        <f t="shared" si="9"/>
        <v>0</v>
      </c>
      <c r="AB22" s="140">
        <f t="shared" si="10"/>
        <v>0</v>
      </c>
      <c r="AC22" s="3" t="str">
        <f>IF(ISNUMBER(SEARCH("HS presta. Except",$E12)),SUBSTITUTE(MID(INDEX(E12:$E$40,MATCH("HS Presta. Except*",E12:$E$40,0)),4,70),"presta. Except","PRESTATION EXCEPTIONNELLE"),IF(ISNUMBER(SEARCH("RECUP CREDIT",$D12)),IF(AND(MONTH($B12)=5,DAY($B12)=1),$E12,""),IF(ISNUMBER(SEARCH("Presta Except",$E12)),"",$E12)))</f>
        <v>RESP SAM AM</v>
      </c>
      <c r="AF22" s="132">
        <f t="shared" si="11"/>
        <v>7</v>
      </c>
      <c r="AG22" s="133">
        <f t="shared" si="26"/>
        <v>43918</v>
      </c>
      <c r="AH22" s="134" t="str">
        <f t="shared" si="12"/>
        <v/>
      </c>
      <c r="AI22" s="135" t="str">
        <f t="shared" si="13"/>
        <v/>
      </c>
      <c r="AJ22" s="136" t="str">
        <f t="shared" si="14"/>
        <v/>
      </c>
      <c r="AK22" s="137" t="str">
        <f t="shared" si="15"/>
        <v/>
      </c>
      <c r="AL22" s="138" t="str">
        <f t="shared" si="16"/>
        <v/>
      </c>
      <c r="AM22" s="139"/>
      <c r="AN22" s="155"/>
      <c r="AO22" s="3" t="str">
        <f>IF(ISNUMBER(SEARCH("HS presta. Except",$E12)),SUBSTITUTE(MID(INDEX(E12:$E$40,MATCH("HS Presta. Except*",E12:$E$40,0)),4,70),"presta. Except","PRESTATION EXCEPTIONNELLE"),"")</f>
        <v/>
      </c>
      <c r="AR22" s="132">
        <f t="shared" si="17"/>
        <v>7</v>
      </c>
      <c r="AS22" s="133">
        <f t="shared" si="27"/>
        <v>43918</v>
      </c>
      <c r="AT22" s="134" t="str">
        <f t="shared" si="28"/>
        <v/>
      </c>
      <c r="AU22" s="135" t="str">
        <f t="shared" si="29"/>
        <v/>
      </c>
      <c r="AV22" s="136" t="str">
        <f t="shared" si="30"/>
        <v/>
      </c>
      <c r="AW22" s="137" t="str">
        <f t="shared" si="31"/>
        <v/>
      </c>
      <c r="AX22" s="138" t="str">
        <f t="shared" si="32"/>
        <v/>
      </c>
      <c r="AY22" s="139"/>
      <c r="AZ22" s="155"/>
      <c r="BA22" s="3" t="str">
        <f t="shared" si="33"/>
        <v/>
      </c>
      <c r="BD22" s="132">
        <f t="shared" si="18"/>
        <v>7</v>
      </c>
      <c r="BE22" s="133">
        <f t="shared" si="34"/>
        <v>43918</v>
      </c>
      <c r="BF22" s="134"/>
      <c r="BG22" s="135"/>
      <c r="BH22" s="136"/>
      <c r="BI22" s="137"/>
      <c r="BJ22" s="190">
        <f t="shared" si="35"/>
        <v>0</v>
      </c>
      <c r="BK22" s="155">
        <f t="shared" si="19"/>
        <v>0</v>
      </c>
      <c r="BL22" s="155">
        <f t="shared" si="36"/>
        <v>0</v>
      </c>
      <c r="BM22" s="3" t="str">
        <f t="shared" si="37"/>
        <v/>
      </c>
    </row>
    <row r="23" spans="1:65" ht="23" customHeight="1">
      <c r="A23" s="15">
        <f t="shared" si="1"/>
        <v>43929</v>
      </c>
      <c r="B23" s="75">
        <f t="shared" si="7"/>
        <v>43929</v>
      </c>
      <c r="C23" s="54" t="str">
        <f>INDEX('[4]Base de Travail Mensuelle'!$1:$1048576,MATCH($U$8,'[4]Base de Travail Mensuelle'!$A:$A,0),MATCH($B23,'[4]Base de Travail Mensuelle'!$1:$1,0))</f>
        <v>Standard 8H-12H/13H-16H30</v>
      </c>
      <c r="D23" s="55" t="str">
        <f>INDEX([4]Pointage!$1:$1048576,MATCH($U$8,[4]Pointage!$A:$A,0),MATCH(B23,[4]Pointage!$1:$1,0))</f>
        <v>Standard 8H-12H/13H-16H30</v>
      </c>
      <c r="E23" s="48" t="str">
        <f>IF(AND(ISERROR(FIND("&amp;",$D23,1)),ISERROR(FIND("|",$D23,1))),IFERROR(VLOOKUP($D23,[4]ADMINISTRATIF!$A:$K,11,FALSE),""),IF(ISERROR(FIND("&amp;",$D23,1)),LEFT($D23,FIND("|",$D23,1)-2),IF(ISERROR(FIND("|",$D23,1)),IFERROR(VLOOKUP(LEFT($D23,IF(ISERROR(FIND("&amp;",$D23,1)),FIND("&amp;",$D23,1)-2,FIND("&amp;",$D23,1)-2)),[4]ADMINISTRATIF!$A:$K,11,FALSE),""),LEFT($D23,FIND("&amp;",$D23,1)-2))))</f>
        <v/>
      </c>
      <c r="F23" s="113" t="str">
        <f>IF(ISERROR(FIND("|",$D23,1)),IFERROR(VLOOKUP($D23,[4]ADMINISTRATIF!$K:$K,1,FALSE),$D23),LEFT($D23,FIND("|",$D23,1)-2))</f>
        <v>Standard 8H-12H/13H-16H30</v>
      </c>
      <c r="G23" s="49" t="str">
        <f>IF(ISERROR(FIND("|",D23,1)),IFERROR(VLOOKUP(IF(ISERROR(FIND("&amp;",D23,1)),$D23,LEFT($D23,FIND("&amp;",D23,1)-2)),[4]ADMINISTRATIF!$A:$N,14,FALSE),""),MID(D23,FIND("|",D23,1)+2,999))</f>
        <v/>
      </c>
      <c r="H23" s="29" t="str">
        <f t="shared" si="2"/>
        <v>-</v>
      </c>
      <c r="I23" s="30" t="str">
        <f t="shared" si="3"/>
        <v>-</v>
      </c>
      <c r="J23" s="30" t="str">
        <f t="shared" si="4"/>
        <v>-</v>
      </c>
      <c r="K23" s="30" t="str">
        <f t="shared" si="5"/>
        <v>-</v>
      </c>
      <c r="L23" s="87" t="str">
        <f>IF(AND(M23&gt;0,M23&lt;99),"-",IFERROR(HeureHN(H23,I23,B23,HSN_deb,HSN_fin,TRUE)+IF(J23="-",0,HeureHN(J23,K23,B23,HSN_deb,HSN_fin,TRUE)),"-"))</f>
        <v>-</v>
      </c>
      <c r="M23" s="88" t="str">
        <f>IFERROR(Heuredim(H23,I23,B23,HSN_deb,HSN_fin,TRUE)+IF(J23="-",0,Heuredim(J23,K23,B23,HSN_deb,HSN_fin,TRUE)),"-")</f>
        <v>-</v>
      </c>
      <c r="N23" s="89" t="str">
        <f>IFERROR(HeureHN(H23,I23,B23,HSNu_deb,HSNu_fin,TRUE)+IF(J23="-",0,HeureHN(J23,K23,B23,HSNu_deb,HSNu_fin,TRUE)),"-")</f>
        <v>-</v>
      </c>
      <c r="O23" s="90">
        <f t="shared" si="6"/>
        <v>0</v>
      </c>
      <c r="P23" s="99">
        <f>IFERROR(HeureHN(H23,I23,B23,HPN_deb,HPN_fin,TRUE)+IF(J23="-",0,HeureHN(J23,K23,B23,HPN_deb,HPN_fin,TRUE)),"0")+IF(ISERROR(FIND("&amp;",$F23,1)),IFERROR(VLOOKUP($F23,[4]ADMINISTRATIF!$A:$E,5,FALSE),"0"),IFERROR(VLOOKUP(LEFT($F23,IF(ISERROR(FIND("&amp;",$F23,1)),FIND("&amp;",$F23,1)-2,FIND("&amp;",$F23,1)-2)),[4]ADMINISTRATIF!$A:$E,5,FALSE),"0"))</f>
        <v>0</v>
      </c>
      <c r="Q23" s="32">
        <f>IF(ISERROR(FIND("&amp;",$F23,1)),IFERROR(VLOOKUP($F23,[4]ADMINISTRATIF!$A:$F,6,FALSE),"0"),IFERROR(VLOOKUP(LEFT($F23,IF(ISERROR(FIND("&amp;",$F23,1)),FIND("&amp;",$F23,1)-2,FIND("&amp;",$F23,1)-2)),[4]ADMINISTRATIF!$A:$F,6,FALSE),"0"))</f>
        <v>0</v>
      </c>
      <c r="T23" s="132">
        <f t="shared" si="8"/>
        <v>1</v>
      </c>
      <c r="U23" s="133">
        <f t="shared" si="20"/>
        <v>43919</v>
      </c>
      <c r="V23" s="134" t="str">
        <f t="shared" si="21"/>
        <v/>
      </c>
      <c r="W23" s="135" t="str">
        <f t="shared" si="22"/>
        <v>-</v>
      </c>
      <c r="X23" s="136" t="str">
        <f t="shared" si="23"/>
        <v>-</v>
      </c>
      <c r="Y23" s="137" t="str">
        <f t="shared" si="24"/>
        <v>-</v>
      </c>
      <c r="Z23" s="138">
        <f t="shared" si="25"/>
        <v>0</v>
      </c>
      <c r="AA23" s="139">
        <f t="shared" si="9"/>
        <v>0</v>
      </c>
      <c r="AB23" s="140">
        <f t="shared" si="10"/>
        <v>0</v>
      </c>
      <c r="AC23" s="3" t="str">
        <f>IF(ISNUMBER(SEARCH("HS presta. Except",$E13)),SUBSTITUTE(MID(INDEX(E13:$E$40,MATCH("HS Presta. Except*",E13:$E$40,0)),4,70),"presta. Except","PRESTATION EXCEPTIONNELLE"),IF(ISNUMBER(SEARCH("RECUP CREDIT",$D13)),IF(AND(MONTH($B13)=5,DAY($B13)=1),$E13,""),IF(ISNUMBER(SEARCH("Presta Except",$E13)),"",$E13)))</f>
        <v/>
      </c>
      <c r="AF23" s="132">
        <f t="shared" si="11"/>
        <v>1</v>
      </c>
      <c r="AG23" s="133">
        <f t="shared" si="26"/>
        <v>43919</v>
      </c>
      <c r="AH23" s="134" t="str">
        <f t="shared" si="12"/>
        <v/>
      </c>
      <c r="AI23" s="135" t="str">
        <f t="shared" si="13"/>
        <v/>
      </c>
      <c r="AJ23" s="136" t="str">
        <f t="shared" si="14"/>
        <v/>
      </c>
      <c r="AK23" s="137" t="str">
        <f t="shared" si="15"/>
        <v/>
      </c>
      <c r="AL23" s="138" t="str">
        <f t="shared" si="16"/>
        <v/>
      </c>
      <c r="AM23" s="139"/>
      <c r="AN23" s="155"/>
      <c r="AO23" s="3" t="str">
        <f>IF(ISNUMBER(SEARCH("HS presta. Except",$E13)),SUBSTITUTE(MID(INDEX(E13:$E$40,MATCH("HS Presta. Except*",E13:$E$40,0)),4,70),"presta. Except","PRESTATION EXCEPTIONNELLE"),"")</f>
        <v/>
      </c>
      <c r="AR23" s="132">
        <f t="shared" si="17"/>
        <v>1</v>
      </c>
      <c r="AS23" s="133">
        <f t="shared" si="27"/>
        <v>43919</v>
      </c>
      <c r="AT23" s="134" t="str">
        <f t="shared" si="28"/>
        <v/>
      </c>
      <c r="AU23" s="135" t="str">
        <f t="shared" si="29"/>
        <v/>
      </c>
      <c r="AV23" s="136" t="str">
        <f t="shared" si="30"/>
        <v/>
      </c>
      <c r="AW23" s="137" t="str">
        <f t="shared" si="31"/>
        <v/>
      </c>
      <c r="AX23" s="138" t="str">
        <f t="shared" si="32"/>
        <v/>
      </c>
      <c r="AY23" s="139"/>
      <c r="AZ23" s="155"/>
      <c r="BA23" s="3" t="str">
        <f t="shared" si="33"/>
        <v/>
      </c>
      <c r="BD23" s="132">
        <f t="shared" si="18"/>
        <v>1</v>
      </c>
      <c r="BE23" s="133">
        <f t="shared" si="34"/>
        <v>43919</v>
      </c>
      <c r="BF23" s="134"/>
      <c r="BG23" s="135"/>
      <c r="BH23" s="136"/>
      <c r="BI23" s="137"/>
      <c r="BJ23" s="190">
        <f t="shared" si="35"/>
        <v>0</v>
      </c>
      <c r="BK23" s="155">
        <f t="shared" si="19"/>
        <v>0</v>
      </c>
      <c r="BL23" s="155">
        <f t="shared" si="36"/>
        <v>0</v>
      </c>
      <c r="BM23" s="3" t="str">
        <f t="shared" si="37"/>
        <v/>
      </c>
    </row>
    <row r="24" spans="1:65" ht="23" customHeight="1">
      <c r="A24" s="15">
        <f t="shared" si="1"/>
        <v>43930</v>
      </c>
      <c r="B24" s="75">
        <f t="shared" si="7"/>
        <v>43930</v>
      </c>
      <c r="C24" s="54" t="str">
        <f>INDEX('[4]Base de Travail Mensuelle'!$1:$1048576,MATCH($U$8,'[4]Base de Travail Mensuelle'!$A:$A,0),MATCH($B24,'[4]Base de Travail Mensuelle'!$1:$1,0))</f>
        <v>Standard 8H-12H/13H-16H30 | 16:30-18:30</v>
      </c>
      <c r="D24" s="55" t="str">
        <f>INDEX([4]Pointage!$1:$1048576,MATCH($U$8,[4]Pointage!$A:$A,0),MATCH(B24,[4]Pointage!$1:$1,0))</f>
        <v>Standard 8H-12H/13H-16H30 | 16:30-18:30</v>
      </c>
      <c r="E24" s="48" t="str">
        <f>IF(AND(ISERROR(FIND("&amp;",$D24,1)),ISERROR(FIND("|",$D24,1))),IFERROR(VLOOKUP($D24,[4]ADMINISTRATIF!$A:$K,11,FALSE),""),IF(ISERROR(FIND("&amp;",$D24,1)),LEFT($D24,FIND("|",$D24,1)-2),IF(ISERROR(FIND("|",$D24,1)),IFERROR(VLOOKUP(LEFT($D24,IF(ISERROR(FIND("&amp;",$D24,1)),FIND("&amp;",$D24,1)-2,FIND("&amp;",$D24,1)-2)),[4]ADMINISTRATIF!$A:$K,11,FALSE),""),LEFT($D24,FIND("&amp;",$D24,1)-2))))</f>
        <v>Standard 8H-12H/13H-16H30</v>
      </c>
      <c r="F24" s="113" t="str">
        <f>IF(ISERROR(FIND("|",$D24,1)),IFERROR(VLOOKUP($D24,[4]ADMINISTRATIF!$K:$K,1,FALSE),$D24),LEFT($D24,FIND("|",$D24,1)-2))</f>
        <v>Standard 8H-12H/13H-16H30</v>
      </c>
      <c r="G24" s="49" t="str">
        <f>IF(ISERROR(FIND("|",D24,1)),IFERROR(VLOOKUP(IF(ISERROR(FIND("&amp;",D24,1)),$D24,LEFT($D24,FIND("&amp;",D24,1)-2)),[4]ADMINISTRATIF!$A:$N,14,FALSE),""),MID(D24,FIND("|",D24,1)+2,999))</f>
        <v>16:30-18:30</v>
      </c>
      <c r="H24" s="29">
        <f t="shared" si="2"/>
        <v>0.6875</v>
      </c>
      <c r="I24" s="30">
        <f t="shared" si="3"/>
        <v>0.77083333333333337</v>
      </c>
      <c r="J24" s="30" t="str">
        <f t="shared" si="4"/>
        <v>-</v>
      </c>
      <c r="K24" s="30" t="str">
        <f t="shared" si="5"/>
        <v>-</v>
      </c>
      <c r="L24" s="87">
        <f ca="1">IF(AND(M24&gt;0,M24&lt;99),"-",IFERROR(HeureHN(H24,I24,B24,HSN_deb,HSN_fin,TRUE)+IF(J24="-",0,HeureHN(J24,K24,B24,HSN_deb,HSN_fin,TRUE)),"-"))</f>
        <v>2.0000000000000009</v>
      </c>
      <c r="M24" s="88" t="str">
        <f ca="1">IFERROR(Heuredim(H24,I24,B24,HSN_deb,HSN_fin,TRUE)+IF(J24="-",0,Heuredim(J24,K24,B24,HSN_deb,HSN_fin,TRUE)),"-")</f>
        <v>-</v>
      </c>
      <c r="N24" s="89">
        <f ca="1">IFERROR(HeureHN(H24,I24,B24,HSNu_deb,HSNu_fin,TRUE)+IF(J24="-",0,HeureHN(J24,K24,B24,HSNu_deb,HSNu_fin,TRUE)),"-")</f>
        <v>0</v>
      </c>
      <c r="O24" s="90">
        <f t="shared" ca="1" si="6"/>
        <v>2.0000000000000009</v>
      </c>
      <c r="P24" s="99">
        <f ca="1">IFERROR(HeureHN(H24,I24,B24,HPN_deb,HPN_fin,TRUE)+IF(J24="-",0,HeureHN(J24,K24,B24,HPN_deb,HPN_fin,TRUE)),"0")+IF(ISERROR(FIND("&amp;",$F24,1)),IFERROR(VLOOKUP($F24,[4]ADMINISTRATIF!$A:$E,5,FALSE),"0"),IFERROR(VLOOKUP(LEFT($F24,IF(ISERROR(FIND("&amp;",$F24,1)),FIND("&amp;",$F24,1)-2,FIND("&amp;",$F24,1)-2)),[4]ADMINISTRATIF!$A:$E,5,FALSE),"0"))</f>
        <v>0</v>
      </c>
      <c r="Q24" s="32">
        <f>IF(ISERROR(FIND("&amp;",$F24,1)),IFERROR(VLOOKUP($F24,[4]ADMINISTRATIF!$A:$F,6,FALSE),"0"),IFERROR(VLOOKUP(LEFT($F24,IF(ISERROR(FIND("&amp;",$F24,1)),FIND("&amp;",$F24,1)-2,FIND("&amp;",$F24,1)-2)),[4]ADMINISTRATIF!$A:$F,6,FALSE),"0"))</f>
        <v>0</v>
      </c>
      <c r="T24" s="132">
        <f t="shared" si="8"/>
        <v>2</v>
      </c>
      <c r="U24" s="133">
        <f t="shared" si="20"/>
        <v>43920</v>
      </c>
      <c r="V24" s="134" t="str">
        <f t="shared" si="21"/>
        <v/>
      </c>
      <c r="W24" s="135" t="str">
        <f t="shared" si="22"/>
        <v>-</v>
      </c>
      <c r="X24" s="136" t="str">
        <f t="shared" si="23"/>
        <v>-</v>
      </c>
      <c r="Y24" s="137" t="str">
        <f t="shared" si="24"/>
        <v>-</v>
      </c>
      <c r="Z24" s="138">
        <f t="shared" si="25"/>
        <v>0</v>
      </c>
      <c r="AA24" s="139">
        <f t="shared" si="9"/>
        <v>0</v>
      </c>
      <c r="AB24" s="140">
        <f t="shared" si="10"/>
        <v>0</v>
      </c>
      <c r="AC24" s="3" t="str">
        <f>IF(ISNUMBER(SEARCH("HS presta. Except",$E14)),SUBSTITUTE(MID(INDEX(E14:$E$40,MATCH("HS Presta. Except*",E14:$E$40,0)),4,70),"presta. Except","PRESTATION EXCEPTIONNELLE"),IF(ISNUMBER(SEARCH("RECUP CREDIT",$D14)),IF(AND(MONTH($B14)=5,DAY($B14)=1),$E14,""),IF(ISNUMBER(SEARCH("Presta Except",$E14)),"",$E14)))</f>
        <v/>
      </c>
      <c r="AF24" s="132">
        <f t="shared" si="11"/>
        <v>2</v>
      </c>
      <c r="AG24" s="133">
        <f t="shared" si="26"/>
        <v>43920</v>
      </c>
      <c r="AH24" s="134" t="str">
        <f t="shared" si="12"/>
        <v/>
      </c>
      <c r="AI24" s="135" t="str">
        <f t="shared" si="13"/>
        <v/>
      </c>
      <c r="AJ24" s="136" t="str">
        <f t="shared" si="14"/>
        <v/>
      </c>
      <c r="AK24" s="137" t="str">
        <f t="shared" si="15"/>
        <v/>
      </c>
      <c r="AL24" s="138" t="str">
        <f t="shared" si="16"/>
        <v/>
      </c>
      <c r="AM24" s="139"/>
      <c r="AN24" s="155"/>
      <c r="AO24" s="3" t="str">
        <f>IF(ISNUMBER(SEARCH("HS presta. Except",$E14)),SUBSTITUTE(MID(INDEX(E14:$E$40,MATCH("HS Presta. Except*",E14:$E$40,0)),4,70),"presta. Except","PRESTATION EXCEPTIONNELLE"),"")</f>
        <v/>
      </c>
      <c r="AR24" s="132">
        <f t="shared" si="17"/>
        <v>2</v>
      </c>
      <c r="AS24" s="133">
        <f t="shared" si="27"/>
        <v>43920</v>
      </c>
      <c r="AT24" s="134" t="str">
        <f t="shared" si="28"/>
        <v/>
      </c>
      <c r="AU24" s="135" t="str">
        <f t="shared" si="29"/>
        <v/>
      </c>
      <c r="AV24" s="136" t="str">
        <f t="shared" si="30"/>
        <v/>
      </c>
      <c r="AW24" s="137" t="str">
        <f t="shared" si="31"/>
        <v/>
      </c>
      <c r="AX24" s="138" t="str">
        <f t="shared" si="32"/>
        <v/>
      </c>
      <c r="AY24" s="139"/>
      <c r="AZ24" s="155"/>
      <c r="BA24" s="3" t="str">
        <f t="shared" si="33"/>
        <v/>
      </c>
      <c r="BD24" s="132">
        <f t="shared" si="18"/>
        <v>2</v>
      </c>
      <c r="BE24" s="133">
        <f t="shared" si="34"/>
        <v>43920</v>
      </c>
      <c r="BF24" s="134"/>
      <c r="BG24" s="135"/>
      <c r="BH24" s="136"/>
      <c r="BI24" s="137"/>
      <c r="BJ24" s="190">
        <f t="shared" si="35"/>
        <v>0</v>
      </c>
      <c r="BK24" s="155">
        <f t="shared" si="19"/>
        <v>0</v>
      </c>
      <c r="BL24" s="155">
        <f t="shared" si="36"/>
        <v>0</v>
      </c>
      <c r="BM24" s="3" t="str">
        <f t="shared" si="37"/>
        <v/>
      </c>
    </row>
    <row r="25" spans="1:65" ht="23" customHeight="1">
      <c r="A25" s="15">
        <f t="shared" si="1"/>
        <v>43931</v>
      </c>
      <c r="B25" s="75">
        <f t="shared" si="7"/>
        <v>43931</v>
      </c>
      <c r="C25" s="54" t="str">
        <f>INDEX('[4]Base de Travail Mensuelle'!$1:$1048576,MATCH($U$8,'[4]Base de Travail Mensuelle'!$A:$A,0),MATCH($B25,'[4]Base de Travail Mensuelle'!$1:$1,0))</f>
        <v>Standard 8H-12H/13H-16H30</v>
      </c>
      <c r="D25" s="55" t="str">
        <f>INDEX([4]Pointage!$1:$1048576,MATCH($U$8,[4]Pointage!$A:$A,0),MATCH(B25,[4]Pointage!$1:$1,0))</f>
        <v>Standard 8H-12H/13H-16H30 | 16:30-18:30</v>
      </c>
      <c r="E25" s="48" t="str">
        <f>IF(AND(ISERROR(FIND("&amp;",$D25,1)),ISERROR(FIND("|",$D25,1))),IFERROR(VLOOKUP($D25,[4]ADMINISTRATIF!$A:$K,11,FALSE),""),IF(ISERROR(FIND("&amp;",$D25,1)),LEFT($D25,FIND("|",$D25,1)-2),IF(ISERROR(FIND("|",$D25,1)),IFERROR(VLOOKUP(LEFT($D25,IF(ISERROR(FIND("&amp;",$D25,1)),FIND("&amp;",$D25,1)-2,FIND("&amp;",$D25,1)-2)),[4]ADMINISTRATIF!$A:$K,11,FALSE),""),LEFT($D25,FIND("&amp;",$D25,1)-2))))</f>
        <v>Standard 8H-12H/13H-16H30</v>
      </c>
      <c r="F25" s="113" t="str">
        <f>IF(ISERROR(FIND("|",$D25,1)),IFERROR(VLOOKUP($D25,[4]ADMINISTRATIF!$K:$K,1,FALSE),$D25),LEFT($D25,FIND("|",$D25,1)-2))</f>
        <v>Standard 8H-12H/13H-16H30</v>
      </c>
      <c r="G25" s="49" t="str">
        <f>IF(ISERROR(FIND("|",D25,1)),IFERROR(VLOOKUP(IF(ISERROR(FIND("&amp;",D25,1)),$D25,LEFT($D25,FIND("&amp;",D25,1)-2)),[4]ADMINISTRATIF!$A:$N,14,FALSE),""),MID(D25,FIND("|",D25,1)+2,999))</f>
        <v>16:30-18:30</v>
      </c>
      <c r="H25" s="29">
        <f t="shared" si="2"/>
        <v>0.6875</v>
      </c>
      <c r="I25" s="30">
        <f t="shared" si="3"/>
        <v>0.77083333333333337</v>
      </c>
      <c r="J25" s="30" t="str">
        <f t="shared" si="4"/>
        <v>-</v>
      </c>
      <c r="K25" s="30" t="str">
        <f t="shared" si="5"/>
        <v>-</v>
      </c>
      <c r="L25" s="87">
        <f ca="1">IF(AND(M25&gt;0,M25&lt;99),"-",IFERROR(HeureHN(H25,I25,B25,HSN_deb,HSN_fin,TRUE)+IF(J25="-",0,HeureHN(J25,K25,B25,HSN_deb,HSN_fin,TRUE)),"-"))</f>
        <v>2.0000000000000009</v>
      </c>
      <c r="M25" s="88" t="str">
        <f ca="1">IFERROR(Heuredim(H25,I25,B25,HSN_deb,HSN_fin,TRUE)+IF(J25="-",0,Heuredim(J25,K25,B25,HSN_deb,HSN_fin,TRUE)),"-")</f>
        <v>-</v>
      </c>
      <c r="N25" s="89">
        <f ca="1">IFERROR(HeureHN(H25,I25,B25,HSNu_deb,HSNu_fin,TRUE)+IF(J25="-",0,HeureHN(J25,K25,B25,HSNu_deb,HSNu_fin,TRUE)),"-")</f>
        <v>0</v>
      </c>
      <c r="O25" s="90">
        <f t="shared" ca="1" si="6"/>
        <v>2.0000000000000009</v>
      </c>
      <c r="P25" s="99">
        <f ca="1">IFERROR(HeureHN(H25,I25,B25,HPN_deb,HPN_fin,TRUE)+IF(J25="-",0,HeureHN(J25,K25,B25,HPN_deb,HPN_fin,TRUE)),"0")+IF(ISERROR(FIND("&amp;",$F25,1)),IFERROR(VLOOKUP($F25,[4]ADMINISTRATIF!$A:$E,5,FALSE),"0"),IFERROR(VLOOKUP(LEFT($F25,IF(ISERROR(FIND("&amp;",$F25,1)),FIND("&amp;",$F25,1)-2,FIND("&amp;",$F25,1)-2)),[4]ADMINISTRATIF!$A:$E,5,FALSE),"0"))</f>
        <v>0</v>
      </c>
      <c r="Q25" s="32">
        <f>IF(ISERROR(FIND("&amp;",$F25,1)),IFERROR(VLOOKUP($F25,[4]ADMINISTRATIF!$A:$F,6,FALSE),"0"),IFERROR(VLOOKUP(LEFT($F25,IF(ISERROR(FIND("&amp;",$F25,1)),FIND("&amp;",$F25,1)-2,FIND("&amp;",$F25,1)-2)),[4]ADMINISTRATIF!$A:$F,6,FALSE),"0"))</f>
        <v>0</v>
      </c>
      <c r="T25" s="132">
        <f t="shared" si="8"/>
        <v>3</v>
      </c>
      <c r="U25" s="133">
        <f t="shared" si="20"/>
        <v>43921</v>
      </c>
      <c r="V25" s="134" t="str">
        <f t="shared" si="21"/>
        <v/>
      </c>
      <c r="W25" s="135" t="str">
        <f t="shared" si="22"/>
        <v>-</v>
      </c>
      <c r="X25" s="136" t="str">
        <f t="shared" si="23"/>
        <v>-</v>
      </c>
      <c r="Y25" s="137" t="str">
        <f t="shared" si="24"/>
        <v>-</v>
      </c>
      <c r="Z25" s="138">
        <f t="shared" si="25"/>
        <v>0</v>
      </c>
      <c r="AA25" s="139">
        <f t="shared" si="9"/>
        <v>0</v>
      </c>
      <c r="AB25" s="140">
        <f t="shared" si="10"/>
        <v>0</v>
      </c>
      <c r="AC25" s="3" t="str">
        <f>IF(ISNUMBER(SEARCH("HS presta. Except",$E15)),SUBSTITUTE(MID(INDEX(E15:$E$40,MATCH("HS Presta. Except*",E15:$E$40,0)),4,70),"presta. Except","PRESTATION EXCEPTIONNELLE"),IF(ISNUMBER(SEARCH("RECUP CREDIT",$D15)),IF(AND(MONTH($B15)=5,DAY($B15)=1),$E15,""),IF(ISNUMBER(SEARCH("Presta Except",$E15)),"",$E15)))</f>
        <v/>
      </c>
      <c r="AF25" s="132">
        <f t="shared" si="11"/>
        <v>3</v>
      </c>
      <c r="AG25" s="133">
        <f t="shared" si="26"/>
        <v>43921</v>
      </c>
      <c r="AH25" s="134" t="str">
        <f t="shared" si="12"/>
        <v/>
      </c>
      <c r="AI25" s="135" t="str">
        <f t="shared" si="13"/>
        <v/>
      </c>
      <c r="AJ25" s="136" t="str">
        <f t="shared" si="14"/>
        <v/>
      </c>
      <c r="AK25" s="137" t="str">
        <f t="shared" si="15"/>
        <v/>
      </c>
      <c r="AL25" s="138" t="str">
        <f t="shared" si="16"/>
        <v/>
      </c>
      <c r="AM25" s="139"/>
      <c r="AN25" s="155"/>
      <c r="AO25" s="3" t="str">
        <f>IF(ISNUMBER(SEARCH("HS presta. Except",$E15)),SUBSTITUTE(MID(INDEX(E15:$E$40,MATCH("HS Presta. Except*",E15:$E$40,0)),4,70),"presta. Except","PRESTATION EXCEPTIONNELLE"),"")</f>
        <v/>
      </c>
      <c r="AR25" s="132">
        <f t="shared" si="17"/>
        <v>3</v>
      </c>
      <c r="AS25" s="133">
        <f t="shared" si="27"/>
        <v>43921</v>
      </c>
      <c r="AT25" s="134" t="str">
        <f t="shared" si="28"/>
        <v/>
      </c>
      <c r="AU25" s="135" t="str">
        <f t="shared" si="29"/>
        <v/>
      </c>
      <c r="AV25" s="136" t="str">
        <f t="shared" si="30"/>
        <v/>
      </c>
      <c r="AW25" s="137" t="str">
        <f t="shared" si="31"/>
        <v/>
      </c>
      <c r="AX25" s="138" t="str">
        <f t="shared" si="32"/>
        <v/>
      </c>
      <c r="AY25" s="139"/>
      <c r="AZ25" s="155"/>
      <c r="BA25" s="3" t="str">
        <f t="shared" si="33"/>
        <v/>
      </c>
      <c r="BD25" s="132">
        <f t="shared" si="18"/>
        <v>3</v>
      </c>
      <c r="BE25" s="133">
        <f t="shared" si="34"/>
        <v>43921</v>
      </c>
      <c r="BF25" s="134"/>
      <c r="BG25" s="135"/>
      <c r="BH25" s="136"/>
      <c r="BI25" s="137"/>
      <c r="BJ25" s="190">
        <f t="shared" si="35"/>
        <v>0</v>
      </c>
      <c r="BK25" s="155">
        <f t="shared" si="19"/>
        <v>0</v>
      </c>
      <c r="BL25" s="155">
        <f t="shared" si="36"/>
        <v>0</v>
      </c>
      <c r="BM25" s="3" t="str">
        <f t="shared" si="37"/>
        <v/>
      </c>
    </row>
    <row r="26" spans="1:65" ht="23" customHeight="1">
      <c r="A26" s="15">
        <f t="shared" si="1"/>
        <v>43932</v>
      </c>
      <c r="B26" s="75">
        <f t="shared" si="7"/>
        <v>43932</v>
      </c>
      <c r="C26" s="54" t="str">
        <f>INDEX('[4]Base de Travail Mensuelle'!$1:$1048576,MATCH($U$8,'[4]Base de Travail Mensuelle'!$A:$A,0),MATCH($B26,'[4]Base de Travail Mensuelle'!$1:$1,0))</f>
        <v>REPOS</v>
      </c>
      <c r="D26" s="55" t="str">
        <f>INDEX([4]Pointage!$1:$1048576,MATCH($U$8,[4]Pointage!$A:$A,0),MATCH(B26,[4]Pointage!$1:$1,0))</f>
        <v>REPOS</v>
      </c>
      <c r="E26" s="48" t="str">
        <f>IF(AND(ISERROR(FIND("&amp;",$D26,1)),ISERROR(FIND("|",$D26,1))),IFERROR(VLOOKUP($D26,[4]ADMINISTRATIF!$A:$K,11,FALSE),""),IF(ISERROR(FIND("&amp;",$D26,1)),LEFT($D26,FIND("|",$D26,1)-2),IF(ISERROR(FIND("|",$D26,1)),IFERROR(VLOOKUP(LEFT($D26,IF(ISERROR(FIND("&amp;",$D26,1)),FIND("&amp;",$D26,1)-2,FIND("&amp;",$D26,1)-2)),[4]ADMINISTRATIF!$A:$K,11,FALSE),""),LEFT($D26,FIND("&amp;",$D26,1)-2))))</f>
        <v/>
      </c>
      <c r="F26" s="113" t="str">
        <f>IF(ISERROR(FIND("|",$D26,1)),IFERROR(VLOOKUP($D26,[4]ADMINISTRATIF!$K:$K,1,FALSE),$D26),LEFT($D26,FIND("|",$D26,1)-2))</f>
        <v>REPOS</v>
      </c>
      <c r="G26" s="49" t="str">
        <f>IF(ISERROR(FIND("|",D26,1)),IFERROR(VLOOKUP(IF(ISERROR(FIND("&amp;",D26,1)),$D26,LEFT($D26,FIND("&amp;",D26,1)-2)),[4]ADMINISTRATIF!$A:$N,14,FALSE),""),MID(D26,FIND("|",D26,1)+2,999))</f>
        <v/>
      </c>
      <c r="H26" s="29" t="str">
        <f t="shared" si="2"/>
        <v>-</v>
      </c>
      <c r="I26" s="30" t="str">
        <f t="shared" si="3"/>
        <v>-</v>
      </c>
      <c r="J26" s="30" t="str">
        <f t="shared" si="4"/>
        <v>-</v>
      </c>
      <c r="K26" s="30" t="str">
        <f t="shared" si="5"/>
        <v>-</v>
      </c>
      <c r="L26" s="87" t="str">
        <f>IF(AND(M26&gt;0,M26&lt;99),"-",IFERROR(HeureHN(H26,I26,B26,HSN_deb,HSN_fin,TRUE)+IF(J26="-",0,HeureHN(J26,K26,B26,HSN_deb,HSN_fin,TRUE)),"-"))</f>
        <v>-</v>
      </c>
      <c r="M26" s="88" t="str">
        <f>IFERROR(Heuredim(H26,I26,B26,HSN_deb,HSN_fin,TRUE)+IF(J26="-",0,Heuredim(J26,K26,B26,HSN_deb,HSN_fin,TRUE)),"-")</f>
        <v>-</v>
      </c>
      <c r="N26" s="89" t="str">
        <f>IFERROR(HeureHN(H26,I26,B26,HSNu_deb,HSNu_fin,TRUE)+IF(J26="-",0,HeureHN(J26,K26,B26,HSNu_deb,HSNu_fin,TRUE)),"-")</f>
        <v>-</v>
      </c>
      <c r="O26" s="90">
        <f t="shared" si="6"/>
        <v>0</v>
      </c>
      <c r="P26" s="99">
        <f>IFERROR(HeureHN(H26,I26,B26,HPN_deb,HPN_fin,TRUE)+IF(J26="-",0,HeureHN(J26,K26,B26,HPN_deb,HPN_fin,TRUE)),"0")+IF(ISERROR(FIND("&amp;",$F26,1)),IFERROR(VLOOKUP($F26,[4]ADMINISTRATIF!$A:$E,5,FALSE),"0"),IFERROR(VLOOKUP(LEFT($F26,IF(ISERROR(FIND("&amp;",$F26,1)),FIND("&amp;",$F26,1)-2,FIND("&amp;",$F26,1)-2)),[4]ADMINISTRATIF!$A:$E,5,FALSE),"0"))</f>
        <v>0</v>
      </c>
      <c r="Q26" s="32">
        <f>IF(ISERROR(FIND("&amp;",$F26,1)),IFERROR(VLOOKUP($F26,[4]ADMINISTRATIF!$A:$F,6,FALSE),"0"),IFERROR(VLOOKUP(LEFT($F26,IF(ISERROR(FIND("&amp;",$F26,1)),FIND("&amp;",$F26,1)-2,FIND("&amp;",$F26,1)-2)),[4]ADMINISTRATIF!$A:$F,6,FALSE),"0"))</f>
        <v>0</v>
      </c>
      <c r="T26" s="132">
        <f t="shared" si="8"/>
        <v>4</v>
      </c>
      <c r="U26" s="133">
        <f t="shared" si="20"/>
        <v>43922</v>
      </c>
      <c r="V26" s="134" t="str">
        <f t="shared" si="21"/>
        <v/>
      </c>
      <c r="W26" s="135" t="str">
        <f t="shared" si="22"/>
        <v>-</v>
      </c>
      <c r="X26" s="136" t="str">
        <f t="shared" si="23"/>
        <v>-</v>
      </c>
      <c r="Y26" s="137" t="str">
        <f t="shared" si="24"/>
        <v>-</v>
      </c>
      <c r="Z26" s="138">
        <f t="shared" si="25"/>
        <v>0</v>
      </c>
      <c r="AA26" s="139">
        <f t="shared" si="9"/>
        <v>0</v>
      </c>
      <c r="AB26" s="140">
        <f t="shared" si="10"/>
        <v>0</v>
      </c>
      <c r="AC26" s="3" t="str">
        <f>IF(ISNUMBER(SEARCH("HS presta. Except",$E16)),SUBSTITUTE(MID(INDEX(E16:$E$40,MATCH("HS Presta. Except*",E16:$E$40,0)),4,70),"presta. Except","PRESTATION EXCEPTIONNELLE"),IF(ISNUMBER(SEARCH("RECUP CREDIT",$D16)),IF(AND(MONTH($B16)=5,DAY($B16)=1),$E16,""),IF(ISNUMBER(SEARCH("Presta Except",$E16)),"",$E16)))</f>
        <v/>
      </c>
      <c r="AF26" s="132">
        <f t="shared" si="11"/>
        <v>4</v>
      </c>
      <c r="AG26" s="133">
        <f t="shared" si="26"/>
        <v>43922</v>
      </c>
      <c r="AH26" s="134" t="str">
        <f t="shared" si="12"/>
        <v/>
      </c>
      <c r="AI26" s="135" t="str">
        <f t="shared" si="13"/>
        <v/>
      </c>
      <c r="AJ26" s="136" t="str">
        <f t="shared" si="14"/>
        <v/>
      </c>
      <c r="AK26" s="137" t="str">
        <f t="shared" si="15"/>
        <v/>
      </c>
      <c r="AL26" s="138" t="str">
        <f t="shared" si="16"/>
        <v/>
      </c>
      <c r="AM26" s="139"/>
      <c r="AN26" s="155"/>
      <c r="AO26" s="3" t="str">
        <f>IF(ISNUMBER(SEARCH("HS presta. Except",$E16)),SUBSTITUTE(MID(INDEX(E16:$E$40,MATCH("HS Presta. Except*",E16:$E$40,0)),4,70),"presta. Except","PRESTATION EXCEPTIONNELLE"),"")</f>
        <v/>
      </c>
      <c r="AR26" s="132">
        <f t="shared" si="17"/>
        <v>4</v>
      </c>
      <c r="AS26" s="133">
        <f t="shared" si="27"/>
        <v>43922</v>
      </c>
      <c r="AT26" s="134" t="str">
        <f t="shared" si="28"/>
        <v/>
      </c>
      <c r="AU26" s="135" t="str">
        <f t="shared" si="29"/>
        <v/>
      </c>
      <c r="AV26" s="136" t="str">
        <f t="shared" si="30"/>
        <v/>
      </c>
      <c r="AW26" s="137" t="str">
        <f t="shared" si="31"/>
        <v/>
      </c>
      <c r="AX26" s="138" t="str">
        <f t="shared" si="32"/>
        <v/>
      </c>
      <c r="AY26" s="139"/>
      <c r="AZ26" s="155"/>
      <c r="BA26" s="3" t="str">
        <f t="shared" si="33"/>
        <v/>
      </c>
      <c r="BD26" s="132">
        <f t="shared" si="18"/>
        <v>4</v>
      </c>
      <c r="BE26" s="133">
        <f t="shared" si="34"/>
        <v>43922</v>
      </c>
      <c r="BF26" s="134"/>
      <c r="BG26" s="135"/>
      <c r="BH26" s="136"/>
      <c r="BI26" s="137"/>
      <c r="BJ26" s="190">
        <f t="shared" si="35"/>
        <v>0</v>
      </c>
      <c r="BK26" s="155">
        <f t="shared" si="19"/>
        <v>0</v>
      </c>
      <c r="BL26" s="155">
        <f t="shared" si="36"/>
        <v>0</v>
      </c>
      <c r="BM26" s="3" t="str">
        <f t="shared" si="37"/>
        <v/>
      </c>
    </row>
    <row r="27" spans="1:65" ht="23" customHeight="1">
      <c r="A27" s="15">
        <f t="shared" si="1"/>
        <v>43933</v>
      </c>
      <c r="B27" s="75">
        <f t="shared" si="7"/>
        <v>43933</v>
      </c>
      <c r="C27" s="54" t="str">
        <f>INDEX('[4]Base de Travail Mensuelle'!$1:$1048576,MATCH($U$8,'[4]Base de Travail Mensuelle'!$A:$A,0),MATCH($B27,'[4]Base de Travail Mensuelle'!$1:$1,0))</f>
        <v>REPOS</v>
      </c>
      <c r="D27" s="55" t="str">
        <f>INDEX([4]Pointage!$1:$1048576,MATCH($U$8,[4]Pointage!$A:$A,0),MATCH(B27,[4]Pointage!$1:$1,0))</f>
        <v>REPOS</v>
      </c>
      <c r="E27" s="48" t="str">
        <f>IF(AND(ISERROR(FIND("&amp;",$D27,1)),ISERROR(FIND("|",$D27,1))),IFERROR(VLOOKUP($D27,[4]ADMINISTRATIF!$A:$K,11,FALSE),""),IF(ISERROR(FIND("&amp;",$D27,1)),LEFT($D27,FIND("|",$D27,1)-2),IF(ISERROR(FIND("|",$D27,1)),IFERROR(VLOOKUP(LEFT($D27,IF(ISERROR(FIND("&amp;",$D27,1)),FIND("&amp;",$D27,1)-2,FIND("&amp;",$D27,1)-2)),[4]ADMINISTRATIF!$A:$K,11,FALSE),""),LEFT($D27,FIND("&amp;",$D27,1)-2))))</f>
        <v/>
      </c>
      <c r="F27" s="113" t="str">
        <f>IF(ISERROR(FIND("|",$D27,1)),IFERROR(VLOOKUP($D27,[4]ADMINISTRATIF!$K:$K,1,FALSE),$D27),LEFT($D27,FIND("|",$D27,1)-2))</f>
        <v>REPOS</v>
      </c>
      <c r="G27" s="49" t="str">
        <f>IF(ISERROR(FIND("|",D27,1)),IFERROR(VLOOKUP(IF(ISERROR(FIND("&amp;",D27,1)),$D27,LEFT($D27,FIND("&amp;",D27,1)-2)),[4]ADMINISTRATIF!$A:$N,14,FALSE),""),MID(D27,FIND("|",D27,1)+2,999))</f>
        <v/>
      </c>
      <c r="H27" s="29" t="str">
        <f t="shared" si="2"/>
        <v>-</v>
      </c>
      <c r="I27" s="30" t="str">
        <f t="shared" si="3"/>
        <v>-</v>
      </c>
      <c r="J27" s="30" t="str">
        <f t="shared" si="4"/>
        <v>-</v>
      </c>
      <c r="K27" s="30" t="str">
        <f t="shared" si="5"/>
        <v>-</v>
      </c>
      <c r="L27" s="87" t="str">
        <f>IF(AND(M27&gt;0,M27&lt;99),"-",IFERROR(HeureHN(H27,I27,B27,HSN_deb,HSN_fin,TRUE)+IF(J27="-",0,HeureHN(J27,K27,B27,HSN_deb,HSN_fin,TRUE)),"-"))</f>
        <v>-</v>
      </c>
      <c r="M27" s="88" t="str">
        <f>IFERROR(Heuredim(H27,I27,B27,HSN_deb,HSN_fin,TRUE)+IF(J27="-",0,Heuredim(J27,K27,B27,HSN_deb,HSN_fin,TRUE)),"-")</f>
        <v>-</v>
      </c>
      <c r="N27" s="89" t="str">
        <f>IFERROR(HeureHN(H27,I27,B27,HSNu_deb,HSNu_fin,TRUE)+IF(J27="-",0,HeureHN(J27,K27,B27,HSNu_deb,HSNu_fin,TRUE)),"-")</f>
        <v>-</v>
      </c>
      <c r="O27" s="90">
        <f t="shared" si="6"/>
        <v>0</v>
      </c>
      <c r="P27" s="99">
        <f>IFERROR(HeureHN(H27,I27,B27,HPN_deb,HPN_fin,TRUE)+IF(J27="-",0,HeureHN(J27,K27,B27,HPN_deb,HPN_fin,TRUE)),"0")+IF(ISERROR(FIND("&amp;",$F27,1)),IFERROR(VLOOKUP($F27,[4]ADMINISTRATIF!$A:$E,5,FALSE),"0"),IFERROR(VLOOKUP(LEFT($F27,IF(ISERROR(FIND("&amp;",$F27,1)),FIND("&amp;",$F27,1)-2,FIND("&amp;",$F27,1)-2)),[4]ADMINISTRATIF!$A:$E,5,FALSE),"0"))</f>
        <v>0</v>
      </c>
      <c r="Q27" s="32">
        <f>IF(ISERROR(FIND("&amp;",$F27,1)),IFERROR(VLOOKUP($F27,[4]ADMINISTRATIF!$A:$F,6,FALSE),"0"),IFERROR(VLOOKUP(LEFT($F27,IF(ISERROR(FIND("&amp;",$F27,1)),FIND("&amp;",$F27,1)-2,FIND("&amp;",$F27,1)-2)),[4]ADMINISTRATIF!$A:$F,6,FALSE),"0"))</f>
        <v>0</v>
      </c>
      <c r="T27" s="132">
        <f t="shared" si="8"/>
        <v>5</v>
      </c>
      <c r="U27" s="133">
        <f t="shared" si="20"/>
        <v>43923</v>
      </c>
      <c r="V27" s="134" t="str">
        <f t="shared" si="21"/>
        <v>16:30-18:30</v>
      </c>
      <c r="W27" s="135">
        <f t="shared" ca="1" si="22"/>
        <v>2.0000000000000009</v>
      </c>
      <c r="X27" s="136" t="str">
        <f t="shared" ca="1" si="23"/>
        <v>-</v>
      </c>
      <c r="Y27" s="137">
        <f t="shared" ca="1" si="24"/>
        <v>0</v>
      </c>
      <c r="Z27" s="138">
        <f t="shared" ca="1" si="25"/>
        <v>2.0000000000000009</v>
      </c>
      <c r="AA27" s="139">
        <f t="shared" ca="1" si="9"/>
        <v>0</v>
      </c>
      <c r="AB27" s="140">
        <f t="shared" si="10"/>
        <v>0</v>
      </c>
      <c r="AC27" s="3" t="str">
        <f>IF(ISNUMBER(SEARCH("HS presta. Except",$E17)),SUBSTITUTE(MID(INDEX(E17:$E$40,MATCH("HS Presta. Except*",E17:$E$40,0)),4,70),"presta. Except","PRESTATION EXCEPTIONNELLE"),IF(ISNUMBER(SEARCH("RECUP CREDIT",$D17)),IF(AND(MONTH($B17)=5,DAY($B17)=1),$E17,""),IF(ISNUMBER(SEARCH("Presta Except",$E17)),"",$E17)))</f>
        <v>Standard 8H-12H/13H-16H30</v>
      </c>
      <c r="AF27" s="132">
        <f t="shared" si="11"/>
        <v>5</v>
      </c>
      <c r="AG27" s="133">
        <f t="shared" si="26"/>
        <v>43923</v>
      </c>
      <c r="AH27" s="134" t="str">
        <f t="shared" si="12"/>
        <v/>
      </c>
      <c r="AI27" s="135" t="str">
        <f t="shared" si="13"/>
        <v/>
      </c>
      <c r="AJ27" s="136" t="str">
        <f t="shared" si="14"/>
        <v/>
      </c>
      <c r="AK27" s="137" t="str">
        <f t="shared" si="15"/>
        <v/>
      </c>
      <c r="AL27" s="138" t="str">
        <f t="shared" si="16"/>
        <v/>
      </c>
      <c r="AM27" s="139"/>
      <c r="AN27" s="155"/>
      <c r="AO27" s="3" t="str">
        <f>IF(ISNUMBER(SEARCH("HS presta. Except",$E17)),SUBSTITUTE(MID(INDEX(E17:$E$40,MATCH("HS Presta. Except*",E17:$E$40,0)),4,70),"presta. Except","PRESTATION EXCEPTIONNELLE"),"")</f>
        <v/>
      </c>
      <c r="AR27" s="132">
        <f t="shared" si="17"/>
        <v>5</v>
      </c>
      <c r="AS27" s="133">
        <f t="shared" si="27"/>
        <v>43923</v>
      </c>
      <c r="AT27" s="134" t="str">
        <f t="shared" si="28"/>
        <v/>
      </c>
      <c r="AU27" s="135" t="str">
        <f t="shared" si="29"/>
        <v/>
      </c>
      <c r="AV27" s="136" t="str">
        <f t="shared" si="30"/>
        <v/>
      </c>
      <c r="AW27" s="137" t="str">
        <f t="shared" si="31"/>
        <v/>
      </c>
      <c r="AX27" s="138" t="str">
        <f t="shared" si="32"/>
        <v/>
      </c>
      <c r="AY27" s="139"/>
      <c r="AZ27" s="155"/>
      <c r="BA27" s="3" t="str">
        <f t="shared" si="33"/>
        <v/>
      </c>
      <c r="BD27" s="132">
        <f t="shared" si="18"/>
        <v>5</v>
      </c>
      <c r="BE27" s="133">
        <f t="shared" si="34"/>
        <v>43923</v>
      </c>
      <c r="BF27" s="134"/>
      <c r="BG27" s="135"/>
      <c r="BH27" s="136"/>
      <c r="BI27" s="137"/>
      <c r="BJ27" s="190">
        <f t="shared" si="35"/>
        <v>0</v>
      </c>
      <c r="BK27" s="155">
        <f t="shared" si="19"/>
        <v>0</v>
      </c>
      <c r="BL27" s="155">
        <f t="shared" si="36"/>
        <v>0</v>
      </c>
      <c r="BM27" s="3" t="str">
        <f t="shared" si="37"/>
        <v/>
      </c>
    </row>
    <row r="28" spans="1:65" ht="23" customHeight="1">
      <c r="A28" s="15">
        <f t="shared" si="1"/>
        <v>43934</v>
      </c>
      <c r="B28" s="75">
        <f t="shared" si="7"/>
        <v>43934</v>
      </c>
      <c r="C28" s="54" t="str">
        <f>INDEX('[4]Base de Travail Mensuelle'!$1:$1048576,MATCH($U$8,'[4]Base de Travail Mensuelle'!$A:$A,0),MATCH($B28,'[4]Base de Travail Mensuelle'!$1:$1,0))</f>
        <v>VN DIM 13H-20H</v>
      </c>
      <c r="D28" s="55" t="str">
        <f>INDEX([4]Pointage!$1:$1048576,MATCH($U$8,[4]Pointage!$A:$A,0),MATCH(B28,[4]Pointage!$1:$1,0))</f>
        <v>VN DIM 13H-20H</v>
      </c>
      <c r="E28" s="48" t="str">
        <f>IF(AND(ISERROR(FIND("&amp;",$D28,1)),ISERROR(FIND("|",$D28,1))),IFERROR(VLOOKUP($D28,[4]ADMINISTRATIF!$A:$K,11,FALSE),""),IF(ISERROR(FIND("&amp;",$D28,1)),LEFT($D28,FIND("|",$D28,1)-2),IF(ISERROR(FIND("|",$D28,1)),IFERROR(VLOOKUP(LEFT($D28,IF(ISERROR(FIND("&amp;",$D28,1)),FIND("&amp;",$D28,1)-2,FIND("&amp;",$D28,1)-2)),[4]ADMINISTRATIF!$A:$K,11,FALSE),""),LEFT($D28,FIND("&amp;",$D28,1)-2))))</f>
        <v>VN DIM 13H-20H</v>
      </c>
      <c r="F28" s="113" t="str">
        <f>IF(ISERROR(FIND("|",$D28,1)),IFERROR(VLOOKUP($D28,[4]ADMINISTRATIF!$K:$K,1,FALSE),$D28),LEFT($D28,FIND("|",$D28,1)-2))</f>
        <v>VN DIM 13H-20H</v>
      </c>
      <c r="G28" s="49" t="str">
        <f>IF(ISERROR(FIND("|",D28,1)),IFERROR(VLOOKUP(IF(ISERROR(FIND("&amp;",D28,1)),$D28,LEFT($D28,FIND("&amp;",D28,1)-2)),[4]ADMINISTRATIF!$A:$N,14,FALSE),""),MID(D28,FIND("|",D28,1)+2,999))</f>
        <v>13:00-20:00</v>
      </c>
      <c r="H28" s="29">
        <f t="shared" si="2"/>
        <v>0.54166666666666663</v>
      </c>
      <c r="I28" s="30">
        <f t="shared" si="3"/>
        <v>0.83333333333333337</v>
      </c>
      <c r="J28" s="30" t="str">
        <f t="shared" si="4"/>
        <v>-</v>
      </c>
      <c r="K28" s="30" t="str">
        <f t="shared" si="5"/>
        <v>-</v>
      </c>
      <c r="L28" s="87">
        <f ca="1">IF(AND(M28&gt;0,M28&lt;99),"-",IFERROR(HeureHN(H28,I28,B28,HSN_deb,HSN_fin,TRUE)+IF(J28="-",0,HeureHN(J28,K28,B28,HSN_deb,HSN_fin,TRUE)),"-"))</f>
        <v>7.0000000000000018</v>
      </c>
      <c r="M28" s="88" t="str">
        <f ca="1">IFERROR(Heuredim(H28,I28,B28,HSN_deb,HSN_fin,TRUE)+IF(J28="-",0,Heuredim(J28,K28,B28,HSN_deb,HSN_fin,TRUE)),"-")</f>
        <v>-</v>
      </c>
      <c r="N28" s="89">
        <f ca="1">IFERROR(HeureHN(H28,I28,B28,HSNu_deb,HSNu_fin,TRUE)+IF(J28="-",0,HeureHN(J28,K28,B28,HSNu_deb,HSNu_fin,TRUE)),"-")</f>
        <v>0</v>
      </c>
      <c r="O28" s="90">
        <f t="shared" ca="1" si="6"/>
        <v>7.0000000000000018</v>
      </c>
      <c r="P28" s="99">
        <f ca="1">IFERROR(HeureHN(H28,I28,B28,HPN_deb,HPN_fin,TRUE)+IF(J28="-",0,HeureHN(J28,K28,B28,HPN_deb,HPN_fin,TRUE)),"0")+IF(ISERROR(FIND("&amp;",$F28,1)),IFERROR(VLOOKUP($F28,[4]ADMINISTRATIF!$A:$E,5,FALSE),"0"),IFERROR(VLOOKUP(LEFT($F28,IF(ISERROR(FIND("&amp;",$F28,1)),FIND("&amp;",$F28,1)-2,FIND("&amp;",$F28,1)-2)),[4]ADMINISTRATIF!$A:$E,5,FALSE),"0"))</f>
        <v>0</v>
      </c>
      <c r="Q28" s="32">
        <f>IF(ISERROR(FIND("&amp;",$F28,1)),IFERROR(VLOOKUP($F28,[4]ADMINISTRATIF!$A:$F,6,FALSE),"0"),IFERROR(VLOOKUP(LEFT($F28,IF(ISERROR(FIND("&amp;",$F28,1)),FIND("&amp;",$F28,1)-2,FIND("&amp;",$F28,1)-2)),[4]ADMINISTRATIF!$A:$F,6,FALSE),"0"))</f>
        <v>0</v>
      </c>
      <c r="T28" s="132">
        <f t="shared" si="8"/>
        <v>6</v>
      </c>
      <c r="U28" s="133">
        <f t="shared" si="20"/>
        <v>43924</v>
      </c>
      <c r="V28" s="134" t="str">
        <f t="shared" si="21"/>
        <v>16:30-18:30</v>
      </c>
      <c r="W28" s="135">
        <f t="shared" ca="1" si="22"/>
        <v>2.0000000000000009</v>
      </c>
      <c r="X28" s="136" t="str">
        <f t="shared" ca="1" si="23"/>
        <v>-</v>
      </c>
      <c r="Y28" s="137">
        <f t="shared" ca="1" si="24"/>
        <v>0</v>
      </c>
      <c r="Z28" s="138">
        <f t="shared" ca="1" si="25"/>
        <v>2.0000000000000009</v>
      </c>
      <c r="AA28" s="139">
        <f t="shared" ca="1" si="9"/>
        <v>0</v>
      </c>
      <c r="AB28" s="140">
        <f t="shared" si="10"/>
        <v>0</v>
      </c>
      <c r="AC28" s="3" t="str">
        <f>IF(ISNUMBER(SEARCH("HS presta. Except",$E18)),SUBSTITUTE(MID(INDEX(E18:$E$40,MATCH("HS Presta. Except*",E18:$E$40,0)),4,70),"presta. Except","PRESTATION EXCEPTIONNELLE"),IF(ISNUMBER(SEARCH("RECUP CREDIT",$D18)),IF(AND(MONTH($B18)=5,DAY($B18)=1),$E18,""),IF(ISNUMBER(SEARCH("Presta Except",$E18)),"",$E18)))</f>
        <v>Standard 8H-12H/13H-16H30</v>
      </c>
      <c r="AF28" s="132">
        <f t="shared" si="11"/>
        <v>6</v>
      </c>
      <c r="AG28" s="133">
        <f t="shared" si="26"/>
        <v>43924</v>
      </c>
      <c r="AH28" s="134" t="str">
        <f t="shared" si="12"/>
        <v/>
      </c>
      <c r="AI28" s="135" t="str">
        <f t="shared" si="13"/>
        <v/>
      </c>
      <c r="AJ28" s="136" t="str">
        <f t="shared" si="14"/>
        <v/>
      </c>
      <c r="AK28" s="137" t="str">
        <f t="shared" si="15"/>
        <v/>
      </c>
      <c r="AL28" s="138" t="str">
        <f t="shared" si="16"/>
        <v/>
      </c>
      <c r="AM28" s="139"/>
      <c r="AN28" s="155"/>
      <c r="AO28" s="3" t="str">
        <f>IF(ISNUMBER(SEARCH("HS presta. Except",$E18)),SUBSTITUTE(MID(INDEX(E18:$E$40,MATCH("HS Presta. Except*",E18:$E$40,0)),4,70),"presta. Except","PRESTATION EXCEPTIONNELLE"),"")</f>
        <v/>
      </c>
      <c r="AR28" s="132">
        <f t="shared" si="17"/>
        <v>6</v>
      </c>
      <c r="AS28" s="133">
        <f t="shared" si="27"/>
        <v>43924</v>
      </c>
      <c r="AT28" s="134" t="str">
        <f t="shared" si="28"/>
        <v/>
      </c>
      <c r="AU28" s="135" t="str">
        <f t="shared" si="29"/>
        <v/>
      </c>
      <c r="AV28" s="136" t="str">
        <f t="shared" si="30"/>
        <v/>
      </c>
      <c r="AW28" s="137" t="str">
        <f t="shared" si="31"/>
        <v/>
      </c>
      <c r="AX28" s="138" t="str">
        <f t="shared" si="32"/>
        <v/>
      </c>
      <c r="AY28" s="139"/>
      <c r="AZ28" s="155"/>
      <c r="BA28" s="3" t="str">
        <f t="shared" si="33"/>
        <v/>
      </c>
      <c r="BD28" s="132">
        <f t="shared" si="18"/>
        <v>6</v>
      </c>
      <c r="BE28" s="133">
        <f t="shared" si="34"/>
        <v>43924</v>
      </c>
      <c r="BF28" s="134"/>
      <c r="BG28" s="135"/>
      <c r="BH28" s="136"/>
      <c r="BI28" s="137"/>
      <c r="BJ28" s="190">
        <f t="shared" si="35"/>
        <v>0</v>
      </c>
      <c r="BK28" s="155">
        <f t="shared" si="19"/>
        <v>0</v>
      </c>
      <c r="BL28" s="155">
        <f t="shared" si="36"/>
        <v>0</v>
      </c>
      <c r="BM28" s="3" t="str">
        <f t="shared" si="37"/>
        <v/>
      </c>
    </row>
    <row r="29" spans="1:65" ht="23" customHeight="1">
      <c r="A29" s="15">
        <f t="shared" si="1"/>
        <v>43935</v>
      </c>
      <c r="B29" s="75">
        <f t="shared" si="7"/>
        <v>43935</v>
      </c>
      <c r="C29" s="54" t="str">
        <f>INDEX('[4]Base de Travail Mensuelle'!$1:$1048576,MATCH($U$8,'[4]Base de Travail Mensuelle'!$A:$A,0),MATCH($B29,'[4]Base de Travail Mensuelle'!$1:$1,0))</f>
        <v>Standard 8H-12H/13H-16H30 | 16:30-18:30</v>
      </c>
      <c r="D29" s="55" t="str">
        <f>INDEX([4]Pointage!$1:$1048576,MATCH($U$8,[4]Pointage!$A:$A,0),MATCH(B29,[4]Pointage!$1:$1,0))</f>
        <v>Standard 8H-12H/13H-16H30 | 16:30-18:30</v>
      </c>
      <c r="E29" s="48" t="str">
        <f>IF(AND(ISERROR(FIND("&amp;",$D29,1)),ISERROR(FIND("|",$D29,1))),IFERROR(VLOOKUP($D29,[4]ADMINISTRATIF!$A:$K,11,FALSE),""),IF(ISERROR(FIND("&amp;",$D29,1)),LEFT($D29,FIND("|",$D29,1)-2),IF(ISERROR(FIND("|",$D29,1)),IFERROR(VLOOKUP(LEFT($D29,IF(ISERROR(FIND("&amp;",$D29,1)),FIND("&amp;",$D29,1)-2,FIND("&amp;",$D29,1)-2)),[4]ADMINISTRATIF!$A:$K,11,FALSE),""),LEFT($D29,FIND("&amp;",$D29,1)-2))))</f>
        <v>Standard 8H-12H/13H-16H30</v>
      </c>
      <c r="F29" s="113" t="str">
        <f>IF(ISERROR(FIND("|",$D29,1)),IFERROR(VLOOKUP($D29,[4]ADMINISTRATIF!$K:$K,1,FALSE),$D29),LEFT($D29,FIND("|",$D29,1)-2))</f>
        <v>Standard 8H-12H/13H-16H30</v>
      </c>
      <c r="G29" s="49" t="str">
        <f>IF(ISERROR(FIND("|",D29,1)),IFERROR(VLOOKUP(IF(ISERROR(FIND("&amp;",D29,1)),$D29,LEFT($D29,FIND("&amp;",D29,1)-2)),[4]ADMINISTRATIF!$A:$N,14,FALSE),""),MID(D29,FIND("|",D29,1)+2,999))</f>
        <v>16:30-18:30</v>
      </c>
      <c r="H29" s="29">
        <f t="shared" si="2"/>
        <v>0.6875</v>
      </c>
      <c r="I29" s="30">
        <f t="shared" si="3"/>
        <v>0.77083333333333337</v>
      </c>
      <c r="J29" s="30" t="str">
        <f t="shared" si="4"/>
        <v>-</v>
      </c>
      <c r="K29" s="30" t="str">
        <f t="shared" si="5"/>
        <v>-</v>
      </c>
      <c r="L29" s="87">
        <f ca="1">IF(AND(M29&gt;0,M29&lt;99),"-",IFERROR(HeureHN(H29,I29,B29,HSN_deb,HSN_fin,TRUE)+IF(J29="-",0,HeureHN(J29,K29,B29,HSN_deb,HSN_fin,TRUE)),"-"))</f>
        <v>2.0000000000000009</v>
      </c>
      <c r="M29" s="88" t="str">
        <f ca="1">IFERROR(Heuredim(H29,I29,B29,HSN_deb,HSN_fin,TRUE)+IF(J29="-",0,Heuredim(J29,K29,B29,HSN_deb,HSN_fin,TRUE)),"-")</f>
        <v>-</v>
      </c>
      <c r="N29" s="89">
        <f ca="1">IFERROR(HeureHN(H29,I29,B29,HSNu_deb,HSNu_fin,TRUE)+IF(J29="-",0,HeureHN(J29,K29,B29,HSNu_deb,HSNu_fin,TRUE)),"-")</f>
        <v>0</v>
      </c>
      <c r="O29" s="90">
        <f t="shared" ca="1" si="6"/>
        <v>2.0000000000000009</v>
      </c>
      <c r="P29" s="99">
        <f ca="1">IFERROR(HeureHN(H29,I29,B29,HPN_deb,HPN_fin,TRUE)+IF(J29="-",0,HeureHN(J29,K29,B29,HPN_deb,HPN_fin,TRUE)),"0")+IF(ISERROR(FIND("&amp;",$F29,1)),IFERROR(VLOOKUP($F29,[4]ADMINISTRATIF!$A:$E,5,FALSE),"0"),IFERROR(VLOOKUP(LEFT($F29,IF(ISERROR(FIND("&amp;",$F29,1)),FIND("&amp;",$F29,1)-2,FIND("&amp;",$F29,1)-2)),[4]ADMINISTRATIF!$A:$E,5,FALSE),"0"))</f>
        <v>0</v>
      </c>
      <c r="Q29" s="32">
        <f>IF(ISERROR(FIND("&amp;",$F29,1)),IFERROR(VLOOKUP($F29,[4]ADMINISTRATIF!$A:$F,6,FALSE),"0"),IFERROR(VLOOKUP(LEFT($F29,IF(ISERROR(FIND("&amp;",$F29,1)),FIND("&amp;",$F29,1)-2,FIND("&amp;",$F29,1)-2)),[4]ADMINISTRATIF!$A:$F,6,FALSE),"0"))</f>
        <v>0</v>
      </c>
      <c r="T29" s="132">
        <f t="shared" si="8"/>
        <v>7</v>
      </c>
      <c r="U29" s="133">
        <f t="shared" si="20"/>
        <v>43925</v>
      </c>
      <c r="V29" s="134" t="str">
        <f t="shared" si="21"/>
        <v/>
      </c>
      <c r="W29" s="135" t="str">
        <f t="shared" si="22"/>
        <v>-</v>
      </c>
      <c r="X29" s="136" t="str">
        <f t="shared" si="23"/>
        <v>-</v>
      </c>
      <c r="Y29" s="137" t="str">
        <f t="shared" si="24"/>
        <v>-</v>
      </c>
      <c r="Z29" s="138">
        <f t="shared" si="25"/>
        <v>0</v>
      </c>
      <c r="AA29" s="139">
        <f t="shared" si="9"/>
        <v>0</v>
      </c>
      <c r="AB29" s="140">
        <f t="shared" si="10"/>
        <v>0</v>
      </c>
      <c r="AC29" s="3" t="str">
        <f>IF(ISNUMBER(SEARCH("HS presta. Except",$E19)),SUBSTITUTE(MID(INDEX(E19:$E$40,MATCH("HS Presta. Except*",E19:$E$40,0)),4,70),"presta. Except","PRESTATION EXCEPTIONNELLE"),IF(ISNUMBER(SEARCH("RECUP CREDIT",$D19)),IF(AND(MONTH($B19)=5,DAY($B19)=1),$E19,""),IF(ISNUMBER(SEARCH("Presta Except",$E19)),"",$E19)))</f>
        <v/>
      </c>
      <c r="AF29" s="132">
        <f t="shared" si="11"/>
        <v>7</v>
      </c>
      <c r="AG29" s="133">
        <f t="shared" si="26"/>
        <v>43925</v>
      </c>
      <c r="AH29" s="134" t="str">
        <f t="shared" si="12"/>
        <v/>
      </c>
      <c r="AI29" s="135" t="str">
        <f t="shared" si="13"/>
        <v/>
      </c>
      <c r="AJ29" s="136" t="str">
        <f t="shared" si="14"/>
        <v/>
      </c>
      <c r="AK29" s="137" t="str">
        <f t="shared" si="15"/>
        <v/>
      </c>
      <c r="AL29" s="138" t="str">
        <f t="shared" si="16"/>
        <v/>
      </c>
      <c r="AM29" s="139"/>
      <c r="AN29" s="155"/>
      <c r="AO29" s="3" t="str">
        <f>IF(ISNUMBER(SEARCH("HS presta. Except",$E19)),SUBSTITUTE(MID(INDEX(E19:$E$40,MATCH("HS Presta. Except*",E19:$E$40,0)),4,70),"presta. Except","PRESTATION EXCEPTIONNELLE"),"")</f>
        <v/>
      </c>
      <c r="AR29" s="132">
        <f t="shared" si="17"/>
        <v>7</v>
      </c>
      <c r="AS29" s="133">
        <f t="shared" si="27"/>
        <v>43925</v>
      </c>
      <c r="AT29" s="134" t="str">
        <f t="shared" si="28"/>
        <v/>
      </c>
      <c r="AU29" s="135" t="str">
        <f t="shared" si="29"/>
        <v/>
      </c>
      <c r="AV29" s="136" t="str">
        <f t="shared" si="30"/>
        <v/>
      </c>
      <c r="AW29" s="137" t="str">
        <f t="shared" si="31"/>
        <v/>
      </c>
      <c r="AX29" s="138" t="str">
        <f t="shared" si="32"/>
        <v/>
      </c>
      <c r="AY29" s="139"/>
      <c r="AZ29" s="155"/>
      <c r="BA29" s="3" t="str">
        <f t="shared" si="33"/>
        <v/>
      </c>
      <c r="BD29" s="132">
        <f t="shared" si="18"/>
        <v>7</v>
      </c>
      <c r="BE29" s="133">
        <f t="shared" si="34"/>
        <v>43925</v>
      </c>
      <c r="BF29" s="134"/>
      <c r="BG29" s="135"/>
      <c r="BH29" s="136"/>
      <c r="BI29" s="137"/>
      <c r="BJ29" s="190">
        <f t="shared" si="35"/>
        <v>0</v>
      </c>
      <c r="BK29" s="155">
        <f t="shared" si="19"/>
        <v>0</v>
      </c>
      <c r="BL29" s="155">
        <f t="shared" si="36"/>
        <v>0</v>
      </c>
      <c r="BM29" s="3" t="str">
        <f t="shared" si="37"/>
        <v/>
      </c>
    </row>
    <row r="30" spans="1:65" ht="23" customHeight="1">
      <c r="A30" s="15">
        <f t="shared" si="1"/>
        <v>43936</v>
      </c>
      <c r="B30" s="75">
        <f t="shared" si="7"/>
        <v>43936</v>
      </c>
      <c r="C30" s="54" t="str">
        <f>INDEX('[4]Base de Travail Mensuelle'!$1:$1048576,MATCH($U$8,'[4]Base de Travail Mensuelle'!$A:$A,0),MATCH($B30,'[4]Base de Travail Mensuelle'!$1:$1,0))</f>
        <v>Standard 8H-12H/13H-16H30</v>
      </c>
      <c r="D30" s="55" t="str">
        <f>INDEX([4]Pointage!$1:$1048576,MATCH($U$8,[4]Pointage!$A:$A,0),MATCH(B30,[4]Pointage!$1:$1,0))</f>
        <v>Standard 8H-12H/13H-16H30</v>
      </c>
      <c r="E30" s="48" t="str">
        <f>IF(AND(ISERROR(FIND("&amp;",$D30,1)),ISERROR(FIND("|",$D30,1))),IFERROR(VLOOKUP($D30,[4]ADMINISTRATIF!$A:$K,11,FALSE),""),IF(ISERROR(FIND("&amp;",$D30,1)),LEFT($D30,FIND("|",$D30,1)-2),IF(ISERROR(FIND("|",$D30,1)),IFERROR(VLOOKUP(LEFT($D30,IF(ISERROR(FIND("&amp;",$D30,1)),FIND("&amp;",$D30,1)-2,FIND("&amp;",$D30,1)-2)),[4]ADMINISTRATIF!$A:$K,11,FALSE),""),LEFT($D30,FIND("&amp;",$D30,1)-2))))</f>
        <v/>
      </c>
      <c r="F30" s="113" t="str">
        <f>IF(ISERROR(FIND("|",$D30,1)),IFERROR(VLOOKUP($D30,[4]ADMINISTRATIF!$K:$K,1,FALSE),$D30),LEFT($D30,FIND("|",$D30,1)-2))</f>
        <v>Standard 8H-12H/13H-16H30</v>
      </c>
      <c r="G30" s="49" t="str">
        <f>IF(ISERROR(FIND("|",D30,1)),IFERROR(VLOOKUP(IF(ISERROR(FIND("&amp;",D30,1)),$D30,LEFT($D30,FIND("&amp;",D30,1)-2)),[4]ADMINISTRATIF!$A:$N,14,FALSE),""),MID(D30,FIND("|",D30,1)+2,999))</f>
        <v/>
      </c>
      <c r="H30" s="29" t="str">
        <f t="shared" si="2"/>
        <v>-</v>
      </c>
      <c r="I30" s="30" t="str">
        <f t="shared" si="3"/>
        <v>-</v>
      </c>
      <c r="J30" s="30" t="str">
        <f t="shared" si="4"/>
        <v>-</v>
      </c>
      <c r="K30" s="30" t="str">
        <f t="shared" si="5"/>
        <v>-</v>
      </c>
      <c r="L30" s="87" t="str">
        <f>IF(AND(M30&gt;0,M30&lt;99),"-",IFERROR(HeureHN(H30,I30,B30,HSN_deb,HSN_fin,TRUE)+IF(J30="-",0,HeureHN(J30,K30,B30,HSN_deb,HSN_fin,TRUE)),"-"))</f>
        <v>-</v>
      </c>
      <c r="M30" s="88" t="str">
        <f>IFERROR(Heuredim(H30,I30,B30,HSN_deb,HSN_fin,TRUE)+IF(J30="-",0,Heuredim(J30,K30,B30,HSN_deb,HSN_fin,TRUE)),"-")</f>
        <v>-</v>
      </c>
      <c r="N30" s="89" t="str">
        <f>IFERROR(HeureHN(H30,I30,B30,HSNu_deb,HSNu_fin,TRUE)+IF(J30="-",0,HeureHN(J30,K30,B30,HSNu_deb,HSNu_fin,TRUE)),"-")</f>
        <v>-</v>
      </c>
      <c r="O30" s="90">
        <f t="shared" si="6"/>
        <v>0</v>
      </c>
      <c r="P30" s="99">
        <f>IFERROR(HeureHN(H30,I30,B30,HPN_deb,HPN_fin,TRUE)+IF(J30="-",0,HeureHN(J30,K30,B30,HPN_deb,HPN_fin,TRUE)),"0")+IF(ISERROR(FIND("&amp;",$F30,1)),IFERROR(VLOOKUP($F30,[4]ADMINISTRATIF!$A:$E,5,FALSE),"0"),IFERROR(VLOOKUP(LEFT($F30,IF(ISERROR(FIND("&amp;",$F30,1)),FIND("&amp;",$F30,1)-2,FIND("&amp;",$F30,1)-2)),[4]ADMINISTRATIF!$A:$E,5,FALSE),"0"))</f>
        <v>0</v>
      </c>
      <c r="Q30" s="32">
        <f>IF(ISERROR(FIND("&amp;",$F30,1)),IFERROR(VLOOKUP($F30,[4]ADMINISTRATIF!$A:$F,6,FALSE),"0"),IFERROR(VLOOKUP(LEFT($F30,IF(ISERROR(FIND("&amp;",$F30,1)),FIND("&amp;",$F30,1)-2,FIND("&amp;",$F30,1)-2)),[4]ADMINISTRATIF!$A:$F,6,FALSE),"0"))</f>
        <v>0</v>
      </c>
      <c r="T30" s="132">
        <f t="shared" si="8"/>
        <v>1</v>
      </c>
      <c r="U30" s="133">
        <f t="shared" si="20"/>
        <v>43926</v>
      </c>
      <c r="V30" s="134" t="str">
        <f t="shared" si="21"/>
        <v/>
      </c>
      <c r="W30" s="135" t="str">
        <f t="shared" si="22"/>
        <v>-</v>
      </c>
      <c r="X30" s="136" t="str">
        <f t="shared" si="23"/>
        <v>-</v>
      </c>
      <c r="Y30" s="137" t="str">
        <f t="shared" si="24"/>
        <v>-</v>
      </c>
      <c r="Z30" s="138">
        <f t="shared" si="25"/>
        <v>0</v>
      </c>
      <c r="AA30" s="139">
        <f t="shared" si="9"/>
        <v>0</v>
      </c>
      <c r="AB30" s="140">
        <f t="shared" si="10"/>
        <v>0</v>
      </c>
      <c r="AC30" s="3" t="str">
        <f>IF(ISNUMBER(SEARCH("HS presta. Except",$E20)),SUBSTITUTE(MID(INDEX(E20:$E$40,MATCH("HS Presta. Except*",E20:$E$40,0)),4,70),"presta. Except","PRESTATION EXCEPTIONNELLE"),IF(ISNUMBER(SEARCH("RECUP CREDIT",$D20)),IF(AND(MONTH($B20)=5,DAY($B20)=1),$E20,""),IF(ISNUMBER(SEARCH("Presta Except",$E20)),"",$E20)))</f>
        <v/>
      </c>
      <c r="AF30" s="132">
        <f t="shared" si="11"/>
        <v>1</v>
      </c>
      <c r="AG30" s="133">
        <f t="shared" si="26"/>
        <v>43926</v>
      </c>
      <c r="AH30" s="134" t="str">
        <f t="shared" si="12"/>
        <v/>
      </c>
      <c r="AI30" s="135" t="str">
        <f t="shared" si="13"/>
        <v/>
      </c>
      <c r="AJ30" s="136" t="str">
        <f t="shared" si="14"/>
        <v/>
      </c>
      <c r="AK30" s="137" t="str">
        <f t="shared" si="15"/>
        <v/>
      </c>
      <c r="AL30" s="138" t="str">
        <f t="shared" si="16"/>
        <v/>
      </c>
      <c r="AM30" s="139"/>
      <c r="AN30" s="155"/>
      <c r="AO30" s="3" t="str">
        <f>IF(ISNUMBER(SEARCH("HS presta. Except",$E20)),SUBSTITUTE(MID(INDEX(E20:$E$40,MATCH("HS Presta. Except*",E20:$E$40,0)),4,70),"presta. Except","PRESTATION EXCEPTIONNELLE"),"")</f>
        <v/>
      </c>
      <c r="AR30" s="132">
        <f t="shared" si="17"/>
        <v>1</v>
      </c>
      <c r="AS30" s="133">
        <f t="shared" si="27"/>
        <v>43926</v>
      </c>
      <c r="AT30" s="134" t="str">
        <f t="shared" si="28"/>
        <v/>
      </c>
      <c r="AU30" s="135" t="str">
        <f t="shared" si="29"/>
        <v/>
      </c>
      <c r="AV30" s="136" t="str">
        <f t="shared" si="30"/>
        <v/>
      </c>
      <c r="AW30" s="137" t="str">
        <f t="shared" si="31"/>
        <v/>
      </c>
      <c r="AX30" s="138" t="str">
        <f t="shared" si="32"/>
        <v/>
      </c>
      <c r="AY30" s="139"/>
      <c r="AZ30" s="155"/>
      <c r="BA30" s="3" t="str">
        <f t="shared" si="33"/>
        <v/>
      </c>
      <c r="BD30" s="132">
        <f t="shared" si="18"/>
        <v>1</v>
      </c>
      <c r="BE30" s="133">
        <f t="shared" si="34"/>
        <v>43926</v>
      </c>
      <c r="BF30" s="134"/>
      <c r="BG30" s="135"/>
      <c r="BH30" s="136"/>
      <c r="BI30" s="137"/>
      <c r="BJ30" s="190">
        <f t="shared" si="35"/>
        <v>0</v>
      </c>
      <c r="BK30" s="155">
        <f t="shared" si="19"/>
        <v>0</v>
      </c>
      <c r="BL30" s="155">
        <f t="shared" si="36"/>
        <v>0</v>
      </c>
      <c r="BM30" s="3" t="str">
        <f t="shared" si="37"/>
        <v/>
      </c>
    </row>
    <row r="31" spans="1:65" ht="23" customHeight="1">
      <c r="A31" s="15">
        <f t="shared" si="1"/>
        <v>43937</v>
      </c>
      <c r="B31" s="75">
        <f t="shared" si="7"/>
        <v>43937</v>
      </c>
      <c r="C31" s="56" t="str">
        <f>INDEX('[4]Base de Travail Mensuelle'!$1:$1048576,MATCH($U$8,'[4]Base de Travail Mensuelle'!$A:$A,0),MATCH($B31,'[4]Base de Travail Mensuelle'!$1:$1,0))</f>
        <v>Standard 8H-12H/13H-16H30</v>
      </c>
      <c r="D31" s="55" t="str">
        <f>INDEX([4]Pointage!$1:$1048576,MATCH($U$8,[4]Pointage!$A:$A,0),MATCH(B31,[4]Pointage!$1:$1,0))</f>
        <v>Standard 8H-12H/13H-16H30</v>
      </c>
      <c r="E31" s="48" t="str">
        <f>IF(AND(ISERROR(FIND("&amp;",$D31,1)),ISERROR(FIND("|",$D31,1))),IFERROR(VLOOKUP($D31,[4]ADMINISTRATIF!$A:$K,11,FALSE),""),IF(ISERROR(FIND("&amp;",$D31,1)),LEFT($D31,FIND("|",$D31,1)-2),IF(ISERROR(FIND("|",$D31,1)),IFERROR(VLOOKUP(LEFT($D31,IF(ISERROR(FIND("&amp;",$D31,1)),FIND("&amp;",$D31,1)-2,FIND("&amp;",$D31,1)-2)),[4]ADMINISTRATIF!$A:$K,11,FALSE),""),LEFT($D31,FIND("&amp;",$D31,1)-2))))</f>
        <v/>
      </c>
      <c r="F31" s="113" t="str">
        <f>IF(ISERROR(FIND("|",$D31,1)),IFERROR(VLOOKUP($D31,[4]ADMINISTRATIF!$K:$K,1,FALSE),$D31),LEFT($D31,FIND("|",$D31,1)-2))</f>
        <v>Standard 8H-12H/13H-16H30</v>
      </c>
      <c r="G31" s="49" t="str">
        <f>IF(ISERROR(FIND("|",D31,1)),IFERROR(VLOOKUP(IF(ISERROR(FIND("&amp;",D31,1)),$D31,LEFT($D31,FIND("&amp;",D31,1)-2)),[4]ADMINISTRATIF!$A:$N,14,FALSE),""),MID(D31,FIND("|",D31,1)+2,999))</f>
        <v/>
      </c>
      <c r="H31" s="29" t="str">
        <f t="shared" si="2"/>
        <v>-</v>
      </c>
      <c r="I31" s="30" t="str">
        <f t="shared" si="3"/>
        <v>-</v>
      </c>
      <c r="J31" s="30" t="str">
        <f t="shared" si="4"/>
        <v>-</v>
      </c>
      <c r="K31" s="30" t="str">
        <f t="shared" si="5"/>
        <v>-</v>
      </c>
      <c r="L31" s="87" t="str">
        <f>IF(AND(M31&gt;0,M31&lt;99),"-",IFERROR(HeureHN(H31,I31,B31,HSN_deb,HSN_fin,TRUE)+IF(J31="-",0,HeureHN(J31,K31,B31,HSN_deb,HSN_fin,TRUE)),"-"))</f>
        <v>-</v>
      </c>
      <c r="M31" s="88" t="str">
        <f>IFERROR(Heuredim(H31,I31,B31,HSN_deb,HSN_fin,TRUE)+IF(J31="-",0,Heuredim(J31,K31,B31,HSN_deb,HSN_fin,TRUE)),"-")</f>
        <v>-</v>
      </c>
      <c r="N31" s="89" t="str">
        <f>IFERROR(HeureHN(H31,I31,B31,HSNu_deb,HSNu_fin,TRUE)+IF(J31="-",0,HeureHN(J31,K31,B31,HSNu_deb,HSNu_fin,TRUE)),"-")</f>
        <v>-</v>
      </c>
      <c r="O31" s="90">
        <f t="shared" si="6"/>
        <v>0</v>
      </c>
      <c r="P31" s="99">
        <f>IFERROR(HeureHN(H31,I31,B31,HPN_deb,HPN_fin,TRUE)+IF(J31="-",0,HeureHN(J31,K31,B31,HPN_deb,HPN_fin,TRUE)),"0")+IF(ISERROR(FIND("&amp;",$F31,1)),IFERROR(VLOOKUP($F31,[4]ADMINISTRATIF!$A:$E,5,FALSE),"0"),IFERROR(VLOOKUP(LEFT($F31,IF(ISERROR(FIND("&amp;",$F31,1)),FIND("&amp;",$F31,1)-2,FIND("&amp;",$F31,1)-2)),[4]ADMINISTRATIF!$A:$E,5,FALSE),"0"))</f>
        <v>0</v>
      </c>
      <c r="Q31" s="32">
        <f>IF(ISERROR(FIND("&amp;",$F31,1)),IFERROR(VLOOKUP($F31,[4]ADMINISTRATIF!$A:$F,6,FALSE),"0"),IFERROR(VLOOKUP(LEFT($F31,IF(ISERROR(FIND("&amp;",$F31,1)),FIND("&amp;",$F31,1)-2,FIND("&amp;",$F31,1)-2)),[4]ADMINISTRATIF!$A:$F,6,FALSE),"0"))</f>
        <v>0</v>
      </c>
      <c r="T31" s="132">
        <f t="shared" si="8"/>
        <v>2</v>
      </c>
      <c r="U31" s="133">
        <f t="shared" si="20"/>
        <v>43927</v>
      </c>
      <c r="V31" s="134" t="str">
        <f t="shared" si="21"/>
        <v>16:30-18:30</v>
      </c>
      <c r="W31" s="135">
        <f t="shared" ca="1" si="22"/>
        <v>2.0000000000000009</v>
      </c>
      <c r="X31" s="136" t="str">
        <f t="shared" ca="1" si="23"/>
        <v>-</v>
      </c>
      <c r="Y31" s="137">
        <f t="shared" ca="1" si="24"/>
        <v>0</v>
      </c>
      <c r="Z31" s="138">
        <f t="shared" ca="1" si="25"/>
        <v>2.0000000000000009</v>
      </c>
      <c r="AA31" s="139">
        <f t="shared" ca="1" si="9"/>
        <v>0</v>
      </c>
      <c r="AB31" s="140">
        <f t="shared" si="10"/>
        <v>0</v>
      </c>
      <c r="AC31" s="3" t="str">
        <f>IF(ISNUMBER(SEARCH("HS presta. Except",$E21)),SUBSTITUTE(MID(INDEX(E21:$E$40,MATCH("HS Presta. Except*",E21:$E$40,0)),4,70),"presta. Except","PRESTATION EXCEPTIONNELLE"),IF(ISNUMBER(SEARCH("RECUP CREDIT",$D21)),IF(AND(MONTH($B21)=5,DAY($B21)=1),$E21,""),IF(ISNUMBER(SEARCH("Presta Except",$E21)),"",$E21)))</f>
        <v>Standard 8H-12H/13H-16H30</v>
      </c>
      <c r="AF31" s="132">
        <f t="shared" si="11"/>
        <v>2</v>
      </c>
      <c r="AG31" s="133">
        <f t="shared" si="26"/>
        <v>43927</v>
      </c>
      <c r="AH31" s="134" t="str">
        <f t="shared" si="12"/>
        <v/>
      </c>
      <c r="AI31" s="135" t="str">
        <f t="shared" si="13"/>
        <v/>
      </c>
      <c r="AJ31" s="136" t="str">
        <f t="shared" si="14"/>
        <v/>
      </c>
      <c r="AK31" s="137" t="str">
        <f t="shared" si="15"/>
        <v/>
      </c>
      <c r="AL31" s="138" t="str">
        <f t="shared" si="16"/>
        <v/>
      </c>
      <c r="AM31" s="139"/>
      <c r="AN31" s="155"/>
      <c r="AO31" s="3" t="str">
        <f>IF(ISNUMBER(SEARCH("HS presta. Except",$E21)),SUBSTITUTE(MID(INDEX(E21:$E$40,MATCH("HS Presta. Except*",E21:$E$40,0)),4,70),"presta. Except","PRESTATION EXCEPTIONNELLE"),"")</f>
        <v/>
      </c>
      <c r="AR31" s="132">
        <f t="shared" si="17"/>
        <v>2</v>
      </c>
      <c r="AS31" s="133">
        <f t="shared" si="27"/>
        <v>43927</v>
      </c>
      <c r="AT31" s="134" t="str">
        <f t="shared" si="28"/>
        <v/>
      </c>
      <c r="AU31" s="135" t="str">
        <f t="shared" si="29"/>
        <v/>
      </c>
      <c r="AV31" s="136" t="str">
        <f t="shared" si="30"/>
        <v/>
      </c>
      <c r="AW31" s="137" t="str">
        <f t="shared" si="31"/>
        <v/>
      </c>
      <c r="AX31" s="138" t="str">
        <f t="shared" si="32"/>
        <v/>
      </c>
      <c r="AY31" s="139"/>
      <c r="AZ31" s="155"/>
      <c r="BA31" s="3" t="str">
        <f t="shared" si="33"/>
        <v/>
      </c>
      <c r="BD31" s="132">
        <f t="shared" si="18"/>
        <v>2</v>
      </c>
      <c r="BE31" s="133">
        <f t="shared" si="34"/>
        <v>43927</v>
      </c>
      <c r="BF31" s="134"/>
      <c r="BG31" s="135"/>
      <c r="BH31" s="136"/>
      <c r="BI31" s="137"/>
      <c r="BJ31" s="190">
        <f t="shared" si="35"/>
        <v>0</v>
      </c>
      <c r="BK31" s="155">
        <f t="shared" si="19"/>
        <v>0</v>
      </c>
      <c r="BL31" s="155">
        <f t="shared" si="36"/>
        <v>0</v>
      </c>
      <c r="BM31" s="3" t="str">
        <f t="shared" si="37"/>
        <v/>
      </c>
    </row>
    <row r="32" spans="1:65" ht="23" customHeight="1">
      <c r="A32" s="15">
        <f t="shared" si="1"/>
        <v>43938</v>
      </c>
      <c r="B32" s="75">
        <f t="shared" si="7"/>
        <v>43938</v>
      </c>
      <c r="C32" s="54" t="str">
        <f>INDEX('[4]Base de Travail Mensuelle'!$1:$1048576,MATCH($U$8,'[4]Base de Travail Mensuelle'!$A:$A,0),MATCH($B32,'[4]Base de Travail Mensuelle'!$1:$1,0))</f>
        <v>Standard 8H-12H/13H-16H30 | 16:30-18:30</v>
      </c>
      <c r="D32" s="55" t="str">
        <f>INDEX([4]Pointage!$1:$1048576,MATCH($U$8,[4]Pointage!$A:$A,0),MATCH(B32,[4]Pointage!$1:$1,0))</f>
        <v>Standard 8H-12H/13H-16H30 | 16:30-18:30</v>
      </c>
      <c r="E32" s="48" t="str">
        <f>IF(ISERROR(FIND("|",$D32,1)),IFERROR(VLOOKUP($D32,[4]ADMINISTRATIF!$K:$K,1,FALSE),""),LEFT($D32,FIND("|",$D32,1)-2))</f>
        <v>Standard 8H-12H/13H-16H30</v>
      </c>
      <c r="F32" s="113" t="str">
        <f>IF(ISERROR(FIND("|",$D32,1)),IFERROR(VLOOKUP($D32,[4]ADMINISTRATIF!$K:$K,1,FALSE),$D32),LEFT($D32,FIND("|",$D32,1)-2))</f>
        <v>Standard 8H-12H/13H-16H30</v>
      </c>
      <c r="G32" s="49" t="str">
        <f>IF(ISERROR(FIND("|",D32,1)),IFERROR(VLOOKUP($D32,[4]ADMINISTRATIF!$K:$N,4,FALSE),""),MID(D32,FIND("|",D32,1)+2,999))</f>
        <v>16:30-18:30</v>
      </c>
      <c r="H32" s="29">
        <f t="shared" si="2"/>
        <v>0.6875</v>
      </c>
      <c r="I32" s="30">
        <f t="shared" si="3"/>
        <v>0.77083333333333337</v>
      </c>
      <c r="J32" s="30" t="str">
        <f t="shared" si="4"/>
        <v>-</v>
      </c>
      <c r="K32" s="30" t="str">
        <f t="shared" si="5"/>
        <v>-</v>
      </c>
      <c r="L32" s="87">
        <f ca="1">IF(AND(M32&gt;0,M32&lt;99),"-",IFERROR(HeureHN(H32,I32,B32,HSN_deb,HSN_fin,TRUE)+IF(J32="-",0,HeureHN(J32,K32,B32,HSN_deb,HSN_fin,TRUE)),"-"))</f>
        <v>2.0000000000000009</v>
      </c>
      <c r="M32" s="88" t="str">
        <f ca="1">IFERROR(Heuredim(H32,I32,B32,HSN_deb,HSN_fin,TRUE)+IF(J32="-",0,Heuredim(J32,K32,B32,HSN_deb,HSN_fin,TRUE)),"-")</f>
        <v>-</v>
      </c>
      <c r="N32" s="89">
        <f ca="1">IFERROR(HeureHN(H32,I32,B32,HSNu_deb,HSNu_fin,TRUE)+IF(J32="-",0,HeureHN(J32,K32,B32,HSNu_deb,HSNu_fin,TRUE)),"-")</f>
        <v>0</v>
      </c>
      <c r="O32" s="90">
        <f t="shared" ca="1" si="6"/>
        <v>2.0000000000000009</v>
      </c>
      <c r="P32" s="99">
        <f ca="1">IFERROR(HeureHN(H32,I32,B32,HPN_deb,HPN_fin,TRUE)+IF(J32="-",0,HeureHN(J32,K32,B32,HPN_deb,HPN_fin,TRUE)),"0")+IF(ISERROR(FIND("&amp;",$F32,1)),IFERROR(VLOOKUP($F32,[4]ADMINISTRATIF!$A:$E,5,FALSE),"0"),IFERROR(VLOOKUP(LEFT($F32,IF(ISERROR(FIND("&amp;",$F32,1)),FIND("&amp;",$F32,1)-2,FIND("&amp;",$F32,1)-2)),[4]ADMINISTRATIF!$A:$E,5,FALSE),"0"))</f>
        <v>0</v>
      </c>
      <c r="Q32" s="32">
        <f>IF(ISERROR(FIND("&amp;",$F32,1)),IFERROR(VLOOKUP($F32,[4]ADMINISTRATIF!$A:$F,6,FALSE),"0"),IFERROR(VLOOKUP(LEFT($F32,IF(ISERROR(FIND("&amp;",$F32,1)),FIND("&amp;",$F32,1)-2,FIND("&amp;",$F32,1)-2)),[4]ADMINISTRATIF!$A:$F,6,FALSE),"0"))</f>
        <v>0</v>
      </c>
      <c r="T32" s="132">
        <f t="shared" si="8"/>
        <v>3</v>
      </c>
      <c r="U32" s="133">
        <f t="shared" si="20"/>
        <v>43928</v>
      </c>
      <c r="V32" s="134" t="str">
        <f t="shared" si="21"/>
        <v/>
      </c>
      <c r="W32" s="135" t="str">
        <f t="shared" si="22"/>
        <v>-</v>
      </c>
      <c r="X32" s="136" t="str">
        <f t="shared" si="23"/>
        <v>-</v>
      </c>
      <c r="Y32" s="137" t="str">
        <f t="shared" si="24"/>
        <v>-</v>
      </c>
      <c r="Z32" s="138">
        <f t="shared" si="25"/>
        <v>0</v>
      </c>
      <c r="AA32" s="139">
        <f t="shared" si="9"/>
        <v>0</v>
      </c>
      <c r="AB32" s="140">
        <f t="shared" si="10"/>
        <v>0</v>
      </c>
      <c r="AC32" s="3" t="str">
        <f>IF(ISNUMBER(SEARCH("HS presta. Except",$E22)),SUBSTITUTE(MID(INDEX(E22:$E$40,MATCH("HS Presta. Except*",E22:$E$40,0)),4,70),"presta. Except","PRESTATION EXCEPTIONNELLE"),IF(ISNUMBER(SEARCH("RECUP CREDIT",$D22)),IF(AND(MONTH($B22)=5,DAY($B22)=1),$E22,""),IF(ISNUMBER(SEARCH("Presta Except",$E22)),"",$E22)))</f>
        <v/>
      </c>
      <c r="AF32" s="132">
        <f t="shared" si="11"/>
        <v>3</v>
      </c>
      <c r="AG32" s="133">
        <f t="shared" si="26"/>
        <v>43928</v>
      </c>
      <c r="AH32" s="134" t="str">
        <f t="shared" si="12"/>
        <v/>
      </c>
      <c r="AI32" s="135" t="str">
        <f t="shared" si="13"/>
        <v/>
      </c>
      <c r="AJ32" s="136" t="str">
        <f t="shared" si="14"/>
        <v/>
      </c>
      <c r="AK32" s="137" t="str">
        <f t="shared" si="15"/>
        <v/>
      </c>
      <c r="AL32" s="138" t="str">
        <f t="shared" si="16"/>
        <v/>
      </c>
      <c r="AM32" s="139"/>
      <c r="AN32" s="155"/>
      <c r="AO32" s="3" t="str">
        <f>IF(ISNUMBER(SEARCH("HS presta. Except",$E22)),SUBSTITUTE(MID(INDEX(E22:$E$40,MATCH("HS Presta. Except*",E22:$E$40,0)),4,70),"presta. Except","PRESTATION EXCEPTIONNELLE"),"")</f>
        <v/>
      </c>
      <c r="AR32" s="132">
        <f t="shared" si="17"/>
        <v>3</v>
      </c>
      <c r="AS32" s="133">
        <f t="shared" si="27"/>
        <v>43928</v>
      </c>
      <c r="AT32" s="134" t="str">
        <f t="shared" si="28"/>
        <v/>
      </c>
      <c r="AU32" s="135" t="str">
        <f t="shared" si="29"/>
        <v/>
      </c>
      <c r="AV32" s="136" t="str">
        <f t="shared" si="30"/>
        <v/>
      </c>
      <c r="AW32" s="137" t="str">
        <f t="shared" si="31"/>
        <v/>
      </c>
      <c r="AX32" s="138" t="str">
        <f t="shared" si="32"/>
        <v/>
      </c>
      <c r="AY32" s="139"/>
      <c r="AZ32" s="155"/>
      <c r="BA32" s="3" t="str">
        <f t="shared" si="33"/>
        <v/>
      </c>
      <c r="BD32" s="132">
        <f t="shared" si="18"/>
        <v>3</v>
      </c>
      <c r="BE32" s="133">
        <f t="shared" si="34"/>
        <v>43928</v>
      </c>
      <c r="BF32" s="134"/>
      <c r="BG32" s="135"/>
      <c r="BH32" s="136"/>
      <c r="BI32" s="137"/>
      <c r="BJ32" s="190">
        <f t="shared" si="35"/>
        <v>0</v>
      </c>
      <c r="BK32" s="155">
        <f t="shared" si="19"/>
        <v>0</v>
      </c>
      <c r="BL32" s="155">
        <f t="shared" si="36"/>
        <v>0</v>
      </c>
      <c r="BM32" s="3" t="str">
        <f t="shared" si="37"/>
        <v/>
      </c>
    </row>
    <row r="33" spans="1:65" ht="23" customHeight="1">
      <c r="A33" s="15">
        <f t="shared" si="1"/>
        <v>43939</v>
      </c>
      <c r="B33" s="75">
        <f t="shared" si="7"/>
        <v>43939</v>
      </c>
      <c r="C33" s="54" t="str">
        <f>INDEX('[4]Base de Travail Mensuelle'!$1:$1048576,MATCH($U$8,'[4]Base de Travail Mensuelle'!$A:$A,0),MATCH($B33,'[4]Base de Travail Mensuelle'!$1:$1,0))</f>
        <v>REPOS</v>
      </c>
      <c r="D33" s="55" t="str">
        <f>INDEX([4]Pointage!$1:$1048576,MATCH($U$8,[4]Pointage!$A:$A,0),MATCH(B33,[4]Pointage!$1:$1,0))</f>
        <v>REPOS</v>
      </c>
      <c r="E33" s="48" t="str">
        <f>IF(ISERROR(FIND("|",$D33,1)),IFERROR(VLOOKUP($D33,[4]ADMINISTRATIF!$K:$K,1,FALSE),""),LEFT($D33,FIND("|",$D33,1)-2))</f>
        <v/>
      </c>
      <c r="F33" s="113" t="str">
        <f>IF(ISERROR(FIND("|",$D33,1)),IFERROR(VLOOKUP($D33,[4]ADMINISTRATIF!$K:$K,1,FALSE),$D33),LEFT($D33,FIND("|",$D33,1)-2))</f>
        <v>REPOS</v>
      </c>
      <c r="G33" s="49" t="str">
        <f>IF(ISERROR(FIND("|",D33,1)),IFERROR(VLOOKUP($D33,[4]ADMINISTRATIF!$K:$N,4,FALSE),""),MID(D33,FIND("|",D33,1)+2,999))</f>
        <v/>
      </c>
      <c r="H33" s="29" t="str">
        <f t="shared" si="2"/>
        <v>-</v>
      </c>
      <c r="I33" s="30" t="str">
        <f t="shared" si="3"/>
        <v>-</v>
      </c>
      <c r="J33" s="30" t="str">
        <f t="shared" si="4"/>
        <v>-</v>
      </c>
      <c r="K33" s="30" t="str">
        <f t="shared" si="5"/>
        <v>-</v>
      </c>
      <c r="L33" s="87" t="str">
        <f>IF(AND(M33&gt;0,M33&lt;99),"-",IFERROR(HeureHN(H33,I33,B33,HSN_deb,HSN_fin,TRUE)+IF(J33="-",0,HeureHN(J33,K33,B33,HSN_deb,HSN_fin,TRUE)),"-"))</f>
        <v>-</v>
      </c>
      <c r="M33" s="88" t="str">
        <f>IFERROR(Heuredim(H33,I33,B33,HSN_deb,HSN_fin,TRUE)+IF(J33="-",0,Heuredim(J33,K33,B33,HSN_deb,HSN_fin,TRUE)),"-")</f>
        <v>-</v>
      </c>
      <c r="N33" s="89" t="str">
        <f>IFERROR(HeureHN(H33,I33,B33,HSNu_deb,HSNu_fin,TRUE)+IF(J33="-",0,HeureHN(J33,K33,B33,HSNu_deb,HSNu_fin,TRUE)),"-")</f>
        <v>-</v>
      </c>
      <c r="O33" s="90">
        <f t="shared" si="6"/>
        <v>0</v>
      </c>
      <c r="P33" s="99">
        <f>IFERROR(HeureHN(H33,I33,B33,HPN_deb,HPN_fin,TRUE)+IF(J33="-",0,HeureHN(J33,K33,B33,HPN_deb,HPN_fin,TRUE)),"0")+IF(ISERROR(FIND("&amp;",$F33,1)),IFERROR(VLOOKUP($F33,[4]ADMINISTRATIF!$A:$E,5,FALSE),"0"),IFERROR(VLOOKUP(LEFT($F33,IF(ISERROR(FIND("&amp;",$F33,1)),FIND("&amp;",$F33,1)-2,FIND("&amp;",$F33,1)-2)),[4]ADMINISTRATIF!$A:$E,5,FALSE),"0"))</f>
        <v>0</v>
      </c>
      <c r="Q33" s="32">
        <f>IF(ISERROR(FIND("&amp;",$F33,1)),IFERROR(VLOOKUP($F33,[4]ADMINISTRATIF!$A:$F,6,FALSE),"0"),IFERROR(VLOOKUP(LEFT($F33,IF(ISERROR(FIND("&amp;",$F33,1)),FIND("&amp;",$F33,1)-2,FIND("&amp;",$F33,1)-2)),[4]ADMINISTRATIF!$A:$F,6,FALSE),"0"))</f>
        <v>0</v>
      </c>
      <c r="T33" s="132">
        <f t="shared" si="8"/>
        <v>4</v>
      </c>
      <c r="U33" s="133">
        <f t="shared" si="20"/>
        <v>43929</v>
      </c>
      <c r="V33" s="134" t="str">
        <f t="shared" si="21"/>
        <v/>
      </c>
      <c r="W33" s="135" t="str">
        <f t="shared" si="22"/>
        <v>-</v>
      </c>
      <c r="X33" s="136" t="str">
        <f t="shared" si="23"/>
        <v>-</v>
      </c>
      <c r="Y33" s="137" t="str">
        <f t="shared" si="24"/>
        <v>-</v>
      </c>
      <c r="Z33" s="138">
        <f t="shared" si="25"/>
        <v>0</v>
      </c>
      <c r="AA33" s="139">
        <f t="shared" si="9"/>
        <v>0</v>
      </c>
      <c r="AB33" s="140">
        <f t="shared" si="10"/>
        <v>0</v>
      </c>
      <c r="AC33" s="3" t="str">
        <f>IF(ISNUMBER(SEARCH("HS presta. Except",$E23)),SUBSTITUTE(MID(INDEX(E23:$E$40,MATCH("HS Presta. Except*",E23:$E$40,0)),4,70),"presta. Except","PRESTATION EXCEPTIONNELLE"),IF(ISNUMBER(SEARCH("RECUP CREDIT",$D23)),IF(AND(MONTH($B23)=5,DAY($B23)=1),$E23,""),IF(ISNUMBER(SEARCH("Presta Except",$E23)),"",$E23)))</f>
        <v/>
      </c>
      <c r="AF33" s="132">
        <f t="shared" si="11"/>
        <v>4</v>
      </c>
      <c r="AG33" s="133">
        <f t="shared" si="26"/>
        <v>43929</v>
      </c>
      <c r="AH33" s="134" t="str">
        <f t="shared" si="12"/>
        <v/>
      </c>
      <c r="AI33" s="135" t="str">
        <f t="shared" si="13"/>
        <v/>
      </c>
      <c r="AJ33" s="136" t="str">
        <f t="shared" si="14"/>
        <v/>
      </c>
      <c r="AK33" s="137" t="str">
        <f t="shared" si="15"/>
        <v/>
      </c>
      <c r="AL33" s="138" t="str">
        <f t="shared" si="16"/>
        <v/>
      </c>
      <c r="AM33" s="139"/>
      <c r="AN33" s="155"/>
      <c r="AO33" s="3" t="str">
        <f>IF(ISNUMBER(SEARCH("HS presta. Except",$E23)),SUBSTITUTE(MID(INDEX(E23:$E$40,MATCH("HS Presta. Except*",E23:$E$40,0)),4,70),"presta. Except","PRESTATION EXCEPTIONNELLE"),"")</f>
        <v/>
      </c>
      <c r="AR33" s="132">
        <f t="shared" si="17"/>
        <v>4</v>
      </c>
      <c r="AS33" s="133">
        <f t="shared" si="27"/>
        <v>43929</v>
      </c>
      <c r="AT33" s="134" t="str">
        <f t="shared" si="28"/>
        <v/>
      </c>
      <c r="AU33" s="135" t="str">
        <f t="shared" si="29"/>
        <v/>
      </c>
      <c r="AV33" s="136" t="str">
        <f t="shared" si="30"/>
        <v/>
      </c>
      <c r="AW33" s="137" t="str">
        <f t="shared" si="31"/>
        <v/>
      </c>
      <c r="AX33" s="138" t="str">
        <f t="shared" si="32"/>
        <v/>
      </c>
      <c r="AY33" s="139"/>
      <c r="AZ33" s="155"/>
      <c r="BA33" s="3" t="str">
        <f t="shared" si="33"/>
        <v/>
      </c>
      <c r="BD33" s="132">
        <f t="shared" si="18"/>
        <v>4</v>
      </c>
      <c r="BE33" s="133">
        <f t="shared" si="34"/>
        <v>43929</v>
      </c>
      <c r="BF33" s="134"/>
      <c r="BG33" s="135"/>
      <c r="BH33" s="136"/>
      <c r="BI33" s="137"/>
      <c r="BJ33" s="190">
        <f t="shared" si="35"/>
        <v>0</v>
      </c>
      <c r="BK33" s="155">
        <f t="shared" si="19"/>
        <v>0</v>
      </c>
      <c r="BL33" s="155">
        <f t="shared" si="36"/>
        <v>0</v>
      </c>
      <c r="BM33" s="3" t="str">
        <f t="shared" si="37"/>
        <v/>
      </c>
    </row>
    <row r="34" spans="1:65" ht="23" customHeight="1">
      <c r="A34" s="15">
        <f t="shared" si="1"/>
        <v>43940</v>
      </c>
      <c r="B34" s="75">
        <f t="shared" si="7"/>
        <v>43940</v>
      </c>
      <c r="C34" s="54" t="str">
        <f>INDEX('[4]Base de Travail Mensuelle'!$1:$1048576,MATCH($U$8,'[4]Base de Travail Mensuelle'!$A:$A,0),MATCH($B34,'[4]Base de Travail Mensuelle'!$1:$1,0))</f>
        <v>REPOS</v>
      </c>
      <c r="D34" s="55" t="str">
        <f>INDEX([4]Pointage!$1:$1048576,MATCH($U$8,[4]Pointage!$A:$A,0),MATCH(B34,[4]Pointage!$1:$1,0))</f>
        <v>REPOS</v>
      </c>
      <c r="E34" s="48" t="str">
        <f>IF(ISERROR(FIND("|",$D34,1)),IFERROR(VLOOKUP($D34,[4]ADMINISTRATIF!$K:$K,1,FALSE),""),LEFT($D34,FIND("|",$D34,1)-2))</f>
        <v/>
      </c>
      <c r="F34" s="113" t="str">
        <f>IF(ISERROR(FIND("|",$D34,1)),IFERROR(VLOOKUP($D34,[4]ADMINISTRATIF!$K:$K,1,FALSE),$D34),LEFT($D34,FIND("|",$D34,1)-2))</f>
        <v>REPOS</v>
      </c>
      <c r="G34" s="49" t="str">
        <f>IF(ISERROR(FIND("|",D34,1)),IFERROR(VLOOKUP($D34,[4]ADMINISTRATIF!$K:$N,4,FALSE),""),MID(D34,FIND("|",D34,1)+2,999))</f>
        <v/>
      </c>
      <c r="H34" s="29" t="str">
        <f t="shared" si="2"/>
        <v>-</v>
      </c>
      <c r="I34" s="30" t="str">
        <f t="shared" si="3"/>
        <v>-</v>
      </c>
      <c r="J34" s="30" t="str">
        <f t="shared" si="4"/>
        <v>-</v>
      </c>
      <c r="K34" s="30" t="str">
        <f t="shared" si="5"/>
        <v>-</v>
      </c>
      <c r="L34" s="87" t="str">
        <f>IF(AND(M34&gt;0,M34&lt;99),"-",IFERROR(HeureHN(H34,I34,B34,HSN_deb,HSN_fin,TRUE)+IF(J34="-",0,HeureHN(J34,K34,B34,HSN_deb,HSN_fin,TRUE)),"-"))</f>
        <v>-</v>
      </c>
      <c r="M34" s="88" t="str">
        <f>IFERROR(Heuredim(H34,I34,B34,HSN_deb,HSN_fin,TRUE)+IF(J34="-",0,Heuredim(J34,K34,B34,HSN_deb,HSN_fin,TRUE)),"-")</f>
        <v>-</v>
      </c>
      <c r="N34" s="89" t="str">
        <f>IFERROR(HeureHN(H34,I34,B34,HSNu_deb,HSNu_fin,TRUE)+IF(J34="-",0,HeureHN(J34,K34,B34,HSNu_deb,HSNu_fin,TRUE)),"-")</f>
        <v>-</v>
      </c>
      <c r="O34" s="90">
        <f t="shared" si="6"/>
        <v>0</v>
      </c>
      <c r="P34" s="99">
        <f>IFERROR(HeureHN(H34,I34,B34,HPN_deb,HPN_fin,TRUE)+IF(J34="-",0,HeureHN(J34,K34,B34,HPN_deb,HPN_fin,TRUE)),"0")+IF(ISERROR(FIND("&amp;",$F34,1)),IFERROR(VLOOKUP($F34,[4]ADMINISTRATIF!$A:$E,5,FALSE),"0"),IFERROR(VLOOKUP(LEFT($F34,IF(ISERROR(FIND("&amp;",$F34,1)),FIND("&amp;",$F34,1)-2,FIND("&amp;",$F34,1)-2)),[4]ADMINISTRATIF!$A:$E,5,FALSE),"0"))</f>
        <v>0</v>
      </c>
      <c r="Q34" s="32">
        <f>IF(ISERROR(FIND("&amp;",$F34,1)),IFERROR(VLOOKUP($F34,[4]ADMINISTRATIF!$A:$F,6,FALSE),"0"),IFERROR(VLOOKUP(LEFT($F34,IF(ISERROR(FIND("&amp;",$F34,1)),FIND("&amp;",$F34,1)-2,FIND("&amp;",$F34,1)-2)),[4]ADMINISTRATIF!$A:$F,6,FALSE),"0"))</f>
        <v>0</v>
      </c>
      <c r="T34" s="132">
        <f t="shared" si="8"/>
        <v>5</v>
      </c>
      <c r="U34" s="133">
        <f t="shared" si="20"/>
        <v>43930</v>
      </c>
      <c r="V34" s="134" t="str">
        <f t="shared" si="21"/>
        <v>16:30-18:30</v>
      </c>
      <c r="W34" s="135">
        <f t="shared" ca="1" si="22"/>
        <v>2.0000000000000009</v>
      </c>
      <c r="X34" s="136" t="str">
        <f t="shared" ca="1" si="23"/>
        <v>-</v>
      </c>
      <c r="Y34" s="137">
        <f t="shared" ca="1" si="24"/>
        <v>0</v>
      </c>
      <c r="Z34" s="138">
        <f t="shared" ca="1" si="25"/>
        <v>2.0000000000000009</v>
      </c>
      <c r="AA34" s="139">
        <f t="shared" ca="1" si="9"/>
        <v>0</v>
      </c>
      <c r="AB34" s="140">
        <f t="shared" si="10"/>
        <v>0</v>
      </c>
      <c r="AC34" s="3" t="str">
        <f>IF(ISNUMBER(SEARCH("HS presta. Except",$E24)),SUBSTITUTE(MID(INDEX(E24:$E$40,MATCH("HS Presta. Except*",E24:$E$40,0)),4,70),"presta. Except","PRESTATION EXCEPTIONNELLE"),IF(ISNUMBER(SEARCH("RECUP CREDIT",$D24)),IF(AND(MONTH($B24)=5,DAY($B24)=1),$E24,""),IF(ISNUMBER(SEARCH("Presta Except",$E24)),"",$E24)))</f>
        <v>Standard 8H-12H/13H-16H30</v>
      </c>
      <c r="AF34" s="132">
        <f t="shared" si="11"/>
        <v>5</v>
      </c>
      <c r="AG34" s="133">
        <f t="shared" si="26"/>
        <v>43930</v>
      </c>
      <c r="AH34" s="134" t="str">
        <f t="shared" si="12"/>
        <v/>
      </c>
      <c r="AI34" s="135" t="str">
        <f t="shared" si="13"/>
        <v/>
      </c>
      <c r="AJ34" s="136" t="str">
        <f t="shared" si="14"/>
        <v/>
      </c>
      <c r="AK34" s="137" t="str">
        <f t="shared" si="15"/>
        <v/>
      </c>
      <c r="AL34" s="138" t="str">
        <f t="shared" si="16"/>
        <v/>
      </c>
      <c r="AM34" s="139"/>
      <c r="AN34" s="155"/>
      <c r="AO34" s="3" t="str">
        <f>IF(ISNUMBER(SEARCH("HS presta. Except",$E24)),SUBSTITUTE(MID(INDEX(E24:$E$40,MATCH("HS Presta. Except*",E24:$E$40,0)),4,70),"presta. Except","PRESTATION EXCEPTIONNELLE"),"")</f>
        <v/>
      </c>
      <c r="AR34" s="132">
        <f t="shared" si="17"/>
        <v>5</v>
      </c>
      <c r="AS34" s="133">
        <f t="shared" si="27"/>
        <v>43930</v>
      </c>
      <c r="AT34" s="134" t="str">
        <f t="shared" si="28"/>
        <v/>
      </c>
      <c r="AU34" s="135" t="str">
        <f t="shared" si="29"/>
        <v/>
      </c>
      <c r="AV34" s="136" t="str">
        <f t="shared" si="30"/>
        <v/>
      </c>
      <c r="AW34" s="137" t="str">
        <f t="shared" si="31"/>
        <v/>
      </c>
      <c r="AX34" s="138" t="str">
        <f t="shared" si="32"/>
        <v/>
      </c>
      <c r="AY34" s="139"/>
      <c r="AZ34" s="155"/>
      <c r="BA34" s="3" t="str">
        <f t="shared" si="33"/>
        <v/>
      </c>
      <c r="BD34" s="132">
        <f t="shared" si="18"/>
        <v>5</v>
      </c>
      <c r="BE34" s="133">
        <f t="shared" si="34"/>
        <v>43930</v>
      </c>
      <c r="BF34" s="134"/>
      <c r="BG34" s="135"/>
      <c r="BH34" s="136"/>
      <c r="BI34" s="137"/>
      <c r="BJ34" s="190">
        <f t="shared" si="35"/>
        <v>0</v>
      </c>
      <c r="BK34" s="155">
        <f t="shared" si="19"/>
        <v>0</v>
      </c>
      <c r="BL34" s="155">
        <f t="shared" si="36"/>
        <v>0</v>
      </c>
      <c r="BM34" s="3" t="str">
        <f t="shared" si="37"/>
        <v/>
      </c>
    </row>
    <row r="35" spans="1:65" ht="23" customHeight="1" thickBot="1">
      <c r="A35" s="16">
        <f t="shared" si="1"/>
        <v>43941</v>
      </c>
      <c r="B35" s="76">
        <f t="shared" si="7"/>
        <v>43941</v>
      </c>
      <c r="C35" s="57" t="str">
        <f>INDEX('[4]Base de Travail Mensuelle'!$1:$1048576,MATCH($U$8,'[4]Base de Travail Mensuelle'!$A:$A,0),MATCH($B35,'[4]Base de Travail Mensuelle'!$1:$1,0))</f>
        <v>Standard 8H-12H/13H-16H30 | 16:30-18:30</v>
      </c>
      <c r="D35" s="58" t="str">
        <f>INDEX([4]Pointage!$1:$1048576,MATCH($U$8,[4]Pointage!$A:$A,0),MATCH(B35,[4]Pointage!$1:$1,0))</f>
        <v>Standard 8H-12H/13H-16H30 | 16:30-18:30</v>
      </c>
      <c r="E35" s="50" t="str">
        <f>IF(ISERROR(FIND("|",$D35,1)),IFERROR(VLOOKUP($D35,[4]ADMINISTRATIF!$K:$K,1,FALSE),""),LEFT($D35,FIND("|",$D35,1)-2))</f>
        <v>Standard 8H-12H/13H-16H30</v>
      </c>
      <c r="F35" s="114" t="str">
        <f>IF(ISERROR(FIND("|",$D35,1)),IFERROR(VLOOKUP($D35,[4]ADMINISTRATIF!$K:$K,1,FALSE),$D35),LEFT($D35,FIND("|",$D35,1)-2))</f>
        <v>Standard 8H-12H/13H-16H30</v>
      </c>
      <c r="G35" s="51" t="str">
        <f>IF(ISERROR(FIND("|",D35,1)),IFERROR(VLOOKUP($D35,[4]ADMINISTRATIF!$K:$N,4,FALSE),""),MID(D35,FIND("|",D35,1)+2,999))</f>
        <v>16:30-18:30</v>
      </c>
      <c r="H35" s="33">
        <f t="shared" si="2"/>
        <v>0.6875</v>
      </c>
      <c r="I35" s="34">
        <f t="shared" si="3"/>
        <v>0.77083333333333337</v>
      </c>
      <c r="J35" s="34" t="str">
        <f t="shared" si="4"/>
        <v>-</v>
      </c>
      <c r="K35" s="34" t="str">
        <f t="shared" si="5"/>
        <v>-</v>
      </c>
      <c r="L35" s="91">
        <f ca="1">IF(AND(M35&gt;0,M35&lt;99),"-",IFERROR(HeureHN(H35,I35,B35,HSN_deb,HSN_fin,TRUE)+IF(J35="-",0,HeureHN(J35,K35,B35,HSN_deb,HSN_fin,TRUE)),"-"))</f>
        <v>2.0000000000000009</v>
      </c>
      <c r="M35" s="92" t="str">
        <f ca="1">IFERROR(Heuredim(H35,I35,B35,HSN_deb,HSN_fin,TRUE)+IF(J35="-",0,Heuredim(J35,K35,B35,HSN_deb,HSN_fin,TRUE)),"-")</f>
        <v>-</v>
      </c>
      <c r="N35" s="93">
        <f ca="1">IFERROR(HeureHN(H35,I35,B35,HSNu_deb,HSNu_fin,TRUE)+IF(J35="-",0,HeureHN(J35,K35,B35,HSNu_deb,HSNu_fin,TRUE)),"-")</f>
        <v>0</v>
      </c>
      <c r="O35" s="94">
        <f t="shared" ca="1" si="6"/>
        <v>2.0000000000000009</v>
      </c>
      <c r="P35" s="100">
        <f ca="1">IFERROR(HeureHN(H35,I35,B35,HPN_deb,HPN_fin,TRUE)+IF(J35="-",0,HeureHN(J35,K35,B35,HPN_deb,HPN_fin,TRUE)),"0")+IF(ISERROR(FIND("&amp;",$F35,1)),IFERROR(VLOOKUP($F35,[4]ADMINISTRATIF!$A:$E,5,FALSE),"0"),IFERROR(VLOOKUP(LEFT($F35,IF(ISERROR(FIND("&amp;",$F35,1)),FIND("&amp;",$F35,1)-2,FIND("&amp;",$F35,1)-2)),[4]ADMINISTRATIF!$A:$E,5,FALSE),"0"))</f>
        <v>0</v>
      </c>
      <c r="Q35" s="36">
        <f>IF(ISERROR(FIND("&amp;",$F35,1)),IFERROR(VLOOKUP($F35,[4]ADMINISTRATIF!$A:$F,6,FALSE),"0"),IFERROR(VLOOKUP(LEFT($F35,IF(ISERROR(FIND("&amp;",$F35,1)),FIND("&amp;",$F35,1)-2,FIND("&amp;",$F35,1)-2)),[4]ADMINISTRATIF!$A:$F,6,FALSE),"0"))</f>
        <v>0</v>
      </c>
      <c r="T35" s="132">
        <f t="shared" si="8"/>
        <v>6</v>
      </c>
      <c r="U35" s="133">
        <f t="shared" si="20"/>
        <v>43931</v>
      </c>
      <c r="V35" s="134" t="str">
        <f t="shared" si="21"/>
        <v>16:30-18:30</v>
      </c>
      <c r="W35" s="135">
        <f t="shared" ca="1" si="22"/>
        <v>2.0000000000000009</v>
      </c>
      <c r="X35" s="136" t="str">
        <f t="shared" ca="1" si="23"/>
        <v>-</v>
      </c>
      <c r="Y35" s="137">
        <f t="shared" ca="1" si="24"/>
        <v>0</v>
      </c>
      <c r="Z35" s="138">
        <f t="shared" ca="1" si="25"/>
        <v>2.0000000000000009</v>
      </c>
      <c r="AA35" s="139">
        <f t="shared" ca="1" si="9"/>
        <v>0</v>
      </c>
      <c r="AB35" s="140">
        <f t="shared" si="10"/>
        <v>0</v>
      </c>
      <c r="AC35" s="3" t="str">
        <f>IF(ISNUMBER(SEARCH("HS presta. Except",$E25)),SUBSTITUTE(MID(INDEX(E25:$E$40,MATCH("HS Presta. Except*",E25:$E$40,0)),4,70),"presta. Except","PRESTATION EXCEPTIONNELLE"),IF(ISNUMBER(SEARCH("RECUP CREDIT",$D25)),IF(AND(MONTH($B25)=5,DAY($B25)=1),$E25,""),IF(ISNUMBER(SEARCH("Presta Except",$E25)),"",$E25)))</f>
        <v>Standard 8H-12H/13H-16H30</v>
      </c>
      <c r="AF35" s="132">
        <f t="shared" si="11"/>
        <v>6</v>
      </c>
      <c r="AG35" s="133">
        <f t="shared" si="26"/>
        <v>43931</v>
      </c>
      <c r="AH35" s="134" t="str">
        <f t="shared" si="12"/>
        <v/>
      </c>
      <c r="AI35" s="135" t="str">
        <f t="shared" si="13"/>
        <v/>
      </c>
      <c r="AJ35" s="136" t="str">
        <f t="shared" si="14"/>
        <v/>
      </c>
      <c r="AK35" s="137" t="str">
        <f t="shared" si="15"/>
        <v/>
      </c>
      <c r="AL35" s="138" t="str">
        <f t="shared" si="16"/>
        <v/>
      </c>
      <c r="AM35" s="139"/>
      <c r="AN35" s="155"/>
      <c r="AO35" s="3" t="str">
        <f>IF(ISNUMBER(SEARCH("HS presta. Except",$E25)),SUBSTITUTE(MID(INDEX(E25:$E$40,MATCH("HS Presta. Except*",E25:$E$40,0)),4,70),"presta. Except","PRESTATION EXCEPTIONNELLE"),"")</f>
        <v/>
      </c>
      <c r="AR35" s="132">
        <f t="shared" si="17"/>
        <v>6</v>
      </c>
      <c r="AS35" s="133">
        <f t="shared" si="27"/>
        <v>43931</v>
      </c>
      <c r="AT35" s="134" t="str">
        <f t="shared" si="28"/>
        <v/>
      </c>
      <c r="AU35" s="135" t="str">
        <f t="shared" si="29"/>
        <v/>
      </c>
      <c r="AV35" s="136" t="str">
        <f t="shared" si="30"/>
        <v/>
      </c>
      <c r="AW35" s="137" t="str">
        <f t="shared" si="31"/>
        <v/>
      </c>
      <c r="AX35" s="138" t="str">
        <f t="shared" si="32"/>
        <v/>
      </c>
      <c r="AY35" s="139"/>
      <c r="AZ35" s="155"/>
      <c r="BA35" s="3" t="str">
        <f t="shared" si="33"/>
        <v/>
      </c>
      <c r="BD35" s="132">
        <f t="shared" si="18"/>
        <v>6</v>
      </c>
      <c r="BE35" s="133">
        <f t="shared" si="34"/>
        <v>43931</v>
      </c>
      <c r="BF35" s="134"/>
      <c r="BG35" s="135"/>
      <c r="BH35" s="136"/>
      <c r="BI35" s="137"/>
      <c r="BJ35" s="190">
        <f t="shared" si="35"/>
        <v>0</v>
      </c>
      <c r="BK35" s="155">
        <f t="shared" si="19"/>
        <v>0</v>
      </c>
      <c r="BL35" s="155">
        <f t="shared" si="36"/>
        <v>0</v>
      </c>
      <c r="BM35" s="3" t="str">
        <f t="shared" si="37"/>
        <v/>
      </c>
    </row>
    <row r="36" spans="1:65" ht="23" customHeight="1" thickBot="1">
      <c r="A36"/>
      <c r="B36"/>
      <c r="C36"/>
      <c r="D36"/>
      <c r="E36"/>
      <c r="F36"/>
      <c r="G36"/>
      <c r="H36" s="37"/>
      <c r="I36" s="37"/>
      <c r="J36" s="37"/>
      <c r="K36" s="37"/>
      <c r="L36" s="95">
        <f t="shared" ref="L36:P36" ca="1" si="38">SUM(L5:L35)</f>
        <v>29.000000000000007</v>
      </c>
      <c r="M36" s="96">
        <f t="shared" ca="1" si="38"/>
        <v>0</v>
      </c>
      <c r="N36" s="96">
        <f t="shared" ca="1" si="38"/>
        <v>0</v>
      </c>
      <c r="O36" s="97">
        <f t="shared" ca="1" si="38"/>
        <v>29.000000000000007</v>
      </c>
      <c r="P36" s="101">
        <f t="shared" ca="1" si="38"/>
        <v>0</v>
      </c>
      <c r="Q36" s="38">
        <f>SUM(Q5:Q35)</f>
        <v>0</v>
      </c>
      <c r="T36" s="132">
        <f t="shared" si="8"/>
        <v>7</v>
      </c>
      <c r="U36" s="133">
        <f t="shared" si="20"/>
        <v>43932</v>
      </c>
      <c r="V36" s="134" t="str">
        <f t="shared" si="21"/>
        <v/>
      </c>
      <c r="W36" s="135" t="str">
        <f t="shared" si="22"/>
        <v>-</v>
      </c>
      <c r="X36" s="136" t="str">
        <f t="shared" si="23"/>
        <v>-</v>
      </c>
      <c r="Y36" s="137" t="str">
        <f t="shared" si="24"/>
        <v>-</v>
      </c>
      <c r="Z36" s="138">
        <f t="shared" si="25"/>
        <v>0</v>
      </c>
      <c r="AA36" s="139">
        <f t="shared" si="9"/>
        <v>0</v>
      </c>
      <c r="AB36" s="140">
        <f t="shared" si="10"/>
        <v>0</v>
      </c>
      <c r="AC36" s="3" t="str">
        <f>IF(ISNUMBER(SEARCH("HS presta. Except",$E26)),SUBSTITUTE(MID(INDEX(E26:$E$40,MATCH("HS Presta. Except*",E26:$E$40,0)),4,70),"presta. Except","PRESTATION EXCEPTIONNELLE"),IF(ISNUMBER(SEARCH("RECUP CREDIT",$D26)),IF(AND(MONTH($B26)=5,DAY($B26)=1),$E26,""),IF(ISNUMBER(SEARCH("Presta Except",$E26)),"",$E26)))</f>
        <v/>
      </c>
      <c r="AF36" s="132">
        <f t="shared" si="11"/>
        <v>7</v>
      </c>
      <c r="AG36" s="133">
        <f t="shared" si="26"/>
        <v>43932</v>
      </c>
      <c r="AH36" s="134" t="str">
        <f t="shared" si="12"/>
        <v/>
      </c>
      <c r="AI36" s="135" t="str">
        <f t="shared" si="13"/>
        <v/>
      </c>
      <c r="AJ36" s="136" t="str">
        <f t="shared" si="14"/>
        <v/>
      </c>
      <c r="AK36" s="137" t="str">
        <f t="shared" si="15"/>
        <v/>
      </c>
      <c r="AL36" s="138" t="str">
        <f t="shared" si="16"/>
        <v/>
      </c>
      <c r="AM36" s="139"/>
      <c r="AN36" s="155"/>
      <c r="AO36" s="3" t="str">
        <f>IF(ISNUMBER(SEARCH("HS presta. Except",$E26)),SUBSTITUTE(MID(INDEX(E26:$E$40,MATCH("HS Presta. Except*",E26:$E$40,0)),4,70),"presta. Except","PRESTATION EXCEPTIONNELLE"),"")</f>
        <v/>
      </c>
      <c r="AR36" s="132">
        <f t="shared" si="17"/>
        <v>7</v>
      </c>
      <c r="AS36" s="133">
        <f t="shared" si="27"/>
        <v>43932</v>
      </c>
      <c r="AT36" s="134" t="str">
        <f t="shared" si="28"/>
        <v/>
      </c>
      <c r="AU36" s="135" t="str">
        <f t="shared" si="29"/>
        <v/>
      </c>
      <c r="AV36" s="136" t="str">
        <f t="shared" si="30"/>
        <v/>
      </c>
      <c r="AW36" s="137" t="str">
        <f t="shared" si="31"/>
        <v/>
      </c>
      <c r="AX36" s="138" t="str">
        <f t="shared" si="32"/>
        <v/>
      </c>
      <c r="AY36" s="139"/>
      <c r="AZ36" s="155"/>
      <c r="BA36" s="3" t="str">
        <f t="shared" si="33"/>
        <v/>
      </c>
      <c r="BD36" s="132">
        <f t="shared" si="18"/>
        <v>7</v>
      </c>
      <c r="BE36" s="133">
        <f t="shared" si="34"/>
        <v>43932</v>
      </c>
      <c r="BF36" s="134"/>
      <c r="BG36" s="135"/>
      <c r="BH36" s="136"/>
      <c r="BI36" s="137"/>
      <c r="BJ36" s="190">
        <f t="shared" si="35"/>
        <v>0</v>
      </c>
      <c r="BK36" s="155">
        <f t="shared" si="19"/>
        <v>0</v>
      </c>
      <c r="BL36" s="155">
        <f t="shared" si="36"/>
        <v>0</v>
      </c>
      <c r="BM36" s="3" t="str">
        <f t="shared" si="37"/>
        <v/>
      </c>
    </row>
    <row r="37" spans="1:65" ht="23" customHeight="1">
      <c r="A37"/>
      <c r="B37"/>
      <c r="C37"/>
      <c r="D37"/>
      <c r="E37"/>
      <c r="F37"/>
      <c r="G37"/>
      <c r="H37" s="37"/>
      <c r="I37" s="37"/>
      <c r="J37" s="37"/>
      <c r="K37" s="37"/>
      <c r="L37" s="39"/>
      <c r="M37" s="39"/>
      <c r="N37" s="39"/>
      <c r="O37" s="39"/>
      <c r="P37" s="39"/>
      <c r="Q37" s="39"/>
      <c r="T37" s="132">
        <f t="shared" si="8"/>
        <v>1</v>
      </c>
      <c r="U37" s="133">
        <f t="shared" si="20"/>
        <v>43933</v>
      </c>
      <c r="V37" s="134" t="str">
        <f t="shared" si="21"/>
        <v/>
      </c>
      <c r="W37" s="135" t="str">
        <f t="shared" si="22"/>
        <v>-</v>
      </c>
      <c r="X37" s="136" t="str">
        <f t="shared" si="23"/>
        <v>-</v>
      </c>
      <c r="Y37" s="137" t="str">
        <f t="shared" si="24"/>
        <v>-</v>
      </c>
      <c r="Z37" s="138">
        <f t="shared" si="25"/>
        <v>0</v>
      </c>
      <c r="AA37" s="139">
        <f t="shared" si="9"/>
        <v>0</v>
      </c>
      <c r="AB37" s="140">
        <f t="shared" si="10"/>
        <v>0</v>
      </c>
      <c r="AC37" s="3" t="str">
        <f>IF(ISNUMBER(SEARCH("HS presta. Except",$E27)),SUBSTITUTE(MID(INDEX(E27:$E$40,MATCH("HS Presta. Except*",E27:$E$40,0)),4,70),"presta. Except","PRESTATION EXCEPTIONNELLE"),IF(ISNUMBER(SEARCH("RECUP CREDIT",$D27)),IF(AND(MONTH($B27)=5,DAY($B27)=1),$E27,""),IF(ISNUMBER(SEARCH("Presta Except",$E27)),"",$E27)))</f>
        <v/>
      </c>
      <c r="AF37" s="132">
        <f t="shared" si="11"/>
        <v>1</v>
      </c>
      <c r="AG37" s="133">
        <f t="shared" si="26"/>
        <v>43933</v>
      </c>
      <c r="AH37" s="134" t="str">
        <f t="shared" si="12"/>
        <v/>
      </c>
      <c r="AI37" s="135" t="str">
        <f t="shared" si="13"/>
        <v/>
      </c>
      <c r="AJ37" s="136" t="str">
        <f t="shared" si="14"/>
        <v/>
      </c>
      <c r="AK37" s="137" t="str">
        <f t="shared" si="15"/>
        <v/>
      </c>
      <c r="AL37" s="138" t="str">
        <f t="shared" si="16"/>
        <v/>
      </c>
      <c r="AM37" s="139"/>
      <c r="AN37" s="155"/>
      <c r="AO37" s="3" t="str">
        <f>IF(ISNUMBER(SEARCH("HS presta. Except",$E27)),SUBSTITUTE(MID(INDEX(E27:$E$40,MATCH("HS Presta. Except*",E27:$E$40,0)),4,70),"presta. Except","PRESTATION EXCEPTIONNELLE"),"")</f>
        <v/>
      </c>
      <c r="AR37" s="132">
        <f t="shared" si="17"/>
        <v>1</v>
      </c>
      <c r="AS37" s="133">
        <f t="shared" si="27"/>
        <v>43933</v>
      </c>
      <c r="AT37" s="134" t="str">
        <f t="shared" si="28"/>
        <v/>
      </c>
      <c r="AU37" s="135" t="str">
        <f t="shared" si="29"/>
        <v/>
      </c>
      <c r="AV37" s="136" t="str">
        <f t="shared" si="30"/>
        <v/>
      </c>
      <c r="AW37" s="137" t="str">
        <f t="shared" si="31"/>
        <v/>
      </c>
      <c r="AX37" s="138" t="str">
        <f t="shared" si="32"/>
        <v/>
      </c>
      <c r="AY37" s="139"/>
      <c r="AZ37" s="155"/>
      <c r="BA37" s="3" t="str">
        <f t="shared" si="33"/>
        <v/>
      </c>
      <c r="BD37" s="132">
        <f t="shared" si="18"/>
        <v>1</v>
      </c>
      <c r="BE37" s="133">
        <f t="shared" si="34"/>
        <v>43933</v>
      </c>
      <c r="BF37" s="134"/>
      <c r="BG37" s="135"/>
      <c r="BH37" s="136"/>
      <c r="BI37" s="137"/>
      <c r="BJ37" s="190">
        <f t="shared" si="35"/>
        <v>0</v>
      </c>
      <c r="BK37" s="155">
        <f t="shared" si="19"/>
        <v>0</v>
      </c>
      <c r="BL37" s="155">
        <f t="shared" si="36"/>
        <v>0</v>
      </c>
      <c r="BM37" s="3" t="str">
        <f t="shared" si="37"/>
        <v/>
      </c>
    </row>
    <row r="38" spans="1:65" ht="23" customHeight="1">
      <c r="A38"/>
      <c r="B38"/>
      <c r="C38"/>
      <c r="D38"/>
      <c r="E38"/>
      <c r="F38"/>
      <c r="G38"/>
      <c r="H38" s="37"/>
      <c r="I38" s="37"/>
      <c r="J38" s="37"/>
      <c r="K38" s="37"/>
      <c r="L38" s="39"/>
      <c r="M38" s="39"/>
      <c r="N38" s="39"/>
      <c r="O38" s="39"/>
      <c r="P38" s="39"/>
      <c r="Q38" s="39"/>
      <c r="T38" s="132">
        <f t="shared" si="8"/>
        <v>2</v>
      </c>
      <c r="U38" s="133">
        <f t="shared" si="20"/>
        <v>43934</v>
      </c>
      <c r="V38" s="134" t="str">
        <f t="shared" si="21"/>
        <v>13:00-20:00</v>
      </c>
      <c r="W38" s="135">
        <f t="shared" ca="1" si="22"/>
        <v>7.0000000000000018</v>
      </c>
      <c r="X38" s="136" t="str">
        <f t="shared" ca="1" si="23"/>
        <v>-</v>
      </c>
      <c r="Y38" s="137">
        <f t="shared" ca="1" si="24"/>
        <v>0</v>
      </c>
      <c r="Z38" s="138">
        <f t="shared" ca="1" si="25"/>
        <v>7.0000000000000018</v>
      </c>
      <c r="AA38" s="139">
        <f t="shared" ca="1" si="9"/>
        <v>0</v>
      </c>
      <c r="AB38" s="140">
        <f t="shared" si="10"/>
        <v>0</v>
      </c>
      <c r="AC38" s="3" t="str">
        <f>IF(ISNUMBER(SEARCH("HS presta. Except",$E28)),SUBSTITUTE(MID(INDEX(E28:$E$40,MATCH("HS Presta. Except*",E28:$E$40,0)),4,70),"presta. Except","PRESTATION EXCEPTIONNELLE"),IF(ISNUMBER(SEARCH("RECUP CREDIT",$D28)),IF(AND(MONTH($B28)=5,DAY($B28)=1),$E28,""),IF(ISNUMBER(SEARCH("Presta Except",$E28)),"",$E28)))</f>
        <v>VN DIM 13H-20H</v>
      </c>
      <c r="AF38" s="132">
        <f t="shared" si="11"/>
        <v>2</v>
      </c>
      <c r="AG38" s="133">
        <f t="shared" si="26"/>
        <v>43934</v>
      </c>
      <c r="AH38" s="134" t="str">
        <f t="shared" si="12"/>
        <v/>
      </c>
      <c r="AI38" s="135" t="str">
        <f t="shared" si="13"/>
        <v/>
      </c>
      <c r="AJ38" s="136" t="str">
        <f t="shared" si="14"/>
        <v/>
      </c>
      <c r="AK38" s="137" t="str">
        <f t="shared" si="15"/>
        <v/>
      </c>
      <c r="AL38" s="138" t="str">
        <f t="shared" si="16"/>
        <v/>
      </c>
      <c r="AM38" s="139"/>
      <c r="AN38" s="155"/>
      <c r="AO38" s="3" t="str">
        <f>IF(ISNUMBER(SEARCH("HS presta. Except",$E28)),SUBSTITUTE(MID(INDEX(E28:$E$40,MATCH("HS Presta. Except*",E28:$E$40,0)),4,70),"presta. Except","PRESTATION EXCEPTIONNELLE"),"")</f>
        <v/>
      </c>
      <c r="AR38" s="132">
        <f t="shared" si="17"/>
        <v>2</v>
      </c>
      <c r="AS38" s="133">
        <f t="shared" si="27"/>
        <v>43934</v>
      </c>
      <c r="AT38" s="134" t="str">
        <f t="shared" si="28"/>
        <v/>
      </c>
      <c r="AU38" s="135" t="str">
        <f t="shared" si="29"/>
        <v/>
      </c>
      <c r="AV38" s="136" t="str">
        <f t="shared" si="30"/>
        <v/>
      </c>
      <c r="AW38" s="137" t="str">
        <f t="shared" si="31"/>
        <v/>
      </c>
      <c r="AX38" s="138" t="str">
        <f t="shared" si="32"/>
        <v/>
      </c>
      <c r="AY38" s="139"/>
      <c r="AZ38" s="155"/>
      <c r="BA38" s="3" t="str">
        <f t="shared" si="33"/>
        <v/>
      </c>
      <c r="BD38" s="132">
        <f t="shared" si="18"/>
        <v>2</v>
      </c>
      <c r="BE38" s="133">
        <f t="shared" si="34"/>
        <v>43934</v>
      </c>
      <c r="BF38" s="134"/>
      <c r="BG38" s="135"/>
      <c r="BH38" s="136"/>
      <c r="BI38" s="137"/>
      <c r="BJ38" s="190">
        <f t="shared" si="35"/>
        <v>0</v>
      </c>
      <c r="BK38" s="155">
        <f t="shared" si="19"/>
        <v>0</v>
      </c>
      <c r="BL38" s="155">
        <f t="shared" si="36"/>
        <v>0</v>
      </c>
      <c r="BM38" s="3" t="str">
        <f t="shared" si="37"/>
        <v/>
      </c>
    </row>
    <row r="39" spans="1:65" ht="23" customHeight="1">
      <c r="A39"/>
      <c r="B39"/>
      <c r="C39"/>
      <c r="D39"/>
      <c r="E39"/>
      <c r="F39"/>
      <c r="G39"/>
      <c r="H39" s="37"/>
      <c r="I39" s="37"/>
      <c r="J39" s="37"/>
      <c r="K39" s="37"/>
      <c r="L39" s="39"/>
      <c r="M39" s="39"/>
      <c r="N39" s="39"/>
      <c r="O39" s="39"/>
      <c r="P39" s="39"/>
      <c r="Q39" s="39"/>
      <c r="T39" s="132">
        <f t="shared" si="8"/>
        <v>3</v>
      </c>
      <c r="U39" s="133">
        <f t="shared" si="20"/>
        <v>43935</v>
      </c>
      <c r="V39" s="134" t="str">
        <f t="shared" si="21"/>
        <v>16:30-18:30</v>
      </c>
      <c r="W39" s="135">
        <f t="shared" ca="1" si="22"/>
        <v>2.0000000000000009</v>
      </c>
      <c r="X39" s="136" t="str">
        <f t="shared" ca="1" si="23"/>
        <v>-</v>
      </c>
      <c r="Y39" s="137">
        <f t="shared" ca="1" si="24"/>
        <v>0</v>
      </c>
      <c r="Z39" s="138">
        <f t="shared" ca="1" si="25"/>
        <v>2.0000000000000009</v>
      </c>
      <c r="AA39" s="139">
        <f t="shared" ca="1" si="9"/>
        <v>0</v>
      </c>
      <c r="AB39" s="140">
        <f t="shared" si="10"/>
        <v>0</v>
      </c>
      <c r="AC39" s="3" t="str">
        <f>IF(ISNUMBER(SEARCH("HS presta. Except",$E29)),SUBSTITUTE(MID(INDEX(E29:$E$40,MATCH("HS Presta. Except*",E29:$E$40,0)),4,70),"presta. Except","PRESTATION EXCEPTIONNELLE"),IF(ISNUMBER(SEARCH("RECUP CREDIT",$D29)),IF(AND(MONTH($B29)=5,DAY($B29)=1),$E29,""),IF(ISNUMBER(SEARCH("Presta Except",$E29)),"",$E29)))</f>
        <v>Standard 8H-12H/13H-16H30</v>
      </c>
      <c r="AF39" s="132">
        <f t="shared" si="11"/>
        <v>3</v>
      </c>
      <c r="AG39" s="133">
        <f t="shared" si="26"/>
        <v>43935</v>
      </c>
      <c r="AH39" s="134" t="str">
        <f t="shared" si="12"/>
        <v/>
      </c>
      <c r="AI39" s="135" t="str">
        <f t="shared" si="13"/>
        <v/>
      </c>
      <c r="AJ39" s="136" t="str">
        <f t="shared" si="14"/>
        <v/>
      </c>
      <c r="AK39" s="137" t="str">
        <f t="shared" si="15"/>
        <v/>
      </c>
      <c r="AL39" s="138" t="str">
        <f t="shared" si="16"/>
        <v/>
      </c>
      <c r="AM39" s="139"/>
      <c r="AN39" s="155"/>
      <c r="AO39" s="3" t="str">
        <f>IF(ISNUMBER(SEARCH("HS presta. Except",$E29)),SUBSTITUTE(MID(INDEX(E29:$E$40,MATCH("HS Presta. Except*",E29:$E$40,0)),4,70),"presta. Except","PRESTATION EXCEPTIONNELLE"),"")</f>
        <v/>
      </c>
      <c r="AR39" s="132">
        <f t="shared" si="17"/>
        <v>3</v>
      </c>
      <c r="AS39" s="133">
        <f t="shared" si="27"/>
        <v>43935</v>
      </c>
      <c r="AT39" s="134" t="str">
        <f t="shared" si="28"/>
        <v/>
      </c>
      <c r="AU39" s="135" t="str">
        <f t="shared" si="29"/>
        <v/>
      </c>
      <c r="AV39" s="136" t="str">
        <f t="shared" si="30"/>
        <v/>
      </c>
      <c r="AW39" s="137" t="str">
        <f t="shared" si="31"/>
        <v/>
      </c>
      <c r="AX39" s="138" t="str">
        <f t="shared" si="32"/>
        <v/>
      </c>
      <c r="AY39" s="139"/>
      <c r="AZ39" s="155"/>
      <c r="BA39" s="3" t="str">
        <f t="shared" si="33"/>
        <v/>
      </c>
      <c r="BD39" s="132">
        <f t="shared" si="18"/>
        <v>3</v>
      </c>
      <c r="BE39" s="133">
        <f t="shared" si="34"/>
        <v>43935</v>
      </c>
      <c r="BF39" s="134"/>
      <c r="BG39" s="135"/>
      <c r="BH39" s="136"/>
      <c r="BI39" s="137"/>
      <c r="BJ39" s="190">
        <f t="shared" si="35"/>
        <v>0</v>
      </c>
      <c r="BK39" s="155">
        <f t="shared" si="19"/>
        <v>0</v>
      </c>
      <c r="BL39" s="155">
        <f t="shared" si="36"/>
        <v>0</v>
      </c>
      <c r="BM39" s="3" t="str">
        <f t="shared" si="37"/>
        <v/>
      </c>
    </row>
    <row r="40" spans="1:65" ht="23" customHeight="1">
      <c r="A40"/>
      <c r="B40"/>
      <c r="C40"/>
      <c r="D40"/>
      <c r="E40"/>
      <c r="F40"/>
      <c r="G40"/>
      <c r="H40" s="37"/>
      <c r="I40" s="37"/>
      <c r="J40" s="37"/>
      <c r="K40" s="37"/>
      <c r="O40" s="40"/>
      <c r="P40" s="40"/>
      <c r="Q40" s="40"/>
      <c r="T40" s="132">
        <f t="shared" si="8"/>
        <v>4</v>
      </c>
      <c r="U40" s="133">
        <f t="shared" si="20"/>
        <v>43936</v>
      </c>
      <c r="V40" s="134" t="str">
        <f t="shared" si="21"/>
        <v/>
      </c>
      <c r="W40" s="135" t="str">
        <f t="shared" si="22"/>
        <v>-</v>
      </c>
      <c r="X40" s="136" t="str">
        <f t="shared" si="23"/>
        <v>-</v>
      </c>
      <c r="Y40" s="137" t="str">
        <f t="shared" si="24"/>
        <v>-</v>
      </c>
      <c r="Z40" s="138">
        <f t="shared" si="25"/>
        <v>0</v>
      </c>
      <c r="AA40" s="139">
        <f t="shared" si="9"/>
        <v>0</v>
      </c>
      <c r="AB40" s="140">
        <f t="shared" si="10"/>
        <v>0</v>
      </c>
      <c r="AC40" s="3" t="str">
        <f>IF(ISNUMBER(SEARCH("HS presta. Except",$E30)),SUBSTITUTE(MID(INDEX(E30:$E$40,MATCH("HS Presta. Except*",E30:$E$40,0)),4,70),"presta. Except","PRESTATION EXCEPTIONNELLE"),IF(ISNUMBER(SEARCH("RECUP CREDIT",$D30)),IF(AND(MONTH($B30)=5,DAY($B30)=1),$E30,""),IF(ISNUMBER(SEARCH("Presta Except",$E30)),"",$E30)))</f>
        <v/>
      </c>
      <c r="AF40" s="132">
        <f t="shared" si="11"/>
        <v>4</v>
      </c>
      <c r="AG40" s="133">
        <f t="shared" si="26"/>
        <v>43936</v>
      </c>
      <c r="AH40" s="134" t="str">
        <f t="shared" si="12"/>
        <v/>
      </c>
      <c r="AI40" s="135" t="str">
        <f t="shared" si="13"/>
        <v/>
      </c>
      <c r="AJ40" s="136" t="str">
        <f t="shared" si="14"/>
        <v/>
      </c>
      <c r="AK40" s="137" t="str">
        <f t="shared" si="15"/>
        <v/>
      </c>
      <c r="AL40" s="138" t="str">
        <f t="shared" si="16"/>
        <v/>
      </c>
      <c r="AM40" s="139"/>
      <c r="AN40" s="155"/>
      <c r="AO40" s="3" t="str">
        <f>IF(ISNUMBER(SEARCH("HS presta. Except",$E30)),SUBSTITUTE(MID(INDEX(E30:$E$40,MATCH("HS Presta. Except*",E30:$E$40,0)),4,70),"presta. Except","PRESTATION EXCEPTIONNELLE"),"")</f>
        <v/>
      </c>
      <c r="AR40" s="132">
        <f t="shared" si="17"/>
        <v>4</v>
      </c>
      <c r="AS40" s="133">
        <f t="shared" si="27"/>
        <v>43936</v>
      </c>
      <c r="AT40" s="134" t="str">
        <f t="shared" si="28"/>
        <v/>
      </c>
      <c r="AU40" s="135" t="str">
        <f t="shared" si="29"/>
        <v/>
      </c>
      <c r="AV40" s="136" t="str">
        <f t="shared" si="30"/>
        <v/>
      </c>
      <c r="AW40" s="137" t="str">
        <f t="shared" si="31"/>
        <v/>
      </c>
      <c r="AX40" s="138" t="str">
        <f t="shared" si="32"/>
        <v/>
      </c>
      <c r="AY40" s="139"/>
      <c r="AZ40" s="155"/>
      <c r="BA40" s="3" t="str">
        <f t="shared" si="33"/>
        <v/>
      </c>
      <c r="BD40" s="132">
        <f t="shared" si="18"/>
        <v>4</v>
      </c>
      <c r="BE40" s="133">
        <f t="shared" si="34"/>
        <v>43936</v>
      </c>
      <c r="BF40" s="134"/>
      <c r="BG40" s="135"/>
      <c r="BH40" s="136"/>
      <c r="BI40" s="137"/>
      <c r="BJ40" s="190">
        <f t="shared" si="35"/>
        <v>0</v>
      </c>
      <c r="BK40" s="155">
        <f>IF(AND(BD40=1,BM40="ASTREINTE SEMAINE"),1,0)</f>
        <v>0</v>
      </c>
      <c r="BL40" s="155">
        <f t="shared" si="36"/>
        <v>0</v>
      </c>
      <c r="BM40" s="3" t="str">
        <f t="shared" si="37"/>
        <v/>
      </c>
    </row>
    <row r="41" spans="1:65" ht="23" customHeight="1">
      <c r="A41"/>
      <c r="B41"/>
      <c r="C41" s="40"/>
      <c r="D41" s="40"/>
      <c r="E41" s="40"/>
      <c r="F41" s="40"/>
      <c r="G41" s="40"/>
      <c r="H41" s="40"/>
      <c r="I41" s="40"/>
      <c r="J41" s="40"/>
      <c r="K41" s="40"/>
      <c r="O41" s="40"/>
      <c r="P41" s="40"/>
      <c r="Q41" s="40"/>
      <c r="T41" s="132">
        <f t="shared" si="8"/>
        <v>5</v>
      </c>
      <c r="U41" s="133">
        <f t="shared" si="20"/>
        <v>43937</v>
      </c>
      <c r="V41" s="134" t="str">
        <f t="shared" si="21"/>
        <v/>
      </c>
      <c r="W41" s="135" t="str">
        <f t="shared" si="22"/>
        <v>-</v>
      </c>
      <c r="X41" s="136" t="str">
        <f t="shared" si="23"/>
        <v>-</v>
      </c>
      <c r="Y41" s="137" t="str">
        <f t="shared" si="24"/>
        <v>-</v>
      </c>
      <c r="Z41" s="138">
        <f t="shared" si="25"/>
        <v>0</v>
      </c>
      <c r="AA41" s="139">
        <f t="shared" si="9"/>
        <v>0</v>
      </c>
      <c r="AB41" s="140">
        <f t="shared" si="10"/>
        <v>0</v>
      </c>
      <c r="AC41" s="3" t="str">
        <f>IF(ISNUMBER(SEARCH("HS presta. Except",$E31)),SUBSTITUTE(MID(INDEX(E31:$E$40,MATCH("HS Presta. Except*",E31:$E$40,0)),4,70),"presta. Except","PRESTATION EXCEPTIONNELLE"),IF(ISNUMBER(SEARCH("RECUP CREDIT",$D31)),IF(AND(MONTH($B31)=5,DAY($B31)=1),$E31,""),IF(ISNUMBER(SEARCH("Presta Except",$E31)),"",$E31)))</f>
        <v/>
      </c>
      <c r="AF41" s="132">
        <f t="shared" si="11"/>
        <v>5</v>
      </c>
      <c r="AG41" s="133">
        <f t="shared" si="26"/>
        <v>43937</v>
      </c>
      <c r="AH41" s="134" t="str">
        <f t="shared" si="12"/>
        <v/>
      </c>
      <c r="AI41" s="135" t="str">
        <f t="shared" si="13"/>
        <v/>
      </c>
      <c r="AJ41" s="136" t="str">
        <f t="shared" si="14"/>
        <v/>
      </c>
      <c r="AK41" s="137" t="str">
        <f t="shared" si="15"/>
        <v/>
      </c>
      <c r="AL41" s="138" t="str">
        <f t="shared" si="16"/>
        <v/>
      </c>
      <c r="AM41" s="139"/>
      <c r="AN41" s="155"/>
      <c r="AO41" s="3" t="str">
        <f>IF(ISNUMBER(SEARCH("HS presta. Except",$E31)),SUBSTITUTE(MID(INDEX(E31:$E$40,MATCH("HS Presta. Except*",E31:$E$40,0)),4,70),"presta. Except","PRESTATION EXCEPTIONNELLE"),"")</f>
        <v/>
      </c>
      <c r="AR41" s="132">
        <f t="shared" si="17"/>
        <v>5</v>
      </c>
      <c r="AS41" s="133">
        <f t="shared" si="27"/>
        <v>43937</v>
      </c>
      <c r="AT41" s="134" t="str">
        <f t="shared" si="28"/>
        <v/>
      </c>
      <c r="AU41" s="135" t="str">
        <f t="shared" si="29"/>
        <v/>
      </c>
      <c r="AV41" s="136" t="str">
        <f t="shared" si="30"/>
        <v/>
      </c>
      <c r="AW41" s="137" t="str">
        <f t="shared" si="31"/>
        <v/>
      </c>
      <c r="AX41" s="138" t="str">
        <f t="shared" si="32"/>
        <v/>
      </c>
      <c r="AY41" s="139"/>
      <c r="AZ41" s="155"/>
      <c r="BA41" s="3" t="str">
        <f t="shared" si="33"/>
        <v/>
      </c>
      <c r="BD41" s="132">
        <f t="shared" si="18"/>
        <v>5</v>
      </c>
      <c r="BE41" s="133">
        <f t="shared" si="34"/>
        <v>43937</v>
      </c>
      <c r="BF41" s="134"/>
      <c r="BG41" s="135"/>
      <c r="BH41" s="136"/>
      <c r="BI41" s="137"/>
      <c r="BJ41" s="190">
        <f t="shared" si="35"/>
        <v>0</v>
      </c>
      <c r="BK41" s="155">
        <f>IF(AND(BD41=1,BM41="ASTREINTE SEMAINE"),1,0)</f>
        <v>0</v>
      </c>
      <c r="BL41" s="155">
        <f t="shared" si="36"/>
        <v>0</v>
      </c>
      <c r="BM41" s="3" t="str">
        <f t="shared" si="37"/>
        <v/>
      </c>
    </row>
    <row r="42" spans="1:65" ht="23" customHeight="1">
      <c r="A42"/>
      <c r="B42"/>
      <c r="C42" s="40"/>
      <c r="D42" s="40"/>
      <c r="E42" s="40"/>
      <c r="F42" s="40"/>
      <c r="G42" s="40"/>
      <c r="H42" s="40"/>
      <c r="I42" s="40"/>
      <c r="J42" s="40"/>
      <c r="K42" s="40"/>
      <c r="O42" s="40"/>
      <c r="P42" s="40"/>
      <c r="Q42" s="40"/>
      <c r="T42" s="132">
        <f t="shared" si="8"/>
        <v>6</v>
      </c>
      <c r="U42" s="133">
        <f t="shared" si="20"/>
        <v>43938</v>
      </c>
      <c r="V42" s="134" t="str">
        <f t="shared" si="21"/>
        <v>16:30-18:30</v>
      </c>
      <c r="W42" s="135">
        <f t="shared" ca="1" si="22"/>
        <v>2.0000000000000009</v>
      </c>
      <c r="X42" s="136" t="str">
        <f t="shared" ca="1" si="23"/>
        <v>-</v>
      </c>
      <c r="Y42" s="137">
        <f t="shared" ca="1" si="24"/>
        <v>0</v>
      </c>
      <c r="Z42" s="138">
        <f t="shared" ca="1" si="25"/>
        <v>2.0000000000000009</v>
      </c>
      <c r="AA42" s="139">
        <f t="shared" ca="1" si="9"/>
        <v>0</v>
      </c>
      <c r="AB42" s="140">
        <f t="shared" si="10"/>
        <v>0</v>
      </c>
      <c r="AC42" s="3" t="str">
        <f>IF(ISNUMBER(SEARCH("HS presta. Except",$E32)),SUBSTITUTE(MID(INDEX(E32:$E$40,MATCH("HS Presta. Except*",E32:$E$40,0)),4,70),"presta. Except","PRESTATION EXCEPTIONNELLE"),IF(ISNUMBER(SEARCH("RECUP CREDIT",$D32)),IF(AND(MONTH($B32)=5,DAY($B32)=1),$E32,""),IF(ISNUMBER(SEARCH("Presta Except",$E32)),"",$E32)))</f>
        <v>Standard 8H-12H/13H-16H30</v>
      </c>
      <c r="AF42" s="132">
        <f t="shared" si="11"/>
        <v>6</v>
      </c>
      <c r="AG42" s="133">
        <f t="shared" si="26"/>
        <v>43938</v>
      </c>
      <c r="AH42" s="134" t="str">
        <f t="shared" si="12"/>
        <v/>
      </c>
      <c r="AI42" s="135" t="str">
        <f t="shared" si="13"/>
        <v/>
      </c>
      <c r="AJ42" s="136" t="str">
        <f t="shared" si="14"/>
        <v/>
      </c>
      <c r="AK42" s="137" t="str">
        <f t="shared" si="15"/>
        <v/>
      </c>
      <c r="AL42" s="138" t="str">
        <f t="shared" si="16"/>
        <v/>
      </c>
      <c r="AM42" s="139"/>
      <c r="AN42" s="155"/>
      <c r="AO42" s="3" t="str">
        <f>IF(ISNUMBER(SEARCH("HS presta. Except",$E32)),SUBSTITUTE(MID(INDEX(E32:$E$40,MATCH("HS Presta. Except*",E32:$E$40,0)),4,70),"presta. Except","PRESTATION EXCEPTIONNELLE"),"")</f>
        <v/>
      </c>
      <c r="AR42" s="132">
        <f t="shared" si="17"/>
        <v>6</v>
      </c>
      <c r="AS42" s="133">
        <f t="shared" si="27"/>
        <v>43938</v>
      </c>
      <c r="AT42" s="134" t="str">
        <f t="shared" si="28"/>
        <v/>
      </c>
      <c r="AU42" s="135" t="str">
        <f t="shared" si="29"/>
        <v/>
      </c>
      <c r="AV42" s="136" t="str">
        <f t="shared" si="30"/>
        <v/>
      </c>
      <c r="AW42" s="137" t="str">
        <f t="shared" si="31"/>
        <v/>
      </c>
      <c r="AX42" s="138" t="str">
        <f t="shared" si="32"/>
        <v/>
      </c>
      <c r="AY42" s="139"/>
      <c r="AZ42" s="155"/>
      <c r="BA42" s="3" t="str">
        <f t="shared" si="33"/>
        <v/>
      </c>
      <c r="BD42" s="132">
        <f t="shared" si="18"/>
        <v>6</v>
      </c>
      <c r="BE42" s="133">
        <f t="shared" si="34"/>
        <v>43938</v>
      </c>
      <c r="BF42" s="134"/>
      <c r="BG42" s="135"/>
      <c r="BH42" s="136"/>
      <c r="BI42" s="137"/>
      <c r="BJ42" s="190">
        <f t="shared" si="35"/>
        <v>0</v>
      </c>
      <c r="BK42" s="155">
        <f>IF(AND(BD42=1,BM42="ASTREINTE SEMAINE"),1,0)</f>
        <v>0</v>
      </c>
      <c r="BL42" s="155">
        <f t="shared" si="36"/>
        <v>0</v>
      </c>
      <c r="BM42" s="3" t="str">
        <f t="shared" si="37"/>
        <v/>
      </c>
    </row>
    <row r="43" spans="1:65" ht="23" customHeight="1">
      <c r="A43"/>
      <c r="B43"/>
      <c r="C43" s="40"/>
      <c r="D43" s="40"/>
      <c r="E43" s="40"/>
      <c r="F43" s="40"/>
      <c r="G43" s="40"/>
      <c r="H43" s="40"/>
      <c r="I43" s="40"/>
      <c r="J43" s="40"/>
      <c r="K43" s="40"/>
      <c r="O43" s="40"/>
      <c r="P43" s="40"/>
      <c r="Q43" s="40"/>
      <c r="T43" s="132">
        <f t="shared" si="8"/>
        <v>7</v>
      </c>
      <c r="U43" s="133">
        <f t="shared" si="20"/>
        <v>43939</v>
      </c>
      <c r="V43" s="134" t="str">
        <f t="shared" si="21"/>
        <v/>
      </c>
      <c r="W43" s="135" t="str">
        <f t="shared" si="22"/>
        <v>-</v>
      </c>
      <c r="X43" s="136" t="str">
        <f t="shared" si="23"/>
        <v>-</v>
      </c>
      <c r="Y43" s="137" t="str">
        <f t="shared" si="24"/>
        <v>-</v>
      </c>
      <c r="Z43" s="138">
        <f t="shared" si="25"/>
        <v>0</v>
      </c>
      <c r="AA43" s="139">
        <f t="shared" si="9"/>
        <v>0</v>
      </c>
      <c r="AB43" s="140">
        <f t="shared" si="10"/>
        <v>0</v>
      </c>
      <c r="AC43" s="3" t="str">
        <f>IF(ISNUMBER(SEARCH("HS presta. Except",$E33)),SUBSTITUTE(MID(INDEX(E33:$E$40,MATCH("HS Presta. Except*",E33:$E$40,0)),4,70),"presta. Except","PRESTATION EXCEPTIONNELLE"),IF(ISNUMBER(SEARCH("RECUP CREDIT",$D33)),IF(AND(MONTH($B33)=5,DAY($B33)=1),$E33,""),IF(ISNUMBER(SEARCH("Presta Except",$E33)),"",$E33)))</f>
        <v/>
      </c>
      <c r="AF43" s="132">
        <f t="shared" si="11"/>
        <v>7</v>
      </c>
      <c r="AG43" s="133">
        <f t="shared" si="26"/>
        <v>43939</v>
      </c>
      <c r="AH43" s="134" t="str">
        <f t="shared" si="12"/>
        <v/>
      </c>
      <c r="AI43" s="135" t="str">
        <f t="shared" si="13"/>
        <v/>
      </c>
      <c r="AJ43" s="136" t="str">
        <f t="shared" si="14"/>
        <v/>
      </c>
      <c r="AK43" s="137" t="str">
        <f t="shared" si="15"/>
        <v/>
      </c>
      <c r="AL43" s="138" t="str">
        <f t="shared" si="16"/>
        <v/>
      </c>
      <c r="AM43" s="139"/>
      <c r="AN43" s="155"/>
      <c r="AO43" s="3" t="str">
        <f>IF(ISNUMBER(SEARCH("HS presta. Except",$E33)),SUBSTITUTE(MID(INDEX(E33:$E$40,MATCH("HS Presta. Except*",E33:$E$40,0)),4,70),"presta. Except","PRESTATION EXCEPTIONNELLE"),"")</f>
        <v/>
      </c>
      <c r="AR43" s="132">
        <f t="shared" si="17"/>
        <v>7</v>
      </c>
      <c r="AS43" s="133">
        <f t="shared" si="27"/>
        <v>43939</v>
      </c>
      <c r="AT43" s="134" t="str">
        <f t="shared" si="28"/>
        <v/>
      </c>
      <c r="AU43" s="135" t="str">
        <f t="shared" si="29"/>
        <v/>
      </c>
      <c r="AV43" s="136" t="str">
        <f t="shared" si="30"/>
        <v/>
      </c>
      <c r="AW43" s="137" t="str">
        <f t="shared" si="31"/>
        <v/>
      </c>
      <c r="AX43" s="138" t="str">
        <f t="shared" si="32"/>
        <v/>
      </c>
      <c r="AY43" s="139"/>
      <c r="AZ43" s="155"/>
      <c r="BA43" s="3" t="str">
        <f t="shared" si="33"/>
        <v/>
      </c>
      <c r="BD43" s="132">
        <f t="shared" si="18"/>
        <v>7</v>
      </c>
      <c r="BE43" s="133">
        <f t="shared" si="34"/>
        <v>43939</v>
      </c>
      <c r="BF43" s="134"/>
      <c r="BG43" s="135"/>
      <c r="BH43" s="136"/>
      <c r="BI43" s="137"/>
      <c r="BJ43" s="190">
        <f t="shared" si="35"/>
        <v>0</v>
      </c>
      <c r="BK43" s="155">
        <f>IF(AND(BM43="ASTREINTE SEMAINE",BD43=1),1,0)</f>
        <v>0</v>
      </c>
      <c r="BL43" s="155">
        <f t="shared" si="36"/>
        <v>0</v>
      </c>
      <c r="BM43" s="3" t="str">
        <f t="shared" si="37"/>
        <v/>
      </c>
    </row>
    <row r="44" spans="1:65" ht="23" customHeight="1">
      <c r="A44"/>
      <c r="B44"/>
      <c r="C44" s="40"/>
      <c r="D44" s="40"/>
      <c r="E44" s="40"/>
      <c r="F44" s="40"/>
      <c r="G44" s="40"/>
      <c r="H44" s="40"/>
      <c r="I44" s="40"/>
      <c r="J44" s="40"/>
      <c r="K44" s="40"/>
      <c r="O44" s="40"/>
      <c r="P44" s="40"/>
      <c r="Q44" s="40"/>
      <c r="T44" s="132">
        <f t="shared" si="8"/>
        <v>1</v>
      </c>
      <c r="U44" s="133">
        <f t="shared" si="20"/>
        <v>43940</v>
      </c>
      <c r="V44" s="134" t="str">
        <f t="shared" si="21"/>
        <v/>
      </c>
      <c r="W44" s="135" t="str">
        <f t="shared" si="22"/>
        <v>-</v>
      </c>
      <c r="X44" s="136" t="str">
        <f t="shared" si="23"/>
        <v>-</v>
      </c>
      <c r="Y44" s="137" t="str">
        <f t="shared" si="24"/>
        <v>-</v>
      </c>
      <c r="Z44" s="138">
        <f t="shared" si="25"/>
        <v>0</v>
      </c>
      <c r="AA44" s="139">
        <f t="shared" si="9"/>
        <v>0</v>
      </c>
      <c r="AB44" s="140">
        <f t="shared" si="10"/>
        <v>0</v>
      </c>
      <c r="AC44" s="3" t="str">
        <f>IF(ISNUMBER(SEARCH("HS presta. Except",$E34)),SUBSTITUTE(MID(INDEX(E34:$E$40,MATCH("HS Presta. Except*",E34:$E$40,0)),4,70),"presta. Except","PRESTATION EXCEPTIONNELLE"),IF(ISNUMBER(SEARCH("RECUP CREDIT",$D34)),IF(AND(MONTH($B34)=5,DAY($B34)=1),$E34,""),IF(ISNUMBER(SEARCH("Presta Except",$E34)),"",$E34)))</f>
        <v/>
      </c>
      <c r="AF44" s="132">
        <f t="shared" si="11"/>
        <v>1</v>
      </c>
      <c r="AG44" s="133">
        <f t="shared" si="26"/>
        <v>43940</v>
      </c>
      <c r="AH44" s="134" t="str">
        <f t="shared" si="12"/>
        <v/>
      </c>
      <c r="AI44" s="135" t="str">
        <f t="shared" si="13"/>
        <v/>
      </c>
      <c r="AJ44" s="136" t="str">
        <f t="shared" si="14"/>
        <v/>
      </c>
      <c r="AK44" s="137" t="str">
        <f t="shared" si="15"/>
        <v/>
      </c>
      <c r="AL44" s="138" t="str">
        <f t="shared" si="16"/>
        <v/>
      </c>
      <c r="AM44" s="139"/>
      <c r="AN44" s="155"/>
      <c r="AO44" s="3" t="str">
        <f>IF(ISNUMBER(SEARCH("HS presta. Except",$E34)),SUBSTITUTE(MID(INDEX(E34:$E$40,MATCH("HS Presta. Except*",E34:$E$40,0)),4,70),"presta. Except","PRESTATION EXCEPTIONNELLE"),"")</f>
        <v/>
      </c>
      <c r="AR44" s="132">
        <f t="shared" si="17"/>
        <v>1</v>
      </c>
      <c r="AS44" s="133">
        <f t="shared" si="27"/>
        <v>43940</v>
      </c>
      <c r="AT44" s="134" t="str">
        <f t="shared" si="28"/>
        <v/>
      </c>
      <c r="AU44" s="135" t="str">
        <f t="shared" si="29"/>
        <v/>
      </c>
      <c r="AV44" s="136" t="str">
        <f t="shared" si="30"/>
        <v/>
      </c>
      <c r="AW44" s="137" t="str">
        <f t="shared" si="31"/>
        <v/>
      </c>
      <c r="AX44" s="138" t="str">
        <f t="shared" si="32"/>
        <v/>
      </c>
      <c r="AY44" s="139"/>
      <c r="AZ44" s="155"/>
      <c r="BA44" s="3" t="str">
        <f t="shared" si="33"/>
        <v/>
      </c>
      <c r="BD44" s="132">
        <f t="shared" si="18"/>
        <v>1</v>
      </c>
      <c r="BE44" s="133">
        <f t="shared" si="34"/>
        <v>43940</v>
      </c>
      <c r="BF44" s="134"/>
      <c r="BG44" s="135"/>
      <c r="BH44" s="136"/>
      <c r="BI44" s="137"/>
      <c r="BJ44" s="190">
        <f t="shared" si="35"/>
        <v>0</v>
      </c>
      <c r="BK44" s="155">
        <f t="shared" si="19"/>
        <v>0</v>
      </c>
      <c r="BL44" s="155">
        <f t="shared" si="36"/>
        <v>0</v>
      </c>
      <c r="BM44" s="3" t="str">
        <f t="shared" si="37"/>
        <v/>
      </c>
    </row>
    <row r="45" spans="1:65" ht="23" customHeight="1" thickBot="1">
      <c r="A45"/>
      <c r="B45"/>
      <c r="C45" s="40"/>
      <c r="D45" s="40"/>
      <c r="E45" s="40"/>
      <c r="F45" s="40"/>
      <c r="G45" s="40"/>
      <c r="H45" s="40"/>
      <c r="I45" s="40"/>
      <c r="J45" s="40"/>
      <c r="K45" s="40"/>
      <c r="O45" s="40"/>
      <c r="P45" s="40"/>
      <c r="Q45" s="40"/>
      <c r="T45" s="132">
        <f t="shared" si="8"/>
        <v>2</v>
      </c>
      <c r="U45" s="133">
        <f t="shared" si="20"/>
        <v>43941</v>
      </c>
      <c r="V45" s="134" t="str">
        <f t="shared" si="21"/>
        <v>16:30-18:30</v>
      </c>
      <c r="W45" s="135">
        <f t="shared" ca="1" si="22"/>
        <v>2.0000000000000009</v>
      </c>
      <c r="X45" s="136" t="str">
        <f t="shared" ca="1" si="23"/>
        <v>-</v>
      </c>
      <c r="Y45" s="137">
        <f t="shared" ca="1" si="24"/>
        <v>0</v>
      </c>
      <c r="Z45" s="138">
        <f t="shared" ca="1" si="25"/>
        <v>2.0000000000000009</v>
      </c>
      <c r="AA45" s="139">
        <f t="shared" ca="1" si="9"/>
        <v>0</v>
      </c>
      <c r="AB45" s="140">
        <f t="shared" si="10"/>
        <v>0</v>
      </c>
      <c r="AC45" s="3" t="str">
        <f>IF(ISNUMBER(SEARCH("HS presta. Except",$E35)),SUBSTITUTE(MID(INDEX(E35:$E$40,MATCH("HS Presta. Except*",E35:$E$40,0)),4,70),"presta. Except","PRESTATION EXCEPTIONNELLE"),IF(ISNUMBER(SEARCH("RECUP CREDIT",$D35)),IF(AND(MONTH($B35)=5,DAY($B35)=1),$E35,""),IF(ISNUMBER(SEARCH("Presta Except",$E35)),"",$E35)))</f>
        <v>Standard 8H-12H/13H-16H30</v>
      </c>
      <c r="AF45" s="132">
        <f t="shared" si="11"/>
        <v>2</v>
      </c>
      <c r="AG45" s="133">
        <f t="shared" si="26"/>
        <v>43941</v>
      </c>
      <c r="AH45" s="134" t="str">
        <f t="shared" si="12"/>
        <v/>
      </c>
      <c r="AI45" s="135" t="str">
        <f t="shared" si="13"/>
        <v/>
      </c>
      <c r="AJ45" s="136" t="str">
        <f t="shared" si="14"/>
        <v/>
      </c>
      <c r="AK45" s="137" t="str">
        <f t="shared" si="15"/>
        <v/>
      </c>
      <c r="AL45" s="138" t="str">
        <f t="shared" si="16"/>
        <v/>
      </c>
      <c r="AM45" s="139"/>
      <c r="AN45" s="155"/>
      <c r="AO45" s="3" t="str">
        <f>IF(ISNUMBER(SEARCH("HS presta. Except",$E35)),SUBSTITUTE(MID(INDEX(E35:$E$40,MATCH("HS Presta. Except*",E35:$E$40,0)),4,70),"presta. Except","PRESTATION EXCEPTIONNELLE"),"")</f>
        <v/>
      </c>
      <c r="AR45" s="132">
        <f t="shared" si="17"/>
        <v>2</v>
      </c>
      <c r="AS45" s="133">
        <f t="shared" si="27"/>
        <v>43941</v>
      </c>
      <c r="AT45" s="134" t="str">
        <f t="shared" si="28"/>
        <v/>
      </c>
      <c r="AU45" s="135" t="str">
        <f t="shared" si="29"/>
        <v/>
      </c>
      <c r="AV45" s="136" t="str">
        <f t="shared" si="30"/>
        <v/>
      </c>
      <c r="AW45" s="137" t="str">
        <f t="shared" si="31"/>
        <v/>
      </c>
      <c r="AX45" s="138" t="str">
        <f t="shared" si="32"/>
        <v/>
      </c>
      <c r="AY45" s="139"/>
      <c r="AZ45" s="155"/>
      <c r="BA45" s="3" t="str">
        <f t="shared" si="33"/>
        <v/>
      </c>
      <c r="BD45" s="132">
        <f t="shared" si="18"/>
        <v>2</v>
      </c>
      <c r="BE45" s="133">
        <f t="shared" si="34"/>
        <v>43941</v>
      </c>
      <c r="BF45" s="134"/>
      <c r="BG45" s="135"/>
      <c r="BH45" s="136"/>
      <c r="BI45" s="137"/>
      <c r="BJ45" s="190">
        <f t="shared" si="35"/>
        <v>0</v>
      </c>
      <c r="BK45" s="155">
        <f t="shared" si="19"/>
        <v>0</v>
      </c>
      <c r="BL45" s="155">
        <f t="shared" si="36"/>
        <v>0</v>
      </c>
      <c r="BM45" s="3" t="str">
        <f t="shared" si="37"/>
        <v/>
      </c>
    </row>
    <row r="46" spans="1:65" ht="23" customHeight="1">
      <c r="A46"/>
      <c r="B46"/>
      <c r="C46" s="40"/>
      <c r="D46" s="40"/>
      <c r="E46" s="40"/>
      <c r="F46" s="40"/>
      <c r="G46" s="40"/>
      <c r="H46" s="40"/>
      <c r="I46" s="40"/>
      <c r="J46" s="40"/>
      <c r="K46" s="40"/>
      <c r="O46" s="40"/>
      <c r="P46" s="40"/>
      <c r="Q46" s="40"/>
      <c r="T46" s="202" t="s">
        <v>21</v>
      </c>
      <c r="U46" s="203"/>
      <c r="V46" s="141"/>
      <c r="W46" s="142">
        <f ca="1">SUBTOTAL(109,W15:W45)</f>
        <v>29.000000000000007</v>
      </c>
      <c r="X46" s="143">
        <f t="shared" ref="X46:AA46" ca="1" si="39">SUBTOTAL(109,X15:X45)</f>
        <v>0</v>
      </c>
      <c r="Y46" s="144">
        <f t="shared" ca="1" si="39"/>
        <v>0</v>
      </c>
      <c r="Z46" s="145">
        <f t="shared" ca="1" si="39"/>
        <v>29.000000000000007</v>
      </c>
      <c r="AA46" s="146">
        <f t="shared" ca="1" si="39"/>
        <v>0</v>
      </c>
      <c r="AB46" s="147">
        <f>AB15+AB16+AB17+AB18+AB19+AB20+AB21+AB22+AB23++AB24+AB25+AB26+AB27+AB28+AB29+AB30+AB31+AB32+AB33+AB34+AB35+AB36+AB37+AB38+AB39+AB40+AB41+AB42+AB43+AB44+AB45</f>
        <v>0</v>
      </c>
      <c r="AC46" s="148"/>
      <c r="AF46" s="202" t="s">
        <v>21</v>
      </c>
      <c r="AG46" s="203"/>
      <c r="AH46" s="141"/>
      <c r="AI46" s="142">
        <f t="shared" ref="AI46:AN46" si="40">SUBTOTAL(109,AI15:AI45)</f>
        <v>0</v>
      </c>
      <c r="AJ46" s="143">
        <f t="shared" si="40"/>
        <v>0</v>
      </c>
      <c r="AK46" s="144">
        <f t="shared" si="40"/>
        <v>0</v>
      </c>
      <c r="AL46" s="145">
        <f t="shared" si="40"/>
        <v>0</v>
      </c>
      <c r="AM46" s="146">
        <f t="shared" si="40"/>
        <v>0</v>
      </c>
      <c r="AN46" s="156">
        <f t="shared" si="40"/>
        <v>0</v>
      </c>
      <c r="AO46" s="157"/>
      <c r="AR46" s="202" t="s">
        <v>21</v>
      </c>
      <c r="AS46" s="203"/>
      <c r="AT46" s="141"/>
      <c r="AU46" s="142">
        <f t="shared" ref="AU46:AZ46" si="41">SUBTOTAL(109,AU15:AU45)</f>
        <v>0</v>
      </c>
      <c r="AV46" s="143">
        <f t="shared" si="41"/>
        <v>0</v>
      </c>
      <c r="AW46" s="144">
        <f t="shared" si="41"/>
        <v>0</v>
      </c>
      <c r="AX46" s="145">
        <f t="shared" si="41"/>
        <v>0</v>
      </c>
      <c r="AY46" s="146">
        <f t="shared" si="41"/>
        <v>0</v>
      </c>
      <c r="AZ46" s="156">
        <f t="shared" si="41"/>
        <v>0</v>
      </c>
      <c r="BA46" s="157"/>
      <c r="BD46" s="202" t="s">
        <v>21</v>
      </c>
      <c r="BE46" s="203"/>
      <c r="BF46" s="191"/>
      <c r="BG46" s="142">
        <f t="shared" ref="BG46:BI46" si="42">SUBTOTAL(109,BG15:BG45)</f>
        <v>0</v>
      </c>
      <c r="BH46" s="143">
        <f t="shared" si="42"/>
        <v>0</v>
      </c>
      <c r="BI46" s="144">
        <f t="shared" si="42"/>
        <v>0</v>
      </c>
      <c r="BJ46" s="192">
        <f>BG46+BH46+BI46</f>
        <v>0</v>
      </c>
      <c r="BK46" s="193">
        <f>SUBTOTAL(109,BK15:BK45)</f>
        <v>0</v>
      </c>
      <c r="BL46" s="193">
        <f>SUBTOTAL(109,BL15:BL45)</f>
        <v>0</v>
      </c>
      <c r="BM46" s="148"/>
    </row>
    <row r="47" spans="1:65" ht="23" customHeight="1" thickBot="1">
      <c r="A47" s="40"/>
      <c r="B47" s="40"/>
      <c r="C47" s="40"/>
      <c r="D47" s="40"/>
      <c r="E47" s="40"/>
      <c r="F47" s="40"/>
      <c r="G47" s="40"/>
      <c r="H47" s="40"/>
      <c r="I47" s="40"/>
      <c r="J47" s="40"/>
      <c r="K47" s="40"/>
      <c r="O47" s="40"/>
      <c r="P47" s="40"/>
      <c r="Q47" s="40"/>
      <c r="T47" s="240" t="s">
        <v>22</v>
      </c>
      <c r="U47" s="241"/>
      <c r="V47" s="149"/>
      <c r="W47" s="150"/>
      <c r="X47" s="151"/>
      <c r="Y47" s="151"/>
      <c r="Z47" s="152">
        <f ca="1">Z46</f>
        <v>29.000000000000007</v>
      </c>
      <c r="AA47" s="153"/>
      <c r="AB47" s="153"/>
      <c r="AC47" s="154"/>
      <c r="AF47" s="240" t="s">
        <v>22</v>
      </c>
      <c r="AG47" s="241"/>
      <c r="AH47" s="149"/>
      <c r="AI47" s="180"/>
      <c r="AJ47" s="158"/>
      <c r="AK47" s="158"/>
      <c r="AL47" s="152">
        <f>AL46</f>
        <v>0</v>
      </c>
      <c r="AM47" s="158"/>
      <c r="AN47" s="153"/>
      <c r="AO47" s="69"/>
      <c r="AR47" s="204" t="s">
        <v>33</v>
      </c>
      <c r="AS47" s="205"/>
      <c r="AT47" s="206"/>
      <c r="AU47" s="207">
        <f>(AW46*2)/7+(AV46*1.8)/7+AU46/7</f>
        <v>0</v>
      </c>
      <c r="AV47" s="208" t="e">
        <f t="shared" ref="AV47" si="43">AH36*2/7+AG36*1.8/7+AF36/7</f>
        <v>#VALUE!</v>
      </c>
      <c r="AW47" s="209" t="e">
        <f t="shared" ref="AW47" si="44">AI36*2/7+AH36*1.8/7+AG36/7</f>
        <v>#VALUE!</v>
      </c>
      <c r="AX47" s="152">
        <f>AX46</f>
        <v>0</v>
      </c>
      <c r="AY47" s="158"/>
      <c r="AZ47" s="153"/>
      <c r="BA47" s="69"/>
      <c r="BD47" s="240" t="s">
        <v>22</v>
      </c>
      <c r="BE47" s="241"/>
      <c r="BF47" s="194"/>
      <c r="BG47" s="184"/>
      <c r="BH47" s="158"/>
      <c r="BI47" s="158"/>
      <c r="BJ47" s="195">
        <f>BJ46</f>
        <v>0</v>
      </c>
      <c r="BK47" s="153"/>
      <c r="BL47" s="153"/>
      <c r="BM47" s="154"/>
    </row>
    <row r="48" spans="1:65" ht="24.75" customHeight="1">
      <c r="A48" s="40"/>
      <c r="B48" s="40"/>
      <c r="C48" s="40"/>
      <c r="D48" s="40"/>
      <c r="E48" s="40"/>
      <c r="F48" s="40"/>
      <c r="G48" s="40"/>
      <c r="H48" s="40"/>
      <c r="I48" s="40"/>
      <c r="J48" s="40"/>
      <c r="K48" s="40"/>
      <c r="O48" s="40"/>
      <c r="P48" s="40"/>
      <c r="Q48" s="40"/>
      <c r="T48" s="70"/>
      <c r="U48" s="70"/>
      <c r="V48" s="71"/>
      <c r="W48" s="71"/>
      <c r="X48" s="71"/>
      <c r="Y48" s="71"/>
      <c r="Z48" s="71"/>
      <c r="AA48" s="71"/>
      <c r="AB48" s="71"/>
      <c r="AC48" s="71"/>
      <c r="AF48" s="70"/>
      <c r="AG48" s="70"/>
      <c r="AH48" s="71"/>
      <c r="AI48" s="71"/>
      <c r="AJ48" s="71"/>
      <c r="AK48" s="71"/>
      <c r="AL48" s="71"/>
      <c r="AM48" s="71"/>
      <c r="AN48" s="71"/>
      <c r="AO48" s="71"/>
      <c r="AR48" s="70"/>
      <c r="AS48" s="70"/>
      <c r="AT48" s="71"/>
      <c r="AU48" s="71"/>
      <c r="AV48" s="71"/>
      <c r="AW48" s="71"/>
      <c r="AX48" s="71"/>
      <c r="AY48" s="71"/>
      <c r="AZ48" s="71"/>
      <c r="BA48" s="71"/>
      <c r="BD48" s="70"/>
      <c r="BE48" s="70"/>
      <c r="BF48" s="71"/>
      <c r="BG48" s="71"/>
      <c r="BH48" s="71"/>
      <c r="BI48" s="71"/>
      <c r="BJ48" s="71"/>
      <c r="BK48" s="71"/>
      <c r="BL48" s="71"/>
      <c r="BM48" s="71"/>
    </row>
    <row r="49" spans="1:65" ht="24.75" customHeight="1">
      <c r="A49" s="40"/>
      <c r="B49" s="40"/>
      <c r="C49" s="40"/>
      <c r="D49" s="40"/>
      <c r="E49" s="40"/>
      <c r="F49" s="40"/>
      <c r="G49" s="40"/>
      <c r="H49" s="40"/>
      <c r="I49" s="40"/>
      <c r="J49" s="40"/>
      <c r="K49" s="40"/>
      <c r="O49" s="40"/>
      <c r="P49" s="40"/>
      <c r="Q49" s="40"/>
      <c r="T49" s="72"/>
      <c r="U49" s="72"/>
      <c r="V49" s="73"/>
      <c r="W49" s="73"/>
      <c r="X49" s="73"/>
      <c r="Y49" s="60"/>
      <c r="Z49" s="73"/>
      <c r="AA49" s="130" t="s">
        <v>23</v>
      </c>
      <c r="AB49" s="73"/>
      <c r="AC49" s="73"/>
      <c r="AF49" s="72"/>
      <c r="AG49" s="72"/>
      <c r="AH49" s="73"/>
      <c r="AI49" s="73"/>
      <c r="AJ49" s="73"/>
      <c r="AK49" s="60"/>
      <c r="AL49" s="73"/>
      <c r="AM49" s="131" t="s">
        <v>23</v>
      </c>
      <c r="AN49" s="73"/>
      <c r="AO49" s="73"/>
      <c r="AR49" s="72"/>
      <c r="AS49" s="72"/>
      <c r="AT49" s="73"/>
      <c r="AU49" s="73"/>
      <c r="AV49" s="73"/>
      <c r="AW49" s="60"/>
      <c r="AX49" s="73"/>
      <c r="AY49" s="179" t="s">
        <v>23</v>
      </c>
      <c r="AZ49" s="73"/>
      <c r="BA49" s="73"/>
      <c r="BD49" s="72"/>
      <c r="BE49" s="72"/>
      <c r="BF49" s="73"/>
      <c r="BG49" s="73"/>
      <c r="BH49" s="73"/>
      <c r="BI49" s="185"/>
      <c r="BJ49" s="73"/>
      <c r="BK49" s="183" t="s">
        <v>23</v>
      </c>
      <c r="BL49" s="73"/>
      <c r="BM49" s="73"/>
    </row>
    <row r="50" spans="1:65" ht="24.75" customHeight="1">
      <c r="A50" s="160"/>
      <c r="B50" s="40"/>
      <c r="C50" s="40"/>
      <c r="D50" s="40"/>
      <c r="E50" s="40"/>
      <c r="F50" s="40"/>
      <c r="G50" s="40"/>
      <c r="H50" s="40"/>
      <c r="I50" s="40"/>
      <c r="J50" s="40"/>
      <c r="K50" s="40"/>
      <c r="O50" s="40"/>
      <c r="P50" s="40"/>
      <c r="Q50" s="40"/>
      <c r="T50" s="72"/>
      <c r="U50" s="72"/>
      <c r="V50" s="73"/>
      <c r="W50" s="73"/>
      <c r="X50" s="73"/>
      <c r="Y50" s="60"/>
      <c r="Z50" s="73"/>
      <c r="AA50" s="130" t="s">
        <v>24</v>
      </c>
      <c r="AB50" s="73"/>
      <c r="AC50" s="73"/>
      <c r="AF50" s="72"/>
      <c r="AG50" s="72"/>
      <c r="AH50" s="73"/>
      <c r="AI50" s="73"/>
      <c r="AJ50" s="73"/>
      <c r="AK50" s="60"/>
      <c r="AL50" s="73"/>
      <c r="AM50" s="131" t="s">
        <v>24</v>
      </c>
      <c r="AN50" s="73"/>
      <c r="AO50" s="73"/>
      <c r="AR50" s="72"/>
      <c r="AS50" s="72"/>
      <c r="AT50" s="73"/>
      <c r="AU50" s="73"/>
      <c r="AV50" s="73"/>
      <c r="AW50" s="60"/>
      <c r="AX50" s="73"/>
      <c r="AY50" s="179" t="s">
        <v>24</v>
      </c>
      <c r="AZ50" s="73"/>
      <c r="BA50" s="73"/>
      <c r="BD50" s="72"/>
      <c r="BE50" s="72"/>
      <c r="BF50" s="73"/>
      <c r="BG50" s="73"/>
      <c r="BH50" s="73"/>
      <c r="BI50" s="185"/>
      <c r="BJ50" s="73"/>
      <c r="BK50" s="183" t="s">
        <v>24</v>
      </c>
      <c r="BL50" s="73"/>
      <c r="BM50" s="73"/>
    </row>
    <row r="51" spans="1:65" ht="24.75" customHeight="1">
      <c r="A51" s="40"/>
      <c r="B51" s="40"/>
      <c r="C51" s="40"/>
      <c r="D51" s="40"/>
      <c r="E51" s="40"/>
      <c r="F51" s="40"/>
      <c r="G51" s="40"/>
      <c r="H51" s="40"/>
      <c r="I51" s="40"/>
      <c r="J51" s="40"/>
      <c r="K51" s="40"/>
      <c r="O51" s="40"/>
      <c r="P51" s="40"/>
      <c r="Q51" s="40"/>
      <c r="T51" s="72"/>
      <c r="U51" s="72"/>
      <c r="V51" s="73"/>
      <c r="W51" s="73"/>
      <c r="X51" s="73"/>
      <c r="Y51" s="60"/>
      <c r="Z51" s="73"/>
      <c r="AA51" s="130" t="s">
        <v>25</v>
      </c>
      <c r="AB51" s="73"/>
      <c r="AC51" s="73"/>
      <c r="AF51" s="72"/>
      <c r="AG51" s="72"/>
      <c r="AH51" s="73"/>
      <c r="AI51" s="73"/>
      <c r="AJ51" s="73"/>
      <c r="AK51" s="60"/>
      <c r="AL51" s="73"/>
      <c r="AM51" s="131" t="s">
        <v>34</v>
      </c>
      <c r="AN51" s="73"/>
      <c r="AO51" s="73"/>
      <c r="AR51" s="72"/>
      <c r="AS51" s="72"/>
      <c r="AT51" s="73"/>
      <c r="AU51" s="73"/>
      <c r="AV51" s="73"/>
      <c r="AW51" s="60"/>
      <c r="AX51" s="73"/>
      <c r="AY51" s="179" t="s">
        <v>34</v>
      </c>
      <c r="AZ51" s="73"/>
      <c r="BA51" s="73"/>
      <c r="BD51" s="72"/>
      <c r="BE51" s="72"/>
      <c r="BF51" s="73"/>
      <c r="BG51" s="73"/>
      <c r="BH51" s="73"/>
      <c r="BI51" s="185"/>
      <c r="BJ51" s="73"/>
      <c r="BK51" s="183" t="s">
        <v>34</v>
      </c>
      <c r="BL51" s="73"/>
      <c r="BM51" s="73"/>
    </row>
    <row r="52" spans="1:65" ht="24.75" customHeight="1">
      <c r="A52" s="40"/>
      <c r="B52" s="40"/>
      <c r="C52" s="40"/>
      <c r="D52" s="40"/>
      <c r="E52" s="40"/>
      <c r="F52" s="40"/>
      <c r="G52" s="40"/>
      <c r="H52" s="40"/>
      <c r="I52" s="40"/>
      <c r="J52" s="40"/>
      <c r="K52" s="40"/>
      <c r="O52" s="40"/>
      <c r="P52" s="40"/>
      <c r="Q52" s="40"/>
      <c r="T52" s="60"/>
      <c r="U52" s="60"/>
      <c r="V52" s="60"/>
      <c r="W52" s="60"/>
      <c r="X52" s="60"/>
      <c r="Y52" s="60"/>
      <c r="Z52" s="60"/>
      <c r="AA52" s="60"/>
      <c r="AB52" s="60"/>
      <c r="AC52" s="60"/>
      <c r="AF52" s="60"/>
      <c r="AG52" s="60"/>
      <c r="AH52" s="60"/>
      <c r="AI52" s="60"/>
      <c r="AJ52" s="60"/>
      <c r="AK52" s="60"/>
      <c r="AL52" s="60"/>
      <c r="AM52" s="60"/>
      <c r="AN52" s="60"/>
      <c r="AO52" s="60"/>
      <c r="AR52" s="60"/>
      <c r="AS52" s="60"/>
      <c r="AT52" s="60"/>
      <c r="AU52" s="60"/>
      <c r="AV52" s="60"/>
      <c r="AW52" s="60"/>
      <c r="AX52" s="60"/>
      <c r="AY52" s="60"/>
      <c r="AZ52" s="60"/>
      <c r="BA52" s="60"/>
      <c r="BD52" s="185"/>
      <c r="BE52" s="185"/>
      <c r="BF52" s="185"/>
      <c r="BG52" s="185"/>
      <c r="BH52" s="185"/>
      <c r="BI52" s="185"/>
      <c r="BJ52" s="185"/>
      <c r="BK52" s="185"/>
      <c r="BL52" s="185"/>
      <c r="BM52" s="185"/>
    </row>
    <row r="53" spans="1:65" ht="24.75" customHeight="1">
      <c r="A53" s="40"/>
      <c r="B53" s="40"/>
      <c r="C53" s="40"/>
      <c r="D53" s="40"/>
      <c r="E53" s="40"/>
      <c r="F53" s="40"/>
      <c r="G53" s="40"/>
      <c r="H53" s="40"/>
      <c r="I53" s="40"/>
      <c r="J53" s="40"/>
      <c r="K53" s="40"/>
      <c r="O53" s="40"/>
      <c r="P53" s="40"/>
      <c r="Q53" s="40"/>
      <c r="T53" s="201"/>
      <c r="U53" s="201"/>
      <c r="V53" s="201"/>
      <c r="W53" s="201"/>
      <c r="X53" s="201"/>
      <c r="Y53" s="201"/>
      <c r="Z53" s="201"/>
      <c r="AA53" s="201"/>
      <c r="AB53" s="201"/>
      <c r="AC53" s="201"/>
      <c r="AF53" s="201"/>
      <c r="AG53" s="201"/>
      <c r="AH53" s="201"/>
      <c r="AI53" s="201"/>
      <c r="AJ53" s="201"/>
      <c r="AK53" s="201"/>
      <c r="AL53" s="201"/>
      <c r="AM53" s="201"/>
      <c r="AN53" s="201"/>
      <c r="AO53" s="201"/>
      <c r="AR53" s="201"/>
      <c r="AS53" s="201"/>
      <c r="AT53" s="201"/>
      <c r="AU53" s="201"/>
      <c r="AV53" s="201"/>
      <c r="AW53" s="201"/>
      <c r="AX53" s="201"/>
      <c r="AY53" s="201"/>
      <c r="AZ53" s="201"/>
      <c r="BA53" s="201"/>
      <c r="BD53" s="318"/>
      <c r="BE53" s="318"/>
      <c r="BF53" s="318"/>
      <c r="BG53" s="318"/>
      <c r="BH53" s="318"/>
      <c r="BI53" s="318"/>
      <c r="BJ53" s="318"/>
      <c r="BK53" s="318"/>
      <c r="BL53" s="318"/>
      <c r="BM53" s="318"/>
    </row>
    <row r="54" spans="1:65" ht="24.75" customHeight="1">
      <c r="A54" s="40"/>
      <c r="B54" s="40"/>
      <c r="C54" s="40"/>
      <c r="D54" s="40"/>
      <c r="E54" s="40"/>
      <c r="F54" s="40"/>
      <c r="G54" s="40"/>
      <c r="H54" s="40"/>
      <c r="I54" s="40"/>
      <c r="J54" s="40"/>
      <c r="K54" s="40"/>
      <c r="O54" s="40"/>
      <c r="P54" s="40"/>
      <c r="Q54" s="40"/>
      <c r="T54" s="201"/>
      <c r="U54" s="201"/>
      <c r="V54" s="201"/>
      <c r="W54" s="201"/>
      <c r="X54" s="201"/>
      <c r="Y54" s="201"/>
      <c r="Z54" s="201"/>
      <c r="AA54" s="201"/>
      <c r="AB54" s="201"/>
      <c r="AC54" s="201"/>
      <c r="AF54" s="201"/>
      <c r="AG54" s="201"/>
      <c r="AH54" s="201"/>
      <c r="AI54" s="201"/>
      <c r="AJ54" s="201"/>
      <c r="AK54" s="201"/>
      <c r="AL54" s="201"/>
      <c r="AM54" s="201"/>
      <c r="AN54" s="201"/>
      <c r="AO54" s="201"/>
      <c r="AR54" s="201"/>
      <c r="AS54" s="201"/>
      <c r="AT54" s="201"/>
      <c r="AU54" s="201"/>
      <c r="AV54" s="201"/>
      <c r="AW54" s="201"/>
      <c r="AX54" s="201"/>
      <c r="AY54" s="201"/>
      <c r="AZ54" s="201"/>
      <c r="BA54" s="201"/>
      <c r="BD54" s="318"/>
      <c r="BE54" s="318"/>
      <c r="BF54" s="318"/>
      <c r="BG54" s="318"/>
      <c r="BH54" s="318"/>
      <c r="BI54" s="318"/>
      <c r="BJ54" s="318"/>
      <c r="BK54" s="318"/>
      <c r="BL54" s="318"/>
      <c r="BM54" s="318"/>
    </row>
    <row r="55" spans="1:65" ht="24.75" customHeight="1">
      <c r="A55" s="40"/>
      <c r="B55" s="40"/>
      <c r="C55" s="40"/>
      <c r="D55" s="40"/>
      <c r="E55" s="40"/>
      <c r="F55" s="40"/>
      <c r="G55" s="40"/>
      <c r="H55" s="40"/>
      <c r="I55" s="40"/>
      <c r="J55" s="40"/>
      <c r="K55" s="40"/>
      <c r="O55" s="40"/>
      <c r="P55" s="40"/>
      <c r="Q55" s="40"/>
      <c r="T55" s="201"/>
      <c r="U55" s="201"/>
      <c r="V55" s="201"/>
      <c r="W55" s="201"/>
      <c r="X55" s="201"/>
      <c r="Y55" s="201"/>
      <c r="Z55" s="201"/>
      <c r="AA55" s="201"/>
      <c r="AB55" s="201"/>
      <c r="AC55" s="201"/>
      <c r="AF55" s="201"/>
      <c r="AG55" s="201"/>
      <c r="AH55" s="201"/>
      <c r="AI55" s="201"/>
      <c r="AJ55" s="201"/>
      <c r="AK55" s="201"/>
      <c r="AL55" s="201"/>
      <c r="AM55" s="201"/>
      <c r="AN55" s="201"/>
      <c r="AO55" s="201"/>
      <c r="AR55" s="201"/>
      <c r="AS55" s="201"/>
      <c r="AT55" s="201"/>
      <c r="AU55" s="201"/>
      <c r="AV55" s="201"/>
      <c r="AW55" s="201"/>
      <c r="AX55" s="201"/>
      <c r="AY55" s="201"/>
      <c r="AZ55" s="201"/>
      <c r="BA55" s="201"/>
      <c r="BD55" s="318"/>
      <c r="BE55" s="318"/>
      <c r="BF55" s="318"/>
      <c r="BG55" s="318"/>
      <c r="BH55" s="318"/>
      <c r="BI55" s="318"/>
      <c r="BJ55" s="318"/>
      <c r="BK55" s="318"/>
      <c r="BL55" s="318"/>
      <c r="BM55" s="318"/>
    </row>
    <row r="56" spans="1:65" ht="24.75" customHeight="1">
      <c r="A56" s="40"/>
      <c r="B56" s="40"/>
      <c r="C56" s="40"/>
      <c r="D56" s="40"/>
      <c r="E56" s="40"/>
      <c r="F56" s="40"/>
      <c r="G56" s="40"/>
      <c r="H56" s="40"/>
      <c r="I56" s="40"/>
      <c r="J56" s="40"/>
      <c r="K56" s="40"/>
      <c r="O56" s="40"/>
      <c r="P56" s="40"/>
      <c r="Q56" s="40"/>
    </row>
    <row r="57" spans="1:65" ht="24.75" customHeight="1">
      <c r="A57" s="40"/>
      <c r="B57" s="40"/>
      <c r="C57" s="40"/>
      <c r="D57" s="40"/>
      <c r="E57" s="40"/>
      <c r="F57" s="40"/>
      <c r="G57" s="40"/>
      <c r="H57" s="40"/>
      <c r="I57" s="40"/>
      <c r="J57" s="40"/>
      <c r="K57" s="40"/>
      <c r="O57" s="40"/>
      <c r="P57" s="40"/>
      <c r="Q57" s="40"/>
    </row>
    <row r="58" spans="1:65" ht="24.75" customHeight="1">
      <c r="A58" s="40"/>
      <c r="B58" s="40"/>
      <c r="C58" s="40"/>
      <c r="D58" s="40"/>
      <c r="E58" s="40"/>
      <c r="F58" s="40"/>
      <c r="G58" s="40"/>
      <c r="H58" s="40"/>
      <c r="I58" s="40"/>
      <c r="J58" s="40"/>
      <c r="K58" s="40"/>
      <c r="O58" s="40"/>
      <c r="P58" s="40"/>
      <c r="Q58" s="40"/>
    </row>
    <row r="59" spans="1:65" ht="24.75" customHeight="1">
      <c r="A59" s="40"/>
      <c r="B59" s="40"/>
      <c r="C59" s="40"/>
      <c r="D59" s="40"/>
      <c r="E59" s="40"/>
      <c r="F59" s="40"/>
      <c r="G59" s="40"/>
      <c r="H59" s="40"/>
      <c r="I59" s="40"/>
      <c r="J59" s="40"/>
      <c r="K59" s="40"/>
      <c r="O59" s="40"/>
      <c r="P59" s="40"/>
      <c r="Q59" s="40"/>
    </row>
    <row r="60" spans="1:65" ht="24.75" customHeight="1">
      <c r="A60" s="40"/>
      <c r="B60" s="40"/>
      <c r="C60" s="40"/>
      <c r="D60" s="40"/>
      <c r="E60" s="40"/>
      <c r="F60" s="40"/>
      <c r="G60" s="40"/>
      <c r="H60" s="40"/>
      <c r="I60" s="40"/>
      <c r="J60" s="40"/>
      <c r="K60" s="40"/>
      <c r="O60" s="40"/>
      <c r="P60" s="40"/>
      <c r="Q60" s="40"/>
    </row>
    <row r="61" spans="1:65" ht="24.75" customHeight="1">
      <c r="A61" s="40"/>
      <c r="B61" s="40"/>
      <c r="C61" s="40"/>
      <c r="D61" s="40"/>
      <c r="E61" s="40"/>
      <c r="F61" s="40"/>
      <c r="G61" s="40"/>
      <c r="H61" s="40"/>
      <c r="I61" s="40"/>
      <c r="J61" s="40"/>
      <c r="K61" s="40"/>
      <c r="O61" s="40"/>
      <c r="P61" s="40"/>
      <c r="Q61" s="40"/>
    </row>
    <row r="62" spans="1:65" ht="24.75" customHeight="1">
      <c r="A62" s="40"/>
      <c r="B62" s="40"/>
      <c r="C62" s="40"/>
      <c r="D62" s="40"/>
      <c r="E62" s="40"/>
      <c r="F62" s="40"/>
      <c r="G62" s="40"/>
      <c r="H62" s="40"/>
      <c r="I62" s="40"/>
      <c r="J62" s="40"/>
      <c r="K62" s="40"/>
      <c r="O62" s="40"/>
      <c r="P62" s="40"/>
      <c r="Q62" s="40"/>
    </row>
    <row r="63" spans="1:65" ht="24.75" customHeight="1">
      <c r="A63" s="40"/>
      <c r="B63" s="40"/>
      <c r="C63" s="40"/>
      <c r="D63" s="40"/>
      <c r="E63" s="40"/>
      <c r="F63" s="40"/>
      <c r="G63" s="40"/>
      <c r="H63" s="40"/>
      <c r="I63" s="40"/>
      <c r="J63" s="40"/>
      <c r="K63" s="40"/>
      <c r="O63" s="40"/>
      <c r="P63" s="40"/>
      <c r="Q63" s="40"/>
    </row>
    <row r="64" spans="1:65" ht="24.75" customHeight="1">
      <c r="A64" s="40"/>
      <c r="B64" s="40"/>
      <c r="C64" s="40"/>
      <c r="D64" s="40"/>
      <c r="E64" s="40"/>
      <c r="F64" s="40"/>
      <c r="G64" s="40"/>
      <c r="H64" s="40"/>
      <c r="I64" s="40"/>
      <c r="J64" s="40"/>
      <c r="K64" s="40"/>
      <c r="O64" s="40"/>
      <c r="P64" s="40"/>
      <c r="Q64" s="40"/>
    </row>
    <row r="65" spans="1:41" ht="24.75" customHeight="1">
      <c r="A65" s="40"/>
      <c r="B65" s="40"/>
      <c r="C65" s="40"/>
      <c r="D65" s="40"/>
      <c r="E65" s="40"/>
      <c r="F65" s="40"/>
      <c r="G65" s="40"/>
      <c r="H65" s="40"/>
      <c r="I65" s="40"/>
      <c r="J65" s="40"/>
      <c r="K65" s="40"/>
      <c r="O65" s="40"/>
      <c r="P65" s="40"/>
      <c r="Q65" s="40"/>
    </row>
    <row r="66" spans="1:41" ht="24.75" customHeight="1">
      <c r="A66" s="40"/>
      <c r="B66" s="40"/>
      <c r="C66" s="40"/>
      <c r="D66" s="40"/>
      <c r="E66" s="40"/>
      <c r="F66" s="40"/>
      <c r="G66" s="40"/>
      <c r="H66" s="40"/>
      <c r="I66" s="40"/>
      <c r="J66" s="40"/>
      <c r="K66" s="40"/>
      <c r="O66" s="40"/>
      <c r="P66" s="40"/>
      <c r="Q66" s="40"/>
    </row>
    <row r="67" spans="1:41" ht="24.75" customHeight="1">
      <c r="A67" s="40"/>
      <c r="B67" s="40"/>
      <c r="C67" s="40"/>
      <c r="D67" s="40"/>
      <c r="E67" s="40"/>
      <c r="F67" s="40"/>
      <c r="G67" s="40"/>
      <c r="H67" s="40"/>
      <c r="I67" s="40"/>
      <c r="J67" s="40"/>
      <c r="K67" s="40"/>
      <c r="O67" s="40"/>
      <c r="P67" s="40"/>
      <c r="Q67" s="40"/>
    </row>
    <row r="68" spans="1:41" ht="24.75" customHeight="1">
      <c r="A68" s="40"/>
      <c r="B68" s="40"/>
      <c r="C68" s="40"/>
      <c r="D68" s="40"/>
      <c r="E68" s="40"/>
      <c r="F68" s="40"/>
      <c r="G68" s="40"/>
      <c r="H68" s="40"/>
      <c r="I68" s="40"/>
      <c r="J68" s="40"/>
      <c r="K68" s="40"/>
      <c r="O68" s="40"/>
      <c r="P68" s="40"/>
      <c r="Q68" s="40"/>
      <c r="AF68" s="1"/>
      <c r="AG68" s="1"/>
      <c r="AH68" s="1"/>
      <c r="AI68" s="1"/>
      <c r="AJ68" s="1"/>
      <c r="AK68" s="1"/>
      <c r="AL68" s="1"/>
      <c r="AM68" s="1"/>
      <c r="AN68" s="1"/>
      <c r="AO68" s="1"/>
    </row>
    <row r="69" spans="1:41">
      <c r="A69" s="40"/>
      <c r="B69" s="40"/>
      <c r="C69" s="40"/>
      <c r="D69" s="40"/>
      <c r="E69" s="40"/>
      <c r="F69" s="40"/>
      <c r="G69" s="40"/>
      <c r="L69" s="42"/>
      <c r="M69" s="43"/>
      <c r="N69" s="43"/>
      <c r="O69" s="43"/>
      <c r="P69" s="43"/>
      <c r="Q69" s="43"/>
      <c r="AF69" s="1"/>
      <c r="AG69" s="1"/>
      <c r="AH69" s="1"/>
      <c r="AI69" s="1"/>
      <c r="AJ69" s="1"/>
      <c r="AK69" s="1"/>
      <c r="AL69" s="1"/>
      <c r="AM69" s="1"/>
      <c r="AN69" s="1"/>
      <c r="AO69" s="1"/>
    </row>
    <row r="70" spans="1:41">
      <c r="A70" s="40"/>
      <c r="B70" s="40"/>
      <c r="C70" s="40"/>
      <c r="D70" s="40"/>
      <c r="E70" s="40"/>
      <c r="F70" s="40"/>
      <c r="G70" s="40"/>
      <c r="L70" s="42"/>
      <c r="M70" s="43"/>
      <c r="N70" s="43"/>
      <c r="O70" s="43"/>
      <c r="P70" s="43"/>
      <c r="Q70" s="43"/>
      <c r="AF70" s="1"/>
      <c r="AG70" s="1"/>
      <c r="AH70" s="1"/>
      <c r="AI70" s="1"/>
      <c r="AJ70" s="1"/>
      <c r="AK70" s="1"/>
      <c r="AL70" s="1"/>
      <c r="AM70" s="1"/>
      <c r="AN70" s="1"/>
      <c r="AO70" s="1"/>
    </row>
    <row r="71" spans="1:41">
      <c r="A71" s="40"/>
      <c r="B71" s="40"/>
      <c r="C71" s="40"/>
      <c r="D71" s="40"/>
      <c r="E71" s="40"/>
      <c r="F71" s="40"/>
      <c r="G71" s="40"/>
      <c r="L71" s="42"/>
      <c r="M71" s="43"/>
      <c r="N71" s="43"/>
      <c r="O71" s="43"/>
      <c r="P71" s="43"/>
      <c r="Q71" s="43"/>
      <c r="AF71" s="1"/>
      <c r="AG71" s="1"/>
      <c r="AH71" s="1"/>
      <c r="AI71" s="1"/>
      <c r="AJ71" s="1"/>
      <c r="AK71" s="1"/>
      <c r="AL71" s="1"/>
      <c r="AM71" s="1"/>
      <c r="AN71" s="1"/>
      <c r="AO71" s="1"/>
    </row>
    <row r="72" spans="1:41">
      <c r="A72" s="40"/>
      <c r="B72" s="40"/>
      <c r="C72" s="40"/>
      <c r="D72" s="40"/>
      <c r="E72" s="40"/>
      <c r="F72" s="40"/>
      <c r="G72" s="40"/>
      <c r="L72" s="42"/>
      <c r="M72" s="43"/>
      <c r="N72" s="43"/>
      <c r="O72" s="43"/>
      <c r="P72" s="43"/>
      <c r="Q72" s="43"/>
      <c r="AF72" s="1"/>
      <c r="AG72" s="1"/>
      <c r="AH72" s="1"/>
      <c r="AI72" s="1"/>
      <c r="AJ72" s="1"/>
      <c r="AK72" s="1"/>
      <c r="AL72" s="1"/>
      <c r="AM72" s="1"/>
      <c r="AN72" s="1"/>
      <c r="AO72" s="1"/>
    </row>
    <row r="73" spans="1:41">
      <c r="A73" s="40"/>
      <c r="B73" s="40"/>
      <c r="C73" s="40"/>
      <c r="D73" s="40"/>
      <c r="E73" s="40"/>
      <c r="F73" s="40"/>
      <c r="G73" s="40"/>
      <c r="L73" s="42"/>
      <c r="M73" s="43"/>
      <c r="N73" s="43"/>
      <c r="O73" s="43"/>
      <c r="P73" s="43"/>
      <c r="Q73" s="43"/>
      <c r="AF73" s="1"/>
      <c r="AG73" s="1"/>
      <c r="AH73" s="1"/>
      <c r="AI73" s="1"/>
      <c r="AJ73" s="1"/>
      <c r="AK73" s="1"/>
      <c r="AL73" s="1"/>
      <c r="AM73" s="1"/>
      <c r="AN73" s="1"/>
      <c r="AO73" s="1"/>
    </row>
    <row r="74" spans="1:41">
      <c r="A74" s="40"/>
      <c r="B74" s="40"/>
      <c r="C74" s="40"/>
      <c r="D74" s="40"/>
      <c r="E74" s="40"/>
      <c r="F74" s="40"/>
      <c r="G74" s="40"/>
      <c r="L74" s="42"/>
      <c r="M74" s="43"/>
      <c r="N74" s="43"/>
      <c r="O74" s="43"/>
      <c r="P74" s="43"/>
      <c r="Q74" s="43"/>
      <c r="AF74" s="1"/>
      <c r="AG74" s="1"/>
      <c r="AH74" s="1"/>
      <c r="AI74" s="1"/>
      <c r="AJ74" s="1"/>
      <c r="AK74" s="1"/>
      <c r="AL74" s="1"/>
      <c r="AM74" s="1"/>
      <c r="AN74" s="1"/>
      <c r="AO74" s="1"/>
    </row>
    <row r="75" spans="1:41">
      <c r="A75" s="40"/>
      <c r="B75" s="40"/>
      <c r="C75" s="40"/>
      <c r="D75" s="40"/>
      <c r="E75" s="40"/>
      <c r="F75" s="40"/>
      <c r="G75" s="40"/>
      <c r="L75" s="42"/>
      <c r="M75" s="43"/>
      <c r="N75" s="43"/>
      <c r="O75" s="43"/>
      <c r="P75" s="43"/>
      <c r="Q75" s="43"/>
      <c r="AF75" s="1"/>
      <c r="AG75" s="1"/>
      <c r="AH75" s="1"/>
      <c r="AI75" s="1"/>
      <c r="AJ75" s="1"/>
      <c r="AK75" s="1"/>
      <c r="AL75" s="1"/>
      <c r="AM75" s="1"/>
      <c r="AN75" s="1"/>
      <c r="AO75" s="1"/>
    </row>
    <row r="76" spans="1:41">
      <c r="A76" s="40"/>
      <c r="B76" s="40"/>
      <c r="C76" s="40"/>
      <c r="D76" s="40"/>
      <c r="E76" s="40"/>
      <c r="F76" s="40"/>
      <c r="G76" s="40"/>
      <c r="L76" s="42"/>
      <c r="M76" s="43"/>
      <c r="N76" s="43"/>
      <c r="O76" s="43"/>
      <c r="P76" s="43"/>
      <c r="Q76" s="43"/>
      <c r="AF76" s="1"/>
      <c r="AG76" s="1"/>
      <c r="AH76" s="1"/>
      <c r="AI76" s="1"/>
      <c r="AJ76" s="1"/>
      <c r="AK76" s="1"/>
      <c r="AL76" s="1"/>
      <c r="AM76" s="1"/>
      <c r="AN76" s="1"/>
      <c r="AO76" s="1"/>
    </row>
    <row r="77" spans="1:41">
      <c r="A77" s="40"/>
      <c r="B77" s="40"/>
      <c r="C77" s="40"/>
      <c r="D77" s="40"/>
      <c r="E77" s="40"/>
      <c r="F77" s="40"/>
      <c r="G77" s="40"/>
      <c r="L77" s="42"/>
      <c r="M77" s="43"/>
      <c r="N77" s="43"/>
      <c r="O77" s="43"/>
      <c r="P77" s="43"/>
      <c r="Q77" s="43"/>
      <c r="AF77" s="1"/>
      <c r="AG77" s="1"/>
      <c r="AH77" s="1"/>
      <c r="AI77" s="1"/>
      <c r="AJ77" s="1"/>
      <c r="AK77" s="1"/>
      <c r="AL77" s="1"/>
      <c r="AM77" s="1"/>
      <c r="AN77" s="1"/>
      <c r="AO77" s="1"/>
    </row>
    <row r="78" spans="1:41">
      <c r="A78" s="40"/>
      <c r="B78" s="40"/>
      <c r="C78" s="40"/>
      <c r="D78" s="40"/>
      <c r="E78" s="40"/>
      <c r="F78" s="40"/>
      <c r="G78" s="40"/>
      <c r="L78" s="42"/>
      <c r="M78" s="43"/>
      <c r="N78" s="43"/>
      <c r="O78" s="43"/>
      <c r="P78" s="43"/>
      <c r="Q78" s="43"/>
      <c r="AF78" s="1"/>
      <c r="AG78" s="1"/>
      <c r="AH78" s="1"/>
      <c r="AI78" s="1"/>
      <c r="AJ78" s="1"/>
      <c r="AK78" s="1"/>
      <c r="AL78" s="1"/>
      <c r="AM78" s="1"/>
      <c r="AN78" s="1"/>
      <c r="AO78" s="1"/>
    </row>
    <row r="79" spans="1:41">
      <c r="A79" s="40"/>
      <c r="B79" s="40"/>
      <c r="C79" s="40"/>
      <c r="D79" s="40"/>
      <c r="E79" s="40"/>
      <c r="F79" s="40"/>
      <c r="G79" s="40"/>
      <c r="L79" s="42"/>
      <c r="M79" s="43"/>
      <c r="N79" s="43"/>
      <c r="O79" s="43"/>
      <c r="P79" s="43"/>
      <c r="Q79" s="43"/>
      <c r="AF79" s="1"/>
      <c r="AG79" s="1"/>
      <c r="AH79" s="1"/>
      <c r="AI79" s="1"/>
      <c r="AJ79" s="1"/>
      <c r="AK79" s="1"/>
      <c r="AL79" s="1"/>
      <c r="AM79" s="1"/>
      <c r="AN79" s="1"/>
      <c r="AO79" s="1"/>
    </row>
    <row r="80" spans="1:41">
      <c r="A80" s="40"/>
      <c r="B80" s="40"/>
      <c r="C80" s="40"/>
      <c r="D80" s="40"/>
      <c r="E80" s="40"/>
      <c r="F80" s="40"/>
      <c r="G80" s="40"/>
      <c r="L80" s="42"/>
      <c r="M80" s="43"/>
      <c r="N80" s="43"/>
      <c r="O80" s="43"/>
      <c r="P80" s="43"/>
      <c r="Q80" s="43"/>
      <c r="AF80" s="1"/>
      <c r="AG80" s="1"/>
      <c r="AH80" s="1"/>
      <c r="AI80" s="1"/>
      <c r="AJ80" s="1"/>
      <c r="AK80" s="1"/>
      <c r="AL80" s="1"/>
      <c r="AM80" s="1"/>
      <c r="AN80" s="1"/>
      <c r="AO80" s="1"/>
    </row>
    <row r="81" spans="1:41">
      <c r="A81" s="40"/>
      <c r="B81" s="40"/>
      <c r="C81" s="40"/>
      <c r="D81" s="40"/>
      <c r="E81" s="40"/>
      <c r="F81" s="40"/>
      <c r="G81" s="40"/>
      <c r="L81" s="42"/>
      <c r="M81" s="43"/>
      <c r="N81" s="43"/>
      <c r="O81" s="43"/>
      <c r="P81" s="43"/>
      <c r="Q81" s="43"/>
      <c r="AF81" s="1"/>
      <c r="AG81" s="1"/>
      <c r="AH81" s="1"/>
      <c r="AI81" s="1"/>
      <c r="AJ81" s="1"/>
      <c r="AK81" s="1"/>
      <c r="AL81" s="1"/>
      <c r="AM81" s="1"/>
      <c r="AN81" s="1"/>
      <c r="AO81" s="1"/>
    </row>
    <row r="82" spans="1:41">
      <c r="A82" s="40"/>
      <c r="B82" s="40"/>
      <c r="C82" s="40"/>
      <c r="D82" s="40"/>
      <c r="E82" s="40"/>
      <c r="F82" s="40"/>
      <c r="G82" s="40"/>
      <c r="L82" s="42"/>
      <c r="M82" s="43"/>
      <c r="N82" s="43"/>
      <c r="O82" s="43"/>
      <c r="P82" s="43"/>
      <c r="Q82" s="43"/>
      <c r="AF82" s="1"/>
      <c r="AG82" s="1"/>
      <c r="AH82" s="1"/>
      <c r="AI82" s="1"/>
      <c r="AJ82" s="1"/>
      <c r="AK82" s="1"/>
      <c r="AL82" s="1"/>
      <c r="AM82" s="1"/>
      <c r="AN82" s="1"/>
      <c r="AO82" s="1"/>
    </row>
    <row r="83" spans="1:41">
      <c r="A83" s="40"/>
      <c r="B83" s="40"/>
      <c r="C83" s="40"/>
      <c r="D83" s="40"/>
      <c r="E83" s="40"/>
      <c r="F83" s="40"/>
      <c r="G83" s="40"/>
      <c r="L83" s="42"/>
      <c r="M83" s="43"/>
      <c r="N83" s="43"/>
      <c r="O83" s="43"/>
      <c r="P83" s="43"/>
      <c r="Q83" s="43"/>
      <c r="AF83" s="1"/>
      <c r="AG83" s="1"/>
      <c r="AH83" s="1"/>
      <c r="AI83" s="1"/>
      <c r="AJ83" s="1"/>
      <c r="AK83" s="1"/>
      <c r="AL83" s="1"/>
      <c r="AM83" s="1"/>
      <c r="AN83" s="1"/>
      <c r="AO83" s="1"/>
    </row>
    <row r="84" spans="1:41">
      <c r="A84" s="40"/>
      <c r="B84" s="40"/>
      <c r="C84" s="40"/>
      <c r="D84" s="40"/>
      <c r="E84" s="40"/>
      <c r="F84" s="40"/>
      <c r="G84" s="40"/>
      <c r="L84" s="42"/>
      <c r="M84" s="43"/>
      <c r="N84" s="43"/>
      <c r="O84" s="43"/>
      <c r="P84" s="43"/>
      <c r="Q84" s="43"/>
      <c r="AF84" s="1"/>
      <c r="AG84" s="1"/>
      <c r="AH84" s="1"/>
      <c r="AI84" s="1"/>
      <c r="AJ84" s="1"/>
      <c r="AK84" s="1"/>
      <c r="AL84" s="1"/>
      <c r="AM84" s="1"/>
      <c r="AN84" s="1"/>
      <c r="AO84" s="1"/>
    </row>
    <row r="85" spans="1:41">
      <c r="A85" s="40"/>
      <c r="B85" s="40"/>
      <c r="C85" s="40"/>
      <c r="D85" s="40"/>
      <c r="E85" s="40"/>
      <c r="F85" s="40"/>
      <c r="G85" s="40"/>
      <c r="L85" s="42"/>
      <c r="M85" s="43"/>
      <c r="N85" s="43"/>
      <c r="O85" s="43"/>
      <c r="P85" s="43"/>
      <c r="Q85" s="43"/>
      <c r="AF85" s="1"/>
      <c r="AG85" s="1"/>
      <c r="AH85" s="1"/>
      <c r="AI85" s="1"/>
      <c r="AJ85" s="1"/>
      <c r="AK85" s="1"/>
      <c r="AL85" s="1"/>
      <c r="AM85" s="1"/>
      <c r="AN85" s="1"/>
      <c r="AO85" s="1"/>
    </row>
    <row r="86" spans="1:41">
      <c r="A86" s="40"/>
      <c r="B86" s="40"/>
      <c r="C86" s="40"/>
      <c r="D86" s="40"/>
      <c r="E86" s="40"/>
      <c r="F86" s="40"/>
      <c r="G86" s="40"/>
      <c r="L86" s="42"/>
      <c r="M86" s="43"/>
      <c r="N86" s="43"/>
      <c r="O86" s="43"/>
      <c r="P86" s="43"/>
      <c r="Q86" s="43"/>
      <c r="AF86" s="1"/>
      <c r="AG86" s="1"/>
      <c r="AH86" s="1"/>
      <c r="AI86" s="1"/>
      <c r="AJ86" s="1"/>
      <c r="AK86" s="1"/>
      <c r="AL86" s="1"/>
      <c r="AM86" s="1"/>
      <c r="AN86" s="1"/>
      <c r="AO86" s="1"/>
    </row>
    <row r="87" spans="1:41">
      <c r="A87" s="40"/>
      <c r="B87" s="40"/>
      <c r="C87" s="40"/>
      <c r="D87" s="40"/>
      <c r="E87" s="40"/>
      <c r="F87" s="40"/>
      <c r="G87" s="40"/>
      <c r="L87" s="42"/>
      <c r="M87" s="43"/>
      <c r="N87" s="43"/>
      <c r="O87" s="43"/>
      <c r="P87" s="43"/>
      <c r="Q87" s="43"/>
      <c r="AF87" s="1"/>
      <c r="AG87" s="1"/>
      <c r="AH87" s="1"/>
      <c r="AI87" s="1"/>
      <c r="AJ87" s="1"/>
      <c r="AK87" s="1"/>
      <c r="AL87" s="1"/>
      <c r="AM87" s="1"/>
      <c r="AN87" s="1"/>
      <c r="AO87" s="1"/>
    </row>
    <row r="88" spans="1:41">
      <c r="A88" s="40"/>
      <c r="B88" s="40"/>
      <c r="C88" s="40"/>
      <c r="D88" s="40"/>
      <c r="E88" s="40"/>
      <c r="F88" s="40"/>
      <c r="G88" s="40"/>
      <c r="L88" s="42"/>
      <c r="M88" s="43"/>
      <c r="N88" s="43"/>
      <c r="O88" s="43"/>
      <c r="P88" s="43"/>
      <c r="Q88" s="43"/>
      <c r="AF88" s="1"/>
      <c r="AG88" s="1"/>
      <c r="AH88" s="1"/>
      <c r="AI88" s="1"/>
      <c r="AJ88" s="1"/>
      <c r="AK88" s="1"/>
      <c r="AL88" s="1"/>
      <c r="AM88" s="1"/>
      <c r="AN88" s="1"/>
      <c r="AO88" s="1"/>
    </row>
    <row r="89" spans="1:41">
      <c r="A89" s="40"/>
      <c r="B89" s="40"/>
      <c r="C89" s="40"/>
      <c r="D89" s="40"/>
      <c r="E89" s="40"/>
      <c r="F89" s="40"/>
      <c r="G89" s="40"/>
      <c r="L89" s="42"/>
      <c r="M89" s="43"/>
      <c r="N89" s="43"/>
      <c r="O89" s="43"/>
      <c r="P89" s="43"/>
      <c r="Q89" s="43"/>
      <c r="AF89" s="1"/>
      <c r="AG89" s="1"/>
      <c r="AH89" s="1"/>
      <c r="AI89" s="1"/>
      <c r="AJ89" s="1"/>
      <c r="AK89" s="1"/>
      <c r="AL89" s="1"/>
      <c r="AM89" s="1"/>
      <c r="AN89" s="1"/>
      <c r="AO89" s="1"/>
    </row>
    <row r="90" spans="1:41">
      <c r="A90" s="40"/>
      <c r="B90" s="40"/>
      <c r="C90" s="40"/>
      <c r="D90" s="40"/>
      <c r="E90" s="40"/>
      <c r="F90" s="40"/>
      <c r="G90" s="40"/>
      <c r="L90" s="42"/>
      <c r="M90" s="43"/>
      <c r="N90" s="43"/>
      <c r="O90" s="43"/>
      <c r="P90" s="43"/>
      <c r="Q90" s="43"/>
      <c r="AF90" s="1"/>
      <c r="AG90" s="1"/>
      <c r="AH90" s="1"/>
      <c r="AI90" s="1"/>
      <c r="AJ90" s="1"/>
      <c r="AK90" s="1"/>
      <c r="AL90" s="1"/>
      <c r="AM90" s="1"/>
      <c r="AN90" s="1"/>
      <c r="AO90" s="1"/>
    </row>
    <row r="91" spans="1:41">
      <c r="A91" s="40"/>
      <c r="B91" s="40"/>
      <c r="C91" s="40"/>
      <c r="D91" s="40"/>
      <c r="E91" s="40"/>
      <c r="F91" s="40"/>
      <c r="G91" s="40"/>
      <c r="L91" s="42"/>
      <c r="M91" s="43"/>
      <c r="N91" s="43"/>
      <c r="O91" s="43"/>
      <c r="P91" s="43"/>
      <c r="Q91" s="43"/>
      <c r="AF91" s="1"/>
      <c r="AG91" s="1"/>
      <c r="AH91" s="1"/>
      <c r="AI91" s="1"/>
      <c r="AJ91" s="1"/>
      <c r="AK91" s="1"/>
      <c r="AL91" s="1"/>
      <c r="AM91" s="1"/>
      <c r="AN91" s="1"/>
      <c r="AO91" s="1"/>
    </row>
    <row r="92" spans="1:41">
      <c r="A92" s="40"/>
      <c r="B92" s="40"/>
      <c r="C92" s="40"/>
      <c r="D92" s="40"/>
      <c r="E92" s="40"/>
      <c r="F92" s="40"/>
      <c r="G92" s="40"/>
      <c r="L92" s="42"/>
      <c r="M92" s="43"/>
      <c r="N92" s="43"/>
      <c r="O92" s="43"/>
      <c r="P92" s="43"/>
      <c r="Q92" s="43"/>
      <c r="AF92" s="1"/>
      <c r="AG92" s="1"/>
      <c r="AH92" s="1"/>
      <c r="AI92" s="1"/>
      <c r="AJ92" s="1"/>
      <c r="AK92" s="1"/>
      <c r="AL92" s="1"/>
      <c r="AM92" s="1"/>
      <c r="AN92" s="1"/>
      <c r="AO92" s="1"/>
    </row>
    <row r="93" spans="1:41">
      <c r="A93" s="40"/>
      <c r="B93" s="40"/>
      <c r="C93" s="40"/>
      <c r="D93" s="40"/>
      <c r="E93" s="40"/>
      <c r="F93" s="40"/>
      <c r="G93" s="40"/>
      <c r="L93" s="42"/>
      <c r="M93" s="43"/>
      <c r="N93" s="43"/>
      <c r="O93" s="43"/>
      <c r="P93" s="43"/>
      <c r="Q93" s="43"/>
      <c r="AF93" s="1"/>
      <c r="AG93" s="1"/>
      <c r="AH93" s="1"/>
      <c r="AI93" s="1"/>
      <c r="AJ93" s="1"/>
      <c r="AK93" s="1"/>
      <c r="AL93" s="1"/>
      <c r="AM93" s="1"/>
      <c r="AN93" s="1"/>
      <c r="AO93" s="1"/>
    </row>
    <row r="94" spans="1:41">
      <c r="A94" s="40"/>
      <c r="B94" s="40"/>
      <c r="C94" s="40"/>
      <c r="D94" s="40"/>
      <c r="E94" s="40"/>
      <c r="F94" s="40"/>
      <c r="G94" s="40"/>
      <c r="L94" s="42"/>
      <c r="M94" s="43"/>
      <c r="N94" s="43"/>
      <c r="O94" s="43"/>
      <c r="P94" s="43"/>
      <c r="Q94" s="43"/>
      <c r="AF94" s="1"/>
      <c r="AG94" s="1"/>
      <c r="AH94" s="1"/>
      <c r="AI94" s="1"/>
      <c r="AJ94" s="1"/>
      <c r="AK94" s="1"/>
      <c r="AL94" s="1"/>
      <c r="AM94" s="1"/>
      <c r="AN94" s="1"/>
      <c r="AO94" s="1"/>
    </row>
    <row r="95" spans="1:41">
      <c r="A95" s="40"/>
      <c r="B95" s="40"/>
      <c r="C95" s="40"/>
      <c r="D95" s="40"/>
      <c r="E95" s="40"/>
      <c r="F95" s="40"/>
      <c r="G95" s="40"/>
      <c r="L95" s="42"/>
      <c r="M95" s="43"/>
      <c r="N95" s="43"/>
      <c r="O95" s="43"/>
      <c r="P95" s="43"/>
      <c r="Q95" s="43"/>
      <c r="AF95" s="1"/>
      <c r="AG95" s="1"/>
      <c r="AH95" s="1"/>
      <c r="AI95" s="1"/>
      <c r="AJ95" s="1"/>
      <c r="AK95" s="1"/>
      <c r="AL95" s="1"/>
      <c r="AM95" s="1"/>
      <c r="AN95" s="1"/>
      <c r="AO95" s="1"/>
    </row>
    <row r="96" spans="1:41">
      <c r="A96" s="40"/>
      <c r="B96" s="40"/>
      <c r="C96" s="40"/>
      <c r="D96" s="40"/>
      <c r="E96" s="40"/>
      <c r="F96" s="40"/>
      <c r="G96" s="40"/>
      <c r="L96" s="42"/>
      <c r="M96" s="43"/>
      <c r="N96" s="43"/>
      <c r="O96" s="43"/>
      <c r="P96" s="43"/>
      <c r="Q96" s="43"/>
      <c r="AF96" s="1"/>
      <c r="AG96" s="1"/>
      <c r="AH96" s="1"/>
      <c r="AI96" s="1"/>
      <c r="AJ96" s="1"/>
      <c r="AK96" s="1"/>
      <c r="AL96" s="1"/>
      <c r="AM96" s="1"/>
      <c r="AN96" s="1"/>
      <c r="AO96" s="1"/>
    </row>
    <row r="97" spans="1:41">
      <c r="A97" s="40"/>
      <c r="B97" s="40"/>
      <c r="C97" s="40"/>
      <c r="D97" s="40"/>
      <c r="E97" s="40"/>
      <c r="F97" s="40"/>
      <c r="G97" s="40"/>
      <c r="L97" s="42"/>
      <c r="M97" s="43"/>
      <c r="N97" s="43"/>
      <c r="O97" s="43"/>
      <c r="P97" s="43"/>
      <c r="Q97" s="43"/>
      <c r="AF97" s="1"/>
      <c r="AG97" s="1"/>
      <c r="AH97" s="1"/>
      <c r="AI97" s="1"/>
      <c r="AJ97" s="1"/>
      <c r="AK97" s="1"/>
      <c r="AL97" s="1"/>
      <c r="AM97" s="1"/>
      <c r="AN97" s="1"/>
      <c r="AO97" s="1"/>
    </row>
    <row r="98" spans="1:41">
      <c r="A98" s="40"/>
      <c r="B98" s="40"/>
      <c r="C98" s="40"/>
      <c r="D98" s="40"/>
      <c r="E98" s="40"/>
      <c r="F98" s="40"/>
      <c r="G98" s="40"/>
      <c r="L98" s="42"/>
      <c r="M98" s="43"/>
      <c r="N98" s="43"/>
      <c r="O98" s="43"/>
      <c r="P98" s="43"/>
      <c r="Q98" s="43"/>
      <c r="AF98" s="1"/>
      <c r="AG98" s="1"/>
      <c r="AH98" s="1"/>
      <c r="AI98" s="1"/>
      <c r="AJ98" s="1"/>
      <c r="AK98" s="1"/>
      <c r="AL98" s="1"/>
      <c r="AM98" s="1"/>
      <c r="AN98" s="1"/>
      <c r="AO98" s="1"/>
    </row>
    <row r="99" spans="1:41">
      <c r="A99" s="40"/>
      <c r="B99" s="40"/>
      <c r="C99" s="40"/>
      <c r="D99" s="40"/>
      <c r="E99" s="40"/>
      <c r="F99" s="40"/>
      <c r="G99" s="40"/>
      <c r="L99" s="42"/>
      <c r="M99" s="43"/>
      <c r="N99" s="43"/>
      <c r="O99" s="43"/>
      <c r="P99" s="43"/>
      <c r="Q99" s="43"/>
      <c r="AF99" s="1"/>
      <c r="AG99" s="1"/>
      <c r="AH99" s="1"/>
      <c r="AI99" s="1"/>
      <c r="AJ99" s="1"/>
      <c r="AK99" s="1"/>
      <c r="AL99" s="1"/>
      <c r="AM99" s="1"/>
      <c r="AN99" s="1"/>
      <c r="AO99" s="1"/>
    </row>
    <row r="100" spans="1:41">
      <c r="A100" s="40"/>
      <c r="B100" s="40"/>
      <c r="C100" s="40"/>
      <c r="D100" s="40"/>
      <c r="E100" s="40"/>
      <c r="F100" s="40"/>
      <c r="G100" s="40"/>
      <c r="L100" s="42"/>
      <c r="M100" s="43"/>
      <c r="N100" s="43"/>
      <c r="O100" s="43"/>
      <c r="P100" s="43"/>
      <c r="Q100" s="43"/>
      <c r="AF100" s="1"/>
      <c r="AG100" s="1"/>
      <c r="AH100" s="1"/>
      <c r="AI100" s="1"/>
      <c r="AJ100" s="1"/>
      <c r="AK100" s="1"/>
      <c r="AL100" s="1"/>
      <c r="AM100" s="1"/>
      <c r="AN100" s="1"/>
      <c r="AO100" s="1"/>
    </row>
    <row r="101" spans="1:41">
      <c r="O101" s="40"/>
      <c r="P101" s="40"/>
      <c r="Q101" s="40"/>
    </row>
    <row r="102" spans="1:41">
      <c r="O102" s="40"/>
      <c r="P102" s="40"/>
      <c r="Q102" s="40"/>
    </row>
    <row r="103" spans="1:41">
      <c r="O103" s="40"/>
      <c r="P103" s="40"/>
      <c r="Q103" s="40"/>
    </row>
    <row r="104" spans="1:41">
      <c r="O104" s="40"/>
      <c r="P104" s="40"/>
      <c r="Q104" s="40"/>
    </row>
    <row r="105" spans="1:41">
      <c r="O105" s="40"/>
      <c r="P105" s="40"/>
      <c r="Q105" s="40"/>
    </row>
    <row r="106" spans="1:41">
      <c r="O106" s="40"/>
      <c r="P106" s="40"/>
      <c r="Q106" s="40"/>
    </row>
    <row r="107" spans="1:41">
      <c r="O107" s="40"/>
      <c r="P107" s="40"/>
      <c r="Q107" s="40"/>
    </row>
    <row r="108" spans="1:41">
      <c r="O108" s="40"/>
      <c r="P108" s="40"/>
      <c r="Q108" s="40"/>
    </row>
    <row r="109" spans="1:41">
      <c r="O109" s="40"/>
      <c r="P109" s="40"/>
      <c r="Q109" s="40"/>
    </row>
    <row r="110" spans="1:41">
      <c r="O110" s="40"/>
      <c r="P110" s="40"/>
      <c r="Q110" s="40"/>
    </row>
    <row r="111" spans="1:41">
      <c r="O111" s="40"/>
      <c r="P111" s="40"/>
      <c r="Q111" s="40"/>
    </row>
    <row r="112" spans="1:41">
      <c r="O112" s="40"/>
      <c r="P112" s="40"/>
      <c r="Q112" s="40"/>
    </row>
    <row r="113" spans="15:17">
      <c r="O113" s="40"/>
      <c r="P113" s="40"/>
      <c r="Q113" s="40"/>
    </row>
    <row r="114" spans="15:17">
      <c r="O114" s="40"/>
      <c r="P114" s="40"/>
      <c r="Q114" s="40"/>
    </row>
    <row r="115" spans="15:17">
      <c r="O115" s="40"/>
      <c r="P115" s="40"/>
      <c r="Q115" s="40"/>
    </row>
    <row r="116" spans="15:17">
      <c r="O116" s="40"/>
      <c r="P116" s="40"/>
      <c r="Q116" s="40"/>
    </row>
    <row r="117" spans="15:17">
      <c r="O117" s="40"/>
      <c r="P117" s="40"/>
      <c r="Q117" s="40"/>
    </row>
    <row r="118" spans="15:17">
      <c r="O118" s="40"/>
      <c r="P118" s="40"/>
      <c r="Q118" s="40"/>
    </row>
    <row r="119" spans="15:17">
      <c r="O119" s="40"/>
      <c r="P119" s="40"/>
      <c r="Q119" s="40"/>
    </row>
    <row r="120" spans="15:17">
      <c r="O120" s="40"/>
      <c r="P120" s="40"/>
      <c r="Q120" s="40"/>
    </row>
    <row r="121" spans="15:17">
      <c r="O121" s="40"/>
      <c r="P121" s="40"/>
      <c r="Q121" s="40"/>
    </row>
    <row r="122" spans="15:17">
      <c r="O122" s="40"/>
      <c r="P122" s="40"/>
      <c r="Q122" s="40"/>
    </row>
    <row r="123" spans="15:17">
      <c r="O123" s="40"/>
      <c r="P123" s="40"/>
      <c r="Q123" s="40"/>
    </row>
  </sheetData>
  <sheetProtection selectLockedCells="1" autoFilter="0"/>
  <mergeCells count="103">
    <mergeCell ref="BD54:BM54"/>
    <mergeCell ref="BD55:BM55"/>
    <mergeCell ref="BD13:BE14"/>
    <mergeCell ref="BF13:BF14"/>
    <mergeCell ref="BG13:BJ13"/>
    <mergeCell ref="BK13:BK14"/>
    <mergeCell ref="BL13:BL14"/>
    <mergeCell ref="BM13:BM14"/>
    <mergeCell ref="BD46:BE46"/>
    <mergeCell ref="BD47:BE47"/>
    <mergeCell ref="BD53:BM53"/>
    <mergeCell ref="BD1:BM2"/>
    <mergeCell ref="BF4:BL5"/>
    <mergeCell ref="BF6:BL6"/>
    <mergeCell ref="BD7:BG7"/>
    <mergeCell ref="BI8:BJ8"/>
    <mergeCell ref="BK8:BM8"/>
    <mergeCell ref="BI9:BJ9"/>
    <mergeCell ref="BK9:BM9"/>
    <mergeCell ref="BI10:BJ10"/>
    <mergeCell ref="BK10:BM10"/>
    <mergeCell ref="T53:AC53"/>
    <mergeCell ref="T54:AC54"/>
    <mergeCell ref="T7:W7"/>
    <mergeCell ref="T55:AC55"/>
    <mergeCell ref="T13:U14"/>
    <mergeCell ref="V13:V14"/>
    <mergeCell ref="AA13:AA14"/>
    <mergeCell ref="AB13:AB14"/>
    <mergeCell ref="AC13:AC14"/>
    <mergeCell ref="W13:Z13"/>
    <mergeCell ref="T46:U46"/>
    <mergeCell ref="T47:U47"/>
    <mergeCell ref="Y8:Z8"/>
    <mergeCell ref="AA8:AC8"/>
    <mergeCell ref="Y10:Z10"/>
    <mergeCell ref="AA10:AC10"/>
    <mergeCell ref="Y9:Z9"/>
    <mergeCell ref="AA9:AC9"/>
    <mergeCell ref="A1:C2"/>
    <mergeCell ref="D1:G2"/>
    <mergeCell ref="T1:AC2"/>
    <mergeCell ref="A3:B3"/>
    <mergeCell ref="C3:G3"/>
    <mergeCell ref="L3:L4"/>
    <mergeCell ref="M3:M4"/>
    <mergeCell ref="N3:N4"/>
    <mergeCell ref="O3:O4"/>
    <mergeCell ref="P3:P4"/>
    <mergeCell ref="Q3:Q4"/>
    <mergeCell ref="V4:AB5"/>
    <mergeCell ref="H1:I2"/>
    <mergeCell ref="J1:K2"/>
    <mergeCell ref="AF1:AO2"/>
    <mergeCell ref="AH4:AN5"/>
    <mergeCell ref="AH6:AN6"/>
    <mergeCell ref="V6:AB6"/>
    <mergeCell ref="L1:M1"/>
    <mergeCell ref="N1:O1"/>
    <mergeCell ref="P1:Q1"/>
    <mergeCell ref="L2:M2"/>
    <mergeCell ref="N2:O2"/>
    <mergeCell ref="P2:Q2"/>
    <mergeCell ref="AR1:BA2"/>
    <mergeCell ref="AT4:AZ5"/>
    <mergeCell ref="AT6:AZ6"/>
    <mergeCell ref="AR7:AU7"/>
    <mergeCell ref="AW8:AX8"/>
    <mergeCell ref="AY8:BA8"/>
    <mergeCell ref="AF55:AO55"/>
    <mergeCell ref="AF46:AG46"/>
    <mergeCell ref="AF53:AO53"/>
    <mergeCell ref="AF54:AO54"/>
    <mergeCell ref="AF47:AG47"/>
    <mergeCell ref="AK10:AL10"/>
    <mergeCell ref="AM10:AO10"/>
    <mergeCell ref="AF13:AG14"/>
    <mergeCell ref="AH13:AH14"/>
    <mergeCell ref="AI13:AL13"/>
    <mergeCell ref="AM13:AM14"/>
    <mergeCell ref="AN13:AN14"/>
    <mergeCell ref="AO13:AO14"/>
    <mergeCell ref="AF7:AI7"/>
    <mergeCell ref="AK8:AL8"/>
    <mergeCell ref="AM8:AO8"/>
    <mergeCell ref="AK9:AL9"/>
    <mergeCell ref="AM9:AO9"/>
    <mergeCell ref="AR55:BA55"/>
    <mergeCell ref="AR46:AS46"/>
    <mergeCell ref="AR47:AT47"/>
    <mergeCell ref="AU47:AW47"/>
    <mergeCell ref="AR53:BA53"/>
    <mergeCell ref="AR54:BA54"/>
    <mergeCell ref="AW9:AX9"/>
    <mergeCell ref="AY9:BA9"/>
    <mergeCell ref="AW10:AX10"/>
    <mergeCell ref="AY10:BA10"/>
    <mergeCell ref="AR13:AS14"/>
    <mergeCell ref="AT13:AT14"/>
    <mergeCell ref="AU13:AX13"/>
    <mergeCell ref="AY13:AY14"/>
    <mergeCell ref="AZ13:AZ14"/>
    <mergeCell ref="BA13:BA14"/>
  </mergeCells>
  <conditionalFormatting sqref="T15:U45">
    <cfRule type="expression" dxfId="298" priority="186" stopIfTrue="1">
      <formula>WEEKDAY($A5)=1</formula>
    </cfRule>
  </conditionalFormatting>
  <conditionalFormatting sqref="A41:B46 R37:S100">
    <cfRule type="containsBlanks" dxfId="297" priority="185" stopIfTrue="1">
      <formula>LEN(TRIM(A37))=0</formula>
    </cfRule>
  </conditionalFormatting>
  <conditionalFormatting sqref="A37:G40 A36:C36 E36:G36">
    <cfRule type="containsBlanks" dxfId="296" priority="184" stopIfTrue="1">
      <formula>LEN(TRIM(A36))=0</formula>
    </cfRule>
  </conditionalFormatting>
  <conditionalFormatting sqref="R1:R36">
    <cfRule type="containsBlanks" dxfId="295" priority="182" stopIfTrue="1">
      <formula>LEN(TRIM(R1))=0</formula>
    </cfRule>
  </conditionalFormatting>
  <conditionalFormatting sqref="S1:S36">
    <cfRule type="containsBlanks" dxfId="294" priority="181" stopIfTrue="1">
      <formula>LEN(TRIM(S1))=0</formula>
    </cfRule>
  </conditionalFormatting>
  <conditionalFormatting sqref="AE58 T56:AD58 AD54:AD55 T59:AE100 AP58:BC100">
    <cfRule type="containsBlanks" dxfId="293" priority="180" stopIfTrue="1">
      <formula>LEN(TRIM(T54))=0</formula>
    </cfRule>
  </conditionalFormatting>
  <conditionalFormatting sqref="AD1:AE53 AE54:AE57 AP56:BC57 AP1:AQ55 BB1:BC55">
    <cfRule type="containsBlanks" dxfId="292" priority="179" stopIfTrue="1">
      <formula>LEN(TRIM(AD1))=0</formula>
    </cfRule>
  </conditionalFormatting>
  <conditionalFormatting sqref="Z46">
    <cfRule type="expression" dxfId="291" priority="91" stopIfTrue="1">
      <formula>SUBTOTAL(109,Z15:Z45)&gt;35</formula>
    </cfRule>
  </conditionalFormatting>
  <conditionalFormatting sqref="X47:AB47 Z15:Z45">
    <cfRule type="cellIs" dxfId="290" priority="177" stopIfTrue="1" operator="greaterThan">
      <formula>0</formula>
    </cfRule>
  </conditionalFormatting>
  <conditionalFormatting sqref="AA46:AB46">
    <cfRule type="cellIs" dxfId="289" priority="176" stopIfTrue="1" operator="greaterThan">
      <formula>0</formula>
    </cfRule>
  </conditionalFormatting>
  <conditionalFormatting sqref="W15:W45">
    <cfRule type="cellIs" dxfId="288" priority="173" stopIfTrue="1" operator="notEqual">
      <formula>"nulle"</formula>
    </cfRule>
  </conditionalFormatting>
  <conditionalFormatting sqref="X15:X45">
    <cfRule type="cellIs" dxfId="287" priority="174" stopIfTrue="1" operator="notEqual">
      <formula>"nulle"</formula>
    </cfRule>
  </conditionalFormatting>
  <conditionalFormatting sqref="Y15:Y45">
    <cfRule type="cellIs" dxfId="286" priority="175" stopIfTrue="1" operator="notEqual">
      <formula>"nulle"</formula>
    </cfRule>
  </conditionalFormatting>
  <conditionalFormatting sqref="Z15:Z45">
    <cfRule type="cellIs" dxfId="285" priority="172" stopIfTrue="1" operator="greaterThan">
      <formula>0</formula>
    </cfRule>
  </conditionalFormatting>
  <conditionalFormatting sqref="W15:W45">
    <cfRule type="cellIs" dxfId="284" priority="171" stopIfTrue="1" operator="notEqual">
      <formula>"nulle"</formula>
    </cfRule>
  </conditionalFormatting>
  <conditionalFormatting sqref="X15:X45">
    <cfRule type="cellIs" dxfId="283" priority="170" stopIfTrue="1" operator="notEqual">
      <formula>"nulle"</formula>
    </cfRule>
  </conditionalFormatting>
  <conditionalFormatting sqref="Y15:Y45">
    <cfRule type="cellIs" dxfId="282" priority="169" stopIfTrue="1" operator="notEqual">
      <formula>"nulle"</formula>
    </cfRule>
  </conditionalFormatting>
  <conditionalFormatting sqref="AC15:AC45">
    <cfRule type="cellIs" dxfId="281" priority="166" stopIfTrue="1" operator="equal">
      <formula>0</formula>
    </cfRule>
  </conditionalFormatting>
  <conditionalFormatting sqref="D36">
    <cfRule type="containsBlanks" dxfId="280" priority="158" stopIfTrue="1">
      <formula>LEN(TRIM(D36))=0</formula>
    </cfRule>
  </conditionalFormatting>
  <conditionalFormatting sqref="A35:B35 A5:A34">
    <cfRule type="expression" dxfId="279" priority="149">
      <formula>WEEKDAY($B5)=1</formula>
    </cfRule>
    <cfRule type="expression" dxfId="278" priority="150">
      <formula>WEEKDAY($B5)=7</formula>
    </cfRule>
  </conditionalFormatting>
  <conditionalFormatting sqref="B6:B34">
    <cfRule type="expression" dxfId="277" priority="147">
      <formula>WEEKDAY($B6)=1</formula>
    </cfRule>
    <cfRule type="expression" dxfId="276" priority="148">
      <formula>WEEKDAY($B6)=7</formula>
    </cfRule>
  </conditionalFormatting>
  <conditionalFormatting sqref="H41:K68 C41:G46 A47:G100 L37:Q68">
    <cfRule type="containsBlanks" dxfId="275" priority="146" stopIfTrue="1">
      <formula>LEN(TRIM(A37))=0</formula>
    </cfRule>
  </conditionalFormatting>
  <conditionalFormatting sqref="H36:K40">
    <cfRule type="containsBlanks" dxfId="274" priority="145" stopIfTrue="1">
      <formula>LEN(TRIM(H36))=0</formula>
    </cfRule>
  </conditionalFormatting>
  <conditionalFormatting sqref="H69:Q69">
    <cfRule type="containsBlanks" dxfId="273" priority="144" stopIfTrue="1">
      <formula>LEN(TRIM(H69))=0</formula>
    </cfRule>
  </conditionalFormatting>
  <conditionalFormatting sqref="H70:Q100">
    <cfRule type="containsBlanks" dxfId="272" priority="143" stopIfTrue="1">
      <formula>LEN(TRIM(H70))=0</formula>
    </cfRule>
  </conditionalFormatting>
  <conditionalFormatting sqref="O5:O35">
    <cfRule type="cellIs" dxfId="271" priority="135" stopIfTrue="1" operator="lessThanOrEqual">
      <formula>0</formula>
    </cfRule>
  </conditionalFormatting>
  <conditionalFormatting sqref="M7:M35">
    <cfRule type="beginsWith" dxfId="270" priority="134" stopIfTrue="1" operator="beginsWith" text="0">
      <formula>LEFT(M7,LEN("0"))="0"</formula>
    </cfRule>
  </conditionalFormatting>
  <conditionalFormatting sqref="L5:L35">
    <cfRule type="endsWith" dxfId="269" priority="133" stopIfTrue="1" operator="endsWith" text="0">
      <formula>RIGHT(L5,LEN("0"))="0"</formula>
    </cfRule>
  </conditionalFormatting>
  <conditionalFormatting sqref="H5:K35">
    <cfRule type="expression" dxfId="268" priority="124">
      <formula>WEEKDAY($B5)=1</formula>
    </cfRule>
    <cfRule type="containsText" dxfId="267" priority="125" operator="containsText" text="AUTRE COP">
      <formula>NOT(ISERROR(SEARCH("AUTRE COP",H5)))</formula>
    </cfRule>
  </conditionalFormatting>
  <conditionalFormatting sqref="M5">
    <cfRule type="beginsWith" dxfId="266" priority="127" stopIfTrue="1" operator="beginsWith" text="0">
      <formula>LEFT(M5,LEN("0"))="0"</formula>
    </cfRule>
  </conditionalFormatting>
  <conditionalFormatting sqref="M6">
    <cfRule type="beginsWith" dxfId="265" priority="126" stopIfTrue="1" operator="beginsWith" text="0">
      <formula>LEFT(M6,LEN("0"))="0"</formula>
    </cfRule>
  </conditionalFormatting>
  <conditionalFormatting sqref="E5:F35">
    <cfRule type="containsText" dxfId="264" priority="118" operator="containsText" text="Congés Exp">
      <formula>NOT(ISERROR(SEARCH("Congés Exp",E5)))</formula>
    </cfRule>
    <cfRule type="containsText" dxfId="263" priority="121" operator="containsText" text="1/2 Congés Matin">
      <formula>NOT(ISERROR(SEARCH("1/2 Congés Matin",E5)))</formula>
    </cfRule>
    <cfRule type="containsText" dxfId="262" priority="122" operator="containsText" text="1/2 Congés AM">
      <formula>NOT(ISERROR(SEARCH("1/2 Congés AM",E5)))</formula>
    </cfRule>
    <cfRule type="beginsWith" dxfId="261" priority="123" stopIfTrue="1" operator="beginsWith" text="0">
      <formula>LEFT(E5,LEN("0"))="0"</formula>
    </cfRule>
  </conditionalFormatting>
  <conditionalFormatting sqref="E5:F35">
    <cfRule type="containsText" dxfId="260" priority="119" operator="containsText" text="Absent">
      <formula>NOT(ISERROR(SEARCH("Absent",E5)))</formula>
    </cfRule>
    <cfRule type="containsText" dxfId="259" priority="120" operator="containsText" text="Congés">
      <formula>NOT(ISERROR(SEARCH("Congés",E5)))</formula>
    </cfRule>
  </conditionalFormatting>
  <conditionalFormatting sqref="E5:G35">
    <cfRule type="expression" dxfId="258" priority="103">
      <formula>WEEKDAY($B5)=1</formula>
    </cfRule>
    <cfRule type="containsText" dxfId="257" priority="117" operator="containsText" text="AUTRE COP">
      <formula>NOT(ISERROR(SEARCH("AUTRE COP",E5)))</formula>
    </cfRule>
  </conditionalFormatting>
  <conditionalFormatting sqref="C30:D31 C35:D35 C5:D11 D32:D34 D12:D29">
    <cfRule type="expression" dxfId="256" priority="116">
      <formula>AND(C5&lt;&gt;"Repos",C5&lt;&gt;"Congés",C5&lt;&gt;"Congés Exp",C5&lt;&gt;"ABSENT",C5&lt;&gt;"1/2 Congés Matin",C5&lt;&gt;"1/2 Congés AM")</formula>
    </cfRule>
  </conditionalFormatting>
  <conditionalFormatting sqref="C12:D29">
    <cfRule type="expression" dxfId="255" priority="114">
      <formula>AND(C12&lt;&gt;"REPOS",C12&lt;&gt;"Congés",C12&lt;&gt;"Congés Exp",C12&lt;&gt;"ABSENT",C12&lt;&gt;"1/2 Congés Matin",C12&lt;&gt;"1/2 Congés AM")</formula>
    </cfRule>
    <cfRule type="expression" dxfId="254" priority="115">
      <formula>OR(C12="REPOS",C12="Congés",C12="Congés Exp",C12="ABSENT",C12="1/2 Congés Matin",C12="1/2 Congés AM")</formula>
    </cfRule>
  </conditionalFormatting>
  <conditionalFormatting sqref="C32:D34">
    <cfRule type="expression" dxfId="253" priority="112">
      <formula>AND(C32&lt;&gt;"Repos",C32&lt;&gt;"Congés",C32&lt;&gt;"Congés Exp",C32&lt;&gt;"ABSENT",C32&lt;&gt;"1/2 Congés Matin",C32&lt;&gt;"1/2 Congés AM")</formula>
    </cfRule>
    <cfRule type="expression" dxfId="252" priority="113">
      <formula>OR(C32="Repos",C32="Congés",C32="Congés Exp",C32="ABSENT",C32="1/2 Congés Matin",C32="1/2 Congés AM")</formula>
    </cfRule>
  </conditionalFormatting>
  <conditionalFormatting sqref="C5:D35">
    <cfRule type="expression" dxfId="251" priority="109">
      <formula>WEEKDAY($B5)=7</formula>
    </cfRule>
    <cfRule type="expression" dxfId="250" priority="110">
      <formula>AND(C5:D35&lt;&gt;"REPOS",C5:D35&lt;&gt;"Congés",C5:D35&lt;&gt;"ABSENT")</formula>
    </cfRule>
    <cfRule type="expression" dxfId="249" priority="111">
      <formula>OR(C5="Repos",C5="Congés",C5="Congés Exp",C5="ABSENT",C5="1/2 Congés Matin",C5="1/2 Congés AM")</formula>
    </cfRule>
  </conditionalFormatting>
  <conditionalFormatting sqref="C5:D35">
    <cfRule type="expression" dxfId="248" priority="108">
      <formula>WEEKDAY($B5)=1</formula>
    </cfRule>
  </conditionalFormatting>
  <conditionalFormatting sqref="D12">
    <cfRule type="expression" dxfId="247" priority="106">
      <formula>AND(D12&lt;&gt;"REPOS",D12&lt;&gt;"Congés",D12&lt;&gt;"Congés Exp",D12&lt;&gt;"ABSENT",D12&lt;&gt;"1/2 Congés AM",D12&lt;&gt;"1/2 Congés Matin")</formula>
    </cfRule>
    <cfRule type="expression" dxfId="246" priority="107">
      <formula>OR(D12="REPOS",D12="Congés",D12="Congés Exp",D12="ABSENT",D12="1/2 Congés AM",D12="1/2 Congés Matin")</formula>
    </cfRule>
  </conditionalFormatting>
  <conditionalFormatting sqref="B5">
    <cfRule type="expression" dxfId="245" priority="104">
      <formula>WEEKDAY($B5)=1</formula>
    </cfRule>
    <cfRule type="expression" dxfId="244" priority="105">
      <formula>WEEKDAY($B5)=7</formula>
    </cfRule>
  </conditionalFormatting>
  <conditionalFormatting sqref="T15:U15 U16 T16:T45 U18:U45">
    <cfRule type="expression" dxfId="243" priority="102" stopIfTrue="1">
      <formula>WEEKDAY($A5)=1</formula>
    </cfRule>
  </conditionalFormatting>
  <conditionalFormatting sqref="Z46">
    <cfRule type="cellIs" dxfId="242" priority="58" stopIfTrue="1" operator="greaterThan">
      <formula>35</formula>
    </cfRule>
  </conditionalFormatting>
  <conditionalFormatting sqref="X47:AB47 Z15:Z45">
    <cfRule type="cellIs" dxfId="241" priority="100" stopIfTrue="1" operator="greaterThan">
      <formula>0</formula>
    </cfRule>
  </conditionalFormatting>
  <conditionalFormatting sqref="AA46:AB46">
    <cfRule type="cellIs" dxfId="240" priority="99" stopIfTrue="1" operator="greaterThan">
      <formula>0</formula>
    </cfRule>
  </conditionalFormatting>
  <conditionalFormatting sqref="W15:W45">
    <cfRule type="cellIs" dxfId="239" priority="98" stopIfTrue="1" operator="notEqual">
      <formula>"nulle"</formula>
    </cfRule>
  </conditionalFormatting>
  <conditionalFormatting sqref="X15:X45">
    <cfRule type="cellIs" dxfId="238" priority="97" stopIfTrue="1" operator="notEqual">
      <formula>"nulle"</formula>
    </cfRule>
  </conditionalFormatting>
  <conditionalFormatting sqref="Y15:Y45">
    <cfRule type="cellIs" dxfId="237" priority="96" stopIfTrue="1" operator="notEqual">
      <formula>"nulle"</formula>
    </cfRule>
  </conditionalFormatting>
  <conditionalFormatting sqref="Z15:Z45">
    <cfRule type="cellIs" dxfId="236" priority="95" stopIfTrue="1" operator="greaterThan">
      <formula>0</formula>
    </cfRule>
  </conditionalFormatting>
  <conditionalFormatting sqref="W15:W45">
    <cfRule type="cellIs" dxfId="235" priority="94" stopIfTrue="1" operator="notEqual">
      <formula>"nulle"</formula>
    </cfRule>
  </conditionalFormatting>
  <conditionalFormatting sqref="X15:X45">
    <cfRule type="cellIs" dxfId="234" priority="93" stopIfTrue="1" operator="notEqual">
      <formula>"nulle"</formula>
    </cfRule>
  </conditionalFormatting>
  <conditionalFormatting sqref="Y15:Y45">
    <cfRule type="cellIs" dxfId="233" priority="92" stopIfTrue="1" operator="notEqual">
      <formula>"nulle"</formula>
    </cfRule>
  </conditionalFormatting>
  <conditionalFormatting sqref="Z46">
    <cfRule type="cellIs" dxfId="232" priority="101" stopIfTrue="1" operator="greaterThan">
      <formula>0</formula>
    </cfRule>
  </conditionalFormatting>
  <conditionalFormatting sqref="AC15:AC45">
    <cfRule type="cellIs" dxfId="231" priority="90" stopIfTrue="1" operator="equal">
      <formula>0</formula>
    </cfRule>
  </conditionalFormatting>
  <conditionalFormatting sqref="U17">
    <cfRule type="expression" dxfId="230" priority="89" stopIfTrue="1">
      <formula>WEEKDAY($A5)=1</formula>
    </cfRule>
  </conditionalFormatting>
  <conditionalFormatting sqref="AL15:AL45">
    <cfRule type="cellIs" dxfId="229" priority="84" stopIfTrue="1" operator="greaterThan">
      <formula>0</formula>
    </cfRule>
  </conditionalFormatting>
  <conditionalFormatting sqref="AI15:AI45">
    <cfRule type="cellIs" dxfId="228" priority="82" stopIfTrue="1" operator="notEqual">
      <formula>"nulle"</formula>
    </cfRule>
  </conditionalFormatting>
  <conditionalFormatting sqref="AJ15:AJ45">
    <cfRule type="cellIs" dxfId="227" priority="81" stopIfTrue="1" operator="notEqual">
      <formula>"nulle"</formula>
    </cfRule>
  </conditionalFormatting>
  <conditionalFormatting sqref="AK15:AK45">
    <cfRule type="cellIs" dxfId="226" priority="80" stopIfTrue="1" operator="notEqual">
      <formula>"nulle"</formula>
    </cfRule>
  </conditionalFormatting>
  <conditionalFormatting sqref="AL15:AL45">
    <cfRule type="cellIs" dxfId="225" priority="79" stopIfTrue="1" operator="greaterThan">
      <formula>0</formula>
    </cfRule>
  </conditionalFormatting>
  <conditionalFormatting sqref="AI15:AI45">
    <cfRule type="cellIs" dxfId="224" priority="78" stopIfTrue="1" operator="notEqual">
      <formula>"nulle"</formula>
    </cfRule>
  </conditionalFormatting>
  <conditionalFormatting sqref="AJ15:AJ45">
    <cfRule type="cellIs" dxfId="223" priority="77" stopIfTrue="1" operator="notEqual">
      <formula>"nulle"</formula>
    </cfRule>
  </conditionalFormatting>
  <conditionalFormatting sqref="AK15:AK45">
    <cfRule type="cellIs" dxfId="222" priority="76" stopIfTrue="1" operator="notEqual">
      <formula>"nulle"</formula>
    </cfRule>
  </conditionalFormatting>
  <conditionalFormatting sqref="AO15:AO45">
    <cfRule type="cellIs" dxfId="221" priority="74" stopIfTrue="1" operator="equal">
      <formula>0</formula>
    </cfRule>
  </conditionalFormatting>
  <conditionalFormatting sqref="AL15:AL45">
    <cfRule type="cellIs" dxfId="220" priority="70" stopIfTrue="1" operator="greaterThan">
      <formula>0</formula>
    </cfRule>
  </conditionalFormatting>
  <conditionalFormatting sqref="AI15:AI45">
    <cfRule type="cellIs" dxfId="219" priority="68" stopIfTrue="1" operator="notEqual">
      <formula>"nulle"</formula>
    </cfRule>
  </conditionalFormatting>
  <conditionalFormatting sqref="AJ15:AJ45">
    <cfRule type="cellIs" dxfId="218" priority="67" stopIfTrue="1" operator="notEqual">
      <formula>"nulle"</formula>
    </cfRule>
  </conditionalFormatting>
  <conditionalFormatting sqref="AK15:AK45">
    <cfRule type="cellIs" dxfId="217" priority="66" stopIfTrue="1" operator="notEqual">
      <formula>"nulle"</formula>
    </cfRule>
  </conditionalFormatting>
  <conditionalFormatting sqref="AL15:AL45">
    <cfRule type="cellIs" dxfId="216" priority="65" stopIfTrue="1" operator="greaterThan">
      <formula>0</formula>
    </cfRule>
  </conditionalFormatting>
  <conditionalFormatting sqref="AI15:AI45">
    <cfRule type="cellIs" dxfId="215" priority="64" stopIfTrue="1" operator="notEqual">
      <formula>"nulle"</formula>
    </cfRule>
  </conditionalFormatting>
  <conditionalFormatting sqref="AJ15:AJ45">
    <cfRule type="cellIs" dxfId="214" priority="63" stopIfTrue="1" operator="notEqual">
      <formula>"nulle"</formula>
    </cfRule>
  </conditionalFormatting>
  <conditionalFormatting sqref="AK15:AK45">
    <cfRule type="cellIs" dxfId="213" priority="62" stopIfTrue="1" operator="notEqual">
      <formula>"nulle"</formula>
    </cfRule>
  </conditionalFormatting>
  <conditionalFormatting sqref="AO15:AO45">
    <cfRule type="cellIs" dxfId="212" priority="60" stopIfTrue="1" operator="equal">
      <formula>0</formula>
    </cfRule>
  </conditionalFormatting>
  <conditionalFormatting sqref="AX46">
    <cfRule type="cellIs" dxfId="211" priority="56" stopIfTrue="1" operator="greaterThan">
      <formula>35</formula>
    </cfRule>
  </conditionalFormatting>
  <conditionalFormatting sqref="AX47:AZ47 AX15:AX45">
    <cfRule type="cellIs" dxfId="210" priority="55" stopIfTrue="1" operator="greaterThan">
      <formula>0</formula>
    </cfRule>
  </conditionalFormatting>
  <conditionalFormatting sqref="AY46:AZ46">
    <cfRule type="cellIs" dxfId="209" priority="54" stopIfTrue="1" operator="greaterThan">
      <formula>0</formula>
    </cfRule>
  </conditionalFormatting>
  <conditionalFormatting sqref="AU15:AU45">
    <cfRule type="cellIs" dxfId="208" priority="53" stopIfTrue="1" operator="notEqual">
      <formula>"nulle"</formula>
    </cfRule>
  </conditionalFormatting>
  <conditionalFormatting sqref="AV15:AV45">
    <cfRule type="cellIs" dxfId="207" priority="52" stopIfTrue="1" operator="notEqual">
      <formula>"nulle"</formula>
    </cfRule>
  </conditionalFormatting>
  <conditionalFormatting sqref="AW15:AW45">
    <cfRule type="cellIs" dxfId="206" priority="51" stopIfTrue="1" operator="notEqual">
      <formula>"nulle"</formula>
    </cfRule>
  </conditionalFormatting>
  <conditionalFormatting sqref="AX15:AX45">
    <cfRule type="cellIs" dxfId="205" priority="50" stopIfTrue="1" operator="greaterThan">
      <formula>0</formula>
    </cfRule>
  </conditionalFormatting>
  <conditionalFormatting sqref="AU15:AU45">
    <cfRule type="cellIs" dxfId="204" priority="49" stopIfTrue="1" operator="notEqual">
      <formula>"nulle"</formula>
    </cfRule>
  </conditionalFormatting>
  <conditionalFormatting sqref="AV15:AV45">
    <cfRule type="cellIs" dxfId="203" priority="48" stopIfTrue="1" operator="notEqual">
      <formula>"nulle"</formula>
    </cfRule>
  </conditionalFormatting>
  <conditionalFormatting sqref="AW15:AW45">
    <cfRule type="cellIs" dxfId="202" priority="47" stopIfTrue="1" operator="notEqual">
      <formula>"nulle"</formula>
    </cfRule>
  </conditionalFormatting>
  <conditionalFormatting sqref="AX46">
    <cfRule type="cellIs" dxfId="201" priority="46" stopIfTrue="1" operator="greaterThan">
      <formula>0</formula>
    </cfRule>
  </conditionalFormatting>
  <conditionalFormatting sqref="BA15:BA45">
    <cfRule type="cellIs" dxfId="200" priority="45" stopIfTrue="1" operator="equal">
      <formula>0</formula>
    </cfRule>
  </conditionalFormatting>
  <conditionalFormatting sqref="AX46">
    <cfRule type="cellIs" dxfId="199" priority="42" stopIfTrue="1" operator="greaterThan">
      <formula>35</formula>
    </cfRule>
  </conditionalFormatting>
  <conditionalFormatting sqref="AX47:AZ47 AX15:AX45">
    <cfRule type="cellIs" dxfId="198" priority="41" stopIfTrue="1" operator="greaterThan">
      <formula>0</formula>
    </cfRule>
  </conditionalFormatting>
  <conditionalFormatting sqref="AY46:AZ46">
    <cfRule type="cellIs" dxfId="197" priority="40" stopIfTrue="1" operator="greaterThan">
      <formula>0</formula>
    </cfRule>
  </conditionalFormatting>
  <conditionalFormatting sqref="AU15:AU45">
    <cfRule type="cellIs" dxfId="196" priority="39" stopIfTrue="1" operator="notEqual">
      <formula>"nulle"</formula>
    </cfRule>
  </conditionalFormatting>
  <conditionalFormatting sqref="AV15:AV45">
    <cfRule type="cellIs" dxfId="195" priority="38" stopIfTrue="1" operator="notEqual">
      <formula>"nulle"</formula>
    </cfRule>
  </conditionalFormatting>
  <conditionalFormatting sqref="AW15:AW45">
    <cfRule type="cellIs" dxfId="194" priority="37" stopIfTrue="1" operator="notEqual">
      <formula>"nulle"</formula>
    </cfRule>
  </conditionalFormatting>
  <conditionalFormatting sqref="AX15:AX45">
    <cfRule type="cellIs" dxfId="193" priority="36" stopIfTrue="1" operator="greaterThan">
      <formula>0</formula>
    </cfRule>
  </conditionalFormatting>
  <conditionalFormatting sqref="AU15:AU45">
    <cfRule type="cellIs" dxfId="192" priority="35" stopIfTrue="1" operator="notEqual">
      <formula>"nulle"</formula>
    </cfRule>
  </conditionalFormatting>
  <conditionalFormatting sqref="AV15:AV45">
    <cfRule type="cellIs" dxfId="191" priority="34" stopIfTrue="1" operator="notEqual">
      <formula>"nulle"</formula>
    </cfRule>
  </conditionalFormatting>
  <conditionalFormatting sqref="AW15:AW45">
    <cfRule type="cellIs" dxfId="190" priority="33" stopIfTrue="1" operator="notEqual">
      <formula>"nulle"</formula>
    </cfRule>
  </conditionalFormatting>
  <conditionalFormatting sqref="AX46">
    <cfRule type="cellIs" dxfId="189" priority="32" stopIfTrue="1" operator="greaterThan">
      <formula>0</formula>
    </cfRule>
  </conditionalFormatting>
  <conditionalFormatting sqref="BA15:BA45">
    <cfRule type="cellIs" dxfId="188" priority="31" stopIfTrue="1" operator="equal">
      <formula>0</formula>
    </cfRule>
  </conditionalFormatting>
  <conditionalFormatting sqref="AL46">
    <cfRule type="cellIs" dxfId="187" priority="29" stopIfTrue="1" operator="greaterThan">
      <formula>35</formula>
    </cfRule>
  </conditionalFormatting>
  <conditionalFormatting sqref="AJ47:AN47">
    <cfRule type="cellIs" dxfId="186" priority="28" stopIfTrue="1" operator="greaterThan">
      <formula>0</formula>
    </cfRule>
  </conditionalFormatting>
  <conditionalFormatting sqref="AM46:AN46">
    <cfRule type="cellIs" dxfId="185" priority="27" stopIfTrue="1" operator="greaterThan">
      <formula>0</formula>
    </cfRule>
  </conditionalFormatting>
  <conditionalFormatting sqref="AL46">
    <cfRule type="cellIs" dxfId="184" priority="26" stopIfTrue="1" operator="greaterThan">
      <formula>0</formula>
    </cfRule>
  </conditionalFormatting>
  <conditionalFormatting sqref="AL46">
    <cfRule type="cellIs" dxfId="183" priority="25" stopIfTrue="1" operator="greaterThan">
      <formula>35</formula>
    </cfRule>
  </conditionalFormatting>
  <conditionalFormatting sqref="AJ47:AN47">
    <cfRule type="cellIs" dxfId="182" priority="24" stopIfTrue="1" operator="greaterThan">
      <formula>0</formula>
    </cfRule>
  </conditionalFormatting>
  <conditionalFormatting sqref="AM46:AN46">
    <cfRule type="cellIs" dxfId="181" priority="23" stopIfTrue="1" operator="greaterThan">
      <formula>0</formula>
    </cfRule>
  </conditionalFormatting>
  <conditionalFormatting sqref="AL46">
    <cfRule type="cellIs" dxfId="180" priority="22" stopIfTrue="1" operator="greaterThan">
      <formula>0</formula>
    </cfRule>
  </conditionalFormatting>
  <conditionalFormatting sqref="BN70:BN100">
    <cfRule type="containsBlanks" dxfId="179" priority="2" stopIfTrue="1">
      <formula>LEN(TRIM(BN70))=0</formula>
    </cfRule>
  </conditionalFormatting>
  <conditionalFormatting sqref="BD56:BM100">
    <cfRule type="containsBlanks" dxfId="178" priority="21" stopIfTrue="1">
      <formula>LEN(TRIM(BD56))=0</formula>
    </cfRule>
  </conditionalFormatting>
  <conditionalFormatting sqref="BD15:BE15 BE16 BD16:BD45 BE18:BE45">
    <cfRule type="expression" dxfId="177" priority="20" stopIfTrue="1">
      <formula>WEEKDAY($A5)=1</formula>
    </cfRule>
  </conditionalFormatting>
  <conditionalFormatting sqref="BJ46">
    <cfRule type="cellIs" dxfId="176" priority="19" stopIfTrue="1" operator="greaterThan">
      <formula>35</formula>
    </cfRule>
  </conditionalFormatting>
  <conditionalFormatting sqref="BH47:BL47 BJ15:BJ45">
    <cfRule type="cellIs" dxfId="175" priority="18" stopIfTrue="1" operator="greaterThan">
      <formula>0</formula>
    </cfRule>
  </conditionalFormatting>
  <conditionalFormatting sqref="BG15:BG45">
    <cfRule type="cellIs" dxfId="174" priority="17" stopIfTrue="1" operator="notEqual">
      <formula>"nulle"</formula>
    </cfRule>
  </conditionalFormatting>
  <conditionalFormatting sqref="BH15:BH45">
    <cfRule type="cellIs" dxfId="173" priority="16" stopIfTrue="1" operator="notEqual">
      <formula>"nulle"</formula>
    </cfRule>
  </conditionalFormatting>
  <conditionalFormatting sqref="BI15:BI45">
    <cfRule type="cellIs" dxfId="172" priority="15" stopIfTrue="1" operator="notEqual">
      <formula>"nulle"</formula>
    </cfRule>
  </conditionalFormatting>
  <conditionalFormatting sqref="BJ15:BJ45">
    <cfRule type="cellIs" dxfId="171" priority="14" stopIfTrue="1" operator="greaterThan">
      <formula>0</formula>
    </cfRule>
  </conditionalFormatting>
  <conditionalFormatting sqref="BG15:BG45">
    <cfRule type="cellIs" dxfId="170" priority="13" stopIfTrue="1" operator="notEqual">
      <formula>"nulle"</formula>
    </cfRule>
  </conditionalFormatting>
  <conditionalFormatting sqref="BH15:BH45">
    <cfRule type="cellIs" dxfId="169" priority="12" stopIfTrue="1" operator="notEqual">
      <formula>"nulle"</formula>
    </cfRule>
  </conditionalFormatting>
  <conditionalFormatting sqref="BI15:BI45">
    <cfRule type="cellIs" dxfId="168" priority="11" stopIfTrue="1" operator="notEqual">
      <formula>"nulle"</formula>
    </cfRule>
  </conditionalFormatting>
  <conditionalFormatting sqref="BJ46">
    <cfRule type="cellIs" dxfId="167" priority="10" stopIfTrue="1" operator="greaterThan">
      <formula>0</formula>
    </cfRule>
  </conditionalFormatting>
  <conditionalFormatting sqref="BM15:BM45">
    <cfRule type="cellIs" dxfId="166" priority="9" stopIfTrue="1" operator="equal">
      <formula>0</formula>
    </cfRule>
  </conditionalFormatting>
  <conditionalFormatting sqref="BE17">
    <cfRule type="expression" dxfId="165" priority="8" stopIfTrue="1">
      <formula>WEEKDAY($A5)=1</formula>
    </cfRule>
  </conditionalFormatting>
  <conditionalFormatting sqref="BO1:BO68">
    <cfRule type="containsBlanks" dxfId="164" priority="7" stopIfTrue="1">
      <formula>LEN(TRIM(BO1))=0</formula>
    </cfRule>
  </conditionalFormatting>
  <conditionalFormatting sqref="BO69">
    <cfRule type="containsBlanks" dxfId="163" priority="6" stopIfTrue="1">
      <formula>LEN(TRIM(BO69))=0</formula>
    </cfRule>
  </conditionalFormatting>
  <conditionalFormatting sqref="BO70:BO100">
    <cfRule type="containsBlanks" dxfId="162" priority="5" stopIfTrue="1">
      <formula>LEN(TRIM(BO70))=0</formula>
    </cfRule>
  </conditionalFormatting>
  <conditionalFormatting sqref="BN1:BN68">
    <cfRule type="containsBlanks" dxfId="161" priority="4" stopIfTrue="1">
      <formula>LEN(TRIM(BN1))=0</formula>
    </cfRule>
  </conditionalFormatting>
  <conditionalFormatting sqref="BN69">
    <cfRule type="containsBlanks" dxfId="160" priority="3" stopIfTrue="1">
      <formula>LEN(TRIM(BN69))=0</formula>
    </cfRule>
  </conditionalFormatting>
  <conditionalFormatting sqref="BK46:BL46">
    <cfRule type="cellIs" dxfId="159" priority="1" stopIfTrue="1" operator="greaterThan">
      <formula>0</formula>
    </cfRule>
  </conditionalFormatting>
  <printOptions horizontalCentered="1" verticalCentered="1"/>
  <pageMargins left="0.196850393700787" right="0.35433070866141703" top="0.27559055118110198" bottom="0.27559055118110198" header="0.15748031496063" footer="0.15748031496063"/>
  <pageSetup paperSize="9" scale="56" firstPageNumber="0" orientation="portrait" cellComments="atEnd" horizontalDpi="300" verticalDpi="300" r:id="rId1"/>
  <headerFooter>
    <oddFooter>&amp;CImprimé le &amp;D</oddFooter>
  </headerFooter>
  <ignoredErrors>
    <ignoredError sqref="V47:AC47 V46 AB46:AC46 AH16:AN45 AH15:AN15 AO15:AO45 BK15:BM42 BK44:BM45 BL43:BM43 V15:AC45 AT15:BA45" unlockedFormula="1"/>
    <ignoredError sqref="BJ46" formula="1"/>
    <ignoredError sqref="BK43" formula="1" unlockedFormula="1"/>
  </ignoredError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Blanks" priority="88" stopIfTrue="1" id="{C07AE77C-8F0D-4329-9285-5495C3930D73}">
            <xm:f>LEN(TRIM(RESPONSABLE!AF56))=0</xm:f>
            <x14:dxf>
              <font>
                <color rgb="FF9C0006"/>
              </font>
              <fill>
                <patternFill>
                  <bgColor theme="0" tint="-0.14996795556505021"/>
                </patternFill>
              </fill>
            </x14:dxf>
          </x14:cfRule>
          <xm:sqref>AF56:AO100</xm:sqref>
        </x14:conditionalFormatting>
        <x14:conditionalFormatting xmlns:xm="http://schemas.microsoft.com/office/excel/2006/main">
          <x14:cfRule type="expression" priority="87" stopIfTrue="1" id="{0C2245F7-5DFA-47F1-9E32-9215E595F65C}">
            <xm:f>WEEKDAY(RESPONSABLE!$A5)=1</xm:f>
            <x14:dxf>
              <font>
                <b/>
                <i val="0"/>
                <color rgb="FFFF0000"/>
              </font>
              <fill>
                <patternFill patternType="solid">
                  <bgColor theme="0" tint="-0.24994659260841701"/>
                </patternFill>
              </fill>
            </x14:dxf>
          </x14:cfRule>
          <xm:sqref>AF15:AG15 AG16 AF16:AF45 AG18:AG45 AR15:AS15 AS16 AR16:AR45 AS18:AS45</xm:sqref>
        </x14:conditionalFormatting>
        <x14:conditionalFormatting xmlns:xm="http://schemas.microsoft.com/office/excel/2006/main">
          <x14:cfRule type="expression" priority="73" stopIfTrue="1" id="{3BABD6EB-551B-49F9-8FEF-719FA2853F61}">
            <xm:f>WEEKDAY(RESPONSABLE!$A5)=1</xm:f>
            <x14:dxf>
              <font>
                <b/>
                <i val="0"/>
                <color rgb="FFFF0000"/>
              </font>
              <fill>
                <patternFill patternType="solid">
                  <bgColor theme="0" tint="-0.24994659260841701"/>
                </patternFill>
              </fill>
            </x14:dxf>
          </x14:cfRule>
          <xm:sqref>AG17 AS17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1">
    <pageSetUpPr fitToPage="1"/>
  </sheetPr>
  <dimension ref="A1:BM123"/>
  <sheetViews>
    <sheetView showZeros="0" tabSelected="1" zoomScale="48" zoomScaleNormal="48" zoomScalePageLayoutView="70" workbookViewId="0">
      <selection activeCell="P1" sqref="P1:Q1"/>
    </sheetView>
  </sheetViews>
  <sheetFormatPr baseColWidth="10" defaultColWidth="10.83203125" defaultRowHeight="16"/>
  <cols>
    <col min="1" max="1" width="15.6640625" style="1" customWidth="1"/>
    <col min="2" max="2" width="16.83203125" style="1" customWidth="1"/>
    <col min="3" max="3" width="39" style="1" customWidth="1"/>
    <col min="4" max="4" width="45.5" style="1" customWidth="1"/>
    <col min="5" max="5" width="37.5" style="1" customWidth="1"/>
    <col min="6" max="6" width="37.5" style="1" hidden="1" customWidth="1"/>
    <col min="7" max="7" width="31.83203125" style="1" customWidth="1"/>
    <col min="8" max="11" width="7" style="41" customWidth="1"/>
    <col min="12" max="14" width="8.6640625" style="40" customWidth="1"/>
    <col min="15" max="15" width="8.6640625" style="44" customWidth="1"/>
    <col min="16" max="16" width="8.6640625" style="45" customWidth="1"/>
    <col min="17" max="17" width="10.5" style="44" customWidth="1"/>
    <col min="18" max="18" width="10.83203125" style="1"/>
    <col min="20" max="20" width="18.6640625" style="1" bestFit="1" customWidth="1"/>
    <col min="21" max="21" width="11.5" style="1" bestFit="1" customWidth="1"/>
    <col min="22" max="22" width="25" style="1" customWidth="1"/>
    <col min="23" max="28" width="10.83203125" style="1"/>
    <col min="29" max="29" width="43" style="1" customWidth="1"/>
    <col min="30" max="31" width="10.83203125" style="1"/>
    <col min="32" max="32" width="17.1640625" style="44" bestFit="1" customWidth="1"/>
    <col min="33" max="33" width="10.83203125" style="44"/>
    <col min="34" max="34" width="25" style="44" customWidth="1"/>
    <col min="35" max="40" width="10.83203125" style="44"/>
    <col min="41" max="41" width="43" style="44" customWidth="1"/>
    <col min="42" max="42" width="10.83203125" style="44" customWidth="1"/>
    <col min="43" max="43" width="10.83203125" style="1"/>
    <col min="44" max="44" width="17.1640625" style="44" bestFit="1" customWidth="1"/>
    <col min="45" max="45" width="10.83203125" style="44"/>
    <col min="46" max="46" width="25" style="44" customWidth="1"/>
    <col min="47" max="52" width="10.83203125" style="44"/>
    <col min="53" max="53" width="43" style="44" customWidth="1"/>
    <col min="54" max="55" width="10.83203125" style="1"/>
    <col min="56" max="56" width="17.1640625" style="1" bestFit="1" customWidth="1"/>
    <col min="57" max="57" width="12.1640625" style="1" customWidth="1"/>
    <col min="58" max="58" width="25" style="1" customWidth="1"/>
    <col min="59" max="62" width="10.83203125" style="1"/>
    <col min="63" max="63" width="11.33203125" style="1" bestFit="1" customWidth="1"/>
    <col min="64" max="64" width="10.83203125" style="1"/>
    <col min="65" max="65" width="50.6640625" style="1" customWidth="1"/>
    <col min="66" max="16384" width="10.83203125" style="1"/>
  </cols>
  <sheetData>
    <row r="1" spans="1:65" ht="20" customHeight="1">
      <c r="A1" s="255" t="s">
        <v>91</v>
      </c>
      <c r="B1" s="256"/>
      <c r="C1" s="257"/>
      <c r="D1" s="261" t="str">
        <f>VLOOKUP(A3,PERIODES!A:D,2,FALSE)</f>
        <v>Période du 21 Mars au 20 Avril 2020</v>
      </c>
      <c r="E1" s="262"/>
      <c r="F1" s="262"/>
      <c r="G1" s="263"/>
      <c r="H1" s="290" t="s">
        <v>69</v>
      </c>
      <c r="I1" s="291"/>
      <c r="J1" s="291" t="str">
        <f>VLOOKUP(A1,Agents!A:B,2,FALSE)</f>
        <v>NHA-32</v>
      </c>
      <c r="K1" s="294"/>
      <c r="L1" s="248" t="s">
        <v>88</v>
      </c>
      <c r="M1" s="249"/>
      <c r="N1" s="250">
        <f>EDATE(A3,-2)</f>
        <v>43862</v>
      </c>
      <c r="O1" s="250"/>
      <c r="P1" s="251">
        <f ca="1">INDEX([4]Pointage!$APP:$AQM,MATCH($U$8,[4]Pointage!$A:$A,0),MATCH(N1,[4]Pointage!$APP$1:$AQM$1,0))</f>
        <v>2</v>
      </c>
      <c r="Q1" s="251"/>
      <c r="T1" s="201"/>
      <c r="U1" s="201"/>
      <c r="V1" s="201"/>
      <c r="W1" s="201"/>
      <c r="X1" s="201"/>
      <c r="Y1" s="201"/>
      <c r="Z1" s="201"/>
      <c r="AA1" s="201"/>
      <c r="AB1" s="201"/>
      <c r="AC1" s="201"/>
      <c r="AF1" s="201"/>
      <c r="AG1" s="201"/>
      <c r="AH1" s="201"/>
      <c r="AI1" s="201"/>
      <c r="AJ1" s="201"/>
      <c r="AK1" s="201"/>
      <c r="AL1" s="201"/>
      <c r="AM1" s="201"/>
      <c r="AN1" s="201"/>
      <c r="AO1" s="201"/>
      <c r="AP1" s="1"/>
      <c r="AR1" s="201"/>
      <c r="AS1" s="201"/>
      <c r="AT1" s="201"/>
      <c r="AU1" s="201"/>
      <c r="AV1" s="201"/>
      <c r="AW1" s="201"/>
      <c r="AX1" s="201"/>
      <c r="AY1" s="201"/>
      <c r="AZ1" s="201"/>
      <c r="BA1" s="201"/>
      <c r="BD1" s="309"/>
      <c r="BE1" s="310"/>
      <c r="BF1" s="310"/>
      <c r="BG1" s="310"/>
      <c r="BH1" s="310"/>
      <c r="BI1" s="310"/>
      <c r="BJ1" s="310"/>
      <c r="BK1" s="310"/>
      <c r="BL1" s="310"/>
      <c r="BM1" s="311"/>
    </row>
    <row r="2" spans="1:65" ht="20" customHeight="1" thickBot="1">
      <c r="A2" s="258"/>
      <c r="B2" s="259"/>
      <c r="C2" s="260"/>
      <c r="D2" s="264"/>
      <c r="E2" s="265"/>
      <c r="F2" s="265"/>
      <c r="G2" s="266"/>
      <c r="H2" s="292"/>
      <c r="I2" s="293"/>
      <c r="J2" s="293"/>
      <c r="K2" s="295"/>
      <c r="L2" s="252" t="s">
        <v>90</v>
      </c>
      <c r="M2" s="253"/>
      <c r="N2" s="254">
        <f>EDATE(A3,-1)</f>
        <v>43891</v>
      </c>
      <c r="O2" s="254"/>
      <c r="P2" s="327">
        <f>INDEX([4]CONGES_DEF_RESP!$AH$40:$AH$51,MATCH(N2,[4]CONGES_DEF_RESP!$AO$40:$AO$51,0))</f>
        <v>1.25</v>
      </c>
      <c r="Q2" s="327"/>
      <c r="T2" s="201"/>
      <c r="U2" s="201"/>
      <c r="V2" s="201"/>
      <c r="W2" s="201"/>
      <c r="X2" s="201"/>
      <c r="Y2" s="201"/>
      <c r="Z2" s="201"/>
      <c r="AA2" s="201"/>
      <c r="AB2" s="201"/>
      <c r="AC2" s="201"/>
      <c r="AF2" s="201"/>
      <c r="AG2" s="201"/>
      <c r="AH2" s="201"/>
      <c r="AI2" s="201"/>
      <c r="AJ2" s="201"/>
      <c r="AK2" s="201"/>
      <c r="AL2" s="201"/>
      <c r="AM2" s="201"/>
      <c r="AN2" s="201"/>
      <c r="AO2" s="201"/>
      <c r="AP2" s="1"/>
      <c r="AR2" s="201"/>
      <c r="AS2" s="201"/>
      <c r="AT2" s="201"/>
      <c r="AU2" s="201"/>
      <c r="AV2" s="201"/>
      <c r="AW2" s="201"/>
      <c r="AX2" s="201"/>
      <c r="AY2" s="201"/>
      <c r="AZ2" s="201"/>
      <c r="BA2" s="201"/>
      <c r="BD2" s="312"/>
      <c r="BE2" s="313"/>
      <c r="BF2" s="313"/>
      <c r="BG2" s="313"/>
      <c r="BH2" s="313"/>
      <c r="BI2" s="313"/>
      <c r="BJ2" s="313"/>
      <c r="BK2" s="313"/>
      <c r="BL2" s="313"/>
      <c r="BM2" s="314"/>
    </row>
    <row r="3" spans="1:65" ht="20" customHeight="1" thickBot="1">
      <c r="A3" s="267">
        <v>43922</v>
      </c>
      <c r="B3" s="268"/>
      <c r="C3" s="269"/>
      <c r="D3" s="269"/>
      <c r="E3" s="270"/>
      <c r="F3" s="270"/>
      <c r="G3" s="271"/>
      <c r="H3" s="23"/>
      <c r="I3" s="23"/>
      <c r="J3" s="23"/>
      <c r="K3" s="23"/>
      <c r="L3" s="272" t="s">
        <v>50</v>
      </c>
      <c r="M3" s="274" t="s">
        <v>51</v>
      </c>
      <c r="N3" s="276" t="s">
        <v>19</v>
      </c>
      <c r="O3" s="278" t="s">
        <v>0</v>
      </c>
      <c r="P3" s="280" t="s">
        <v>1</v>
      </c>
      <c r="Q3" s="282" t="s">
        <v>2</v>
      </c>
      <c r="T3" s="60"/>
      <c r="U3" s="60"/>
      <c r="V3" s="60"/>
      <c r="W3" s="60"/>
      <c r="X3" s="60"/>
      <c r="Y3" s="60"/>
      <c r="Z3" s="60"/>
      <c r="AA3" s="60"/>
      <c r="AB3" s="60"/>
      <c r="AC3" s="60"/>
      <c r="AF3" s="60"/>
      <c r="AG3" s="60"/>
      <c r="AH3" s="60"/>
      <c r="AI3" s="60"/>
      <c r="AJ3" s="60"/>
      <c r="AK3" s="60"/>
      <c r="AL3" s="60"/>
      <c r="AM3" s="60"/>
      <c r="AN3" s="60"/>
      <c r="AO3" s="60"/>
      <c r="AP3" s="1"/>
      <c r="AR3" s="60"/>
      <c r="AS3" s="60"/>
      <c r="AT3" s="60"/>
      <c r="AU3" s="60"/>
      <c r="AV3" s="60"/>
      <c r="AW3" s="60"/>
      <c r="AX3" s="60"/>
      <c r="AY3" s="60"/>
      <c r="AZ3" s="60"/>
      <c r="BA3" s="60"/>
      <c r="BD3" s="185"/>
      <c r="BE3" s="185"/>
      <c r="BF3" s="185"/>
      <c r="BG3" s="185"/>
      <c r="BH3" s="185"/>
      <c r="BI3" s="185"/>
      <c r="BJ3" s="185"/>
      <c r="BK3" s="185"/>
      <c r="BL3" s="185"/>
      <c r="BM3" s="185"/>
    </row>
    <row r="4" spans="1:65" ht="20" customHeight="1" thickBot="1">
      <c r="A4" s="11" t="s">
        <v>3</v>
      </c>
      <c r="B4" s="12" t="s">
        <v>4</v>
      </c>
      <c r="C4" s="13" t="s">
        <v>5</v>
      </c>
      <c r="D4" s="14" t="s">
        <v>6</v>
      </c>
      <c r="E4" s="17" t="s">
        <v>7</v>
      </c>
      <c r="F4" s="111"/>
      <c r="G4" s="18" t="s">
        <v>8</v>
      </c>
      <c r="H4" s="24"/>
      <c r="I4" s="25"/>
      <c r="J4" s="25"/>
      <c r="K4" s="110"/>
      <c r="L4" s="273"/>
      <c r="M4" s="275"/>
      <c r="N4" s="277"/>
      <c r="O4" s="279"/>
      <c r="P4" s="281"/>
      <c r="Q4" s="283"/>
      <c r="T4" s="60"/>
      <c r="U4" s="60"/>
      <c r="V4" s="227" t="str">
        <f>D1</f>
        <v>Période du 21 Mars au 20 Avril 2020</v>
      </c>
      <c r="W4" s="228"/>
      <c r="X4" s="228"/>
      <c r="Y4" s="228"/>
      <c r="Z4" s="228"/>
      <c r="AA4" s="228"/>
      <c r="AB4" s="229"/>
      <c r="AC4" s="60"/>
      <c r="AF4" s="60"/>
      <c r="AG4" s="60"/>
      <c r="AH4" s="242" t="str">
        <f>$D1&amp;"-"&amp;("PRESTATION EXCEPTIONNELLE")&amp; CONCATENATE(MID(AO15,26,50),MID(AO16,26,50),MID(AO17,26,50),MID(AO18,26,50),MID(AO19,26,50),MID(AO21,26,50),MID(AO20,26,50),MID(AO22,26,50),MID(AO23,26,50),MID(AO24,26,50),MID(AO25,26,50),MID(AO26,26,50),MID(AO27,26,50),MID(AO28,26,50),MID(AO29,26,50),MID(AO30,26,50),MID(AO31,26,50),MID(AO32,26,50),MID(AO33,26,50),MID(AO34,26,50),MID(AO35,26,50),MID(AO36,26,50),MID(AO37,26,50),MID(AO38,26,50),MID(AO39,26,50),MID(AO40,26,50),MID(AO41,26,50),MID(AO42,26,50),MID(AO43,26,50),MID(AO44,26,50),MID(AO45,26,50))</f>
        <v>Période du 21 Mars au 20 Avril 2020-PRESTATION EXCEPTIONNELLE</v>
      </c>
      <c r="AI4" s="243"/>
      <c r="AJ4" s="243"/>
      <c r="AK4" s="243"/>
      <c r="AL4" s="243"/>
      <c r="AM4" s="243"/>
      <c r="AN4" s="244"/>
      <c r="AO4" s="60"/>
      <c r="AP4" s="1"/>
      <c r="AR4" s="60"/>
      <c r="AS4" s="60"/>
      <c r="AT4" s="227" t="str">
        <f>$D1 &amp; " RECUPERATION"</f>
        <v>Période du 21 Mars au 20 Avril 2020 RECUPERATION</v>
      </c>
      <c r="AU4" s="228"/>
      <c r="AV4" s="228"/>
      <c r="AW4" s="228"/>
      <c r="AX4" s="228"/>
      <c r="AY4" s="228"/>
      <c r="AZ4" s="229"/>
      <c r="BA4" s="60"/>
      <c r="BD4" s="185"/>
      <c r="BE4" s="185"/>
      <c r="BF4" s="227" t="str">
        <f>$D1 &amp; " ASTREINTE"</f>
        <v>Période du 21 Mars au 20 Avril 2020 ASTREINTE</v>
      </c>
      <c r="BG4" s="228"/>
      <c r="BH4" s="228"/>
      <c r="BI4" s="228"/>
      <c r="BJ4" s="228"/>
      <c r="BK4" s="228"/>
      <c r="BL4" s="229"/>
      <c r="BM4" s="185"/>
    </row>
    <row r="5" spans="1:65" ht="20" customHeight="1">
      <c r="A5" s="74">
        <f>B5</f>
        <v>43911</v>
      </c>
      <c r="B5" s="109">
        <f>VLOOKUP(A3,PERIODES!A:E,5,FALSE)</f>
        <v>43911</v>
      </c>
      <c r="C5" s="117" t="str">
        <f>INDEX('[4]Base de Travail Mensuelle'!$1:$1048576,MATCH($U$8,'[4]Base de Travail Mensuelle'!$A:$A,0),MATCH($B5,'[4]Base de Travail Mensuelle'!$1:$1,0))</f>
        <v>REPOS</v>
      </c>
      <c r="D5" s="118" t="str">
        <f>INDEX([4]Pointage!$1:$1048576,MATCH($U$8,[4]Pointage!$A:$A,0),MATCH(B5,[4]Pointage!$1:$1,0))</f>
        <v>REPOS</v>
      </c>
      <c r="E5" s="46" t="str">
        <f>IF(AND(ISERROR(FIND("&amp;",$D5,1)),ISERROR(FIND("|",$D5,1))),IFERROR(VLOOKUP($D5,[4]RESPONSABLE!$A:$K,11,FALSE),""),IF(ISERROR(FIND("&amp;",$D5,1)),LEFT($D5,FIND("|",$D5,1)-2),IF(ISERROR(FIND("|",$D5,1)),IFERROR(VLOOKUP(LEFT($D5,IF(ISERROR(FIND("&amp;",$D5,1)),FIND("&amp;",$D5,1)-2,FIND("&amp;",$D5,1)-2)),[4]RESPONSABLE!$A:$K,11,FALSE),""),LEFT($D5,FIND("&amp;",$D5,1)-2))))</f>
        <v/>
      </c>
      <c r="F5" s="112" t="str">
        <f>IF(ISERROR(FIND("|",$D5,1)),IFERROR(VLOOKUP($D5,[4]RESPONSABLE!$K:$K,1,FALSE),$D5),LEFT($D5,FIND("|",$D5,1)-2))</f>
        <v>REPOS</v>
      </c>
      <c r="G5" s="47" t="str">
        <f>IF(ISERROR(FIND("|",D5,1)),IFERROR(VLOOKUP(IF(ISERROR(FIND("&amp;",D5,1)),$D5,LEFT($D5,FIND("&amp;",D5,1)-2)),[4]RESPONSABLE!$A:$N,14,FALSE),""),MID(D5,FIND("|",D5,1)+2,999))</f>
        <v/>
      </c>
      <c r="H5" s="26" t="str">
        <f>IFERROR(TIMEVALUE(LEFT(G5,FIND("-",G5,1)-1)),"-")</f>
        <v>-</v>
      </c>
      <c r="I5" s="27" t="str">
        <f>IFERROR(TIMEVALUE(MID(G5,FIND("-",G5,1)+1,5)),"-")</f>
        <v>-</v>
      </c>
      <c r="J5" s="27" t="str">
        <f>IFERROR(IF(ISERROR(FIND("/",G5,1)),"-",TIMEVALUE(MID(G5,FIND("/",G5,1)+2,5))),"-")</f>
        <v>-</v>
      </c>
      <c r="K5" s="28" t="str">
        <f>IFERROR(IF(ISERROR(FIND("/",G5,1)),"-",TIMEVALUE(MID(G5,FIND("/",G5,1)+8,5))),"-")</f>
        <v>-</v>
      </c>
      <c r="L5" s="102" t="str">
        <f>IF(AND(M5&gt;0,M5&lt;99),"-",IFERROR(HeureHN(H5,I5,B5,HSN_deb,HSN_fin,TRUE)+IF(J5="-",0,HeureHN(J5,K5,B5,HSN_deb,HSN_fin,TRUE)),"-"))</f>
        <v>-</v>
      </c>
      <c r="M5" s="103" t="str">
        <f>IFERROR(Heuredim(H5,I5,B5,HSN_deb,HSN_fin,TRUE)+IF(J5="-",0,Heuredim(J5,K5,B5,HSN_deb,HSN_fin,TRUE)),"-")</f>
        <v>-</v>
      </c>
      <c r="N5" s="104" t="str">
        <f>IFERROR(HeureHN(H5,I5,B5,HSNu_deb,HSNu_fin,TRUE)+IF(J5="-",0,HeureHN(J5,K5,B5,HSNu_deb,HSNu_fin,TRUE)),"-")</f>
        <v>-</v>
      </c>
      <c r="O5" s="105">
        <f t="shared" ref="O5" si="0">SUM(L5:N5)</f>
        <v>0</v>
      </c>
      <c r="P5" s="115">
        <f>IFERROR(HeureHN(H5,I5,B5,HPN_deb,HPN_fin,TRUE)+IF(J5="-",0,HeureHN(J5,K5,B5,HPN_deb,HPN_fin,TRUE)),"0")+IF(ISERROR(FIND("&amp;",$F5,1)),IFERROR(VLOOKUP($F5,[4]RESPONSABLE!$A:$E,5,FALSE),"0"),IFERROR(VLOOKUP(LEFT($F5,IF(ISERROR(FIND("&amp;",$F5,1)),FIND("&amp;",$F5,1)-2,FIND("&amp;",$F5,1)-2)),[4]RESPONSABLE!$A:$E,5,FALSE),"0"))</f>
        <v>0</v>
      </c>
      <c r="Q5" s="116">
        <f>IF(ISERROR(FIND("&amp;",$F5,1)),IFERROR(VLOOKUP($F5,[4]RESPONSABLE!$A:$F,6,FALSE),"0"),IFERROR(VLOOKUP(LEFT($F5,IF(ISERROR(FIND("&amp;",$F5,1)),FIND("&amp;",$F5,1)-2,FIND("&amp;",$F5,1)-2)),[4]RESPONSABLE!$A:$F,6,FALSE),"0"))</f>
        <v>0</v>
      </c>
      <c r="T5" s="60"/>
      <c r="U5" s="61"/>
      <c r="V5" s="230"/>
      <c r="W5" s="231"/>
      <c r="X5" s="231"/>
      <c r="Y5" s="231"/>
      <c r="Z5" s="231"/>
      <c r="AA5" s="231"/>
      <c r="AB5" s="232"/>
      <c r="AC5" s="62"/>
      <c r="AF5" s="60"/>
      <c r="AG5" s="61"/>
      <c r="AH5" s="245"/>
      <c r="AI5" s="246"/>
      <c r="AJ5" s="246"/>
      <c r="AK5" s="246"/>
      <c r="AL5" s="246"/>
      <c r="AM5" s="246"/>
      <c r="AN5" s="247"/>
      <c r="AO5" s="62"/>
      <c r="AP5" s="1"/>
      <c r="AR5" s="60"/>
      <c r="AS5" s="61"/>
      <c r="AT5" s="230"/>
      <c r="AU5" s="231"/>
      <c r="AV5" s="231"/>
      <c r="AW5" s="231"/>
      <c r="AX5" s="231"/>
      <c r="AY5" s="231"/>
      <c r="AZ5" s="232"/>
      <c r="BA5" s="62"/>
      <c r="BD5" s="185"/>
      <c r="BE5" s="186"/>
      <c r="BF5" s="230"/>
      <c r="BG5" s="231"/>
      <c r="BH5" s="231"/>
      <c r="BI5" s="231"/>
      <c r="BJ5" s="231"/>
      <c r="BK5" s="231"/>
      <c r="BL5" s="232"/>
      <c r="BM5" s="187"/>
    </row>
    <row r="6" spans="1:65" ht="20" customHeight="1">
      <c r="A6" s="15">
        <f t="shared" ref="A6:A35" si="1">B6</f>
        <v>43912</v>
      </c>
      <c r="B6" s="75">
        <f>B5+1</f>
        <v>43912</v>
      </c>
      <c r="C6" s="119" t="str">
        <f>INDEX('[4]Base de Travail Mensuelle'!$1:$1048576,MATCH($U$8,'[4]Base de Travail Mensuelle'!$A:$A,0),MATCH($B6,'[4]Base de Travail Mensuelle'!$1:$1,0))</f>
        <v>CS Contrôle DIM 6H-12H</v>
      </c>
      <c r="D6" s="120" t="str">
        <f>INDEX([4]Pointage!$1:$1048576,MATCH($U$8,[4]Pointage!$A:$A,0),MATCH(B6,[4]Pointage!$1:$1,0))</f>
        <v>CS Contrôle DIM 6H-12H</v>
      </c>
      <c r="E6" s="48" t="str">
        <f>IF(AND(ISERROR(FIND("&amp;",$D6,1)),ISERROR(FIND("|",$D6,1))),IFERROR(VLOOKUP($D6,[4]RESPONSABLE!$A:$K,11,FALSE),""),IF(ISERROR(FIND("&amp;",$D6,1)),LEFT($D6,FIND("|",$D6,1)-2),IF(ISERROR(FIND("|",$D6,1)),IFERROR(VLOOKUP(LEFT($D6,IF(ISERROR(FIND("&amp;",$D6,1)),FIND("&amp;",$D6,1)-2,FIND("&amp;",$D6,1)-2)),[4]RESPONSABLE!$A:$K,11,FALSE),""),LEFT($D6,FIND("&amp;",$D6,1)-2))))</f>
        <v>CS Contrôle DIM 6H-12H</v>
      </c>
      <c r="F6" s="113" t="str">
        <f>IF(ISERROR(FIND("|",$D6,1)),IFERROR(VLOOKUP($D6,[4]RESPONSABLE!$K:$K,1,FALSE),$D6),LEFT($D6,FIND("|",$D6,1)-2))</f>
        <v>CS Contrôle DIM 6H-12H</v>
      </c>
      <c r="G6" s="49" t="str">
        <f>IF(ISERROR(FIND("|",D6,1)),IFERROR(VLOOKUP(IF(ISERROR(FIND("&amp;",D6,1)),$D6,LEFT($D6,FIND("&amp;",D6,1)-2)),[4]RESPONSABLE!$A:$N,14,FALSE),""),MID(D6,FIND("|",D6,1)+2,999))</f>
        <v>06:00-12:00</v>
      </c>
      <c r="H6" s="29">
        <f t="shared" ref="H6:H35" si="2">IFERROR(TIMEVALUE(LEFT(G6,FIND("-",G6,1)-1)),"-")</f>
        <v>0.25</v>
      </c>
      <c r="I6" s="30">
        <f t="shared" ref="I6:I35" si="3">IFERROR(TIMEVALUE(MID(G6,FIND("-",G6,1)+1,5)),"-")</f>
        <v>0.5</v>
      </c>
      <c r="J6" s="30" t="str">
        <f t="shared" ref="J6:J35" si="4">IFERROR(IF(ISERROR(FIND("/",G6,1)),"-",TIMEVALUE(MID(G6,FIND("/",G6,1)+2,5))),"-")</f>
        <v>-</v>
      </c>
      <c r="K6" s="31" t="str">
        <f t="shared" ref="K6:K35" si="5">IFERROR(IF(ISERROR(FIND("/",G6,1)),"-",TIMEVALUE(MID(G6,FIND("/",G6,1)+8,5))),"-")</f>
        <v>-</v>
      </c>
      <c r="L6" s="87">
        <f ca="1">IF(AND(M6&gt;0,M6&lt;99),"-",IFERROR(HeureHN(H6,I6,B6,HSN_deb,HSN_fin,TRUE)+IF(J6="-",0,HeureHN(J6,K6,B6,HSN_deb,HSN_fin,TRUE)),"-"))</f>
        <v>5</v>
      </c>
      <c r="M6" s="88" t="str">
        <f ca="1">IFERROR(Heuredim(H6,I6,B6,HSN_deb,HSN_fin,TRUE)+IF(J6="-",0,Heuredim(J6,K6,B6,HSN_deb,HSN_fin,TRUE)),"-")</f>
        <v>-</v>
      </c>
      <c r="N6" s="89">
        <f ca="1">IFERROR(HeureHN(H6,I6,B6,HSNu_deb,HSNu_fin,TRUE)+IF(J6="-",0,HeureHN(J6,K6,B6,HSNu_deb,HSNu_fin,TRUE)),"-")</f>
        <v>1.0000000000000004</v>
      </c>
      <c r="O6" s="90">
        <f t="shared" ref="O6:O35" ca="1" si="6">SUM(L6:N6)</f>
        <v>6</v>
      </c>
      <c r="P6" s="106">
        <f ca="1">IFERROR(HeureHN(H6,I6,B6,HPN_deb,HPN_fin,TRUE)+IF(J6="-",0,HeureHN(J6,K6,B6,HPN_deb,HPN_fin,TRUE)),"0")+IF(ISERROR(FIND("&amp;",$F6,1)),IFERROR(VLOOKUP($F6,[4]RESPONSABLE!$A:$E,5,FALSE),"0"),IFERROR(VLOOKUP(LEFT($F6,IF(ISERROR(FIND("&amp;",$F6,1)),FIND("&amp;",$F6,1)-2,FIND("&amp;",$F6,1)-2)),[4]RESPONSABLE!$A:$E,5,FALSE),"0"))</f>
        <v>0</v>
      </c>
      <c r="Q6" s="32">
        <f>IF(ISERROR(FIND("&amp;",$F6,1)),IFERROR(VLOOKUP($F6,[4]RESPONSABLE!$A:$F,6,FALSE),"0"),IFERROR(VLOOKUP(LEFT($F6,IF(ISERROR(FIND("&amp;",$F6,1)),FIND("&amp;",$F6,1)-2,FIND("&amp;",$F6,1)-2)),[4]RESPONSABLE!$A:$F,6,FALSE),"0"))</f>
        <v>0</v>
      </c>
      <c r="T6" s="60"/>
      <c r="U6" s="60"/>
      <c r="V6" s="233"/>
      <c r="W6" s="233"/>
      <c r="X6" s="233"/>
      <c r="Y6" s="233"/>
      <c r="Z6" s="233"/>
      <c r="AA6" s="233"/>
      <c r="AB6" s="233"/>
      <c r="AC6" s="60"/>
      <c r="AF6" s="60"/>
      <c r="AG6" s="60"/>
      <c r="AH6" s="315"/>
      <c r="AI6" s="316"/>
      <c r="AJ6" s="316"/>
      <c r="AK6" s="316"/>
      <c r="AL6" s="316"/>
      <c r="AM6" s="316"/>
      <c r="AN6" s="317"/>
      <c r="AO6" s="60"/>
      <c r="AP6" s="1"/>
      <c r="AR6" s="60"/>
      <c r="AS6" s="60"/>
      <c r="AT6" s="233"/>
      <c r="AU6" s="233"/>
      <c r="AV6" s="233"/>
      <c r="AW6" s="233"/>
      <c r="AX6" s="233"/>
      <c r="AY6" s="233"/>
      <c r="AZ6" s="233"/>
      <c r="BA6" s="60"/>
      <c r="BD6" s="185"/>
      <c r="BE6" s="185"/>
      <c r="BF6" s="315"/>
      <c r="BG6" s="316"/>
      <c r="BH6" s="316"/>
      <c r="BI6" s="316"/>
      <c r="BJ6" s="316"/>
      <c r="BK6" s="316"/>
      <c r="BL6" s="317"/>
      <c r="BM6" s="185"/>
    </row>
    <row r="7" spans="1:65" ht="20" customHeight="1">
      <c r="A7" s="15">
        <f t="shared" si="1"/>
        <v>43913</v>
      </c>
      <c r="B7" s="75">
        <f t="shared" ref="B7:B35" si="7">B6+1</f>
        <v>43913</v>
      </c>
      <c r="C7" s="119" t="str">
        <f>INDEX('[4]Base de Travail Mensuelle'!$1:$1048576,MATCH($U$8,'[4]Base de Travail Mensuelle'!$A:$A,0),MATCH($B7,'[4]Base de Travail Mensuelle'!$1:$1,0))</f>
        <v>CS Contrôle 8H30-12H / 14H30-18H</v>
      </c>
      <c r="D7" s="120" t="str">
        <f>INDEX([4]Pointage!$1:$1048576,MATCH($U$8,[4]Pointage!$A:$A,0),MATCH(B7,[4]Pointage!$1:$1,0))</f>
        <v>CS Contrôle 8H30-12H / 14H30-18H</v>
      </c>
      <c r="E7" s="48" t="str">
        <f>IF(AND(ISERROR(FIND("&amp;",$D7,1)),ISERROR(FIND("|",$D7,1))),IFERROR(VLOOKUP($D7,[4]RESPONSABLE!$A:$K,11,FALSE),""),IF(ISERROR(FIND("&amp;",$D7,1)),LEFT($D7,FIND("|",$D7,1)-2),IF(ISERROR(FIND("|",$D7,1)),IFERROR(VLOOKUP(LEFT($D7,IF(ISERROR(FIND("&amp;",$D7,1)),FIND("&amp;",$D7,1)-2,FIND("&amp;",$D7,1)-2)),[4]RESPONSABLE!$A:$K,11,FALSE),""),LEFT($D7,FIND("&amp;",$D7,1)-2))))</f>
        <v/>
      </c>
      <c r="F7" s="113" t="str">
        <f>IF(ISERROR(FIND("|",$D7,1)),IFERROR(VLOOKUP($D7,[4]RESPONSABLE!$K:$K,1,FALSE),$D7),LEFT($D7,FIND("|",$D7,1)-2))</f>
        <v>CS Contrôle 8H30-12H / 14H30-18H</v>
      </c>
      <c r="G7" s="49" t="str">
        <f>IF(ISERROR(FIND("|",D7,1)),IFERROR(VLOOKUP(IF(ISERROR(FIND("&amp;",D7,1)),$D7,LEFT($D7,FIND("&amp;",D7,1)-2)),[4]RESPONSABLE!$A:$N,14,FALSE),""),MID(D7,FIND("|",D7,1)+2,999))</f>
        <v/>
      </c>
      <c r="H7" s="29" t="str">
        <f t="shared" si="2"/>
        <v>-</v>
      </c>
      <c r="I7" s="30" t="str">
        <f t="shared" si="3"/>
        <v>-</v>
      </c>
      <c r="J7" s="30" t="str">
        <f t="shared" si="4"/>
        <v>-</v>
      </c>
      <c r="K7" s="31" t="str">
        <f t="shared" si="5"/>
        <v>-</v>
      </c>
      <c r="L7" s="87" t="str">
        <f>IF(AND(M7&gt;0,M7&lt;99),"-",IFERROR(HeureHN(H7,I7,B7,HSN_deb,HSN_fin,TRUE)+IF(J7="-",0,HeureHN(J7,K7,B7,HSN_deb,HSN_fin,TRUE)),"-"))</f>
        <v>-</v>
      </c>
      <c r="M7" s="88" t="str">
        <f>IFERROR(Heuredim(H7,I7,B7,HSN_deb,HSN_fin,TRUE)+IF(J7="-",0,Heuredim(J7,K7,B7,HSN_deb,HSN_fin,TRUE)),"-")</f>
        <v>-</v>
      </c>
      <c r="N7" s="89" t="str">
        <f>IFERROR(HeureHN(H7,I7,B7,HSNu_deb,HSNu_fin,TRUE)+IF(J7="-",0,HeureHN(J7,K7,B7,HSNu_deb,HSNu_fin,TRUE)),"-")</f>
        <v>-</v>
      </c>
      <c r="O7" s="90">
        <f t="shared" si="6"/>
        <v>0</v>
      </c>
      <c r="P7" s="106">
        <f>IFERROR(HeureHN(H7,I7,B7,HPN_deb,HPN_fin,TRUE)+IF(J7="-",0,HeureHN(J7,K7,B7,HPN_deb,HPN_fin,TRUE)),"0")+IF(ISERROR(FIND("&amp;",$F7,1)),IFERROR(VLOOKUP($F7,[4]RESPONSABLE!$A:$E,5,FALSE),"0"),IFERROR(VLOOKUP(LEFT($F7,IF(ISERROR(FIND("&amp;",$F7,1)),FIND("&amp;",$F7,1)-2,FIND("&amp;",$F7,1)-2)),[4]RESPONSABLE!$A:$E,5,FALSE),"0"))</f>
        <v>0</v>
      </c>
      <c r="Q7" s="32">
        <f>IF(ISERROR(FIND("&amp;",$F7,1)),IFERROR(VLOOKUP($F7,[4]RESPONSABLE!$A:$F,6,FALSE),"0"),IFERROR(VLOOKUP(LEFT($F7,IF(ISERROR(FIND("&amp;",$F7,1)),FIND("&amp;",$F7,1)-2,FIND("&amp;",$F7,1)-2)),[4]RESPONSABLE!$A:$F,6,FALSE),"0"))</f>
        <v>0</v>
      </c>
      <c r="T7" s="234"/>
      <c r="U7" s="235"/>
      <c r="V7" s="235"/>
      <c r="W7" s="236"/>
      <c r="X7" s="4"/>
      <c r="Y7" s="4"/>
      <c r="Z7" s="4"/>
      <c r="AA7" s="4"/>
      <c r="AB7" s="4"/>
      <c r="AC7" s="59"/>
      <c r="AF7" s="234"/>
      <c r="AG7" s="235"/>
      <c r="AH7" s="235"/>
      <c r="AI7" s="236"/>
      <c r="AJ7" s="4"/>
      <c r="AK7" s="4"/>
      <c r="AL7" s="4"/>
      <c r="AM7" s="4"/>
      <c r="AN7" s="4"/>
      <c r="AO7" s="59"/>
      <c r="AP7" s="1"/>
      <c r="AR7" s="234"/>
      <c r="AS7" s="235"/>
      <c r="AT7" s="235"/>
      <c r="AU7" s="236"/>
      <c r="AV7" s="4"/>
      <c r="AW7" s="4"/>
      <c r="AX7" s="4"/>
      <c r="AY7" s="4"/>
      <c r="AZ7" s="4"/>
      <c r="BA7" s="59"/>
      <c r="BD7" s="234"/>
      <c r="BE7" s="235"/>
      <c r="BF7" s="235"/>
      <c r="BG7" s="236"/>
      <c r="BH7" s="4"/>
      <c r="BI7" s="4"/>
      <c r="BJ7" s="4"/>
      <c r="BK7" s="4"/>
      <c r="BL7" s="4"/>
      <c r="BM7" s="59"/>
    </row>
    <row r="8" spans="1:65" ht="20" customHeight="1">
      <c r="A8" s="15">
        <f t="shared" si="1"/>
        <v>43914</v>
      </c>
      <c r="B8" s="75">
        <f t="shared" si="7"/>
        <v>43914</v>
      </c>
      <c r="C8" s="119" t="str">
        <f>INDEX('[4]Base de Travail Mensuelle'!$1:$1048576,MATCH($U$8,'[4]Base de Travail Mensuelle'!$A:$A,0),MATCH($B8,'[4]Base de Travail Mensuelle'!$1:$1,0))</f>
        <v>Contrôle 6H-13H30 | 04:00-06:00</v>
      </c>
      <c r="D8" s="120" t="str">
        <f>INDEX([4]Pointage!$1:$1048576,MATCH($U$8,[4]Pointage!$A:$A,0),MATCH(B8,[4]Pointage!$1:$1,0))</f>
        <v>CS Contrôle 8H30-12H / 14H30-18H</v>
      </c>
      <c r="E8" s="48" t="str">
        <f>IF(AND(ISERROR(FIND("&amp;",$D8,1)),ISERROR(FIND("|",$D8,1))),IFERROR(VLOOKUP($D8,[4]RESPONSABLE!$A:$K,11,FALSE),""),IF(ISERROR(FIND("&amp;",$D8,1)),LEFT($D8,FIND("|",$D8,1)-2),IF(ISERROR(FIND("|",$D8,1)),IFERROR(VLOOKUP(LEFT($D8,IF(ISERROR(FIND("&amp;",$D8,1)),FIND("&amp;",$D8,1)-2,FIND("&amp;",$D8,1)-2)),[4]RESPONSABLE!$A:$K,11,FALSE),""),LEFT($D8,FIND("&amp;",$D8,1)-2))))</f>
        <v/>
      </c>
      <c r="F8" s="113" t="str">
        <f>IF(ISERROR(FIND("|",$D8,1)),IFERROR(VLOOKUP($D8,[4]RESPONSABLE!$K:$K,1,FALSE),$D8),LEFT($D8,FIND("|",$D8,1)-2))</f>
        <v>CS Contrôle 8H30-12H / 14H30-18H</v>
      </c>
      <c r="G8" s="49" t="str">
        <f>IF(ISERROR(FIND("|",D8,1)),IFERROR(VLOOKUP(IF(ISERROR(FIND("&amp;",D8,1)),$D8,LEFT($D8,FIND("&amp;",D8,1)-2)),[4]RESPONSABLE!$A:$N,14,FALSE),""),MID(D8,FIND("|",D8,1)+2,999))</f>
        <v/>
      </c>
      <c r="H8" s="29" t="str">
        <f t="shared" si="2"/>
        <v>-</v>
      </c>
      <c r="I8" s="30" t="str">
        <f t="shared" si="3"/>
        <v>-</v>
      </c>
      <c r="J8" s="30" t="str">
        <f t="shared" si="4"/>
        <v>-</v>
      </c>
      <c r="K8" s="31" t="str">
        <f t="shared" si="5"/>
        <v>-</v>
      </c>
      <c r="L8" s="87" t="str">
        <f>IF(AND(M8&gt;0,M8&lt;99),"-",IFERROR(HeureHN(H8,I8,B8,HSN_deb,HSN_fin,TRUE)+IF(J8="-",0,HeureHN(J8,K8,B8,HSN_deb,HSN_fin,TRUE)),"-"))</f>
        <v>-</v>
      </c>
      <c r="M8" s="88" t="str">
        <f>IFERROR(Heuredim(H8,I8,B8,HSN_deb,HSN_fin,TRUE)+IF(J8="-",0,Heuredim(J8,K8,B8,HSN_deb,HSN_fin,TRUE)),"-")</f>
        <v>-</v>
      </c>
      <c r="N8" s="89" t="str">
        <f>IFERROR(HeureHN(H8,I8,B8,HSNu_deb,HSNu_fin,TRUE)+IF(J8="-",0,HeureHN(J8,K8,B8,HSNu_deb,HSNu_fin,TRUE)),"-")</f>
        <v>-</v>
      </c>
      <c r="O8" s="90">
        <f t="shared" si="6"/>
        <v>0</v>
      </c>
      <c r="P8" s="106">
        <f>IFERROR(HeureHN(H8,I8,B8,HPN_deb,HPN_fin,TRUE)+IF(J8="-",0,HeureHN(J8,K8,B8,HPN_deb,HPN_fin,TRUE)),"0")+IF(ISERROR(FIND("&amp;",$F8,1)),IFERROR(VLOOKUP($F8,[4]RESPONSABLE!$A:$E,5,FALSE),"0"),IFERROR(VLOOKUP(LEFT($F8,IF(ISERROR(FIND("&amp;",$F8,1)),FIND("&amp;",$F8,1)-2,FIND("&amp;",$F8,1)-2)),[4]RESPONSABLE!$A:$E,5,FALSE),"0"))</f>
        <v>0</v>
      </c>
      <c r="Q8" s="32">
        <f>IF(ISERROR(FIND("&amp;",$F8,1)),IFERROR(VLOOKUP($F8,[4]RESPONSABLE!$A:$F,6,FALSE),"0"),IFERROR(VLOOKUP(LEFT($F8,IF(ISERROR(FIND("&amp;",$F8,1)),FIND("&amp;",$F8,1)-2,FIND("&amp;",$F8,1)-2)),[4]RESPONSABLE!$A:$F,6,FALSE),"0"))</f>
        <v>0</v>
      </c>
      <c r="T8" s="126" t="s">
        <v>26</v>
      </c>
      <c r="U8" s="127" t="str">
        <f>MID($A1,FIND("|",$A1,1)+1,99)</f>
        <v>N0123300</v>
      </c>
      <c r="V8" s="128"/>
      <c r="W8" s="4"/>
      <c r="X8" s="4"/>
      <c r="Y8" s="210" t="s">
        <v>30</v>
      </c>
      <c r="Z8" s="210"/>
      <c r="AA8" s="237" t="str">
        <f>LEFT($A1,LEN($A1)-10)</f>
        <v>Dupont Nicolas</v>
      </c>
      <c r="AB8" s="238"/>
      <c r="AC8" s="239"/>
      <c r="AF8" s="126" t="s">
        <v>26</v>
      </c>
      <c r="AG8" s="127" t="str">
        <f>MID($A1,FIND("|",$A1,1)+1,99)</f>
        <v>N0123300</v>
      </c>
      <c r="AH8" s="128"/>
      <c r="AI8" s="4"/>
      <c r="AJ8" s="4"/>
      <c r="AK8" s="210" t="s">
        <v>30</v>
      </c>
      <c r="AL8" s="210"/>
      <c r="AM8" s="237" t="str">
        <f>LEFT($A1,LEN($A1)-10)</f>
        <v>Dupont Nicolas</v>
      </c>
      <c r="AN8" s="238"/>
      <c r="AO8" s="239"/>
      <c r="AP8" s="1"/>
      <c r="AR8" s="126" t="s">
        <v>26</v>
      </c>
      <c r="AS8" s="127" t="str">
        <f>MID($A1,FIND("|",$A1,1)+1,99)</f>
        <v>N0123300</v>
      </c>
      <c r="AT8" s="128"/>
      <c r="AU8" s="4"/>
      <c r="AV8" s="4"/>
      <c r="AW8" s="210" t="s">
        <v>30</v>
      </c>
      <c r="AX8" s="210"/>
      <c r="AY8" s="237" t="str">
        <f>LEFT($A1,LEN($A1)-10)</f>
        <v>Dupont Nicolas</v>
      </c>
      <c r="AZ8" s="238"/>
      <c r="BA8" s="239"/>
      <c r="BD8" s="182" t="s">
        <v>26</v>
      </c>
      <c r="BE8" s="183" t="str">
        <f>MID($A1,FIND("|",$A1,1)+1,99)</f>
        <v>N0123300</v>
      </c>
      <c r="BF8" s="128"/>
      <c r="BG8" s="4"/>
      <c r="BH8" s="4"/>
      <c r="BI8" s="210" t="s">
        <v>30</v>
      </c>
      <c r="BJ8" s="210"/>
      <c r="BK8" s="237" t="str">
        <f>LEFT($A1,LEN($A1)-10)</f>
        <v>Dupont Nicolas</v>
      </c>
      <c r="BL8" s="238"/>
      <c r="BM8" s="239"/>
    </row>
    <row r="9" spans="1:65" ht="20" customHeight="1">
      <c r="A9" s="15">
        <f t="shared" si="1"/>
        <v>43915</v>
      </c>
      <c r="B9" s="75">
        <f t="shared" si="7"/>
        <v>43915</v>
      </c>
      <c r="C9" s="119" t="str">
        <f>INDEX('[4]Base de Travail Mensuelle'!$1:$1048576,MATCH($U$8,'[4]Base de Travail Mensuelle'!$A:$A,0),MATCH($B9,'[4]Base de Travail Mensuelle'!$1:$1,0))</f>
        <v>CS Contrôle 8H30-12H / 14H30-18H</v>
      </c>
      <c r="D9" s="120" t="str">
        <f>INDEX([4]Pointage!$1:$1048576,MATCH($U$8,[4]Pointage!$A:$A,0),MATCH(B9,[4]Pointage!$1:$1,0))</f>
        <v>CS Contrôle 8H30-12H / 14H30-18H</v>
      </c>
      <c r="E9" s="48" t="str">
        <f>IF(AND(ISERROR(FIND("&amp;",$D9,1)),ISERROR(FIND("|",$D9,1))),IFERROR(VLOOKUP($D9,[4]RESPONSABLE!$A:$K,11,FALSE),""),IF(ISERROR(FIND("&amp;",$D9,1)),LEFT($D9,FIND("|",$D9,1)-2),IF(ISERROR(FIND("|",$D9,1)),IFERROR(VLOOKUP(LEFT($D9,IF(ISERROR(FIND("&amp;",$D9,1)),FIND("&amp;",$D9,1)-2,FIND("&amp;",$D9,1)-2)),[4]RESPONSABLE!$A:$K,11,FALSE),""),LEFT($D9,FIND("&amp;",$D9,1)-2))))</f>
        <v/>
      </c>
      <c r="F9" s="113" t="str">
        <f>IF(ISERROR(FIND("|",$D9,1)),IFERROR(VLOOKUP($D9,[4]RESPONSABLE!$K:$K,1,FALSE),$D9),LEFT($D9,FIND("|",$D9,1)-2))</f>
        <v>CS Contrôle 8H30-12H / 14H30-18H</v>
      </c>
      <c r="G9" s="49" t="str">
        <f>IF(ISERROR(FIND("|",D9,1)),IFERROR(VLOOKUP(IF(ISERROR(FIND("&amp;",D9,1)),$D9,LEFT($D9,FIND("&amp;",D9,1)-2)),[4]RESPONSABLE!$A:$N,14,FALSE),""),MID(D9,FIND("|",D9,1)+2,999))</f>
        <v/>
      </c>
      <c r="H9" s="29" t="str">
        <f t="shared" si="2"/>
        <v>-</v>
      </c>
      <c r="I9" s="30" t="str">
        <f t="shared" si="3"/>
        <v>-</v>
      </c>
      <c r="J9" s="30" t="str">
        <f t="shared" si="4"/>
        <v>-</v>
      </c>
      <c r="K9" s="31" t="str">
        <f t="shared" si="5"/>
        <v>-</v>
      </c>
      <c r="L9" s="87" t="str">
        <f>IF(AND(M9&gt;0,M9&lt;99),"-",IFERROR(HeureHN(H9,I9,B9,HSN_deb,HSN_fin,TRUE)+IF(J9="-",0,HeureHN(J9,K9,B9,HSN_deb,HSN_fin,TRUE)),"-"))</f>
        <v>-</v>
      </c>
      <c r="M9" s="88" t="str">
        <f>IFERROR(Heuredim(H9,I9,B9,HSN_deb,HSN_fin,TRUE)+IF(J9="-",0,Heuredim(J9,K9,B9,HSN_deb,HSN_fin,TRUE)),"-")</f>
        <v>-</v>
      </c>
      <c r="N9" s="89" t="str">
        <f>IFERROR(HeureHN(H9,I9,B9,HSNu_deb,HSNu_fin,TRUE)+IF(J9="-",0,HeureHN(J9,K9,B9,HSNu_deb,HSNu_fin,TRUE)),"-")</f>
        <v>-</v>
      </c>
      <c r="O9" s="90">
        <f t="shared" si="6"/>
        <v>0</v>
      </c>
      <c r="P9" s="106">
        <f>IFERROR(HeureHN(H9,I9,B9,HPN_deb,HPN_fin,TRUE)+IF(J9="-",0,HeureHN(J9,K9,B9,HPN_deb,HPN_fin,TRUE)),"0")+IF(ISERROR(FIND("&amp;",$F9,1)),IFERROR(VLOOKUP($F9,[4]RESPONSABLE!$A:$E,5,FALSE),"0"),IFERROR(VLOOKUP(LEFT($F9,IF(ISERROR(FIND("&amp;",$F9,1)),FIND("&amp;",$F9,1)-2,FIND("&amp;",$F9,1)-2)),[4]RESPONSABLE!$A:$E,5,FALSE),"0"))</f>
        <v>0</v>
      </c>
      <c r="Q9" s="32">
        <f>IF(ISERROR(FIND("&amp;",$F9,1)),IFERROR(VLOOKUP($F9,[4]RESPONSABLE!$A:$F,6,FALSE),"0"),IFERROR(VLOOKUP(LEFT($F9,IF(ISERROR(FIND("&amp;",$F9,1)),FIND("&amp;",$F9,1)-2,FIND("&amp;",$F9,1)-2)),[4]RESPONSABLE!$A:$F,6,FALSE),"0"))</f>
        <v>0</v>
      </c>
      <c r="T9" s="126" t="s">
        <v>27</v>
      </c>
      <c r="U9" s="130"/>
      <c r="V9" s="128"/>
      <c r="W9" s="4"/>
      <c r="X9" s="4"/>
      <c r="Y9" s="210" t="s">
        <v>31</v>
      </c>
      <c r="Z9" s="210"/>
      <c r="AA9" s="212" t="str">
        <f>J1</f>
        <v>NHA-32</v>
      </c>
      <c r="AB9" s="212"/>
      <c r="AC9" s="212"/>
      <c r="AF9" s="126" t="s">
        <v>27</v>
      </c>
      <c r="AG9" s="130"/>
      <c r="AH9" s="128"/>
      <c r="AI9" s="4"/>
      <c r="AJ9" s="4"/>
      <c r="AK9" s="210" t="s">
        <v>31</v>
      </c>
      <c r="AL9" s="210"/>
      <c r="AM9" s="212" t="str">
        <f>J1</f>
        <v>NHA-32</v>
      </c>
      <c r="AN9" s="212"/>
      <c r="AO9" s="212"/>
      <c r="AP9" s="1"/>
      <c r="AR9" s="126" t="s">
        <v>27</v>
      </c>
      <c r="AS9" s="130"/>
      <c r="AT9" s="128"/>
      <c r="AU9" s="4"/>
      <c r="AV9" s="4"/>
      <c r="AW9" s="210" t="s">
        <v>31</v>
      </c>
      <c r="AX9" s="210"/>
      <c r="AY9" s="212" t="str">
        <f>J1</f>
        <v>NHA-32</v>
      </c>
      <c r="AZ9" s="212"/>
      <c r="BA9" s="212"/>
      <c r="BD9" s="182" t="s">
        <v>27</v>
      </c>
      <c r="BE9" s="183"/>
      <c r="BF9" s="128"/>
      <c r="BG9" s="4"/>
      <c r="BH9" s="4"/>
      <c r="BI9" s="210" t="s">
        <v>31</v>
      </c>
      <c r="BJ9" s="210"/>
      <c r="BK9" s="211" t="str">
        <f>J1</f>
        <v>NHA-32</v>
      </c>
      <c r="BL9" s="212"/>
      <c r="BM9" s="212"/>
    </row>
    <row r="10" spans="1:65" ht="20" customHeight="1">
      <c r="A10" s="15">
        <f t="shared" si="1"/>
        <v>43916</v>
      </c>
      <c r="B10" s="75">
        <f t="shared" si="7"/>
        <v>43916</v>
      </c>
      <c r="C10" s="119" t="str">
        <f>INDEX('[4]Base de Travail Mensuelle'!$1:$1048576,MATCH($U$8,'[4]Base de Travail Mensuelle'!$A:$A,0),MATCH($B10,'[4]Base de Travail Mensuelle'!$1:$1,0))</f>
        <v>Contrôle 6H-13H30 | 04:00-06:00</v>
      </c>
      <c r="D10" s="120" t="str">
        <f>INDEX([4]Pointage!$1:$1048576,MATCH($U$8,[4]Pointage!$A:$A,0),MATCH(B10,[4]Pointage!$1:$1,0))</f>
        <v>CS Contrôle 8H30-12H / 14H30-18H</v>
      </c>
      <c r="E10" s="48" t="str">
        <f>IF(AND(ISERROR(FIND("&amp;",$D10,1)),ISERROR(FIND("|",$D10,1))),IFERROR(VLOOKUP($D10,[4]RESPONSABLE!$A:$K,11,FALSE),""),IF(ISERROR(FIND("&amp;",$D10,1)),LEFT($D10,FIND("|",$D10,1)-2),IF(ISERROR(FIND("|",$D10,1)),IFERROR(VLOOKUP(LEFT($D10,IF(ISERROR(FIND("&amp;",$D10,1)),FIND("&amp;",$D10,1)-2,FIND("&amp;",$D10,1)-2)),[4]RESPONSABLE!$A:$K,11,FALSE),""),LEFT($D10,FIND("&amp;",$D10,1)-2))))</f>
        <v/>
      </c>
      <c r="F10" s="113" t="str">
        <f>IF(ISERROR(FIND("|",$D10,1)),IFERROR(VLOOKUP($D10,[4]RESPONSABLE!$K:$K,1,FALSE),$D10),LEFT($D10,FIND("|",$D10,1)-2))</f>
        <v>CS Contrôle 8H30-12H / 14H30-18H</v>
      </c>
      <c r="G10" s="49" t="str">
        <f>IF(ISERROR(FIND("|",D10,1)),IFERROR(VLOOKUP(IF(ISERROR(FIND("&amp;",D10,1)),$D10,LEFT($D10,FIND("&amp;",D10,1)-2)),[4]RESPONSABLE!$A:$N,14,FALSE),""),MID(D10,FIND("|",D10,1)+2,999))</f>
        <v/>
      </c>
      <c r="H10" s="29" t="str">
        <f t="shared" si="2"/>
        <v>-</v>
      </c>
      <c r="I10" s="30" t="str">
        <f t="shared" si="3"/>
        <v>-</v>
      </c>
      <c r="J10" s="30" t="str">
        <f t="shared" si="4"/>
        <v>-</v>
      </c>
      <c r="K10" s="31" t="str">
        <f t="shared" si="5"/>
        <v>-</v>
      </c>
      <c r="L10" s="87" t="str">
        <f>IF(AND(M10&gt;0,M10&lt;99),"-",IFERROR(HeureHN(H10,I10,B10,HSN_deb,HSN_fin,TRUE)+IF(J10="-",0,HeureHN(J10,K10,B10,HSN_deb,HSN_fin,TRUE)),"-"))</f>
        <v>-</v>
      </c>
      <c r="M10" s="88" t="str">
        <f>IFERROR(Heuredim(H10,I10,B10,HSN_deb,HSN_fin,TRUE)+IF(J10="-",0,Heuredim(J10,K10,B10,HSN_deb,HSN_fin,TRUE)),"-")</f>
        <v>-</v>
      </c>
      <c r="N10" s="89" t="str">
        <f>IFERROR(HeureHN(H10,I10,B10,HSNu_deb,HSNu_fin,TRUE)+IF(J10="-",0,HeureHN(J10,K10,B10,HSNu_deb,HSNu_fin,TRUE)),"-")</f>
        <v>-</v>
      </c>
      <c r="O10" s="90">
        <f t="shared" si="6"/>
        <v>0</v>
      </c>
      <c r="P10" s="106">
        <f>IFERROR(HeureHN(H10,I10,B10,HPN_deb,HPN_fin,TRUE)+IF(J10="-",0,HeureHN(J10,K10,B10,HPN_deb,HPN_fin,TRUE)),"0")+IF(ISERROR(FIND("&amp;",$F10,1)),IFERROR(VLOOKUP($F10,[4]RESPONSABLE!$A:$E,5,FALSE),"0"),IFERROR(VLOOKUP(LEFT($F10,IF(ISERROR(FIND("&amp;",$F10,1)),FIND("&amp;",$F10,1)-2,FIND("&amp;",$F10,1)-2)),[4]RESPONSABLE!$A:$E,5,FALSE),"0"))</f>
        <v>0</v>
      </c>
      <c r="Q10" s="32">
        <f>IF(ISERROR(FIND("&amp;",$F10,1)),IFERROR(VLOOKUP($F10,[4]RESPONSABLE!$A:$F,6,FALSE),"0"),IFERROR(VLOOKUP(LEFT($F10,IF(ISERROR(FIND("&amp;",$F10,1)),FIND("&amp;",$F10,1)-2,FIND("&amp;",$F10,1)-2)),[4]RESPONSABLE!$A:$F,6,FALSE),"0"))</f>
        <v>0</v>
      </c>
      <c r="T10" s="126" t="s">
        <v>28</v>
      </c>
      <c r="U10" s="130" t="s">
        <v>9</v>
      </c>
      <c r="V10" s="128"/>
      <c r="W10" s="4"/>
      <c r="X10" s="4"/>
      <c r="Y10" s="210" t="s">
        <v>32</v>
      </c>
      <c r="Z10" s="210"/>
      <c r="AA10" s="213"/>
      <c r="AB10" s="213"/>
      <c r="AC10" s="213"/>
      <c r="AF10" s="126" t="s">
        <v>28</v>
      </c>
      <c r="AG10" s="130" t="s">
        <v>9</v>
      </c>
      <c r="AH10" s="128"/>
      <c r="AI10" s="4"/>
      <c r="AJ10" s="4"/>
      <c r="AK10" s="210" t="s">
        <v>32</v>
      </c>
      <c r="AL10" s="210"/>
      <c r="AM10" s="213"/>
      <c r="AN10" s="213"/>
      <c r="AO10" s="213"/>
      <c r="AP10" s="1"/>
      <c r="AR10" s="126" t="s">
        <v>28</v>
      </c>
      <c r="AS10" s="130" t="s">
        <v>9</v>
      </c>
      <c r="AT10" s="128"/>
      <c r="AU10" s="4"/>
      <c r="AV10" s="4"/>
      <c r="AW10" s="210" t="s">
        <v>32</v>
      </c>
      <c r="AX10" s="210"/>
      <c r="AY10" s="213"/>
      <c r="AZ10" s="213"/>
      <c r="BA10" s="213"/>
      <c r="BD10" s="182" t="s">
        <v>28</v>
      </c>
      <c r="BE10" s="183" t="s">
        <v>9</v>
      </c>
      <c r="BF10" s="128"/>
      <c r="BG10" s="4"/>
      <c r="BH10" s="4"/>
      <c r="BI10" s="210" t="s">
        <v>32</v>
      </c>
      <c r="BJ10" s="210"/>
      <c r="BK10" s="213"/>
      <c r="BL10" s="213"/>
      <c r="BM10" s="213"/>
    </row>
    <row r="11" spans="1:65" ht="20" customHeight="1">
      <c r="A11" s="15">
        <f t="shared" si="1"/>
        <v>43917</v>
      </c>
      <c r="B11" s="75">
        <f t="shared" si="7"/>
        <v>43917</v>
      </c>
      <c r="C11" s="119" t="str">
        <f>INDEX('[4]Base de Travail Mensuelle'!$1:$1048576,MATCH($U$8,'[4]Base de Travail Mensuelle'!$A:$A,0),MATCH($B11,'[4]Base de Travail Mensuelle'!$1:$1,0))</f>
        <v>CS Contrôle 8H30-12H / 14H30-18H</v>
      </c>
      <c r="D11" s="120" t="str">
        <f>INDEX([4]Pointage!$1:$1048576,MATCH($U$8,[4]Pointage!$A:$A,0),MATCH(B11,[4]Pointage!$1:$1,0))</f>
        <v>CS Contrôle 8H30-12H / 14H30-18H</v>
      </c>
      <c r="E11" s="48" t="str">
        <f>IF(AND(ISERROR(FIND("&amp;",$D11,1)),ISERROR(FIND("|",$D11,1))),IFERROR(VLOOKUP($D11,[4]RESPONSABLE!$A:$K,11,FALSE),""),IF(ISERROR(FIND("&amp;",$D11,1)),LEFT($D11,FIND("|",$D11,1)-2),IF(ISERROR(FIND("|",$D11,1)),IFERROR(VLOOKUP(LEFT($D11,IF(ISERROR(FIND("&amp;",$D11,1)),FIND("&amp;",$D11,1)-2,FIND("&amp;",$D11,1)-2)),[4]RESPONSABLE!$A:$K,11,FALSE),""),LEFT($D11,FIND("&amp;",$D11,1)-2))))</f>
        <v/>
      </c>
      <c r="F11" s="113" t="str">
        <f>IF(ISERROR(FIND("|",$D11,1)),IFERROR(VLOOKUP($D11,[4]RESPONSABLE!$K:$K,1,FALSE),$D11),LEFT($D11,FIND("|",$D11,1)-2))</f>
        <v>CS Contrôle 8H30-12H / 14H30-18H</v>
      </c>
      <c r="G11" s="49" t="str">
        <f>IF(ISERROR(FIND("|",D11,1)),IFERROR(VLOOKUP(IF(ISERROR(FIND("&amp;",D11,1)),$D11,LEFT($D11,FIND("&amp;",D11,1)-2)),[4]RESPONSABLE!$A:$N,14,FALSE),""),MID(D11,FIND("|",D11,1)+2,999))</f>
        <v/>
      </c>
      <c r="H11" s="29" t="str">
        <f t="shared" si="2"/>
        <v>-</v>
      </c>
      <c r="I11" s="30" t="str">
        <f t="shared" si="3"/>
        <v>-</v>
      </c>
      <c r="J11" s="30" t="str">
        <f t="shared" si="4"/>
        <v>-</v>
      </c>
      <c r="K11" s="31" t="str">
        <f t="shared" si="5"/>
        <v>-</v>
      </c>
      <c r="L11" s="87" t="str">
        <f>IF(AND(M11&gt;0,M11&lt;99),"-",IFERROR(HeureHN(H11,I11,B11,HSN_deb,HSN_fin,TRUE)+IF(J11="-",0,HeureHN(J11,K11,B11,HSN_deb,HSN_fin,TRUE)),"-"))</f>
        <v>-</v>
      </c>
      <c r="M11" s="88" t="str">
        <f>IFERROR(Heuredim(H11,I11,B11,HSN_deb,HSN_fin,TRUE)+IF(J11="-",0,Heuredim(J11,K11,B11,HSN_deb,HSN_fin,TRUE)),"-")</f>
        <v>-</v>
      </c>
      <c r="N11" s="89" t="str">
        <f>IFERROR(HeureHN(H11,I11,B11,HSNu_deb,HSNu_fin,TRUE)+IF(J11="-",0,HeureHN(J11,K11,B11,HSNu_deb,HSNu_fin,TRUE)),"-")</f>
        <v>-</v>
      </c>
      <c r="O11" s="90">
        <f t="shared" si="6"/>
        <v>0</v>
      </c>
      <c r="P11" s="106">
        <f>IFERROR(HeureHN(H11,I11,B11,HPN_deb,HPN_fin,TRUE)+IF(J11="-",0,HeureHN(J11,K11,B11,HPN_deb,HPN_fin,TRUE)),"0")+IF(ISERROR(FIND("&amp;",$F11,1)),IFERROR(VLOOKUP($F11,[4]RESPONSABLE!$A:$E,5,FALSE),"0"),IFERROR(VLOOKUP(LEFT($F11,IF(ISERROR(FIND("&amp;",$F11,1)),FIND("&amp;",$F11,1)-2,FIND("&amp;",$F11,1)-2)),[4]RESPONSABLE!$A:$E,5,FALSE),"0"))</f>
        <v>0</v>
      </c>
      <c r="Q11" s="32">
        <f>IF(ISERROR(FIND("&amp;",$F11,1)),IFERROR(VLOOKUP($F11,[4]RESPONSABLE!$A:$F,6,FALSE),"0"),IFERROR(VLOOKUP(LEFT($F11,IF(ISERROR(FIND("&amp;",$F11,1)),FIND("&amp;",$F11,1)-2,FIND("&amp;",$F11,1)-2)),[4]RESPONSABLE!$A:$F,6,FALSE),"0"))</f>
        <v>0</v>
      </c>
      <c r="T11" s="126" t="s">
        <v>29</v>
      </c>
      <c r="U11" s="130" t="s">
        <v>10</v>
      </c>
      <c r="V11" s="128"/>
      <c r="W11" s="4"/>
      <c r="X11" s="4"/>
      <c r="Y11" s="4"/>
      <c r="Z11" s="4"/>
      <c r="AA11" s="4"/>
      <c r="AB11" s="4"/>
      <c r="AC11" s="4"/>
      <c r="AF11" s="126" t="s">
        <v>29</v>
      </c>
      <c r="AG11" s="130" t="s">
        <v>10</v>
      </c>
      <c r="AH11" s="128"/>
      <c r="AI11" s="4"/>
      <c r="AJ11" s="4"/>
      <c r="AK11" s="4"/>
      <c r="AL11" s="4"/>
      <c r="AM11" s="4"/>
      <c r="AN11" s="4"/>
      <c r="AO11" s="4"/>
      <c r="AP11" s="1"/>
      <c r="AR11" s="126" t="s">
        <v>29</v>
      </c>
      <c r="AS11" s="130" t="s">
        <v>10</v>
      </c>
      <c r="AT11" s="128"/>
      <c r="AU11" s="4"/>
      <c r="AV11" s="4"/>
      <c r="AW11" s="4"/>
      <c r="AX11" s="4"/>
      <c r="AY11" s="4"/>
      <c r="AZ11" s="4"/>
      <c r="BA11" s="4"/>
      <c r="BD11" s="182" t="s">
        <v>29</v>
      </c>
      <c r="BE11" s="183" t="s">
        <v>10</v>
      </c>
      <c r="BF11" s="128"/>
      <c r="BG11" s="4"/>
      <c r="BH11" s="4"/>
      <c r="BI11" s="4"/>
      <c r="BJ11" s="4"/>
      <c r="BK11" s="4"/>
      <c r="BL11" s="4"/>
      <c r="BM11" s="4"/>
    </row>
    <row r="12" spans="1:65" ht="20" customHeight="1" thickBot="1">
      <c r="A12" s="15">
        <f t="shared" si="1"/>
        <v>43918</v>
      </c>
      <c r="B12" s="75">
        <f t="shared" si="7"/>
        <v>43918</v>
      </c>
      <c r="C12" s="119" t="str">
        <f>INDEX('[4]Base de Travail Mensuelle'!$1:$1048576,MATCH($U$8,'[4]Base de Travail Mensuelle'!$A:$A,0),MATCH($B12,'[4]Base de Travail Mensuelle'!$1:$1,0))</f>
        <v>REPOS</v>
      </c>
      <c r="D12" s="120" t="str">
        <f>INDEX([4]Pointage!$1:$1048576,MATCH($U$8,[4]Pointage!$A:$A,0),MATCH(B12,[4]Pointage!$1:$1,0))</f>
        <v>REPOS</v>
      </c>
      <c r="E12" s="48" t="str">
        <f>IF(AND(ISERROR(FIND("&amp;",$D12,1)),ISERROR(FIND("|",$D12,1))),IFERROR(VLOOKUP($D12,[4]RESPONSABLE!$A:$K,11,FALSE),""),IF(ISERROR(FIND("&amp;",$D12,1)),LEFT($D12,FIND("|",$D12,1)-2),IF(ISERROR(FIND("|",$D12,1)),IFERROR(VLOOKUP(LEFT($D12,IF(ISERROR(FIND("&amp;",$D12,1)),FIND("&amp;",$D12,1)-2,FIND("&amp;",$D12,1)-2)),[4]RESPONSABLE!$A:$K,11,FALSE),""),LEFT($D12,FIND("&amp;",$D12,1)-2))))</f>
        <v/>
      </c>
      <c r="F12" s="113" t="str">
        <f>IF(ISERROR(FIND("|",$D12,1)),IFERROR(VLOOKUP($D12,[4]RESPONSABLE!$K:$K,1,FALSE),$D12),LEFT($D12,FIND("|",$D12,1)-2))</f>
        <v>REPOS</v>
      </c>
      <c r="G12" s="49" t="str">
        <f>IF(ISERROR(FIND("|",D12,1)),IFERROR(VLOOKUP(IF(ISERROR(FIND("&amp;",D12,1)),$D12,LEFT($D12,FIND("&amp;",D12,1)-2)),[4]RESPONSABLE!$A:$N,14,FALSE),""),MID(D12,FIND("|",D12,1)+2,999))</f>
        <v/>
      </c>
      <c r="H12" s="29" t="str">
        <f t="shared" si="2"/>
        <v>-</v>
      </c>
      <c r="I12" s="30" t="str">
        <f t="shared" si="3"/>
        <v>-</v>
      </c>
      <c r="J12" s="30" t="str">
        <f t="shared" si="4"/>
        <v>-</v>
      </c>
      <c r="K12" s="31" t="str">
        <f t="shared" si="5"/>
        <v>-</v>
      </c>
      <c r="L12" s="87" t="str">
        <f>IF(AND(M12&gt;0,M12&lt;99),"-",IFERROR(HeureHN(H12,I12,B12,HSN_deb,HSN_fin,TRUE)+IF(J12="-",0,HeureHN(J12,K12,B12,HSN_deb,HSN_fin,TRUE)),"-"))</f>
        <v>-</v>
      </c>
      <c r="M12" s="88" t="str">
        <f>IFERROR(Heuredim(H12,I12,B12,HSN_deb,HSN_fin,TRUE)+IF(J12="-",0,Heuredim(J12,K12,B12,HSN_deb,HSN_fin,TRUE)),"-")</f>
        <v>-</v>
      </c>
      <c r="N12" s="89" t="str">
        <f>IFERROR(HeureHN(H12,I12,B12,HSNu_deb,HSNu_fin,TRUE)+IF(J12="-",0,HeureHN(J12,K12,B12,HSNu_deb,HSNu_fin,TRUE)),"-")</f>
        <v>-</v>
      </c>
      <c r="O12" s="90">
        <f t="shared" si="6"/>
        <v>0</v>
      </c>
      <c r="P12" s="106">
        <f>IFERROR(HeureHN(H12,I12,B12,HPN_deb,HPN_fin,TRUE)+IF(J12="-",0,HeureHN(J12,K12,B12,HPN_deb,HPN_fin,TRUE)),"0")+IF(ISERROR(FIND("&amp;",$F12,1)),IFERROR(VLOOKUP($F12,[4]RESPONSABLE!$A:$E,5,FALSE),"0"),IFERROR(VLOOKUP(LEFT($F12,IF(ISERROR(FIND("&amp;",$F12,1)),FIND("&amp;",$F12,1)-2,FIND("&amp;",$F12,1)-2)),[4]RESPONSABLE!$A:$E,5,FALSE),"0"))</f>
        <v>0</v>
      </c>
      <c r="Q12" s="32">
        <f>IF(ISERROR(FIND("&amp;",$F12,1)),IFERROR(VLOOKUP($F12,[4]RESPONSABLE!$A:$F,6,FALSE),"0"),IFERROR(VLOOKUP(LEFT($F12,IF(ISERROR(FIND("&amp;",$F12,1)),FIND("&amp;",$F12,1)-2,FIND("&amp;",$F12,1)-2)),[4]RESPONSABLE!$A:$F,6,FALSE),"0"))</f>
        <v>0</v>
      </c>
      <c r="T12" s="5"/>
      <c r="U12" s="5"/>
      <c r="V12" s="6"/>
      <c r="W12" s="6"/>
      <c r="X12" s="6"/>
      <c r="Y12" s="6"/>
      <c r="Z12" s="6"/>
      <c r="AA12" s="6"/>
      <c r="AB12" s="6"/>
      <c r="AC12" s="6"/>
      <c r="AF12" s="63"/>
      <c r="AG12" s="63"/>
      <c r="AH12" s="64"/>
      <c r="AI12" s="64"/>
      <c r="AJ12" s="64"/>
      <c r="AK12" s="64"/>
      <c r="AL12" s="64"/>
      <c r="AM12" s="64"/>
      <c r="AN12" s="64"/>
      <c r="AO12" s="64"/>
      <c r="AP12" s="1"/>
      <c r="AR12" s="63"/>
      <c r="AS12" s="63"/>
      <c r="AT12" s="64"/>
      <c r="AU12" s="64"/>
      <c r="AV12" s="64"/>
      <c r="AW12" s="64"/>
      <c r="AX12" s="64"/>
      <c r="AY12" s="64"/>
      <c r="AZ12" s="64"/>
      <c r="BA12" s="64"/>
      <c r="BD12" s="63"/>
      <c r="BE12" s="63"/>
      <c r="BF12" s="64"/>
      <c r="BG12" s="64"/>
      <c r="BH12" s="64"/>
      <c r="BI12" s="64"/>
      <c r="BJ12" s="64"/>
      <c r="BK12" s="64"/>
      <c r="BL12" s="64"/>
      <c r="BM12" s="64"/>
    </row>
    <row r="13" spans="1:65" ht="20" customHeight="1">
      <c r="A13" s="15">
        <f t="shared" si="1"/>
        <v>43919</v>
      </c>
      <c r="B13" s="75">
        <f t="shared" si="7"/>
        <v>43919</v>
      </c>
      <c r="C13" s="119" t="str">
        <f>INDEX('[4]Base de Travail Mensuelle'!$1:$1048576,MATCH($U$8,'[4]Base de Travail Mensuelle'!$A:$A,0),MATCH($B13,'[4]Base de Travail Mensuelle'!$1:$1,0))</f>
        <v>REPOS</v>
      </c>
      <c r="D13" s="120" t="str">
        <f>INDEX([4]Pointage!$1:$1048576,MATCH($U$8,[4]Pointage!$A:$A,0),MATCH(B13,[4]Pointage!$1:$1,0))</f>
        <v>REPOS</v>
      </c>
      <c r="E13" s="48" t="str">
        <f>IF(AND(ISERROR(FIND("&amp;",$D13,1)),ISERROR(FIND("|",$D13,1))),IFERROR(VLOOKUP($D13,[4]RESPONSABLE!$A:$K,11,FALSE),""),IF(ISERROR(FIND("&amp;",$D13,1)),LEFT($D13,FIND("|",$D13,1)-2),IF(ISERROR(FIND("|",$D13,1)),IFERROR(VLOOKUP(LEFT($D13,IF(ISERROR(FIND("&amp;",$D13,1)),FIND("&amp;",$D13,1)-2,FIND("&amp;",$D13,1)-2)),[4]RESPONSABLE!$A:$K,11,FALSE),""),LEFT($D13,FIND("&amp;",$D13,1)-2))))</f>
        <v/>
      </c>
      <c r="F13" s="113" t="str">
        <f>IF(ISERROR(FIND("|",$D13,1)),IFERROR(VLOOKUP($D13,[4]RESPONSABLE!$K:$K,1,FALSE),$D13),LEFT($D13,FIND("|",$D13,1)-2))</f>
        <v>REPOS</v>
      </c>
      <c r="G13" s="49" t="str">
        <f>IF(ISERROR(FIND("|",D13,1)),IFERROR(VLOOKUP(IF(ISERROR(FIND("&amp;",D13,1)),$D13,LEFT($D13,FIND("&amp;",D13,1)-2)),[4]RESPONSABLE!$A:$N,14,FALSE),""),MID(D13,FIND("|",D13,1)+2,999))</f>
        <v/>
      </c>
      <c r="H13" s="29" t="str">
        <f t="shared" si="2"/>
        <v>-</v>
      </c>
      <c r="I13" s="30" t="str">
        <f t="shared" si="3"/>
        <v>-</v>
      </c>
      <c r="J13" s="30" t="str">
        <f t="shared" si="4"/>
        <v>-</v>
      </c>
      <c r="K13" s="31" t="str">
        <f t="shared" si="5"/>
        <v>-</v>
      </c>
      <c r="L13" s="87" t="str">
        <f>IF(AND(M13&gt;0,M13&lt;99),"-",IFERROR(HeureHN(H13,I13,B13,HSN_deb,HSN_fin,TRUE)+IF(J13="-",0,HeureHN(J13,K13,B13,HSN_deb,HSN_fin,TRUE)),"-"))</f>
        <v>-</v>
      </c>
      <c r="M13" s="88" t="str">
        <f>IFERROR(Heuredim(H13,I13,B13,HSN_deb,HSN_fin,TRUE)+IF(J13="-",0,Heuredim(J13,K13,B13,HSN_deb,HSN_fin,TRUE)),"-")</f>
        <v>-</v>
      </c>
      <c r="N13" s="89" t="str">
        <f>IFERROR(HeureHN(H13,I13,B13,HSNu_deb,HSNu_fin,TRUE)+IF(J13="-",0,HeureHN(J13,K13,B13,HSNu_deb,HSNu_fin,TRUE)),"-")</f>
        <v>-</v>
      </c>
      <c r="O13" s="90">
        <f t="shared" si="6"/>
        <v>0</v>
      </c>
      <c r="P13" s="106">
        <f>IFERROR(HeureHN(H13,I13,B13,HPN_deb,HPN_fin,TRUE)+IF(J13="-",0,HeureHN(J13,K13,B13,HPN_deb,HPN_fin,TRUE)),"0")+IF(ISERROR(FIND("&amp;",$F13,1)),IFERROR(VLOOKUP($F13,[4]RESPONSABLE!$A:$E,5,FALSE),"0"),IFERROR(VLOOKUP(LEFT($F13,IF(ISERROR(FIND("&amp;",$F13,1)),FIND("&amp;",$F13,1)-2,FIND("&amp;",$F13,1)-2)),[4]RESPONSABLE!$A:$E,5,FALSE),"0"))</f>
        <v>0</v>
      </c>
      <c r="Q13" s="32">
        <f>IF(ISERROR(FIND("&amp;",$F13,1)),IFERROR(VLOOKUP($F13,[4]RESPONSABLE!$A:$F,6,FALSE),"0"),IFERROR(VLOOKUP(LEFT($F13,IF(ISERROR(FIND("&amp;",$F13,1)),FIND("&amp;",$F13,1)-2,FIND("&amp;",$F13,1)-2)),[4]RESPONSABLE!$A:$F,6,FALSE),"0"))</f>
        <v>0</v>
      </c>
      <c r="T13" s="296" t="s">
        <v>11</v>
      </c>
      <c r="U13" s="297"/>
      <c r="V13" s="300" t="s">
        <v>12</v>
      </c>
      <c r="W13" s="306" t="s">
        <v>13</v>
      </c>
      <c r="X13" s="307"/>
      <c r="Y13" s="307"/>
      <c r="Z13" s="308"/>
      <c r="AA13" s="300" t="s">
        <v>14</v>
      </c>
      <c r="AB13" s="302" t="s">
        <v>15</v>
      </c>
      <c r="AC13" s="304" t="s">
        <v>16</v>
      </c>
      <c r="AF13" s="214" t="s">
        <v>11</v>
      </c>
      <c r="AG13" s="215"/>
      <c r="AH13" s="218" t="s">
        <v>12</v>
      </c>
      <c r="AI13" s="220" t="s">
        <v>13</v>
      </c>
      <c r="AJ13" s="221"/>
      <c r="AK13" s="221"/>
      <c r="AL13" s="222"/>
      <c r="AM13" s="218" t="s">
        <v>14</v>
      </c>
      <c r="AN13" s="223" t="s">
        <v>15</v>
      </c>
      <c r="AO13" s="225" t="s">
        <v>16</v>
      </c>
      <c r="AP13" s="1"/>
      <c r="AR13" s="214" t="s">
        <v>11</v>
      </c>
      <c r="AS13" s="215"/>
      <c r="AT13" s="218" t="s">
        <v>12</v>
      </c>
      <c r="AU13" s="220" t="s">
        <v>13</v>
      </c>
      <c r="AV13" s="221"/>
      <c r="AW13" s="221"/>
      <c r="AX13" s="222"/>
      <c r="AY13" s="218" t="s">
        <v>14</v>
      </c>
      <c r="AZ13" s="223" t="s">
        <v>15</v>
      </c>
      <c r="BA13" s="225" t="s">
        <v>16</v>
      </c>
      <c r="BD13" s="319" t="s">
        <v>11</v>
      </c>
      <c r="BE13" s="320"/>
      <c r="BF13" s="323" t="s">
        <v>12</v>
      </c>
      <c r="BG13" s="320" t="s">
        <v>13</v>
      </c>
      <c r="BH13" s="320"/>
      <c r="BI13" s="320"/>
      <c r="BJ13" s="320"/>
      <c r="BK13" s="323" t="s">
        <v>85</v>
      </c>
      <c r="BL13" s="323" t="s">
        <v>86</v>
      </c>
      <c r="BM13" s="325" t="s">
        <v>16</v>
      </c>
    </row>
    <row r="14" spans="1:65" ht="20" customHeight="1" thickBot="1">
      <c r="A14" s="15">
        <f t="shared" si="1"/>
        <v>43920</v>
      </c>
      <c r="B14" s="75">
        <f t="shared" si="7"/>
        <v>43920</v>
      </c>
      <c r="C14" s="119" t="str">
        <f>INDEX('[4]Base de Travail Mensuelle'!$1:$1048576,MATCH($U$8,'[4]Base de Travail Mensuelle'!$A:$A,0),MATCH($B14,'[4]Base de Travail Mensuelle'!$1:$1,0))</f>
        <v>CS Contrôle 8H30-12H / 14H30-18H</v>
      </c>
      <c r="D14" s="120" t="str">
        <f>INDEX([4]Pointage!$1:$1048576,MATCH($U$8,[4]Pointage!$A:$A,0),MATCH(B14,[4]Pointage!$1:$1,0))</f>
        <v>CS Contrôle 8H30-12H / 14H30-18H</v>
      </c>
      <c r="E14" s="48" t="str">
        <f>IF(AND(ISERROR(FIND("&amp;",$D14,1)),ISERROR(FIND("|",$D14,1))),IFERROR(VLOOKUP($D14,[4]RESPONSABLE!$A:$K,11,FALSE),""),IF(ISERROR(FIND("&amp;",$D14,1)),LEFT($D14,FIND("|",$D14,1)-2),IF(ISERROR(FIND("|",$D14,1)),IFERROR(VLOOKUP(LEFT($D14,IF(ISERROR(FIND("&amp;",$D14,1)),FIND("&amp;",$D14,1)-2,FIND("&amp;",$D14,1)-2)),[4]RESPONSABLE!$A:$K,11,FALSE),""),LEFT($D14,FIND("&amp;",$D14,1)-2))))</f>
        <v/>
      </c>
      <c r="F14" s="113" t="str">
        <f>IF(ISERROR(FIND("|",$D14,1)),IFERROR(VLOOKUP($D14,[4]RESPONSABLE!$K:$K,1,FALSE),$D14),LEFT($D14,FIND("|",$D14,1)-2))</f>
        <v>CS Contrôle 8H30-12H / 14H30-18H</v>
      </c>
      <c r="G14" s="49" t="str">
        <f>IF(ISERROR(FIND("|",D14,1)),IFERROR(VLOOKUP(IF(ISERROR(FIND("&amp;",D14,1)),$D14,LEFT($D14,FIND("&amp;",D14,1)-2)),[4]RESPONSABLE!$A:$N,14,FALSE),""),MID(D14,FIND("|",D14,1)+2,999))</f>
        <v/>
      </c>
      <c r="H14" s="29" t="str">
        <f t="shared" si="2"/>
        <v>-</v>
      </c>
      <c r="I14" s="30" t="str">
        <f t="shared" si="3"/>
        <v>-</v>
      </c>
      <c r="J14" s="30" t="str">
        <f t="shared" si="4"/>
        <v>-</v>
      </c>
      <c r="K14" s="31" t="str">
        <f t="shared" si="5"/>
        <v>-</v>
      </c>
      <c r="L14" s="87" t="str">
        <f>IF(AND(M14&gt;0,M14&lt;99),"-",IFERROR(HeureHN(H14,I14,B14,HSN_deb,HSN_fin,TRUE)+IF(J14="-",0,HeureHN(J14,K14,B14,HSN_deb,HSN_fin,TRUE)),"-"))</f>
        <v>-</v>
      </c>
      <c r="M14" s="88" t="str">
        <f>IFERROR(Heuredim(H14,I14,B14,HSN_deb,HSN_fin,TRUE)+IF(J14="-",0,Heuredim(J14,K14,B14,HSN_deb,HSN_fin,TRUE)),"-")</f>
        <v>-</v>
      </c>
      <c r="N14" s="89" t="str">
        <f>IFERROR(HeureHN(H14,I14,B14,HSNu_deb,HSNu_fin,TRUE)+IF(J14="-",0,HeureHN(J14,K14,B14,HSNu_deb,HSNu_fin,TRUE)),"-")</f>
        <v>-</v>
      </c>
      <c r="O14" s="90">
        <f t="shared" si="6"/>
        <v>0</v>
      </c>
      <c r="P14" s="106">
        <f>IFERROR(HeureHN(H14,I14,B14,HPN_deb,HPN_fin,TRUE)+IF(J14="-",0,HeureHN(J14,K14,B14,HPN_deb,HPN_fin,TRUE)),"0")+IF(ISERROR(FIND("&amp;",$F14,1)),IFERROR(VLOOKUP($F14,[4]RESPONSABLE!$A:$E,5,FALSE),"0"),IFERROR(VLOOKUP(LEFT($F14,IF(ISERROR(FIND("&amp;",$F14,1)),FIND("&amp;",$F14,1)-2,FIND("&amp;",$F14,1)-2)),[4]RESPONSABLE!$A:$E,5,FALSE),"0"))</f>
        <v>0</v>
      </c>
      <c r="Q14" s="32">
        <f>IF(ISERROR(FIND("&amp;",$F14,1)),IFERROR(VLOOKUP($F14,[4]RESPONSABLE!$A:$F,6,FALSE),"0"),IFERROR(VLOOKUP(LEFT($F14,IF(ISERROR(FIND("&amp;",$F14,1)),FIND("&amp;",$F14,1)-2,FIND("&amp;",$F14,1)-2)),[4]RESPONSABLE!$A:$F,6,FALSE),"0"))</f>
        <v>0</v>
      </c>
      <c r="T14" s="298"/>
      <c r="U14" s="299"/>
      <c r="V14" s="301"/>
      <c r="W14" s="7" t="s">
        <v>17</v>
      </c>
      <c r="X14" s="8" t="s">
        <v>18</v>
      </c>
      <c r="Y14" s="9" t="s">
        <v>19</v>
      </c>
      <c r="Z14" s="10" t="s">
        <v>20</v>
      </c>
      <c r="AA14" s="301"/>
      <c r="AB14" s="303"/>
      <c r="AC14" s="305"/>
      <c r="AF14" s="216"/>
      <c r="AG14" s="217"/>
      <c r="AH14" s="219"/>
      <c r="AI14" s="65" t="s">
        <v>17</v>
      </c>
      <c r="AJ14" s="66" t="s">
        <v>18</v>
      </c>
      <c r="AK14" s="67" t="s">
        <v>19</v>
      </c>
      <c r="AL14" s="68" t="s">
        <v>20</v>
      </c>
      <c r="AM14" s="219"/>
      <c r="AN14" s="224"/>
      <c r="AO14" s="226"/>
      <c r="AP14" s="1"/>
      <c r="AR14" s="216"/>
      <c r="AS14" s="217"/>
      <c r="AT14" s="219"/>
      <c r="AU14" s="65" t="s">
        <v>17</v>
      </c>
      <c r="AV14" s="66" t="s">
        <v>18</v>
      </c>
      <c r="AW14" s="67" t="s">
        <v>19</v>
      </c>
      <c r="AX14" s="68" t="s">
        <v>20</v>
      </c>
      <c r="AY14" s="219"/>
      <c r="AZ14" s="224"/>
      <c r="BA14" s="226"/>
      <c r="BD14" s="321"/>
      <c r="BE14" s="322"/>
      <c r="BF14" s="324"/>
      <c r="BG14" s="65" t="s">
        <v>17</v>
      </c>
      <c r="BH14" s="66" t="s">
        <v>18</v>
      </c>
      <c r="BI14" s="67" t="s">
        <v>19</v>
      </c>
      <c r="BJ14" s="68" t="s">
        <v>20</v>
      </c>
      <c r="BK14" s="324"/>
      <c r="BL14" s="324"/>
      <c r="BM14" s="326"/>
    </row>
    <row r="15" spans="1:65" ht="23" customHeight="1">
      <c r="A15" s="15">
        <f t="shared" si="1"/>
        <v>43921</v>
      </c>
      <c r="B15" s="75">
        <f t="shared" si="7"/>
        <v>43921</v>
      </c>
      <c r="C15" s="119" t="str">
        <f>INDEX('[4]Base de Travail Mensuelle'!$1:$1048576,MATCH($U$8,'[4]Base de Travail Mensuelle'!$A:$A,0),MATCH($B15,'[4]Base de Travail Mensuelle'!$1:$1,0))</f>
        <v>Contrôle 6H-13H30 | 04:00-06:00</v>
      </c>
      <c r="D15" s="120" t="str">
        <f>INDEX([4]Pointage!$1:$1048576,MATCH($U$8,[4]Pointage!$A:$A,0),MATCH(B15,[4]Pointage!$1:$1,0))</f>
        <v>CS Contrôle 8H30-12H / 14H30-18H</v>
      </c>
      <c r="E15" s="48" t="str">
        <f>IF(AND(ISERROR(FIND("&amp;",$D15,1)),ISERROR(FIND("|",$D15,1))),IFERROR(VLOOKUP($D15,[4]RESPONSABLE!$A:$K,11,FALSE),""),IF(ISERROR(FIND("&amp;",$D15,1)),LEFT($D15,FIND("|",$D15,1)-2),IF(ISERROR(FIND("|",$D15,1)),IFERROR(VLOOKUP(LEFT($D15,IF(ISERROR(FIND("&amp;",$D15,1)),FIND("&amp;",$D15,1)-2,FIND("&amp;",$D15,1)-2)),[4]RESPONSABLE!$A:$K,11,FALSE),""),LEFT($D15,FIND("&amp;",$D15,1)-2))))</f>
        <v/>
      </c>
      <c r="F15" s="113" t="str">
        <f>IF(ISERROR(FIND("|",$D15,1)),IFERROR(VLOOKUP($D15,[4]RESPONSABLE!$K:$K,1,FALSE),$D15),LEFT($D15,FIND("|",$D15,1)-2))</f>
        <v>CS Contrôle 8H30-12H / 14H30-18H</v>
      </c>
      <c r="G15" s="49" t="str">
        <f>IF(ISERROR(FIND("|",D15,1)),IFERROR(VLOOKUP(IF(ISERROR(FIND("&amp;",D15,1)),$D15,LEFT($D15,FIND("&amp;",D15,1)-2)),[4]RESPONSABLE!$A:$N,14,FALSE),""),MID(D15,FIND("|",D15,1)+2,999))</f>
        <v/>
      </c>
      <c r="H15" s="29" t="str">
        <f t="shared" si="2"/>
        <v>-</v>
      </c>
      <c r="I15" s="30" t="str">
        <f t="shared" si="3"/>
        <v>-</v>
      </c>
      <c r="J15" s="30" t="str">
        <f t="shared" si="4"/>
        <v>-</v>
      </c>
      <c r="K15" s="31" t="str">
        <f t="shared" si="5"/>
        <v>-</v>
      </c>
      <c r="L15" s="87" t="str">
        <f>IF(AND(M15&gt;0,M15&lt;99),"-",IFERROR(HeureHN(H15,I15,B15,HSN_deb,HSN_fin,TRUE)+IF(J15="-",0,HeureHN(J15,K15,B15,HSN_deb,HSN_fin,TRUE)),"-"))</f>
        <v>-</v>
      </c>
      <c r="M15" s="88" t="str">
        <f>IFERROR(Heuredim(H15,I15,B15,HSN_deb,HSN_fin,TRUE)+IF(J15="-",0,Heuredim(J15,K15,B15,HSN_deb,HSN_fin,TRUE)),"-")</f>
        <v>-</v>
      </c>
      <c r="N15" s="89" t="str">
        <f>IFERROR(HeureHN(H15,I15,B15,HSNu_deb,HSNu_fin,TRUE)+IF(J15="-",0,HeureHN(J15,K15,B15,HSNu_deb,HSNu_fin,TRUE)),"-")</f>
        <v>-</v>
      </c>
      <c r="O15" s="90">
        <f t="shared" si="6"/>
        <v>0</v>
      </c>
      <c r="P15" s="106">
        <f>IFERROR(HeureHN(H15,I15,B15,HPN_deb,HPN_fin,TRUE)+IF(J15="-",0,HeureHN(J15,K15,B15,HPN_deb,HPN_fin,TRUE)),"0")+IF(ISERROR(FIND("&amp;",$F15,1)),IFERROR(VLOOKUP($F15,[4]RESPONSABLE!$A:$E,5,FALSE),"0"),IFERROR(VLOOKUP(LEFT($F15,IF(ISERROR(FIND("&amp;",$F15,1)),FIND("&amp;",$F15,1)-2,FIND("&amp;",$F15,1)-2)),[4]RESPONSABLE!$A:$E,5,FALSE),"0"))</f>
        <v>0</v>
      </c>
      <c r="Q15" s="32">
        <f>IF(ISERROR(FIND("&amp;",$F15,1)),IFERROR(VLOOKUP($F15,[4]RESPONSABLE!$A:$F,6,FALSE),"0"),IFERROR(VLOOKUP(LEFT($F15,IF(ISERROR(FIND("&amp;",$F15,1)),FIND("&amp;",$F15,1)-2,FIND("&amp;",$F15,1)-2)),[4]RESPONSABLE!$A:$F,6,FALSE),"0"))</f>
        <v>0</v>
      </c>
      <c r="T15" s="132">
        <f t="shared" ref="T15:T45" si="8">WEEKDAY(U15,1)</f>
        <v>7</v>
      </c>
      <c r="U15" s="133">
        <f>$B5</f>
        <v>43911</v>
      </c>
      <c r="V15" s="134" t="str">
        <f>IF(ISNUMBER(SEARCH("HS presta. Except",$E5)),"",IF(ISNUMBER(SEARCH("RECUP CREDIT",$D5)),IF(AND(MONTH($B5)=5,DAY($B5)=1),$G5,""),IF(ISNUMBER(SEARCH("Presta Except",$E5)),"",$G5)))</f>
        <v/>
      </c>
      <c r="W15" s="135" t="str">
        <f>IF(ISNUMBER(SEARCH("HS presta. Except",$E5)),"",IF(ISNUMBER(SEARCH("RECUP CREDIT",$D5)),IF(AND(MONTH($B5)=5,DAY($B5)=1),$L5,""),IF(ISNUMBER(SEARCH("Presta Except",$E5)),"",$L5)))</f>
        <v>-</v>
      </c>
      <c r="X15" s="136" t="str">
        <f>IF(ISNUMBER(SEARCH("HS presta. Except",$E5)),"",IF(ISNUMBER(SEARCH("RECUP CREDIT",$D5)),IF(AND(MONTH($B5)=5,DAY($B5)=1),$M5,""),IF(ISNUMBER(SEARCH("Presta Except",$E5)),"",$M5)))</f>
        <v>-</v>
      </c>
      <c r="Y15" s="137" t="str">
        <f>IF(ISNUMBER(SEARCH("HS presta. Except",$E5)),"",IF(ISNUMBER(SEARCH("RECUP CREDIT",$D5)),IF(AND(MONTH($B5)=5,DAY($B5)=1),$N5,""),IF(ISNUMBER(SEARCH("Presta Except",$E5)),"",$N5)))</f>
        <v>-</v>
      </c>
      <c r="Z15" s="138">
        <f>IF(ISNUMBER(SEARCH("HS presta. Except",$E5)),"",IF(ISNUMBER(SEARCH("RECUP CREDIT",$D5)),IF(AND(MONTH($B5)=5,DAY($B5)=1),$O5,""),IF(ISNUMBER(SEARCH("Presta Except",$E5)),"",$O5)))</f>
        <v>0</v>
      </c>
      <c r="AA15" s="139">
        <f t="shared" ref="AA15:AA45" si="9">$P5</f>
        <v>0</v>
      </c>
      <c r="AB15" s="140">
        <f t="shared" ref="AB15:AB45" si="10">$Q5</f>
        <v>0</v>
      </c>
      <c r="AC15" s="3" t="str">
        <f>IF(ISNUMBER(SEARCH("HS presta. Except",$E5)),SUBSTITUTE(MID(INDEX(E5:$E$40,MATCH("HS Presta. Except*",E5:$E$40,0)),4,70),"presta. Except","PRESTATION EXCEPTIONNELLE"),IF(ISNUMBER(SEARCH("RECUP CREDIT",$D5)),IF(AND(MONTH($B5)=5,DAY($B5)=1),$E5,""),IF(ISNUMBER(SEARCH("Presta Except",$E5)),"",$E5)))</f>
        <v/>
      </c>
      <c r="AF15" s="132">
        <f t="shared" ref="AF15:AF45" si="11">WEEKDAY(AG15,1)</f>
        <v>7</v>
      </c>
      <c r="AG15" s="133">
        <f>$B5</f>
        <v>43911</v>
      </c>
      <c r="AH15" s="134" t="str">
        <f t="shared" ref="AH15:AH45" si="12">IF(ISNUMBER(SEARCH("HS presta. Except",$E5)),$G5,"")</f>
        <v/>
      </c>
      <c r="AI15" s="135" t="str">
        <f t="shared" ref="AI15:AI45" si="13">IF(ISNUMBER(SEARCH("HS presta. Except",$E5)),$L5,"")</f>
        <v/>
      </c>
      <c r="AJ15" s="136" t="str">
        <f t="shared" ref="AJ15:AJ45" si="14">IF(ISNUMBER(SEARCH("HS presta. Except",$E5)),$M5,"")</f>
        <v/>
      </c>
      <c r="AK15" s="137" t="str">
        <f t="shared" ref="AK15:AK45" si="15">IF(ISNUMBER(SEARCH("HS presta. Except",$E5)),$N5,"")</f>
        <v/>
      </c>
      <c r="AL15" s="138" t="str">
        <f t="shared" ref="AL15:AL45" si="16">IF(ISNUMBER(SEARCH("HS presta. Except",$E5)),$O5,"")</f>
        <v/>
      </c>
      <c r="AM15" s="139"/>
      <c r="AN15" s="155"/>
      <c r="AO15" s="3" t="str">
        <f>IF(ISNUMBER(SEARCH("HS presta. Except",$E5)),SUBSTITUTE(MID(INDEX(E5:$E$40,MATCH("HS Presta. Except*",E5:$E$40,0)),4,70),"presta. Except","PRESTATION EXCEPTIONNELLE"),"")</f>
        <v/>
      </c>
      <c r="AP15" s="1"/>
      <c r="AR15" s="132">
        <f t="shared" ref="AR15:AR45" si="17">WEEKDAY(AS15,1)</f>
        <v>7</v>
      </c>
      <c r="AS15" s="133">
        <f>$B5</f>
        <v>43911</v>
      </c>
      <c r="AT15" s="134" t="str">
        <f>IF(ISNUMBER(SEARCH("RECUP CREDIT",$D5)),IF(AND(MONTH($B5)=5,DAY($B5)=1),"TRAVAIL 1ER MAI",$G5),"")</f>
        <v/>
      </c>
      <c r="AU15" s="135" t="str">
        <f>IF(ISNUMBER(SEARCH("RECUP CREDIT",$D5)),IF(AND(MONTH($B5)=5,DAY($B5)=1),IF($O5&lt;=7,7,$O5),$L5),"")</f>
        <v/>
      </c>
      <c r="AV15" s="136" t="str">
        <f>IF(ISNUMBER(SEARCH("RECUP CREDIT",$D5)),IF(AND(MONTH($B5)=5,DAY($B5)=1),0,$M5),"")</f>
        <v/>
      </c>
      <c r="AW15" s="137" t="str">
        <f>IF(ISNUMBER(SEARCH("RECUP CREDIT",$D5)),IF(AND(MONTH($B5)=5,DAY($B5)=1),0,$N5),"")</f>
        <v/>
      </c>
      <c r="AX15" s="138" t="str">
        <f>IF(ISNUMBER(SEARCH("RECUP CREDIT",$D5)),$O5,"")</f>
        <v/>
      </c>
      <c r="AY15" s="139"/>
      <c r="AZ15" s="155"/>
      <c r="BA15" s="3" t="str">
        <f>IF(ISNUMBER(SEARCH("RECUP CREDIT",$D5)),$E5,"")</f>
        <v/>
      </c>
      <c r="BD15" s="188">
        <f t="shared" ref="BD15:BD45" si="18">WEEKDAY(BE15,1)</f>
        <v>7</v>
      </c>
      <c r="BE15" s="189">
        <f>$B5</f>
        <v>43911</v>
      </c>
      <c r="BF15" s="134"/>
      <c r="BG15" s="135"/>
      <c r="BH15" s="136"/>
      <c r="BI15" s="137"/>
      <c r="BJ15" s="190">
        <f>SUBTOTAL(109,BG15:BI15)</f>
        <v>0</v>
      </c>
      <c r="BK15" s="155">
        <f t="shared" ref="BK15:BK45" si="19">IF(AND(BD15=1,BM15="ASTREINTE SEMAINE"),1,0)</f>
        <v>0</v>
      </c>
      <c r="BL15" s="155">
        <f>IF(AND(BD15=1,BM15="ASTREINTE WEEK-END"),1,0)</f>
        <v>0</v>
      </c>
      <c r="BM15" s="3" t="str">
        <f>IF(ISNUMBER(SEARCH("ASTREINTE SEM",$D5)),"ASTREINTE SEMAINE","")</f>
        <v/>
      </c>
    </row>
    <row r="16" spans="1:65" ht="23" customHeight="1">
      <c r="A16" s="15">
        <f t="shared" si="1"/>
        <v>43922</v>
      </c>
      <c r="B16" s="75">
        <f t="shared" si="7"/>
        <v>43922</v>
      </c>
      <c r="C16" s="119" t="str">
        <f>INDEX('[4]Base de Travail Mensuelle'!$1:$1048576,MATCH($U$8,'[4]Base de Travail Mensuelle'!$A:$A,0),MATCH($B16,'[4]Base de Travail Mensuelle'!$1:$1,0))</f>
        <v>CS Contrôle 8H30-12H / 14H30-18H</v>
      </c>
      <c r="D16" s="120" t="str">
        <f>INDEX([4]Pointage!$1:$1048576,MATCH($U$8,[4]Pointage!$A:$A,0),MATCH(B16,[4]Pointage!$1:$1,0))</f>
        <v>CS Contrôle 8H30-12H / 14H30-18H</v>
      </c>
      <c r="E16" s="48" t="str">
        <f>IF(AND(ISERROR(FIND("&amp;",$D16,1)),ISERROR(FIND("|",$D16,1))),IFERROR(VLOOKUP($D16,[4]RESPONSABLE!$A:$K,11,FALSE),""),IF(ISERROR(FIND("&amp;",$D16,1)),LEFT($D16,FIND("|",$D16,1)-2),IF(ISERROR(FIND("|",$D16,1)),IFERROR(VLOOKUP(LEFT($D16,IF(ISERROR(FIND("&amp;",$D16,1)),FIND("&amp;",$D16,1)-2,FIND("&amp;",$D16,1)-2)),[4]RESPONSABLE!$A:$K,11,FALSE),""),LEFT($D16,FIND("&amp;",$D16,1)-2))))</f>
        <v/>
      </c>
      <c r="F16" s="113" t="str">
        <f>IF(ISERROR(FIND("|",$D16,1)),IFERROR(VLOOKUP($D16,[4]RESPONSABLE!$K:$K,1,FALSE),$D16),LEFT($D16,FIND("|",$D16,1)-2))</f>
        <v>CS Contrôle 8H30-12H / 14H30-18H</v>
      </c>
      <c r="G16" s="49" t="str">
        <f>IF(ISERROR(FIND("|",D16,1)),IFERROR(VLOOKUP(IF(ISERROR(FIND("&amp;",D16,1)),$D16,LEFT($D16,FIND("&amp;",D16,1)-2)),[4]RESPONSABLE!$A:$N,14,FALSE),""),MID(D16,FIND("|",D16,1)+2,999))</f>
        <v/>
      </c>
      <c r="H16" s="29" t="str">
        <f t="shared" si="2"/>
        <v>-</v>
      </c>
      <c r="I16" s="30" t="str">
        <f t="shared" si="3"/>
        <v>-</v>
      </c>
      <c r="J16" s="30" t="str">
        <f t="shared" si="4"/>
        <v>-</v>
      </c>
      <c r="K16" s="31" t="str">
        <f t="shared" si="5"/>
        <v>-</v>
      </c>
      <c r="L16" s="87" t="str">
        <f>IF(AND(M16&gt;0,M16&lt;99),"-",IFERROR(HeureHN(H16,I16,B16,HSN_deb,HSN_fin,TRUE)+IF(J16="-",0,HeureHN(J16,K16,B16,HSN_deb,HSN_fin,TRUE)),"-"))</f>
        <v>-</v>
      </c>
      <c r="M16" s="88" t="str">
        <f>IFERROR(Heuredim(H16,I16,B16,HSN_deb,HSN_fin,TRUE)+IF(J16="-",0,Heuredim(J16,K16,B16,HSN_deb,HSN_fin,TRUE)),"-")</f>
        <v>-</v>
      </c>
      <c r="N16" s="89" t="str">
        <f>IFERROR(HeureHN(H16,I16,B16,HSNu_deb,HSNu_fin,TRUE)+IF(J16="-",0,HeureHN(J16,K16,B16,HSNu_deb,HSNu_fin,TRUE)),"-")</f>
        <v>-</v>
      </c>
      <c r="O16" s="90">
        <f t="shared" si="6"/>
        <v>0</v>
      </c>
      <c r="P16" s="106">
        <f>IFERROR(HeureHN(H16,I16,B16,HPN_deb,HPN_fin,TRUE)+IF(J16="-",0,HeureHN(J16,K16,B16,HPN_deb,HPN_fin,TRUE)),"0")+IF(ISERROR(FIND("&amp;",$F16,1)),IFERROR(VLOOKUP($F16,[4]RESPONSABLE!$A:$E,5,FALSE),"0"),IFERROR(VLOOKUP(LEFT($F16,IF(ISERROR(FIND("&amp;",$F16,1)),FIND("&amp;",$F16,1)-2,FIND("&amp;",$F16,1)-2)),[4]RESPONSABLE!$A:$E,5,FALSE),"0"))</f>
        <v>0</v>
      </c>
      <c r="Q16" s="32">
        <f>IF(ISERROR(FIND("&amp;",$F16,1)),IFERROR(VLOOKUP($F16,[4]RESPONSABLE!$A:$F,6,FALSE),"0"),IFERROR(VLOOKUP(LEFT($F16,IF(ISERROR(FIND("&amp;",$F16,1)),FIND("&amp;",$F16,1)-2,FIND("&amp;",$F16,1)-2)),[4]RESPONSABLE!$A:$F,6,FALSE),"0"))</f>
        <v>0</v>
      </c>
      <c r="T16" s="132">
        <f t="shared" si="8"/>
        <v>1</v>
      </c>
      <c r="U16" s="133">
        <f t="shared" ref="U16:U45" si="20">$B6</f>
        <v>43912</v>
      </c>
      <c r="V16" s="134" t="str">
        <f t="shared" ref="V16:V45" si="21">IF(ISNUMBER(SEARCH("HS presta. Except",$E6)),"",IF(ISNUMBER(SEARCH("RECUP CREDIT",$D6)),IF(AND(MONTH($B6)=5,DAY($B6)=1),$G6,""),IF(ISNUMBER(SEARCH("Presta Except",$E6)),"",$G6)))</f>
        <v>06:00-12:00</v>
      </c>
      <c r="W16" s="135">
        <f t="shared" ref="W16:W45" ca="1" si="22">IF(ISNUMBER(SEARCH("HS presta. Except",$E6)),"",IF(ISNUMBER(SEARCH("RECUP CREDIT",$D6)),IF(AND(MONTH($B6)=5,DAY($B6)=1),$L6,""),IF(ISNUMBER(SEARCH("Presta Except",$E6)),"",$L6)))</f>
        <v>5</v>
      </c>
      <c r="X16" s="136" t="str">
        <f t="shared" ref="X16:X45" ca="1" si="23">IF(ISNUMBER(SEARCH("HS presta. Except",$E6)),"",IF(ISNUMBER(SEARCH("RECUP CREDIT",$D6)),IF(AND(MONTH($B6)=5,DAY($B6)=1),$M6,""),IF(ISNUMBER(SEARCH("Presta Except",$E6)),"",$M6)))</f>
        <v>-</v>
      </c>
      <c r="Y16" s="137">
        <f t="shared" ref="Y16:Y45" ca="1" si="24">IF(ISNUMBER(SEARCH("HS presta. Except",$E6)),"",IF(ISNUMBER(SEARCH("RECUP CREDIT",$D6)),IF(AND(MONTH($B6)=5,DAY($B6)=1),$N6,""),IF(ISNUMBER(SEARCH("Presta Except",$E6)),"",$N6)))</f>
        <v>1.0000000000000004</v>
      </c>
      <c r="Z16" s="138">
        <f t="shared" ref="Z16:Z45" ca="1" si="25">IF(ISNUMBER(SEARCH("HS presta. Except",$E6)),"",IF(ISNUMBER(SEARCH("RECUP CREDIT",$D6)),IF(AND(MONTH($B6)=5,DAY($B6)=1),$O6,""),IF(ISNUMBER(SEARCH("Presta Except",$E6)),"",$O6)))</f>
        <v>6</v>
      </c>
      <c r="AA16" s="139">
        <f t="shared" ca="1" si="9"/>
        <v>0</v>
      </c>
      <c r="AB16" s="140">
        <f t="shared" si="10"/>
        <v>0</v>
      </c>
      <c r="AC16" s="3" t="str">
        <f>IF(ISNUMBER(SEARCH("HS presta. Except",$E6)),SUBSTITUTE(MID(INDEX(E6:$E$40,MATCH("HS Presta. Except*",E6:$E$40,0)),4,70),"presta. Except","PRESTATION EXCEPTIONNELLE"),IF(ISNUMBER(SEARCH("RECUP CREDIT",$D6)),IF(AND(MONTH($B6)=5,DAY($B6)=1),$E6,""),IF(ISNUMBER(SEARCH("Presta Except",$E6)),"",$E6)))</f>
        <v>CS Contrôle DIM 6H-12H</v>
      </c>
      <c r="AF16" s="132">
        <f t="shared" si="11"/>
        <v>1</v>
      </c>
      <c r="AG16" s="133">
        <f t="shared" ref="AG16:AG45" si="26">$B6</f>
        <v>43912</v>
      </c>
      <c r="AH16" s="134" t="str">
        <f t="shared" si="12"/>
        <v/>
      </c>
      <c r="AI16" s="135" t="str">
        <f t="shared" si="13"/>
        <v/>
      </c>
      <c r="AJ16" s="136" t="str">
        <f t="shared" si="14"/>
        <v/>
      </c>
      <c r="AK16" s="137" t="str">
        <f t="shared" si="15"/>
        <v/>
      </c>
      <c r="AL16" s="138" t="str">
        <f t="shared" si="16"/>
        <v/>
      </c>
      <c r="AM16" s="139"/>
      <c r="AN16" s="155"/>
      <c r="AO16" s="3" t="str">
        <f>IF(ISNUMBER(SEARCH("HS presta. Except",$E6)),SUBSTITUTE(MID(INDEX(E6:$E$40,MATCH("HS Presta. Except*",E6:$E$40,0)),4,70),"presta. Except","PRESTATION EXCEPTIONNELLE"),"")</f>
        <v/>
      </c>
      <c r="AP16" s="1"/>
      <c r="AR16" s="132">
        <f t="shared" si="17"/>
        <v>1</v>
      </c>
      <c r="AS16" s="133">
        <f t="shared" ref="AS16:AS45" si="27">$B6</f>
        <v>43912</v>
      </c>
      <c r="AT16" s="134" t="str">
        <f t="shared" ref="AT16:AT45" si="28">IF(ISNUMBER(SEARCH("RECUP CREDIT",$D6)),IF(AND(MONTH($B6)=5,DAY($B6)=1),"TRAVAIL 1ER MAI",$G6),"")</f>
        <v/>
      </c>
      <c r="AU16" s="135" t="str">
        <f t="shared" ref="AU16:AU45" si="29">IF(ISNUMBER(SEARCH("RECUP CREDIT",$D6)),IF(AND(MONTH($B6)=5,DAY($B6)=1),IF($O6&lt;=7,7,$O6),$L6),"")</f>
        <v/>
      </c>
      <c r="AV16" s="136" t="str">
        <f t="shared" ref="AV16:AV45" si="30">IF(ISNUMBER(SEARCH("RECUP CREDIT",$D6)),IF(AND(MONTH($B6)=5,DAY($B6)=1),0,$M6),"")</f>
        <v/>
      </c>
      <c r="AW16" s="137" t="str">
        <f t="shared" ref="AW16:AW45" si="31">IF(ISNUMBER(SEARCH("RECUP CREDIT",$D6)),IF(AND(MONTH($B6)=5,DAY($B6)=1),0,$N6),"")</f>
        <v/>
      </c>
      <c r="AX16" s="138" t="str">
        <f t="shared" ref="AX16:AX45" si="32">IF(ISNUMBER(SEARCH("RECUP CREDIT",$D6)),$O6,"")</f>
        <v/>
      </c>
      <c r="AY16" s="139"/>
      <c r="AZ16" s="155"/>
      <c r="BA16" s="3" t="str">
        <f t="shared" ref="BA16:BA45" si="33">IF(ISNUMBER(SEARCH("RECUP CREDIT",$D6)),$E6,"")</f>
        <v/>
      </c>
      <c r="BD16" s="132">
        <f t="shared" si="18"/>
        <v>1</v>
      </c>
      <c r="BE16" s="133">
        <f t="shared" ref="BE16:BE45" si="34">$B6</f>
        <v>43912</v>
      </c>
      <c r="BF16" s="134"/>
      <c r="BG16" s="135"/>
      <c r="BH16" s="136"/>
      <c r="BI16" s="137"/>
      <c r="BJ16" s="190">
        <f t="shared" ref="BJ16:BJ45" si="35">SUBTOTAL(109,BG16:BI16)</f>
        <v>0</v>
      </c>
      <c r="BK16" s="155">
        <f t="shared" si="19"/>
        <v>0</v>
      </c>
      <c r="BL16" s="155">
        <f t="shared" ref="BL16:BL45" si="36">IF(AND(BD16=1,BM16="ASTREINTE WEEK-END"),1,0)</f>
        <v>0</v>
      </c>
      <c r="BM16" s="3" t="str">
        <f t="shared" ref="BM16:BM45" si="37">IF(ISNUMBER(SEARCH("ASTREINTE SEM",$D6)),"ASTREINTE SEMAINE","")</f>
        <v/>
      </c>
    </row>
    <row r="17" spans="1:65" ht="23" customHeight="1">
      <c r="A17" s="15">
        <f t="shared" si="1"/>
        <v>43923</v>
      </c>
      <c r="B17" s="75">
        <f t="shared" si="7"/>
        <v>43923</v>
      </c>
      <c r="C17" s="119" t="str">
        <f>INDEX('[4]Base de Travail Mensuelle'!$1:$1048576,MATCH($U$8,'[4]Base de Travail Mensuelle'!$A:$A,0),MATCH($B17,'[4]Base de Travail Mensuelle'!$1:$1,0))</f>
        <v>Contrôle 6H-13H30 | 04:00-06:00</v>
      </c>
      <c r="D17" s="120" t="str">
        <f>INDEX([4]Pointage!$1:$1048576,MATCH($U$8,[4]Pointage!$A:$A,0),MATCH(B17,[4]Pointage!$1:$1,0))</f>
        <v>Contrôle 6H-13H30 | 04:00-06:00</v>
      </c>
      <c r="E17" s="48" t="str">
        <f>IF(AND(ISERROR(FIND("&amp;",$D17,1)),ISERROR(FIND("|",$D17,1))),IFERROR(VLOOKUP($D17,[4]RESPONSABLE!$A:$K,11,FALSE),""),IF(ISERROR(FIND("&amp;",$D17,1)),LEFT($D17,FIND("|",$D17,1)-2),IF(ISERROR(FIND("|",$D17,1)),IFERROR(VLOOKUP(LEFT($D17,IF(ISERROR(FIND("&amp;",$D17,1)),FIND("&amp;",$D17,1)-2,FIND("&amp;",$D17,1)-2)),[4]RESPONSABLE!$A:$K,11,FALSE),""),LEFT($D17,FIND("&amp;",$D17,1)-2))))</f>
        <v>Contrôle 6H-13H30</v>
      </c>
      <c r="F17" s="113" t="str">
        <f>IF(ISERROR(FIND("|",$D17,1)),IFERROR(VLOOKUP($D17,[4]RESPONSABLE!$K:$K,1,FALSE),$D17),LEFT($D17,FIND("|",$D17,1)-2))</f>
        <v>Contrôle 6H-13H30</v>
      </c>
      <c r="G17" s="49" t="str">
        <f>IF(ISERROR(FIND("|",D17,1)),IFERROR(VLOOKUP(IF(ISERROR(FIND("&amp;",D17,1)),$D17,LEFT($D17,FIND("&amp;",D17,1)-2)),[4]RESPONSABLE!$A:$N,14,FALSE),""),MID(D17,FIND("|",D17,1)+2,999))</f>
        <v>04:00-06:00</v>
      </c>
      <c r="H17" s="29">
        <f t="shared" si="2"/>
        <v>0.16666666666666666</v>
      </c>
      <c r="I17" s="30">
        <f t="shared" si="3"/>
        <v>0.25</v>
      </c>
      <c r="J17" s="30" t="str">
        <f t="shared" si="4"/>
        <v>-</v>
      </c>
      <c r="K17" s="31" t="str">
        <f t="shared" si="5"/>
        <v>-</v>
      </c>
      <c r="L17" s="87">
        <f ca="1">IF(AND(M17&gt;0,M17&lt;99),"-",IFERROR(HeureHN(H17,I17,B17,HSN_deb,HSN_fin,TRUE)+IF(J17="-",0,HeureHN(J17,K17,B17,HSN_deb,HSN_fin,TRUE)),"-"))</f>
        <v>0</v>
      </c>
      <c r="M17" s="88" t="str">
        <f ca="1">IFERROR(Heuredim(H17,I17,B17,HSN_deb,HSN_fin,TRUE)+IF(J17="-",0,Heuredim(J17,K17,B17,HSN_deb,HSN_fin,TRUE)),"-")</f>
        <v>-</v>
      </c>
      <c r="N17" s="89">
        <f ca="1">IFERROR(HeureHN(H17,I17,B17,HSNu_deb,HSNu_fin,TRUE)+IF(J17="-",0,HeureHN(J17,K17,B17,HSNu_deb,HSNu_fin,TRUE)),"-")</f>
        <v>2</v>
      </c>
      <c r="O17" s="90">
        <f t="shared" ca="1" si="6"/>
        <v>2</v>
      </c>
      <c r="P17" s="106">
        <f ca="1">IFERROR(HeureHN(H17,I17,B17,HPN_deb,HPN_fin,TRUE)+IF(J17="-",0,HeureHN(J17,K17,B17,HPN_deb,HPN_fin,TRUE)),"0")+IF(ISERROR(FIND("&amp;",$F17,1)),IFERROR(VLOOKUP($F17,[4]RESPONSABLE!$A:$E,5,FALSE),"0"),IFERROR(VLOOKUP(LEFT($F17,IF(ISERROR(FIND("&amp;",$F17,1)),FIND("&amp;",$F17,1)-2,FIND("&amp;",$F17,1)-2)),[4]RESPONSABLE!$A:$E,5,FALSE),"0"))</f>
        <v>2</v>
      </c>
      <c r="Q17" s="32">
        <f>IF(ISERROR(FIND("&amp;",$F17,1)),IFERROR(VLOOKUP($F17,[4]RESPONSABLE!$A:$F,6,FALSE),"0"),IFERROR(VLOOKUP(LEFT($F17,IF(ISERROR(FIND("&amp;",$F17,1)),FIND("&amp;",$F17,1)-2,FIND("&amp;",$F17,1)-2)),[4]RESPONSABLE!$A:$F,6,FALSE),"0"))</f>
        <v>0</v>
      </c>
      <c r="T17" s="132">
        <f t="shared" si="8"/>
        <v>2</v>
      </c>
      <c r="U17" s="133">
        <f t="shared" si="20"/>
        <v>43913</v>
      </c>
      <c r="V17" s="134" t="str">
        <f t="shared" si="21"/>
        <v/>
      </c>
      <c r="W17" s="135" t="str">
        <f t="shared" si="22"/>
        <v>-</v>
      </c>
      <c r="X17" s="136" t="str">
        <f t="shared" si="23"/>
        <v>-</v>
      </c>
      <c r="Y17" s="137" t="str">
        <f t="shared" si="24"/>
        <v>-</v>
      </c>
      <c r="Z17" s="138">
        <f t="shared" si="25"/>
        <v>0</v>
      </c>
      <c r="AA17" s="139">
        <f t="shared" si="9"/>
        <v>0</v>
      </c>
      <c r="AB17" s="140">
        <f t="shared" si="10"/>
        <v>0</v>
      </c>
      <c r="AC17" s="3" t="str">
        <f>IF(ISNUMBER(SEARCH("HS presta. Except",$E7)),SUBSTITUTE(MID(INDEX(E7:$E$40,MATCH("HS Presta. Except*",E7:$E$40,0)),4,70),"presta. Except","PRESTATION EXCEPTIONNELLE"),IF(ISNUMBER(SEARCH("RECUP CREDIT",$D7)),IF(AND(MONTH($B7)=5,DAY($B7)=1),$E7,""),IF(ISNUMBER(SEARCH("Presta Except",$E7)),"",$E7)))</f>
        <v/>
      </c>
      <c r="AF17" s="132">
        <f t="shared" si="11"/>
        <v>2</v>
      </c>
      <c r="AG17" s="133">
        <f t="shared" si="26"/>
        <v>43913</v>
      </c>
      <c r="AH17" s="134" t="str">
        <f t="shared" si="12"/>
        <v/>
      </c>
      <c r="AI17" s="135" t="str">
        <f t="shared" si="13"/>
        <v/>
      </c>
      <c r="AJ17" s="136" t="str">
        <f t="shared" si="14"/>
        <v/>
      </c>
      <c r="AK17" s="137" t="str">
        <f t="shared" si="15"/>
        <v/>
      </c>
      <c r="AL17" s="138" t="str">
        <f t="shared" si="16"/>
        <v/>
      </c>
      <c r="AM17" s="139"/>
      <c r="AN17" s="155"/>
      <c r="AO17" s="3" t="str">
        <f>IF(ISNUMBER(SEARCH("HS presta. Except",$E7)),SUBSTITUTE(MID(INDEX(E7:$E$40,MATCH("HS Presta. Except*",E7:$E$40,0)),4,70),"presta. Except","PRESTATION EXCEPTIONNELLE"),"")</f>
        <v/>
      </c>
      <c r="AP17" s="1"/>
      <c r="AR17" s="132">
        <f t="shared" si="17"/>
        <v>2</v>
      </c>
      <c r="AS17" s="133">
        <f t="shared" si="27"/>
        <v>43913</v>
      </c>
      <c r="AT17" s="134" t="str">
        <f t="shared" si="28"/>
        <v/>
      </c>
      <c r="AU17" s="135" t="str">
        <f t="shared" si="29"/>
        <v/>
      </c>
      <c r="AV17" s="136" t="str">
        <f t="shared" si="30"/>
        <v/>
      </c>
      <c r="AW17" s="137" t="str">
        <f t="shared" si="31"/>
        <v/>
      </c>
      <c r="AX17" s="138" t="str">
        <f t="shared" si="32"/>
        <v/>
      </c>
      <c r="AY17" s="139"/>
      <c r="AZ17" s="155"/>
      <c r="BA17" s="3" t="str">
        <f t="shared" si="33"/>
        <v/>
      </c>
      <c r="BD17" s="132">
        <f t="shared" si="18"/>
        <v>2</v>
      </c>
      <c r="BE17" s="133">
        <f t="shared" si="34"/>
        <v>43913</v>
      </c>
      <c r="BF17" s="134"/>
      <c r="BG17" s="135"/>
      <c r="BH17" s="136"/>
      <c r="BI17" s="137"/>
      <c r="BJ17" s="190">
        <f t="shared" si="35"/>
        <v>0</v>
      </c>
      <c r="BK17" s="155">
        <f t="shared" si="19"/>
        <v>0</v>
      </c>
      <c r="BL17" s="155">
        <f t="shared" si="36"/>
        <v>0</v>
      </c>
      <c r="BM17" s="3" t="str">
        <f t="shared" si="37"/>
        <v/>
      </c>
    </row>
    <row r="18" spans="1:65" s="2" customFormat="1" ht="23" customHeight="1">
      <c r="A18" s="15">
        <f t="shared" si="1"/>
        <v>43924</v>
      </c>
      <c r="B18" s="75">
        <f t="shared" si="7"/>
        <v>43924</v>
      </c>
      <c r="C18" s="119" t="str">
        <f>INDEX('[4]Base de Travail Mensuelle'!$1:$1048576,MATCH($U$8,'[4]Base de Travail Mensuelle'!$A:$A,0),MATCH($B18,'[4]Base de Travail Mensuelle'!$1:$1,0))</f>
        <v>CS Contrôle 8H30-12H / 14H30-18H</v>
      </c>
      <c r="D18" s="120" t="str">
        <f>INDEX([4]Pointage!$1:$1048576,MATCH($U$8,[4]Pointage!$A:$A,0),MATCH(B18,[4]Pointage!$1:$1,0))</f>
        <v>CS Contrôle 8H30-12H / 14H30-18H</v>
      </c>
      <c r="E18" s="48" t="str">
        <f>IF(AND(ISERROR(FIND("&amp;",$D18,1)),ISERROR(FIND("|",$D18,1))),IFERROR(VLOOKUP($D18,[4]RESPONSABLE!$A:$K,11,FALSE),""),IF(ISERROR(FIND("&amp;",$D18,1)),LEFT($D18,FIND("|",$D18,1)-2),IF(ISERROR(FIND("|",$D18,1)),IFERROR(VLOOKUP(LEFT($D18,IF(ISERROR(FIND("&amp;",$D18,1)),FIND("&amp;",$D18,1)-2,FIND("&amp;",$D18,1)-2)),[4]RESPONSABLE!$A:$K,11,FALSE),""),LEFT($D18,FIND("&amp;",$D18,1)-2))))</f>
        <v/>
      </c>
      <c r="F18" s="113" t="str">
        <f>IF(ISERROR(FIND("|",$D18,1)),IFERROR(VLOOKUP($D18,[4]RESPONSABLE!$K:$K,1,FALSE),$D18),LEFT($D18,FIND("|",$D18,1)-2))</f>
        <v>CS Contrôle 8H30-12H / 14H30-18H</v>
      </c>
      <c r="G18" s="49" t="str">
        <f>IF(ISERROR(FIND("|",D18,1)),IFERROR(VLOOKUP(IF(ISERROR(FIND("&amp;",D18,1)),$D18,LEFT($D18,FIND("&amp;",D18,1)-2)),[4]RESPONSABLE!$A:$N,14,FALSE),""),MID(D18,FIND("|",D18,1)+2,999))</f>
        <v/>
      </c>
      <c r="H18" s="29" t="str">
        <f t="shared" si="2"/>
        <v>-</v>
      </c>
      <c r="I18" s="30" t="str">
        <f t="shared" si="3"/>
        <v>-</v>
      </c>
      <c r="J18" s="30" t="str">
        <f t="shared" si="4"/>
        <v>-</v>
      </c>
      <c r="K18" s="31" t="str">
        <f t="shared" si="5"/>
        <v>-</v>
      </c>
      <c r="L18" s="87" t="str">
        <f>IF(AND(M18&gt;0,M18&lt;99),"-",IFERROR(HeureHN(H18,I18,B18,HSN_deb,HSN_fin,TRUE)+IF(J18="-",0,HeureHN(J18,K18,B18,HSN_deb,HSN_fin,TRUE)),"-"))</f>
        <v>-</v>
      </c>
      <c r="M18" s="88" t="str">
        <f>IFERROR(Heuredim(H18,I18,B18,HSN_deb,HSN_fin,TRUE)+IF(J18="-",0,Heuredim(J18,K18,B18,HSN_deb,HSN_fin,TRUE)),"-")</f>
        <v>-</v>
      </c>
      <c r="N18" s="89" t="str">
        <f>IFERROR(HeureHN(H18,I18,B18,HSNu_deb,HSNu_fin,TRUE)+IF(J18="-",0,HeureHN(J18,K18,B18,HSNu_deb,HSNu_fin,TRUE)),"-")</f>
        <v>-</v>
      </c>
      <c r="O18" s="90">
        <f t="shared" si="6"/>
        <v>0</v>
      </c>
      <c r="P18" s="106">
        <f>IFERROR(HeureHN(H18,I18,B18,HPN_deb,HPN_fin,TRUE)+IF(J18="-",0,HeureHN(J18,K18,B18,HPN_deb,HPN_fin,TRUE)),"0")+IF(ISERROR(FIND("&amp;",$F18,1)),IFERROR(VLOOKUP($F18,[4]RESPONSABLE!$A:$E,5,FALSE),"0"),IFERROR(VLOOKUP(LEFT($F18,IF(ISERROR(FIND("&amp;",$F18,1)),FIND("&amp;",$F18,1)-2,FIND("&amp;",$F18,1)-2)),[4]RESPONSABLE!$A:$E,5,FALSE),"0"))</f>
        <v>0</v>
      </c>
      <c r="Q18" s="32">
        <f>IF(ISERROR(FIND("&amp;",$F18,1)),IFERROR(VLOOKUP($F18,[4]RESPONSABLE!$A:$F,6,FALSE),"0"),IFERROR(VLOOKUP(LEFT($F18,IF(ISERROR(FIND("&amp;",$F18,1)),FIND("&amp;",$F18,1)-2,FIND("&amp;",$F18,1)-2)),[4]RESPONSABLE!$A:$F,6,FALSE),"0"))</f>
        <v>0</v>
      </c>
      <c r="S18"/>
      <c r="T18" s="132">
        <f t="shared" si="8"/>
        <v>3</v>
      </c>
      <c r="U18" s="133">
        <f t="shared" si="20"/>
        <v>43914</v>
      </c>
      <c r="V18" s="134" t="str">
        <f t="shared" si="21"/>
        <v/>
      </c>
      <c r="W18" s="135" t="str">
        <f t="shared" si="22"/>
        <v>-</v>
      </c>
      <c r="X18" s="136" t="str">
        <f t="shared" si="23"/>
        <v>-</v>
      </c>
      <c r="Y18" s="137" t="str">
        <f t="shared" si="24"/>
        <v>-</v>
      </c>
      <c r="Z18" s="138">
        <f t="shared" si="25"/>
        <v>0</v>
      </c>
      <c r="AA18" s="139">
        <f t="shared" si="9"/>
        <v>0</v>
      </c>
      <c r="AB18" s="140">
        <f t="shared" si="10"/>
        <v>0</v>
      </c>
      <c r="AC18" s="3" t="str">
        <f>IF(ISNUMBER(SEARCH("HS presta. Except",$E8)),SUBSTITUTE(MID(INDEX(E8:$E$40,MATCH("HS Presta. Except*",E8:$E$40,0)),4,70),"presta. Except","PRESTATION EXCEPTIONNELLE"),IF(ISNUMBER(SEARCH("RECUP CREDIT",$D8)),IF(AND(MONTH($B8)=5,DAY($B8)=1),$E8,""),IF(ISNUMBER(SEARCH("Presta Except",$E8)),"",$E8)))</f>
        <v/>
      </c>
      <c r="AF18" s="132">
        <f t="shared" si="11"/>
        <v>3</v>
      </c>
      <c r="AG18" s="133">
        <f t="shared" si="26"/>
        <v>43914</v>
      </c>
      <c r="AH18" s="134" t="str">
        <f t="shared" si="12"/>
        <v/>
      </c>
      <c r="AI18" s="135" t="str">
        <f t="shared" si="13"/>
        <v/>
      </c>
      <c r="AJ18" s="136" t="str">
        <f t="shared" si="14"/>
        <v/>
      </c>
      <c r="AK18" s="137" t="str">
        <f t="shared" si="15"/>
        <v/>
      </c>
      <c r="AL18" s="138" t="str">
        <f t="shared" si="16"/>
        <v/>
      </c>
      <c r="AM18" s="139"/>
      <c r="AN18" s="155"/>
      <c r="AO18" s="3" t="str">
        <f>IF(ISNUMBER(SEARCH("HS presta. Except",$E8)),SUBSTITUTE(MID(INDEX(E8:$E$40,MATCH("HS Presta. Except*",E8:$E$40,0)),4,70),"presta. Except","PRESTATION EXCEPTIONNELLE"),"")</f>
        <v/>
      </c>
      <c r="AR18" s="132">
        <f t="shared" si="17"/>
        <v>3</v>
      </c>
      <c r="AS18" s="133">
        <f t="shared" si="27"/>
        <v>43914</v>
      </c>
      <c r="AT18" s="134" t="str">
        <f t="shared" si="28"/>
        <v/>
      </c>
      <c r="AU18" s="135" t="str">
        <f t="shared" si="29"/>
        <v/>
      </c>
      <c r="AV18" s="136" t="str">
        <f t="shared" si="30"/>
        <v/>
      </c>
      <c r="AW18" s="137" t="str">
        <f t="shared" si="31"/>
        <v/>
      </c>
      <c r="AX18" s="138" t="str">
        <f t="shared" si="32"/>
        <v/>
      </c>
      <c r="AY18" s="139"/>
      <c r="AZ18" s="155"/>
      <c r="BA18" s="3" t="str">
        <f t="shared" si="33"/>
        <v/>
      </c>
      <c r="BD18" s="132">
        <f t="shared" si="18"/>
        <v>3</v>
      </c>
      <c r="BE18" s="133">
        <f t="shared" si="34"/>
        <v>43914</v>
      </c>
      <c r="BF18" s="134"/>
      <c r="BG18" s="135"/>
      <c r="BH18" s="136"/>
      <c r="BI18" s="137"/>
      <c r="BJ18" s="190">
        <f t="shared" si="35"/>
        <v>0</v>
      </c>
      <c r="BK18" s="155">
        <f t="shared" si="19"/>
        <v>0</v>
      </c>
      <c r="BL18" s="155">
        <f t="shared" si="36"/>
        <v>0</v>
      </c>
      <c r="BM18" s="3" t="str">
        <f t="shared" si="37"/>
        <v/>
      </c>
    </row>
    <row r="19" spans="1:65" s="2" customFormat="1" ht="23" customHeight="1">
      <c r="A19" s="15">
        <f t="shared" si="1"/>
        <v>43925</v>
      </c>
      <c r="B19" s="75">
        <f t="shared" si="7"/>
        <v>43925</v>
      </c>
      <c r="C19" s="119" t="str">
        <f>INDEX('[4]Base de Travail Mensuelle'!$1:$1048576,MATCH($U$8,'[4]Base de Travail Mensuelle'!$A:$A,0),MATCH($B19,'[4]Base de Travail Mensuelle'!$1:$1,0))</f>
        <v>REPOS</v>
      </c>
      <c r="D19" s="120" t="str">
        <f>INDEX([4]Pointage!$1:$1048576,MATCH($U$8,[4]Pointage!$A:$A,0),MATCH(B19,[4]Pointage!$1:$1,0))</f>
        <v>REPOS</v>
      </c>
      <c r="E19" s="48" t="str">
        <f>IF(AND(ISERROR(FIND("&amp;",$D19,1)),ISERROR(FIND("|",$D19,1))),IFERROR(VLOOKUP($D19,[4]RESPONSABLE!$A:$K,11,FALSE),""),IF(ISERROR(FIND("&amp;",$D19,1)),LEFT($D19,FIND("|",$D19,1)-2),IF(ISERROR(FIND("|",$D19,1)),IFERROR(VLOOKUP(LEFT($D19,IF(ISERROR(FIND("&amp;",$D19,1)),FIND("&amp;",$D19,1)-2,FIND("&amp;",$D19,1)-2)),[4]RESPONSABLE!$A:$K,11,FALSE),""),LEFT($D19,FIND("&amp;",$D19,1)-2))))</f>
        <v/>
      </c>
      <c r="F19" s="113" t="str">
        <f>IF(ISERROR(FIND("|",$D19,1)),IFERROR(VLOOKUP($D19,[4]RESPONSABLE!$K:$K,1,FALSE),$D19),LEFT($D19,FIND("|",$D19,1)-2))</f>
        <v>REPOS</v>
      </c>
      <c r="G19" s="49" t="str">
        <f>IF(ISERROR(FIND("|",D19,1)),IFERROR(VLOOKUP(IF(ISERROR(FIND("&amp;",D19,1)),$D19,LEFT($D19,FIND("&amp;",D19,1)-2)),[4]RESPONSABLE!$A:$N,14,FALSE),""),MID(D19,FIND("|",D19,1)+2,999))</f>
        <v/>
      </c>
      <c r="H19" s="29" t="str">
        <f t="shared" si="2"/>
        <v>-</v>
      </c>
      <c r="I19" s="30" t="str">
        <f t="shared" si="3"/>
        <v>-</v>
      </c>
      <c r="J19" s="30" t="str">
        <f t="shared" si="4"/>
        <v>-</v>
      </c>
      <c r="K19" s="31" t="str">
        <f t="shared" si="5"/>
        <v>-</v>
      </c>
      <c r="L19" s="87" t="str">
        <f>IF(AND(M19&gt;0,M19&lt;99),"-",IFERROR(HeureHN(H19,I19,B19,HSN_deb,HSN_fin,TRUE)+IF(J19="-",0,HeureHN(J19,K19,B19,HSN_deb,HSN_fin,TRUE)),"-"))</f>
        <v>-</v>
      </c>
      <c r="M19" s="88" t="str">
        <f>IFERROR(Heuredim(H19,I19,B19,HSN_deb,HSN_fin,TRUE)+IF(J19="-",0,Heuredim(J19,K19,B19,HSN_deb,HSN_fin,TRUE)),"-")</f>
        <v>-</v>
      </c>
      <c r="N19" s="89" t="str">
        <f>IFERROR(HeureHN(H19,I19,B19,HSNu_deb,HSNu_fin,TRUE)+IF(J19="-",0,HeureHN(J19,K19,B19,HSNu_deb,HSNu_fin,TRUE)),"-")</f>
        <v>-</v>
      </c>
      <c r="O19" s="90">
        <f t="shared" si="6"/>
        <v>0</v>
      </c>
      <c r="P19" s="106">
        <f>IFERROR(HeureHN(H19,I19,B19,HPN_deb,HPN_fin,TRUE)+IF(J19="-",0,HeureHN(J19,K19,B19,HPN_deb,HPN_fin,TRUE)),"0")+IF(ISERROR(FIND("&amp;",$F19,1)),IFERROR(VLOOKUP($F19,[4]RESPONSABLE!$A:$E,5,FALSE),"0"),IFERROR(VLOOKUP(LEFT($F19,IF(ISERROR(FIND("&amp;",$F19,1)),FIND("&amp;",$F19,1)-2,FIND("&amp;",$F19,1)-2)),[4]RESPONSABLE!$A:$E,5,FALSE),"0"))</f>
        <v>0</v>
      </c>
      <c r="Q19" s="32">
        <f>IF(ISERROR(FIND("&amp;",$F19,1)),IFERROR(VLOOKUP($F19,[4]RESPONSABLE!$A:$F,6,FALSE),"0"),IFERROR(VLOOKUP(LEFT($F19,IF(ISERROR(FIND("&amp;",$F19,1)),FIND("&amp;",$F19,1)-2,FIND("&amp;",$F19,1)-2)),[4]RESPONSABLE!$A:$F,6,FALSE),"0"))</f>
        <v>0</v>
      </c>
      <c r="S19"/>
      <c r="T19" s="132">
        <f t="shared" si="8"/>
        <v>4</v>
      </c>
      <c r="U19" s="133">
        <f t="shared" si="20"/>
        <v>43915</v>
      </c>
      <c r="V19" s="134" t="str">
        <f t="shared" si="21"/>
        <v/>
      </c>
      <c r="W19" s="135" t="str">
        <f t="shared" si="22"/>
        <v>-</v>
      </c>
      <c r="X19" s="136" t="str">
        <f t="shared" si="23"/>
        <v>-</v>
      </c>
      <c r="Y19" s="137" t="str">
        <f t="shared" si="24"/>
        <v>-</v>
      </c>
      <c r="Z19" s="138">
        <f t="shared" si="25"/>
        <v>0</v>
      </c>
      <c r="AA19" s="139">
        <f t="shared" si="9"/>
        <v>0</v>
      </c>
      <c r="AB19" s="140">
        <f t="shared" si="10"/>
        <v>0</v>
      </c>
      <c r="AC19" s="3" t="str">
        <f>IF(ISNUMBER(SEARCH("HS presta. Except",$E9)),SUBSTITUTE(MID(INDEX(E9:$E$40,MATCH("HS Presta. Except*",E9:$E$40,0)),4,70),"presta. Except","PRESTATION EXCEPTIONNELLE"),IF(ISNUMBER(SEARCH("RECUP CREDIT",$D9)),IF(AND(MONTH($B9)=5,DAY($B9)=1),$E9,""),IF(ISNUMBER(SEARCH("Presta Except",$E9)),"",$E9)))</f>
        <v/>
      </c>
      <c r="AF19" s="132">
        <f t="shared" si="11"/>
        <v>4</v>
      </c>
      <c r="AG19" s="133">
        <f t="shared" si="26"/>
        <v>43915</v>
      </c>
      <c r="AH19" s="134" t="str">
        <f t="shared" si="12"/>
        <v/>
      </c>
      <c r="AI19" s="135" t="str">
        <f t="shared" si="13"/>
        <v/>
      </c>
      <c r="AJ19" s="136" t="str">
        <f t="shared" si="14"/>
        <v/>
      </c>
      <c r="AK19" s="137" t="str">
        <f t="shared" si="15"/>
        <v/>
      </c>
      <c r="AL19" s="138" t="str">
        <f t="shared" si="16"/>
        <v/>
      </c>
      <c r="AM19" s="139"/>
      <c r="AN19" s="155"/>
      <c r="AO19" s="3" t="str">
        <f>IF(ISNUMBER(SEARCH("HS presta. Except",$E9)),SUBSTITUTE(MID(INDEX(E9:$E$40,MATCH("HS Presta. Except*",E9:$E$40,0)),4,70),"presta. Except","PRESTATION EXCEPTIONNELLE"),"")</f>
        <v/>
      </c>
      <c r="AR19" s="132">
        <f t="shared" si="17"/>
        <v>4</v>
      </c>
      <c r="AS19" s="133">
        <f t="shared" si="27"/>
        <v>43915</v>
      </c>
      <c r="AT19" s="134" t="str">
        <f t="shared" si="28"/>
        <v/>
      </c>
      <c r="AU19" s="135" t="str">
        <f t="shared" si="29"/>
        <v/>
      </c>
      <c r="AV19" s="136" t="str">
        <f t="shared" si="30"/>
        <v/>
      </c>
      <c r="AW19" s="137" t="str">
        <f t="shared" si="31"/>
        <v/>
      </c>
      <c r="AX19" s="138" t="str">
        <f t="shared" si="32"/>
        <v/>
      </c>
      <c r="AY19" s="139"/>
      <c r="AZ19" s="155"/>
      <c r="BA19" s="3" t="str">
        <f t="shared" si="33"/>
        <v/>
      </c>
      <c r="BD19" s="132">
        <f t="shared" si="18"/>
        <v>4</v>
      </c>
      <c r="BE19" s="133">
        <f t="shared" si="34"/>
        <v>43915</v>
      </c>
      <c r="BF19" s="134"/>
      <c r="BG19" s="135"/>
      <c r="BH19" s="136"/>
      <c r="BI19" s="137"/>
      <c r="BJ19" s="190">
        <f t="shared" si="35"/>
        <v>0</v>
      </c>
      <c r="BK19" s="155">
        <f t="shared" si="19"/>
        <v>0</v>
      </c>
      <c r="BL19" s="155">
        <f t="shared" si="36"/>
        <v>0</v>
      </c>
      <c r="BM19" s="3" t="str">
        <f t="shared" si="37"/>
        <v/>
      </c>
    </row>
    <row r="20" spans="1:65" ht="23" customHeight="1">
      <c r="A20" s="15">
        <f t="shared" si="1"/>
        <v>43926</v>
      </c>
      <c r="B20" s="75">
        <f t="shared" si="7"/>
        <v>43926</v>
      </c>
      <c r="C20" s="119" t="str">
        <f>INDEX('[4]Base de Travail Mensuelle'!$1:$1048576,MATCH($U$8,'[4]Base de Travail Mensuelle'!$A:$A,0),MATCH($B20,'[4]Base de Travail Mensuelle'!$1:$1,0))</f>
        <v>REPOS</v>
      </c>
      <c r="D20" s="120" t="str">
        <f>INDEX([4]Pointage!$1:$1048576,MATCH($U$8,[4]Pointage!$A:$A,0),MATCH(B20,[4]Pointage!$1:$1,0))</f>
        <v>REPOS</v>
      </c>
      <c r="E20" s="48" t="str">
        <f>IF(AND(ISERROR(FIND("&amp;",$D20,1)),ISERROR(FIND("|",$D20,1))),IFERROR(VLOOKUP($D20,[4]RESPONSABLE!$A:$K,11,FALSE),""),IF(ISERROR(FIND("&amp;",$D20,1)),LEFT($D20,FIND("|",$D20,1)-2),IF(ISERROR(FIND("|",$D20,1)),IFERROR(VLOOKUP(LEFT($D20,IF(ISERROR(FIND("&amp;",$D20,1)),FIND("&amp;",$D20,1)-2,FIND("&amp;",$D20,1)-2)),[4]RESPONSABLE!$A:$K,11,FALSE),""),LEFT($D20,FIND("&amp;",$D20,1)-2))))</f>
        <v/>
      </c>
      <c r="F20" s="113" t="str">
        <f>IF(ISERROR(FIND("|",$D20,1)),IFERROR(VLOOKUP($D20,[4]RESPONSABLE!$K:$K,1,FALSE),$D20),LEFT($D20,FIND("|",$D20,1)-2))</f>
        <v>REPOS</v>
      </c>
      <c r="G20" s="49" t="str">
        <f>IF(ISERROR(FIND("|",D20,1)),IFERROR(VLOOKUP(IF(ISERROR(FIND("&amp;",D20,1)),$D20,LEFT($D20,FIND("&amp;",D20,1)-2)),[4]RESPONSABLE!$A:$N,14,FALSE),""),MID(D20,FIND("|",D20,1)+2,999))</f>
        <v/>
      </c>
      <c r="H20" s="29" t="str">
        <f t="shared" si="2"/>
        <v>-</v>
      </c>
      <c r="I20" s="30" t="str">
        <f t="shared" si="3"/>
        <v>-</v>
      </c>
      <c r="J20" s="30" t="str">
        <f t="shared" si="4"/>
        <v>-</v>
      </c>
      <c r="K20" s="31" t="str">
        <f t="shared" si="5"/>
        <v>-</v>
      </c>
      <c r="L20" s="87" t="str">
        <f>IF(AND(M20&gt;0,M20&lt;99),"-",IFERROR(HeureHN(H20,I20,B20,HSN_deb,HSN_fin,TRUE)+IF(J20="-",0,HeureHN(J20,K20,B20,HSN_deb,HSN_fin,TRUE)),"-"))</f>
        <v>-</v>
      </c>
      <c r="M20" s="88" t="str">
        <f>IFERROR(Heuredim(H20,I20,B20,HSN_deb,HSN_fin,TRUE)+IF(J20="-",0,Heuredim(J20,K20,B20,HSN_deb,HSN_fin,TRUE)),"-")</f>
        <v>-</v>
      </c>
      <c r="N20" s="89" t="str">
        <f>IFERROR(HeureHN(H20,I20,B20,HSNu_deb,HSNu_fin,TRUE)+IF(J20="-",0,HeureHN(J20,K20,B20,HSNu_deb,HSNu_fin,TRUE)),"-")</f>
        <v>-</v>
      </c>
      <c r="O20" s="90">
        <f t="shared" si="6"/>
        <v>0</v>
      </c>
      <c r="P20" s="106">
        <f>IFERROR(HeureHN(H20,I20,B20,HPN_deb,HPN_fin,TRUE)+IF(J20="-",0,HeureHN(J20,K20,B20,HPN_deb,HPN_fin,TRUE)),"0")+IF(ISERROR(FIND("&amp;",$F20,1)),IFERROR(VLOOKUP($F20,[4]RESPONSABLE!$A:$E,5,FALSE),"0"),IFERROR(VLOOKUP(LEFT($F20,IF(ISERROR(FIND("&amp;",$F20,1)),FIND("&amp;",$F20,1)-2,FIND("&amp;",$F20,1)-2)),[4]RESPONSABLE!$A:$E,5,FALSE),"0"))</f>
        <v>0</v>
      </c>
      <c r="Q20" s="32">
        <f>IF(ISERROR(FIND("&amp;",$F20,1)),IFERROR(VLOOKUP($F20,[4]RESPONSABLE!$A:$F,6,FALSE),"0"),IFERROR(VLOOKUP(LEFT($F20,IF(ISERROR(FIND("&amp;",$F20,1)),FIND("&amp;",$F20,1)-2,FIND("&amp;",$F20,1)-2)),[4]RESPONSABLE!$A:$F,6,FALSE),"0"))</f>
        <v>0</v>
      </c>
      <c r="T20" s="132">
        <f t="shared" si="8"/>
        <v>5</v>
      </c>
      <c r="U20" s="133">
        <f t="shared" si="20"/>
        <v>43916</v>
      </c>
      <c r="V20" s="134" t="str">
        <f t="shared" si="21"/>
        <v/>
      </c>
      <c r="W20" s="135" t="str">
        <f t="shared" si="22"/>
        <v>-</v>
      </c>
      <c r="X20" s="136" t="str">
        <f t="shared" si="23"/>
        <v>-</v>
      </c>
      <c r="Y20" s="137" t="str">
        <f t="shared" si="24"/>
        <v>-</v>
      </c>
      <c r="Z20" s="138">
        <f t="shared" si="25"/>
        <v>0</v>
      </c>
      <c r="AA20" s="139">
        <f t="shared" si="9"/>
        <v>0</v>
      </c>
      <c r="AB20" s="140">
        <f t="shared" si="10"/>
        <v>0</v>
      </c>
      <c r="AC20" s="3" t="str">
        <f>IF(ISNUMBER(SEARCH("HS presta. Except",$E10)),SUBSTITUTE(MID(INDEX(E10:$E$40,MATCH("HS Presta. Except*",E10:$E$40,0)),4,70),"presta. Except","PRESTATION EXCEPTIONNELLE"),IF(ISNUMBER(SEARCH("RECUP CREDIT",$D10)),IF(AND(MONTH($B10)=5,DAY($B10)=1),$E10,""),IF(ISNUMBER(SEARCH("Presta Except",$E10)),"",$E10)))</f>
        <v/>
      </c>
      <c r="AF20" s="132">
        <f t="shared" si="11"/>
        <v>5</v>
      </c>
      <c r="AG20" s="133">
        <f t="shared" si="26"/>
        <v>43916</v>
      </c>
      <c r="AH20" s="134" t="str">
        <f t="shared" si="12"/>
        <v/>
      </c>
      <c r="AI20" s="135" t="str">
        <f t="shared" si="13"/>
        <v/>
      </c>
      <c r="AJ20" s="136" t="str">
        <f t="shared" si="14"/>
        <v/>
      </c>
      <c r="AK20" s="137" t="str">
        <f t="shared" si="15"/>
        <v/>
      </c>
      <c r="AL20" s="138" t="str">
        <f t="shared" si="16"/>
        <v/>
      </c>
      <c r="AM20" s="139"/>
      <c r="AN20" s="155"/>
      <c r="AO20" s="3" t="str">
        <f>IF(ISNUMBER(SEARCH("HS presta. Except",$E10)),SUBSTITUTE(MID(INDEX(E10:$E$40,MATCH("HS Presta. Except*",E10:$E$40,0)),4,70),"presta. Except","PRESTATION EXCEPTIONNELLE"),"")</f>
        <v/>
      </c>
      <c r="AP20" s="1"/>
      <c r="AR20" s="132">
        <f t="shared" si="17"/>
        <v>5</v>
      </c>
      <c r="AS20" s="133">
        <f t="shared" si="27"/>
        <v>43916</v>
      </c>
      <c r="AT20" s="134" t="str">
        <f t="shared" si="28"/>
        <v/>
      </c>
      <c r="AU20" s="135" t="str">
        <f t="shared" si="29"/>
        <v/>
      </c>
      <c r="AV20" s="136" t="str">
        <f t="shared" si="30"/>
        <v/>
      </c>
      <c r="AW20" s="137" t="str">
        <f t="shared" si="31"/>
        <v/>
      </c>
      <c r="AX20" s="138" t="str">
        <f t="shared" si="32"/>
        <v/>
      </c>
      <c r="AY20" s="139"/>
      <c r="AZ20" s="155"/>
      <c r="BA20" s="3" t="str">
        <f t="shared" si="33"/>
        <v/>
      </c>
      <c r="BD20" s="132">
        <f t="shared" si="18"/>
        <v>5</v>
      </c>
      <c r="BE20" s="133">
        <f t="shared" si="34"/>
        <v>43916</v>
      </c>
      <c r="BF20" s="134"/>
      <c r="BG20" s="135"/>
      <c r="BH20" s="136"/>
      <c r="BI20" s="137"/>
      <c r="BJ20" s="190">
        <f t="shared" si="35"/>
        <v>0</v>
      </c>
      <c r="BK20" s="155">
        <f t="shared" si="19"/>
        <v>0</v>
      </c>
      <c r="BL20" s="155">
        <f t="shared" si="36"/>
        <v>0</v>
      </c>
      <c r="BM20" s="3" t="str">
        <f t="shared" si="37"/>
        <v/>
      </c>
    </row>
    <row r="21" spans="1:65" ht="23" customHeight="1">
      <c r="A21" s="15">
        <f t="shared" si="1"/>
        <v>43927</v>
      </c>
      <c r="B21" s="75">
        <f t="shared" si="7"/>
        <v>43927</v>
      </c>
      <c r="C21" s="119" t="str">
        <f>INDEX('[4]Base de Travail Mensuelle'!$1:$1048576,MATCH($U$8,'[4]Base de Travail Mensuelle'!$A:$A,0),MATCH($B21,'[4]Base de Travail Mensuelle'!$1:$1,0))</f>
        <v>CS Contrôle 8H30-12H / 14H30-18H</v>
      </c>
      <c r="D21" s="120" t="str">
        <f>INDEX([4]Pointage!$1:$1048576,MATCH($U$8,[4]Pointage!$A:$A,0),MATCH(B21,[4]Pointage!$1:$1,0))</f>
        <v>CS Contrôle 8H30-12H / 14H30-18H</v>
      </c>
      <c r="E21" s="48" t="str">
        <f>IF(AND(ISERROR(FIND("&amp;",$D21,1)),ISERROR(FIND("|",$D21,1))),IFERROR(VLOOKUP($D21,[4]RESPONSABLE!$A:$K,11,FALSE),""),IF(ISERROR(FIND("&amp;",$D21,1)),LEFT($D21,FIND("|",$D21,1)-2),IF(ISERROR(FIND("|",$D21,1)),IFERROR(VLOOKUP(LEFT($D21,IF(ISERROR(FIND("&amp;",$D21,1)),FIND("&amp;",$D21,1)-2,FIND("&amp;",$D21,1)-2)),[4]RESPONSABLE!$A:$K,11,FALSE),""),LEFT($D21,FIND("&amp;",$D21,1)-2))))</f>
        <v/>
      </c>
      <c r="F21" s="113" t="str">
        <f>IF(ISERROR(FIND("|",$D21,1)),IFERROR(VLOOKUP($D21,[4]RESPONSABLE!$K:$K,1,FALSE),$D21),LEFT($D21,FIND("|",$D21,1)-2))</f>
        <v>CS Contrôle 8H30-12H / 14H30-18H</v>
      </c>
      <c r="G21" s="49" t="str">
        <f>IF(ISERROR(FIND("|",D21,1)),IFERROR(VLOOKUP(IF(ISERROR(FIND("&amp;",D21,1)),$D21,LEFT($D21,FIND("&amp;",D21,1)-2)),[4]RESPONSABLE!$A:$N,14,FALSE),""),MID(D21,FIND("|",D21,1)+2,999))</f>
        <v/>
      </c>
      <c r="H21" s="29" t="str">
        <f t="shared" si="2"/>
        <v>-</v>
      </c>
      <c r="I21" s="30" t="str">
        <f t="shared" si="3"/>
        <v>-</v>
      </c>
      <c r="J21" s="30" t="str">
        <f t="shared" si="4"/>
        <v>-</v>
      </c>
      <c r="K21" s="31" t="str">
        <f t="shared" si="5"/>
        <v>-</v>
      </c>
      <c r="L21" s="87" t="str">
        <f>IF(AND(M21&gt;0,M21&lt;99),"-",IFERROR(HeureHN(H21,I21,B21,HSN_deb,HSN_fin,TRUE)+IF(J21="-",0,HeureHN(J21,K21,B21,HSN_deb,HSN_fin,TRUE)),"-"))</f>
        <v>-</v>
      </c>
      <c r="M21" s="88" t="str">
        <f>IFERROR(Heuredim(H21,I21,B21,HSN_deb,HSN_fin,TRUE)+IF(J21="-",0,Heuredim(J21,K21,B21,HSN_deb,HSN_fin,TRUE)),"-")</f>
        <v>-</v>
      </c>
      <c r="N21" s="89" t="str">
        <f>IFERROR(HeureHN(H21,I21,B21,HSNu_deb,HSNu_fin,TRUE)+IF(J21="-",0,HeureHN(J21,K21,B21,HSNu_deb,HSNu_fin,TRUE)),"-")</f>
        <v>-</v>
      </c>
      <c r="O21" s="90">
        <f t="shared" si="6"/>
        <v>0</v>
      </c>
      <c r="P21" s="106">
        <f>IFERROR(HeureHN(H21,I21,B21,HPN_deb,HPN_fin,TRUE)+IF(J21="-",0,HeureHN(J21,K21,B21,HPN_deb,HPN_fin,TRUE)),"0")+IF(ISERROR(FIND("&amp;",$F21,1)),IFERROR(VLOOKUP($F21,[4]RESPONSABLE!$A:$E,5,FALSE),"0"),IFERROR(VLOOKUP(LEFT($F21,IF(ISERROR(FIND("&amp;",$F21,1)),FIND("&amp;",$F21,1)-2,FIND("&amp;",$F21,1)-2)),[4]RESPONSABLE!$A:$E,5,FALSE),"0"))</f>
        <v>0</v>
      </c>
      <c r="Q21" s="32">
        <f>IF(ISERROR(FIND("&amp;",$F21,1)),IFERROR(VLOOKUP($F21,[4]RESPONSABLE!$A:$F,6,FALSE),"0"),IFERROR(VLOOKUP(LEFT($F21,IF(ISERROR(FIND("&amp;",$F21,1)),FIND("&amp;",$F21,1)-2,FIND("&amp;",$F21,1)-2)),[4]RESPONSABLE!$A:$F,6,FALSE),"0"))</f>
        <v>0</v>
      </c>
      <c r="T21" s="132">
        <f t="shared" si="8"/>
        <v>6</v>
      </c>
      <c r="U21" s="133">
        <f t="shared" si="20"/>
        <v>43917</v>
      </c>
      <c r="V21" s="134" t="str">
        <f t="shared" si="21"/>
        <v/>
      </c>
      <c r="W21" s="135" t="str">
        <f t="shared" si="22"/>
        <v>-</v>
      </c>
      <c r="X21" s="136" t="str">
        <f t="shared" si="23"/>
        <v>-</v>
      </c>
      <c r="Y21" s="137" t="str">
        <f t="shared" si="24"/>
        <v>-</v>
      </c>
      <c r="Z21" s="138">
        <f t="shared" si="25"/>
        <v>0</v>
      </c>
      <c r="AA21" s="139">
        <f t="shared" si="9"/>
        <v>0</v>
      </c>
      <c r="AB21" s="140">
        <f t="shared" si="10"/>
        <v>0</v>
      </c>
      <c r="AC21" s="3" t="str">
        <f>IF(ISNUMBER(SEARCH("HS presta. Except",$E11)),SUBSTITUTE(MID(INDEX(E11:$E$40,MATCH("HS Presta. Except*",E11:$E$40,0)),4,70),"presta. Except","PRESTATION EXCEPTIONNELLE"),IF(ISNUMBER(SEARCH("RECUP CREDIT",$D11)),IF(AND(MONTH($B11)=5,DAY($B11)=1),$E11,""),IF(ISNUMBER(SEARCH("Presta Except",$E11)),"",$E11)))</f>
        <v/>
      </c>
      <c r="AF21" s="132">
        <f t="shared" si="11"/>
        <v>6</v>
      </c>
      <c r="AG21" s="133">
        <f t="shared" si="26"/>
        <v>43917</v>
      </c>
      <c r="AH21" s="134" t="str">
        <f t="shared" si="12"/>
        <v/>
      </c>
      <c r="AI21" s="135" t="str">
        <f t="shared" si="13"/>
        <v/>
      </c>
      <c r="AJ21" s="136" t="str">
        <f t="shared" si="14"/>
        <v/>
      </c>
      <c r="AK21" s="137" t="str">
        <f t="shared" si="15"/>
        <v/>
      </c>
      <c r="AL21" s="138" t="str">
        <f t="shared" si="16"/>
        <v/>
      </c>
      <c r="AM21" s="139"/>
      <c r="AN21" s="155"/>
      <c r="AO21" s="3" t="str">
        <f>IF(ISNUMBER(SEARCH("HS presta. Except",$E11)),SUBSTITUTE(MID(INDEX(E11:$E$40,MATCH("HS Presta. Except*",E11:$E$40,0)),4,70),"presta. Except","PRESTATION EXCEPTIONNELLE"),"")</f>
        <v/>
      </c>
      <c r="AP21" s="1"/>
      <c r="AR21" s="132">
        <f t="shared" si="17"/>
        <v>6</v>
      </c>
      <c r="AS21" s="133">
        <f t="shared" si="27"/>
        <v>43917</v>
      </c>
      <c r="AT21" s="134" t="str">
        <f t="shared" si="28"/>
        <v/>
      </c>
      <c r="AU21" s="135" t="str">
        <f t="shared" si="29"/>
        <v/>
      </c>
      <c r="AV21" s="136" t="str">
        <f t="shared" si="30"/>
        <v/>
      </c>
      <c r="AW21" s="137" t="str">
        <f t="shared" si="31"/>
        <v/>
      </c>
      <c r="AX21" s="138" t="str">
        <f t="shared" si="32"/>
        <v/>
      </c>
      <c r="AY21" s="139"/>
      <c r="AZ21" s="155"/>
      <c r="BA21" s="3" t="str">
        <f t="shared" si="33"/>
        <v/>
      </c>
      <c r="BD21" s="132">
        <f t="shared" si="18"/>
        <v>6</v>
      </c>
      <c r="BE21" s="133">
        <f t="shared" si="34"/>
        <v>43917</v>
      </c>
      <c r="BF21" s="134"/>
      <c r="BG21" s="135"/>
      <c r="BH21" s="136"/>
      <c r="BI21" s="137"/>
      <c r="BJ21" s="190">
        <f t="shared" si="35"/>
        <v>0</v>
      </c>
      <c r="BK21" s="155">
        <f t="shared" si="19"/>
        <v>0</v>
      </c>
      <c r="BL21" s="155">
        <f t="shared" si="36"/>
        <v>0</v>
      </c>
      <c r="BM21" s="3" t="str">
        <f t="shared" si="37"/>
        <v/>
      </c>
    </row>
    <row r="22" spans="1:65" ht="23" customHeight="1">
      <c r="A22" s="15">
        <f t="shared" si="1"/>
        <v>43928</v>
      </c>
      <c r="B22" s="75">
        <f t="shared" si="7"/>
        <v>43928</v>
      </c>
      <c r="C22" s="119" t="str">
        <f>INDEX('[4]Base de Travail Mensuelle'!$1:$1048576,MATCH($U$8,'[4]Base de Travail Mensuelle'!$A:$A,0),MATCH($B22,'[4]Base de Travail Mensuelle'!$1:$1,0))</f>
        <v>Contrôle 6H-13H30 | 04:00-06:00</v>
      </c>
      <c r="D22" s="120" t="str">
        <f>INDEX([4]Pointage!$1:$1048576,MATCH($U$8,[4]Pointage!$A:$A,0),MATCH(B22,[4]Pointage!$1:$1,0))</f>
        <v>CS Contrôle 8H30-12H / 14H30-18H</v>
      </c>
      <c r="E22" s="48" t="str">
        <f>IF(AND(ISERROR(FIND("&amp;",$D22,1)),ISERROR(FIND("|",$D22,1))),IFERROR(VLOOKUP($D22,[4]RESPONSABLE!$A:$K,11,FALSE),""),IF(ISERROR(FIND("&amp;",$D22,1)),LEFT($D22,FIND("|",$D22,1)-2),IF(ISERROR(FIND("|",$D22,1)),IFERROR(VLOOKUP(LEFT($D22,IF(ISERROR(FIND("&amp;",$D22,1)),FIND("&amp;",$D22,1)-2,FIND("&amp;",$D22,1)-2)),[4]RESPONSABLE!$A:$K,11,FALSE),""),LEFT($D22,FIND("&amp;",$D22,1)-2))))</f>
        <v/>
      </c>
      <c r="F22" s="113" t="str">
        <f>IF(ISERROR(FIND("|",$D22,1)),IFERROR(VLOOKUP($D22,[4]RESPONSABLE!$K:$K,1,FALSE),$D22),LEFT($D22,FIND("|",$D22,1)-2))</f>
        <v>CS Contrôle 8H30-12H / 14H30-18H</v>
      </c>
      <c r="G22" s="49" t="str">
        <f>IF(ISERROR(FIND("|",D22,1)),IFERROR(VLOOKUP(IF(ISERROR(FIND("&amp;",D22,1)),$D22,LEFT($D22,FIND("&amp;",D22,1)-2)),[4]RESPONSABLE!$A:$N,14,FALSE),""),MID(D22,FIND("|",D22,1)+2,999))</f>
        <v/>
      </c>
      <c r="H22" s="29" t="str">
        <f t="shared" si="2"/>
        <v>-</v>
      </c>
      <c r="I22" s="30" t="str">
        <f t="shared" si="3"/>
        <v>-</v>
      </c>
      <c r="J22" s="30" t="str">
        <f t="shared" si="4"/>
        <v>-</v>
      </c>
      <c r="K22" s="31" t="str">
        <f t="shared" si="5"/>
        <v>-</v>
      </c>
      <c r="L22" s="87" t="str">
        <f>IF(AND(M22&gt;0,M22&lt;99),"-",IFERROR(HeureHN(H22,I22,B22,HSN_deb,HSN_fin,TRUE)+IF(J22="-",0,HeureHN(J22,K22,B22,HSN_deb,HSN_fin,TRUE)),"-"))</f>
        <v>-</v>
      </c>
      <c r="M22" s="88" t="str">
        <f>IFERROR(Heuredim(H22,I22,B22,HSN_deb,HSN_fin,TRUE)+IF(J22="-",0,Heuredim(J22,K22,B22,HSN_deb,HSN_fin,TRUE)),"-")</f>
        <v>-</v>
      </c>
      <c r="N22" s="89" t="str">
        <f>IFERROR(HeureHN(H22,I22,B22,HSNu_deb,HSNu_fin,TRUE)+IF(J22="-",0,HeureHN(J22,K22,B22,HSNu_deb,HSNu_fin,TRUE)),"-")</f>
        <v>-</v>
      </c>
      <c r="O22" s="90">
        <f t="shared" si="6"/>
        <v>0</v>
      </c>
      <c r="P22" s="106">
        <f>IFERROR(HeureHN(H22,I22,B22,HPN_deb,HPN_fin,TRUE)+IF(J22="-",0,HeureHN(J22,K22,B22,HPN_deb,HPN_fin,TRUE)),"0")+IF(ISERROR(FIND("&amp;",$F22,1)),IFERROR(VLOOKUP($F22,[4]RESPONSABLE!$A:$E,5,FALSE),"0"),IFERROR(VLOOKUP(LEFT($F22,IF(ISERROR(FIND("&amp;",$F22,1)),FIND("&amp;",$F22,1)-2,FIND("&amp;",$F22,1)-2)),[4]RESPONSABLE!$A:$E,5,FALSE),"0"))</f>
        <v>0</v>
      </c>
      <c r="Q22" s="32">
        <f>IF(ISERROR(FIND("&amp;",$F22,1)),IFERROR(VLOOKUP($F22,[4]RESPONSABLE!$A:$F,6,FALSE),"0"),IFERROR(VLOOKUP(LEFT($F22,IF(ISERROR(FIND("&amp;",$F22,1)),FIND("&amp;",$F22,1)-2,FIND("&amp;",$F22,1)-2)),[4]RESPONSABLE!$A:$F,6,FALSE),"0"))</f>
        <v>0</v>
      </c>
      <c r="T22" s="132">
        <f t="shared" si="8"/>
        <v>7</v>
      </c>
      <c r="U22" s="133">
        <f t="shared" si="20"/>
        <v>43918</v>
      </c>
      <c r="V22" s="134" t="str">
        <f t="shared" si="21"/>
        <v/>
      </c>
      <c r="W22" s="135" t="str">
        <f t="shared" si="22"/>
        <v>-</v>
      </c>
      <c r="X22" s="136" t="str">
        <f t="shared" si="23"/>
        <v>-</v>
      </c>
      <c r="Y22" s="137" t="str">
        <f t="shared" si="24"/>
        <v>-</v>
      </c>
      <c r="Z22" s="138">
        <f t="shared" si="25"/>
        <v>0</v>
      </c>
      <c r="AA22" s="139">
        <f t="shared" si="9"/>
        <v>0</v>
      </c>
      <c r="AB22" s="140">
        <f t="shared" si="10"/>
        <v>0</v>
      </c>
      <c r="AC22" s="3" t="str">
        <f>IF(ISNUMBER(SEARCH("HS presta. Except",$E12)),SUBSTITUTE(MID(INDEX(E12:$E$40,MATCH("HS Presta. Except*",E12:$E$40,0)),4,70),"presta. Except","PRESTATION EXCEPTIONNELLE"),IF(ISNUMBER(SEARCH("RECUP CREDIT",$D12)),IF(AND(MONTH($B12)=5,DAY($B12)=1),$E12,""),IF(ISNUMBER(SEARCH("Presta Except",$E12)),"",$E12)))</f>
        <v/>
      </c>
      <c r="AF22" s="132">
        <f t="shared" si="11"/>
        <v>7</v>
      </c>
      <c r="AG22" s="133">
        <f t="shared" si="26"/>
        <v>43918</v>
      </c>
      <c r="AH22" s="134" t="str">
        <f t="shared" si="12"/>
        <v/>
      </c>
      <c r="AI22" s="135" t="str">
        <f t="shared" si="13"/>
        <v/>
      </c>
      <c r="AJ22" s="136" t="str">
        <f t="shared" si="14"/>
        <v/>
      </c>
      <c r="AK22" s="137" t="str">
        <f t="shared" si="15"/>
        <v/>
      </c>
      <c r="AL22" s="138" t="str">
        <f t="shared" si="16"/>
        <v/>
      </c>
      <c r="AM22" s="139"/>
      <c r="AN22" s="155"/>
      <c r="AO22" s="3" t="str">
        <f>IF(ISNUMBER(SEARCH("HS presta. Except",$E12)),SUBSTITUTE(MID(INDEX(E12:$E$40,MATCH("HS Presta. Except*",E12:$E$40,0)),4,70),"presta. Except","PRESTATION EXCEPTIONNELLE"),"")</f>
        <v/>
      </c>
      <c r="AP22" s="1"/>
      <c r="AR22" s="132">
        <f t="shared" si="17"/>
        <v>7</v>
      </c>
      <c r="AS22" s="133">
        <f t="shared" si="27"/>
        <v>43918</v>
      </c>
      <c r="AT22" s="134" t="str">
        <f t="shared" si="28"/>
        <v/>
      </c>
      <c r="AU22" s="135" t="str">
        <f t="shared" si="29"/>
        <v/>
      </c>
      <c r="AV22" s="136" t="str">
        <f t="shared" si="30"/>
        <v/>
      </c>
      <c r="AW22" s="137" t="str">
        <f t="shared" si="31"/>
        <v/>
      </c>
      <c r="AX22" s="138" t="str">
        <f t="shared" si="32"/>
        <v/>
      </c>
      <c r="AY22" s="139"/>
      <c r="AZ22" s="155"/>
      <c r="BA22" s="3" t="str">
        <f t="shared" si="33"/>
        <v/>
      </c>
      <c r="BD22" s="132">
        <f t="shared" si="18"/>
        <v>7</v>
      </c>
      <c r="BE22" s="133">
        <f t="shared" si="34"/>
        <v>43918</v>
      </c>
      <c r="BF22" s="134"/>
      <c r="BG22" s="135"/>
      <c r="BH22" s="136"/>
      <c r="BI22" s="137"/>
      <c r="BJ22" s="190">
        <f t="shared" si="35"/>
        <v>0</v>
      </c>
      <c r="BK22" s="155">
        <f t="shared" si="19"/>
        <v>0</v>
      </c>
      <c r="BL22" s="155">
        <f t="shared" si="36"/>
        <v>0</v>
      </c>
      <c r="BM22" s="3" t="str">
        <f t="shared" si="37"/>
        <v/>
      </c>
    </row>
    <row r="23" spans="1:65" ht="23" customHeight="1">
      <c r="A23" s="15">
        <f t="shared" si="1"/>
        <v>43929</v>
      </c>
      <c r="B23" s="75">
        <f t="shared" si="7"/>
        <v>43929</v>
      </c>
      <c r="C23" s="119" t="str">
        <f>INDEX('[4]Base de Travail Mensuelle'!$1:$1048576,MATCH($U$8,'[4]Base de Travail Mensuelle'!$A:$A,0),MATCH($B23,'[4]Base de Travail Mensuelle'!$1:$1,0))</f>
        <v>CS Contrôle 8H30-12H / 14H30-18H</v>
      </c>
      <c r="D23" s="120" t="str">
        <f>INDEX([4]Pointage!$1:$1048576,MATCH($U$8,[4]Pointage!$A:$A,0),MATCH(B23,[4]Pointage!$1:$1,0))</f>
        <v>CS Contrôle 8H30-12H / 14H30-18H</v>
      </c>
      <c r="E23" s="48" t="str">
        <f>IF(AND(ISERROR(FIND("&amp;",$D23,1)),ISERROR(FIND("|",$D23,1))),IFERROR(VLOOKUP($D23,[4]RESPONSABLE!$A:$K,11,FALSE),""),IF(ISERROR(FIND("&amp;",$D23,1)),LEFT($D23,FIND("|",$D23,1)-2),IF(ISERROR(FIND("|",$D23,1)),IFERROR(VLOOKUP(LEFT($D23,IF(ISERROR(FIND("&amp;",$D23,1)),FIND("&amp;",$D23,1)-2,FIND("&amp;",$D23,1)-2)),[4]RESPONSABLE!$A:$K,11,FALSE),""),LEFT($D23,FIND("&amp;",$D23,1)-2))))</f>
        <v/>
      </c>
      <c r="F23" s="113" t="str">
        <f>IF(ISERROR(FIND("|",$D23,1)),IFERROR(VLOOKUP($D23,[4]RESPONSABLE!$K:$K,1,FALSE),$D23),LEFT($D23,FIND("|",$D23,1)-2))</f>
        <v>CS Contrôle 8H30-12H / 14H30-18H</v>
      </c>
      <c r="G23" s="49" t="str">
        <f>IF(ISERROR(FIND("|",D23,1)),IFERROR(VLOOKUP(IF(ISERROR(FIND("&amp;",D23,1)),$D23,LEFT($D23,FIND("&amp;",D23,1)-2)),[4]RESPONSABLE!$A:$N,14,FALSE),""),MID(D23,FIND("|",D23,1)+2,999))</f>
        <v/>
      </c>
      <c r="H23" s="29" t="str">
        <f t="shared" si="2"/>
        <v>-</v>
      </c>
      <c r="I23" s="30" t="str">
        <f t="shared" si="3"/>
        <v>-</v>
      </c>
      <c r="J23" s="30" t="str">
        <f t="shared" si="4"/>
        <v>-</v>
      </c>
      <c r="K23" s="31" t="str">
        <f t="shared" si="5"/>
        <v>-</v>
      </c>
      <c r="L23" s="87" t="str">
        <f>IF(AND(M23&gt;0,M23&lt;99),"-",IFERROR(HeureHN(H23,I23,B23,HSN_deb,HSN_fin,TRUE)+IF(J23="-",0,HeureHN(J23,K23,B23,HSN_deb,HSN_fin,TRUE)),"-"))</f>
        <v>-</v>
      </c>
      <c r="M23" s="88" t="str">
        <f>IFERROR(Heuredim(H23,I23,B23,HSN_deb,HSN_fin,TRUE)+IF(J23="-",0,Heuredim(J23,K23,B23,HSN_deb,HSN_fin,TRUE)),"-")</f>
        <v>-</v>
      </c>
      <c r="N23" s="89" t="str">
        <f>IFERROR(HeureHN(H23,I23,B23,HSNu_deb,HSNu_fin,TRUE)+IF(J23="-",0,HeureHN(J23,K23,B23,HSNu_deb,HSNu_fin,TRUE)),"-")</f>
        <v>-</v>
      </c>
      <c r="O23" s="90">
        <f t="shared" si="6"/>
        <v>0</v>
      </c>
      <c r="P23" s="106">
        <f>IFERROR(HeureHN(H23,I23,B23,HPN_deb,HPN_fin,TRUE)+IF(J23="-",0,HeureHN(J23,K23,B23,HPN_deb,HPN_fin,TRUE)),"0")+IF(ISERROR(FIND("&amp;",$F23,1)),IFERROR(VLOOKUP($F23,[4]RESPONSABLE!$A:$E,5,FALSE),"0"),IFERROR(VLOOKUP(LEFT($F23,IF(ISERROR(FIND("&amp;",$F23,1)),FIND("&amp;",$F23,1)-2,FIND("&amp;",$F23,1)-2)),[4]RESPONSABLE!$A:$E,5,FALSE),"0"))</f>
        <v>0</v>
      </c>
      <c r="Q23" s="32">
        <f>IF(ISERROR(FIND("&amp;",$F23,1)),IFERROR(VLOOKUP($F23,[4]RESPONSABLE!$A:$F,6,FALSE),"0"),IFERROR(VLOOKUP(LEFT($F23,IF(ISERROR(FIND("&amp;",$F23,1)),FIND("&amp;",$F23,1)-2,FIND("&amp;",$F23,1)-2)),[4]RESPONSABLE!$A:$F,6,FALSE),"0"))</f>
        <v>0</v>
      </c>
      <c r="T23" s="132">
        <f t="shared" si="8"/>
        <v>1</v>
      </c>
      <c r="U23" s="133">
        <f t="shared" si="20"/>
        <v>43919</v>
      </c>
      <c r="V23" s="134" t="str">
        <f t="shared" si="21"/>
        <v/>
      </c>
      <c r="W23" s="135" t="str">
        <f t="shared" si="22"/>
        <v>-</v>
      </c>
      <c r="X23" s="136" t="str">
        <f t="shared" si="23"/>
        <v>-</v>
      </c>
      <c r="Y23" s="137" t="str">
        <f t="shared" si="24"/>
        <v>-</v>
      </c>
      <c r="Z23" s="138">
        <f t="shared" si="25"/>
        <v>0</v>
      </c>
      <c r="AA23" s="139">
        <f t="shared" si="9"/>
        <v>0</v>
      </c>
      <c r="AB23" s="140">
        <f t="shared" si="10"/>
        <v>0</v>
      </c>
      <c r="AC23" s="3" t="str">
        <f>IF(ISNUMBER(SEARCH("HS presta. Except",$E13)),SUBSTITUTE(MID(INDEX(E13:$E$40,MATCH("HS Presta. Except*",E13:$E$40,0)),4,70),"presta. Except","PRESTATION EXCEPTIONNELLE"),IF(ISNUMBER(SEARCH("RECUP CREDIT",$D13)),IF(AND(MONTH($B13)=5,DAY($B13)=1),$E13,""),IF(ISNUMBER(SEARCH("Presta Except",$E13)),"",$E13)))</f>
        <v/>
      </c>
      <c r="AF23" s="132">
        <f t="shared" si="11"/>
        <v>1</v>
      </c>
      <c r="AG23" s="133">
        <f t="shared" si="26"/>
        <v>43919</v>
      </c>
      <c r="AH23" s="134" t="str">
        <f t="shared" si="12"/>
        <v/>
      </c>
      <c r="AI23" s="135" t="str">
        <f t="shared" si="13"/>
        <v/>
      </c>
      <c r="AJ23" s="136" t="str">
        <f t="shared" si="14"/>
        <v/>
      </c>
      <c r="AK23" s="137" t="str">
        <f t="shared" si="15"/>
        <v/>
      </c>
      <c r="AL23" s="138" t="str">
        <f t="shared" si="16"/>
        <v/>
      </c>
      <c r="AM23" s="139"/>
      <c r="AN23" s="155"/>
      <c r="AO23" s="3" t="str">
        <f>IF(ISNUMBER(SEARCH("HS presta. Except",$E13)),SUBSTITUTE(MID(INDEX(E13:$E$40,MATCH("HS Presta. Except*",E13:$E$40,0)),4,70),"presta. Except","PRESTATION EXCEPTIONNELLE"),"")</f>
        <v/>
      </c>
      <c r="AP23" s="1"/>
      <c r="AR23" s="132">
        <f t="shared" si="17"/>
        <v>1</v>
      </c>
      <c r="AS23" s="133">
        <f t="shared" si="27"/>
        <v>43919</v>
      </c>
      <c r="AT23" s="134" t="str">
        <f t="shared" si="28"/>
        <v/>
      </c>
      <c r="AU23" s="135" t="str">
        <f t="shared" si="29"/>
        <v/>
      </c>
      <c r="AV23" s="136" t="str">
        <f t="shared" si="30"/>
        <v/>
      </c>
      <c r="AW23" s="137" t="str">
        <f t="shared" si="31"/>
        <v/>
      </c>
      <c r="AX23" s="138" t="str">
        <f t="shared" si="32"/>
        <v/>
      </c>
      <c r="AY23" s="139"/>
      <c r="AZ23" s="155"/>
      <c r="BA23" s="3" t="str">
        <f t="shared" si="33"/>
        <v/>
      </c>
      <c r="BD23" s="132">
        <f t="shared" si="18"/>
        <v>1</v>
      </c>
      <c r="BE23" s="133">
        <f t="shared" si="34"/>
        <v>43919</v>
      </c>
      <c r="BF23" s="134"/>
      <c r="BG23" s="135"/>
      <c r="BH23" s="136"/>
      <c r="BI23" s="137"/>
      <c r="BJ23" s="190">
        <f t="shared" si="35"/>
        <v>0</v>
      </c>
      <c r="BK23" s="155">
        <f t="shared" si="19"/>
        <v>0</v>
      </c>
      <c r="BL23" s="155">
        <f t="shared" si="36"/>
        <v>0</v>
      </c>
      <c r="BM23" s="3" t="str">
        <f t="shared" si="37"/>
        <v/>
      </c>
    </row>
    <row r="24" spans="1:65" ht="23" customHeight="1">
      <c r="A24" s="15">
        <f t="shared" si="1"/>
        <v>43930</v>
      </c>
      <c r="B24" s="75">
        <f t="shared" si="7"/>
        <v>43930</v>
      </c>
      <c r="C24" s="119" t="str">
        <f>INDEX('[4]Base de Travail Mensuelle'!$1:$1048576,MATCH($U$8,'[4]Base de Travail Mensuelle'!$A:$A,0),MATCH($B24,'[4]Base de Travail Mensuelle'!$1:$1,0))</f>
        <v>Contrôle 6H-13H30 | 04:00-06:00</v>
      </c>
      <c r="D24" s="120" t="str">
        <f>INDEX([4]Pointage!$1:$1048576,MATCH($U$8,[4]Pointage!$A:$A,0),MATCH(B24,[4]Pointage!$1:$1,0))</f>
        <v>Contrôle 6H-13H30 | 04:00-06:00</v>
      </c>
      <c r="E24" s="48" t="str">
        <f>IF(AND(ISERROR(FIND("&amp;",$D24,1)),ISERROR(FIND("|",$D24,1))),IFERROR(VLOOKUP($D24,[4]RESPONSABLE!$A:$K,11,FALSE),""),IF(ISERROR(FIND("&amp;",$D24,1)),LEFT($D24,FIND("|",$D24,1)-2),IF(ISERROR(FIND("|",$D24,1)),IFERROR(VLOOKUP(LEFT($D24,IF(ISERROR(FIND("&amp;",$D24,1)),FIND("&amp;",$D24,1)-2,FIND("&amp;",$D24,1)-2)),[4]RESPONSABLE!$A:$K,11,FALSE),""),LEFT($D24,FIND("&amp;",$D24,1)-2))))</f>
        <v>Contrôle 6H-13H30</v>
      </c>
      <c r="F24" s="113" t="str">
        <f>IF(ISERROR(FIND("|",$D24,1)),IFERROR(VLOOKUP($D24,[4]RESPONSABLE!$K:$K,1,FALSE),$D24),LEFT($D24,FIND("|",$D24,1)-2))</f>
        <v>Contrôle 6H-13H30</v>
      </c>
      <c r="G24" s="49" t="str">
        <f>IF(ISERROR(FIND("|",D24,1)),IFERROR(VLOOKUP(IF(ISERROR(FIND("&amp;",D24,1)),$D24,LEFT($D24,FIND("&amp;",D24,1)-2)),[4]RESPONSABLE!$A:$N,14,FALSE),""),MID(D24,FIND("|",D24,1)+2,999))</f>
        <v>04:00-06:00</v>
      </c>
      <c r="H24" s="29">
        <f t="shared" si="2"/>
        <v>0.16666666666666666</v>
      </c>
      <c r="I24" s="30">
        <f t="shared" si="3"/>
        <v>0.25</v>
      </c>
      <c r="J24" s="30" t="str">
        <f t="shared" si="4"/>
        <v>-</v>
      </c>
      <c r="K24" s="31" t="str">
        <f t="shared" si="5"/>
        <v>-</v>
      </c>
      <c r="L24" s="87">
        <f ca="1">IF(AND(M24&gt;0,M24&lt;99),"-",IFERROR(HeureHN(H24,I24,B24,HSN_deb,HSN_fin,TRUE)+IF(J24="-",0,HeureHN(J24,K24,B24,HSN_deb,HSN_fin,TRUE)),"-"))</f>
        <v>0</v>
      </c>
      <c r="M24" s="88" t="str">
        <f ca="1">IFERROR(Heuredim(H24,I24,B24,HSN_deb,HSN_fin,TRUE)+IF(J24="-",0,Heuredim(J24,K24,B24,HSN_deb,HSN_fin,TRUE)),"-")</f>
        <v>-</v>
      </c>
      <c r="N24" s="89">
        <f ca="1">IFERROR(HeureHN(H24,I24,B24,HSNu_deb,HSNu_fin,TRUE)+IF(J24="-",0,HeureHN(J24,K24,B24,HSNu_deb,HSNu_fin,TRUE)),"-")</f>
        <v>2</v>
      </c>
      <c r="O24" s="90">
        <f t="shared" ca="1" si="6"/>
        <v>2</v>
      </c>
      <c r="P24" s="106">
        <f ca="1">IFERROR(HeureHN(H24,I24,B24,HPN_deb,HPN_fin,TRUE)+IF(J24="-",0,HeureHN(J24,K24,B24,HPN_deb,HPN_fin,TRUE)),"0")+IF(ISERROR(FIND("&amp;",$F24,1)),IFERROR(VLOOKUP($F24,[4]RESPONSABLE!$A:$E,5,FALSE),"0"),IFERROR(VLOOKUP(LEFT($F24,IF(ISERROR(FIND("&amp;",$F24,1)),FIND("&amp;",$F24,1)-2,FIND("&amp;",$F24,1)-2)),[4]RESPONSABLE!$A:$E,5,FALSE),"0"))</f>
        <v>2</v>
      </c>
      <c r="Q24" s="32">
        <f>IF(ISERROR(FIND("&amp;",$F24,1)),IFERROR(VLOOKUP($F24,[4]RESPONSABLE!$A:$F,6,FALSE),"0"),IFERROR(VLOOKUP(LEFT($F24,IF(ISERROR(FIND("&amp;",$F24,1)),FIND("&amp;",$F24,1)-2,FIND("&amp;",$F24,1)-2)),[4]RESPONSABLE!$A:$F,6,FALSE),"0"))</f>
        <v>0</v>
      </c>
      <c r="T24" s="132">
        <f t="shared" si="8"/>
        <v>2</v>
      </c>
      <c r="U24" s="133">
        <f t="shared" si="20"/>
        <v>43920</v>
      </c>
      <c r="V24" s="134" t="str">
        <f t="shared" si="21"/>
        <v/>
      </c>
      <c r="W24" s="135" t="str">
        <f t="shared" si="22"/>
        <v>-</v>
      </c>
      <c r="X24" s="136" t="str">
        <f t="shared" si="23"/>
        <v>-</v>
      </c>
      <c r="Y24" s="137" t="str">
        <f t="shared" si="24"/>
        <v>-</v>
      </c>
      <c r="Z24" s="138">
        <f t="shared" si="25"/>
        <v>0</v>
      </c>
      <c r="AA24" s="139">
        <f t="shared" si="9"/>
        <v>0</v>
      </c>
      <c r="AB24" s="140">
        <f t="shared" si="10"/>
        <v>0</v>
      </c>
      <c r="AC24" s="3" t="str">
        <f>IF(ISNUMBER(SEARCH("HS presta. Except",$E14)),SUBSTITUTE(MID(INDEX(E14:$E$40,MATCH("HS Presta. Except*",E14:$E$40,0)),4,70),"presta. Except","PRESTATION EXCEPTIONNELLE"),IF(ISNUMBER(SEARCH("RECUP CREDIT",$D14)),IF(AND(MONTH($B14)=5,DAY($B14)=1),$E14,""),IF(ISNUMBER(SEARCH("Presta Except",$E14)),"",$E14)))</f>
        <v/>
      </c>
      <c r="AF24" s="132">
        <f t="shared" si="11"/>
        <v>2</v>
      </c>
      <c r="AG24" s="133">
        <f t="shared" si="26"/>
        <v>43920</v>
      </c>
      <c r="AH24" s="134" t="str">
        <f t="shared" si="12"/>
        <v/>
      </c>
      <c r="AI24" s="135" t="str">
        <f t="shared" si="13"/>
        <v/>
      </c>
      <c r="AJ24" s="136" t="str">
        <f t="shared" si="14"/>
        <v/>
      </c>
      <c r="AK24" s="137" t="str">
        <f t="shared" si="15"/>
        <v/>
      </c>
      <c r="AL24" s="138" t="str">
        <f t="shared" si="16"/>
        <v/>
      </c>
      <c r="AM24" s="139"/>
      <c r="AN24" s="155"/>
      <c r="AO24" s="3" t="str">
        <f>IF(ISNUMBER(SEARCH("HS presta. Except",$E14)),SUBSTITUTE(MID(INDEX(E14:$E$40,MATCH("HS Presta. Except*",E14:$E$40,0)),4,70),"presta. Except","PRESTATION EXCEPTIONNELLE"),"")</f>
        <v/>
      </c>
      <c r="AP24" s="1"/>
      <c r="AR24" s="132">
        <f t="shared" si="17"/>
        <v>2</v>
      </c>
      <c r="AS24" s="133">
        <f t="shared" si="27"/>
        <v>43920</v>
      </c>
      <c r="AT24" s="134" t="str">
        <f t="shared" si="28"/>
        <v/>
      </c>
      <c r="AU24" s="135" t="str">
        <f t="shared" si="29"/>
        <v/>
      </c>
      <c r="AV24" s="136" t="str">
        <f t="shared" si="30"/>
        <v/>
      </c>
      <c r="AW24" s="137" t="str">
        <f t="shared" si="31"/>
        <v/>
      </c>
      <c r="AX24" s="138" t="str">
        <f t="shared" si="32"/>
        <v/>
      </c>
      <c r="AY24" s="139"/>
      <c r="AZ24" s="155"/>
      <c r="BA24" s="3" t="str">
        <f t="shared" si="33"/>
        <v/>
      </c>
      <c r="BD24" s="132">
        <f t="shared" si="18"/>
        <v>2</v>
      </c>
      <c r="BE24" s="133">
        <f t="shared" si="34"/>
        <v>43920</v>
      </c>
      <c r="BF24" s="134"/>
      <c r="BG24" s="135"/>
      <c r="BH24" s="136"/>
      <c r="BI24" s="137"/>
      <c r="BJ24" s="190">
        <f t="shared" si="35"/>
        <v>0</v>
      </c>
      <c r="BK24" s="155">
        <f t="shared" si="19"/>
        <v>0</v>
      </c>
      <c r="BL24" s="155">
        <f t="shared" si="36"/>
        <v>0</v>
      </c>
      <c r="BM24" s="3" t="str">
        <f t="shared" si="37"/>
        <v/>
      </c>
    </row>
    <row r="25" spans="1:65" ht="23" customHeight="1">
      <c r="A25" s="15">
        <f t="shared" si="1"/>
        <v>43931</v>
      </c>
      <c r="B25" s="75">
        <f t="shared" si="7"/>
        <v>43931</v>
      </c>
      <c r="C25" s="119" t="str">
        <f>INDEX('[4]Base de Travail Mensuelle'!$1:$1048576,MATCH($U$8,'[4]Base de Travail Mensuelle'!$A:$A,0),MATCH($B25,'[4]Base de Travail Mensuelle'!$1:$1,0))</f>
        <v>CS Contrôle 8H30-12H / 14H30-18H</v>
      </c>
      <c r="D25" s="120" t="str">
        <f>INDEX([4]Pointage!$1:$1048576,MATCH($U$8,[4]Pointage!$A:$A,0),MATCH(B25,[4]Pointage!$1:$1,0))</f>
        <v>CS Contrôle 8H30-12H / 14H30-18H</v>
      </c>
      <c r="E25" s="48" t="str">
        <f>IF(AND(ISERROR(FIND("&amp;",$D25,1)),ISERROR(FIND("|",$D25,1))),IFERROR(VLOOKUP($D25,[4]RESPONSABLE!$A:$K,11,FALSE),""),IF(ISERROR(FIND("&amp;",$D25,1)),LEFT($D25,FIND("|",$D25,1)-2),IF(ISERROR(FIND("|",$D25,1)),IFERROR(VLOOKUP(LEFT($D25,IF(ISERROR(FIND("&amp;",$D25,1)),FIND("&amp;",$D25,1)-2,FIND("&amp;",$D25,1)-2)),[4]RESPONSABLE!$A:$K,11,FALSE),""),LEFT($D25,FIND("&amp;",$D25,1)-2))))</f>
        <v/>
      </c>
      <c r="F25" s="113" t="str">
        <f>IF(ISERROR(FIND("|",$D25,1)),IFERROR(VLOOKUP($D25,[4]RESPONSABLE!$K:$K,1,FALSE),$D25),LEFT($D25,FIND("|",$D25,1)-2))</f>
        <v>CS Contrôle 8H30-12H / 14H30-18H</v>
      </c>
      <c r="G25" s="49" t="str">
        <f>IF(ISERROR(FIND("|",D25,1)),IFERROR(VLOOKUP(IF(ISERROR(FIND("&amp;",D25,1)),$D25,LEFT($D25,FIND("&amp;",D25,1)-2)),[4]RESPONSABLE!$A:$N,14,FALSE),""),MID(D25,FIND("|",D25,1)+2,999))</f>
        <v/>
      </c>
      <c r="H25" s="29" t="str">
        <f t="shared" si="2"/>
        <v>-</v>
      </c>
      <c r="I25" s="30" t="str">
        <f t="shared" si="3"/>
        <v>-</v>
      </c>
      <c r="J25" s="30" t="str">
        <f t="shared" si="4"/>
        <v>-</v>
      </c>
      <c r="K25" s="31" t="str">
        <f t="shared" si="5"/>
        <v>-</v>
      </c>
      <c r="L25" s="87" t="str">
        <f>IF(AND(M25&gt;0,M25&lt;99),"-",IFERROR(HeureHN(H25,I25,B25,HSN_deb,HSN_fin,TRUE)+IF(J25="-",0,HeureHN(J25,K25,B25,HSN_deb,HSN_fin,TRUE)),"-"))</f>
        <v>-</v>
      </c>
      <c r="M25" s="88" t="str">
        <f>IFERROR(Heuredim(H25,I25,B25,HSN_deb,HSN_fin,TRUE)+IF(J25="-",0,Heuredim(J25,K25,B25,HSN_deb,HSN_fin,TRUE)),"-")</f>
        <v>-</v>
      </c>
      <c r="N25" s="89" t="str">
        <f>IFERROR(HeureHN(H25,I25,B25,HSNu_deb,HSNu_fin,TRUE)+IF(J25="-",0,HeureHN(J25,K25,B25,HSNu_deb,HSNu_fin,TRUE)),"-")</f>
        <v>-</v>
      </c>
      <c r="O25" s="90">
        <f t="shared" si="6"/>
        <v>0</v>
      </c>
      <c r="P25" s="106">
        <f>IFERROR(HeureHN(H25,I25,B25,HPN_deb,HPN_fin,TRUE)+IF(J25="-",0,HeureHN(J25,K25,B25,HPN_deb,HPN_fin,TRUE)),"0")+IF(ISERROR(FIND("&amp;",$F25,1)),IFERROR(VLOOKUP($F25,[4]RESPONSABLE!$A:$E,5,FALSE),"0"),IFERROR(VLOOKUP(LEFT($F25,IF(ISERROR(FIND("&amp;",$F25,1)),FIND("&amp;",$F25,1)-2,FIND("&amp;",$F25,1)-2)),[4]RESPONSABLE!$A:$E,5,FALSE),"0"))</f>
        <v>0</v>
      </c>
      <c r="Q25" s="32">
        <f>IF(ISERROR(FIND("&amp;",$F25,1)),IFERROR(VLOOKUP($F25,[4]RESPONSABLE!$A:$F,6,FALSE),"0"),IFERROR(VLOOKUP(LEFT($F25,IF(ISERROR(FIND("&amp;",$F25,1)),FIND("&amp;",$F25,1)-2,FIND("&amp;",$F25,1)-2)),[4]RESPONSABLE!$A:$F,6,FALSE),"0"))</f>
        <v>0</v>
      </c>
      <c r="T25" s="132">
        <f t="shared" si="8"/>
        <v>3</v>
      </c>
      <c r="U25" s="133">
        <f t="shared" si="20"/>
        <v>43921</v>
      </c>
      <c r="V25" s="134" t="str">
        <f t="shared" si="21"/>
        <v/>
      </c>
      <c r="W25" s="135" t="str">
        <f t="shared" si="22"/>
        <v>-</v>
      </c>
      <c r="X25" s="136" t="str">
        <f t="shared" si="23"/>
        <v>-</v>
      </c>
      <c r="Y25" s="137" t="str">
        <f t="shared" si="24"/>
        <v>-</v>
      </c>
      <c r="Z25" s="138">
        <f t="shared" si="25"/>
        <v>0</v>
      </c>
      <c r="AA25" s="139">
        <f t="shared" si="9"/>
        <v>0</v>
      </c>
      <c r="AB25" s="140">
        <f t="shared" si="10"/>
        <v>0</v>
      </c>
      <c r="AC25" s="3" t="str">
        <f>IF(ISNUMBER(SEARCH("HS presta. Except",$E15)),SUBSTITUTE(MID(INDEX(E15:$E$40,MATCH("HS Presta. Except*",E15:$E$40,0)),4,70),"presta. Except","PRESTATION EXCEPTIONNELLE"),IF(ISNUMBER(SEARCH("RECUP CREDIT",$D15)),IF(AND(MONTH($B15)=5,DAY($B15)=1),$E15,""),IF(ISNUMBER(SEARCH("Presta Except",$E15)),"",$E15)))</f>
        <v/>
      </c>
      <c r="AF25" s="132">
        <f t="shared" si="11"/>
        <v>3</v>
      </c>
      <c r="AG25" s="133">
        <f t="shared" si="26"/>
        <v>43921</v>
      </c>
      <c r="AH25" s="134" t="str">
        <f t="shared" si="12"/>
        <v/>
      </c>
      <c r="AI25" s="135" t="str">
        <f t="shared" si="13"/>
        <v/>
      </c>
      <c r="AJ25" s="136" t="str">
        <f t="shared" si="14"/>
        <v/>
      </c>
      <c r="AK25" s="137" t="str">
        <f t="shared" si="15"/>
        <v/>
      </c>
      <c r="AL25" s="138" t="str">
        <f t="shared" si="16"/>
        <v/>
      </c>
      <c r="AM25" s="139"/>
      <c r="AN25" s="155"/>
      <c r="AO25" s="3" t="str">
        <f>IF(ISNUMBER(SEARCH("HS presta. Except",$E15)),SUBSTITUTE(MID(INDEX(E15:$E$40,MATCH("HS Presta. Except*",E15:$E$40,0)),4,70),"presta. Except","PRESTATION EXCEPTIONNELLE"),"")</f>
        <v/>
      </c>
      <c r="AP25" s="1"/>
      <c r="AR25" s="132">
        <f t="shared" si="17"/>
        <v>3</v>
      </c>
      <c r="AS25" s="133">
        <f t="shared" si="27"/>
        <v>43921</v>
      </c>
      <c r="AT25" s="134" t="str">
        <f t="shared" si="28"/>
        <v/>
      </c>
      <c r="AU25" s="135" t="str">
        <f t="shared" si="29"/>
        <v/>
      </c>
      <c r="AV25" s="136" t="str">
        <f t="shared" si="30"/>
        <v/>
      </c>
      <c r="AW25" s="137" t="str">
        <f t="shared" si="31"/>
        <v/>
      </c>
      <c r="AX25" s="138" t="str">
        <f t="shared" si="32"/>
        <v/>
      </c>
      <c r="AY25" s="139"/>
      <c r="AZ25" s="155"/>
      <c r="BA25" s="3" t="str">
        <f t="shared" si="33"/>
        <v/>
      </c>
      <c r="BD25" s="132">
        <f t="shared" si="18"/>
        <v>3</v>
      </c>
      <c r="BE25" s="133">
        <f t="shared" si="34"/>
        <v>43921</v>
      </c>
      <c r="BF25" s="134"/>
      <c r="BG25" s="135"/>
      <c r="BH25" s="136"/>
      <c r="BI25" s="137"/>
      <c r="BJ25" s="190">
        <f t="shared" si="35"/>
        <v>0</v>
      </c>
      <c r="BK25" s="155">
        <f t="shared" si="19"/>
        <v>0</v>
      </c>
      <c r="BL25" s="155">
        <f t="shared" si="36"/>
        <v>0</v>
      </c>
      <c r="BM25" s="3" t="str">
        <f t="shared" si="37"/>
        <v/>
      </c>
    </row>
    <row r="26" spans="1:65" ht="23" customHeight="1">
      <c r="A26" s="15">
        <f t="shared" si="1"/>
        <v>43932</v>
      </c>
      <c r="B26" s="75">
        <f t="shared" si="7"/>
        <v>43932</v>
      </c>
      <c r="C26" s="119" t="str">
        <f>INDEX('[4]Base de Travail Mensuelle'!$1:$1048576,MATCH($U$8,'[4]Base de Travail Mensuelle'!$A:$A,0),MATCH($B26,'[4]Base de Travail Mensuelle'!$1:$1,0))</f>
        <v>REPOS</v>
      </c>
      <c r="D26" s="120" t="str">
        <f>INDEX([4]Pointage!$1:$1048576,MATCH($U$8,[4]Pointage!$A:$A,0),MATCH(B26,[4]Pointage!$1:$1,0))</f>
        <v>REPOS</v>
      </c>
      <c r="E26" s="48" t="str">
        <f>IF(AND(ISERROR(FIND("&amp;",$D26,1)),ISERROR(FIND("|",$D26,1))),IFERROR(VLOOKUP($D26,[4]RESPONSABLE!$A:$K,11,FALSE),""),IF(ISERROR(FIND("&amp;",$D26,1)),LEFT($D26,FIND("|",$D26,1)-2),IF(ISERROR(FIND("|",$D26,1)),IFERROR(VLOOKUP(LEFT($D26,IF(ISERROR(FIND("&amp;",$D26,1)),FIND("&amp;",$D26,1)-2,FIND("&amp;",$D26,1)-2)),[4]RESPONSABLE!$A:$K,11,FALSE),""),LEFT($D26,FIND("&amp;",$D26,1)-2))))</f>
        <v/>
      </c>
      <c r="F26" s="113" t="str">
        <f>IF(ISERROR(FIND("|",$D26,1)),IFERROR(VLOOKUP($D26,[4]RESPONSABLE!$K:$K,1,FALSE),$D26),LEFT($D26,FIND("|",$D26,1)-2))</f>
        <v>REPOS</v>
      </c>
      <c r="G26" s="49" t="str">
        <f>IF(ISERROR(FIND("|",D26,1)),IFERROR(VLOOKUP(IF(ISERROR(FIND("&amp;",D26,1)),$D26,LEFT($D26,FIND("&amp;",D26,1)-2)),[4]RESPONSABLE!$A:$N,14,FALSE),""),MID(D26,FIND("|",D26,1)+2,999))</f>
        <v/>
      </c>
      <c r="H26" s="29" t="str">
        <f t="shared" si="2"/>
        <v>-</v>
      </c>
      <c r="I26" s="30" t="str">
        <f t="shared" si="3"/>
        <v>-</v>
      </c>
      <c r="J26" s="30" t="str">
        <f t="shared" si="4"/>
        <v>-</v>
      </c>
      <c r="K26" s="31" t="str">
        <f t="shared" si="5"/>
        <v>-</v>
      </c>
      <c r="L26" s="87" t="str">
        <f>IF(AND(M26&gt;0,M26&lt;99),"-",IFERROR(HeureHN(H26,I26,B26,HSN_deb,HSN_fin,TRUE)+IF(J26="-",0,HeureHN(J26,K26,B26,HSN_deb,HSN_fin,TRUE)),"-"))</f>
        <v>-</v>
      </c>
      <c r="M26" s="88" t="str">
        <f>IFERROR(Heuredim(H26,I26,B26,HSN_deb,HSN_fin,TRUE)+IF(J26="-",0,Heuredim(J26,K26,B26,HSN_deb,HSN_fin,TRUE)),"-")</f>
        <v>-</v>
      </c>
      <c r="N26" s="89" t="str">
        <f>IFERROR(HeureHN(H26,I26,B26,HSNu_deb,HSNu_fin,TRUE)+IF(J26="-",0,HeureHN(J26,K26,B26,HSNu_deb,HSNu_fin,TRUE)),"-")</f>
        <v>-</v>
      </c>
      <c r="O26" s="90">
        <f t="shared" si="6"/>
        <v>0</v>
      </c>
      <c r="P26" s="106">
        <f>IFERROR(HeureHN(H26,I26,B26,HPN_deb,HPN_fin,TRUE)+IF(J26="-",0,HeureHN(J26,K26,B26,HPN_deb,HPN_fin,TRUE)),"0")+IF(ISERROR(FIND("&amp;",$F26,1)),IFERROR(VLOOKUP($F26,[4]RESPONSABLE!$A:$E,5,FALSE),"0"),IFERROR(VLOOKUP(LEFT($F26,IF(ISERROR(FIND("&amp;",$F26,1)),FIND("&amp;",$F26,1)-2,FIND("&amp;",$F26,1)-2)),[4]RESPONSABLE!$A:$E,5,FALSE),"0"))</f>
        <v>0</v>
      </c>
      <c r="Q26" s="32">
        <f>IF(ISERROR(FIND("&amp;",$F26,1)),IFERROR(VLOOKUP($F26,[4]RESPONSABLE!$A:$F,6,FALSE),"0"),IFERROR(VLOOKUP(LEFT($F26,IF(ISERROR(FIND("&amp;",$F26,1)),FIND("&amp;",$F26,1)-2,FIND("&amp;",$F26,1)-2)),[4]RESPONSABLE!$A:$F,6,FALSE),"0"))</f>
        <v>0</v>
      </c>
      <c r="T26" s="132">
        <f t="shared" si="8"/>
        <v>4</v>
      </c>
      <c r="U26" s="133">
        <f t="shared" si="20"/>
        <v>43922</v>
      </c>
      <c r="V26" s="134" t="str">
        <f t="shared" si="21"/>
        <v/>
      </c>
      <c r="W26" s="135" t="str">
        <f t="shared" si="22"/>
        <v>-</v>
      </c>
      <c r="X26" s="136" t="str">
        <f t="shared" si="23"/>
        <v>-</v>
      </c>
      <c r="Y26" s="137" t="str">
        <f t="shared" si="24"/>
        <v>-</v>
      </c>
      <c r="Z26" s="138">
        <f t="shared" si="25"/>
        <v>0</v>
      </c>
      <c r="AA26" s="139">
        <f t="shared" si="9"/>
        <v>0</v>
      </c>
      <c r="AB26" s="140">
        <f t="shared" si="10"/>
        <v>0</v>
      </c>
      <c r="AC26" s="3" t="str">
        <f>IF(ISNUMBER(SEARCH("HS presta. Except",$E16)),SUBSTITUTE(MID(INDEX(E16:$E$40,MATCH("HS Presta. Except*",E16:$E$40,0)),4,70),"presta. Except","PRESTATION EXCEPTIONNELLE"),IF(ISNUMBER(SEARCH("RECUP CREDIT",$D16)),IF(AND(MONTH($B16)=5,DAY($B16)=1),$E16,""),IF(ISNUMBER(SEARCH("Presta Except",$E16)),"",$E16)))</f>
        <v/>
      </c>
      <c r="AF26" s="132">
        <f t="shared" si="11"/>
        <v>4</v>
      </c>
      <c r="AG26" s="133">
        <f t="shared" si="26"/>
        <v>43922</v>
      </c>
      <c r="AH26" s="134" t="str">
        <f t="shared" si="12"/>
        <v/>
      </c>
      <c r="AI26" s="135" t="str">
        <f t="shared" si="13"/>
        <v/>
      </c>
      <c r="AJ26" s="136" t="str">
        <f t="shared" si="14"/>
        <v/>
      </c>
      <c r="AK26" s="137" t="str">
        <f t="shared" si="15"/>
        <v/>
      </c>
      <c r="AL26" s="138" t="str">
        <f t="shared" si="16"/>
        <v/>
      </c>
      <c r="AM26" s="139"/>
      <c r="AN26" s="155"/>
      <c r="AO26" s="3" t="str">
        <f>IF(ISNUMBER(SEARCH("HS presta. Except",$E16)),SUBSTITUTE(MID(INDEX(E16:$E$40,MATCH("HS Presta. Except*",E16:$E$40,0)),4,70),"presta. Except","PRESTATION EXCEPTIONNELLE"),"")</f>
        <v/>
      </c>
      <c r="AP26" s="1"/>
      <c r="AR26" s="132">
        <f t="shared" si="17"/>
        <v>4</v>
      </c>
      <c r="AS26" s="133">
        <f t="shared" si="27"/>
        <v>43922</v>
      </c>
      <c r="AT26" s="134" t="str">
        <f t="shared" si="28"/>
        <v/>
      </c>
      <c r="AU26" s="135" t="str">
        <f t="shared" si="29"/>
        <v/>
      </c>
      <c r="AV26" s="136" t="str">
        <f t="shared" si="30"/>
        <v/>
      </c>
      <c r="AW26" s="137" t="str">
        <f t="shared" si="31"/>
        <v/>
      </c>
      <c r="AX26" s="138" t="str">
        <f t="shared" si="32"/>
        <v/>
      </c>
      <c r="AY26" s="139"/>
      <c r="AZ26" s="155"/>
      <c r="BA26" s="3" t="str">
        <f t="shared" si="33"/>
        <v/>
      </c>
      <c r="BD26" s="132">
        <f t="shared" si="18"/>
        <v>4</v>
      </c>
      <c r="BE26" s="133">
        <f t="shared" si="34"/>
        <v>43922</v>
      </c>
      <c r="BF26" s="134"/>
      <c r="BG26" s="135"/>
      <c r="BH26" s="136"/>
      <c r="BI26" s="137"/>
      <c r="BJ26" s="190">
        <f t="shared" si="35"/>
        <v>0</v>
      </c>
      <c r="BK26" s="155">
        <f t="shared" si="19"/>
        <v>0</v>
      </c>
      <c r="BL26" s="155">
        <f t="shared" si="36"/>
        <v>0</v>
      </c>
      <c r="BM26" s="3" t="str">
        <f t="shared" si="37"/>
        <v/>
      </c>
    </row>
    <row r="27" spans="1:65" ht="23" customHeight="1">
      <c r="A27" s="15">
        <f t="shared" si="1"/>
        <v>43933</v>
      </c>
      <c r="B27" s="75">
        <f t="shared" si="7"/>
        <v>43933</v>
      </c>
      <c r="C27" s="119" t="str">
        <f>INDEX('[4]Base de Travail Mensuelle'!$1:$1048576,MATCH($U$8,'[4]Base de Travail Mensuelle'!$A:$A,0),MATCH($B27,'[4]Base de Travail Mensuelle'!$1:$1,0))</f>
        <v>Contrôle ENC DIM AM</v>
      </c>
      <c r="D27" s="120" t="str">
        <f>INDEX([4]Pointage!$1:$1048576,MATCH($U$8,[4]Pointage!$A:$A,0),MATCH(B27,[4]Pointage!$1:$1,0))</f>
        <v>Contrôle ENC DIM AM</v>
      </c>
      <c r="E27" s="48" t="str">
        <f>IF(AND(ISERROR(FIND("&amp;",$D27,1)),ISERROR(FIND("|",$D27,1))),IFERROR(VLOOKUP($D27,[4]RESPONSABLE!$A:$K,11,FALSE),""),IF(ISERROR(FIND("&amp;",$D27,1)),LEFT($D27,FIND("|",$D27,1)-2),IF(ISERROR(FIND("|",$D27,1)),IFERROR(VLOOKUP(LEFT($D27,IF(ISERROR(FIND("&amp;",$D27,1)),FIND("&amp;",$D27,1)-2,FIND("&amp;",$D27,1)-2)),[4]RESPONSABLE!$A:$K,11,FALSE),""),LEFT($D27,FIND("&amp;",$D27,1)-2))))</f>
        <v>Contrôle ENC DIM AM</v>
      </c>
      <c r="F27" s="113" t="str">
        <f>IF(ISERROR(FIND("|",$D27,1)),IFERROR(VLOOKUP($D27,[4]RESPONSABLE!$K:$K,1,FALSE),$D27),LEFT($D27,FIND("|",$D27,1)-2))</f>
        <v>Contrôle ENC DIM AM</v>
      </c>
      <c r="G27" s="49" t="str">
        <f>IF(ISERROR(FIND("|",D27,1)),IFERROR(VLOOKUP(IF(ISERROR(FIND("&amp;",D27,1)),$D27,LEFT($D27,FIND("&amp;",D27,1)-2)),[4]RESPONSABLE!$A:$N,14,FALSE),""),MID(D27,FIND("|",D27,1)+2,999))</f>
        <v>13:00-20:00</v>
      </c>
      <c r="H27" s="29">
        <f t="shared" si="2"/>
        <v>0.54166666666666663</v>
      </c>
      <c r="I27" s="30">
        <f t="shared" si="3"/>
        <v>0.83333333333333337</v>
      </c>
      <c r="J27" s="30" t="str">
        <f t="shared" si="4"/>
        <v>-</v>
      </c>
      <c r="K27" s="31" t="str">
        <f t="shared" si="5"/>
        <v>-</v>
      </c>
      <c r="L27" s="87">
        <f ca="1">IF(AND(M27&gt;0,M27&lt;99),"-",IFERROR(HeureHN(H27,I27,B27,HSN_deb,HSN_fin,TRUE)+IF(J27="-",0,HeureHN(J27,K27,B27,HSN_deb,HSN_fin,TRUE)),"-"))</f>
        <v>7.0000000000000018</v>
      </c>
      <c r="M27" s="88" t="str">
        <f ca="1">IFERROR(Heuredim(H27,I27,B27,HSN_deb,HSN_fin,TRUE)+IF(J27="-",0,Heuredim(J27,K27,B27,HSN_deb,HSN_fin,TRUE)),"-")</f>
        <v>-</v>
      </c>
      <c r="N27" s="89">
        <f ca="1">IFERROR(HeureHN(H27,I27,B27,HSNu_deb,HSNu_fin,TRUE)+IF(J27="-",0,HeureHN(J27,K27,B27,HSNu_deb,HSNu_fin,TRUE)),"-")</f>
        <v>0</v>
      </c>
      <c r="O27" s="90">
        <f t="shared" ca="1" si="6"/>
        <v>7.0000000000000018</v>
      </c>
      <c r="P27" s="106">
        <f ca="1">IFERROR(HeureHN(H27,I27,B27,HPN_deb,HPN_fin,TRUE)+IF(J27="-",0,HeureHN(J27,K27,B27,HPN_deb,HPN_fin,TRUE)),"0")+IF(ISERROR(FIND("&amp;",$F27,1)),IFERROR(VLOOKUP($F27,[4]RESPONSABLE!$A:$E,5,FALSE),"0"),IFERROR(VLOOKUP(LEFT($F27,IF(ISERROR(FIND("&amp;",$F27,1)),FIND("&amp;",$F27,1)-2,FIND("&amp;",$F27,1)-2)),[4]RESPONSABLE!$A:$E,5,FALSE),"0"))</f>
        <v>0</v>
      </c>
      <c r="Q27" s="32">
        <f>IF(ISERROR(FIND("&amp;",$F27,1)),IFERROR(VLOOKUP($F27,[4]RESPONSABLE!$A:$F,6,FALSE),"0"),IFERROR(VLOOKUP(LEFT($F27,IF(ISERROR(FIND("&amp;",$F27,1)),FIND("&amp;",$F27,1)-2,FIND("&amp;",$F27,1)-2)),[4]RESPONSABLE!$A:$F,6,FALSE),"0"))</f>
        <v>0</v>
      </c>
      <c r="T27" s="132">
        <f t="shared" si="8"/>
        <v>5</v>
      </c>
      <c r="U27" s="133">
        <f t="shared" si="20"/>
        <v>43923</v>
      </c>
      <c r="V27" s="134" t="str">
        <f t="shared" si="21"/>
        <v>04:00-06:00</v>
      </c>
      <c r="W27" s="135">
        <f t="shared" ca="1" si="22"/>
        <v>0</v>
      </c>
      <c r="X27" s="136" t="str">
        <f t="shared" ca="1" si="23"/>
        <v>-</v>
      </c>
      <c r="Y27" s="137">
        <f t="shared" ca="1" si="24"/>
        <v>2</v>
      </c>
      <c r="Z27" s="138">
        <f t="shared" ca="1" si="25"/>
        <v>2</v>
      </c>
      <c r="AA27" s="139">
        <f t="shared" ca="1" si="9"/>
        <v>2</v>
      </c>
      <c r="AB27" s="140">
        <f t="shared" si="10"/>
        <v>0</v>
      </c>
      <c r="AC27" s="3" t="str">
        <f>IF(ISNUMBER(SEARCH("HS presta. Except",$E17)),SUBSTITUTE(MID(INDEX(E17:$E$40,MATCH("HS Presta. Except*",E17:$E$40,0)),4,70),"presta. Except","PRESTATION EXCEPTIONNELLE"),IF(ISNUMBER(SEARCH("RECUP CREDIT",$D17)),IF(AND(MONTH($B17)=5,DAY($B17)=1),$E17,""),IF(ISNUMBER(SEARCH("Presta Except",$E17)),"",$E17)))</f>
        <v>Contrôle 6H-13H30</v>
      </c>
      <c r="AF27" s="132">
        <f t="shared" si="11"/>
        <v>5</v>
      </c>
      <c r="AG27" s="133">
        <f t="shared" si="26"/>
        <v>43923</v>
      </c>
      <c r="AH27" s="134" t="str">
        <f t="shared" si="12"/>
        <v/>
      </c>
      <c r="AI27" s="135" t="str">
        <f t="shared" si="13"/>
        <v/>
      </c>
      <c r="AJ27" s="136" t="str">
        <f t="shared" si="14"/>
        <v/>
      </c>
      <c r="AK27" s="137" t="str">
        <f t="shared" si="15"/>
        <v/>
      </c>
      <c r="AL27" s="138" t="str">
        <f t="shared" si="16"/>
        <v/>
      </c>
      <c r="AM27" s="139"/>
      <c r="AN27" s="155"/>
      <c r="AO27" s="3" t="str">
        <f>IF(ISNUMBER(SEARCH("HS presta. Except",$E17)),SUBSTITUTE(MID(INDEX(E17:$E$40,MATCH("HS Presta. Except*",E17:$E$40,0)),4,70),"presta. Except","PRESTATION EXCEPTIONNELLE"),"")</f>
        <v/>
      </c>
      <c r="AP27" s="1"/>
      <c r="AR27" s="132">
        <f t="shared" si="17"/>
        <v>5</v>
      </c>
      <c r="AS27" s="133">
        <f t="shared" si="27"/>
        <v>43923</v>
      </c>
      <c r="AT27" s="134" t="str">
        <f t="shared" si="28"/>
        <v/>
      </c>
      <c r="AU27" s="135" t="str">
        <f t="shared" si="29"/>
        <v/>
      </c>
      <c r="AV27" s="136" t="str">
        <f t="shared" si="30"/>
        <v/>
      </c>
      <c r="AW27" s="137" t="str">
        <f t="shared" si="31"/>
        <v/>
      </c>
      <c r="AX27" s="138" t="str">
        <f t="shared" si="32"/>
        <v/>
      </c>
      <c r="AY27" s="139"/>
      <c r="AZ27" s="155"/>
      <c r="BA27" s="3" t="str">
        <f t="shared" si="33"/>
        <v/>
      </c>
      <c r="BD27" s="132">
        <f t="shared" si="18"/>
        <v>5</v>
      </c>
      <c r="BE27" s="133">
        <f t="shared" si="34"/>
        <v>43923</v>
      </c>
      <c r="BF27" s="134"/>
      <c r="BG27" s="135"/>
      <c r="BH27" s="136"/>
      <c r="BI27" s="137"/>
      <c r="BJ27" s="190">
        <f t="shared" si="35"/>
        <v>0</v>
      </c>
      <c r="BK27" s="155">
        <f t="shared" si="19"/>
        <v>0</v>
      </c>
      <c r="BL27" s="155">
        <f t="shared" si="36"/>
        <v>0</v>
      </c>
      <c r="BM27" s="3" t="str">
        <f t="shared" si="37"/>
        <v/>
      </c>
    </row>
    <row r="28" spans="1:65" ht="23" customHeight="1">
      <c r="A28" s="15">
        <f t="shared" si="1"/>
        <v>43934</v>
      </c>
      <c r="B28" s="75">
        <f t="shared" si="7"/>
        <v>43934</v>
      </c>
      <c r="C28" s="119" t="str">
        <f>INDEX('[4]Base de Travail Mensuelle'!$1:$1048576,MATCH($U$8,'[4]Base de Travail Mensuelle'!$A:$A,0),MATCH($B28,'[4]Base de Travail Mensuelle'!$1:$1,0))</f>
        <v>CS Contrôle DIM 6H-12H</v>
      </c>
      <c r="D28" s="120" t="str">
        <f>INDEX([4]Pointage!$1:$1048576,MATCH($U$8,[4]Pointage!$A:$A,0),MATCH(B28,[4]Pointage!$1:$1,0))</f>
        <v>Contrôle ENC DIM AM</v>
      </c>
      <c r="E28" s="48" t="str">
        <f>IF(AND(ISERROR(FIND("&amp;",$D28,1)),ISERROR(FIND("|",$D28,1))),IFERROR(VLOOKUP($D28,[4]RESPONSABLE!$A:$K,11,FALSE),""),IF(ISERROR(FIND("&amp;",$D28,1)),LEFT($D28,FIND("|",$D28,1)-2),IF(ISERROR(FIND("|",$D28,1)),IFERROR(VLOOKUP(LEFT($D28,IF(ISERROR(FIND("&amp;",$D28,1)),FIND("&amp;",$D28,1)-2,FIND("&amp;",$D28,1)-2)),[4]RESPONSABLE!$A:$K,11,FALSE),""),LEFT($D28,FIND("&amp;",$D28,1)-2))))</f>
        <v>Contrôle ENC DIM AM</v>
      </c>
      <c r="F28" s="113" t="str">
        <f>IF(ISERROR(FIND("|",$D28,1)),IFERROR(VLOOKUP($D28,[4]RESPONSABLE!$K:$K,1,FALSE),$D28),LEFT($D28,FIND("|",$D28,1)-2))</f>
        <v>Contrôle ENC DIM AM</v>
      </c>
      <c r="G28" s="49" t="str">
        <f>IF(ISERROR(FIND("|",D28,1)),IFERROR(VLOOKUP(IF(ISERROR(FIND("&amp;",D28,1)),$D28,LEFT($D28,FIND("&amp;",D28,1)-2)),[4]RESPONSABLE!$A:$N,14,FALSE),""),MID(D28,FIND("|",D28,1)+2,999))</f>
        <v>13:00-20:00</v>
      </c>
      <c r="H28" s="29">
        <f t="shared" si="2"/>
        <v>0.54166666666666663</v>
      </c>
      <c r="I28" s="30">
        <f t="shared" si="3"/>
        <v>0.83333333333333337</v>
      </c>
      <c r="J28" s="30" t="str">
        <f t="shared" si="4"/>
        <v>-</v>
      </c>
      <c r="K28" s="31" t="str">
        <f t="shared" si="5"/>
        <v>-</v>
      </c>
      <c r="L28" s="87">
        <f ca="1">IF(AND(M28&gt;0,M28&lt;99),"-",IFERROR(HeureHN(H28,I28,B28,HSN_deb,HSN_fin,TRUE)+IF(J28="-",0,HeureHN(J28,K28,B28,HSN_deb,HSN_fin,TRUE)),"-"))</f>
        <v>7.0000000000000018</v>
      </c>
      <c r="M28" s="88" t="str">
        <f ca="1">IFERROR(Heuredim(H28,I28,B28,HSN_deb,HSN_fin,TRUE)+IF(J28="-",0,Heuredim(J28,K28,B28,HSN_deb,HSN_fin,TRUE)),"-")</f>
        <v>-</v>
      </c>
      <c r="N28" s="89">
        <f ca="1">IFERROR(HeureHN(H28,I28,B28,HSNu_deb,HSNu_fin,TRUE)+IF(J28="-",0,HeureHN(J28,K28,B28,HSNu_deb,HSNu_fin,TRUE)),"-")</f>
        <v>0</v>
      </c>
      <c r="O28" s="90">
        <f t="shared" ca="1" si="6"/>
        <v>7.0000000000000018</v>
      </c>
      <c r="P28" s="106">
        <f ca="1">IFERROR(HeureHN(H28,I28,B28,HPN_deb,HPN_fin,TRUE)+IF(J28="-",0,HeureHN(J28,K28,B28,HPN_deb,HPN_fin,TRUE)),"0")+IF(ISERROR(FIND("&amp;",$F28,1)),IFERROR(VLOOKUP($F28,[4]RESPONSABLE!$A:$E,5,FALSE),"0"),IFERROR(VLOOKUP(LEFT($F28,IF(ISERROR(FIND("&amp;",$F28,1)),FIND("&amp;",$F28,1)-2,FIND("&amp;",$F28,1)-2)),[4]RESPONSABLE!$A:$E,5,FALSE),"0"))</f>
        <v>0</v>
      </c>
      <c r="Q28" s="32">
        <f>IF(ISERROR(FIND("&amp;",$F28,1)),IFERROR(VLOOKUP($F28,[4]RESPONSABLE!$A:$F,6,FALSE),"0"),IFERROR(VLOOKUP(LEFT($F28,IF(ISERROR(FIND("&amp;",$F28,1)),FIND("&amp;",$F28,1)-2,FIND("&amp;",$F28,1)-2)),[4]RESPONSABLE!$A:$F,6,FALSE),"0"))</f>
        <v>0</v>
      </c>
      <c r="T28" s="132">
        <f t="shared" si="8"/>
        <v>6</v>
      </c>
      <c r="U28" s="133">
        <f t="shared" si="20"/>
        <v>43924</v>
      </c>
      <c r="V28" s="134" t="str">
        <f t="shared" si="21"/>
        <v/>
      </c>
      <c r="W28" s="135" t="str">
        <f t="shared" si="22"/>
        <v>-</v>
      </c>
      <c r="X28" s="136" t="str">
        <f t="shared" si="23"/>
        <v>-</v>
      </c>
      <c r="Y28" s="137" t="str">
        <f t="shared" si="24"/>
        <v>-</v>
      </c>
      <c r="Z28" s="138">
        <f t="shared" si="25"/>
        <v>0</v>
      </c>
      <c r="AA28" s="139">
        <f t="shared" si="9"/>
        <v>0</v>
      </c>
      <c r="AB28" s="140">
        <f t="shared" si="10"/>
        <v>0</v>
      </c>
      <c r="AC28" s="3" t="str">
        <f>IF(ISNUMBER(SEARCH("HS presta. Except",$E18)),SUBSTITUTE(MID(INDEX(E18:$E$40,MATCH("HS Presta. Except*",E18:$E$40,0)),4,70),"presta. Except","PRESTATION EXCEPTIONNELLE"),IF(ISNUMBER(SEARCH("RECUP CREDIT",$D18)),IF(AND(MONTH($B18)=5,DAY($B18)=1),$E18,""),IF(ISNUMBER(SEARCH("Presta Except",$E18)),"",$E18)))</f>
        <v/>
      </c>
      <c r="AF28" s="132">
        <f t="shared" si="11"/>
        <v>6</v>
      </c>
      <c r="AG28" s="133">
        <f t="shared" si="26"/>
        <v>43924</v>
      </c>
      <c r="AH28" s="134" t="str">
        <f t="shared" si="12"/>
        <v/>
      </c>
      <c r="AI28" s="135" t="str">
        <f t="shared" si="13"/>
        <v/>
      </c>
      <c r="AJ28" s="136" t="str">
        <f t="shared" si="14"/>
        <v/>
      </c>
      <c r="AK28" s="137" t="str">
        <f t="shared" si="15"/>
        <v/>
      </c>
      <c r="AL28" s="138" t="str">
        <f t="shared" si="16"/>
        <v/>
      </c>
      <c r="AM28" s="139"/>
      <c r="AN28" s="155"/>
      <c r="AO28" s="3" t="str">
        <f>IF(ISNUMBER(SEARCH("HS presta. Except",$E18)),SUBSTITUTE(MID(INDEX(E18:$E$40,MATCH("HS Presta. Except*",E18:$E$40,0)),4,70),"presta. Except","PRESTATION EXCEPTIONNELLE"),"")</f>
        <v/>
      </c>
      <c r="AP28" s="1"/>
      <c r="AR28" s="132">
        <f t="shared" si="17"/>
        <v>6</v>
      </c>
      <c r="AS28" s="133">
        <f t="shared" si="27"/>
        <v>43924</v>
      </c>
      <c r="AT28" s="134" t="str">
        <f t="shared" si="28"/>
        <v/>
      </c>
      <c r="AU28" s="135" t="str">
        <f t="shared" si="29"/>
        <v/>
      </c>
      <c r="AV28" s="136" t="str">
        <f t="shared" si="30"/>
        <v/>
      </c>
      <c r="AW28" s="137" t="str">
        <f t="shared" si="31"/>
        <v/>
      </c>
      <c r="AX28" s="138" t="str">
        <f t="shared" si="32"/>
        <v/>
      </c>
      <c r="AY28" s="139"/>
      <c r="AZ28" s="155"/>
      <c r="BA28" s="3" t="str">
        <f t="shared" si="33"/>
        <v/>
      </c>
      <c r="BD28" s="132">
        <f t="shared" si="18"/>
        <v>6</v>
      </c>
      <c r="BE28" s="133">
        <f t="shared" si="34"/>
        <v>43924</v>
      </c>
      <c r="BF28" s="134"/>
      <c r="BG28" s="135"/>
      <c r="BH28" s="136"/>
      <c r="BI28" s="137"/>
      <c r="BJ28" s="190">
        <f t="shared" si="35"/>
        <v>0</v>
      </c>
      <c r="BK28" s="155">
        <f t="shared" si="19"/>
        <v>0</v>
      </c>
      <c r="BL28" s="155">
        <f t="shared" si="36"/>
        <v>0</v>
      </c>
      <c r="BM28" s="3" t="str">
        <f t="shared" si="37"/>
        <v/>
      </c>
    </row>
    <row r="29" spans="1:65" ht="23" customHeight="1">
      <c r="A29" s="15">
        <f t="shared" si="1"/>
        <v>43935</v>
      </c>
      <c r="B29" s="75">
        <f t="shared" si="7"/>
        <v>43935</v>
      </c>
      <c r="C29" s="119" t="str">
        <f>INDEX('[4]Base de Travail Mensuelle'!$1:$1048576,MATCH($U$8,'[4]Base de Travail Mensuelle'!$A:$A,0),MATCH($B29,'[4]Base de Travail Mensuelle'!$1:$1,0))</f>
        <v>Contrôle 6H-13H30 | 04:00-06:00</v>
      </c>
      <c r="D29" s="120" t="str">
        <f>INDEX([4]Pointage!$1:$1048576,MATCH($U$8,[4]Pointage!$A:$A,0),MATCH(B29,[4]Pointage!$1:$1,0))</f>
        <v>CS Contrôle 8H30-12H / 14H30-18H</v>
      </c>
      <c r="E29" s="48" t="str">
        <f>IF(AND(ISERROR(FIND("&amp;",$D29,1)),ISERROR(FIND("|",$D29,1))),IFERROR(VLOOKUP($D29,[4]RESPONSABLE!$A:$K,11,FALSE),""),IF(ISERROR(FIND("&amp;",$D29,1)),LEFT($D29,FIND("|",$D29,1)-2),IF(ISERROR(FIND("|",$D29,1)),IFERROR(VLOOKUP(LEFT($D29,IF(ISERROR(FIND("&amp;",$D29,1)),FIND("&amp;",$D29,1)-2,FIND("&amp;",$D29,1)-2)),[4]RESPONSABLE!$A:$K,11,FALSE),""),LEFT($D29,FIND("&amp;",$D29,1)-2))))</f>
        <v/>
      </c>
      <c r="F29" s="113" t="str">
        <f>IF(ISERROR(FIND("|",$D29,1)),IFERROR(VLOOKUP($D29,[4]RESPONSABLE!$K:$K,1,FALSE),$D29),LEFT($D29,FIND("|",$D29,1)-2))</f>
        <v>CS Contrôle 8H30-12H / 14H30-18H</v>
      </c>
      <c r="G29" s="49" t="str">
        <f>IF(ISERROR(FIND("|",D29,1)),IFERROR(VLOOKUP(IF(ISERROR(FIND("&amp;",D29,1)),$D29,LEFT($D29,FIND("&amp;",D29,1)-2)),[4]RESPONSABLE!$A:$N,14,FALSE),""),MID(D29,FIND("|",D29,1)+2,999))</f>
        <v/>
      </c>
      <c r="H29" s="29" t="str">
        <f t="shared" si="2"/>
        <v>-</v>
      </c>
      <c r="I29" s="30" t="str">
        <f t="shared" si="3"/>
        <v>-</v>
      </c>
      <c r="J29" s="30" t="str">
        <f t="shared" si="4"/>
        <v>-</v>
      </c>
      <c r="K29" s="31" t="str">
        <f t="shared" si="5"/>
        <v>-</v>
      </c>
      <c r="L29" s="87" t="str">
        <f>IF(AND(M29&gt;0,M29&lt;99),"-",IFERROR(HeureHN(H29,I29,B29,HSN_deb,HSN_fin,TRUE)+IF(J29="-",0,HeureHN(J29,K29,B29,HSN_deb,HSN_fin,TRUE)),"-"))</f>
        <v>-</v>
      </c>
      <c r="M29" s="88" t="str">
        <f>IFERROR(Heuredim(H29,I29,B29,HSN_deb,HSN_fin,TRUE)+IF(J29="-",0,Heuredim(J29,K29,B29,HSN_deb,HSN_fin,TRUE)),"-")</f>
        <v>-</v>
      </c>
      <c r="N29" s="89" t="str">
        <f>IFERROR(HeureHN(H29,I29,B29,HSNu_deb,HSNu_fin,TRUE)+IF(J29="-",0,HeureHN(J29,K29,B29,HSNu_deb,HSNu_fin,TRUE)),"-")</f>
        <v>-</v>
      </c>
      <c r="O29" s="90">
        <f t="shared" si="6"/>
        <v>0</v>
      </c>
      <c r="P29" s="106">
        <f>IFERROR(HeureHN(H29,I29,B29,HPN_deb,HPN_fin,TRUE)+IF(J29="-",0,HeureHN(J29,K29,B29,HPN_deb,HPN_fin,TRUE)),"0")+IF(ISERROR(FIND("&amp;",$F29,1)),IFERROR(VLOOKUP($F29,[4]RESPONSABLE!$A:$E,5,FALSE),"0"),IFERROR(VLOOKUP(LEFT($F29,IF(ISERROR(FIND("&amp;",$F29,1)),FIND("&amp;",$F29,1)-2,FIND("&amp;",$F29,1)-2)),[4]RESPONSABLE!$A:$E,5,FALSE),"0"))</f>
        <v>0</v>
      </c>
      <c r="Q29" s="32">
        <f>IF(ISERROR(FIND("&amp;",$F29,1)),IFERROR(VLOOKUP($F29,[4]RESPONSABLE!$A:$F,6,FALSE),"0"),IFERROR(VLOOKUP(LEFT($F29,IF(ISERROR(FIND("&amp;",$F29,1)),FIND("&amp;",$F29,1)-2,FIND("&amp;",$F29,1)-2)),[4]RESPONSABLE!$A:$F,6,FALSE),"0"))</f>
        <v>0</v>
      </c>
      <c r="T29" s="132">
        <f t="shared" si="8"/>
        <v>7</v>
      </c>
      <c r="U29" s="133">
        <f t="shared" si="20"/>
        <v>43925</v>
      </c>
      <c r="V29" s="134" t="str">
        <f t="shared" si="21"/>
        <v/>
      </c>
      <c r="W29" s="135" t="str">
        <f t="shared" si="22"/>
        <v>-</v>
      </c>
      <c r="X29" s="136" t="str">
        <f t="shared" si="23"/>
        <v>-</v>
      </c>
      <c r="Y29" s="137" t="str">
        <f t="shared" si="24"/>
        <v>-</v>
      </c>
      <c r="Z29" s="138">
        <f t="shared" si="25"/>
        <v>0</v>
      </c>
      <c r="AA29" s="139">
        <f t="shared" si="9"/>
        <v>0</v>
      </c>
      <c r="AB29" s="140">
        <f t="shared" si="10"/>
        <v>0</v>
      </c>
      <c r="AC29" s="3" t="str">
        <f>IF(ISNUMBER(SEARCH("HS presta. Except",$E19)),SUBSTITUTE(MID(INDEX(E19:$E$40,MATCH("HS Presta. Except*",E19:$E$40,0)),4,70),"presta. Except","PRESTATION EXCEPTIONNELLE"),IF(ISNUMBER(SEARCH("RECUP CREDIT",$D19)),IF(AND(MONTH($B19)=5,DAY($B19)=1),$E19,""),IF(ISNUMBER(SEARCH("Presta Except",$E19)),"",$E19)))</f>
        <v/>
      </c>
      <c r="AF29" s="132">
        <f t="shared" si="11"/>
        <v>7</v>
      </c>
      <c r="AG29" s="133">
        <f t="shared" si="26"/>
        <v>43925</v>
      </c>
      <c r="AH29" s="134" t="str">
        <f t="shared" si="12"/>
        <v/>
      </c>
      <c r="AI29" s="135" t="str">
        <f t="shared" si="13"/>
        <v/>
      </c>
      <c r="AJ29" s="136" t="str">
        <f t="shared" si="14"/>
        <v/>
      </c>
      <c r="AK29" s="137" t="str">
        <f t="shared" si="15"/>
        <v/>
      </c>
      <c r="AL29" s="138" t="str">
        <f t="shared" si="16"/>
        <v/>
      </c>
      <c r="AM29" s="139"/>
      <c r="AN29" s="155"/>
      <c r="AO29" s="3" t="str">
        <f>IF(ISNUMBER(SEARCH("HS presta. Except",$E19)),SUBSTITUTE(MID(INDEX(E19:$E$40,MATCH("HS Presta. Except*",E19:$E$40,0)),4,70),"presta. Except","PRESTATION EXCEPTIONNELLE"),"")</f>
        <v/>
      </c>
      <c r="AP29" s="1"/>
      <c r="AR29" s="132">
        <f t="shared" si="17"/>
        <v>7</v>
      </c>
      <c r="AS29" s="133">
        <f t="shared" si="27"/>
        <v>43925</v>
      </c>
      <c r="AT29" s="134" t="str">
        <f t="shared" si="28"/>
        <v/>
      </c>
      <c r="AU29" s="135" t="str">
        <f t="shared" si="29"/>
        <v/>
      </c>
      <c r="AV29" s="136" t="str">
        <f t="shared" si="30"/>
        <v/>
      </c>
      <c r="AW29" s="137" t="str">
        <f t="shared" si="31"/>
        <v/>
      </c>
      <c r="AX29" s="138" t="str">
        <f t="shared" si="32"/>
        <v/>
      </c>
      <c r="AY29" s="139"/>
      <c r="AZ29" s="155"/>
      <c r="BA29" s="3" t="str">
        <f t="shared" si="33"/>
        <v/>
      </c>
      <c r="BD29" s="132">
        <f t="shared" si="18"/>
        <v>7</v>
      </c>
      <c r="BE29" s="133">
        <f t="shared" si="34"/>
        <v>43925</v>
      </c>
      <c r="BF29" s="134"/>
      <c r="BG29" s="135"/>
      <c r="BH29" s="136"/>
      <c r="BI29" s="137"/>
      <c r="BJ29" s="190">
        <f t="shared" si="35"/>
        <v>0</v>
      </c>
      <c r="BK29" s="155">
        <f t="shared" si="19"/>
        <v>0</v>
      </c>
      <c r="BL29" s="155">
        <f t="shared" si="36"/>
        <v>0</v>
      </c>
      <c r="BM29" s="3" t="str">
        <f t="shared" si="37"/>
        <v/>
      </c>
    </row>
    <row r="30" spans="1:65" ht="23" customHeight="1">
      <c r="A30" s="15">
        <f t="shared" si="1"/>
        <v>43936</v>
      </c>
      <c r="B30" s="75">
        <f t="shared" si="7"/>
        <v>43936</v>
      </c>
      <c r="C30" s="119" t="str">
        <f>INDEX('[4]Base de Travail Mensuelle'!$1:$1048576,MATCH($U$8,'[4]Base de Travail Mensuelle'!$A:$A,0),MATCH($B30,'[4]Base de Travail Mensuelle'!$1:$1,0))</f>
        <v>CS Contrôle 8H30-12H / 14H30-18H</v>
      </c>
      <c r="D30" s="120" t="str">
        <f>INDEX([4]Pointage!$1:$1048576,MATCH($U$8,[4]Pointage!$A:$A,0),MATCH(B30,[4]Pointage!$1:$1,0))</f>
        <v>CS Contrôle 8H30-12H / 14H30-18H</v>
      </c>
      <c r="E30" s="48" t="str">
        <f>IF(AND(ISERROR(FIND("&amp;",$D30,1)),ISERROR(FIND("|",$D30,1))),IFERROR(VLOOKUP($D30,[4]RESPONSABLE!$A:$K,11,FALSE),""),IF(ISERROR(FIND("&amp;",$D30,1)),LEFT($D30,FIND("|",$D30,1)-2),IF(ISERROR(FIND("|",$D30,1)),IFERROR(VLOOKUP(LEFT($D30,IF(ISERROR(FIND("&amp;",$D30,1)),FIND("&amp;",$D30,1)-2,FIND("&amp;",$D30,1)-2)),[4]RESPONSABLE!$A:$K,11,FALSE),""),LEFT($D30,FIND("&amp;",$D30,1)-2))))</f>
        <v/>
      </c>
      <c r="F30" s="113" t="str">
        <f>IF(ISERROR(FIND("|",$D30,1)),IFERROR(VLOOKUP($D30,[4]RESPONSABLE!$K:$K,1,FALSE),$D30),LEFT($D30,FIND("|",$D30,1)-2))</f>
        <v>CS Contrôle 8H30-12H / 14H30-18H</v>
      </c>
      <c r="G30" s="49" t="str">
        <f>IF(ISERROR(FIND("|",D30,1)),IFERROR(VLOOKUP(IF(ISERROR(FIND("&amp;",D30,1)),$D30,LEFT($D30,FIND("&amp;",D30,1)-2)),[4]RESPONSABLE!$A:$N,14,FALSE),""),MID(D30,FIND("|",D30,1)+2,999))</f>
        <v/>
      </c>
      <c r="H30" s="29" t="str">
        <f t="shared" si="2"/>
        <v>-</v>
      </c>
      <c r="I30" s="30" t="str">
        <f t="shared" si="3"/>
        <v>-</v>
      </c>
      <c r="J30" s="30" t="str">
        <f t="shared" si="4"/>
        <v>-</v>
      </c>
      <c r="K30" s="31" t="str">
        <f t="shared" si="5"/>
        <v>-</v>
      </c>
      <c r="L30" s="87" t="str">
        <f>IF(AND(M30&gt;0,M30&lt;99),"-",IFERROR(HeureHN(H30,I30,B30,HSN_deb,HSN_fin,TRUE)+IF(J30="-",0,HeureHN(J30,K30,B30,HSN_deb,HSN_fin,TRUE)),"-"))</f>
        <v>-</v>
      </c>
      <c r="M30" s="88" t="str">
        <f>IFERROR(Heuredim(H30,I30,B30,HSN_deb,HSN_fin,TRUE)+IF(J30="-",0,Heuredim(J30,K30,B30,HSN_deb,HSN_fin,TRUE)),"-")</f>
        <v>-</v>
      </c>
      <c r="N30" s="89" t="str">
        <f>IFERROR(HeureHN(H30,I30,B30,HSNu_deb,HSNu_fin,TRUE)+IF(J30="-",0,HeureHN(J30,K30,B30,HSNu_deb,HSNu_fin,TRUE)),"-")</f>
        <v>-</v>
      </c>
      <c r="O30" s="90">
        <f t="shared" si="6"/>
        <v>0</v>
      </c>
      <c r="P30" s="106">
        <f>IFERROR(HeureHN(H30,I30,B30,HPN_deb,HPN_fin,TRUE)+IF(J30="-",0,HeureHN(J30,K30,B30,HPN_deb,HPN_fin,TRUE)),"0")+IF(ISERROR(FIND("&amp;",$F30,1)),IFERROR(VLOOKUP($F30,[4]RESPONSABLE!$A:$E,5,FALSE),"0"),IFERROR(VLOOKUP(LEFT($F30,IF(ISERROR(FIND("&amp;",$F30,1)),FIND("&amp;",$F30,1)-2,FIND("&amp;",$F30,1)-2)),[4]RESPONSABLE!$A:$E,5,FALSE),"0"))</f>
        <v>0</v>
      </c>
      <c r="Q30" s="32">
        <f>IF(ISERROR(FIND("&amp;",$F30,1)),IFERROR(VLOOKUP($F30,[4]RESPONSABLE!$A:$F,6,FALSE),"0"),IFERROR(VLOOKUP(LEFT($F30,IF(ISERROR(FIND("&amp;",$F30,1)),FIND("&amp;",$F30,1)-2,FIND("&amp;",$F30,1)-2)),[4]RESPONSABLE!$A:$F,6,FALSE),"0"))</f>
        <v>0</v>
      </c>
      <c r="T30" s="132">
        <f t="shared" si="8"/>
        <v>1</v>
      </c>
      <c r="U30" s="133">
        <f t="shared" si="20"/>
        <v>43926</v>
      </c>
      <c r="V30" s="134" t="str">
        <f t="shared" si="21"/>
        <v/>
      </c>
      <c r="W30" s="135" t="str">
        <f t="shared" si="22"/>
        <v>-</v>
      </c>
      <c r="X30" s="136" t="str">
        <f t="shared" si="23"/>
        <v>-</v>
      </c>
      <c r="Y30" s="137" t="str">
        <f t="shared" si="24"/>
        <v>-</v>
      </c>
      <c r="Z30" s="138">
        <f t="shared" si="25"/>
        <v>0</v>
      </c>
      <c r="AA30" s="139">
        <f t="shared" si="9"/>
        <v>0</v>
      </c>
      <c r="AB30" s="140">
        <f t="shared" si="10"/>
        <v>0</v>
      </c>
      <c r="AC30" s="3" t="str">
        <f>IF(ISNUMBER(SEARCH("HS presta. Except",$E20)),SUBSTITUTE(MID(INDEX(E20:$E$40,MATCH("HS Presta. Except*",E20:$E$40,0)),4,70),"presta. Except","PRESTATION EXCEPTIONNELLE"),IF(ISNUMBER(SEARCH("RECUP CREDIT",$D20)),IF(AND(MONTH($B20)=5,DAY($B20)=1),$E20,""),IF(ISNUMBER(SEARCH("Presta Except",$E20)),"",$E20)))</f>
        <v/>
      </c>
      <c r="AF30" s="132">
        <f t="shared" si="11"/>
        <v>1</v>
      </c>
      <c r="AG30" s="133">
        <f t="shared" si="26"/>
        <v>43926</v>
      </c>
      <c r="AH30" s="134" t="str">
        <f t="shared" si="12"/>
        <v/>
      </c>
      <c r="AI30" s="135" t="str">
        <f t="shared" si="13"/>
        <v/>
      </c>
      <c r="AJ30" s="136" t="str">
        <f t="shared" si="14"/>
        <v/>
      </c>
      <c r="AK30" s="137" t="str">
        <f t="shared" si="15"/>
        <v/>
      </c>
      <c r="AL30" s="138" t="str">
        <f t="shared" si="16"/>
        <v/>
      </c>
      <c r="AM30" s="139"/>
      <c r="AN30" s="155"/>
      <c r="AO30" s="3" t="str">
        <f>IF(ISNUMBER(SEARCH("HS presta. Except",$E20)),SUBSTITUTE(MID(INDEX(E20:$E$40,MATCH("HS Presta. Except*",E20:$E$40,0)),4,70),"presta. Except","PRESTATION EXCEPTIONNELLE"),"")</f>
        <v/>
      </c>
      <c r="AP30" s="1"/>
      <c r="AR30" s="132">
        <f t="shared" si="17"/>
        <v>1</v>
      </c>
      <c r="AS30" s="133">
        <f t="shared" si="27"/>
        <v>43926</v>
      </c>
      <c r="AT30" s="134" t="str">
        <f t="shared" si="28"/>
        <v/>
      </c>
      <c r="AU30" s="135" t="str">
        <f t="shared" si="29"/>
        <v/>
      </c>
      <c r="AV30" s="136" t="str">
        <f t="shared" si="30"/>
        <v/>
      </c>
      <c r="AW30" s="137" t="str">
        <f t="shared" si="31"/>
        <v/>
      </c>
      <c r="AX30" s="138" t="str">
        <f t="shared" si="32"/>
        <v/>
      </c>
      <c r="AY30" s="139"/>
      <c r="AZ30" s="155"/>
      <c r="BA30" s="3" t="str">
        <f t="shared" si="33"/>
        <v/>
      </c>
      <c r="BD30" s="132">
        <f t="shared" si="18"/>
        <v>1</v>
      </c>
      <c r="BE30" s="133">
        <f t="shared" si="34"/>
        <v>43926</v>
      </c>
      <c r="BF30" s="134"/>
      <c r="BG30" s="135"/>
      <c r="BH30" s="136"/>
      <c r="BI30" s="137"/>
      <c r="BJ30" s="190">
        <f t="shared" si="35"/>
        <v>0</v>
      </c>
      <c r="BK30" s="155">
        <f t="shared" si="19"/>
        <v>0</v>
      </c>
      <c r="BL30" s="155">
        <f t="shared" si="36"/>
        <v>0</v>
      </c>
      <c r="BM30" s="3" t="str">
        <f t="shared" si="37"/>
        <v/>
      </c>
    </row>
    <row r="31" spans="1:65" ht="23" customHeight="1">
      <c r="A31" s="15">
        <f t="shared" si="1"/>
        <v>43937</v>
      </c>
      <c r="B31" s="75">
        <f t="shared" si="7"/>
        <v>43937</v>
      </c>
      <c r="C31" s="121" t="str">
        <f>INDEX('[4]Base de Travail Mensuelle'!$1:$1048576,MATCH($U$8,'[4]Base de Travail Mensuelle'!$A:$A,0),MATCH($B31,'[4]Base de Travail Mensuelle'!$1:$1,0))</f>
        <v>Contrôle 6H-13H30 | 04:00-06:00</v>
      </c>
      <c r="D31" s="120" t="str">
        <f>INDEX([4]Pointage!$1:$1048576,MATCH($U$8,[4]Pointage!$A:$A,0),MATCH(B31,[4]Pointage!$1:$1,0))</f>
        <v>Contrôle 6H-13H30 | 04:00-06:00</v>
      </c>
      <c r="E31" s="48" t="str">
        <f>IF(AND(ISERROR(FIND("&amp;",$D31,1)),ISERROR(FIND("|",$D31,1))),IFERROR(VLOOKUP($D31,[4]RESPONSABLE!$A:$K,11,FALSE),""),IF(ISERROR(FIND("&amp;",$D31,1)),LEFT($D31,FIND("|",$D31,1)-2),IF(ISERROR(FIND("|",$D31,1)),IFERROR(VLOOKUP(LEFT($D31,IF(ISERROR(FIND("&amp;",$D31,1)),FIND("&amp;",$D31,1)-2,FIND("&amp;",$D31,1)-2)),[4]RESPONSABLE!$A:$K,11,FALSE),""),LEFT($D31,FIND("&amp;",$D31,1)-2))))</f>
        <v>Contrôle 6H-13H30</v>
      </c>
      <c r="F31" s="113" t="str">
        <f>IF(ISERROR(FIND("|",$D31,1)),IFERROR(VLOOKUP($D31,[4]RESPONSABLE!$K:$K,1,FALSE),$D31),LEFT($D31,FIND("|",$D31,1)-2))</f>
        <v>Contrôle 6H-13H30</v>
      </c>
      <c r="G31" s="49" t="str">
        <f>IF(ISERROR(FIND("|",D31,1)),IFERROR(VLOOKUP(IF(ISERROR(FIND("&amp;",D31,1)),$D31,LEFT($D31,FIND("&amp;",D31,1)-2)),[4]RESPONSABLE!$A:$N,14,FALSE),""),MID(D31,FIND("|",D31,1)+2,999))</f>
        <v>04:00-06:00</v>
      </c>
      <c r="H31" s="29">
        <f t="shared" si="2"/>
        <v>0.16666666666666666</v>
      </c>
      <c r="I31" s="30">
        <f t="shared" si="3"/>
        <v>0.25</v>
      </c>
      <c r="J31" s="30" t="str">
        <f t="shared" si="4"/>
        <v>-</v>
      </c>
      <c r="K31" s="31" t="str">
        <f t="shared" si="5"/>
        <v>-</v>
      </c>
      <c r="L31" s="87">
        <f ca="1">IF(AND(M31&gt;0,M31&lt;99),"-",IFERROR(HeureHN(H31,I31,B31,HSN_deb,HSN_fin,TRUE)+IF(J31="-",0,HeureHN(J31,K31,B31,HSN_deb,HSN_fin,TRUE)),"-"))</f>
        <v>0</v>
      </c>
      <c r="M31" s="88" t="str">
        <f ca="1">IFERROR(Heuredim(H31,I31,B31,HSN_deb,HSN_fin,TRUE)+IF(J31="-",0,Heuredim(J31,K31,B31,HSN_deb,HSN_fin,TRUE)),"-")</f>
        <v>-</v>
      </c>
      <c r="N31" s="89">
        <f ca="1">IFERROR(HeureHN(H31,I31,B31,HSNu_deb,HSNu_fin,TRUE)+IF(J31="-",0,HeureHN(J31,K31,B31,HSNu_deb,HSNu_fin,TRUE)),"-")</f>
        <v>2</v>
      </c>
      <c r="O31" s="90">
        <f t="shared" ca="1" si="6"/>
        <v>2</v>
      </c>
      <c r="P31" s="106">
        <f ca="1">IFERROR(HeureHN(H31,I31,B31,HPN_deb,HPN_fin,TRUE)+IF(J31="-",0,HeureHN(J31,K31,B31,HPN_deb,HPN_fin,TRUE)),"0")+IF(ISERROR(FIND("&amp;",$F31,1)),IFERROR(VLOOKUP($F31,[4]RESPONSABLE!$A:$E,5,FALSE),"0"),IFERROR(VLOOKUP(LEFT($F31,IF(ISERROR(FIND("&amp;",$F31,1)),FIND("&amp;",$F31,1)-2,FIND("&amp;",$F31,1)-2)),[4]RESPONSABLE!$A:$E,5,FALSE),"0"))</f>
        <v>2</v>
      </c>
      <c r="Q31" s="32">
        <f>IF(ISERROR(FIND("&amp;",$F31,1)),IFERROR(VLOOKUP($F31,[4]RESPONSABLE!$A:$F,6,FALSE),"0"),IFERROR(VLOOKUP(LEFT($F31,IF(ISERROR(FIND("&amp;",$F31,1)),FIND("&amp;",$F31,1)-2,FIND("&amp;",$F31,1)-2)),[4]RESPONSABLE!$A:$F,6,FALSE),"0"))</f>
        <v>0</v>
      </c>
      <c r="T31" s="132">
        <f t="shared" si="8"/>
        <v>2</v>
      </c>
      <c r="U31" s="133">
        <f t="shared" si="20"/>
        <v>43927</v>
      </c>
      <c r="V31" s="134" t="str">
        <f t="shared" si="21"/>
        <v/>
      </c>
      <c r="W31" s="135" t="str">
        <f t="shared" si="22"/>
        <v>-</v>
      </c>
      <c r="X31" s="136" t="str">
        <f t="shared" si="23"/>
        <v>-</v>
      </c>
      <c r="Y31" s="137" t="str">
        <f t="shared" si="24"/>
        <v>-</v>
      </c>
      <c r="Z31" s="138">
        <f t="shared" si="25"/>
        <v>0</v>
      </c>
      <c r="AA31" s="139">
        <f t="shared" si="9"/>
        <v>0</v>
      </c>
      <c r="AB31" s="140">
        <f t="shared" si="10"/>
        <v>0</v>
      </c>
      <c r="AC31" s="3" t="str">
        <f>IF(ISNUMBER(SEARCH("HS presta. Except",$E21)),SUBSTITUTE(MID(INDEX(E21:$E$40,MATCH("HS Presta. Except*",E21:$E$40,0)),4,70),"presta. Except","PRESTATION EXCEPTIONNELLE"),IF(ISNUMBER(SEARCH("RECUP CREDIT",$D21)),IF(AND(MONTH($B21)=5,DAY($B21)=1),$E21,""),IF(ISNUMBER(SEARCH("Presta Except",$E21)),"",$E21)))</f>
        <v/>
      </c>
      <c r="AF31" s="132">
        <f t="shared" si="11"/>
        <v>2</v>
      </c>
      <c r="AG31" s="133">
        <f t="shared" si="26"/>
        <v>43927</v>
      </c>
      <c r="AH31" s="134" t="str">
        <f t="shared" si="12"/>
        <v/>
      </c>
      <c r="AI31" s="135" t="str">
        <f t="shared" si="13"/>
        <v/>
      </c>
      <c r="AJ31" s="136" t="str">
        <f t="shared" si="14"/>
        <v/>
      </c>
      <c r="AK31" s="137" t="str">
        <f t="shared" si="15"/>
        <v/>
      </c>
      <c r="AL31" s="138" t="str">
        <f t="shared" si="16"/>
        <v/>
      </c>
      <c r="AM31" s="139"/>
      <c r="AN31" s="155"/>
      <c r="AO31" s="3" t="str">
        <f>IF(ISNUMBER(SEARCH("HS presta. Except",$E21)),SUBSTITUTE(MID(INDEX(E21:$E$40,MATCH("HS Presta. Except*",E21:$E$40,0)),4,70),"presta. Except","PRESTATION EXCEPTIONNELLE"),"")</f>
        <v/>
      </c>
      <c r="AP31" s="1"/>
      <c r="AR31" s="132">
        <f t="shared" si="17"/>
        <v>2</v>
      </c>
      <c r="AS31" s="133">
        <f t="shared" si="27"/>
        <v>43927</v>
      </c>
      <c r="AT31" s="134" t="str">
        <f t="shared" si="28"/>
        <v/>
      </c>
      <c r="AU31" s="135" t="str">
        <f t="shared" si="29"/>
        <v/>
      </c>
      <c r="AV31" s="136" t="str">
        <f t="shared" si="30"/>
        <v/>
      </c>
      <c r="AW31" s="137" t="str">
        <f t="shared" si="31"/>
        <v/>
      </c>
      <c r="AX31" s="138" t="str">
        <f t="shared" si="32"/>
        <v/>
      </c>
      <c r="AY31" s="139"/>
      <c r="AZ31" s="155"/>
      <c r="BA31" s="3" t="str">
        <f t="shared" si="33"/>
        <v/>
      </c>
      <c r="BD31" s="132">
        <f t="shared" si="18"/>
        <v>2</v>
      </c>
      <c r="BE31" s="133">
        <f t="shared" si="34"/>
        <v>43927</v>
      </c>
      <c r="BF31" s="134"/>
      <c r="BG31" s="135"/>
      <c r="BH31" s="136"/>
      <c r="BI31" s="137"/>
      <c r="BJ31" s="190">
        <f t="shared" si="35"/>
        <v>0</v>
      </c>
      <c r="BK31" s="155">
        <f t="shared" si="19"/>
        <v>0</v>
      </c>
      <c r="BL31" s="155">
        <f t="shared" si="36"/>
        <v>0</v>
      </c>
      <c r="BM31" s="3" t="str">
        <f t="shared" si="37"/>
        <v/>
      </c>
    </row>
    <row r="32" spans="1:65" ht="23" customHeight="1">
      <c r="A32" s="15">
        <f t="shared" si="1"/>
        <v>43938</v>
      </c>
      <c r="B32" s="75">
        <f t="shared" si="7"/>
        <v>43938</v>
      </c>
      <c r="C32" s="119" t="str">
        <f>INDEX('[4]Base de Travail Mensuelle'!$1:$1048576,MATCH($U$8,'[4]Base de Travail Mensuelle'!$A:$A,0),MATCH($B32,'[4]Base de Travail Mensuelle'!$1:$1,0))</f>
        <v>CS Contrôle 8H30-12H / 14H30-18H</v>
      </c>
      <c r="D32" s="120" t="str">
        <f>INDEX([4]Pointage!$1:$1048576,MATCH($U$8,[4]Pointage!$A:$A,0),MATCH(B32,[4]Pointage!$1:$1,0))</f>
        <v>CS Contrôle 8H30-12H / 14H30-18H</v>
      </c>
      <c r="E32" s="48" t="str">
        <f>IF(ISERROR(FIND("|",$D32,1)),IFERROR(VLOOKUP($D32,[4]RESPONSABLE!$K:$K,1,FALSE),""),LEFT($D32,FIND("|",$D32,1)-2))</f>
        <v/>
      </c>
      <c r="F32" s="113" t="str">
        <f>IF(ISERROR(FIND("|",$D32,1)),IFERROR(VLOOKUP($D32,[4]RESPONSABLE!$K:$K,1,FALSE),$D32),LEFT($D32,FIND("|",$D32,1)-2))</f>
        <v>CS Contrôle 8H30-12H / 14H30-18H</v>
      </c>
      <c r="G32" s="49" t="str">
        <f>IF(ISERROR(FIND("|",D32,1)),IFERROR(VLOOKUP($D32,[4]RESPONSABLE!$K:$N,4,FALSE),""),MID(D32,FIND("|",D32,1)+2,999))</f>
        <v/>
      </c>
      <c r="H32" s="29" t="str">
        <f t="shared" si="2"/>
        <v>-</v>
      </c>
      <c r="I32" s="30" t="str">
        <f t="shared" si="3"/>
        <v>-</v>
      </c>
      <c r="J32" s="30" t="str">
        <f t="shared" si="4"/>
        <v>-</v>
      </c>
      <c r="K32" s="31" t="str">
        <f t="shared" si="5"/>
        <v>-</v>
      </c>
      <c r="L32" s="87" t="str">
        <f>IF(AND(M32&gt;0,M32&lt;99),"-",IFERROR(HeureHN(H32,I32,B32,HSN_deb,HSN_fin,TRUE)+IF(J32="-",0,HeureHN(J32,K32,B32,HSN_deb,HSN_fin,TRUE)),"-"))</f>
        <v>-</v>
      </c>
      <c r="M32" s="88" t="str">
        <f>IFERROR(Heuredim(H32,I32,B32,HSN_deb,HSN_fin,TRUE)+IF(J32="-",0,Heuredim(J32,K32,B32,HSN_deb,HSN_fin,TRUE)),"-")</f>
        <v>-</v>
      </c>
      <c r="N32" s="89" t="str">
        <f>IFERROR(HeureHN(H32,I32,B32,HSNu_deb,HSNu_fin,TRUE)+IF(J32="-",0,HeureHN(J32,K32,B32,HSNu_deb,HSNu_fin,TRUE)),"-")</f>
        <v>-</v>
      </c>
      <c r="O32" s="90">
        <f t="shared" si="6"/>
        <v>0</v>
      </c>
      <c r="P32" s="106">
        <f>IFERROR(HeureHN(H32,I32,B32,HPN_deb,HPN_fin,TRUE)+IF(J32="-",0,HeureHN(J32,K32,B32,HPN_deb,HPN_fin,TRUE)),"0")+IF(ISERROR(FIND("&amp;",$F32,1)),IFERROR(VLOOKUP($F32,[4]RESPONSABLE!$A:$E,5,FALSE),"0"),IFERROR(VLOOKUP(LEFT($F32,IF(ISERROR(FIND("&amp;",$F32,1)),FIND("&amp;",$F32,1)-2,FIND("&amp;",$F32,1)-2)),[4]RESPONSABLE!$A:$E,5,FALSE),"0"))</f>
        <v>0</v>
      </c>
      <c r="Q32" s="32">
        <f>IF(ISERROR(FIND("&amp;",$F32,1)),IFERROR(VLOOKUP($F32,[4]RESPONSABLE!$A:$F,6,FALSE),"0"),IFERROR(VLOOKUP(LEFT($F32,IF(ISERROR(FIND("&amp;",$F32,1)),FIND("&amp;",$F32,1)-2,FIND("&amp;",$F32,1)-2)),[4]RESPONSABLE!$A:$F,6,FALSE),"0"))</f>
        <v>0</v>
      </c>
      <c r="T32" s="132">
        <f t="shared" si="8"/>
        <v>3</v>
      </c>
      <c r="U32" s="133">
        <f t="shared" si="20"/>
        <v>43928</v>
      </c>
      <c r="V32" s="134" t="str">
        <f t="shared" si="21"/>
        <v/>
      </c>
      <c r="W32" s="135" t="str">
        <f t="shared" si="22"/>
        <v>-</v>
      </c>
      <c r="X32" s="136" t="str">
        <f t="shared" si="23"/>
        <v>-</v>
      </c>
      <c r="Y32" s="137" t="str">
        <f t="shared" si="24"/>
        <v>-</v>
      </c>
      <c r="Z32" s="138">
        <f t="shared" si="25"/>
        <v>0</v>
      </c>
      <c r="AA32" s="139">
        <f t="shared" si="9"/>
        <v>0</v>
      </c>
      <c r="AB32" s="140">
        <f t="shared" si="10"/>
        <v>0</v>
      </c>
      <c r="AC32" s="3" t="str">
        <f>IF(ISNUMBER(SEARCH("HS presta. Except",$E22)),SUBSTITUTE(MID(INDEX(E22:$E$40,MATCH("HS Presta. Except*",E22:$E$40,0)),4,70),"presta. Except","PRESTATION EXCEPTIONNELLE"),IF(ISNUMBER(SEARCH("RECUP CREDIT",$D22)),IF(AND(MONTH($B22)=5,DAY($B22)=1),$E22,""),IF(ISNUMBER(SEARCH("Presta Except",$E22)),"",$E22)))</f>
        <v/>
      </c>
      <c r="AF32" s="132">
        <f t="shared" si="11"/>
        <v>3</v>
      </c>
      <c r="AG32" s="133">
        <f t="shared" si="26"/>
        <v>43928</v>
      </c>
      <c r="AH32" s="134" t="str">
        <f t="shared" si="12"/>
        <v/>
      </c>
      <c r="AI32" s="135" t="str">
        <f t="shared" si="13"/>
        <v/>
      </c>
      <c r="AJ32" s="136" t="str">
        <f t="shared" si="14"/>
        <v/>
      </c>
      <c r="AK32" s="137" t="str">
        <f t="shared" si="15"/>
        <v/>
      </c>
      <c r="AL32" s="138" t="str">
        <f t="shared" si="16"/>
        <v/>
      </c>
      <c r="AM32" s="139"/>
      <c r="AN32" s="155"/>
      <c r="AO32" s="3" t="str">
        <f>IF(ISNUMBER(SEARCH("HS presta. Except",$E22)),SUBSTITUTE(MID(INDEX(E22:$E$40,MATCH("HS Presta. Except*",E22:$E$40,0)),4,70),"presta. Except","PRESTATION EXCEPTIONNELLE"),"")</f>
        <v/>
      </c>
      <c r="AP32" s="1"/>
      <c r="AR32" s="132">
        <f t="shared" si="17"/>
        <v>3</v>
      </c>
      <c r="AS32" s="133">
        <f t="shared" si="27"/>
        <v>43928</v>
      </c>
      <c r="AT32" s="134" t="str">
        <f t="shared" si="28"/>
        <v/>
      </c>
      <c r="AU32" s="135" t="str">
        <f t="shared" si="29"/>
        <v/>
      </c>
      <c r="AV32" s="136" t="str">
        <f t="shared" si="30"/>
        <v/>
      </c>
      <c r="AW32" s="137" t="str">
        <f t="shared" si="31"/>
        <v/>
      </c>
      <c r="AX32" s="138" t="str">
        <f t="shared" si="32"/>
        <v/>
      </c>
      <c r="AY32" s="139"/>
      <c r="AZ32" s="155"/>
      <c r="BA32" s="3" t="str">
        <f t="shared" si="33"/>
        <v/>
      </c>
      <c r="BD32" s="132">
        <f t="shared" si="18"/>
        <v>3</v>
      </c>
      <c r="BE32" s="133">
        <f t="shared" si="34"/>
        <v>43928</v>
      </c>
      <c r="BF32" s="134"/>
      <c r="BG32" s="135"/>
      <c r="BH32" s="136"/>
      <c r="BI32" s="137"/>
      <c r="BJ32" s="190">
        <f t="shared" si="35"/>
        <v>0</v>
      </c>
      <c r="BK32" s="155">
        <f t="shared" si="19"/>
        <v>0</v>
      </c>
      <c r="BL32" s="155">
        <f t="shared" si="36"/>
        <v>0</v>
      </c>
      <c r="BM32" s="3" t="str">
        <f t="shared" si="37"/>
        <v/>
      </c>
    </row>
    <row r="33" spans="1:65" ht="23" customHeight="1">
      <c r="A33" s="15">
        <f t="shared" si="1"/>
        <v>43939</v>
      </c>
      <c r="B33" s="75">
        <f t="shared" si="7"/>
        <v>43939</v>
      </c>
      <c r="C33" s="119" t="str">
        <f>INDEX('[4]Base de Travail Mensuelle'!$1:$1048576,MATCH($U$8,'[4]Base de Travail Mensuelle'!$A:$A,0),MATCH($B33,'[4]Base de Travail Mensuelle'!$1:$1,0))</f>
        <v>REPOS</v>
      </c>
      <c r="D33" s="120" t="str">
        <f>INDEX([4]Pointage!$1:$1048576,MATCH($U$8,[4]Pointage!$A:$A,0),MATCH(B33,[4]Pointage!$1:$1,0))</f>
        <v>REPOS</v>
      </c>
      <c r="E33" s="48" t="str">
        <f>IF(ISERROR(FIND("|",$D33,1)),IFERROR(VLOOKUP($D33,[4]RESPONSABLE!$K:$K,1,FALSE),""),LEFT($D33,FIND("|",$D33,1)-2))</f>
        <v/>
      </c>
      <c r="F33" s="113" t="str">
        <f>IF(ISERROR(FIND("|",$D33,1)),IFERROR(VLOOKUP($D33,[4]RESPONSABLE!$K:$K,1,FALSE),$D33),LEFT($D33,FIND("|",$D33,1)-2))</f>
        <v>REPOS</v>
      </c>
      <c r="G33" s="49" t="str">
        <f>IF(ISERROR(FIND("|",D33,1)),IFERROR(VLOOKUP($D33,[4]RESPONSABLE!$K:$N,4,FALSE),""),MID(D33,FIND("|",D33,1)+2,999))</f>
        <v/>
      </c>
      <c r="H33" s="29" t="str">
        <f t="shared" si="2"/>
        <v>-</v>
      </c>
      <c r="I33" s="30" t="str">
        <f t="shared" si="3"/>
        <v>-</v>
      </c>
      <c r="J33" s="30" t="str">
        <f t="shared" si="4"/>
        <v>-</v>
      </c>
      <c r="K33" s="31" t="str">
        <f t="shared" si="5"/>
        <v>-</v>
      </c>
      <c r="L33" s="87" t="str">
        <f>IF(AND(M33&gt;0,M33&lt;99),"-",IFERROR(HeureHN(H33,I33,B33,HSN_deb,HSN_fin,TRUE)+IF(J33="-",0,HeureHN(J33,K33,B33,HSN_deb,HSN_fin,TRUE)),"-"))</f>
        <v>-</v>
      </c>
      <c r="M33" s="88" t="str">
        <f>IFERROR(Heuredim(H33,I33,B33,HSN_deb,HSN_fin,TRUE)+IF(J33="-",0,Heuredim(J33,K33,B33,HSN_deb,HSN_fin,TRUE)),"-")</f>
        <v>-</v>
      </c>
      <c r="N33" s="89" t="str">
        <f>IFERROR(HeureHN(H33,I33,B33,HSNu_deb,HSNu_fin,TRUE)+IF(J33="-",0,HeureHN(J33,K33,B33,HSNu_deb,HSNu_fin,TRUE)),"-")</f>
        <v>-</v>
      </c>
      <c r="O33" s="90">
        <f t="shared" si="6"/>
        <v>0</v>
      </c>
      <c r="P33" s="106">
        <f>IFERROR(HeureHN(H33,I33,B33,HPN_deb,HPN_fin,TRUE)+IF(J33="-",0,HeureHN(J33,K33,B33,HPN_deb,HPN_fin,TRUE)),"0")+IF(ISERROR(FIND("&amp;",$F33,1)),IFERROR(VLOOKUP($F33,[4]RESPONSABLE!$A:$E,5,FALSE),"0"),IFERROR(VLOOKUP(LEFT($F33,IF(ISERROR(FIND("&amp;",$F33,1)),FIND("&amp;",$F33,1)-2,FIND("&amp;",$F33,1)-2)),[4]RESPONSABLE!$A:$E,5,FALSE),"0"))</f>
        <v>0</v>
      </c>
      <c r="Q33" s="32">
        <f>IF(ISERROR(FIND("&amp;",$F33,1)),IFERROR(VLOOKUP($F33,[4]RESPONSABLE!$A:$F,6,FALSE),"0"),IFERROR(VLOOKUP(LEFT($F33,IF(ISERROR(FIND("&amp;",$F33,1)),FIND("&amp;",$F33,1)-2,FIND("&amp;",$F33,1)-2)),[4]RESPONSABLE!$A:$F,6,FALSE),"0"))</f>
        <v>0</v>
      </c>
      <c r="T33" s="132">
        <f t="shared" si="8"/>
        <v>4</v>
      </c>
      <c r="U33" s="133">
        <f t="shared" si="20"/>
        <v>43929</v>
      </c>
      <c r="V33" s="134" t="str">
        <f t="shared" si="21"/>
        <v/>
      </c>
      <c r="W33" s="135" t="str">
        <f t="shared" si="22"/>
        <v>-</v>
      </c>
      <c r="X33" s="136" t="str">
        <f t="shared" si="23"/>
        <v>-</v>
      </c>
      <c r="Y33" s="137" t="str">
        <f t="shared" si="24"/>
        <v>-</v>
      </c>
      <c r="Z33" s="138">
        <f t="shared" si="25"/>
        <v>0</v>
      </c>
      <c r="AA33" s="139">
        <f t="shared" si="9"/>
        <v>0</v>
      </c>
      <c r="AB33" s="140">
        <f t="shared" si="10"/>
        <v>0</v>
      </c>
      <c r="AC33" s="3" t="str">
        <f>IF(ISNUMBER(SEARCH("HS presta. Except",$E23)),SUBSTITUTE(MID(INDEX(E23:$E$40,MATCH("HS Presta. Except*",E23:$E$40,0)),4,70),"presta. Except","PRESTATION EXCEPTIONNELLE"),IF(ISNUMBER(SEARCH("RECUP CREDIT",$D23)),IF(AND(MONTH($B23)=5,DAY($B23)=1),$E23,""),IF(ISNUMBER(SEARCH("Presta Except",$E23)),"",$E23)))</f>
        <v/>
      </c>
      <c r="AF33" s="132">
        <f t="shared" si="11"/>
        <v>4</v>
      </c>
      <c r="AG33" s="133">
        <f t="shared" si="26"/>
        <v>43929</v>
      </c>
      <c r="AH33" s="134" t="str">
        <f t="shared" si="12"/>
        <v/>
      </c>
      <c r="AI33" s="135" t="str">
        <f t="shared" si="13"/>
        <v/>
      </c>
      <c r="AJ33" s="136" t="str">
        <f t="shared" si="14"/>
        <v/>
      </c>
      <c r="AK33" s="137" t="str">
        <f t="shared" si="15"/>
        <v/>
      </c>
      <c r="AL33" s="138" t="str">
        <f t="shared" si="16"/>
        <v/>
      </c>
      <c r="AM33" s="139"/>
      <c r="AN33" s="155"/>
      <c r="AO33" s="3" t="str">
        <f>IF(ISNUMBER(SEARCH("HS presta. Except",$E23)),SUBSTITUTE(MID(INDEX(E23:$E$40,MATCH("HS Presta. Except*",E23:$E$40,0)),4,70),"presta. Except","PRESTATION EXCEPTIONNELLE"),"")</f>
        <v/>
      </c>
      <c r="AP33" s="1"/>
      <c r="AR33" s="132">
        <f t="shared" si="17"/>
        <v>4</v>
      </c>
      <c r="AS33" s="133">
        <f t="shared" si="27"/>
        <v>43929</v>
      </c>
      <c r="AT33" s="134" t="str">
        <f t="shared" si="28"/>
        <v/>
      </c>
      <c r="AU33" s="135" t="str">
        <f t="shared" si="29"/>
        <v/>
      </c>
      <c r="AV33" s="136" t="str">
        <f t="shared" si="30"/>
        <v/>
      </c>
      <c r="AW33" s="137" t="str">
        <f t="shared" si="31"/>
        <v/>
      </c>
      <c r="AX33" s="138" t="str">
        <f t="shared" si="32"/>
        <v/>
      </c>
      <c r="AY33" s="139"/>
      <c r="AZ33" s="155"/>
      <c r="BA33" s="3" t="str">
        <f t="shared" si="33"/>
        <v/>
      </c>
      <c r="BD33" s="132">
        <f t="shared" si="18"/>
        <v>4</v>
      </c>
      <c r="BE33" s="133">
        <f t="shared" si="34"/>
        <v>43929</v>
      </c>
      <c r="BF33" s="134"/>
      <c r="BG33" s="135"/>
      <c r="BH33" s="136"/>
      <c r="BI33" s="137"/>
      <c r="BJ33" s="190">
        <f t="shared" si="35"/>
        <v>0</v>
      </c>
      <c r="BK33" s="155">
        <f t="shared" si="19"/>
        <v>0</v>
      </c>
      <c r="BL33" s="155">
        <f t="shared" si="36"/>
        <v>0</v>
      </c>
      <c r="BM33" s="3" t="str">
        <f t="shared" si="37"/>
        <v/>
      </c>
    </row>
    <row r="34" spans="1:65" ht="23" customHeight="1">
      <c r="A34" s="15">
        <f t="shared" si="1"/>
        <v>43940</v>
      </c>
      <c r="B34" s="75">
        <f t="shared" si="7"/>
        <v>43940</v>
      </c>
      <c r="C34" s="119" t="str">
        <f>INDEX('[4]Base de Travail Mensuelle'!$1:$1048576,MATCH($U$8,'[4]Base de Travail Mensuelle'!$A:$A,0),MATCH($B34,'[4]Base de Travail Mensuelle'!$1:$1,0))</f>
        <v>REPOS</v>
      </c>
      <c r="D34" s="120" t="str">
        <f>INDEX([4]Pointage!$1:$1048576,MATCH($U$8,[4]Pointage!$A:$A,0),MATCH(B34,[4]Pointage!$1:$1,0))</f>
        <v>REPOS</v>
      </c>
      <c r="E34" s="48" t="str">
        <f>IF(ISERROR(FIND("|",$D34,1)),IFERROR(VLOOKUP($D34,[4]RESPONSABLE!$K:$K,1,FALSE),""),LEFT($D34,FIND("|",$D34,1)-2))</f>
        <v/>
      </c>
      <c r="F34" s="113" t="str">
        <f>IF(ISERROR(FIND("|",$D34,1)),IFERROR(VLOOKUP($D34,[4]RESPONSABLE!$K:$K,1,FALSE),$D34),LEFT($D34,FIND("|",$D34,1)-2))</f>
        <v>REPOS</v>
      </c>
      <c r="G34" s="49" t="str">
        <f>IF(ISERROR(FIND("|",D34,1)),IFERROR(VLOOKUP($D34,[4]RESPONSABLE!$K:$N,4,FALSE),""),MID(D34,FIND("|",D34,1)+2,999))</f>
        <v/>
      </c>
      <c r="H34" s="29" t="str">
        <f t="shared" si="2"/>
        <v>-</v>
      </c>
      <c r="I34" s="30" t="str">
        <f t="shared" si="3"/>
        <v>-</v>
      </c>
      <c r="J34" s="30" t="str">
        <f t="shared" si="4"/>
        <v>-</v>
      </c>
      <c r="K34" s="31" t="str">
        <f t="shared" si="5"/>
        <v>-</v>
      </c>
      <c r="L34" s="87" t="str">
        <f>IF(AND(M34&gt;0,M34&lt;99),"-",IFERROR(HeureHN(H34,I34,B34,HSN_deb,HSN_fin,TRUE)+IF(J34="-",0,HeureHN(J34,K34,B34,HSN_deb,HSN_fin,TRUE)),"-"))</f>
        <v>-</v>
      </c>
      <c r="M34" s="88" t="str">
        <f>IFERROR(Heuredim(H34,I34,B34,HSN_deb,HSN_fin,TRUE)+IF(J34="-",0,Heuredim(J34,K34,B34,HSN_deb,HSN_fin,TRUE)),"-")</f>
        <v>-</v>
      </c>
      <c r="N34" s="89" t="str">
        <f>IFERROR(HeureHN(H34,I34,B34,HSNu_deb,HSNu_fin,TRUE)+IF(J34="-",0,HeureHN(J34,K34,B34,HSNu_deb,HSNu_fin,TRUE)),"-")</f>
        <v>-</v>
      </c>
      <c r="O34" s="90">
        <f t="shared" si="6"/>
        <v>0</v>
      </c>
      <c r="P34" s="106">
        <f>IFERROR(HeureHN(H34,I34,B34,HPN_deb,HPN_fin,TRUE)+IF(J34="-",0,HeureHN(J34,K34,B34,HPN_deb,HPN_fin,TRUE)),"0")+IF(ISERROR(FIND("&amp;",$F34,1)),IFERROR(VLOOKUP($F34,[4]RESPONSABLE!$A:$E,5,FALSE),"0"),IFERROR(VLOOKUP(LEFT($F34,IF(ISERROR(FIND("&amp;",$F34,1)),FIND("&amp;",$F34,1)-2,FIND("&amp;",$F34,1)-2)),[4]RESPONSABLE!$A:$E,5,FALSE),"0"))</f>
        <v>0</v>
      </c>
      <c r="Q34" s="32">
        <f>IF(ISERROR(FIND("&amp;",$F34,1)),IFERROR(VLOOKUP($F34,[4]RESPONSABLE!$A:$F,6,FALSE),"0"),IFERROR(VLOOKUP(LEFT($F34,IF(ISERROR(FIND("&amp;",$F34,1)),FIND("&amp;",$F34,1)-2,FIND("&amp;",$F34,1)-2)),[4]RESPONSABLE!$A:$F,6,FALSE),"0"))</f>
        <v>0</v>
      </c>
      <c r="T34" s="132">
        <f t="shared" si="8"/>
        <v>5</v>
      </c>
      <c r="U34" s="133">
        <f t="shared" si="20"/>
        <v>43930</v>
      </c>
      <c r="V34" s="134" t="str">
        <f t="shared" si="21"/>
        <v>04:00-06:00</v>
      </c>
      <c r="W34" s="135">
        <f t="shared" ca="1" si="22"/>
        <v>0</v>
      </c>
      <c r="X34" s="136" t="str">
        <f t="shared" ca="1" si="23"/>
        <v>-</v>
      </c>
      <c r="Y34" s="137">
        <f t="shared" ca="1" si="24"/>
        <v>2</v>
      </c>
      <c r="Z34" s="138">
        <f t="shared" ca="1" si="25"/>
        <v>2</v>
      </c>
      <c r="AA34" s="139">
        <f t="shared" ca="1" si="9"/>
        <v>2</v>
      </c>
      <c r="AB34" s="140">
        <f t="shared" si="10"/>
        <v>0</v>
      </c>
      <c r="AC34" s="3" t="str">
        <f>IF(ISNUMBER(SEARCH("HS presta. Except",$E24)),SUBSTITUTE(MID(INDEX(E24:$E$40,MATCH("HS Presta. Except*",E24:$E$40,0)),4,70),"presta. Except","PRESTATION EXCEPTIONNELLE"),IF(ISNUMBER(SEARCH("RECUP CREDIT",$D24)),IF(AND(MONTH($B24)=5,DAY($B24)=1),$E24,""),IF(ISNUMBER(SEARCH("Presta Except",$E24)),"",$E24)))</f>
        <v>Contrôle 6H-13H30</v>
      </c>
      <c r="AF34" s="132">
        <f t="shared" si="11"/>
        <v>5</v>
      </c>
      <c r="AG34" s="133">
        <f t="shared" si="26"/>
        <v>43930</v>
      </c>
      <c r="AH34" s="134" t="str">
        <f t="shared" si="12"/>
        <v/>
      </c>
      <c r="AI34" s="135" t="str">
        <f t="shared" si="13"/>
        <v/>
      </c>
      <c r="AJ34" s="136" t="str">
        <f t="shared" si="14"/>
        <v/>
      </c>
      <c r="AK34" s="137" t="str">
        <f t="shared" si="15"/>
        <v/>
      </c>
      <c r="AL34" s="138" t="str">
        <f t="shared" si="16"/>
        <v/>
      </c>
      <c r="AM34" s="139"/>
      <c r="AN34" s="155"/>
      <c r="AO34" s="3" t="str">
        <f>IF(ISNUMBER(SEARCH("HS presta. Except",$E24)),SUBSTITUTE(MID(INDEX(E24:$E$40,MATCH("HS Presta. Except*",E24:$E$40,0)),4,70),"presta. Except","PRESTATION EXCEPTIONNELLE"),"")</f>
        <v/>
      </c>
      <c r="AP34" s="1"/>
      <c r="AR34" s="132">
        <f t="shared" si="17"/>
        <v>5</v>
      </c>
      <c r="AS34" s="133">
        <f t="shared" si="27"/>
        <v>43930</v>
      </c>
      <c r="AT34" s="134" t="str">
        <f t="shared" si="28"/>
        <v/>
      </c>
      <c r="AU34" s="135" t="str">
        <f t="shared" si="29"/>
        <v/>
      </c>
      <c r="AV34" s="136" t="str">
        <f t="shared" si="30"/>
        <v/>
      </c>
      <c r="AW34" s="137" t="str">
        <f t="shared" si="31"/>
        <v/>
      </c>
      <c r="AX34" s="138" t="str">
        <f t="shared" si="32"/>
        <v/>
      </c>
      <c r="AY34" s="139"/>
      <c r="AZ34" s="155"/>
      <c r="BA34" s="3" t="str">
        <f t="shared" si="33"/>
        <v/>
      </c>
      <c r="BD34" s="132">
        <f t="shared" si="18"/>
        <v>5</v>
      </c>
      <c r="BE34" s="133">
        <f t="shared" si="34"/>
        <v>43930</v>
      </c>
      <c r="BF34" s="134"/>
      <c r="BG34" s="135"/>
      <c r="BH34" s="136"/>
      <c r="BI34" s="137"/>
      <c r="BJ34" s="190">
        <f t="shared" si="35"/>
        <v>0</v>
      </c>
      <c r="BK34" s="155">
        <f t="shared" si="19"/>
        <v>0</v>
      </c>
      <c r="BL34" s="155">
        <f t="shared" si="36"/>
        <v>0</v>
      </c>
      <c r="BM34" s="3" t="str">
        <f t="shared" si="37"/>
        <v/>
      </c>
    </row>
    <row r="35" spans="1:65" ht="23" customHeight="1" thickBot="1">
      <c r="A35" s="16">
        <f t="shared" si="1"/>
        <v>43941</v>
      </c>
      <c r="B35" s="76">
        <f t="shared" si="7"/>
        <v>43941</v>
      </c>
      <c r="C35" s="122" t="str">
        <f>INDEX('[4]Base de Travail Mensuelle'!$1:$1048576,MATCH($U$8,'[4]Base de Travail Mensuelle'!$A:$A,0),MATCH($B35,'[4]Base de Travail Mensuelle'!$1:$1,0))</f>
        <v>CS Contrôle 8H30-12H / 14H30-18H</v>
      </c>
      <c r="D35" s="123" t="str">
        <f>INDEX([4]Pointage!$1:$1048576,MATCH($U$8,[4]Pointage!$A:$A,0),MATCH(B35,[4]Pointage!$1:$1,0))</f>
        <v>CS Contrôle 8H30-12H / 14H30-18H</v>
      </c>
      <c r="E35" s="50" t="str">
        <f>IF(ISERROR(FIND("|",$D35,1)),IFERROR(VLOOKUP($D35,[4]RESPONSABLE!$K:$K,1,FALSE),""),LEFT($D35,FIND("|",$D35,1)-2))</f>
        <v/>
      </c>
      <c r="F35" s="114" t="str">
        <f>IF(ISERROR(FIND("|",$D35,1)),IFERROR(VLOOKUP($D35,[4]RESPONSABLE!$K:$K,1,FALSE),$D35),LEFT($D35,FIND("|",$D35,1)-2))</f>
        <v>CS Contrôle 8H30-12H / 14H30-18H</v>
      </c>
      <c r="G35" s="51" t="str">
        <f>IF(ISERROR(FIND("|",D35,1)),IFERROR(VLOOKUP($D35,[4]RESPONSABLE!$K:$N,4,FALSE),""),MID(D35,FIND("|",D35,1)+2,999))</f>
        <v/>
      </c>
      <c r="H35" s="33" t="str">
        <f t="shared" si="2"/>
        <v>-</v>
      </c>
      <c r="I35" s="34" t="str">
        <f t="shared" si="3"/>
        <v>-</v>
      </c>
      <c r="J35" s="34" t="str">
        <f t="shared" si="4"/>
        <v>-</v>
      </c>
      <c r="K35" s="35" t="str">
        <f t="shared" si="5"/>
        <v>-</v>
      </c>
      <c r="L35" s="91" t="str">
        <f>IF(AND(M35&gt;0,M35&lt;99),"-",IFERROR(HeureHN(H35,I35,B35,HSN_deb,HSN_fin,TRUE)+IF(J35="-",0,HeureHN(J35,K35,B35,HSN_deb,HSN_fin,TRUE)),"-"))</f>
        <v>-</v>
      </c>
      <c r="M35" s="92" t="str">
        <f>IFERROR(Heuredim(H35,I35,B35,HSN_deb,HSN_fin,TRUE)+IF(J35="-",0,Heuredim(J35,K35,B35,HSN_deb,HSN_fin,TRUE)),"-")</f>
        <v>-</v>
      </c>
      <c r="N35" s="93" t="str">
        <f>IFERROR(HeureHN(H35,I35,B35,HSNu_deb,HSNu_fin,TRUE)+IF(J35="-",0,HeureHN(J35,K35,B35,HSNu_deb,HSNu_fin,TRUE)),"-")</f>
        <v>-</v>
      </c>
      <c r="O35" s="94">
        <f t="shared" si="6"/>
        <v>0</v>
      </c>
      <c r="P35" s="107">
        <f>IFERROR(HeureHN(H35,I35,B35,HPN_deb,HPN_fin,TRUE)+IF(J35="-",0,HeureHN(J35,K35,B35,HPN_deb,HPN_fin,TRUE)),"0")+IF(ISERROR(FIND("&amp;",$F35,1)),IFERROR(VLOOKUP($F35,[4]RESPONSABLE!$A:$E,5,FALSE),"0"),IFERROR(VLOOKUP(LEFT($F35,IF(ISERROR(FIND("&amp;",$F35,1)),FIND("&amp;",$F35,1)-2,FIND("&amp;",$F35,1)-2)),[4]RESPONSABLE!$A:$E,5,FALSE),"0"))</f>
        <v>0</v>
      </c>
      <c r="Q35" s="36">
        <f>IF(ISERROR(FIND("&amp;",$F35,1)),IFERROR(VLOOKUP($F35,[4]RESPONSABLE!$A:$F,6,FALSE),"0"),IFERROR(VLOOKUP(LEFT($F35,IF(ISERROR(FIND("&amp;",$F35,1)),FIND("&amp;",$F35,1)-2,FIND("&amp;",$F35,1)-2)),[4]RESPONSABLE!$A:$F,6,FALSE),"0"))</f>
        <v>0</v>
      </c>
      <c r="T35" s="132">
        <f t="shared" si="8"/>
        <v>6</v>
      </c>
      <c r="U35" s="133">
        <f t="shared" si="20"/>
        <v>43931</v>
      </c>
      <c r="V35" s="134" t="str">
        <f t="shared" si="21"/>
        <v/>
      </c>
      <c r="W35" s="135" t="str">
        <f t="shared" si="22"/>
        <v>-</v>
      </c>
      <c r="X35" s="136" t="str">
        <f t="shared" si="23"/>
        <v>-</v>
      </c>
      <c r="Y35" s="137" t="str">
        <f t="shared" si="24"/>
        <v>-</v>
      </c>
      <c r="Z35" s="138">
        <f t="shared" si="25"/>
        <v>0</v>
      </c>
      <c r="AA35" s="139">
        <f t="shared" si="9"/>
        <v>0</v>
      </c>
      <c r="AB35" s="140">
        <f t="shared" si="10"/>
        <v>0</v>
      </c>
      <c r="AC35" s="3" t="str">
        <f>IF(ISNUMBER(SEARCH("HS presta. Except",$E25)),SUBSTITUTE(MID(INDEX(E25:$E$40,MATCH("HS Presta. Except*",E25:$E$40,0)),4,70),"presta. Except","PRESTATION EXCEPTIONNELLE"),IF(ISNUMBER(SEARCH("RECUP CREDIT",$D25)),IF(AND(MONTH($B25)=5,DAY($B25)=1),$E25,""),IF(ISNUMBER(SEARCH("Presta Except",$E25)),"",$E25)))</f>
        <v/>
      </c>
      <c r="AF35" s="132">
        <f t="shared" si="11"/>
        <v>6</v>
      </c>
      <c r="AG35" s="133">
        <f t="shared" si="26"/>
        <v>43931</v>
      </c>
      <c r="AH35" s="134" t="str">
        <f t="shared" si="12"/>
        <v/>
      </c>
      <c r="AI35" s="135" t="str">
        <f t="shared" si="13"/>
        <v/>
      </c>
      <c r="AJ35" s="136" t="str">
        <f t="shared" si="14"/>
        <v/>
      </c>
      <c r="AK35" s="137" t="str">
        <f t="shared" si="15"/>
        <v/>
      </c>
      <c r="AL35" s="138" t="str">
        <f t="shared" si="16"/>
        <v/>
      </c>
      <c r="AM35" s="139"/>
      <c r="AN35" s="155"/>
      <c r="AO35" s="3" t="str">
        <f>IF(ISNUMBER(SEARCH("HS presta. Except",$E25)),SUBSTITUTE(MID(INDEX(E25:$E$40,MATCH("HS Presta. Except*",E25:$E$40,0)),4,70),"presta. Except","PRESTATION EXCEPTIONNELLE"),"")</f>
        <v/>
      </c>
      <c r="AP35" s="1"/>
      <c r="AR35" s="132">
        <f t="shared" si="17"/>
        <v>6</v>
      </c>
      <c r="AS35" s="133">
        <f t="shared" si="27"/>
        <v>43931</v>
      </c>
      <c r="AT35" s="134" t="str">
        <f t="shared" si="28"/>
        <v/>
      </c>
      <c r="AU35" s="135" t="str">
        <f t="shared" si="29"/>
        <v/>
      </c>
      <c r="AV35" s="136" t="str">
        <f t="shared" si="30"/>
        <v/>
      </c>
      <c r="AW35" s="137" t="str">
        <f t="shared" si="31"/>
        <v/>
      </c>
      <c r="AX35" s="138" t="str">
        <f t="shared" si="32"/>
        <v/>
      </c>
      <c r="AY35" s="139"/>
      <c r="AZ35" s="155"/>
      <c r="BA35" s="3" t="str">
        <f t="shared" si="33"/>
        <v/>
      </c>
      <c r="BD35" s="132">
        <f t="shared" si="18"/>
        <v>6</v>
      </c>
      <c r="BE35" s="133">
        <f t="shared" si="34"/>
        <v>43931</v>
      </c>
      <c r="BF35" s="134"/>
      <c r="BG35" s="135"/>
      <c r="BH35" s="136"/>
      <c r="BI35" s="137"/>
      <c r="BJ35" s="190">
        <f t="shared" si="35"/>
        <v>0</v>
      </c>
      <c r="BK35" s="155">
        <f t="shared" si="19"/>
        <v>0</v>
      </c>
      <c r="BL35" s="155">
        <f t="shared" si="36"/>
        <v>0</v>
      </c>
      <c r="BM35" s="3" t="str">
        <f t="shared" si="37"/>
        <v/>
      </c>
    </row>
    <row r="36" spans="1:65" ht="23" customHeight="1" thickBot="1">
      <c r="A36"/>
      <c r="B36"/>
      <c r="C36"/>
      <c r="D36"/>
      <c r="E36"/>
      <c r="F36"/>
      <c r="G36"/>
      <c r="H36" s="37"/>
      <c r="I36" s="37"/>
      <c r="J36" s="37"/>
      <c r="K36" s="37"/>
      <c r="L36" s="95">
        <f t="shared" ref="L36:P36" ca="1" si="38">SUM(L5:L35)</f>
        <v>19.000000000000004</v>
      </c>
      <c r="M36" s="96">
        <f t="shared" ca="1" si="38"/>
        <v>0</v>
      </c>
      <c r="N36" s="96">
        <f t="shared" ca="1" si="38"/>
        <v>7</v>
      </c>
      <c r="O36" s="97">
        <f t="shared" ca="1" si="38"/>
        <v>26</v>
      </c>
      <c r="P36" s="108">
        <f t="shared" ca="1" si="38"/>
        <v>6</v>
      </c>
      <c r="Q36" s="38">
        <f>SUM(Q5:Q35)</f>
        <v>0</v>
      </c>
      <c r="T36" s="132">
        <f t="shared" si="8"/>
        <v>7</v>
      </c>
      <c r="U36" s="133">
        <f t="shared" si="20"/>
        <v>43932</v>
      </c>
      <c r="V36" s="134" t="str">
        <f t="shared" si="21"/>
        <v/>
      </c>
      <c r="W36" s="135" t="str">
        <f t="shared" si="22"/>
        <v>-</v>
      </c>
      <c r="X36" s="136" t="str">
        <f t="shared" si="23"/>
        <v>-</v>
      </c>
      <c r="Y36" s="137" t="str">
        <f t="shared" si="24"/>
        <v>-</v>
      </c>
      <c r="Z36" s="138">
        <f t="shared" si="25"/>
        <v>0</v>
      </c>
      <c r="AA36" s="139">
        <f t="shared" si="9"/>
        <v>0</v>
      </c>
      <c r="AB36" s="140">
        <f t="shared" si="10"/>
        <v>0</v>
      </c>
      <c r="AC36" s="3" t="str">
        <f>IF(ISNUMBER(SEARCH("HS presta. Except",$E26)),SUBSTITUTE(MID(INDEX(E26:$E$40,MATCH("HS Presta. Except*",E26:$E$40,0)),4,70),"presta. Except","PRESTATION EXCEPTIONNELLE"),IF(ISNUMBER(SEARCH("RECUP CREDIT",$D26)),IF(AND(MONTH($B26)=5,DAY($B26)=1),$E26,""),IF(ISNUMBER(SEARCH("Presta Except",$E26)),"",$E26)))</f>
        <v/>
      </c>
      <c r="AF36" s="132">
        <f t="shared" si="11"/>
        <v>7</v>
      </c>
      <c r="AG36" s="133">
        <f t="shared" si="26"/>
        <v>43932</v>
      </c>
      <c r="AH36" s="134" t="str">
        <f t="shared" si="12"/>
        <v/>
      </c>
      <c r="AI36" s="135" t="str">
        <f t="shared" si="13"/>
        <v/>
      </c>
      <c r="AJ36" s="136" t="str">
        <f t="shared" si="14"/>
        <v/>
      </c>
      <c r="AK36" s="137" t="str">
        <f t="shared" si="15"/>
        <v/>
      </c>
      <c r="AL36" s="138" t="str">
        <f t="shared" si="16"/>
        <v/>
      </c>
      <c r="AM36" s="139"/>
      <c r="AN36" s="155"/>
      <c r="AO36" s="3" t="str">
        <f>IF(ISNUMBER(SEARCH("HS presta. Except",$E26)),SUBSTITUTE(MID(INDEX(E26:$E$40,MATCH("HS Presta. Except*",E26:$E$40,0)),4,70),"presta. Except","PRESTATION EXCEPTIONNELLE"),"")</f>
        <v/>
      </c>
      <c r="AP36" s="1"/>
      <c r="AR36" s="132">
        <f t="shared" si="17"/>
        <v>7</v>
      </c>
      <c r="AS36" s="133">
        <f t="shared" si="27"/>
        <v>43932</v>
      </c>
      <c r="AT36" s="134" t="str">
        <f t="shared" si="28"/>
        <v/>
      </c>
      <c r="AU36" s="135" t="str">
        <f t="shared" si="29"/>
        <v/>
      </c>
      <c r="AV36" s="136" t="str">
        <f t="shared" si="30"/>
        <v/>
      </c>
      <c r="AW36" s="137" t="str">
        <f t="shared" si="31"/>
        <v/>
      </c>
      <c r="AX36" s="138" t="str">
        <f t="shared" si="32"/>
        <v/>
      </c>
      <c r="AY36" s="139"/>
      <c r="AZ36" s="155"/>
      <c r="BA36" s="3" t="str">
        <f t="shared" si="33"/>
        <v/>
      </c>
      <c r="BD36" s="132">
        <f t="shared" si="18"/>
        <v>7</v>
      </c>
      <c r="BE36" s="133">
        <f t="shared" si="34"/>
        <v>43932</v>
      </c>
      <c r="BF36" s="134"/>
      <c r="BG36" s="135"/>
      <c r="BH36" s="136"/>
      <c r="BI36" s="137"/>
      <c r="BJ36" s="190">
        <f t="shared" si="35"/>
        <v>0</v>
      </c>
      <c r="BK36" s="155">
        <f t="shared" si="19"/>
        <v>0</v>
      </c>
      <c r="BL36" s="155">
        <f t="shared" si="36"/>
        <v>0</v>
      </c>
      <c r="BM36" s="3" t="str">
        <f t="shared" si="37"/>
        <v/>
      </c>
    </row>
    <row r="37" spans="1:65" ht="23" customHeight="1">
      <c r="A37"/>
      <c r="B37"/>
      <c r="C37"/>
      <c r="D37"/>
      <c r="E37"/>
      <c r="F37"/>
      <c r="G37"/>
      <c r="H37" s="37"/>
      <c r="I37" s="37"/>
      <c r="J37" s="37"/>
      <c r="K37" s="37"/>
      <c r="L37" s="39"/>
      <c r="M37" s="39"/>
      <c r="N37" s="39"/>
      <c r="O37" s="39"/>
      <c r="P37" s="39"/>
      <c r="Q37" s="39"/>
      <c r="T37" s="132">
        <f t="shared" si="8"/>
        <v>1</v>
      </c>
      <c r="U37" s="133">
        <f t="shared" si="20"/>
        <v>43933</v>
      </c>
      <c r="V37" s="134" t="str">
        <f t="shared" si="21"/>
        <v>13:00-20:00</v>
      </c>
      <c r="W37" s="135">
        <f t="shared" ca="1" si="22"/>
        <v>7.0000000000000018</v>
      </c>
      <c r="X37" s="136" t="str">
        <f t="shared" ca="1" si="23"/>
        <v>-</v>
      </c>
      <c r="Y37" s="137">
        <f t="shared" ca="1" si="24"/>
        <v>0</v>
      </c>
      <c r="Z37" s="138">
        <f t="shared" ca="1" si="25"/>
        <v>7.0000000000000018</v>
      </c>
      <c r="AA37" s="139">
        <f t="shared" ca="1" si="9"/>
        <v>0</v>
      </c>
      <c r="AB37" s="140">
        <f t="shared" si="10"/>
        <v>0</v>
      </c>
      <c r="AC37" s="3" t="str">
        <f>IF(ISNUMBER(SEARCH("HS presta. Except",$E27)),SUBSTITUTE(MID(INDEX(E27:$E$40,MATCH("HS Presta. Except*",E27:$E$40,0)),4,70),"presta. Except","PRESTATION EXCEPTIONNELLE"),IF(ISNUMBER(SEARCH("RECUP CREDIT",$D27)),IF(AND(MONTH($B27)=5,DAY($B27)=1),$E27,""),IF(ISNUMBER(SEARCH("Presta Except",$E27)),"",$E27)))</f>
        <v>Contrôle ENC DIM AM</v>
      </c>
      <c r="AF37" s="132">
        <f t="shared" si="11"/>
        <v>1</v>
      </c>
      <c r="AG37" s="133">
        <f t="shared" si="26"/>
        <v>43933</v>
      </c>
      <c r="AH37" s="134" t="str">
        <f t="shared" si="12"/>
        <v/>
      </c>
      <c r="AI37" s="135" t="str">
        <f t="shared" si="13"/>
        <v/>
      </c>
      <c r="AJ37" s="136" t="str">
        <f t="shared" si="14"/>
        <v/>
      </c>
      <c r="AK37" s="137" t="str">
        <f t="shared" si="15"/>
        <v/>
      </c>
      <c r="AL37" s="138" t="str">
        <f t="shared" si="16"/>
        <v/>
      </c>
      <c r="AM37" s="139"/>
      <c r="AN37" s="155"/>
      <c r="AO37" s="3" t="str">
        <f>IF(ISNUMBER(SEARCH("HS presta. Except",$E27)),SUBSTITUTE(MID(INDEX(E27:$E$40,MATCH("HS Presta. Except*",E27:$E$40,0)),4,70),"presta. Except","PRESTATION EXCEPTIONNELLE"),"")</f>
        <v/>
      </c>
      <c r="AP37" s="1"/>
      <c r="AR37" s="132">
        <f t="shared" si="17"/>
        <v>1</v>
      </c>
      <c r="AS37" s="133">
        <f t="shared" si="27"/>
        <v>43933</v>
      </c>
      <c r="AT37" s="134" t="str">
        <f t="shared" si="28"/>
        <v/>
      </c>
      <c r="AU37" s="135" t="str">
        <f t="shared" si="29"/>
        <v/>
      </c>
      <c r="AV37" s="136" t="str">
        <f t="shared" si="30"/>
        <v/>
      </c>
      <c r="AW37" s="137" t="str">
        <f t="shared" si="31"/>
        <v/>
      </c>
      <c r="AX37" s="138" t="str">
        <f t="shared" si="32"/>
        <v/>
      </c>
      <c r="AY37" s="139"/>
      <c r="AZ37" s="155"/>
      <c r="BA37" s="3" t="str">
        <f t="shared" si="33"/>
        <v/>
      </c>
      <c r="BD37" s="132">
        <f t="shared" si="18"/>
        <v>1</v>
      </c>
      <c r="BE37" s="133">
        <f t="shared" si="34"/>
        <v>43933</v>
      </c>
      <c r="BF37" s="134"/>
      <c r="BG37" s="135"/>
      <c r="BH37" s="136"/>
      <c r="BI37" s="137"/>
      <c r="BJ37" s="190">
        <f t="shared" si="35"/>
        <v>0</v>
      </c>
      <c r="BK37" s="155">
        <f t="shared" si="19"/>
        <v>0</v>
      </c>
      <c r="BL37" s="155">
        <f t="shared" si="36"/>
        <v>0</v>
      </c>
      <c r="BM37" s="3" t="str">
        <f t="shared" si="37"/>
        <v/>
      </c>
    </row>
    <row r="38" spans="1:65" ht="23" customHeight="1">
      <c r="A38"/>
      <c r="B38"/>
      <c r="C38"/>
      <c r="D38"/>
      <c r="E38"/>
      <c r="F38"/>
      <c r="G38"/>
      <c r="H38" s="37"/>
      <c r="I38" s="37"/>
      <c r="J38" s="37"/>
      <c r="K38" s="37"/>
      <c r="L38" s="39"/>
      <c r="M38" s="39"/>
      <c r="N38" s="39"/>
      <c r="O38" s="39"/>
      <c r="P38" s="39"/>
      <c r="Q38" s="39"/>
      <c r="T38" s="132">
        <f t="shared" si="8"/>
        <v>2</v>
      </c>
      <c r="U38" s="133">
        <f t="shared" si="20"/>
        <v>43934</v>
      </c>
      <c r="V38" s="134" t="str">
        <f t="shared" si="21"/>
        <v>13:00-20:00</v>
      </c>
      <c r="W38" s="135">
        <f t="shared" ca="1" si="22"/>
        <v>7.0000000000000018</v>
      </c>
      <c r="X38" s="136" t="str">
        <f t="shared" ca="1" si="23"/>
        <v>-</v>
      </c>
      <c r="Y38" s="137">
        <f t="shared" ca="1" si="24"/>
        <v>0</v>
      </c>
      <c r="Z38" s="138">
        <f t="shared" ca="1" si="25"/>
        <v>7.0000000000000018</v>
      </c>
      <c r="AA38" s="139">
        <f t="shared" ca="1" si="9"/>
        <v>0</v>
      </c>
      <c r="AB38" s="140">
        <f t="shared" si="10"/>
        <v>0</v>
      </c>
      <c r="AC38" s="3" t="str">
        <f>IF(ISNUMBER(SEARCH("HS presta. Except",$E28)),SUBSTITUTE(MID(INDEX(E28:$E$40,MATCH("HS Presta. Except*",E28:$E$40,0)),4,70),"presta. Except","PRESTATION EXCEPTIONNELLE"),IF(ISNUMBER(SEARCH("RECUP CREDIT",$D28)),IF(AND(MONTH($B28)=5,DAY($B28)=1),$E28,""),IF(ISNUMBER(SEARCH("Presta Except",$E28)),"",$E28)))</f>
        <v>Contrôle ENC DIM AM</v>
      </c>
      <c r="AF38" s="132">
        <f t="shared" si="11"/>
        <v>2</v>
      </c>
      <c r="AG38" s="133">
        <f t="shared" si="26"/>
        <v>43934</v>
      </c>
      <c r="AH38" s="134" t="str">
        <f t="shared" si="12"/>
        <v/>
      </c>
      <c r="AI38" s="135" t="str">
        <f t="shared" si="13"/>
        <v/>
      </c>
      <c r="AJ38" s="136" t="str">
        <f t="shared" si="14"/>
        <v/>
      </c>
      <c r="AK38" s="137" t="str">
        <f t="shared" si="15"/>
        <v/>
      </c>
      <c r="AL38" s="138" t="str">
        <f t="shared" si="16"/>
        <v/>
      </c>
      <c r="AM38" s="139"/>
      <c r="AN38" s="155"/>
      <c r="AO38" s="3" t="str">
        <f>IF(ISNUMBER(SEARCH("HS presta. Except",$E28)),SUBSTITUTE(MID(INDEX(E28:$E$40,MATCH("HS Presta. Except*",E28:$E$40,0)),4,70),"presta. Except","PRESTATION EXCEPTIONNELLE"),"")</f>
        <v/>
      </c>
      <c r="AP38" s="1"/>
      <c r="AR38" s="132">
        <f t="shared" si="17"/>
        <v>2</v>
      </c>
      <c r="AS38" s="133">
        <f t="shared" si="27"/>
        <v>43934</v>
      </c>
      <c r="AT38" s="134" t="str">
        <f t="shared" si="28"/>
        <v/>
      </c>
      <c r="AU38" s="135" t="str">
        <f t="shared" si="29"/>
        <v/>
      </c>
      <c r="AV38" s="136" t="str">
        <f t="shared" si="30"/>
        <v/>
      </c>
      <c r="AW38" s="137" t="str">
        <f t="shared" si="31"/>
        <v/>
      </c>
      <c r="AX38" s="138" t="str">
        <f t="shared" si="32"/>
        <v/>
      </c>
      <c r="AY38" s="139"/>
      <c r="AZ38" s="155"/>
      <c r="BA38" s="3" t="str">
        <f t="shared" si="33"/>
        <v/>
      </c>
      <c r="BD38" s="132">
        <f t="shared" si="18"/>
        <v>2</v>
      </c>
      <c r="BE38" s="133">
        <f t="shared" si="34"/>
        <v>43934</v>
      </c>
      <c r="BF38" s="134"/>
      <c r="BG38" s="135"/>
      <c r="BH38" s="136"/>
      <c r="BI38" s="137"/>
      <c r="BJ38" s="190">
        <f t="shared" si="35"/>
        <v>0</v>
      </c>
      <c r="BK38" s="155">
        <f t="shared" si="19"/>
        <v>0</v>
      </c>
      <c r="BL38" s="155">
        <f t="shared" si="36"/>
        <v>0</v>
      </c>
      <c r="BM38" s="3" t="str">
        <f t="shared" si="37"/>
        <v/>
      </c>
    </row>
    <row r="39" spans="1:65" ht="23" customHeight="1">
      <c r="A39"/>
      <c r="B39"/>
      <c r="C39"/>
      <c r="D39"/>
      <c r="E39"/>
      <c r="F39"/>
      <c r="G39"/>
      <c r="H39" s="37"/>
      <c r="I39" s="37"/>
      <c r="J39" s="37"/>
      <c r="K39" s="37"/>
      <c r="L39" s="39"/>
      <c r="M39" s="39"/>
      <c r="N39" s="39"/>
      <c r="O39" s="39"/>
      <c r="P39" s="39"/>
      <c r="Q39" s="39"/>
      <c r="T39" s="132">
        <f t="shared" si="8"/>
        <v>3</v>
      </c>
      <c r="U39" s="133">
        <f t="shared" si="20"/>
        <v>43935</v>
      </c>
      <c r="V39" s="134" t="str">
        <f t="shared" si="21"/>
        <v/>
      </c>
      <c r="W39" s="135" t="str">
        <f t="shared" si="22"/>
        <v>-</v>
      </c>
      <c r="X39" s="136" t="str">
        <f t="shared" si="23"/>
        <v>-</v>
      </c>
      <c r="Y39" s="137" t="str">
        <f t="shared" si="24"/>
        <v>-</v>
      </c>
      <c r="Z39" s="138">
        <f t="shared" si="25"/>
        <v>0</v>
      </c>
      <c r="AA39" s="139">
        <f t="shared" si="9"/>
        <v>0</v>
      </c>
      <c r="AB39" s="140">
        <f t="shared" si="10"/>
        <v>0</v>
      </c>
      <c r="AC39" s="3" t="str">
        <f>IF(ISNUMBER(SEARCH("HS presta. Except",$E29)),SUBSTITUTE(MID(INDEX(E29:$E$40,MATCH("HS Presta. Except*",E29:$E$40,0)),4,70),"presta. Except","PRESTATION EXCEPTIONNELLE"),IF(ISNUMBER(SEARCH("RECUP CREDIT",$D29)),IF(AND(MONTH($B29)=5,DAY($B29)=1),$E29,""),IF(ISNUMBER(SEARCH("Presta Except",$E29)),"",$E29)))</f>
        <v/>
      </c>
      <c r="AF39" s="132">
        <f t="shared" si="11"/>
        <v>3</v>
      </c>
      <c r="AG39" s="133">
        <f t="shared" si="26"/>
        <v>43935</v>
      </c>
      <c r="AH39" s="134" t="str">
        <f t="shared" si="12"/>
        <v/>
      </c>
      <c r="AI39" s="135" t="str">
        <f t="shared" si="13"/>
        <v/>
      </c>
      <c r="AJ39" s="136" t="str">
        <f t="shared" si="14"/>
        <v/>
      </c>
      <c r="AK39" s="137" t="str">
        <f t="shared" si="15"/>
        <v/>
      </c>
      <c r="AL39" s="138" t="str">
        <f t="shared" si="16"/>
        <v/>
      </c>
      <c r="AM39" s="139"/>
      <c r="AN39" s="155"/>
      <c r="AO39" s="3" t="str">
        <f>IF(ISNUMBER(SEARCH("HS presta. Except",$E29)),SUBSTITUTE(MID(INDEX(E29:$E$40,MATCH("HS Presta. Except*",E29:$E$40,0)),4,70),"presta. Except","PRESTATION EXCEPTIONNELLE"),"")</f>
        <v/>
      </c>
      <c r="AP39" s="1"/>
      <c r="AR39" s="132">
        <f t="shared" si="17"/>
        <v>3</v>
      </c>
      <c r="AS39" s="133">
        <f t="shared" si="27"/>
        <v>43935</v>
      </c>
      <c r="AT39" s="134" t="str">
        <f t="shared" si="28"/>
        <v/>
      </c>
      <c r="AU39" s="135" t="str">
        <f t="shared" si="29"/>
        <v/>
      </c>
      <c r="AV39" s="136" t="str">
        <f t="shared" si="30"/>
        <v/>
      </c>
      <c r="AW39" s="137" t="str">
        <f t="shared" si="31"/>
        <v/>
      </c>
      <c r="AX39" s="138" t="str">
        <f t="shared" si="32"/>
        <v/>
      </c>
      <c r="AY39" s="139"/>
      <c r="AZ39" s="155"/>
      <c r="BA39" s="3" t="str">
        <f t="shared" si="33"/>
        <v/>
      </c>
      <c r="BD39" s="132">
        <f t="shared" si="18"/>
        <v>3</v>
      </c>
      <c r="BE39" s="133">
        <f t="shared" si="34"/>
        <v>43935</v>
      </c>
      <c r="BF39" s="134"/>
      <c r="BG39" s="135"/>
      <c r="BH39" s="136"/>
      <c r="BI39" s="137"/>
      <c r="BJ39" s="190">
        <f t="shared" si="35"/>
        <v>0</v>
      </c>
      <c r="BK39" s="155">
        <f t="shared" si="19"/>
        <v>0</v>
      </c>
      <c r="BL39" s="155">
        <f t="shared" si="36"/>
        <v>0</v>
      </c>
      <c r="BM39" s="3" t="str">
        <f t="shared" si="37"/>
        <v/>
      </c>
    </row>
    <row r="40" spans="1:65" ht="23" customHeight="1">
      <c r="A40"/>
      <c r="B40"/>
      <c r="C40"/>
      <c r="D40"/>
      <c r="E40"/>
      <c r="F40"/>
      <c r="G40"/>
      <c r="H40" s="37"/>
      <c r="I40" s="37"/>
      <c r="J40" s="37"/>
      <c r="K40" s="37"/>
      <c r="O40" s="40"/>
      <c r="P40" s="40"/>
      <c r="Q40" s="40"/>
      <c r="T40" s="132">
        <f t="shared" si="8"/>
        <v>4</v>
      </c>
      <c r="U40" s="133">
        <f t="shared" si="20"/>
        <v>43936</v>
      </c>
      <c r="V40" s="134" t="str">
        <f t="shared" si="21"/>
        <v/>
      </c>
      <c r="W40" s="135" t="str">
        <f t="shared" si="22"/>
        <v>-</v>
      </c>
      <c r="X40" s="136" t="str">
        <f t="shared" si="23"/>
        <v>-</v>
      </c>
      <c r="Y40" s="137" t="str">
        <f t="shared" si="24"/>
        <v>-</v>
      </c>
      <c r="Z40" s="138">
        <f t="shared" si="25"/>
        <v>0</v>
      </c>
      <c r="AA40" s="139">
        <f t="shared" si="9"/>
        <v>0</v>
      </c>
      <c r="AB40" s="140">
        <f t="shared" si="10"/>
        <v>0</v>
      </c>
      <c r="AC40" s="3" t="str">
        <f>IF(ISNUMBER(SEARCH("HS presta. Except",$E30)),SUBSTITUTE(MID(INDEX(E30:$E$40,MATCH("HS Presta. Except*",E30:$E$40,0)),4,70),"presta. Except","PRESTATION EXCEPTIONNELLE"),IF(ISNUMBER(SEARCH("RECUP CREDIT",$D30)),IF(AND(MONTH($B30)=5,DAY($B30)=1),$E30,""),IF(ISNUMBER(SEARCH("Presta Except",$E30)),"",$E30)))</f>
        <v/>
      </c>
      <c r="AF40" s="132">
        <f t="shared" si="11"/>
        <v>4</v>
      </c>
      <c r="AG40" s="133">
        <f t="shared" si="26"/>
        <v>43936</v>
      </c>
      <c r="AH40" s="134" t="str">
        <f t="shared" si="12"/>
        <v/>
      </c>
      <c r="AI40" s="135" t="str">
        <f t="shared" si="13"/>
        <v/>
      </c>
      <c r="AJ40" s="136" t="str">
        <f t="shared" si="14"/>
        <v/>
      </c>
      <c r="AK40" s="137" t="str">
        <f t="shared" si="15"/>
        <v/>
      </c>
      <c r="AL40" s="138" t="str">
        <f t="shared" si="16"/>
        <v/>
      </c>
      <c r="AM40" s="139"/>
      <c r="AN40" s="155"/>
      <c r="AO40" s="3" t="str">
        <f>IF(ISNUMBER(SEARCH("HS presta. Except",$E30)),SUBSTITUTE(MID(INDEX(E30:$E$40,MATCH("HS Presta. Except*",E30:$E$40,0)),4,70),"presta. Except","PRESTATION EXCEPTIONNELLE"),"")</f>
        <v/>
      </c>
      <c r="AP40" s="1"/>
      <c r="AR40" s="132">
        <f t="shared" si="17"/>
        <v>4</v>
      </c>
      <c r="AS40" s="133">
        <f t="shared" si="27"/>
        <v>43936</v>
      </c>
      <c r="AT40" s="134" t="str">
        <f t="shared" si="28"/>
        <v/>
      </c>
      <c r="AU40" s="135" t="str">
        <f t="shared" si="29"/>
        <v/>
      </c>
      <c r="AV40" s="136" t="str">
        <f t="shared" si="30"/>
        <v/>
      </c>
      <c r="AW40" s="137" t="str">
        <f t="shared" si="31"/>
        <v/>
      </c>
      <c r="AX40" s="138" t="str">
        <f t="shared" si="32"/>
        <v/>
      </c>
      <c r="AY40" s="139"/>
      <c r="AZ40" s="155"/>
      <c r="BA40" s="3" t="str">
        <f t="shared" si="33"/>
        <v/>
      </c>
      <c r="BD40" s="132">
        <f t="shared" si="18"/>
        <v>4</v>
      </c>
      <c r="BE40" s="133">
        <f t="shared" si="34"/>
        <v>43936</v>
      </c>
      <c r="BF40" s="134"/>
      <c r="BG40" s="135"/>
      <c r="BH40" s="136"/>
      <c r="BI40" s="137"/>
      <c r="BJ40" s="190">
        <f t="shared" si="35"/>
        <v>0</v>
      </c>
      <c r="BK40" s="155">
        <f>IF(AND(BD40=1,BM40="ASTREINTE SEMAINE"),1,0)</f>
        <v>0</v>
      </c>
      <c r="BL40" s="155">
        <f t="shared" si="36"/>
        <v>0</v>
      </c>
      <c r="BM40" s="3" t="str">
        <f t="shared" si="37"/>
        <v/>
      </c>
    </row>
    <row r="41" spans="1:65" ht="23" customHeight="1">
      <c r="A41"/>
      <c r="B41"/>
      <c r="C41" s="44"/>
      <c r="D41" s="44"/>
      <c r="E41" s="44"/>
      <c r="F41" s="44"/>
      <c r="G41" s="44"/>
      <c r="H41" s="40"/>
      <c r="I41" s="40"/>
      <c r="J41" s="40"/>
      <c r="K41" s="40"/>
      <c r="O41" s="40"/>
      <c r="P41" s="40"/>
      <c r="Q41" s="40"/>
      <c r="T41" s="132">
        <f t="shared" si="8"/>
        <v>5</v>
      </c>
      <c r="U41" s="133">
        <f t="shared" si="20"/>
        <v>43937</v>
      </c>
      <c r="V41" s="134" t="str">
        <f t="shared" si="21"/>
        <v>04:00-06:00</v>
      </c>
      <c r="W41" s="135">
        <f t="shared" ca="1" si="22"/>
        <v>0</v>
      </c>
      <c r="X41" s="136" t="str">
        <f t="shared" ca="1" si="23"/>
        <v>-</v>
      </c>
      <c r="Y41" s="137">
        <f t="shared" ca="1" si="24"/>
        <v>2</v>
      </c>
      <c r="Z41" s="138">
        <f t="shared" ca="1" si="25"/>
        <v>2</v>
      </c>
      <c r="AA41" s="139">
        <f t="shared" ca="1" si="9"/>
        <v>2</v>
      </c>
      <c r="AB41" s="140">
        <f t="shared" si="10"/>
        <v>0</v>
      </c>
      <c r="AC41" s="3" t="str">
        <f>IF(ISNUMBER(SEARCH("HS presta. Except",$E31)),SUBSTITUTE(MID(INDEX(E31:$E$40,MATCH("HS Presta. Except*",E31:$E$40,0)),4,70),"presta. Except","PRESTATION EXCEPTIONNELLE"),IF(ISNUMBER(SEARCH("RECUP CREDIT",$D31)),IF(AND(MONTH($B31)=5,DAY($B31)=1),$E31,""),IF(ISNUMBER(SEARCH("Presta Except",$E31)),"",$E31)))</f>
        <v>Contrôle 6H-13H30</v>
      </c>
      <c r="AF41" s="132">
        <f t="shared" si="11"/>
        <v>5</v>
      </c>
      <c r="AG41" s="133">
        <f t="shared" si="26"/>
        <v>43937</v>
      </c>
      <c r="AH41" s="134" t="str">
        <f t="shared" si="12"/>
        <v/>
      </c>
      <c r="AI41" s="135" t="str">
        <f t="shared" si="13"/>
        <v/>
      </c>
      <c r="AJ41" s="136" t="str">
        <f t="shared" si="14"/>
        <v/>
      </c>
      <c r="AK41" s="137" t="str">
        <f t="shared" si="15"/>
        <v/>
      </c>
      <c r="AL41" s="138" t="str">
        <f t="shared" si="16"/>
        <v/>
      </c>
      <c r="AM41" s="139"/>
      <c r="AN41" s="155"/>
      <c r="AO41" s="3" t="str">
        <f>IF(ISNUMBER(SEARCH("HS presta. Except",$E31)),SUBSTITUTE(MID(INDEX(E31:$E$40,MATCH("HS Presta. Except*",E31:$E$40,0)),4,70),"presta. Except","PRESTATION EXCEPTIONNELLE"),"")</f>
        <v/>
      </c>
      <c r="AP41" s="1"/>
      <c r="AR41" s="132">
        <f t="shared" si="17"/>
        <v>5</v>
      </c>
      <c r="AS41" s="133">
        <f t="shared" si="27"/>
        <v>43937</v>
      </c>
      <c r="AT41" s="134" t="str">
        <f t="shared" si="28"/>
        <v/>
      </c>
      <c r="AU41" s="135" t="str">
        <f t="shared" si="29"/>
        <v/>
      </c>
      <c r="AV41" s="136" t="str">
        <f t="shared" si="30"/>
        <v/>
      </c>
      <c r="AW41" s="137" t="str">
        <f t="shared" si="31"/>
        <v/>
      </c>
      <c r="AX41" s="138" t="str">
        <f t="shared" si="32"/>
        <v/>
      </c>
      <c r="AY41" s="139"/>
      <c r="AZ41" s="155"/>
      <c r="BA41" s="3" t="str">
        <f t="shared" si="33"/>
        <v/>
      </c>
      <c r="BD41" s="132">
        <f t="shared" si="18"/>
        <v>5</v>
      </c>
      <c r="BE41" s="133">
        <f t="shared" si="34"/>
        <v>43937</v>
      </c>
      <c r="BF41" s="134"/>
      <c r="BG41" s="135"/>
      <c r="BH41" s="136"/>
      <c r="BI41" s="137"/>
      <c r="BJ41" s="190">
        <f t="shared" si="35"/>
        <v>0</v>
      </c>
      <c r="BK41" s="155">
        <f>IF(AND(BD41=1,BM41="ASTREINTE SEMAINE"),1,0)</f>
        <v>0</v>
      </c>
      <c r="BL41" s="155">
        <f t="shared" si="36"/>
        <v>0</v>
      </c>
      <c r="BM41" s="3" t="str">
        <f t="shared" si="37"/>
        <v/>
      </c>
    </row>
    <row r="42" spans="1:65" ht="23" customHeight="1">
      <c r="A42"/>
      <c r="B42"/>
      <c r="C42" s="44"/>
      <c r="D42" s="44"/>
      <c r="E42" s="44"/>
      <c r="F42" s="44"/>
      <c r="G42" s="44"/>
      <c r="H42" s="40"/>
      <c r="I42" s="40"/>
      <c r="J42" s="40"/>
      <c r="K42" s="40"/>
      <c r="O42" s="40"/>
      <c r="P42" s="40"/>
      <c r="Q42" s="40"/>
      <c r="T42" s="132">
        <f t="shared" si="8"/>
        <v>6</v>
      </c>
      <c r="U42" s="133">
        <f t="shared" si="20"/>
        <v>43938</v>
      </c>
      <c r="V42" s="134" t="str">
        <f t="shared" si="21"/>
        <v/>
      </c>
      <c r="W42" s="135" t="str">
        <f t="shared" si="22"/>
        <v>-</v>
      </c>
      <c r="X42" s="136" t="str">
        <f t="shared" si="23"/>
        <v>-</v>
      </c>
      <c r="Y42" s="137" t="str">
        <f t="shared" si="24"/>
        <v>-</v>
      </c>
      <c r="Z42" s="138">
        <f t="shared" si="25"/>
        <v>0</v>
      </c>
      <c r="AA42" s="139">
        <f t="shared" si="9"/>
        <v>0</v>
      </c>
      <c r="AB42" s="140">
        <f t="shared" si="10"/>
        <v>0</v>
      </c>
      <c r="AC42" s="3" t="str">
        <f>IF(ISNUMBER(SEARCH("HS presta. Except",$E32)),SUBSTITUTE(MID(INDEX(E32:$E$40,MATCH("HS Presta. Except*",E32:$E$40,0)),4,70),"presta. Except","PRESTATION EXCEPTIONNELLE"),IF(ISNUMBER(SEARCH("RECUP CREDIT",$D32)),IF(AND(MONTH($B32)=5,DAY($B32)=1),$E32,""),IF(ISNUMBER(SEARCH("Presta Except",$E32)),"",$E32)))</f>
        <v/>
      </c>
      <c r="AF42" s="132">
        <f t="shared" si="11"/>
        <v>6</v>
      </c>
      <c r="AG42" s="133">
        <f t="shared" si="26"/>
        <v>43938</v>
      </c>
      <c r="AH42" s="134" t="str">
        <f t="shared" si="12"/>
        <v/>
      </c>
      <c r="AI42" s="135" t="str">
        <f t="shared" si="13"/>
        <v/>
      </c>
      <c r="AJ42" s="136" t="str">
        <f t="shared" si="14"/>
        <v/>
      </c>
      <c r="AK42" s="137" t="str">
        <f t="shared" si="15"/>
        <v/>
      </c>
      <c r="AL42" s="138" t="str">
        <f t="shared" si="16"/>
        <v/>
      </c>
      <c r="AM42" s="139"/>
      <c r="AN42" s="155"/>
      <c r="AO42" s="3" t="str">
        <f>IF(ISNUMBER(SEARCH("HS presta. Except",$E32)),SUBSTITUTE(MID(INDEX(E32:$E$40,MATCH("HS Presta. Except*",E32:$E$40,0)),4,70),"presta. Except","PRESTATION EXCEPTIONNELLE"),"")</f>
        <v/>
      </c>
      <c r="AP42" s="1"/>
      <c r="AR42" s="132">
        <f t="shared" si="17"/>
        <v>6</v>
      </c>
      <c r="AS42" s="133">
        <f t="shared" si="27"/>
        <v>43938</v>
      </c>
      <c r="AT42" s="134" t="str">
        <f t="shared" si="28"/>
        <v/>
      </c>
      <c r="AU42" s="135" t="str">
        <f t="shared" si="29"/>
        <v/>
      </c>
      <c r="AV42" s="136" t="str">
        <f t="shared" si="30"/>
        <v/>
      </c>
      <c r="AW42" s="137" t="str">
        <f t="shared" si="31"/>
        <v/>
      </c>
      <c r="AX42" s="138" t="str">
        <f t="shared" si="32"/>
        <v/>
      </c>
      <c r="AY42" s="139"/>
      <c r="AZ42" s="155"/>
      <c r="BA42" s="3" t="str">
        <f t="shared" si="33"/>
        <v/>
      </c>
      <c r="BD42" s="132">
        <f t="shared" si="18"/>
        <v>6</v>
      </c>
      <c r="BE42" s="133">
        <f t="shared" si="34"/>
        <v>43938</v>
      </c>
      <c r="BF42" s="134"/>
      <c r="BG42" s="135"/>
      <c r="BH42" s="136"/>
      <c r="BI42" s="137"/>
      <c r="BJ42" s="190">
        <f t="shared" si="35"/>
        <v>0</v>
      </c>
      <c r="BK42" s="155">
        <f>IF(AND(BD42=1,BM42="ASTREINTE SEMAINE"),1,0)</f>
        <v>0</v>
      </c>
      <c r="BL42" s="155">
        <f t="shared" si="36"/>
        <v>0</v>
      </c>
      <c r="BM42" s="3" t="str">
        <f t="shared" si="37"/>
        <v/>
      </c>
    </row>
    <row r="43" spans="1:65" ht="23" customHeight="1">
      <c r="A43"/>
      <c r="B43"/>
      <c r="C43" s="44"/>
      <c r="D43" s="44"/>
      <c r="E43" s="44"/>
      <c r="F43" s="44"/>
      <c r="G43" s="44"/>
      <c r="H43" s="40"/>
      <c r="I43" s="40"/>
      <c r="J43" s="40"/>
      <c r="K43" s="40"/>
      <c r="O43" s="40"/>
      <c r="P43" s="40"/>
      <c r="Q43" s="40"/>
      <c r="T43" s="132">
        <f t="shared" si="8"/>
        <v>7</v>
      </c>
      <c r="U43" s="133">
        <f t="shared" si="20"/>
        <v>43939</v>
      </c>
      <c r="V43" s="134" t="str">
        <f t="shared" si="21"/>
        <v/>
      </c>
      <c r="W43" s="135" t="str">
        <f t="shared" si="22"/>
        <v>-</v>
      </c>
      <c r="X43" s="136" t="str">
        <f t="shared" si="23"/>
        <v>-</v>
      </c>
      <c r="Y43" s="137" t="str">
        <f t="shared" si="24"/>
        <v>-</v>
      </c>
      <c r="Z43" s="138">
        <f t="shared" si="25"/>
        <v>0</v>
      </c>
      <c r="AA43" s="139">
        <f t="shared" si="9"/>
        <v>0</v>
      </c>
      <c r="AB43" s="140">
        <f t="shared" si="10"/>
        <v>0</v>
      </c>
      <c r="AC43" s="3" t="str">
        <f>IF(ISNUMBER(SEARCH("HS presta. Except",$E33)),SUBSTITUTE(MID(INDEX(E33:$E$40,MATCH("HS Presta. Except*",E33:$E$40,0)),4,70),"presta. Except","PRESTATION EXCEPTIONNELLE"),IF(ISNUMBER(SEARCH("RECUP CREDIT",$D33)),IF(AND(MONTH($B33)=5,DAY($B33)=1),$E33,""),IF(ISNUMBER(SEARCH("Presta Except",$E33)),"",$E33)))</f>
        <v/>
      </c>
      <c r="AF43" s="132">
        <f t="shared" si="11"/>
        <v>7</v>
      </c>
      <c r="AG43" s="133">
        <f t="shared" si="26"/>
        <v>43939</v>
      </c>
      <c r="AH43" s="134" t="str">
        <f t="shared" si="12"/>
        <v/>
      </c>
      <c r="AI43" s="135" t="str">
        <f t="shared" si="13"/>
        <v/>
      </c>
      <c r="AJ43" s="136" t="str">
        <f t="shared" si="14"/>
        <v/>
      </c>
      <c r="AK43" s="137" t="str">
        <f t="shared" si="15"/>
        <v/>
      </c>
      <c r="AL43" s="138" t="str">
        <f t="shared" si="16"/>
        <v/>
      </c>
      <c r="AM43" s="139"/>
      <c r="AN43" s="155"/>
      <c r="AO43" s="3" t="str">
        <f>IF(ISNUMBER(SEARCH("HS presta. Except",$E33)),SUBSTITUTE(MID(INDEX(E33:$E$40,MATCH("HS Presta. Except*",E33:$E$40,0)),4,70),"presta. Except","PRESTATION EXCEPTIONNELLE"),"")</f>
        <v/>
      </c>
      <c r="AP43" s="1"/>
      <c r="AR43" s="132">
        <f t="shared" si="17"/>
        <v>7</v>
      </c>
      <c r="AS43" s="133">
        <f t="shared" si="27"/>
        <v>43939</v>
      </c>
      <c r="AT43" s="134" t="str">
        <f t="shared" si="28"/>
        <v/>
      </c>
      <c r="AU43" s="135" t="str">
        <f t="shared" si="29"/>
        <v/>
      </c>
      <c r="AV43" s="136" t="str">
        <f t="shared" si="30"/>
        <v/>
      </c>
      <c r="AW43" s="137" t="str">
        <f t="shared" si="31"/>
        <v/>
      </c>
      <c r="AX43" s="138" t="str">
        <f t="shared" si="32"/>
        <v/>
      </c>
      <c r="AY43" s="139"/>
      <c r="AZ43" s="155"/>
      <c r="BA43" s="3" t="str">
        <f t="shared" si="33"/>
        <v/>
      </c>
      <c r="BD43" s="132">
        <f t="shared" si="18"/>
        <v>7</v>
      </c>
      <c r="BE43" s="133">
        <f t="shared" si="34"/>
        <v>43939</v>
      </c>
      <c r="BF43" s="134"/>
      <c r="BG43" s="135"/>
      <c r="BH43" s="136"/>
      <c r="BI43" s="137"/>
      <c r="BJ43" s="190">
        <f t="shared" si="35"/>
        <v>0</v>
      </c>
      <c r="BK43" s="155">
        <f>IF(AND(BM43="ASTREINTE SEMAINE",BD43=1),1,0)</f>
        <v>0</v>
      </c>
      <c r="BL43" s="155">
        <f t="shared" si="36"/>
        <v>0</v>
      </c>
      <c r="BM43" s="3" t="str">
        <f t="shared" si="37"/>
        <v/>
      </c>
    </row>
    <row r="44" spans="1:65" ht="23" customHeight="1">
      <c r="A44"/>
      <c r="B44"/>
      <c r="C44" s="44"/>
      <c r="D44" s="44"/>
      <c r="E44" s="44"/>
      <c r="F44" s="44"/>
      <c r="G44" s="44"/>
      <c r="H44" s="40"/>
      <c r="I44" s="40"/>
      <c r="J44" s="40"/>
      <c r="K44" s="40"/>
      <c r="O44" s="40"/>
      <c r="P44" s="40"/>
      <c r="Q44" s="40"/>
      <c r="T44" s="132">
        <f t="shared" si="8"/>
        <v>1</v>
      </c>
      <c r="U44" s="133">
        <f t="shared" si="20"/>
        <v>43940</v>
      </c>
      <c r="V44" s="134" t="str">
        <f t="shared" si="21"/>
        <v/>
      </c>
      <c r="W44" s="135" t="str">
        <f t="shared" si="22"/>
        <v>-</v>
      </c>
      <c r="X44" s="136" t="str">
        <f t="shared" si="23"/>
        <v>-</v>
      </c>
      <c r="Y44" s="137" t="str">
        <f t="shared" si="24"/>
        <v>-</v>
      </c>
      <c r="Z44" s="138">
        <f t="shared" si="25"/>
        <v>0</v>
      </c>
      <c r="AA44" s="139">
        <f t="shared" si="9"/>
        <v>0</v>
      </c>
      <c r="AB44" s="140">
        <f t="shared" si="10"/>
        <v>0</v>
      </c>
      <c r="AC44" s="3" t="str">
        <f>IF(ISNUMBER(SEARCH("HS presta. Except",$E34)),SUBSTITUTE(MID(INDEX(E34:$E$40,MATCH("HS Presta. Except*",E34:$E$40,0)),4,70),"presta. Except","PRESTATION EXCEPTIONNELLE"),IF(ISNUMBER(SEARCH("RECUP CREDIT",$D34)),IF(AND(MONTH($B34)=5,DAY($B34)=1),$E34,""),IF(ISNUMBER(SEARCH("Presta Except",$E34)),"",$E34)))</f>
        <v/>
      </c>
      <c r="AF44" s="132">
        <f t="shared" si="11"/>
        <v>1</v>
      </c>
      <c r="AG44" s="133">
        <f t="shared" si="26"/>
        <v>43940</v>
      </c>
      <c r="AH44" s="134" t="str">
        <f t="shared" si="12"/>
        <v/>
      </c>
      <c r="AI44" s="135" t="str">
        <f t="shared" si="13"/>
        <v/>
      </c>
      <c r="AJ44" s="136" t="str">
        <f t="shared" si="14"/>
        <v/>
      </c>
      <c r="AK44" s="137" t="str">
        <f t="shared" si="15"/>
        <v/>
      </c>
      <c r="AL44" s="138" t="str">
        <f t="shared" si="16"/>
        <v/>
      </c>
      <c r="AM44" s="139"/>
      <c r="AN44" s="155"/>
      <c r="AO44" s="3" t="str">
        <f t="shared" ref="AO44:AO45" si="39">IF(ISNUMBER(SEARCH("HS presta. Except",$E34)),$E34,"")</f>
        <v/>
      </c>
      <c r="AP44" s="1"/>
      <c r="AR44" s="132">
        <f t="shared" si="17"/>
        <v>1</v>
      </c>
      <c r="AS44" s="133">
        <f t="shared" si="27"/>
        <v>43940</v>
      </c>
      <c r="AT44" s="134" t="str">
        <f t="shared" si="28"/>
        <v/>
      </c>
      <c r="AU44" s="135" t="str">
        <f t="shared" si="29"/>
        <v/>
      </c>
      <c r="AV44" s="136" t="str">
        <f t="shared" si="30"/>
        <v/>
      </c>
      <c r="AW44" s="137" t="str">
        <f t="shared" si="31"/>
        <v/>
      </c>
      <c r="AX44" s="138" t="str">
        <f t="shared" si="32"/>
        <v/>
      </c>
      <c r="AY44" s="139"/>
      <c r="AZ44" s="155"/>
      <c r="BA44" s="3" t="str">
        <f t="shared" si="33"/>
        <v/>
      </c>
      <c r="BD44" s="132">
        <f t="shared" si="18"/>
        <v>1</v>
      </c>
      <c r="BE44" s="133">
        <f t="shared" si="34"/>
        <v>43940</v>
      </c>
      <c r="BF44" s="134"/>
      <c r="BG44" s="135"/>
      <c r="BH44" s="136"/>
      <c r="BI44" s="137"/>
      <c r="BJ44" s="190">
        <f t="shared" si="35"/>
        <v>0</v>
      </c>
      <c r="BK44" s="155">
        <f t="shared" si="19"/>
        <v>0</v>
      </c>
      <c r="BL44" s="155">
        <f t="shared" si="36"/>
        <v>0</v>
      </c>
      <c r="BM44" s="3" t="str">
        <f t="shared" si="37"/>
        <v/>
      </c>
    </row>
    <row r="45" spans="1:65" ht="23" customHeight="1" thickBot="1">
      <c r="A45"/>
      <c r="B45"/>
      <c r="C45" s="44"/>
      <c r="D45" s="44"/>
      <c r="E45" s="44"/>
      <c r="F45" s="44"/>
      <c r="G45" s="44"/>
      <c r="H45" s="40"/>
      <c r="I45" s="40"/>
      <c r="J45" s="40"/>
      <c r="K45" s="40"/>
      <c r="O45" s="40"/>
      <c r="P45" s="40"/>
      <c r="Q45" s="40"/>
      <c r="T45" s="132">
        <f t="shared" si="8"/>
        <v>2</v>
      </c>
      <c r="U45" s="133">
        <f t="shared" si="20"/>
        <v>43941</v>
      </c>
      <c r="V45" s="134" t="str">
        <f t="shared" si="21"/>
        <v/>
      </c>
      <c r="W45" s="135" t="str">
        <f t="shared" si="22"/>
        <v>-</v>
      </c>
      <c r="X45" s="136" t="str">
        <f t="shared" si="23"/>
        <v>-</v>
      </c>
      <c r="Y45" s="137" t="str">
        <f t="shared" si="24"/>
        <v>-</v>
      </c>
      <c r="Z45" s="138">
        <f t="shared" si="25"/>
        <v>0</v>
      </c>
      <c r="AA45" s="139">
        <f t="shared" si="9"/>
        <v>0</v>
      </c>
      <c r="AB45" s="140">
        <f t="shared" si="10"/>
        <v>0</v>
      </c>
      <c r="AC45" s="3" t="str">
        <f>IF(ISNUMBER(SEARCH("HS presta. Except",$E35)),SUBSTITUTE(MID(INDEX(E35:$E$40,MATCH("HS Presta. Except*",E35:$E$40,0)),4,70),"presta. Except","PRESTATION EXCEPTIONNELLE"),IF(ISNUMBER(SEARCH("RECUP CREDIT",$D35)),IF(AND(MONTH($B35)=5,DAY($B35)=1),$E35,""),IF(ISNUMBER(SEARCH("Presta Except",$E35)),"",$E35)))</f>
        <v/>
      </c>
      <c r="AF45" s="132">
        <f t="shared" si="11"/>
        <v>2</v>
      </c>
      <c r="AG45" s="133">
        <f t="shared" si="26"/>
        <v>43941</v>
      </c>
      <c r="AH45" s="134" t="str">
        <f t="shared" si="12"/>
        <v/>
      </c>
      <c r="AI45" s="135" t="str">
        <f t="shared" si="13"/>
        <v/>
      </c>
      <c r="AJ45" s="136" t="str">
        <f t="shared" si="14"/>
        <v/>
      </c>
      <c r="AK45" s="137" t="str">
        <f t="shared" si="15"/>
        <v/>
      </c>
      <c r="AL45" s="138" t="str">
        <f t="shared" si="16"/>
        <v/>
      </c>
      <c r="AM45" s="139"/>
      <c r="AN45" s="155"/>
      <c r="AO45" s="3" t="str">
        <f t="shared" si="39"/>
        <v/>
      </c>
      <c r="AP45" s="1"/>
      <c r="AR45" s="132">
        <f t="shared" si="17"/>
        <v>2</v>
      </c>
      <c r="AS45" s="133">
        <f t="shared" si="27"/>
        <v>43941</v>
      </c>
      <c r="AT45" s="134" t="str">
        <f t="shared" si="28"/>
        <v/>
      </c>
      <c r="AU45" s="135" t="str">
        <f t="shared" si="29"/>
        <v/>
      </c>
      <c r="AV45" s="136" t="str">
        <f t="shared" si="30"/>
        <v/>
      </c>
      <c r="AW45" s="137" t="str">
        <f t="shared" si="31"/>
        <v/>
      </c>
      <c r="AX45" s="138" t="str">
        <f t="shared" si="32"/>
        <v/>
      </c>
      <c r="AY45" s="139"/>
      <c r="AZ45" s="155"/>
      <c r="BA45" s="3" t="str">
        <f t="shared" si="33"/>
        <v/>
      </c>
      <c r="BD45" s="132">
        <f t="shared" si="18"/>
        <v>2</v>
      </c>
      <c r="BE45" s="133">
        <f t="shared" si="34"/>
        <v>43941</v>
      </c>
      <c r="BF45" s="134"/>
      <c r="BG45" s="135"/>
      <c r="BH45" s="136"/>
      <c r="BI45" s="137"/>
      <c r="BJ45" s="190">
        <f t="shared" si="35"/>
        <v>0</v>
      </c>
      <c r="BK45" s="155">
        <f t="shared" si="19"/>
        <v>0</v>
      </c>
      <c r="BL45" s="155">
        <f t="shared" si="36"/>
        <v>0</v>
      </c>
      <c r="BM45" s="3" t="str">
        <f t="shared" si="37"/>
        <v/>
      </c>
    </row>
    <row r="46" spans="1:65" ht="23" customHeight="1">
      <c r="A46"/>
      <c r="B46"/>
      <c r="C46" s="44"/>
      <c r="D46" s="44"/>
      <c r="E46" s="44"/>
      <c r="F46" s="44"/>
      <c r="G46" s="44"/>
      <c r="H46" s="40"/>
      <c r="I46" s="40"/>
      <c r="J46" s="40"/>
      <c r="K46" s="40"/>
      <c r="O46" s="40"/>
      <c r="P46" s="40"/>
      <c r="Q46" s="40"/>
      <c r="T46" s="202" t="s">
        <v>21</v>
      </c>
      <c r="U46" s="203"/>
      <c r="V46" s="141"/>
      <c r="W46" s="142">
        <f ca="1">SUBTOTAL(109,W15:W45)</f>
        <v>19.000000000000004</v>
      </c>
      <c r="X46" s="143">
        <f t="shared" ref="X46:AB46" ca="1" si="40">SUBTOTAL(109,X15:X45)</f>
        <v>0</v>
      </c>
      <c r="Y46" s="144">
        <f t="shared" ca="1" si="40"/>
        <v>7</v>
      </c>
      <c r="Z46" s="145">
        <f t="shared" ca="1" si="40"/>
        <v>26</v>
      </c>
      <c r="AA46" s="146">
        <f t="shared" ca="1" si="40"/>
        <v>6</v>
      </c>
      <c r="AB46" s="147">
        <f t="shared" si="40"/>
        <v>0</v>
      </c>
      <c r="AC46" s="148"/>
      <c r="AF46" s="202" t="s">
        <v>21</v>
      </c>
      <c r="AG46" s="203"/>
      <c r="AH46" s="141"/>
      <c r="AI46" s="142">
        <f t="shared" ref="AI46:AN46" si="41">SUBTOTAL(109,AI15:AI45)</f>
        <v>0</v>
      </c>
      <c r="AJ46" s="143">
        <f t="shared" si="41"/>
        <v>0</v>
      </c>
      <c r="AK46" s="144">
        <f t="shared" si="41"/>
        <v>0</v>
      </c>
      <c r="AL46" s="145">
        <f t="shared" si="41"/>
        <v>0</v>
      </c>
      <c r="AM46" s="146">
        <f t="shared" si="41"/>
        <v>0</v>
      </c>
      <c r="AN46" s="156">
        <f t="shared" si="41"/>
        <v>0</v>
      </c>
      <c r="AO46" s="157"/>
      <c r="AP46" s="1"/>
      <c r="AR46" s="202" t="s">
        <v>21</v>
      </c>
      <c r="AS46" s="203"/>
      <c r="AT46" s="141"/>
      <c r="AU46" s="142">
        <f t="shared" ref="AU46:AZ46" si="42">SUBTOTAL(109,AU15:AU45)</f>
        <v>0</v>
      </c>
      <c r="AV46" s="143">
        <f t="shared" si="42"/>
        <v>0</v>
      </c>
      <c r="AW46" s="144">
        <f t="shared" si="42"/>
        <v>0</v>
      </c>
      <c r="AX46" s="145">
        <f t="shared" si="42"/>
        <v>0</v>
      </c>
      <c r="AY46" s="146">
        <f t="shared" si="42"/>
        <v>0</v>
      </c>
      <c r="AZ46" s="156">
        <f t="shared" si="42"/>
        <v>0</v>
      </c>
      <c r="BA46" s="157"/>
      <c r="BD46" s="202" t="s">
        <v>21</v>
      </c>
      <c r="BE46" s="203"/>
      <c r="BF46" s="191"/>
      <c r="BG46" s="142">
        <f t="shared" ref="BG46:BI46" si="43">SUBTOTAL(109,BG15:BG45)</f>
        <v>0</v>
      </c>
      <c r="BH46" s="143">
        <f t="shared" si="43"/>
        <v>0</v>
      </c>
      <c r="BI46" s="144">
        <f t="shared" si="43"/>
        <v>0</v>
      </c>
      <c r="BJ46" s="192">
        <f>BG46+BH46+BI46</f>
        <v>0</v>
      </c>
      <c r="BK46" s="193">
        <f>SUBTOTAL(109,BK15:BK45)</f>
        <v>0</v>
      </c>
      <c r="BL46" s="193">
        <f>SUBTOTAL(109,BL15:BL45)</f>
        <v>0</v>
      </c>
      <c r="BM46" s="148"/>
    </row>
    <row r="47" spans="1:65" ht="23" customHeight="1" thickBot="1">
      <c r="A47" s="44"/>
      <c r="B47" s="44"/>
      <c r="C47" s="44"/>
      <c r="D47" s="44"/>
      <c r="E47" s="44"/>
      <c r="F47" s="44"/>
      <c r="G47" s="44"/>
      <c r="H47" s="40"/>
      <c r="I47" s="40"/>
      <c r="J47" s="40"/>
      <c r="K47" s="40"/>
      <c r="O47" s="40"/>
      <c r="P47" s="40"/>
      <c r="Q47" s="40"/>
      <c r="T47" s="240" t="s">
        <v>22</v>
      </c>
      <c r="U47" s="241"/>
      <c r="V47" s="149"/>
      <c r="W47" s="150"/>
      <c r="X47" s="151"/>
      <c r="Y47" s="151"/>
      <c r="Z47" s="152">
        <f ca="1">Z46</f>
        <v>26</v>
      </c>
      <c r="AA47" s="153"/>
      <c r="AB47" s="153"/>
      <c r="AC47" s="154"/>
      <c r="AF47" s="240" t="s">
        <v>22</v>
      </c>
      <c r="AG47" s="241"/>
      <c r="AH47" s="149"/>
      <c r="AI47" s="125"/>
      <c r="AJ47" s="158"/>
      <c r="AK47" s="158"/>
      <c r="AL47" s="152">
        <f>AL46</f>
        <v>0</v>
      </c>
      <c r="AM47" s="158"/>
      <c r="AN47" s="153"/>
      <c r="AO47" s="69"/>
      <c r="AP47" s="1"/>
      <c r="AR47" s="204" t="s">
        <v>33</v>
      </c>
      <c r="AS47" s="205"/>
      <c r="AT47" s="206"/>
      <c r="AU47" s="207">
        <f>(AW46*2)/7+(AV46*1.8)/7+AU46/7</f>
        <v>0</v>
      </c>
      <c r="AV47" s="208" t="e">
        <f t="shared" ref="AV47:AW47" si="44">AH36*2/7+AG36*1.8/7+AF36/7</f>
        <v>#VALUE!</v>
      </c>
      <c r="AW47" s="209" t="e">
        <f t="shared" si="44"/>
        <v>#VALUE!</v>
      </c>
      <c r="AX47" s="152">
        <f>AX46</f>
        <v>0</v>
      </c>
      <c r="AY47" s="158"/>
      <c r="AZ47" s="153"/>
      <c r="BA47" s="69"/>
      <c r="BD47" s="240" t="s">
        <v>22</v>
      </c>
      <c r="BE47" s="241"/>
      <c r="BF47" s="194"/>
      <c r="BG47" s="184"/>
      <c r="BH47" s="158"/>
      <c r="BI47" s="158"/>
      <c r="BJ47" s="195">
        <f>BJ46</f>
        <v>0</v>
      </c>
      <c r="BK47" s="153"/>
      <c r="BL47" s="153"/>
      <c r="BM47" s="154"/>
    </row>
    <row r="48" spans="1:65" ht="24.75" customHeight="1">
      <c r="A48" s="44"/>
      <c r="B48" s="44"/>
      <c r="C48" s="44"/>
      <c r="D48" s="44"/>
      <c r="E48" s="44"/>
      <c r="F48" s="44"/>
      <c r="G48" s="44"/>
      <c r="H48" s="40"/>
      <c r="I48" s="40"/>
      <c r="J48" s="40"/>
      <c r="K48" s="40"/>
      <c r="O48" s="40"/>
      <c r="P48" s="40"/>
      <c r="Q48" s="40"/>
      <c r="T48" s="70"/>
      <c r="U48" s="70"/>
      <c r="V48" s="71"/>
      <c r="W48" s="71"/>
      <c r="X48" s="71"/>
      <c r="Y48" s="71"/>
      <c r="Z48" s="71"/>
      <c r="AA48" s="71"/>
      <c r="AB48" s="71"/>
      <c r="AC48" s="71"/>
      <c r="AF48" s="70"/>
      <c r="AG48" s="70"/>
      <c r="AH48" s="71"/>
      <c r="AI48" s="71"/>
      <c r="AJ48" s="71"/>
      <c r="AK48" s="71"/>
      <c r="AL48" s="71"/>
      <c r="AM48" s="71"/>
      <c r="AN48" s="71"/>
      <c r="AO48" s="71"/>
      <c r="AP48" s="1"/>
      <c r="AR48" s="70"/>
      <c r="AS48" s="70"/>
      <c r="AT48" s="71"/>
      <c r="AU48" s="71"/>
      <c r="AV48" s="71"/>
      <c r="AW48" s="71"/>
      <c r="AX48" s="71"/>
      <c r="AY48" s="71"/>
      <c r="AZ48" s="71"/>
      <c r="BA48" s="71"/>
      <c r="BD48" s="70"/>
      <c r="BE48" s="70"/>
      <c r="BF48" s="71"/>
      <c r="BG48" s="71"/>
      <c r="BH48" s="71"/>
      <c r="BI48" s="71"/>
      <c r="BJ48" s="71"/>
      <c r="BK48" s="71"/>
      <c r="BL48" s="71"/>
      <c r="BM48" s="71"/>
    </row>
    <row r="49" spans="1:65" ht="24.75" customHeight="1">
      <c r="A49" s="44"/>
      <c r="B49" s="44"/>
      <c r="C49" s="44"/>
      <c r="D49" s="44"/>
      <c r="E49" s="44"/>
      <c r="F49" s="44"/>
      <c r="G49" s="44"/>
      <c r="H49" s="40"/>
      <c r="I49" s="40"/>
      <c r="J49" s="40"/>
      <c r="K49" s="40"/>
      <c r="O49" s="40"/>
      <c r="P49" s="40"/>
      <c r="Q49" s="40"/>
      <c r="T49" s="72"/>
      <c r="U49" s="72"/>
      <c r="V49" s="73"/>
      <c r="W49" s="73"/>
      <c r="X49" s="73"/>
      <c r="Y49" s="60"/>
      <c r="Z49" s="73"/>
      <c r="AA49" s="130" t="s">
        <v>23</v>
      </c>
      <c r="AB49" s="73"/>
      <c r="AC49" s="73"/>
      <c r="AF49" s="72"/>
      <c r="AG49" s="72"/>
      <c r="AH49" s="73"/>
      <c r="AI49" s="73"/>
      <c r="AJ49" s="73"/>
      <c r="AK49" s="60"/>
      <c r="AL49" s="73"/>
      <c r="AM49" s="130" t="s">
        <v>23</v>
      </c>
      <c r="AN49" s="73"/>
      <c r="AO49" s="73"/>
      <c r="AP49" s="1"/>
      <c r="AR49" s="72"/>
      <c r="AS49" s="72"/>
      <c r="AT49" s="73"/>
      <c r="AU49" s="73"/>
      <c r="AV49" s="73"/>
      <c r="AW49" s="60"/>
      <c r="AX49" s="73"/>
      <c r="AY49" s="130" t="s">
        <v>23</v>
      </c>
      <c r="AZ49" s="73"/>
      <c r="BA49" s="73"/>
      <c r="BD49" s="72"/>
      <c r="BE49" s="72"/>
      <c r="BF49" s="73"/>
      <c r="BG49" s="73"/>
      <c r="BH49" s="73"/>
      <c r="BI49" s="185"/>
      <c r="BJ49" s="73"/>
      <c r="BK49" s="183" t="s">
        <v>23</v>
      </c>
      <c r="BL49" s="73"/>
      <c r="BM49" s="73"/>
    </row>
    <row r="50" spans="1:65" ht="24.75" customHeight="1">
      <c r="A50" s="177"/>
      <c r="B50" s="44"/>
      <c r="C50" s="44"/>
      <c r="D50" s="44"/>
      <c r="E50" s="44"/>
      <c r="F50" s="44"/>
      <c r="G50" s="44"/>
      <c r="H50" s="40"/>
      <c r="I50" s="40"/>
      <c r="J50" s="40"/>
      <c r="K50" s="40"/>
      <c r="O50" s="40"/>
      <c r="P50" s="40"/>
      <c r="Q50" s="40"/>
      <c r="T50" s="72"/>
      <c r="U50" s="72"/>
      <c r="V50" s="73"/>
      <c r="W50" s="73"/>
      <c r="X50" s="73"/>
      <c r="Y50" s="60"/>
      <c r="Z50" s="73"/>
      <c r="AA50" s="130" t="s">
        <v>24</v>
      </c>
      <c r="AB50" s="73"/>
      <c r="AC50" s="73"/>
      <c r="AF50" s="72"/>
      <c r="AG50" s="72"/>
      <c r="AH50" s="73"/>
      <c r="AI50" s="73"/>
      <c r="AJ50" s="73"/>
      <c r="AK50" s="60"/>
      <c r="AL50" s="73"/>
      <c r="AM50" s="130" t="s">
        <v>24</v>
      </c>
      <c r="AN50" s="73"/>
      <c r="AO50" s="73"/>
      <c r="AP50" s="1"/>
      <c r="AR50" s="72"/>
      <c r="AS50" s="72"/>
      <c r="AT50" s="73"/>
      <c r="AU50" s="73"/>
      <c r="AV50" s="73"/>
      <c r="AW50" s="60"/>
      <c r="AX50" s="73"/>
      <c r="AY50" s="130" t="s">
        <v>24</v>
      </c>
      <c r="AZ50" s="73"/>
      <c r="BA50" s="73"/>
      <c r="BD50" s="72"/>
      <c r="BE50" s="72"/>
      <c r="BF50" s="73"/>
      <c r="BG50" s="73"/>
      <c r="BH50" s="73"/>
      <c r="BI50" s="185"/>
      <c r="BJ50" s="73"/>
      <c r="BK50" s="183" t="s">
        <v>24</v>
      </c>
      <c r="BL50" s="73"/>
      <c r="BM50" s="73"/>
    </row>
    <row r="51" spans="1:65" ht="24.75" customHeight="1">
      <c r="A51" s="44"/>
      <c r="B51" s="44"/>
      <c r="C51" s="44"/>
      <c r="D51" s="44"/>
      <c r="E51" s="44"/>
      <c r="F51" s="44"/>
      <c r="G51" s="44"/>
      <c r="H51" s="40"/>
      <c r="I51" s="40"/>
      <c r="J51" s="40"/>
      <c r="K51" s="40"/>
      <c r="O51" s="40"/>
      <c r="P51" s="40"/>
      <c r="Q51" s="40"/>
      <c r="T51" s="72"/>
      <c r="U51" s="72"/>
      <c r="V51" s="73"/>
      <c r="W51" s="73"/>
      <c r="X51" s="73"/>
      <c r="Y51" s="60"/>
      <c r="Z51" s="73"/>
      <c r="AA51" s="130" t="s">
        <v>25</v>
      </c>
      <c r="AB51" s="73"/>
      <c r="AC51" s="73"/>
      <c r="AF51" s="72"/>
      <c r="AG51" s="72"/>
      <c r="AH51" s="73"/>
      <c r="AI51" s="73"/>
      <c r="AJ51" s="73"/>
      <c r="AK51" s="60"/>
      <c r="AL51" s="73"/>
      <c r="AM51" s="130" t="s">
        <v>34</v>
      </c>
      <c r="AN51" s="73"/>
      <c r="AO51" s="73"/>
      <c r="AP51" s="1"/>
      <c r="AR51" s="72"/>
      <c r="AS51" s="72"/>
      <c r="AT51" s="73"/>
      <c r="AU51" s="73"/>
      <c r="AV51" s="73"/>
      <c r="AW51" s="60"/>
      <c r="AX51" s="73"/>
      <c r="AY51" s="130" t="s">
        <v>34</v>
      </c>
      <c r="AZ51" s="73"/>
      <c r="BA51" s="73"/>
      <c r="BD51" s="72"/>
      <c r="BE51" s="72"/>
      <c r="BF51" s="73"/>
      <c r="BG51" s="73"/>
      <c r="BH51" s="73"/>
      <c r="BI51" s="185"/>
      <c r="BJ51" s="73"/>
      <c r="BK51" s="183" t="s">
        <v>34</v>
      </c>
      <c r="BL51" s="73"/>
      <c r="BM51" s="73"/>
    </row>
    <row r="52" spans="1:65" ht="24.75" customHeight="1">
      <c r="A52" s="44"/>
      <c r="B52" s="44"/>
      <c r="C52" s="44"/>
      <c r="D52" s="44"/>
      <c r="E52" s="44"/>
      <c r="F52" s="44"/>
      <c r="G52" s="44"/>
      <c r="H52" s="40"/>
      <c r="I52" s="40"/>
      <c r="J52" s="40"/>
      <c r="K52" s="40"/>
      <c r="O52" s="40"/>
      <c r="P52" s="40"/>
      <c r="Q52" s="40"/>
      <c r="T52" s="60"/>
      <c r="U52" s="60"/>
      <c r="V52" s="60"/>
      <c r="W52" s="60"/>
      <c r="X52" s="60"/>
      <c r="Y52" s="60"/>
      <c r="Z52" s="60"/>
      <c r="AA52" s="60"/>
      <c r="AB52" s="60"/>
      <c r="AC52" s="60"/>
      <c r="AF52" s="60"/>
      <c r="AG52" s="60"/>
      <c r="AH52" s="60"/>
      <c r="AI52" s="60"/>
      <c r="AJ52" s="60"/>
      <c r="AK52" s="60"/>
      <c r="AL52" s="60"/>
      <c r="AM52" s="60"/>
      <c r="AN52" s="60"/>
      <c r="AO52" s="60"/>
      <c r="AP52" s="1"/>
      <c r="AR52" s="60"/>
      <c r="AS52" s="60"/>
      <c r="AT52" s="60"/>
      <c r="AU52" s="60"/>
      <c r="AV52" s="60"/>
      <c r="AW52" s="60"/>
      <c r="AX52" s="60"/>
      <c r="AY52" s="60"/>
      <c r="AZ52" s="60"/>
      <c r="BA52" s="60"/>
      <c r="BD52" s="185"/>
      <c r="BE52" s="185"/>
      <c r="BF52" s="185"/>
      <c r="BG52" s="185"/>
      <c r="BH52" s="185"/>
      <c r="BI52" s="185"/>
      <c r="BJ52" s="185"/>
      <c r="BK52" s="185"/>
      <c r="BL52" s="185"/>
      <c r="BM52" s="185"/>
    </row>
    <row r="53" spans="1:65" ht="24.75" customHeight="1">
      <c r="A53" s="44"/>
      <c r="B53" s="44"/>
      <c r="C53" s="44"/>
      <c r="D53" s="44"/>
      <c r="E53" s="44"/>
      <c r="F53" s="44"/>
      <c r="G53" s="44"/>
      <c r="H53" s="40"/>
      <c r="I53" s="40"/>
      <c r="J53" s="40"/>
      <c r="K53" s="40"/>
      <c r="O53" s="40"/>
      <c r="P53" s="40"/>
      <c r="Q53" s="40"/>
      <c r="T53" s="201"/>
      <c r="U53" s="201"/>
      <c r="V53" s="201"/>
      <c r="W53" s="201"/>
      <c r="X53" s="201"/>
      <c r="Y53" s="201"/>
      <c r="Z53" s="201"/>
      <c r="AA53" s="201"/>
      <c r="AB53" s="201"/>
      <c r="AC53" s="201"/>
      <c r="AF53" s="201"/>
      <c r="AG53" s="201"/>
      <c r="AH53" s="201"/>
      <c r="AI53" s="201"/>
      <c r="AJ53" s="201"/>
      <c r="AK53" s="201"/>
      <c r="AL53" s="201"/>
      <c r="AM53" s="201"/>
      <c r="AN53" s="201"/>
      <c r="AO53" s="201"/>
      <c r="AP53" s="1"/>
      <c r="AR53" s="201"/>
      <c r="AS53" s="201"/>
      <c r="AT53" s="201"/>
      <c r="AU53" s="201"/>
      <c r="AV53" s="201"/>
      <c r="AW53" s="201"/>
      <c r="AX53" s="201"/>
      <c r="AY53" s="201"/>
      <c r="AZ53" s="201"/>
      <c r="BA53" s="201"/>
      <c r="BD53" s="318"/>
      <c r="BE53" s="318"/>
      <c r="BF53" s="318"/>
      <c r="BG53" s="318"/>
      <c r="BH53" s="318"/>
      <c r="BI53" s="318"/>
      <c r="BJ53" s="318"/>
      <c r="BK53" s="318"/>
      <c r="BL53" s="318"/>
      <c r="BM53" s="318"/>
    </row>
    <row r="54" spans="1:65" ht="24.75" customHeight="1">
      <c r="A54" s="44"/>
      <c r="B54" s="44"/>
      <c r="C54" s="44"/>
      <c r="D54" s="44"/>
      <c r="E54" s="44"/>
      <c r="F54" s="44"/>
      <c r="G54" s="44"/>
      <c r="H54" s="40"/>
      <c r="I54" s="40"/>
      <c r="J54" s="40"/>
      <c r="K54" s="40"/>
      <c r="O54" s="40"/>
      <c r="P54" s="40"/>
      <c r="Q54" s="40"/>
      <c r="T54" s="201"/>
      <c r="U54" s="201"/>
      <c r="V54" s="201"/>
      <c r="W54" s="201"/>
      <c r="X54" s="201"/>
      <c r="Y54" s="201"/>
      <c r="Z54" s="201"/>
      <c r="AA54" s="201"/>
      <c r="AB54" s="201"/>
      <c r="AC54" s="201"/>
      <c r="AF54" s="201"/>
      <c r="AG54" s="201"/>
      <c r="AH54" s="201"/>
      <c r="AI54" s="201"/>
      <c r="AJ54" s="201"/>
      <c r="AK54" s="201"/>
      <c r="AL54" s="201"/>
      <c r="AM54" s="201"/>
      <c r="AN54" s="201"/>
      <c r="AO54" s="201"/>
      <c r="AP54" s="1"/>
      <c r="AR54" s="201"/>
      <c r="AS54" s="201"/>
      <c r="AT54" s="201"/>
      <c r="AU54" s="201"/>
      <c r="AV54" s="201"/>
      <c r="AW54" s="201"/>
      <c r="AX54" s="201"/>
      <c r="AY54" s="201"/>
      <c r="AZ54" s="201"/>
      <c r="BA54" s="201"/>
      <c r="BD54" s="318"/>
      <c r="BE54" s="318"/>
      <c r="BF54" s="318"/>
      <c r="BG54" s="318"/>
      <c r="BH54" s="318"/>
      <c r="BI54" s="318"/>
      <c r="BJ54" s="318"/>
      <c r="BK54" s="318"/>
      <c r="BL54" s="318"/>
      <c r="BM54" s="318"/>
    </row>
    <row r="55" spans="1:65" ht="24.75" customHeight="1">
      <c r="A55" s="44"/>
      <c r="B55" s="44"/>
      <c r="C55" s="44"/>
      <c r="D55" s="44"/>
      <c r="E55" s="44"/>
      <c r="F55" s="44"/>
      <c r="G55" s="44"/>
      <c r="H55" s="40"/>
      <c r="I55" s="40"/>
      <c r="J55" s="40"/>
      <c r="K55" s="40"/>
      <c r="O55" s="40"/>
      <c r="P55" s="40"/>
      <c r="Q55" s="40"/>
      <c r="T55" s="201"/>
      <c r="U55" s="201"/>
      <c r="V55" s="201"/>
      <c r="W55" s="201"/>
      <c r="X55" s="201"/>
      <c r="Y55" s="201"/>
      <c r="Z55" s="201"/>
      <c r="AA55" s="201"/>
      <c r="AB55" s="201"/>
      <c r="AC55" s="201"/>
      <c r="AF55" s="201"/>
      <c r="AG55" s="201"/>
      <c r="AH55" s="201"/>
      <c r="AI55" s="201"/>
      <c r="AJ55" s="201"/>
      <c r="AK55" s="201"/>
      <c r="AL55" s="201"/>
      <c r="AM55" s="201"/>
      <c r="AN55" s="201"/>
      <c r="AO55" s="201"/>
      <c r="AP55" s="1"/>
      <c r="AR55" s="201"/>
      <c r="AS55" s="201"/>
      <c r="AT55" s="201"/>
      <c r="AU55" s="201"/>
      <c r="AV55" s="201"/>
      <c r="AW55" s="201"/>
      <c r="AX55" s="201"/>
      <c r="AY55" s="201"/>
      <c r="AZ55" s="201"/>
      <c r="BA55" s="201"/>
      <c r="BD55" s="318"/>
      <c r="BE55" s="318"/>
      <c r="BF55" s="318"/>
      <c r="BG55" s="318"/>
      <c r="BH55" s="318"/>
      <c r="BI55" s="318"/>
      <c r="BJ55" s="318"/>
      <c r="BK55" s="318"/>
      <c r="BL55" s="318"/>
      <c r="BM55" s="318"/>
    </row>
    <row r="56" spans="1:65" ht="24.75" customHeight="1">
      <c r="A56" s="44"/>
      <c r="B56" s="44"/>
      <c r="C56" s="44"/>
      <c r="D56" s="44"/>
      <c r="E56" s="44"/>
      <c r="F56" s="44"/>
      <c r="G56" s="44"/>
      <c r="H56" s="40"/>
      <c r="I56" s="40"/>
      <c r="J56" s="40"/>
      <c r="K56" s="40"/>
      <c r="O56" s="40"/>
      <c r="P56" s="40"/>
      <c r="Q56" s="40"/>
    </row>
    <row r="57" spans="1:65" ht="24.75" customHeight="1">
      <c r="A57" s="44"/>
      <c r="B57" s="44"/>
      <c r="C57" s="44"/>
      <c r="D57" s="44"/>
      <c r="E57" s="44"/>
      <c r="F57" s="44"/>
      <c r="G57" s="44"/>
      <c r="H57" s="40"/>
      <c r="I57" s="40"/>
      <c r="J57" s="40"/>
      <c r="K57" s="40"/>
      <c r="O57" s="40"/>
      <c r="P57" s="40"/>
      <c r="Q57" s="40"/>
    </row>
    <row r="58" spans="1:65" ht="24.75" customHeight="1">
      <c r="A58" s="44"/>
      <c r="B58" s="44"/>
      <c r="C58" s="44"/>
      <c r="D58" s="44"/>
      <c r="E58" s="44"/>
      <c r="F58" s="44"/>
      <c r="G58" s="44"/>
      <c r="H58" s="40"/>
      <c r="I58" s="40"/>
      <c r="J58" s="40"/>
      <c r="K58" s="40"/>
      <c r="O58" s="40"/>
      <c r="P58" s="40"/>
      <c r="Q58" s="40"/>
    </row>
    <row r="59" spans="1:65" ht="24.75" customHeight="1">
      <c r="A59" s="44"/>
      <c r="B59" s="44"/>
      <c r="C59" s="44"/>
      <c r="D59" s="44"/>
      <c r="E59" s="44"/>
      <c r="F59" s="44"/>
      <c r="G59" s="44"/>
      <c r="H59" s="40"/>
      <c r="I59" s="40"/>
      <c r="J59" s="40"/>
      <c r="K59" s="40"/>
      <c r="O59" s="40"/>
      <c r="P59" s="40"/>
      <c r="Q59" s="40"/>
    </row>
    <row r="60" spans="1:65" ht="24.75" customHeight="1">
      <c r="A60" s="44"/>
      <c r="B60" s="44"/>
      <c r="C60" s="44"/>
      <c r="D60" s="44"/>
      <c r="E60" s="44"/>
      <c r="F60" s="44"/>
      <c r="G60" s="44"/>
      <c r="H60" s="40"/>
      <c r="I60" s="40"/>
      <c r="J60" s="40"/>
      <c r="K60" s="40"/>
      <c r="O60" s="40"/>
      <c r="P60" s="40"/>
      <c r="Q60" s="40"/>
    </row>
    <row r="61" spans="1:65" ht="24.75" customHeight="1">
      <c r="A61" s="44"/>
      <c r="B61" s="44"/>
      <c r="C61" s="44"/>
      <c r="D61" s="44"/>
      <c r="E61" s="44"/>
      <c r="F61" s="44"/>
      <c r="G61" s="44"/>
      <c r="H61" s="40"/>
      <c r="I61" s="40"/>
      <c r="J61" s="40"/>
      <c r="K61" s="40"/>
      <c r="O61" s="40"/>
      <c r="P61" s="40"/>
      <c r="Q61" s="40"/>
    </row>
    <row r="62" spans="1:65" ht="24.75" customHeight="1">
      <c r="A62" s="44"/>
      <c r="B62" s="44"/>
      <c r="C62" s="44"/>
      <c r="D62" s="44"/>
      <c r="E62" s="44"/>
      <c r="F62" s="44"/>
      <c r="G62" s="44"/>
      <c r="H62" s="40"/>
      <c r="I62" s="40"/>
      <c r="J62" s="40"/>
      <c r="K62" s="40"/>
      <c r="O62" s="40"/>
      <c r="P62" s="40"/>
      <c r="Q62" s="40"/>
    </row>
    <row r="63" spans="1:65" ht="24.75" customHeight="1">
      <c r="A63" s="44"/>
      <c r="B63" s="44"/>
      <c r="C63" s="44"/>
      <c r="D63" s="44"/>
      <c r="E63" s="44"/>
      <c r="F63" s="44"/>
      <c r="G63" s="44"/>
      <c r="H63" s="40"/>
      <c r="I63" s="40"/>
      <c r="J63" s="40"/>
      <c r="K63" s="40"/>
      <c r="O63" s="40"/>
      <c r="P63" s="40"/>
      <c r="Q63" s="40"/>
    </row>
    <row r="64" spans="1:65" ht="24.75" customHeight="1">
      <c r="A64" s="44"/>
      <c r="B64" s="44"/>
      <c r="C64" s="44"/>
      <c r="D64" s="44"/>
      <c r="E64" s="44"/>
      <c r="F64" s="44"/>
      <c r="G64" s="44"/>
      <c r="H64" s="40"/>
      <c r="I64" s="40"/>
      <c r="J64" s="40"/>
      <c r="K64" s="40"/>
      <c r="O64" s="40"/>
      <c r="P64" s="40"/>
      <c r="Q64" s="40"/>
    </row>
    <row r="65" spans="1:53" ht="24.75" customHeight="1">
      <c r="A65" s="44"/>
      <c r="B65" s="44"/>
      <c r="C65" s="44"/>
      <c r="D65" s="44"/>
      <c r="E65" s="44"/>
      <c r="F65" s="44"/>
      <c r="G65" s="44"/>
      <c r="H65" s="40"/>
      <c r="I65" s="40"/>
      <c r="J65" s="40"/>
      <c r="K65" s="40"/>
      <c r="O65" s="40"/>
      <c r="P65" s="40"/>
      <c r="Q65" s="40"/>
    </row>
    <row r="66" spans="1:53" ht="24.75" customHeight="1">
      <c r="A66" s="44"/>
      <c r="B66" s="44"/>
      <c r="C66" s="44"/>
      <c r="D66" s="44"/>
      <c r="E66" s="44"/>
      <c r="F66" s="44"/>
      <c r="G66" s="44"/>
      <c r="H66" s="40"/>
      <c r="I66" s="40"/>
      <c r="J66" s="40"/>
      <c r="K66" s="40"/>
      <c r="O66" s="40"/>
      <c r="P66" s="40"/>
      <c r="Q66" s="40"/>
    </row>
    <row r="67" spans="1:53" ht="24.75" customHeight="1">
      <c r="A67" s="44"/>
      <c r="B67" s="44"/>
      <c r="C67" s="44"/>
      <c r="D67" s="44"/>
      <c r="E67" s="44"/>
      <c r="F67" s="44"/>
      <c r="G67" s="44"/>
      <c r="H67" s="40"/>
      <c r="I67" s="40"/>
      <c r="J67" s="40"/>
      <c r="K67" s="40"/>
      <c r="O67" s="40"/>
      <c r="P67" s="40"/>
      <c r="Q67" s="40"/>
    </row>
    <row r="68" spans="1:53" ht="24.75" customHeight="1">
      <c r="A68" s="44"/>
      <c r="B68" s="44"/>
      <c r="C68" s="44"/>
      <c r="D68" s="44"/>
      <c r="E68" s="44"/>
      <c r="F68" s="44"/>
      <c r="G68" s="44"/>
      <c r="H68" s="40"/>
      <c r="I68" s="40"/>
      <c r="J68" s="40"/>
      <c r="K68" s="40"/>
      <c r="O68" s="40"/>
      <c r="P68" s="40"/>
      <c r="Q68" s="40"/>
      <c r="AR68" s="1"/>
      <c r="AS68" s="1"/>
      <c r="AT68" s="1"/>
      <c r="AU68" s="1"/>
      <c r="AV68" s="1"/>
      <c r="AW68" s="1"/>
      <c r="AX68" s="1"/>
      <c r="AY68" s="1"/>
      <c r="AZ68" s="1"/>
      <c r="BA68" s="1"/>
    </row>
    <row r="69" spans="1:53" ht="13">
      <c r="A69" s="44"/>
      <c r="B69" s="44"/>
      <c r="C69" s="44"/>
      <c r="D69" s="44"/>
      <c r="E69" s="44"/>
      <c r="F69" s="44"/>
      <c r="G69" s="44"/>
      <c r="H69" s="44"/>
      <c r="I69" s="44"/>
      <c r="J69" s="44"/>
      <c r="K69" s="44"/>
      <c r="L69" s="44"/>
      <c r="M69" s="44"/>
      <c r="N69" s="44"/>
      <c r="P69" s="44"/>
      <c r="R69" s="44"/>
      <c r="S69" s="44"/>
      <c r="T69" s="44"/>
      <c r="U69" s="44"/>
      <c r="V69" s="44"/>
      <c r="W69" s="44"/>
      <c r="X69" s="44"/>
      <c r="Y69" s="44"/>
      <c r="Z69" s="44"/>
      <c r="AA69" s="44"/>
      <c r="AB69" s="44"/>
      <c r="AC69" s="44"/>
      <c r="AD69" s="44"/>
      <c r="AE69" s="44"/>
      <c r="AR69" s="1"/>
      <c r="AS69" s="1"/>
      <c r="AT69" s="1"/>
      <c r="AU69" s="1"/>
      <c r="AV69" s="1"/>
      <c r="AW69" s="1"/>
      <c r="AX69" s="1"/>
      <c r="AY69" s="1"/>
      <c r="AZ69" s="1"/>
      <c r="BA69" s="1"/>
    </row>
    <row r="70" spans="1:53" ht="13">
      <c r="A70" s="44"/>
      <c r="B70" s="44"/>
      <c r="C70" s="44"/>
      <c r="D70" s="44"/>
      <c r="E70" s="44"/>
      <c r="F70" s="44"/>
      <c r="G70" s="44"/>
      <c r="H70" s="44"/>
      <c r="I70" s="44"/>
      <c r="J70" s="44"/>
      <c r="K70" s="44"/>
      <c r="L70" s="44"/>
      <c r="M70" s="44"/>
      <c r="N70" s="44"/>
      <c r="P70" s="44"/>
      <c r="R70" s="44"/>
      <c r="S70" s="44"/>
      <c r="T70" s="44"/>
      <c r="U70" s="44"/>
      <c r="V70" s="44"/>
      <c r="W70" s="44"/>
      <c r="X70" s="44"/>
      <c r="Y70" s="44"/>
      <c r="Z70" s="44"/>
      <c r="AA70" s="44"/>
      <c r="AB70" s="44"/>
      <c r="AC70" s="44"/>
      <c r="AD70" s="44"/>
      <c r="AE70" s="44"/>
      <c r="AR70" s="1"/>
      <c r="AS70" s="1"/>
      <c r="AT70" s="1"/>
      <c r="AU70" s="1"/>
      <c r="AV70" s="1"/>
      <c r="AW70" s="1"/>
      <c r="AX70" s="1"/>
      <c r="AY70" s="1"/>
      <c r="AZ70" s="1"/>
      <c r="BA70" s="1"/>
    </row>
    <row r="71" spans="1:53" ht="13">
      <c r="A71" s="44"/>
      <c r="B71" s="44"/>
      <c r="C71" s="44"/>
      <c r="D71" s="44"/>
      <c r="E71" s="44"/>
      <c r="F71" s="44"/>
      <c r="G71" s="44"/>
      <c r="H71" s="44"/>
      <c r="I71" s="44"/>
      <c r="J71" s="44"/>
      <c r="K71" s="44"/>
      <c r="L71" s="44"/>
      <c r="M71" s="44"/>
      <c r="N71" s="44"/>
      <c r="P71" s="44"/>
      <c r="R71" s="44"/>
      <c r="S71" s="44"/>
      <c r="T71" s="44"/>
      <c r="U71" s="44"/>
      <c r="V71" s="44"/>
      <c r="W71" s="44"/>
      <c r="X71" s="44"/>
      <c r="Y71" s="44"/>
      <c r="Z71" s="44"/>
      <c r="AA71" s="44"/>
      <c r="AB71" s="44"/>
      <c r="AC71" s="44"/>
      <c r="AD71" s="44"/>
      <c r="AE71" s="44"/>
      <c r="AR71" s="1"/>
      <c r="AS71" s="1"/>
      <c r="AT71" s="1"/>
      <c r="AU71" s="1"/>
      <c r="AV71" s="1"/>
      <c r="AW71" s="1"/>
      <c r="AX71" s="1"/>
      <c r="AY71" s="1"/>
      <c r="AZ71" s="1"/>
      <c r="BA71" s="1"/>
    </row>
    <row r="72" spans="1:53" ht="13">
      <c r="A72" s="44"/>
      <c r="B72" s="44"/>
      <c r="C72" s="44"/>
      <c r="D72" s="44"/>
      <c r="E72" s="44"/>
      <c r="F72" s="44"/>
      <c r="G72" s="44"/>
      <c r="H72" s="44"/>
      <c r="I72" s="44"/>
      <c r="J72" s="44"/>
      <c r="K72" s="44"/>
      <c r="L72" s="44"/>
      <c r="M72" s="44"/>
      <c r="N72" s="44"/>
      <c r="P72" s="44"/>
      <c r="R72" s="44"/>
      <c r="S72" s="44"/>
      <c r="T72" s="44"/>
      <c r="U72" s="44"/>
      <c r="V72" s="44"/>
      <c r="W72" s="44"/>
      <c r="X72" s="44"/>
      <c r="Y72" s="44"/>
      <c r="Z72" s="44"/>
      <c r="AA72" s="44"/>
      <c r="AB72" s="44"/>
      <c r="AC72" s="44"/>
      <c r="AD72" s="44"/>
      <c r="AE72" s="44"/>
      <c r="AR72" s="1"/>
      <c r="AS72" s="1"/>
      <c r="AT72" s="1"/>
      <c r="AU72" s="1"/>
      <c r="AV72" s="1"/>
      <c r="AW72" s="1"/>
      <c r="AX72" s="1"/>
      <c r="AY72" s="1"/>
      <c r="AZ72" s="1"/>
      <c r="BA72" s="1"/>
    </row>
    <row r="73" spans="1:53" ht="13">
      <c r="A73" s="44"/>
      <c r="B73" s="44"/>
      <c r="C73" s="44"/>
      <c r="D73" s="44"/>
      <c r="E73" s="44"/>
      <c r="F73" s="44"/>
      <c r="G73" s="44"/>
      <c r="H73" s="44"/>
      <c r="I73" s="44"/>
      <c r="J73" s="44"/>
      <c r="K73" s="44"/>
      <c r="L73" s="44"/>
      <c r="M73" s="44"/>
      <c r="N73" s="44"/>
      <c r="P73" s="44"/>
      <c r="R73" s="44"/>
      <c r="S73" s="44"/>
      <c r="T73" s="44"/>
      <c r="U73" s="44"/>
      <c r="V73" s="44"/>
      <c r="W73" s="44"/>
      <c r="X73" s="44"/>
      <c r="Y73" s="44"/>
      <c r="Z73" s="44"/>
      <c r="AA73" s="44"/>
      <c r="AB73" s="44"/>
      <c r="AC73" s="44"/>
      <c r="AD73" s="44"/>
      <c r="AE73" s="44"/>
      <c r="AR73" s="1"/>
      <c r="AS73" s="1"/>
      <c r="AT73" s="1"/>
      <c r="AU73" s="1"/>
      <c r="AV73" s="1"/>
      <c r="AW73" s="1"/>
      <c r="AX73" s="1"/>
      <c r="AY73" s="1"/>
      <c r="AZ73" s="1"/>
      <c r="BA73" s="1"/>
    </row>
    <row r="74" spans="1:53" ht="13">
      <c r="A74" s="44"/>
      <c r="B74" s="44"/>
      <c r="C74" s="44"/>
      <c r="D74" s="44"/>
      <c r="E74" s="44"/>
      <c r="F74" s="44"/>
      <c r="G74" s="44"/>
      <c r="H74" s="44"/>
      <c r="I74" s="44"/>
      <c r="J74" s="44"/>
      <c r="K74" s="44"/>
      <c r="L74" s="44"/>
      <c r="M74" s="44"/>
      <c r="N74" s="44"/>
      <c r="P74" s="44"/>
      <c r="R74" s="44"/>
      <c r="S74" s="44"/>
      <c r="T74" s="44"/>
      <c r="U74" s="44"/>
      <c r="V74" s="44"/>
      <c r="W74" s="44"/>
      <c r="X74" s="44"/>
      <c r="Y74" s="44"/>
      <c r="Z74" s="44"/>
      <c r="AA74" s="44"/>
      <c r="AB74" s="44"/>
      <c r="AC74" s="44"/>
      <c r="AD74" s="44"/>
      <c r="AE74" s="44"/>
      <c r="AR74" s="1"/>
      <c r="AS74" s="1"/>
      <c r="AT74" s="1"/>
      <c r="AU74" s="1"/>
      <c r="AV74" s="1"/>
      <c r="AW74" s="1"/>
      <c r="AX74" s="1"/>
      <c r="AY74" s="1"/>
      <c r="AZ74" s="1"/>
      <c r="BA74" s="1"/>
    </row>
    <row r="75" spans="1:53" ht="13">
      <c r="A75" s="44"/>
      <c r="B75" s="44"/>
      <c r="C75" s="44"/>
      <c r="D75" s="44"/>
      <c r="E75" s="44"/>
      <c r="F75" s="44"/>
      <c r="G75" s="44"/>
      <c r="H75" s="44"/>
      <c r="I75" s="44"/>
      <c r="J75" s="44"/>
      <c r="K75" s="44"/>
      <c r="L75" s="44"/>
      <c r="M75" s="44"/>
      <c r="N75" s="44"/>
      <c r="P75" s="44"/>
      <c r="R75" s="44"/>
      <c r="S75" s="44"/>
      <c r="T75" s="44"/>
      <c r="U75" s="44"/>
      <c r="V75" s="44"/>
      <c r="W75" s="44"/>
      <c r="X75" s="44"/>
      <c r="Y75" s="44"/>
      <c r="Z75" s="44"/>
      <c r="AA75" s="44"/>
      <c r="AB75" s="44"/>
      <c r="AC75" s="44"/>
      <c r="AD75" s="44"/>
      <c r="AE75" s="44"/>
      <c r="AR75" s="1"/>
      <c r="AS75" s="1"/>
      <c r="AT75" s="1"/>
      <c r="AU75" s="1"/>
      <c r="AV75" s="1"/>
      <c r="AW75" s="1"/>
      <c r="AX75" s="1"/>
      <c r="AY75" s="1"/>
      <c r="AZ75" s="1"/>
      <c r="BA75" s="1"/>
    </row>
    <row r="76" spans="1:53" ht="13">
      <c r="A76" s="44"/>
      <c r="B76" s="44"/>
      <c r="C76" s="44"/>
      <c r="D76" s="44"/>
      <c r="E76" s="44"/>
      <c r="F76" s="44"/>
      <c r="G76" s="44"/>
      <c r="H76" s="44"/>
      <c r="I76" s="44"/>
      <c r="J76" s="44"/>
      <c r="K76" s="44"/>
      <c r="L76" s="44"/>
      <c r="M76" s="44"/>
      <c r="N76" s="44"/>
      <c r="P76" s="44"/>
      <c r="R76" s="44"/>
      <c r="S76" s="44"/>
      <c r="T76" s="44"/>
      <c r="U76" s="44"/>
      <c r="V76" s="44"/>
      <c r="W76" s="44"/>
      <c r="X76" s="44"/>
      <c r="Y76" s="44"/>
      <c r="Z76" s="44"/>
      <c r="AA76" s="44"/>
      <c r="AB76" s="44"/>
      <c r="AC76" s="44"/>
      <c r="AD76" s="44"/>
      <c r="AE76" s="44"/>
      <c r="AR76" s="1"/>
      <c r="AS76" s="1"/>
      <c r="AT76" s="1"/>
      <c r="AU76" s="1"/>
      <c r="AV76" s="1"/>
      <c r="AW76" s="1"/>
      <c r="AX76" s="1"/>
      <c r="AY76" s="1"/>
      <c r="AZ76" s="1"/>
      <c r="BA76" s="1"/>
    </row>
    <row r="77" spans="1:53" ht="13">
      <c r="A77" s="44"/>
      <c r="B77" s="44"/>
      <c r="C77" s="44"/>
      <c r="D77" s="44"/>
      <c r="E77" s="44"/>
      <c r="F77" s="44"/>
      <c r="G77" s="44"/>
      <c r="H77" s="44"/>
      <c r="I77" s="44"/>
      <c r="J77" s="44"/>
      <c r="K77" s="44"/>
      <c r="L77" s="44"/>
      <c r="M77" s="44"/>
      <c r="N77" s="44"/>
      <c r="P77" s="44"/>
      <c r="R77" s="44"/>
      <c r="S77" s="44"/>
      <c r="T77" s="44"/>
      <c r="U77" s="44"/>
      <c r="V77" s="44"/>
      <c r="W77" s="44"/>
      <c r="X77" s="44"/>
      <c r="Y77" s="44"/>
      <c r="Z77" s="44"/>
      <c r="AA77" s="44"/>
      <c r="AB77" s="44"/>
      <c r="AC77" s="44"/>
      <c r="AD77" s="44"/>
      <c r="AE77" s="44"/>
      <c r="AR77" s="1"/>
      <c r="AS77" s="1"/>
      <c r="AT77" s="1"/>
      <c r="AU77" s="1"/>
      <c r="AV77" s="1"/>
      <c r="AW77" s="1"/>
      <c r="AX77" s="1"/>
      <c r="AY77" s="1"/>
      <c r="AZ77" s="1"/>
      <c r="BA77" s="1"/>
    </row>
    <row r="78" spans="1:53" ht="13">
      <c r="A78" s="44"/>
      <c r="B78" s="44"/>
      <c r="C78" s="44"/>
      <c r="D78" s="44"/>
      <c r="E78" s="44"/>
      <c r="F78" s="44"/>
      <c r="G78" s="44"/>
      <c r="H78" s="44"/>
      <c r="I78" s="44"/>
      <c r="J78" s="44"/>
      <c r="K78" s="44"/>
      <c r="L78" s="44"/>
      <c r="M78" s="44"/>
      <c r="N78" s="44"/>
      <c r="P78" s="44"/>
      <c r="R78" s="44"/>
      <c r="S78" s="44"/>
      <c r="T78" s="44"/>
      <c r="U78" s="44"/>
      <c r="V78" s="44"/>
      <c r="W78" s="44"/>
      <c r="X78" s="44"/>
      <c r="Y78" s="44"/>
      <c r="Z78" s="44"/>
      <c r="AA78" s="44"/>
      <c r="AB78" s="44"/>
      <c r="AC78" s="44"/>
      <c r="AD78" s="44"/>
      <c r="AE78" s="44"/>
      <c r="AR78" s="1"/>
      <c r="AS78" s="1"/>
      <c r="AT78" s="1"/>
      <c r="AU78" s="1"/>
      <c r="AV78" s="1"/>
      <c r="AW78" s="1"/>
      <c r="AX78" s="1"/>
      <c r="AY78" s="1"/>
      <c r="AZ78" s="1"/>
      <c r="BA78" s="1"/>
    </row>
    <row r="79" spans="1:53" ht="13">
      <c r="A79" s="44"/>
      <c r="B79" s="44"/>
      <c r="C79" s="44"/>
      <c r="D79" s="44"/>
      <c r="E79" s="44"/>
      <c r="F79" s="44"/>
      <c r="G79" s="44"/>
      <c r="H79" s="44"/>
      <c r="I79" s="44"/>
      <c r="J79" s="44"/>
      <c r="K79" s="44"/>
      <c r="L79" s="44"/>
      <c r="M79" s="44"/>
      <c r="N79" s="44"/>
      <c r="P79" s="44"/>
      <c r="R79" s="44"/>
      <c r="S79" s="44"/>
      <c r="T79" s="44"/>
      <c r="U79" s="44"/>
      <c r="V79" s="44"/>
      <c r="W79" s="44"/>
      <c r="X79" s="44"/>
      <c r="Y79" s="44"/>
      <c r="Z79" s="44"/>
      <c r="AA79" s="44"/>
      <c r="AB79" s="44"/>
      <c r="AC79" s="44"/>
      <c r="AD79" s="44"/>
      <c r="AE79" s="44"/>
      <c r="AR79" s="1"/>
      <c r="AS79" s="1"/>
      <c r="AT79" s="1"/>
      <c r="AU79" s="1"/>
      <c r="AV79" s="1"/>
      <c r="AW79" s="1"/>
      <c r="AX79" s="1"/>
      <c r="AY79" s="1"/>
      <c r="AZ79" s="1"/>
      <c r="BA79" s="1"/>
    </row>
    <row r="80" spans="1:53" ht="13">
      <c r="A80" s="44"/>
      <c r="B80" s="44"/>
      <c r="C80" s="44"/>
      <c r="D80" s="44"/>
      <c r="E80" s="44"/>
      <c r="F80" s="44"/>
      <c r="G80" s="44"/>
      <c r="H80" s="44"/>
      <c r="I80" s="44"/>
      <c r="J80" s="44"/>
      <c r="K80" s="44"/>
      <c r="L80" s="44"/>
      <c r="M80" s="44"/>
      <c r="N80" s="44"/>
      <c r="P80" s="44"/>
      <c r="R80" s="44"/>
      <c r="S80" s="44"/>
      <c r="T80" s="44"/>
      <c r="U80" s="44"/>
      <c r="V80" s="44"/>
      <c r="W80" s="44"/>
      <c r="X80" s="44"/>
      <c r="Y80" s="44"/>
      <c r="Z80" s="44"/>
      <c r="AA80" s="44"/>
      <c r="AB80" s="44"/>
      <c r="AC80" s="44"/>
      <c r="AD80" s="44"/>
      <c r="AE80" s="44"/>
      <c r="AR80" s="1"/>
      <c r="AS80" s="1"/>
      <c r="AT80" s="1"/>
      <c r="AU80" s="1"/>
      <c r="AV80" s="1"/>
      <c r="AW80" s="1"/>
      <c r="AX80" s="1"/>
      <c r="AY80" s="1"/>
      <c r="AZ80" s="1"/>
      <c r="BA80" s="1"/>
    </row>
    <row r="81" spans="1:53" ht="13">
      <c r="A81" s="44"/>
      <c r="B81" s="44"/>
      <c r="C81" s="44"/>
      <c r="D81" s="44"/>
      <c r="E81" s="44"/>
      <c r="F81" s="44"/>
      <c r="G81" s="44"/>
      <c r="H81" s="44"/>
      <c r="I81" s="44"/>
      <c r="J81" s="44"/>
      <c r="K81" s="44"/>
      <c r="L81" s="44"/>
      <c r="M81" s="44"/>
      <c r="N81" s="44"/>
      <c r="P81" s="44"/>
      <c r="R81" s="44"/>
      <c r="S81" s="44"/>
      <c r="T81" s="44"/>
      <c r="U81" s="44"/>
      <c r="V81" s="44"/>
      <c r="W81" s="44"/>
      <c r="X81" s="44"/>
      <c r="Y81" s="44"/>
      <c r="Z81" s="44"/>
      <c r="AA81" s="44"/>
      <c r="AB81" s="44"/>
      <c r="AC81" s="44"/>
      <c r="AD81" s="44"/>
      <c r="AE81" s="44"/>
      <c r="AR81" s="1"/>
      <c r="AS81" s="1"/>
      <c r="AT81" s="1"/>
      <c r="AU81" s="1"/>
      <c r="AV81" s="1"/>
      <c r="AW81" s="1"/>
      <c r="AX81" s="1"/>
      <c r="AY81" s="1"/>
      <c r="AZ81" s="1"/>
      <c r="BA81" s="1"/>
    </row>
    <row r="82" spans="1:53" ht="13">
      <c r="A82" s="44"/>
      <c r="B82" s="44"/>
      <c r="C82" s="44"/>
      <c r="D82" s="44"/>
      <c r="E82" s="44"/>
      <c r="F82" s="44"/>
      <c r="G82" s="44"/>
      <c r="H82" s="44"/>
      <c r="I82" s="44"/>
      <c r="J82" s="44"/>
      <c r="K82" s="44"/>
      <c r="L82" s="44"/>
      <c r="M82" s="44"/>
      <c r="N82" s="44"/>
      <c r="P82" s="44"/>
      <c r="R82" s="44"/>
      <c r="S82" s="44"/>
      <c r="T82" s="44"/>
      <c r="U82" s="44"/>
      <c r="V82" s="44"/>
      <c r="W82" s="44"/>
      <c r="X82" s="44"/>
      <c r="Y82" s="44"/>
      <c r="Z82" s="44"/>
      <c r="AA82" s="44"/>
      <c r="AB82" s="44"/>
      <c r="AC82" s="44"/>
      <c r="AD82" s="44"/>
      <c r="AE82" s="44"/>
      <c r="AR82" s="1"/>
      <c r="AS82" s="1"/>
      <c r="AT82" s="1"/>
      <c r="AU82" s="1"/>
      <c r="AV82" s="1"/>
      <c r="AW82" s="1"/>
      <c r="AX82" s="1"/>
      <c r="AY82" s="1"/>
      <c r="AZ82" s="1"/>
      <c r="BA82" s="1"/>
    </row>
    <row r="83" spans="1:53" ht="13">
      <c r="A83" s="44"/>
      <c r="B83" s="44"/>
      <c r="C83" s="44"/>
      <c r="D83" s="44"/>
      <c r="E83" s="44"/>
      <c r="F83" s="44"/>
      <c r="G83" s="44"/>
      <c r="H83" s="44"/>
      <c r="I83" s="44"/>
      <c r="J83" s="44"/>
      <c r="K83" s="44"/>
      <c r="L83" s="44"/>
      <c r="M83" s="44"/>
      <c r="N83" s="44"/>
      <c r="P83" s="44"/>
      <c r="R83" s="44"/>
      <c r="S83" s="44"/>
      <c r="T83" s="44"/>
      <c r="U83" s="44"/>
      <c r="V83" s="44"/>
      <c r="W83" s="44"/>
      <c r="X83" s="44"/>
      <c r="Y83" s="44"/>
      <c r="Z83" s="44"/>
      <c r="AA83" s="44"/>
      <c r="AB83" s="44"/>
      <c r="AC83" s="44"/>
      <c r="AD83" s="44"/>
      <c r="AE83" s="44"/>
      <c r="AR83" s="1"/>
      <c r="AS83" s="1"/>
      <c r="AT83" s="1"/>
      <c r="AU83" s="1"/>
      <c r="AV83" s="1"/>
      <c r="AW83" s="1"/>
      <c r="AX83" s="1"/>
      <c r="AY83" s="1"/>
      <c r="AZ83" s="1"/>
      <c r="BA83" s="1"/>
    </row>
    <row r="84" spans="1:53" ht="13">
      <c r="A84" s="44"/>
      <c r="B84" s="44"/>
      <c r="C84" s="44"/>
      <c r="D84" s="44"/>
      <c r="E84" s="44"/>
      <c r="F84" s="44"/>
      <c r="G84" s="44"/>
      <c r="H84" s="44"/>
      <c r="I84" s="44"/>
      <c r="J84" s="44"/>
      <c r="K84" s="44"/>
      <c r="L84" s="44"/>
      <c r="M84" s="44"/>
      <c r="N84" s="44"/>
      <c r="P84" s="44"/>
      <c r="R84" s="44"/>
      <c r="S84" s="44"/>
      <c r="T84" s="44"/>
      <c r="U84" s="44"/>
      <c r="V84" s="44"/>
      <c r="W84" s="44"/>
      <c r="X84" s="44"/>
      <c r="Y84" s="44"/>
      <c r="Z84" s="44"/>
      <c r="AA84" s="44"/>
      <c r="AB84" s="44"/>
      <c r="AC84" s="44"/>
      <c r="AD84" s="44"/>
      <c r="AE84" s="44"/>
      <c r="AR84" s="1"/>
      <c r="AS84" s="1"/>
      <c r="AT84" s="1"/>
      <c r="AU84" s="1"/>
      <c r="AV84" s="1"/>
      <c r="AW84" s="1"/>
      <c r="AX84" s="1"/>
      <c r="AY84" s="1"/>
      <c r="AZ84" s="1"/>
      <c r="BA84" s="1"/>
    </row>
    <row r="85" spans="1:53" ht="13">
      <c r="A85" s="44"/>
      <c r="B85" s="44"/>
      <c r="C85" s="44"/>
      <c r="D85" s="44"/>
      <c r="E85" s="44"/>
      <c r="F85" s="44"/>
      <c r="G85" s="44"/>
      <c r="H85" s="44"/>
      <c r="I85" s="44"/>
      <c r="J85" s="44"/>
      <c r="K85" s="44"/>
      <c r="L85" s="44"/>
      <c r="M85" s="44"/>
      <c r="N85" s="44"/>
      <c r="P85" s="44"/>
      <c r="R85" s="44"/>
      <c r="S85" s="44"/>
      <c r="T85" s="44"/>
      <c r="U85" s="44"/>
      <c r="V85" s="44"/>
      <c r="W85" s="44"/>
      <c r="X85" s="44"/>
      <c r="Y85" s="44"/>
      <c r="Z85" s="44"/>
      <c r="AA85" s="44"/>
      <c r="AB85" s="44"/>
      <c r="AC85" s="44"/>
      <c r="AD85" s="44"/>
      <c r="AE85" s="44"/>
      <c r="AR85" s="1"/>
      <c r="AS85" s="1"/>
      <c r="AT85" s="1"/>
      <c r="AU85" s="1"/>
      <c r="AV85" s="1"/>
      <c r="AW85" s="1"/>
      <c r="AX85" s="1"/>
      <c r="AY85" s="1"/>
      <c r="AZ85" s="1"/>
      <c r="BA85" s="1"/>
    </row>
    <row r="86" spans="1:53" ht="13">
      <c r="A86" s="44"/>
      <c r="B86" s="44"/>
      <c r="C86" s="44"/>
      <c r="D86" s="44"/>
      <c r="E86" s="44"/>
      <c r="F86" s="44"/>
      <c r="G86" s="44"/>
      <c r="H86" s="44"/>
      <c r="I86" s="44"/>
      <c r="J86" s="44"/>
      <c r="K86" s="44"/>
      <c r="L86" s="44"/>
      <c r="M86" s="44"/>
      <c r="N86" s="44"/>
      <c r="P86" s="44"/>
      <c r="R86" s="44"/>
      <c r="S86" s="44"/>
      <c r="T86" s="44"/>
      <c r="U86" s="44"/>
      <c r="V86" s="44"/>
      <c r="W86" s="44"/>
      <c r="X86" s="44"/>
      <c r="Y86" s="44"/>
      <c r="Z86" s="44"/>
      <c r="AA86" s="44"/>
      <c r="AB86" s="44"/>
      <c r="AC86" s="44"/>
      <c r="AD86" s="44"/>
      <c r="AE86" s="44"/>
      <c r="AR86" s="1"/>
      <c r="AS86" s="1"/>
      <c r="AT86" s="1"/>
      <c r="AU86" s="1"/>
      <c r="AV86" s="1"/>
      <c r="AW86" s="1"/>
      <c r="AX86" s="1"/>
      <c r="AY86" s="1"/>
      <c r="AZ86" s="1"/>
      <c r="BA86" s="1"/>
    </row>
    <row r="87" spans="1:53" ht="13">
      <c r="A87" s="44"/>
      <c r="B87" s="44"/>
      <c r="C87" s="44"/>
      <c r="D87" s="44"/>
      <c r="E87" s="44"/>
      <c r="F87" s="44"/>
      <c r="G87" s="44"/>
      <c r="H87" s="44"/>
      <c r="I87" s="44"/>
      <c r="J87" s="44"/>
      <c r="K87" s="44"/>
      <c r="L87" s="44"/>
      <c r="M87" s="44"/>
      <c r="N87" s="44"/>
      <c r="P87" s="44"/>
      <c r="R87" s="44"/>
      <c r="S87" s="44"/>
      <c r="T87" s="44"/>
      <c r="U87" s="44"/>
      <c r="V87" s="44"/>
      <c r="W87" s="44"/>
      <c r="X87" s="44"/>
      <c r="Y87" s="44"/>
      <c r="Z87" s="44"/>
      <c r="AA87" s="44"/>
      <c r="AB87" s="44"/>
      <c r="AC87" s="44"/>
      <c r="AD87" s="44"/>
      <c r="AE87" s="44"/>
      <c r="AR87" s="1"/>
      <c r="AS87" s="1"/>
      <c r="AT87" s="1"/>
      <c r="AU87" s="1"/>
      <c r="AV87" s="1"/>
      <c r="AW87" s="1"/>
      <c r="AX87" s="1"/>
      <c r="AY87" s="1"/>
      <c r="AZ87" s="1"/>
      <c r="BA87" s="1"/>
    </row>
    <row r="88" spans="1:53" ht="13">
      <c r="A88" s="44"/>
      <c r="B88" s="44"/>
      <c r="C88" s="44"/>
      <c r="D88" s="44"/>
      <c r="E88" s="44"/>
      <c r="F88" s="44"/>
      <c r="G88" s="44"/>
      <c r="H88" s="44"/>
      <c r="I88" s="44"/>
      <c r="J88" s="44"/>
      <c r="K88" s="44"/>
      <c r="L88" s="44"/>
      <c r="M88" s="44"/>
      <c r="N88" s="44"/>
      <c r="P88" s="44"/>
      <c r="R88" s="44"/>
      <c r="S88" s="44"/>
      <c r="T88" s="44"/>
      <c r="U88" s="44"/>
      <c r="V88" s="44"/>
      <c r="W88" s="44"/>
      <c r="X88" s="44"/>
      <c r="Y88" s="44"/>
      <c r="Z88" s="44"/>
      <c r="AA88" s="44"/>
      <c r="AB88" s="44"/>
      <c r="AC88" s="44"/>
      <c r="AD88" s="44"/>
      <c r="AE88" s="44"/>
      <c r="AR88" s="1"/>
      <c r="AS88" s="1"/>
      <c r="AT88" s="1"/>
      <c r="AU88" s="1"/>
      <c r="AV88" s="1"/>
      <c r="AW88" s="1"/>
      <c r="AX88" s="1"/>
      <c r="AY88" s="1"/>
      <c r="AZ88" s="1"/>
      <c r="BA88" s="1"/>
    </row>
    <row r="89" spans="1:53" ht="13">
      <c r="A89" s="44"/>
      <c r="B89" s="44"/>
      <c r="C89" s="44"/>
      <c r="D89" s="44"/>
      <c r="E89" s="44"/>
      <c r="F89" s="44"/>
      <c r="G89" s="44"/>
      <c r="H89" s="44"/>
      <c r="I89" s="44"/>
      <c r="J89" s="44"/>
      <c r="K89" s="44"/>
      <c r="L89" s="44"/>
      <c r="M89" s="44"/>
      <c r="N89" s="44"/>
      <c r="P89" s="44"/>
      <c r="R89" s="44"/>
      <c r="S89" s="44"/>
      <c r="T89" s="44"/>
      <c r="U89" s="44"/>
      <c r="V89" s="44"/>
      <c r="W89" s="44"/>
      <c r="X89" s="44"/>
      <c r="Y89" s="44"/>
      <c r="Z89" s="44"/>
      <c r="AA89" s="44"/>
      <c r="AB89" s="44"/>
      <c r="AC89" s="44"/>
      <c r="AD89" s="44"/>
      <c r="AE89" s="44"/>
      <c r="AR89" s="1"/>
      <c r="AS89" s="1"/>
      <c r="AT89" s="1"/>
      <c r="AU89" s="1"/>
      <c r="AV89" s="1"/>
      <c r="AW89" s="1"/>
      <c r="AX89" s="1"/>
      <c r="AY89" s="1"/>
      <c r="AZ89" s="1"/>
      <c r="BA89" s="1"/>
    </row>
    <row r="90" spans="1:53" ht="13">
      <c r="A90" s="44"/>
      <c r="B90" s="44"/>
      <c r="C90" s="44"/>
      <c r="D90" s="44"/>
      <c r="E90" s="44"/>
      <c r="F90" s="44"/>
      <c r="G90" s="44"/>
      <c r="H90" s="44"/>
      <c r="I90" s="44"/>
      <c r="J90" s="44"/>
      <c r="K90" s="44"/>
      <c r="L90" s="44"/>
      <c r="M90" s="44"/>
      <c r="N90" s="44"/>
      <c r="P90" s="44"/>
      <c r="R90" s="44"/>
      <c r="S90" s="44"/>
      <c r="T90" s="44"/>
      <c r="U90" s="44"/>
      <c r="V90" s="44"/>
      <c r="W90" s="44"/>
      <c r="X90" s="44"/>
      <c r="Y90" s="44"/>
      <c r="Z90" s="44"/>
      <c r="AA90" s="44"/>
      <c r="AB90" s="44"/>
      <c r="AC90" s="44"/>
      <c r="AD90" s="44"/>
      <c r="AE90" s="44"/>
      <c r="AR90" s="1"/>
      <c r="AS90" s="1"/>
      <c r="AT90" s="1"/>
      <c r="AU90" s="1"/>
      <c r="AV90" s="1"/>
      <c r="AW90" s="1"/>
      <c r="AX90" s="1"/>
      <c r="AY90" s="1"/>
      <c r="AZ90" s="1"/>
      <c r="BA90" s="1"/>
    </row>
    <row r="91" spans="1:53" ht="13">
      <c r="A91" s="44"/>
      <c r="B91" s="44"/>
      <c r="C91" s="44"/>
      <c r="D91" s="44"/>
      <c r="E91" s="44"/>
      <c r="F91" s="44"/>
      <c r="G91" s="44"/>
      <c r="H91" s="44"/>
      <c r="I91" s="44"/>
      <c r="J91" s="44"/>
      <c r="K91" s="44"/>
      <c r="L91" s="44"/>
      <c r="M91" s="44"/>
      <c r="N91" s="44"/>
      <c r="P91" s="44"/>
      <c r="R91" s="44"/>
      <c r="S91" s="44"/>
      <c r="T91" s="44"/>
      <c r="U91" s="44"/>
      <c r="V91" s="44"/>
      <c r="W91" s="44"/>
      <c r="X91" s="44"/>
      <c r="Y91" s="44"/>
      <c r="Z91" s="44"/>
      <c r="AA91" s="44"/>
      <c r="AB91" s="44"/>
      <c r="AC91" s="44"/>
      <c r="AD91" s="44"/>
      <c r="AE91" s="44"/>
      <c r="AR91" s="1"/>
      <c r="AS91" s="1"/>
      <c r="AT91" s="1"/>
      <c r="AU91" s="1"/>
      <c r="AV91" s="1"/>
      <c r="AW91" s="1"/>
      <c r="AX91" s="1"/>
      <c r="AY91" s="1"/>
      <c r="AZ91" s="1"/>
      <c r="BA91" s="1"/>
    </row>
    <row r="92" spans="1:53" ht="13">
      <c r="A92" s="44"/>
      <c r="B92" s="44"/>
      <c r="C92" s="44"/>
      <c r="D92" s="44"/>
      <c r="E92" s="44"/>
      <c r="F92" s="44"/>
      <c r="G92" s="44"/>
      <c r="H92" s="44"/>
      <c r="I92" s="44"/>
      <c r="J92" s="44"/>
      <c r="K92" s="44"/>
      <c r="L92" s="44"/>
      <c r="M92" s="44"/>
      <c r="N92" s="44"/>
      <c r="P92" s="44"/>
      <c r="R92" s="44"/>
      <c r="S92" s="44"/>
      <c r="T92" s="44"/>
      <c r="U92" s="44"/>
      <c r="V92" s="44"/>
      <c r="W92" s="44"/>
      <c r="X92" s="44"/>
      <c r="Y92" s="44"/>
      <c r="Z92" s="44"/>
      <c r="AA92" s="44"/>
      <c r="AB92" s="44"/>
      <c r="AC92" s="44"/>
      <c r="AD92" s="44"/>
      <c r="AE92" s="44"/>
      <c r="AR92" s="1"/>
      <c r="AS92" s="1"/>
      <c r="AT92" s="1"/>
      <c r="AU92" s="1"/>
      <c r="AV92" s="1"/>
      <c r="AW92" s="1"/>
      <c r="AX92" s="1"/>
      <c r="AY92" s="1"/>
      <c r="AZ92" s="1"/>
      <c r="BA92" s="1"/>
    </row>
    <row r="93" spans="1:53" ht="13">
      <c r="A93" s="44"/>
      <c r="B93" s="44"/>
      <c r="C93" s="44"/>
      <c r="D93" s="44"/>
      <c r="E93" s="44"/>
      <c r="F93" s="44"/>
      <c r="G93" s="44"/>
      <c r="H93" s="44"/>
      <c r="I93" s="44"/>
      <c r="J93" s="44"/>
      <c r="K93" s="44"/>
      <c r="L93" s="44"/>
      <c r="M93" s="44"/>
      <c r="N93" s="44"/>
      <c r="P93" s="44"/>
      <c r="R93" s="44"/>
      <c r="S93" s="44"/>
      <c r="T93" s="44"/>
      <c r="U93" s="44"/>
      <c r="V93" s="44"/>
      <c r="W93" s="44"/>
      <c r="X93" s="44"/>
      <c r="Y93" s="44"/>
      <c r="Z93" s="44"/>
      <c r="AA93" s="44"/>
      <c r="AB93" s="44"/>
      <c r="AC93" s="44"/>
      <c r="AD93" s="44"/>
      <c r="AE93" s="44"/>
      <c r="AR93" s="1"/>
      <c r="AS93" s="1"/>
      <c r="AT93" s="1"/>
      <c r="AU93" s="1"/>
      <c r="AV93" s="1"/>
      <c r="AW93" s="1"/>
      <c r="AX93" s="1"/>
      <c r="AY93" s="1"/>
      <c r="AZ93" s="1"/>
      <c r="BA93" s="1"/>
    </row>
    <row r="94" spans="1:53" ht="13">
      <c r="A94" s="44"/>
      <c r="B94" s="44"/>
      <c r="C94" s="44"/>
      <c r="D94" s="44"/>
      <c r="E94" s="44"/>
      <c r="F94" s="44"/>
      <c r="G94" s="44"/>
      <c r="H94" s="44"/>
      <c r="I94" s="44"/>
      <c r="J94" s="44"/>
      <c r="K94" s="44"/>
      <c r="L94" s="44"/>
      <c r="M94" s="44"/>
      <c r="N94" s="44"/>
      <c r="P94" s="44"/>
      <c r="R94" s="44"/>
      <c r="S94" s="44"/>
      <c r="T94" s="44"/>
      <c r="U94" s="44"/>
      <c r="V94" s="44"/>
      <c r="W94" s="44"/>
      <c r="X94" s="44"/>
      <c r="Y94" s="44"/>
      <c r="Z94" s="44"/>
      <c r="AA94" s="44"/>
      <c r="AB94" s="44"/>
      <c r="AC94" s="44"/>
      <c r="AD94" s="44"/>
      <c r="AE94" s="44"/>
      <c r="AR94" s="1"/>
      <c r="AS94" s="1"/>
      <c r="AT94" s="1"/>
      <c r="AU94" s="1"/>
      <c r="AV94" s="1"/>
      <c r="AW94" s="1"/>
      <c r="AX94" s="1"/>
      <c r="AY94" s="1"/>
      <c r="AZ94" s="1"/>
      <c r="BA94" s="1"/>
    </row>
    <row r="95" spans="1:53" ht="13">
      <c r="A95" s="44"/>
      <c r="B95" s="44"/>
      <c r="C95" s="44"/>
      <c r="D95" s="44"/>
      <c r="E95" s="44"/>
      <c r="F95" s="44"/>
      <c r="G95" s="44"/>
      <c r="H95" s="44"/>
      <c r="I95" s="44"/>
      <c r="J95" s="44"/>
      <c r="K95" s="44"/>
      <c r="L95" s="44"/>
      <c r="M95" s="44"/>
      <c r="N95" s="44"/>
      <c r="P95" s="44"/>
      <c r="R95" s="44"/>
      <c r="S95" s="44"/>
      <c r="T95" s="44"/>
      <c r="U95" s="44"/>
      <c r="V95" s="44"/>
      <c r="W95" s="44"/>
      <c r="X95" s="44"/>
      <c r="Y95" s="44"/>
      <c r="Z95" s="44"/>
      <c r="AA95" s="44"/>
      <c r="AB95" s="44"/>
      <c r="AC95" s="44"/>
      <c r="AD95" s="44"/>
      <c r="AE95" s="44"/>
      <c r="AR95" s="1"/>
      <c r="AS95" s="1"/>
      <c r="AT95" s="1"/>
      <c r="AU95" s="1"/>
      <c r="AV95" s="1"/>
      <c r="AW95" s="1"/>
      <c r="AX95" s="1"/>
      <c r="AY95" s="1"/>
      <c r="AZ95" s="1"/>
      <c r="BA95" s="1"/>
    </row>
    <row r="96" spans="1:53" ht="13">
      <c r="A96" s="44"/>
      <c r="B96" s="44"/>
      <c r="C96" s="44"/>
      <c r="D96" s="44"/>
      <c r="E96" s="44"/>
      <c r="F96" s="44"/>
      <c r="G96" s="44"/>
      <c r="H96" s="44"/>
      <c r="I96" s="44"/>
      <c r="J96" s="44"/>
      <c r="K96" s="44"/>
      <c r="L96" s="44"/>
      <c r="M96" s="44"/>
      <c r="N96" s="44"/>
      <c r="P96" s="44"/>
      <c r="R96" s="44"/>
      <c r="S96" s="44"/>
      <c r="T96" s="44"/>
      <c r="U96" s="44"/>
      <c r="V96" s="44"/>
      <c r="W96" s="44"/>
      <c r="X96" s="44"/>
      <c r="Y96" s="44"/>
      <c r="Z96" s="44"/>
      <c r="AA96" s="44"/>
      <c r="AB96" s="44"/>
      <c r="AC96" s="44"/>
      <c r="AD96" s="44"/>
      <c r="AE96" s="44"/>
      <c r="AR96" s="1"/>
      <c r="AS96" s="1"/>
      <c r="AT96" s="1"/>
      <c r="AU96" s="1"/>
      <c r="AV96" s="1"/>
      <c r="AW96" s="1"/>
      <c r="AX96" s="1"/>
      <c r="AY96" s="1"/>
      <c r="AZ96" s="1"/>
      <c r="BA96" s="1"/>
    </row>
    <row r="97" spans="1:53" ht="13">
      <c r="A97" s="44"/>
      <c r="B97" s="44"/>
      <c r="C97" s="44"/>
      <c r="D97" s="44"/>
      <c r="E97" s="44"/>
      <c r="F97" s="44"/>
      <c r="G97" s="44"/>
      <c r="H97" s="44"/>
      <c r="I97" s="44"/>
      <c r="J97" s="44"/>
      <c r="K97" s="44"/>
      <c r="L97" s="44"/>
      <c r="M97" s="44"/>
      <c r="N97" s="44"/>
      <c r="P97" s="44"/>
      <c r="R97" s="44"/>
      <c r="S97" s="44"/>
      <c r="T97" s="44"/>
      <c r="U97" s="44"/>
      <c r="V97" s="44"/>
      <c r="W97" s="44"/>
      <c r="X97" s="44"/>
      <c r="Y97" s="44"/>
      <c r="Z97" s="44"/>
      <c r="AA97" s="44"/>
      <c r="AB97" s="44"/>
      <c r="AC97" s="44"/>
      <c r="AD97" s="44"/>
      <c r="AE97" s="44"/>
      <c r="AR97" s="1"/>
      <c r="AS97" s="1"/>
      <c r="AT97" s="1"/>
      <c r="AU97" s="1"/>
      <c r="AV97" s="1"/>
      <c r="AW97" s="1"/>
      <c r="AX97" s="1"/>
      <c r="AY97" s="1"/>
      <c r="AZ97" s="1"/>
      <c r="BA97" s="1"/>
    </row>
    <row r="98" spans="1:53" ht="13">
      <c r="A98" s="44"/>
      <c r="B98" s="44"/>
      <c r="C98" s="44"/>
      <c r="D98" s="44"/>
      <c r="E98" s="44"/>
      <c r="F98" s="44"/>
      <c r="G98" s="44"/>
      <c r="H98" s="44"/>
      <c r="I98" s="44"/>
      <c r="J98" s="44"/>
      <c r="K98" s="44"/>
      <c r="L98" s="44"/>
      <c r="M98" s="44"/>
      <c r="N98" s="44"/>
      <c r="P98" s="44"/>
      <c r="R98" s="44"/>
      <c r="S98" s="44"/>
      <c r="T98" s="44"/>
      <c r="U98" s="44"/>
      <c r="V98" s="44"/>
      <c r="W98" s="44"/>
      <c r="X98" s="44"/>
      <c r="Y98" s="44"/>
      <c r="Z98" s="44"/>
      <c r="AA98" s="44"/>
      <c r="AB98" s="44"/>
      <c r="AC98" s="44"/>
      <c r="AD98" s="44"/>
      <c r="AE98" s="44"/>
      <c r="AR98" s="1"/>
      <c r="AS98" s="1"/>
      <c r="AT98" s="1"/>
      <c r="AU98" s="1"/>
      <c r="AV98" s="1"/>
      <c r="AW98" s="1"/>
      <c r="AX98" s="1"/>
      <c r="AY98" s="1"/>
      <c r="AZ98" s="1"/>
      <c r="BA98" s="1"/>
    </row>
    <row r="99" spans="1:53" ht="13">
      <c r="A99" s="44"/>
      <c r="B99" s="44"/>
      <c r="C99" s="44"/>
      <c r="D99" s="44"/>
      <c r="E99" s="44"/>
      <c r="F99" s="44"/>
      <c r="G99" s="44"/>
      <c r="H99" s="44"/>
      <c r="I99" s="44"/>
      <c r="J99" s="44"/>
      <c r="K99" s="44"/>
      <c r="L99" s="44"/>
      <c r="M99" s="44"/>
      <c r="N99" s="44"/>
      <c r="P99" s="44"/>
      <c r="R99" s="44"/>
      <c r="S99" s="44"/>
      <c r="T99" s="44"/>
      <c r="U99" s="44"/>
      <c r="V99" s="44"/>
      <c r="W99" s="44"/>
      <c r="X99" s="44"/>
      <c r="Y99" s="44"/>
      <c r="Z99" s="44"/>
      <c r="AA99" s="44"/>
      <c r="AB99" s="44"/>
      <c r="AC99" s="44"/>
      <c r="AD99" s="44"/>
      <c r="AE99" s="44"/>
      <c r="AR99" s="1"/>
      <c r="AS99" s="1"/>
      <c r="AT99" s="1"/>
      <c r="AU99" s="1"/>
      <c r="AV99" s="1"/>
      <c r="AW99" s="1"/>
      <c r="AX99" s="1"/>
      <c r="AY99" s="1"/>
      <c r="AZ99" s="1"/>
      <c r="BA99" s="1"/>
    </row>
    <row r="100" spans="1:53" ht="13">
      <c r="A100" s="44"/>
      <c r="B100" s="44"/>
      <c r="C100" s="44"/>
      <c r="D100" s="44"/>
      <c r="E100" s="44"/>
      <c r="F100" s="44"/>
      <c r="G100" s="44"/>
      <c r="H100" s="44"/>
      <c r="I100" s="44"/>
      <c r="J100" s="44"/>
      <c r="K100" s="44"/>
      <c r="L100" s="44"/>
      <c r="M100" s="44"/>
      <c r="N100" s="44"/>
      <c r="P100" s="44"/>
      <c r="R100" s="44"/>
      <c r="S100" s="44"/>
      <c r="T100" s="44"/>
      <c r="U100" s="44"/>
      <c r="V100" s="44"/>
      <c r="W100" s="44"/>
      <c r="X100" s="44"/>
      <c r="Y100" s="44"/>
      <c r="Z100" s="44"/>
      <c r="AA100" s="44"/>
      <c r="AB100" s="44"/>
      <c r="AC100" s="44"/>
      <c r="AD100" s="44"/>
      <c r="AE100" s="44"/>
      <c r="AR100" s="1"/>
      <c r="AS100" s="1"/>
      <c r="AT100" s="1"/>
      <c r="AU100" s="1"/>
      <c r="AV100" s="1"/>
      <c r="AW100" s="1"/>
      <c r="AX100" s="1"/>
      <c r="AY100" s="1"/>
      <c r="AZ100" s="1"/>
      <c r="BA100" s="1"/>
    </row>
    <row r="101" spans="1:53">
      <c r="O101" s="40"/>
      <c r="P101" s="40"/>
      <c r="Q101" s="40"/>
    </row>
    <row r="102" spans="1:53">
      <c r="O102" s="40"/>
      <c r="P102" s="40"/>
      <c r="Q102" s="40"/>
    </row>
    <row r="103" spans="1:53">
      <c r="O103" s="40"/>
      <c r="P103" s="40"/>
      <c r="Q103" s="40"/>
    </row>
    <row r="104" spans="1:53">
      <c r="O104" s="40"/>
      <c r="P104" s="40"/>
      <c r="Q104" s="40"/>
    </row>
    <row r="105" spans="1:53">
      <c r="O105" s="40"/>
      <c r="P105" s="40"/>
      <c r="Q105" s="40"/>
    </row>
    <row r="106" spans="1:53">
      <c r="O106" s="40"/>
      <c r="P106" s="40"/>
      <c r="Q106" s="40"/>
    </row>
    <row r="107" spans="1:53">
      <c r="O107" s="40"/>
      <c r="P107" s="40"/>
      <c r="Q107" s="40"/>
    </row>
    <row r="108" spans="1:53">
      <c r="O108" s="40"/>
      <c r="P108" s="40"/>
      <c r="Q108" s="40"/>
    </row>
    <row r="109" spans="1:53">
      <c r="O109" s="40"/>
      <c r="P109" s="40"/>
      <c r="Q109" s="40"/>
    </row>
    <row r="110" spans="1:53">
      <c r="O110" s="40"/>
      <c r="P110" s="40"/>
      <c r="Q110" s="40"/>
    </row>
    <row r="111" spans="1:53">
      <c r="O111" s="40"/>
      <c r="P111" s="40"/>
      <c r="Q111" s="40"/>
    </row>
    <row r="112" spans="1:53">
      <c r="O112" s="40"/>
      <c r="P112" s="40"/>
      <c r="Q112" s="40"/>
    </row>
    <row r="113" spans="15:17">
      <c r="O113" s="40"/>
      <c r="P113" s="40"/>
      <c r="Q113" s="40"/>
    </row>
    <row r="114" spans="15:17">
      <c r="O114" s="40"/>
      <c r="P114" s="40"/>
      <c r="Q114" s="40"/>
    </row>
    <row r="115" spans="15:17">
      <c r="O115" s="40"/>
      <c r="P115" s="40"/>
      <c r="Q115" s="40"/>
    </row>
    <row r="116" spans="15:17">
      <c r="O116" s="40"/>
      <c r="P116" s="40"/>
      <c r="Q116" s="40"/>
    </row>
    <row r="117" spans="15:17">
      <c r="O117" s="40"/>
      <c r="P117" s="40"/>
      <c r="Q117" s="40"/>
    </row>
    <row r="118" spans="15:17">
      <c r="O118" s="40"/>
      <c r="P118" s="40"/>
      <c r="Q118" s="40"/>
    </row>
    <row r="119" spans="15:17">
      <c r="O119" s="40"/>
      <c r="P119" s="40"/>
      <c r="Q119" s="40"/>
    </row>
    <row r="120" spans="15:17">
      <c r="O120" s="40"/>
      <c r="P120" s="40"/>
      <c r="Q120" s="40"/>
    </row>
    <row r="121" spans="15:17">
      <c r="O121" s="40"/>
      <c r="P121" s="40"/>
      <c r="Q121" s="40"/>
    </row>
    <row r="122" spans="15:17">
      <c r="O122" s="40"/>
      <c r="P122" s="40"/>
      <c r="Q122" s="40"/>
    </row>
    <row r="123" spans="15:17">
      <c r="O123" s="40"/>
      <c r="P123" s="40"/>
      <c r="Q123" s="40"/>
    </row>
  </sheetData>
  <sheetProtection selectLockedCells="1" autoFilter="0"/>
  <mergeCells count="103">
    <mergeCell ref="T53:AC53"/>
    <mergeCell ref="AR13:AS14"/>
    <mergeCell ref="AF1:AO2"/>
    <mergeCell ref="N2:O2"/>
    <mergeCell ref="P2:Q2"/>
    <mergeCell ref="BD1:BM2"/>
    <mergeCell ref="BF4:BL5"/>
    <mergeCell ref="BF6:BL6"/>
    <mergeCell ref="BD7:BG7"/>
    <mergeCell ref="BI8:BJ8"/>
    <mergeCell ref="BK8:BM8"/>
    <mergeCell ref="AI13:AL13"/>
    <mergeCell ref="AY8:BA8"/>
    <mergeCell ref="AY9:BA9"/>
    <mergeCell ref="AY10:BA10"/>
    <mergeCell ref="AR7:AU7"/>
    <mergeCell ref="AH6:AN6"/>
    <mergeCell ref="AF7:AI7"/>
    <mergeCell ref="AR1:BA2"/>
    <mergeCell ref="AT6:AZ6"/>
    <mergeCell ref="V6:AB6"/>
    <mergeCell ref="AH4:AN5"/>
    <mergeCell ref="AT4:AZ5"/>
    <mergeCell ref="T7:W7"/>
    <mergeCell ref="BD54:BM54"/>
    <mergeCell ref="BD55:BM55"/>
    <mergeCell ref="BI9:BJ9"/>
    <mergeCell ref="BK9:BM9"/>
    <mergeCell ref="BI10:BJ10"/>
    <mergeCell ref="BK10:BM10"/>
    <mergeCell ref="BD13:BE14"/>
    <mergeCell ref="BF13:BF14"/>
    <mergeCell ref="BG13:BJ13"/>
    <mergeCell ref="BK13:BK14"/>
    <mergeCell ref="BL13:BL14"/>
    <mergeCell ref="BM13:BM14"/>
    <mergeCell ref="BD46:BE46"/>
    <mergeCell ref="BD47:BE47"/>
    <mergeCell ref="BD53:BM53"/>
    <mergeCell ref="AR55:BA55"/>
    <mergeCell ref="AR47:AT47"/>
    <mergeCell ref="AU47:AW47"/>
    <mergeCell ref="AT13:AT14"/>
    <mergeCell ref="AY13:AY14"/>
    <mergeCell ref="AZ13:AZ14"/>
    <mergeCell ref="BA13:BA14"/>
    <mergeCell ref="AU13:AX13"/>
    <mergeCell ref="AR46:AS46"/>
    <mergeCell ref="AR53:BA53"/>
    <mergeCell ref="AR54:BA54"/>
    <mergeCell ref="AF47:AG47"/>
    <mergeCell ref="AF53:AO53"/>
    <mergeCell ref="AF13:AG14"/>
    <mergeCell ref="AH13:AH14"/>
    <mergeCell ref="AM13:AM14"/>
    <mergeCell ref="AN13:AN14"/>
    <mergeCell ref="AO13:AO14"/>
    <mergeCell ref="AW8:AX8"/>
    <mergeCell ref="AW9:AX9"/>
    <mergeCell ref="AW10:AX10"/>
    <mergeCell ref="AK9:AL9"/>
    <mergeCell ref="A1:C2"/>
    <mergeCell ref="D1:G2"/>
    <mergeCell ref="T1:AC2"/>
    <mergeCell ref="A3:B3"/>
    <mergeCell ref="C3:G3"/>
    <mergeCell ref="L3:L4"/>
    <mergeCell ref="M3:M4"/>
    <mergeCell ref="N3:N4"/>
    <mergeCell ref="O3:O4"/>
    <mergeCell ref="P3:P4"/>
    <mergeCell ref="Q3:Q4"/>
    <mergeCell ref="V4:AB5"/>
    <mergeCell ref="P1:Q1"/>
    <mergeCell ref="H1:I2"/>
    <mergeCell ref="J1:K2"/>
    <mergeCell ref="L1:M1"/>
    <mergeCell ref="N1:O1"/>
    <mergeCell ref="L2:M2"/>
    <mergeCell ref="T55:AC55"/>
    <mergeCell ref="Y9:Z9"/>
    <mergeCell ref="AA9:AC9"/>
    <mergeCell ref="Y10:Z10"/>
    <mergeCell ref="AA10:AC10"/>
    <mergeCell ref="W13:Z13"/>
    <mergeCell ref="T46:U46"/>
    <mergeCell ref="T47:U47"/>
    <mergeCell ref="AK8:AL8"/>
    <mergeCell ref="AF55:AO55"/>
    <mergeCell ref="AM10:AO10"/>
    <mergeCell ref="AF46:AG46"/>
    <mergeCell ref="T54:AC54"/>
    <mergeCell ref="V13:V14"/>
    <mergeCell ref="AM9:AO9"/>
    <mergeCell ref="AK10:AL10"/>
    <mergeCell ref="Y8:Z8"/>
    <mergeCell ref="AA8:AC8"/>
    <mergeCell ref="T13:U14"/>
    <mergeCell ref="AM8:AO8"/>
    <mergeCell ref="AA13:AA14"/>
    <mergeCell ref="AB13:AB14"/>
    <mergeCell ref="AC13:AC14"/>
    <mergeCell ref="AF54:AO54"/>
  </mergeCells>
  <conditionalFormatting sqref="T15:U45">
    <cfRule type="expression" dxfId="155" priority="171" stopIfTrue="1">
      <formula>WEEKDAY($A5)=1</formula>
    </cfRule>
  </conditionalFormatting>
  <conditionalFormatting sqref="R37:S68 A69:AP100 A41:G68">
    <cfRule type="containsBlanks" dxfId="154" priority="170" stopIfTrue="1">
      <formula>LEN(TRIM(A37))=0</formula>
    </cfRule>
  </conditionalFormatting>
  <conditionalFormatting sqref="A37:G40 A36:C36 E36:G36">
    <cfRule type="containsBlanks" dxfId="153" priority="169" stopIfTrue="1">
      <formula>LEN(TRIM(A36))=0</formula>
    </cfRule>
  </conditionalFormatting>
  <conditionalFormatting sqref="R1:R36">
    <cfRule type="containsBlanks" dxfId="152" priority="168" stopIfTrue="1">
      <formula>LEN(TRIM(R1))=0</formula>
    </cfRule>
  </conditionalFormatting>
  <conditionalFormatting sqref="S1:S36">
    <cfRule type="containsBlanks" dxfId="151" priority="167" stopIfTrue="1">
      <formula>LEN(TRIM(S1))=0</formula>
    </cfRule>
  </conditionalFormatting>
  <conditionalFormatting sqref="T59:AE68 AE58 T56:AD58 AD54:AD55 BB58:BC67 AQ58:AQ100 AR68:BC100">
    <cfRule type="containsBlanks" dxfId="150" priority="166" stopIfTrue="1">
      <formula>LEN(TRIM(T54))=0</formula>
    </cfRule>
  </conditionalFormatting>
  <conditionalFormatting sqref="AD1:AE53 AE54:AE57 AQ1:AQ57 AP1:AP55 BB1:BC57">
    <cfRule type="containsBlanks" dxfId="149" priority="165" stopIfTrue="1">
      <formula>LEN(TRIM(AD1))=0</formula>
    </cfRule>
  </conditionalFormatting>
  <conditionalFormatting sqref="Z46">
    <cfRule type="expression" dxfId="148" priority="22" stopIfTrue="1">
      <formula>SUBTOTAL(109,Z15:Z45)&gt;35</formula>
    </cfRule>
  </conditionalFormatting>
  <conditionalFormatting sqref="X47:AB47 Z15:Z45">
    <cfRule type="cellIs" dxfId="147" priority="163" stopIfTrue="1" operator="greaterThan">
      <formula>0</formula>
    </cfRule>
  </conditionalFormatting>
  <conditionalFormatting sqref="AA46:AB46">
    <cfRule type="cellIs" dxfId="146" priority="162" stopIfTrue="1" operator="greaterThan">
      <formula>0</formula>
    </cfRule>
  </conditionalFormatting>
  <conditionalFormatting sqref="W15:W45">
    <cfRule type="cellIs" dxfId="145" priority="159" stopIfTrue="1" operator="notEqual">
      <formula>"nulle"</formula>
    </cfRule>
  </conditionalFormatting>
  <conditionalFormatting sqref="X15:X45">
    <cfRule type="cellIs" dxfId="144" priority="160" stopIfTrue="1" operator="notEqual">
      <formula>"nulle"</formula>
    </cfRule>
  </conditionalFormatting>
  <conditionalFormatting sqref="Y15:Y45">
    <cfRule type="cellIs" dxfId="143" priority="161" stopIfTrue="1" operator="notEqual">
      <formula>"nulle"</formula>
    </cfRule>
  </conditionalFormatting>
  <conditionalFormatting sqref="Z15:Z45">
    <cfRule type="cellIs" dxfId="142" priority="158" stopIfTrue="1" operator="greaterThan">
      <formula>0</formula>
    </cfRule>
  </conditionalFormatting>
  <conditionalFormatting sqref="W15:W45">
    <cfRule type="cellIs" dxfId="141" priority="157" stopIfTrue="1" operator="notEqual">
      <formula>"nulle"</formula>
    </cfRule>
  </conditionalFormatting>
  <conditionalFormatting sqref="X15:X45">
    <cfRule type="cellIs" dxfId="140" priority="156" stopIfTrue="1" operator="notEqual">
      <formula>"nulle"</formula>
    </cfRule>
  </conditionalFormatting>
  <conditionalFormatting sqref="Y15:Y45">
    <cfRule type="cellIs" dxfId="139" priority="155" stopIfTrue="1" operator="notEqual">
      <formula>"nulle"</formula>
    </cfRule>
  </conditionalFormatting>
  <conditionalFormatting sqref="AC15:AC45">
    <cfRule type="cellIs" dxfId="138" priority="152" stopIfTrue="1" operator="equal">
      <formula>0</formula>
    </cfRule>
  </conditionalFormatting>
  <conditionalFormatting sqref="D36">
    <cfRule type="containsBlanks" dxfId="137" priority="151" stopIfTrue="1">
      <formula>LEN(TRIM(D36))=0</formula>
    </cfRule>
  </conditionalFormatting>
  <conditionalFormatting sqref="A35:B35 A5:A34">
    <cfRule type="expression" dxfId="136" priority="146">
      <formula>WEEKDAY($B5)=1</formula>
    </cfRule>
    <cfRule type="expression" dxfId="135" priority="147">
      <formula>WEEKDAY($B5)=7</formula>
    </cfRule>
  </conditionalFormatting>
  <conditionalFormatting sqref="B6:B34">
    <cfRule type="expression" dxfId="134" priority="144">
      <formula>WEEKDAY($B6)=1</formula>
    </cfRule>
    <cfRule type="expression" dxfId="133" priority="145">
      <formula>WEEKDAY($B6)=7</formula>
    </cfRule>
  </conditionalFormatting>
  <conditionalFormatting sqref="H41:K68 L37:Q68">
    <cfRule type="containsBlanks" dxfId="132" priority="143" stopIfTrue="1">
      <formula>LEN(TRIM(H37))=0</formula>
    </cfRule>
  </conditionalFormatting>
  <conditionalFormatting sqref="H36:K40">
    <cfRule type="containsBlanks" dxfId="131" priority="142" stopIfTrue="1">
      <formula>LEN(TRIM(H36))=0</formula>
    </cfRule>
  </conditionalFormatting>
  <conditionalFormatting sqref="O5:O35">
    <cfRule type="cellIs" dxfId="130" priority="139" stopIfTrue="1" operator="lessThanOrEqual">
      <formula>0</formula>
    </cfRule>
  </conditionalFormatting>
  <conditionalFormatting sqref="M7:M35">
    <cfRule type="beginsWith" dxfId="129" priority="138" stopIfTrue="1" operator="beginsWith" text="0">
      <formula>LEFT(M7,LEN("0"))="0"</formula>
    </cfRule>
  </conditionalFormatting>
  <conditionalFormatting sqref="H5:K35">
    <cfRule type="expression" dxfId="128" priority="133">
      <formula>WEEKDAY($B5)=1</formula>
    </cfRule>
    <cfRule type="containsText" dxfId="127" priority="134" operator="containsText" text="AUTRE COP">
      <formula>NOT(ISERROR(SEARCH("AUTRE COP",H5)))</formula>
    </cfRule>
  </conditionalFormatting>
  <conditionalFormatting sqref="M5">
    <cfRule type="beginsWith" dxfId="126" priority="136" stopIfTrue="1" operator="beginsWith" text="0">
      <formula>LEFT(M5,LEN("0"))="0"</formula>
    </cfRule>
  </conditionalFormatting>
  <conditionalFormatting sqref="M6">
    <cfRule type="beginsWith" dxfId="125" priority="135" stopIfTrue="1" operator="beginsWith" text="0">
      <formula>LEFT(M6,LEN("0"))="0"</formula>
    </cfRule>
  </conditionalFormatting>
  <conditionalFormatting sqref="E5:F35">
    <cfRule type="containsText" dxfId="124" priority="129" operator="containsText" text="Congés Exp">
      <formula>NOT(ISERROR(SEARCH("Congés Exp",E5)))</formula>
    </cfRule>
    <cfRule type="containsText" dxfId="123" priority="130" operator="containsText" text="1/2 Congés Matin">
      <formula>NOT(ISERROR(SEARCH("1/2 Congés Matin",E5)))</formula>
    </cfRule>
    <cfRule type="containsText" dxfId="122" priority="131" operator="containsText" text="1/2 Congés AM">
      <formula>NOT(ISERROR(SEARCH("1/2 Congés AM",E5)))</formula>
    </cfRule>
    <cfRule type="beginsWith" dxfId="121" priority="132" stopIfTrue="1" operator="beginsWith" text="0">
      <formula>LEFT(E5,LEN("0"))="0"</formula>
    </cfRule>
  </conditionalFormatting>
  <conditionalFormatting sqref="E5:F35">
    <cfRule type="containsText" dxfId="120" priority="127" operator="containsText" text="Absent">
      <formula>NOT(ISERROR(SEARCH("Absent",E5)))</formula>
    </cfRule>
    <cfRule type="containsText" dxfId="119" priority="128" operator="containsText" text="Congés">
      <formula>NOT(ISERROR(SEARCH("Congés",E5)))</formula>
    </cfRule>
  </conditionalFormatting>
  <conditionalFormatting sqref="E5:G35">
    <cfRule type="expression" dxfId="118" priority="78">
      <formula>WEEKDAY($B5)=1</formula>
    </cfRule>
    <cfRule type="containsText" dxfId="117" priority="126" operator="containsText" text="AUTRE COP">
      <formula>NOT(ISERROR(SEARCH("AUTRE COP",E5)))</formula>
    </cfRule>
  </conditionalFormatting>
  <conditionalFormatting sqref="C30:D31 C35:D35 C5:D11 D12:D29 D31:D35">
    <cfRule type="expression" dxfId="116" priority="125">
      <formula>AND(C5&lt;&gt;"Repos",C5&lt;&gt;"Congés",C5&lt;&gt;"ABSENT",C5&lt;&gt;"1/2 Congés Matin",C5&lt;&gt;"1/2 Congés AM")</formula>
    </cfRule>
  </conditionalFormatting>
  <conditionalFormatting sqref="C12:D29">
    <cfRule type="expression" dxfId="115" priority="123">
      <formula>AND(C12&lt;&gt;"REPOS",C12&lt;&gt;"Congés",C12&lt;&gt;"ABSENT",C12&lt;&gt;"1/2 Congés Matin",C12&lt;&gt;"1/2 Congés AM")</formula>
    </cfRule>
    <cfRule type="expression" dxfId="114" priority="124">
      <formula>OR(C12="REPOS",C12="Congés",C12="ABSENT",C12="1/2 Congés Matin",C12="1/2 Congés AM")</formula>
    </cfRule>
  </conditionalFormatting>
  <conditionalFormatting sqref="C32:D34 D35">
    <cfRule type="expression" dxfId="113" priority="121">
      <formula>AND(C32&lt;&gt;"Repos",C32&lt;&gt;"Congés",C32&lt;&gt;"ABSENT",C32&lt;&gt;"1/2 Congés Matin",C32&lt;&gt;"1/2 Congés AM")</formula>
    </cfRule>
    <cfRule type="expression" dxfId="112" priority="122">
      <formula>OR(C32="Repos",C32="Congés",C32="ABSENT",C32="1/2 Congés Matin",C32="1/2 Congés AM")</formula>
    </cfRule>
  </conditionalFormatting>
  <conditionalFormatting sqref="C5:D35">
    <cfRule type="expression" dxfId="111" priority="118">
      <formula>WEEKDAY($B5)=7</formula>
    </cfRule>
    <cfRule type="expression" dxfId="110" priority="119">
      <formula>AND(C5:D35&lt;&gt;"REPOS",C5:D35&lt;&gt;"Congés",C5:D35&lt;&gt;"ABSENT")</formula>
    </cfRule>
    <cfRule type="expression" dxfId="109" priority="120">
      <formula>OR(C5="Repos",C5="Congés",C5="ABSENT",C5="1/2 Congés Matin",C5="1/2 Congés AM")</formula>
    </cfRule>
  </conditionalFormatting>
  <conditionalFormatting sqref="C5:D35">
    <cfRule type="expression" dxfId="108" priority="117">
      <formula>WEEKDAY($B5)=1</formula>
    </cfRule>
  </conditionalFormatting>
  <conditionalFormatting sqref="D12:D13">
    <cfRule type="expression" dxfId="107" priority="115">
      <formula>AND(D12&lt;&gt;"REPOS",D12&lt;&gt;"Congés",D12&lt;&gt;"ABSENT",D12&lt;&gt;"1/2 Congés AM",D12&lt;&gt;"1/2 Congés Matin")</formula>
    </cfRule>
    <cfRule type="expression" dxfId="106" priority="116">
      <formula>OR(D12="REPOS",D12="Congés",D12="ABSENT",D12="1/2 Congés AM",D12="1/2 Congés Matin")</formula>
    </cfRule>
  </conditionalFormatting>
  <conditionalFormatting sqref="AF15:AG15 AG16 AF16:AF45 AG18:AG45">
    <cfRule type="expression" dxfId="105" priority="114" stopIfTrue="1">
      <formula>WEEKDAY($A5)=1</formula>
    </cfRule>
  </conditionalFormatting>
  <conditionalFormatting sqref="AF56:AP68">
    <cfRule type="containsBlanks" dxfId="104" priority="113" stopIfTrue="1">
      <formula>LEN(TRIM(AF56))=0</formula>
    </cfRule>
  </conditionalFormatting>
  <conditionalFormatting sqref="AL46">
    <cfRule type="cellIs" dxfId="103" priority="110" stopIfTrue="1" operator="greaterThan">
      <formula>35</formula>
    </cfRule>
  </conditionalFormatting>
  <conditionalFormatting sqref="AJ47:AN47 AL15:AL45">
    <cfRule type="cellIs" dxfId="102" priority="109" stopIfTrue="1" operator="greaterThan">
      <formula>0</formula>
    </cfRule>
  </conditionalFormatting>
  <conditionalFormatting sqref="AM46:AN46">
    <cfRule type="cellIs" dxfId="101" priority="108" stopIfTrue="1" operator="greaterThan">
      <formula>0</formula>
    </cfRule>
  </conditionalFormatting>
  <conditionalFormatting sqref="AI15:AI45">
    <cfRule type="cellIs" dxfId="100" priority="107" stopIfTrue="1" operator="notEqual">
      <formula>"nulle"</formula>
    </cfRule>
  </conditionalFormatting>
  <conditionalFormatting sqref="AJ15:AJ45">
    <cfRule type="cellIs" dxfId="99" priority="106" stopIfTrue="1" operator="notEqual">
      <formula>"nulle"</formula>
    </cfRule>
  </conditionalFormatting>
  <conditionalFormatting sqref="AK15:AK45">
    <cfRule type="cellIs" dxfId="98" priority="105" stopIfTrue="1" operator="notEqual">
      <formula>"nulle"</formula>
    </cfRule>
  </conditionalFormatting>
  <conditionalFormatting sqref="AL15:AL45">
    <cfRule type="cellIs" dxfId="97" priority="104" stopIfTrue="1" operator="greaterThan">
      <formula>0</formula>
    </cfRule>
  </conditionalFormatting>
  <conditionalFormatting sqref="AI15:AI45">
    <cfRule type="cellIs" dxfId="96" priority="103" stopIfTrue="1" operator="notEqual">
      <formula>"nulle"</formula>
    </cfRule>
  </conditionalFormatting>
  <conditionalFormatting sqref="AJ15:AJ45">
    <cfRule type="cellIs" dxfId="95" priority="102" stopIfTrue="1" operator="notEqual">
      <formula>"nulle"</formula>
    </cfRule>
  </conditionalFormatting>
  <conditionalFormatting sqref="AK15:AK45">
    <cfRule type="cellIs" dxfId="94" priority="101" stopIfTrue="1" operator="notEqual">
      <formula>"nulle"</formula>
    </cfRule>
  </conditionalFormatting>
  <conditionalFormatting sqref="AL46">
    <cfRule type="cellIs" dxfId="93" priority="100" stopIfTrue="1" operator="greaterThan">
      <formula>0</formula>
    </cfRule>
  </conditionalFormatting>
  <conditionalFormatting sqref="AO15:AO45">
    <cfRule type="cellIs" dxfId="92" priority="99" stopIfTrue="1" operator="equal">
      <formula>0</formula>
    </cfRule>
  </conditionalFormatting>
  <conditionalFormatting sqref="AG17">
    <cfRule type="expression" dxfId="91" priority="98" stopIfTrue="1">
      <formula>WEEKDAY($A5)=1</formula>
    </cfRule>
  </conditionalFormatting>
  <conditionalFormatting sqref="AR15:AS15 AS16 AR16:AR45 AS18:AS45">
    <cfRule type="expression" dxfId="90" priority="97" stopIfTrue="1">
      <formula>WEEKDAY($A5)=1</formula>
    </cfRule>
  </conditionalFormatting>
  <conditionalFormatting sqref="AR56:BA67">
    <cfRule type="containsBlanks" dxfId="89" priority="96" stopIfTrue="1">
      <formula>LEN(TRIM(AR56))=0</formula>
    </cfRule>
  </conditionalFormatting>
  <conditionalFormatting sqref="AX46">
    <cfRule type="cellIs" dxfId="88" priority="93" stopIfTrue="1" operator="greaterThan">
      <formula>35</formula>
    </cfRule>
  </conditionalFormatting>
  <conditionalFormatting sqref="AX47:AZ47 AX15:AX45">
    <cfRule type="cellIs" dxfId="87" priority="92" stopIfTrue="1" operator="greaterThan">
      <formula>0</formula>
    </cfRule>
  </conditionalFormatting>
  <conditionalFormatting sqref="AY46:AZ46">
    <cfRule type="cellIs" dxfId="86" priority="91" stopIfTrue="1" operator="greaterThan">
      <formula>0</formula>
    </cfRule>
  </conditionalFormatting>
  <conditionalFormatting sqref="AU15:AU45">
    <cfRule type="cellIs" dxfId="85" priority="90" stopIfTrue="1" operator="notEqual">
      <formula>"nulle"</formula>
    </cfRule>
  </conditionalFormatting>
  <conditionalFormatting sqref="AV15:AV45">
    <cfRule type="cellIs" dxfId="84" priority="89" stopIfTrue="1" operator="notEqual">
      <formula>"nulle"</formula>
    </cfRule>
  </conditionalFormatting>
  <conditionalFormatting sqref="AW15:AW45">
    <cfRule type="cellIs" dxfId="83" priority="88" stopIfTrue="1" operator="notEqual">
      <formula>"nulle"</formula>
    </cfRule>
  </conditionalFormatting>
  <conditionalFormatting sqref="AX15:AX45">
    <cfRule type="cellIs" dxfId="82" priority="87" stopIfTrue="1" operator="greaterThan">
      <formula>0</formula>
    </cfRule>
  </conditionalFormatting>
  <conditionalFormatting sqref="AU15:AU45">
    <cfRule type="cellIs" dxfId="81" priority="86" stopIfTrue="1" operator="notEqual">
      <formula>"nulle"</formula>
    </cfRule>
  </conditionalFormatting>
  <conditionalFormatting sqref="AV15:AV45">
    <cfRule type="cellIs" dxfId="80" priority="85" stopIfTrue="1" operator="notEqual">
      <formula>"nulle"</formula>
    </cfRule>
  </conditionalFormatting>
  <conditionalFormatting sqref="AW15:AW45">
    <cfRule type="cellIs" dxfId="79" priority="84" stopIfTrue="1" operator="notEqual">
      <formula>"nulle"</formula>
    </cfRule>
  </conditionalFormatting>
  <conditionalFormatting sqref="AX46">
    <cfRule type="cellIs" dxfId="78" priority="83" stopIfTrue="1" operator="greaterThan">
      <formula>0</formula>
    </cfRule>
  </conditionalFormatting>
  <conditionalFormatting sqref="BA15:BA45">
    <cfRule type="cellIs" dxfId="77" priority="82" stopIfTrue="1" operator="equal">
      <formula>0</formula>
    </cfRule>
  </conditionalFormatting>
  <conditionalFormatting sqref="AS17">
    <cfRule type="expression" dxfId="76" priority="81" stopIfTrue="1">
      <formula>WEEKDAY($A5)=1</formula>
    </cfRule>
  </conditionalFormatting>
  <conditionalFormatting sqref="B5">
    <cfRule type="expression" dxfId="75" priority="79">
      <formula>WEEKDAY($B5)=1</formula>
    </cfRule>
    <cfRule type="expression" dxfId="74" priority="80">
      <formula>WEEKDAY($B5)=7</formula>
    </cfRule>
  </conditionalFormatting>
  <conditionalFormatting sqref="T15:U45">
    <cfRule type="expression" dxfId="73" priority="77" stopIfTrue="1">
      <formula>WEEKDAY($A5)=1</formula>
    </cfRule>
  </conditionalFormatting>
  <conditionalFormatting sqref="X47:AB47 Z15:Z45">
    <cfRule type="cellIs" dxfId="72" priority="75" stopIfTrue="1" operator="greaterThan">
      <formula>0</formula>
    </cfRule>
  </conditionalFormatting>
  <conditionalFormatting sqref="AA46:AB46">
    <cfRule type="cellIs" dxfId="71" priority="74" stopIfTrue="1" operator="greaterThan">
      <formula>0</formula>
    </cfRule>
  </conditionalFormatting>
  <conditionalFormatting sqref="W15:W45">
    <cfRule type="cellIs" dxfId="70" priority="73" stopIfTrue="1" operator="notEqual">
      <formula>"nulle"</formula>
    </cfRule>
  </conditionalFormatting>
  <conditionalFormatting sqref="X15:X45">
    <cfRule type="cellIs" dxfId="69" priority="72" stopIfTrue="1" operator="notEqual">
      <formula>"nulle"</formula>
    </cfRule>
  </conditionalFormatting>
  <conditionalFormatting sqref="Y15:Y45">
    <cfRule type="cellIs" dxfId="68" priority="71" stopIfTrue="1" operator="notEqual">
      <formula>"nulle"</formula>
    </cfRule>
  </conditionalFormatting>
  <conditionalFormatting sqref="Z15:Z45">
    <cfRule type="cellIs" dxfId="67" priority="70" stopIfTrue="1" operator="greaterThan">
      <formula>0</formula>
    </cfRule>
  </conditionalFormatting>
  <conditionalFormatting sqref="W15:W45">
    <cfRule type="cellIs" dxfId="66" priority="69" stopIfTrue="1" operator="notEqual">
      <formula>"nulle"</formula>
    </cfRule>
  </conditionalFormatting>
  <conditionalFormatting sqref="X15:X45">
    <cfRule type="cellIs" dxfId="65" priority="68" stopIfTrue="1" operator="notEqual">
      <formula>"nulle"</formula>
    </cfRule>
  </conditionalFormatting>
  <conditionalFormatting sqref="Y15:Y45">
    <cfRule type="cellIs" dxfId="64" priority="67" stopIfTrue="1" operator="notEqual">
      <formula>"nulle"</formula>
    </cfRule>
  </conditionalFormatting>
  <conditionalFormatting sqref="AC15:AC45">
    <cfRule type="cellIs" dxfId="63" priority="65" stopIfTrue="1" operator="equal">
      <formula>0</formula>
    </cfRule>
  </conditionalFormatting>
  <conditionalFormatting sqref="T15:U15 U16 T16:T45 U18:U45">
    <cfRule type="expression" dxfId="62" priority="64" stopIfTrue="1">
      <formula>WEEKDAY($A5)=1</formula>
    </cfRule>
  </conditionalFormatting>
  <conditionalFormatting sqref="Z46">
    <cfRule type="cellIs" dxfId="61" priority="53" stopIfTrue="1" operator="greaterThan">
      <formula>35</formula>
    </cfRule>
  </conditionalFormatting>
  <conditionalFormatting sqref="X47:AB47 Z15:Z45">
    <cfRule type="cellIs" dxfId="60" priority="62" stopIfTrue="1" operator="greaterThan">
      <formula>0</formula>
    </cfRule>
  </conditionalFormatting>
  <conditionalFormatting sqref="AA46:AB46">
    <cfRule type="cellIs" dxfId="59" priority="61" stopIfTrue="1" operator="greaterThan">
      <formula>0</formula>
    </cfRule>
  </conditionalFormatting>
  <conditionalFormatting sqref="W15:W45">
    <cfRule type="cellIs" dxfId="58" priority="60" stopIfTrue="1" operator="notEqual">
      <formula>"nulle"</formula>
    </cfRule>
  </conditionalFormatting>
  <conditionalFormatting sqref="X15:X45">
    <cfRule type="cellIs" dxfId="57" priority="59" stopIfTrue="1" operator="notEqual">
      <formula>"nulle"</formula>
    </cfRule>
  </conditionalFormatting>
  <conditionalFormatting sqref="Y15:Y45">
    <cfRule type="cellIs" dxfId="56" priority="58" stopIfTrue="1" operator="notEqual">
      <formula>"nulle"</formula>
    </cfRule>
  </conditionalFormatting>
  <conditionalFormatting sqref="Z15:Z45">
    <cfRule type="cellIs" dxfId="55" priority="57" stopIfTrue="1" operator="greaterThan">
      <formula>0</formula>
    </cfRule>
  </conditionalFormatting>
  <conditionalFormatting sqref="W15:W45">
    <cfRule type="cellIs" dxfId="54" priority="56" stopIfTrue="1" operator="notEqual">
      <formula>"nulle"</formula>
    </cfRule>
  </conditionalFormatting>
  <conditionalFormatting sqref="X15:X45">
    <cfRule type="cellIs" dxfId="53" priority="55" stopIfTrue="1" operator="notEqual">
      <formula>"nulle"</formula>
    </cfRule>
  </conditionalFormatting>
  <conditionalFormatting sqref="Y15:Y45">
    <cfRule type="cellIs" dxfId="52" priority="54" stopIfTrue="1" operator="notEqual">
      <formula>"nulle"</formula>
    </cfRule>
  </conditionalFormatting>
  <conditionalFormatting sqref="Z46">
    <cfRule type="cellIs" dxfId="51" priority="63" stopIfTrue="1" operator="greaterThan">
      <formula>0</formula>
    </cfRule>
  </conditionalFormatting>
  <conditionalFormatting sqref="AC15:AC45">
    <cfRule type="cellIs" dxfId="50" priority="52" stopIfTrue="1" operator="equal">
      <formula>0</formula>
    </cfRule>
  </conditionalFormatting>
  <conditionalFormatting sqref="U17">
    <cfRule type="expression" dxfId="49" priority="51" stopIfTrue="1">
      <formula>WEEKDAY($A5)=1</formula>
    </cfRule>
  </conditionalFormatting>
  <conditionalFormatting sqref="AF15:AG15 AG16 AF16:AF45 AG18:AG45">
    <cfRule type="expression" dxfId="48" priority="50" stopIfTrue="1">
      <formula>WEEKDAY($A5)=1</formula>
    </cfRule>
  </conditionalFormatting>
  <conditionalFormatting sqref="AL46">
    <cfRule type="cellIs" dxfId="47" priority="49" stopIfTrue="1" operator="greaterThan">
      <formula>35</formula>
    </cfRule>
  </conditionalFormatting>
  <conditionalFormatting sqref="AJ47:AN47 AL15:AL45">
    <cfRule type="cellIs" dxfId="46" priority="48" stopIfTrue="1" operator="greaterThan">
      <formula>0</formula>
    </cfRule>
  </conditionalFormatting>
  <conditionalFormatting sqref="AM46:AN46">
    <cfRule type="cellIs" dxfId="45" priority="47" stopIfTrue="1" operator="greaterThan">
      <formula>0</formula>
    </cfRule>
  </conditionalFormatting>
  <conditionalFormatting sqref="AI15:AI45">
    <cfRule type="cellIs" dxfId="44" priority="46" stopIfTrue="1" operator="notEqual">
      <formula>"nulle"</formula>
    </cfRule>
  </conditionalFormatting>
  <conditionalFormatting sqref="AJ15:AJ45">
    <cfRule type="cellIs" dxfId="43" priority="45" stopIfTrue="1" operator="notEqual">
      <formula>"nulle"</formula>
    </cfRule>
  </conditionalFormatting>
  <conditionalFormatting sqref="AK15:AK45">
    <cfRule type="cellIs" dxfId="42" priority="44" stopIfTrue="1" operator="notEqual">
      <formula>"nulle"</formula>
    </cfRule>
  </conditionalFormatting>
  <conditionalFormatting sqref="AL15:AL45">
    <cfRule type="cellIs" dxfId="41" priority="43" stopIfTrue="1" operator="greaterThan">
      <formula>0</formula>
    </cfRule>
  </conditionalFormatting>
  <conditionalFormatting sqref="AI15:AI45">
    <cfRule type="cellIs" dxfId="40" priority="42" stopIfTrue="1" operator="notEqual">
      <formula>"nulle"</formula>
    </cfRule>
  </conditionalFormatting>
  <conditionalFormatting sqref="AJ15:AJ45">
    <cfRule type="cellIs" dxfId="39" priority="41" stopIfTrue="1" operator="notEqual">
      <formula>"nulle"</formula>
    </cfRule>
  </conditionalFormatting>
  <conditionalFormatting sqref="AK15:AK45">
    <cfRule type="cellIs" dxfId="38" priority="40" stopIfTrue="1" operator="notEqual">
      <formula>"nulle"</formula>
    </cfRule>
  </conditionalFormatting>
  <conditionalFormatting sqref="AL46">
    <cfRule type="cellIs" dxfId="37" priority="39" stopIfTrue="1" operator="greaterThan">
      <formula>0</formula>
    </cfRule>
  </conditionalFormatting>
  <conditionalFormatting sqref="AO15:AO45">
    <cfRule type="cellIs" dxfId="36" priority="38" stopIfTrue="1" operator="equal">
      <formula>0</formula>
    </cfRule>
  </conditionalFormatting>
  <conditionalFormatting sqref="AG17">
    <cfRule type="expression" dxfId="35" priority="37" stopIfTrue="1">
      <formula>WEEKDAY($A5)=1</formula>
    </cfRule>
  </conditionalFormatting>
  <conditionalFormatting sqref="AR15:AS15 AS16 AR16:AR45 AS18:AS45">
    <cfRule type="expression" dxfId="34" priority="36" stopIfTrue="1">
      <formula>WEEKDAY($A5)=1</formula>
    </cfRule>
  </conditionalFormatting>
  <conditionalFormatting sqref="AX46">
    <cfRule type="cellIs" dxfId="33" priority="35" stopIfTrue="1" operator="greaterThan">
      <formula>35</formula>
    </cfRule>
  </conditionalFormatting>
  <conditionalFormatting sqref="AX47:AZ47 AX15:AX45">
    <cfRule type="cellIs" dxfId="32" priority="34" stopIfTrue="1" operator="greaterThan">
      <formula>0</formula>
    </cfRule>
  </conditionalFormatting>
  <conditionalFormatting sqref="AY46:AZ46">
    <cfRule type="cellIs" dxfId="31" priority="33" stopIfTrue="1" operator="greaterThan">
      <formula>0</formula>
    </cfRule>
  </conditionalFormatting>
  <conditionalFormatting sqref="AU15:AU45">
    <cfRule type="cellIs" dxfId="30" priority="32" stopIfTrue="1" operator="notEqual">
      <formula>"nulle"</formula>
    </cfRule>
  </conditionalFormatting>
  <conditionalFormatting sqref="AV15:AV45">
    <cfRule type="cellIs" dxfId="29" priority="31" stopIfTrue="1" operator="notEqual">
      <formula>"nulle"</formula>
    </cfRule>
  </conditionalFormatting>
  <conditionalFormatting sqref="AW15:AW45">
    <cfRule type="cellIs" dxfId="28" priority="30" stopIfTrue="1" operator="notEqual">
      <formula>"nulle"</formula>
    </cfRule>
  </conditionalFormatting>
  <conditionalFormatting sqref="AX15:AX45">
    <cfRule type="cellIs" dxfId="27" priority="29" stopIfTrue="1" operator="greaterThan">
      <formula>0</formula>
    </cfRule>
  </conditionalFormatting>
  <conditionalFormatting sqref="AU15:AU45">
    <cfRule type="cellIs" dxfId="26" priority="28" stopIfTrue="1" operator="notEqual">
      <formula>"nulle"</formula>
    </cfRule>
  </conditionalFormatting>
  <conditionalFormatting sqref="AV15:AV45">
    <cfRule type="cellIs" dxfId="25" priority="27" stopIfTrue="1" operator="notEqual">
      <formula>"nulle"</formula>
    </cfRule>
  </conditionalFormatting>
  <conditionalFormatting sqref="AW15:AW45">
    <cfRule type="cellIs" dxfId="24" priority="26" stopIfTrue="1" operator="notEqual">
      <formula>"nulle"</formula>
    </cfRule>
  </conditionalFormatting>
  <conditionalFormatting sqref="AX46">
    <cfRule type="cellIs" dxfId="23" priority="25" stopIfTrue="1" operator="greaterThan">
      <formula>0</formula>
    </cfRule>
  </conditionalFormatting>
  <conditionalFormatting sqref="BA15:BA45">
    <cfRule type="cellIs" dxfId="22" priority="24" stopIfTrue="1" operator="equal">
      <formula>0</formula>
    </cfRule>
  </conditionalFormatting>
  <conditionalFormatting sqref="AS17">
    <cfRule type="expression" dxfId="21" priority="23" stopIfTrue="1">
      <formula>WEEKDAY($A5)=1</formula>
    </cfRule>
  </conditionalFormatting>
  <conditionalFormatting sqref="BN70:BN100">
    <cfRule type="containsBlanks" dxfId="20" priority="2" stopIfTrue="1">
      <formula>LEN(TRIM(BN70))=0</formula>
    </cfRule>
  </conditionalFormatting>
  <conditionalFormatting sqref="BD56:BM100">
    <cfRule type="containsBlanks" dxfId="19" priority="21" stopIfTrue="1">
      <formula>LEN(TRIM(BD56))=0</formula>
    </cfRule>
  </conditionalFormatting>
  <conditionalFormatting sqref="BD15:BE15 BE16 BD16:BD45 BE18:BE45">
    <cfRule type="expression" dxfId="18" priority="20" stopIfTrue="1">
      <formula>WEEKDAY($A5)=1</formula>
    </cfRule>
  </conditionalFormatting>
  <conditionalFormatting sqref="BJ46">
    <cfRule type="cellIs" dxfId="17" priority="19" stopIfTrue="1" operator="greaterThan">
      <formula>35</formula>
    </cfRule>
  </conditionalFormatting>
  <conditionalFormatting sqref="BH47:BL47 BJ15:BJ45">
    <cfRule type="cellIs" dxfId="16" priority="18" stopIfTrue="1" operator="greaterThan">
      <formula>0</formula>
    </cfRule>
  </conditionalFormatting>
  <conditionalFormatting sqref="BG15:BG45">
    <cfRule type="cellIs" dxfId="15" priority="17" stopIfTrue="1" operator="notEqual">
      <formula>"nulle"</formula>
    </cfRule>
  </conditionalFormatting>
  <conditionalFormatting sqref="BH15:BH45">
    <cfRule type="cellIs" dxfId="14" priority="16" stopIfTrue="1" operator="notEqual">
      <formula>"nulle"</formula>
    </cfRule>
  </conditionalFormatting>
  <conditionalFormatting sqref="BI15:BI45">
    <cfRule type="cellIs" dxfId="13" priority="15" stopIfTrue="1" operator="notEqual">
      <formula>"nulle"</formula>
    </cfRule>
  </conditionalFormatting>
  <conditionalFormatting sqref="BJ15:BJ45">
    <cfRule type="cellIs" dxfId="12" priority="14" stopIfTrue="1" operator="greaterThan">
      <formula>0</formula>
    </cfRule>
  </conditionalFormatting>
  <conditionalFormatting sqref="BG15:BG45">
    <cfRule type="cellIs" dxfId="11" priority="13" stopIfTrue="1" operator="notEqual">
      <formula>"nulle"</formula>
    </cfRule>
  </conditionalFormatting>
  <conditionalFormatting sqref="BH15:BH45">
    <cfRule type="cellIs" dxfId="10" priority="12" stopIfTrue="1" operator="notEqual">
      <formula>"nulle"</formula>
    </cfRule>
  </conditionalFormatting>
  <conditionalFormatting sqref="BI15:BI45">
    <cfRule type="cellIs" dxfId="9" priority="11" stopIfTrue="1" operator="notEqual">
      <formula>"nulle"</formula>
    </cfRule>
  </conditionalFormatting>
  <conditionalFormatting sqref="BJ46">
    <cfRule type="cellIs" dxfId="8" priority="10" stopIfTrue="1" operator="greaterThan">
      <formula>0</formula>
    </cfRule>
  </conditionalFormatting>
  <conditionalFormatting sqref="BM15:BM45">
    <cfRule type="cellIs" dxfId="7" priority="9" stopIfTrue="1" operator="equal">
      <formula>0</formula>
    </cfRule>
  </conditionalFormatting>
  <conditionalFormatting sqref="BE17">
    <cfRule type="expression" dxfId="6" priority="8" stopIfTrue="1">
      <formula>WEEKDAY($A5)=1</formula>
    </cfRule>
  </conditionalFormatting>
  <conditionalFormatting sqref="BO1:BO68">
    <cfRule type="containsBlanks" dxfId="5" priority="7" stopIfTrue="1">
      <formula>LEN(TRIM(BO1))=0</formula>
    </cfRule>
  </conditionalFormatting>
  <conditionalFormatting sqref="BO69">
    <cfRule type="containsBlanks" dxfId="4" priority="6" stopIfTrue="1">
      <formula>LEN(TRIM(BO69))=0</formula>
    </cfRule>
  </conditionalFormatting>
  <conditionalFormatting sqref="BO70:BO100">
    <cfRule type="containsBlanks" dxfId="3" priority="5" stopIfTrue="1">
      <formula>LEN(TRIM(BO70))=0</formula>
    </cfRule>
  </conditionalFormatting>
  <conditionalFormatting sqref="BN1:BN68">
    <cfRule type="containsBlanks" dxfId="2" priority="4" stopIfTrue="1">
      <formula>LEN(TRIM(BN1))=0</formula>
    </cfRule>
  </conditionalFormatting>
  <conditionalFormatting sqref="BN69">
    <cfRule type="containsBlanks" dxfId="1" priority="3" stopIfTrue="1">
      <formula>LEN(TRIM(BN69))=0</formula>
    </cfRule>
  </conditionalFormatting>
  <conditionalFormatting sqref="BK46:BL46">
    <cfRule type="cellIs" dxfId="0" priority="1" stopIfTrue="1" operator="greaterThan">
      <formula>0</formula>
    </cfRule>
  </conditionalFormatting>
  <printOptions horizontalCentered="1" verticalCentered="1"/>
  <pageMargins left="0.196850393700787" right="0.196850393700787" top="0.27559055118110198" bottom="0.27559055118110198" header="0.15748031496063" footer="0.15748031496063"/>
  <pageSetup paperSize="9" scale="57" firstPageNumber="0" orientation="portrait" cellComments="atEnd" horizontalDpi="300" verticalDpi="300" r:id="rId1"/>
  <headerFooter>
    <oddFooter>&amp;CImprimé le &amp;D</oddFooter>
  </headerFooter>
  <ignoredErrors>
    <ignoredError sqref="AH47:AO47 AH46 AO46 AT46 BA46 AH44:AO45 AH15:AN15 AH16:AN43 AO15:AO43 BK15:BM42 BK44:BM45 BL43:BM43 V15:AC45 AT15:BA45" unlockedFormula="1"/>
    <ignoredError sqref="BK43" formula="1" unlockedFormula="1"/>
    <ignoredError sqref="BJ46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">
    <tabColor rgb="FFFF0000"/>
  </sheetPr>
  <dimension ref="A1:O345"/>
  <sheetViews>
    <sheetView workbookViewId="0">
      <selection activeCell="A2" sqref="A2:XFD154"/>
    </sheetView>
  </sheetViews>
  <sheetFormatPr baseColWidth="10" defaultRowHeight="16"/>
  <cols>
    <col min="1" max="1" width="18.6640625" style="176" customWidth="1"/>
    <col min="2" max="2" width="11" style="176" customWidth="1"/>
    <col min="3" max="3" width="11.33203125" style="176" customWidth="1"/>
    <col min="4" max="4" width="8.5" style="176" bestFit="1" customWidth="1"/>
    <col min="5" max="5" width="7.6640625" style="176" bestFit="1" customWidth="1"/>
    <col min="6" max="6" width="7.33203125" style="176" bestFit="1" customWidth="1"/>
    <col min="7" max="7" width="10.83203125" style="176" customWidth="1"/>
    <col min="8" max="8" width="11.1640625" style="176" customWidth="1"/>
    <col min="9" max="9" width="16.33203125" style="176" bestFit="1" customWidth="1"/>
    <col min="10" max="10" width="39.6640625" style="176" customWidth="1"/>
    <col min="11" max="11" width="18.1640625" style="124" customWidth="1"/>
  </cols>
  <sheetData>
    <row r="1" spans="1:15">
      <c r="A1" s="161" t="s">
        <v>67</v>
      </c>
      <c r="B1" s="161" t="s">
        <v>70</v>
      </c>
      <c r="C1" s="161" t="s">
        <v>71</v>
      </c>
      <c r="D1" s="162" t="s">
        <v>50</v>
      </c>
      <c r="E1" s="163" t="s">
        <v>51</v>
      </c>
      <c r="F1" s="164" t="s">
        <v>19</v>
      </c>
      <c r="G1" s="161" t="s">
        <v>0</v>
      </c>
      <c r="H1" s="161" t="s">
        <v>72</v>
      </c>
      <c r="I1" s="161" t="s">
        <v>15</v>
      </c>
      <c r="J1" s="161" t="s">
        <v>68</v>
      </c>
      <c r="K1" s="175" t="s">
        <v>79</v>
      </c>
      <c r="O1" s="166"/>
    </row>
    <row r="2" spans="1:15">
      <c r="A2" s="176" t="s">
        <v>93</v>
      </c>
      <c r="B2" s="176" t="s">
        <v>74</v>
      </c>
      <c r="C2" s="176" t="s">
        <v>73</v>
      </c>
      <c r="D2" s="176">
        <v>0</v>
      </c>
      <c r="E2" s="176">
        <v>19.000000000000004</v>
      </c>
      <c r="F2" s="176">
        <v>7</v>
      </c>
      <c r="G2" s="176">
        <v>26</v>
      </c>
      <c r="H2" s="176">
        <v>6</v>
      </c>
      <c r="I2" s="176">
        <v>0</v>
      </c>
      <c r="J2" s="176" t="s">
        <v>87</v>
      </c>
      <c r="K2" s="20">
        <f>IFERROR(VLOOKUP(J2,PERIODES!B:F,5,FALSE),"")</f>
        <v>43942</v>
      </c>
    </row>
    <row r="3" spans="1:15">
      <c r="K3" s="20" t="str">
        <f>IFERROR(VLOOKUP(J3,PERIODES!B:F,5,FALSE),"")</f>
        <v/>
      </c>
    </row>
    <row r="4" spans="1:15">
      <c r="K4" s="20" t="str">
        <f>IFERROR(VLOOKUP(J4,PERIODES!B:F,5,FALSE),"")</f>
        <v/>
      </c>
    </row>
    <row r="5" spans="1:15">
      <c r="K5" s="20" t="str">
        <f>IFERROR(VLOOKUP(J5,PERIODES!B:F,5,FALSE),"")</f>
        <v/>
      </c>
    </row>
    <row r="6" spans="1:15">
      <c r="K6" s="20" t="str">
        <f>IFERROR(VLOOKUP(J6,PERIODES!B:F,5,FALSE),"")</f>
        <v/>
      </c>
    </row>
    <row r="7" spans="1:15">
      <c r="K7" s="20" t="str">
        <f>IFERROR(VLOOKUP(J7,PERIODES!B:F,5,FALSE),"")</f>
        <v/>
      </c>
    </row>
    <row r="8" spans="1:15">
      <c r="K8" s="20" t="str">
        <f>IFERROR(VLOOKUP(J8,PERIODES!B:F,5,FALSE),"")</f>
        <v/>
      </c>
    </row>
    <row r="9" spans="1:15">
      <c r="K9" s="20" t="str">
        <f>IFERROR(VLOOKUP(J9,PERIODES!B:F,5,FALSE),"")</f>
        <v/>
      </c>
    </row>
    <row r="10" spans="1:15">
      <c r="K10" s="20" t="str">
        <f>IFERROR(VLOOKUP(J10,PERIODES!B:F,5,FALSE),"")</f>
        <v/>
      </c>
    </row>
    <row r="11" spans="1:15">
      <c r="K11" s="20" t="str">
        <f>IFERROR(VLOOKUP(J11,PERIODES!B:F,5,FALSE),"")</f>
        <v/>
      </c>
    </row>
    <row r="12" spans="1:15">
      <c r="K12" s="20" t="str">
        <f>IFERROR(VLOOKUP(J12,PERIODES!B:F,5,FALSE),"")</f>
        <v/>
      </c>
    </row>
    <row r="13" spans="1:15">
      <c r="K13" s="20" t="str">
        <f>IFERROR(VLOOKUP(J13,PERIODES!B:F,5,FALSE),"")</f>
        <v/>
      </c>
    </row>
    <row r="14" spans="1:15">
      <c r="K14" s="20" t="str">
        <f>IFERROR(VLOOKUP(J14,PERIODES!B:F,5,FALSE),"")</f>
        <v/>
      </c>
    </row>
    <row r="15" spans="1:15">
      <c r="K15" s="20" t="str">
        <f>IFERROR(VLOOKUP(J15,PERIODES!B:F,5,FALSE),"")</f>
        <v/>
      </c>
    </row>
    <row r="16" spans="1:15">
      <c r="K16" s="20" t="str">
        <f>IFERROR(VLOOKUP(J16,PERIODES!B:F,5,FALSE),"")</f>
        <v/>
      </c>
    </row>
    <row r="17" spans="11:11">
      <c r="K17" s="20" t="str">
        <f>IFERROR(VLOOKUP(J17,PERIODES!B:F,5,FALSE),"")</f>
        <v/>
      </c>
    </row>
    <row r="18" spans="11:11">
      <c r="K18" s="20" t="str">
        <f>IFERROR(VLOOKUP(J18,PERIODES!B:F,5,FALSE),"")</f>
        <v/>
      </c>
    </row>
    <row r="19" spans="11:11">
      <c r="K19" s="20" t="str">
        <f>IFERROR(VLOOKUP(J19,PERIODES!B:F,5,FALSE),"")</f>
        <v/>
      </c>
    </row>
    <row r="20" spans="11:11">
      <c r="K20" s="20" t="str">
        <f>IFERROR(VLOOKUP(J20,PERIODES!B:F,5,FALSE),"")</f>
        <v/>
      </c>
    </row>
    <row r="21" spans="11:11">
      <c r="K21" s="20" t="str">
        <f>IFERROR(VLOOKUP(J21,PERIODES!B:F,5,FALSE),"")</f>
        <v/>
      </c>
    </row>
    <row r="22" spans="11:11">
      <c r="K22" s="20" t="str">
        <f>IFERROR(VLOOKUP(J22,PERIODES!B:F,5,FALSE),"")</f>
        <v/>
      </c>
    </row>
    <row r="23" spans="11:11">
      <c r="K23" s="20" t="str">
        <f>IFERROR(VLOOKUP(J23,PERIODES!B:F,5,FALSE),"")</f>
        <v/>
      </c>
    </row>
    <row r="24" spans="11:11">
      <c r="K24" s="20" t="str">
        <f>IFERROR(VLOOKUP(J24,PERIODES!B:F,5,FALSE),"")</f>
        <v/>
      </c>
    </row>
    <row r="25" spans="11:11">
      <c r="K25" s="20" t="str">
        <f>IFERROR(VLOOKUP(J25,PERIODES!B:F,5,FALSE),"")</f>
        <v/>
      </c>
    </row>
    <row r="26" spans="11:11">
      <c r="K26" s="20" t="str">
        <f>IFERROR(VLOOKUP(J26,PERIODES!B:F,5,FALSE),"")</f>
        <v/>
      </c>
    </row>
    <row r="27" spans="11:11">
      <c r="K27" s="20" t="str">
        <f>IFERROR(VLOOKUP(J27,PERIODES!B:F,5,FALSE),"")</f>
        <v/>
      </c>
    </row>
    <row r="28" spans="11:11">
      <c r="K28" s="20" t="str">
        <f>IFERROR(VLOOKUP(J28,PERIODES!B:F,5,FALSE),"")</f>
        <v/>
      </c>
    </row>
    <row r="29" spans="11:11">
      <c r="K29" s="20" t="str">
        <f>IFERROR(VLOOKUP(J29,PERIODES!B:F,5,FALSE),"")</f>
        <v/>
      </c>
    </row>
    <row r="30" spans="11:11">
      <c r="K30" s="20" t="str">
        <f>IFERROR(VLOOKUP(J30,PERIODES!B:F,5,FALSE),"")</f>
        <v/>
      </c>
    </row>
    <row r="31" spans="11:11">
      <c r="K31" s="20" t="str">
        <f>IFERROR(VLOOKUP(J31,PERIODES!B:F,5,FALSE),"")</f>
        <v/>
      </c>
    </row>
    <row r="32" spans="11:11">
      <c r="K32" s="20" t="str">
        <f>IFERROR(VLOOKUP(J32,PERIODES!B:F,5,FALSE),"")</f>
        <v/>
      </c>
    </row>
    <row r="33" spans="11:11">
      <c r="K33" s="20" t="str">
        <f>IFERROR(VLOOKUP(J33,PERIODES!B:F,5,FALSE),"")</f>
        <v/>
      </c>
    </row>
    <row r="34" spans="11:11">
      <c r="K34" s="20" t="str">
        <f>IFERROR(VLOOKUP(J34,PERIODES!B:F,5,FALSE),"")</f>
        <v/>
      </c>
    </row>
    <row r="35" spans="11:11">
      <c r="K35" s="20" t="str">
        <f>IFERROR(VLOOKUP(J35,PERIODES!B:F,5,FALSE),"")</f>
        <v/>
      </c>
    </row>
    <row r="36" spans="11:11">
      <c r="K36" s="20" t="str">
        <f>IFERROR(VLOOKUP(J36,PERIODES!B:F,5,FALSE),"")</f>
        <v/>
      </c>
    </row>
    <row r="37" spans="11:11">
      <c r="K37" s="20" t="str">
        <f>IFERROR(VLOOKUP(J37,PERIODES!B:F,5,FALSE),"")</f>
        <v/>
      </c>
    </row>
    <row r="38" spans="11:11">
      <c r="K38" s="20" t="str">
        <f>IFERROR(VLOOKUP(J38,PERIODES!B:F,5,FALSE),"")</f>
        <v/>
      </c>
    </row>
    <row r="39" spans="11:11">
      <c r="K39" s="20" t="str">
        <f>IFERROR(VLOOKUP(J39,PERIODES!B:F,5,FALSE),"")</f>
        <v/>
      </c>
    </row>
    <row r="40" spans="11:11">
      <c r="K40" s="20" t="str">
        <f>IFERROR(VLOOKUP(J40,PERIODES!B:F,5,FALSE),"")</f>
        <v/>
      </c>
    </row>
    <row r="41" spans="11:11">
      <c r="K41" s="20" t="str">
        <f>IFERROR(VLOOKUP(J41,PERIODES!B:F,5,FALSE),"")</f>
        <v/>
      </c>
    </row>
    <row r="42" spans="11:11">
      <c r="K42" s="20" t="str">
        <f>IFERROR(VLOOKUP(J42,PERIODES!B:F,5,FALSE),"")</f>
        <v/>
      </c>
    </row>
    <row r="43" spans="11:11">
      <c r="K43" s="20" t="str">
        <f>IFERROR(VLOOKUP(J43,PERIODES!B:F,5,FALSE),"")</f>
        <v/>
      </c>
    </row>
    <row r="44" spans="11:11">
      <c r="K44" s="20" t="str">
        <f>IFERROR(VLOOKUP(J44,PERIODES!B:F,5,FALSE),"")</f>
        <v/>
      </c>
    </row>
    <row r="45" spans="11:11">
      <c r="K45" s="20" t="str">
        <f>IFERROR(VLOOKUP(J45,PERIODES!B:F,5,FALSE),"")</f>
        <v/>
      </c>
    </row>
    <row r="46" spans="11:11">
      <c r="K46" s="20" t="str">
        <f>IFERROR(VLOOKUP(J46,PERIODES!B:F,5,FALSE),"")</f>
        <v/>
      </c>
    </row>
    <row r="47" spans="11:11">
      <c r="K47" s="20" t="str">
        <f>IFERROR(VLOOKUP(J47,PERIODES!B:F,5,FALSE),"")</f>
        <v/>
      </c>
    </row>
    <row r="48" spans="11:11">
      <c r="K48" s="20" t="str">
        <f>IFERROR(VLOOKUP(J48,PERIODES!B:F,5,FALSE),"")</f>
        <v/>
      </c>
    </row>
    <row r="49" spans="11:11">
      <c r="K49" s="20" t="str">
        <f>IFERROR(VLOOKUP(J49,PERIODES!B:F,5,FALSE),"")</f>
        <v/>
      </c>
    </row>
    <row r="50" spans="11:11">
      <c r="K50" s="20" t="str">
        <f>IFERROR(VLOOKUP(J50,PERIODES!B:F,5,FALSE),"")</f>
        <v/>
      </c>
    </row>
    <row r="51" spans="11:11">
      <c r="K51" s="20" t="str">
        <f>IFERROR(VLOOKUP(J51,PERIODES!B:F,5,FALSE),"")</f>
        <v/>
      </c>
    </row>
    <row r="52" spans="11:11">
      <c r="K52" s="20" t="str">
        <f>IFERROR(VLOOKUP(J52,PERIODES!B:F,5,FALSE),"")</f>
        <v/>
      </c>
    </row>
    <row r="53" spans="11:11">
      <c r="K53" s="20" t="str">
        <f>IFERROR(VLOOKUP(J53,PERIODES!B:F,5,FALSE),"")</f>
        <v/>
      </c>
    </row>
    <row r="54" spans="11:11">
      <c r="K54" s="20" t="str">
        <f>IFERROR(VLOOKUP(J54,PERIODES!B:F,5,FALSE),"")</f>
        <v/>
      </c>
    </row>
    <row r="55" spans="11:11">
      <c r="K55" s="20" t="str">
        <f>IFERROR(VLOOKUP(J55,PERIODES!B:F,5,FALSE),"")</f>
        <v/>
      </c>
    </row>
    <row r="56" spans="11:11">
      <c r="K56" s="20" t="str">
        <f>IFERROR(VLOOKUP(J56,PERIODES!B:F,5,FALSE),"")</f>
        <v/>
      </c>
    </row>
    <row r="57" spans="11:11">
      <c r="K57" s="20" t="str">
        <f>IFERROR(VLOOKUP(J57,PERIODES!B:F,5,FALSE),"")</f>
        <v/>
      </c>
    </row>
    <row r="58" spans="11:11">
      <c r="K58" s="20" t="str">
        <f>IFERROR(VLOOKUP(J58,PERIODES!B:F,5,FALSE),"")</f>
        <v/>
      </c>
    </row>
    <row r="59" spans="11:11">
      <c r="K59" s="20" t="str">
        <f>IFERROR(VLOOKUP(J59,PERIODES!B:F,5,FALSE),"")</f>
        <v/>
      </c>
    </row>
    <row r="60" spans="11:11">
      <c r="K60" s="20" t="str">
        <f>IFERROR(VLOOKUP(J60,PERIODES!B:F,5,FALSE),"")</f>
        <v/>
      </c>
    </row>
    <row r="61" spans="11:11">
      <c r="K61" s="20" t="str">
        <f>IFERROR(VLOOKUP(J61,PERIODES!B:F,5,FALSE),"")</f>
        <v/>
      </c>
    </row>
    <row r="62" spans="11:11">
      <c r="K62" s="20" t="str">
        <f>IFERROR(VLOOKUP(J62,PERIODES!B:F,5,FALSE),"")</f>
        <v/>
      </c>
    </row>
    <row r="63" spans="11:11">
      <c r="K63" s="20" t="str">
        <f>IFERROR(VLOOKUP(J63,PERIODES!B:F,5,FALSE),"")</f>
        <v/>
      </c>
    </row>
    <row r="64" spans="11:11">
      <c r="K64" s="20" t="str">
        <f>IFERROR(VLOOKUP(J64,PERIODES!B:F,5,FALSE),"")</f>
        <v/>
      </c>
    </row>
    <row r="65" spans="11:11">
      <c r="K65" s="20" t="str">
        <f>IFERROR(VLOOKUP(J65,PERIODES!B:F,5,FALSE),"")</f>
        <v/>
      </c>
    </row>
    <row r="66" spans="11:11">
      <c r="K66" s="20" t="str">
        <f>IFERROR(VLOOKUP(J66,PERIODES!B:F,5,FALSE),"")</f>
        <v/>
      </c>
    </row>
    <row r="67" spans="11:11">
      <c r="K67" s="20" t="str">
        <f>IFERROR(VLOOKUP(J67,PERIODES!B:F,5,FALSE),"")</f>
        <v/>
      </c>
    </row>
    <row r="68" spans="11:11">
      <c r="K68" s="20" t="str">
        <f>IFERROR(VLOOKUP(J68,PERIODES!B:F,5,FALSE),"")</f>
        <v/>
      </c>
    </row>
    <row r="69" spans="11:11">
      <c r="K69" s="20" t="str">
        <f>IFERROR(VLOOKUP(J69,PERIODES!B:F,5,FALSE),"")</f>
        <v/>
      </c>
    </row>
    <row r="70" spans="11:11">
      <c r="K70" s="20" t="str">
        <f>IFERROR(VLOOKUP(J70,PERIODES!B:F,5,FALSE),"")</f>
        <v/>
      </c>
    </row>
    <row r="71" spans="11:11">
      <c r="K71" s="20" t="str">
        <f>IFERROR(VLOOKUP(J71,PERIODES!B:F,5,FALSE),"")</f>
        <v/>
      </c>
    </row>
    <row r="72" spans="11:11">
      <c r="K72" s="20" t="str">
        <f>IFERROR(VLOOKUP(J72,PERIODES!B:F,5,FALSE),"")</f>
        <v/>
      </c>
    </row>
    <row r="73" spans="11:11">
      <c r="K73" s="20" t="str">
        <f>IFERROR(VLOOKUP(J73,PERIODES!B:F,5,FALSE),"")</f>
        <v/>
      </c>
    </row>
    <row r="74" spans="11:11">
      <c r="K74" s="20" t="str">
        <f>IFERROR(VLOOKUP(J74,PERIODES!B:F,5,FALSE),"")</f>
        <v/>
      </c>
    </row>
    <row r="75" spans="11:11">
      <c r="K75" s="20" t="str">
        <f>IFERROR(VLOOKUP(J75,PERIODES!B:F,5,FALSE),"")</f>
        <v/>
      </c>
    </row>
    <row r="76" spans="11:11">
      <c r="K76" s="20" t="str">
        <f>IFERROR(VLOOKUP(J76,PERIODES!B:F,5,FALSE),"")</f>
        <v/>
      </c>
    </row>
    <row r="77" spans="11:11">
      <c r="K77" s="20" t="str">
        <f>IFERROR(VLOOKUP(J77,PERIODES!B:F,5,FALSE),"")</f>
        <v/>
      </c>
    </row>
    <row r="78" spans="11:11">
      <c r="K78" s="20" t="str">
        <f>IFERROR(VLOOKUP(J78,PERIODES!B:F,5,FALSE),"")</f>
        <v/>
      </c>
    </row>
    <row r="79" spans="11:11">
      <c r="K79" s="20" t="str">
        <f>IFERROR(VLOOKUP(J79,PERIODES!B:F,5,FALSE),"")</f>
        <v/>
      </c>
    </row>
    <row r="80" spans="11:11">
      <c r="K80" s="20" t="str">
        <f>IFERROR(VLOOKUP(J80,PERIODES!B:F,5,FALSE),"")</f>
        <v/>
      </c>
    </row>
    <row r="81" spans="11:11">
      <c r="K81" s="20" t="str">
        <f>IFERROR(VLOOKUP(J81,PERIODES!B:F,5,FALSE),"")</f>
        <v/>
      </c>
    </row>
    <row r="82" spans="11:11">
      <c r="K82" s="20" t="str">
        <f>IFERROR(VLOOKUP(J82,PERIODES!B:F,5,FALSE),"")</f>
        <v/>
      </c>
    </row>
    <row r="83" spans="11:11">
      <c r="K83" s="20" t="str">
        <f>IFERROR(VLOOKUP(J83,PERIODES!B:F,5,FALSE),"")</f>
        <v/>
      </c>
    </row>
    <row r="84" spans="11:11">
      <c r="K84" s="20" t="str">
        <f>IFERROR(VLOOKUP(J84,PERIODES!B:F,5,FALSE),"")</f>
        <v/>
      </c>
    </row>
    <row r="85" spans="11:11">
      <c r="K85" s="20" t="str">
        <f>IFERROR(VLOOKUP(J85,PERIODES!B:F,5,FALSE),"")</f>
        <v/>
      </c>
    </row>
    <row r="86" spans="11:11">
      <c r="K86" s="20" t="str">
        <f>IFERROR(VLOOKUP(J86,PERIODES!B:F,5,FALSE),"")</f>
        <v/>
      </c>
    </row>
    <row r="87" spans="11:11">
      <c r="K87" s="20" t="str">
        <f>IFERROR(VLOOKUP(J87,PERIODES!B:F,5,FALSE),"")</f>
        <v/>
      </c>
    </row>
    <row r="88" spans="11:11">
      <c r="K88" s="20" t="str">
        <f>IFERROR(VLOOKUP(J88,PERIODES!B:F,5,FALSE),"")</f>
        <v/>
      </c>
    </row>
    <row r="89" spans="11:11">
      <c r="K89" s="20" t="str">
        <f>IFERROR(VLOOKUP(J89,PERIODES!B:F,5,FALSE),"")</f>
        <v/>
      </c>
    </row>
    <row r="90" spans="11:11">
      <c r="K90" s="20" t="str">
        <f>IFERROR(VLOOKUP(J90,PERIODES!B:F,5,FALSE),"")</f>
        <v/>
      </c>
    </row>
    <row r="91" spans="11:11">
      <c r="K91" s="20" t="str">
        <f>IFERROR(VLOOKUP(J91,PERIODES!B:F,5,FALSE),"")</f>
        <v/>
      </c>
    </row>
    <row r="92" spans="11:11">
      <c r="K92" s="20" t="str">
        <f>IFERROR(VLOOKUP(J92,PERIODES!B:F,5,FALSE),"")</f>
        <v/>
      </c>
    </row>
    <row r="93" spans="11:11">
      <c r="K93" s="20" t="str">
        <f>IFERROR(VLOOKUP(J93,PERIODES!B:F,5,FALSE),"")</f>
        <v/>
      </c>
    </row>
    <row r="94" spans="11:11">
      <c r="K94" s="20" t="str">
        <f>IFERROR(VLOOKUP(J94,PERIODES!B:F,5,FALSE),"")</f>
        <v/>
      </c>
    </row>
    <row r="95" spans="11:11">
      <c r="K95" s="20" t="str">
        <f>IFERROR(VLOOKUP(J95,PERIODES!B:F,5,FALSE),"")</f>
        <v/>
      </c>
    </row>
    <row r="96" spans="11:11">
      <c r="K96" s="20" t="str">
        <f>IFERROR(VLOOKUP(J96,PERIODES!B:F,5,FALSE),"")</f>
        <v/>
      </c>
    </row>
    <row r="97" spans="11:11">
      <c r="K97" s="20" t="str">
        <f>IFERROR(VLOOKUP(J97,PERIODES!B:F,5,FALSE),"")</f>
        <v/>
      </c>
    </row>
    <row r="98" spans="11:11">
      <c r="K98" s="20" t="str">
        <f>IFERROR(VLOOKUP(J98,PERIODES!B:F,5,FALSE),"")</f>
        <v/>
      </c>
    </row>
    <row r="99" spans="11:11">
      <c r="K99" s="20" t="str">
        <f>IFERROR(VLOOKUP(J99,PERIODES!B:F,5,FALSE),"")</f>
        <v/>
      </c>
    </row>
    <row r="100" spans="11:11">
      <c r="K100" s="20" t="str">
        <f>IFERROR(VLOOKUP(J100,PERIODES!B:F,5,FALSE),"")</f>
        <v/>
      </c>
    </row>
    <row r="101" spans="11:11">
      <c r="K101" s="20" t="str">
        <f>IFERROR(VLOOKUP(J101,PERIODES!B:F,5,FALSE),"")</f>
        <v/>
      </c>
    </row>
    <row r="102" spans="11:11">
      <c r="K102" s="20" t="str">
        <f>IFERROR(VLOOKUP(J102,PERIODES!B:F,5,FALSE),"")</f>
        <v/>
      </c>
    </row>
    <row r="103" spans="11:11">
      <c r="K103" s="20" t="str">
        <f>IFERROR(VLOOKUP(J103,PERIODES!B:F,5,FALSE),"")</f>
        <v/>
      </c>
    </row>
    <row r="104" spans="11:11">
      <c r="K104" s="20" t="str">
        <f>IFERROR(VLOOKUP(J104,PERIODES!B:F,5,FALSE),"")</f>
        <v/>
      </c>
    </row>
    <row r="105" spans="11:11">
      <c r="K105" s="20" t="str">
        <f>IFERROR(VLOOKUP(J105,PERIODES!B:F,5,FALSE),"")</f>
        <v/>
      </c>
    </row>
    <row r="106" spans="11:11">
      <c r="K106" s="20" t="str">
        <f>IFERROR(VLOOKUP(J106,PERIODES!B:F,5,FALSE),"")</f>
        <v/>
      </c>
    </row>
    <row r="107" spans="11:11">
      <c r="K107" s="20" t="str">
        <f>IFERROR(VLOOKUP(J107,PERIODES!B:F,5,FALSE),"")</f>
        <v/>
      </c>
    </row>
    <row r="108" spans="11:11">
      <c r="K108" s="20" t="str">
        <f>IFERROR(VLOOKUP(J108,PERIODES!B:F,5,FALSE),"")</f>
        <v/>
      </c>
    </row>
    <row r="109" spans="11:11">
      <c r="K109" s="20" t="str">
        <f>IFERROR(VLOOKUP(J109,PERIODES!B:F,5,FALSE),"")</f>
        <v/>
      </c>
    </row>
    <row r="110" spans="11:11">
      <c r="K110" s="20" t="str">
        <f>IFERROR(VLOOKUP(J110,PERIODES!B:F,5,FALSE),"")</f>
        <v/>
      </c>
    </row>
    <row r="111" spans="11:11">
      <c r="K111" s="20" t="str">
        <f>IFERROR(VLOOKUP(J111,PERIODES!B:F,5,FALSE),"")</f>
        <v/>
      </c>
    </row>
    <row r="112" spans="11:11">
      <c r="K112" s="20" t="str">
        <f>IFERROR(VLOOKUP(J112,PERIODES!B:F,5,FALSE),"")</f>
        <v/>
      </c>
    </row>
    <row r="113" spans="11:11">
      <c r="K113" s="20" t="str">
        <f>IFERROR(VLOOKUP(J113,PERIODES!B:F,5,FALSE),"")</f>
        <v/>
      </c>
    </row>
    <row r="114" spans="11:11">
      <c r="K114" s="20" t="str">
        <f>IFERROR(VLOOKUP(J114,PERIODES!B:F,5,FALSE),"")</f>
        <v/>
      </c>
    </row>
    <row r="115" spans="11:11">
      <c r="K115" s="20" t="str">
        <f>IFERROR(VLOOKUP(J115,PERIODES!B:F,5,FALSE),"")</f>
        <v/>
      </c>
    </row>
    <row r="116" spans="11:11">
      <c r="K116" s="20" t="str">
        <f>IFERROR(VLOOKUP(J116,PERIODES!B:F,5,FALSE),"")</f>
        <v/>
      </c>
    </row>
    <row r="117" spans="11:11">
      <c r="K117" s="20" t="str">
        <f>IFERROR(VLOOKUP(J117,PERIODES!B:F,5,FALSE),"")</f>
        <v/>
      </c>
    </row>
    <row r="118" spans="11:11">
      <c r="K118" s="20" t="str">
        <f>IFERROR(VLOOKUP(J118,PERIODES!B:F,5,FALSE),"")</f>
        <v/>
      </c>
    </row>
    <row r="119" spans="11:11">
      <c r="K119" s="20" t="str">
        <f>IFERROR(VLOOKUP(J119,PERIODES!B:F,5,FALSE),"")</f>
        <v/>
      </c>
    </row>
    <row r="120" spans="11:11">
      <c r="K120" s="20" t="str">
        <f>IFERROR(VLOOKUP(J120,PERIODES!B:F,5,FALSE),"")</f>
        <v/>
      </c>
    </row>
    <row r="121" spans="11:11">
      <c r="K121" s="20" t="str">
        <f>IFERROR(VLOOKUP(J121,PERIODES!B:F,5,FALSE),"")</f>
        <v/>
      </c>
    </row>
    <row r="122" spans="11:11">
      <c r="K122" s="20" t="str">
        <f>IFERROR(VLOOKUP(J122,PERIODES!B:F,5,FALSE),"")</f>
        <v/>
      </c>
    </row>
    <row r="123" spans="11:11">
      <c r="K123" s="20" t="str">
        <f>IFERROR(VLOOKUP(J123,PERIODES!B:F,5,FALSE),"")</f>
        <v/>
      </c>
    </row>
    <row r="124" spans="11:11">
      <c r="K124" s="20" t="str">
        <f>IFERROR(VLOOKUP(J124,PERIODES!B:F,5,FALSE),"")</f>
        <v/>
      </c>
    </row>
    <row r="125" spans="11:11">
      <c r="K125" s="20" t="str">
        <f>IFERROR(VLOOKUP(J125,PERIODES!B:F,5,FALSE),"")</f>
        <v/>
      </c>
    </row>
    <row r="126" spans="11:11">
      <c r="K126" s="20" t="str">
        <f>IFERROR(VLOOKUP(J126,PERIODES!B:F,5,FALSE),"")</f>
        <v/>
      </c>
    </row>
    <row r="127" spans="11:11">
      <c r="K127" s="20" t="str">
        <f>IFERROR(VLOOKUP(J127,PERIODES!B:F,5,FALSE),"")</f>
        <v/>
      </c>
    </row>
    <row r="128" spans="11:11">
      <c r="K128" s="20" t="str">
        <f>IFERROR(VLOOKUP(J128,PERIODES!B:F,5,FALSE),"")</f>
        <v/>
      </c>
    </row>
    <row r="129" spans="11:11">
      <c r="K129" s="20" t="str">
        <f>IFERROR(VLOOKUP(J129,PERIODES!B:F,5,FALSE),"")</f>
        <v/>
      </c>
    </row>
    <row r="130" spans="11:11">
      <c r="K130" s="20" t="str">
        <f>IFERROR(VLOOKUP(J130,PERIODES!B:F,5,FALSE),"")</f>
        <v/>
      </c>
    </row>
    <row r="131" spans="11:11">
      <c r="K131" s="20" t="str">
        <f>IFERROR(VLOOKUP(J131,PERIODES!B:F,5,FALSE),"")</f>
        <v/>
      </c>
    </row>
    <row r="132" spans="11:11">
      <c r="K132" s="20" t="str">
        <f>IFERROR(VLOOKUP(J132,PERIODES!B:F,5,FALSE),"")</f>
        <v/>
      </c>
    </row>
    <row r="133" spans="11:11">
      <c r="K133" s="20" t="str">
        <f>IFERROR(VLOOKUP(J133,PERIODES!B:F,5,FALSE),"")</f>
        <v/>
      </c>
    </row>
    <row r="134" spans="11:11">
      <c r="K134" s="20" t="str">
        <f>IFERROR(VLOOKUP(J134,PERIODES!B:F,5,FALSE),"")</f>
        <v/>
      </c>
    </row>
    <row r="135" spans="11:11">
      <c r="K135" s="20" t="str">
        <f>IFERROR(VLOOKUP(J135,PERIODES!B:F,5,FALSE),"")</f>
        <v/>
      </c>
    </row>
    <row r="136" spans="11:11">
      <c r="K136" s="20" t="str">
        <f>IFERROR(VLOOKUP(J136,PERIODES!B:F,5,FALSE),"")</f>
        <v/>
      </c>
    </row>
    <row r="137" spans="11:11">
      <c r="K137" s="20" t="str">
        <f>IFERROR(VLOOKUP(J137,PERIODES!B:F,5,FALSE),"")</f>
        <v/>
      </c>
    </row>
    <row r="138" spans="11:11">
      <c r="K138" s="20" t="str">
        <f>IFERROR(VLOOKUP(J138,PERIODES!B:F,5,FALSE),"")</f>
        <v/>
      </c>
    </row>
    <row r="139" spans="11:11">
      <c r="K139" s="20" t="str">
        <f>IFERROR(VLOOKUP(J139,PERIODES!B:F,5,FALSE),"")</f>
        <v/>
      </c>
    </row>
    <row r="140" spans="11:11">
      <c r="K140" s="20" t="str">
        <f>IFERROR(VLOOKUP(J140,PERIODES!B:F,5,FALSE),"")</f>
        <v/>
      </c>
    </row>
    <row r="141" spans="11:11">
      <c r="K141" s="20" t="str">
        <f>IFERROR(VLOOKUP(J141,PERIODES!B:F,5,FALSE),"")</f>
        <v/>
      </c>
    </row>
    <row r="142" spans="11:11">
      <c r="K142" s="20" t="str">
        <f>IFERROR(VLOOKUP(J142,PERIODES!B:F,5,FALSE),"")</f>
        <v/>
      </c>
    </row>
    <row r="143" spans="11:11">
      <c r="K143" s="20" t="str">
        <f>IFERROR(VLOOKUP(J143,PERIODES!B:F,5,FALSE),"")</f>
        <v/>
      </c>
    </row>
    <row r="144" spans="11:11">
      <c r="K144" s="20" t="str">
        <f>IFERROR(VLOOKUP(J144,PERIODES!B:F,5,FALSE),"")</f>
        <v/>
      </c>
    </row>
    <row r="145" spans="11:11">
      <c r="K145" s="20" t="str">
        <f>IFERROR(VLOOKUP(J145,PERIODES!B:F,5,FALSE),"")</f>
        <v/>
      </c>
    </row>
    <row r="146" spans="11:11">
      <c r="K146" s="20" t="str">
        <f>IFERROR(VLOOKUP(J146,PERIODES!B:F,5,FALSE),"")</f>
        <v/>
      </c>
    </row>
    <row r="147" spans="11:11">
      <c r="K147" s="20" t="str">
        <f>IFERROR(VLOOKUP(J147,PERIODES!B:F,5,FALSE),"")</f>
        <v/>
      </c>
    </row>
    <row r="148" spans="11:11">
      <c r="K148" s="20" t="str">
        <f>IFERROR(VLOOKUP(J148,PERIODES!B:F,5,FALSE),"")</f>
        <v/>
      </c>
    </row>
    <row r="149" spans="11:11">
      <c r="K149" s="20" t="str">
        <f>IFERROR(VLOOKUP(J149,PERIODES!B:F,5,FALSE),"")</f>
        <v/>
      </c>
    </row>
    <row r="150" spans="11:11">
      <c r="K150" s="20" t="str">
        <f>IFERROR(VLOOKUP(J150,PERIODES!B:F,5,FALSE),"")</f>
        <v/>
      </c>
    </row>
    <row r="151" spans="11:11">
      <c r="K151" s="20" t="str">
        <f>IFERROR(VLOOKUP(J151,PERIODES!B:F,5,FALSE),"")</f>
        <v/>
      </c>
    </row>
    <row r="152" spans="11:11">
      <c r="K152" s="20" t="str">
        <f>IFERROR(VLOOKUP(J152,PERIODES!B:F,5,FALSE),"")</f>
        <v/>
      </c>
    </row>
    <row r="153" spans="11:11">
      <c r="K153" s="20" t="str">
        <f>IFERROR(VLOOKUP(J153,PERIODES!B:F,5,FALSE),"")</f>
        <v/>
      </c>
    </row>
    <row r="154" spans="11:11">
      <c r="K154" s="20" t="str">
        <f>IFERROR(VLOOKUP(J154,PERIODES!B:F,5,FALSE),"")</f>
        <v/>
      </c>
    </row>
    <row r="155" spans="11:11">
      <c r="K155" s="20" t="str">
        <f>IFERROR(VLOOKUP(J155,PERIODES!B:F,5,FALSE),"")</f>
        <v/>
      </c>
    </row>
    <row r="156" spans="11:11">
      <c r="K156" s="20" t="str">
        <f>IFERROR(VLOOKUP(J156,PERIODES!B:F,5,FALSE),"")</f>
        <v/>
      </c>
    </row>
    <row r="157" spans="11:11">
      <c r="K157" s="20" t="str">
        <f>IFERROR(VLOOKUP(J157,PERIODES!B:F,5,FALSE),"")</f>
        <v/>
      </c>
    </row>
    <row r="158" spans="11:11">
      <c r="K158" s="20" t="str">
        <f>IFERROR(VLOOKUP(J158,PERIODES!B:F,5,FALSE),"")</f>
        <v/>
      </c>
    </row>
    <row r="159" spans="11:11">
      <c r="K159" s="20" t="str">
        <f>IFERROR(VLOOKUP(J159,PERIODES!B:F,5,FALSE),"")</f>
        <v/>
      </c>
    </row>
    <row r="160" spans="11:11">
      <c r="K160" s="20" t="str">
        <f>IFERROR(VLOOKUP(J160,PERIODES!B:F,5,FALSE),"")</f>
        <v/>
      </c>
    </row>
    <row r="161" spans="11:11">
      <c r="K161" s="20" t="str">
        <f>IFERROR(VLOOKUP(J161,PERIODES!B:F,5,FALSE),"")</f>
        <v/>
      </c>
    </row>
    <row r="162" spans="11:11">
      <c r="K162" s="20" t="str">
        <f>IFERROR(VLOOKUP(J162,PERIODES!B:F,5,FALSE),"")</f>
        <v/>
      </c>
    </row>
    <row r="163" spans="11:11">
      <c r="K163" s="20" t="str">
        <f>IFERROR(VLOOKUP(J163,PERIODES!B:F,5,FALSE),"")</f>
        <v/>
      </c>
    </row>
    <row r="164" spans="11:11">
      <c r="K164" s="20" t="str">
        <f>IFERROR(VLOOKUP(J164,PERIODES!B:F,5,FALSE),"")</f>
        <v/>
      </c>
    </row>
    <row r="165" spans="11:11">
      <c r="K165" s="20" t="str">
        <f>IFERROR(VLOOKUP(J165,PERIODES!B:F,5,FALSE),"")</f>
        <v/>
      </c>
    </row>
    <row r="166" spans="11:11">
      <c r="K166" s="20" t="str">
        <f>IFERROR(VLOOKUP(J166,PERIODES!B:F,5,FALSE),"")</f>
        <v/>
      </c>
    </row>
    <row r="167" spans="11:11">
      <c r="K167" s="20" t="str">
        <f>IFERROR(VLOOKUP(J167,PERIODES!B:F,5,FALSE),"")</f>
        <v/>
      </c>
    </row>
    <row r="168" spans="11:11">
      <c r="K168" s="20" t="str">
        <f>IFERROR(VLOOKUP(J168,PERIODES!B:F,5,FALSE),"")</f>
        <v/>
      </c>
    </row>
    <row r="169" spans="11:11">
      <c r="K169" s="20" t="str">
        <f>IFERROR(VLOOKUP(J169,PERIODES!B:F,5,FALSE),"")</f>
        <v/>
      </c>
    </row>
    <row r="170" spans="11:11">
      <c r="K170" s="20" t="str">
        <f>IFERROR(VLOOKUP(J170,PERIODES!B:F,5,FALSE),"")</f>
        <v/>
      </c>
    </row>
    <row r="171" spans="11:11">
      <c r="K171" s="20" t="str">
        <f>IFERROR(VLOOKUP(J171,PERIODES!B:F,5,FALSE),"")</f>
        <v/>
      </c>
    </row>
    <row r="172" spans="11:11">
      <c r="K172" s="20" t="str">
        <f>IFERROR(VLOOKUP(J172,PERIODES!B:F,5,FALSE),"")</f>
        <v/>
      </c>
    </row>
    <row r="173" spans="11:11">
      <c r="K173" s="20" t="str">
        <f>IFERROR(VLOOKUP(J173,PERIODES!B:F,5,FALSE),"")</f>
        <v/>
      </c>
    </row>
    <row r="174" spans="11:11">
      <c r="K174" s="20" t="str">
        <f>IFERROR(VLOOKUP(J174,PERIODES!B:F,5,FALSE),"")</f>
        <v/>
      </c>
    </row>
    <row r="175" spans="11:11">
      <c r="K175" s="20" t="str">
        <f>IFERROR(VLOOKUP(J175,PERIODES!B:F,5,FALSE),"")</f>
        <v/>
      </c>
    </row>
    <row r="176" spans="11:11">
      <c r="K176" s="20" t="str">
        <f>IFERROR(VLOOKUP(J176,PERIODES!B:F,5,FALSE),"")</f>
        <v/>
      </c>
    </row>
    <row r="177" spans="11:11">
      <c r="K177" s="20" t="str">
        <f>IFERROR(VLOOKUP(J177,PERIODES!B:F,5,FALSE),"")</f>
        <v/>
      </c>
    </row>
    <row r="178" spans="11:11">
      <c r="K178" s="20" t="str">
        <f>IFERROR(VLOOKUP(J178,PERIODES!B:F,5,FALSE),"")</f>
        <v/>
      </c>
    </row>
    <row r="179" spans="11:11">
      <c r="K179" s="20" t="str">
        <f>IFERROR(VLOOKUP(J179,PERIODES!B:F,5,FALSE),"")</f>
        <v/>
      </c>
    </row>
    <row r="180" spans="11:11">
      <c r="K180" s="20" t="str">
        <f>IFERROR(VLOOKUP(J180,PERIODES!B:F,5,FALSE),"")</f>
        <v/>
      </c>
    </row>
    <row r="181" spans="11:11">
      <c r="K181" s="20" t="str">
        <f>IFERROR(VLOOKUP(J181,PERIODES!B:F,5,FALSE),"")</f>
        <v/>
      </c>
    </row>
    <row r="182" spans="11:11">
      <c r="K182" s="20" t="str">
        <f>IFERROR(VLOOKUP(J182,PERIODES!B:F,5,FALSE),"")</f>
        <v/>
      </c>
    </row>
    <row r="183" spans="11:11">
      <c r="K183" s="20" t="str">
        <f>IFERROR(VLOOKUP(J183,PERIODES!B:F,5,FALSE),"")</f>
        <v/>
      </c>
    </row>
    <row r="184" spans="11:11">
      <c r="K184" s="20" t="str">
        <f>IFERROR(VLOOKUP(J184,PERIODES!B:F,5,FALSE),"")</f>
        <v/>
      </c>
    </row>
    <row r="185" spans="11:11">
      <c r="K185" s="20" t="str">
        <f>IFERROR(VLOOKUP(J185,PERIODES!B:F,5,FALSE),"")</f>
        <v/>
      </c>
    </row>
    <row r="186" spans="11:11">
      <c r="K186" s="20" t="str">
        <f>IFERROR(VLOOKUP(J186,PERIODES!B:F,5,FALSE),"")</f>
        <v/>
      </c>
    </row>
    <row r="187" spans="11:11">
      <c r="K187" s="20" t="str">
        <f>IFERROR(VLOOKUP(J187,PERIODES!B:F,5,FALSE),"")</f>
        <v/>
      </c>
    </row>
    <row r="188" spans="11:11">
      <c r="K188" s="20" t="str">
        <f>IFERROR(VLOOKUP(J188,PERIODES!B:F,5,FALSE),"")</f>
        <v/>
      </c>
    </row>
    <row r="189" spans="11:11">
      <c r="K189" s="20" t="str">
        <f>IFERROR(VLOOKUP(J189,PERIODES!B:F,5,FALSE),"")</f>
        <v/>
      </c>
    </row>
    <row r="190" spans="11:11">
      <c r="K190" s="20" t="str">
        <f>IFERROR(VLOOKUP(J190,PERIODES!B:F,5,FALSE),"")</f>
        <v/>
      </c>
    </row>
    <row r="191" spans="11:11">
      <c r="K191" s="20" t="str">
        <f>IFERROR(VLOOKUP(J191,PERIODES!B:F,5,FALSE),"")</f>
        <v/>
      </c>
    </row>
    <row r="192" spans="11:11">
      <c r="K192" s="20" t="str">
        <f>IFERROR(VLOOKUP(J192,PERIODES!B:F,5,FALSE),"")</f>
        <v/>
      </c>
    </row>
    <row r="193" spans="11:11">
      <c r="K193" s="20" t="str">
        <f>IFERROR(VLOOKUP(J193,PERIODES!B:F,5,FALSE),"")</f>
        <v/>
      </c>
    </row>
    <row r="194" spans="11:11">
      <c r="K194" s="20" t="str">
        <f>IFERROR(VLOOKUP(J194,PERIODES!B:F,5,FALSE),"")</f>
        <v/>
      </c>
    </row>
    <row r="195" spans="11:11">
      <c r="K195" s="20" t="str">
        <f>IFERROR(VLOOKUP(J195,PERIODES!B:F,5,FALSE),"")</f>
        <v/>
      </c>
    </row>
    <row r="196" spans="11:11">
      <c r="K196" s="20" t="str">
        <f>IFERROR(VLOOKUP(J196,PERIODES!B:F,5,FALSE),"")</f>
        <v/>
      </c>
    </row>
    <row r="197" spans="11:11">
      <c r="K197" s="20" t="str">
        <f>IFERROR(VLOOKUP(J197,PERIODES!B:F,5,FALSE),"")</f>
        <v/>
      </c>
    </row>
    <row r="198" spans="11:11">
      <c r="K198" s="20" t="str">
        <f>IFERROR(VLOOKUP(J198,PERIODES!B:F,5,FALSE),"")</f>
        <v/>
      </c>
    </row>
    <row r="199" spans="11:11">
      <c r="K199" s="20" t="str">
        <f>IFERROR(VLOOKUP(J199,PERIODES!B:F,5,FALSE),"")</f>
        <v/>
      </c>
    </row>
    <row r="200" spans="11:11">
      <c r="K200" s="20" t="str">
        <f>IFERROR(VLOOKUP(J200,PERIODES!B:F,5,FALSE),"")</f>
        <v/>
      </c>
    </row>
    <row r="201" spans="11:11">
      <c r="K201" s="20" t="str">
        <f>IFERROR(VLOOKUP(J201,PERIODES!B:F,5,FALSE),"")</f>
        <v/>
      </c>
    </row>
    <row r="202" spans="11:11">
      <c r="K202" s="20" t="str">
        <f>IFERROR(VLOOKUP(J202,PERIODES!B:F,5,FALSE),"")</f>
        <v/>
      </c>
    </row>
    <row r="203" spans="11:11">
      <c r="K203" s="20" t="str">
        <f>IFERROR(VLOOKUP(J203,PERIODES!B:F,5,FALSE),"")</f>
        <v/>
      </c>
    </row>
    <row r="204" spans="11:11">
      <c r="K204" s="20" t="str">
        <f>IFERROR(VLOOKUP(J204,PERIODES!B:F,5,FALSE),"")</f>
        <v/>
      </c>
    </row>
    <row r="205" spans="11:11">
      <c r="K205" s="20" t="str">
        <f>IFERROR(VLOOKUP(J205,PERIODES!B:F,5,FALSE),"")</f>
        <v/>
      </c>
    </row>
    <row r="206" spans="11:11">
      <c r="K206" s="20" t="str">
        <f>IFERROR(VLOOKUP(J206,PERIODES!B:F,5,FALSE),"")</f>
        <v/>
      </c>
    </row>
    <row r="207" spans="11:11">
      <c r="K207" s="20" t="str">
        <f>IFERROR(VLOOKUP(J207,PERIODES!B:F,5,FALSE),"")</f>
        <v/>
      </c>
    </row>
    <row r="208" spans="11:11">
      <c r="K208" s="20" t="str">
        <f>IFERROR(VLOOKUP(J208,PERIODES!B:F,5,FALSE),"")</f>
        <v/>
      </c>
    </row>
    <row r="209" spans="11:11">
      <c r="K209" s="20" t="str">
        <f>IFERROR(VLOOKUP(J209,PERIODES!B:F,5,FALSE),"")</f>
        <v/>
      </c>
    </row>
    <row r="210" spans="11:11">
      <c r="K210" s="20" t="str">
        <f>IFERROR(VLOOKUP(J210,PERIODES!B:F,5,FALSE),"")</f>
        <v/>
      </c>
    </row>
    <row r="211" spans="11:11">
      <c r="K211" s="20" t="str">
        <f>IFERROR(VLOOKUP(J211,PERIODES!B:F,5,FALSE),"")</f>
        <v/>
      </c>
    </row>
    <row r="212" spans="11:11">
      <c r="K212" s="20" t="str">
        <f>IFERROR(VLOOKUP(J212,PERIODES!B:F,5,FALSE),"")</f>
        <v/>
      </c>
    </row>
    <row r="213" spans="11:11">
      <c r="K213" s="20" t="str">
        <f>IFERROR(VLOOKUP(J213,PERIODES!B:F,5,FALSE),"")</f>
        <v/>
      </c>
    </row>
    <row r="214" spans="11:11">
      <c r="K214" s="20" t="str">
        <f>IFERROR(VLOOKUP(J214,PERIODES!B:F,5,FALSE),"")</f>
        <v/>
      </c>
    </row>
    <row r="215" spans="11:11">
      <c r="K215" s="20" t="str">
        <f>IFERROR(VLOOKUP(J215,PERIODES!B:F,5,FALSE),"")</f>
        <v/>
      </c>
    </row>
    <row r="216" spans="11:11">
      <c r="K216" s="20" t="str">
        <f>IFERROR(VLOOKUP(J216,PERIODES!B:F,5,FALSE),"")</f>
        <v/>
      </c>
    </row>
    <row r="217" spans="11:11">
      <c r="K217" s="20" t="str">
        <f>IFERROR(VLOOKUP(J217,PERIODES!B:F,5,FALSE),"")</f>
        <v/>
      </c>
    </row>
    <row r="218" spans="11:11">
      <c r="K218" s="20" t="str">
        <f>IFERROR(VLOOKUP(J218,PERIODES!B:F,5,FALSE),"")</f>
        <v/>
      </c>
    </row>
    <row r="219" spans="11:11">
      <c r="K219" s="20" t="str">
        <f>IFERROR(VLOOKUP(J219,PERIODES!B:F,5,FALSE),"")</f>
        <v/>
      </c>
    </row>
    <row r="220" spans="11:11">
      <c r="K220" s="20" t="str">
        <f>IFERROR(VLOOKUP(J220,PERIODES!B:F,5,FALSE),"")</f>
        <v/>
      </c>
    </row>
    <row r="221" spans="11:11">
      <c r="K221" s="20" t="str">
        <f>IFERROR(VLOOKUP(J221,PERIODES!B:F,5,FALSE),"")</f>
        <v/>
      </c>
    </row>
    <row r="222" spans="11:11">
      <c r="K222" s="20" t="str">
        <f>IFERROR(VLOOKUP(J222,PERIODES!B:F,5,FALSE),"")</f>
        <v/>
      </c>
    </row>
    <row r="223" spans="11:11">
      <c r="K223" s="20" t="str">
        <f>IFERROR(VLOOKUP(J223,PERIODES!B:F,5,FALSE),"")</f>
        <v/>
      </c>
    </row>
    <row r="224" spans="11:11">
      <c r="K224" s="20" t="str">
        <f>IFERROR(VLOOKUP(J224,PERIODES!B:F,5,FALSE),"")</f>
        <v/>
      </c>
    </row>
    <row r="225" spans="11:11">
      <c r="K225" s="20" t="str">
        <f>IFERROR(VLOOKUP(J225,PERIODES!B:F,5,FALSE),"")</f>
        <v/>
      </c>
    </row>
    <row r="226" spans="11:11">
      <c r="K226" s="20" t="str">
        <f>IFERROR(VLOOKUP(J226,PERIODES!B:F,5,FALSE),"")</f>
        <v/>
      </c>
    </row>
    <row r="227" spans="11:11">
      <c r="K227" s="20" t="str">
        <f>IFERROR(VLOOKUP(J227,PERIODES!B:F,5,FALSE),"")</f>
        <v/>
      </c>
    </row>
    <row r="228" spans="11:11">
      <c r="K228" s="20" t="str">
        <f>IFERROR(VLOOKUP(J228,PERIODES!B:F,5,FALSE),"")</f>
        <v/>
      </c>
    </row>
    <row r="229" spans="11:11">
      <c r="K229" s="20" t="str">
        <f>IFERROR(VLOOKUP(J229,PERIODES!B:F,5,FALSE),"")</f>
        <v/>
      </c>
    </row>
    <row r="230" spans="11:11">
      <c r="K230" s="20" t="str">
        <f>IFERROR(VLOOKUP(J230,PERIODES!B:F,5,FALSE),"")</f>
        <v/>
      </c>
    </row>
    <row r="231" spans="11:11">
      <c r="K231" s="20" t="str">
        <f>IFERROR(VLOOKUP(J231,PERIODES!B:F,5,FALSE),"")</f>
        <v/>
      </c>
    </row>
    <row r="232" spans="11:11">
      <c r="K232" s="20" t="str">
        <f>IFERROR(VLOOKUP(J232,PERIODES!B:F,5,FALSE),"")</f>
        <v/>
      </c>
    </row>
    <row r="233" spans="11:11">
      <c r="K233" s="20" t="str">
        <f>IFERROR(VLOOKUP(J233,PERIODES!B:F,5,FALSE),"")</f>
        <v/>
      </c>
    </row>
    <row r="234" spans="11:11">
      <c r="K234" s="20" t="str">
        <f>IFERROR(VLOOKUP(J234,PERIODES!B:F,5,FALSE),"")</f>
        <v/>
      </c>
    </row>
    <row r="235" spans="11:11">
      <c r="K235" s="20" t="str">
        <f>IFERROR(VLOOKUP(J235,PERIODES!B:F,5,FALSE),"")</f>
        <v/>
      </c>
    </row>
    <row r="236" spans="11:11">
      <c r="K236" s="20" t="str">
        <f>IFERROR(VLOOKUP(J236,PERIODES!B:F,5,FALSE),"")</f>
        <v/>
      </c>
    </row>
    <row r="237" spans="11:11">
      <c r="K237" s="20" t="str">
        <f>IFERROR(VLOOKUP(J237,PERIODES!B:F,5,FALSE),"")</f>
        <v/>
      </c>
    </row>
    <row r="238" spans="11:11">
      <c r="K238" s="20" t="str">
        <f>IFERROR(VLOOKUP(J238,PERIODES!B:F,5,FALSE),"")</f>
        <v/>
      </c>
    </row>
    <row r="239" spans="11:11">
      <c r="K239" s="20" t="str">
        <f>IFERROR(VLOOKUP(J239,PERIODES!B:F,5,FALSE),"")</f>
        <v/>
      </c>
    </row>
    <row r="240" spans="11:11">
      <c r="K240" s="20" t="str">
        <f>IFERROR(VLOOKUP(J240,PERIODES!B:F,5,FALSE),"")</f>
        <v/>
      </c>
    </row>
    <row r="241" spans="11:11">
      <c r="K241" s="20" t="str">
        <f>IFERROR(VLOOKUP(J241,PERIODES!B:F,5,FALSE),"")</f>
        <v/>
      </c>
    </row>
    <row r="242" spans="11:11">
      <c r="K242" s="20" t="str">
        <f>IFERROR(VLOOKUP(J242,PERIODES!B:F,5,FALSE),"")</f>
        <v/>
      </c>
    </row>
    <row r="243" spans="11:11">
      <c r="K243" s="20" t="str">
        <f>IFERROR(VLOOKUP(J243,PERIODES!B:F,5,FALSE),"")</f>
        <v/>
      </c>
    </row>
    <row r="244" spans="11:11">
      <c r="K244" s="20" t="str">
        <f>IFERROR(VLOOKUP(J244,PERIODES!B:F,5,FALSE),"")</f>
        <v/>
      </c>
    </row>
    <row r="245" spans="11:11">
      <c r="K245" s="20" t="str">
        <f>IFERROR(VLOOKUP(J245,PERIODES!B:F,5,FALSE),"")</f>
        <v/>
      </c>
    </row>
    <row r="246" spans="11:11">
      <c r="K246" s="20" t="str">
        <f>IFERROR(VLOOKUP(J246,PERIODES!B:F,5,FALSE),"")</f>
        <v/>
      </c>
    </row>
    <row r="247" spans="11:11">
      <c r="K247" s="20" t="str">
        <f>IFERROR(VLOOKUP(J247,PERIODES!B:F,5,FALSE),"")</f>
        <v/>
      </c>
    </row>
    <row r="248" spans="11:11">
      <c r="K248" s="20" t="str">
        <f>IFERROR(VLOOKUP(J248,PERIODES!B:F,5,FALSE),"")</f>
        <v/>
      </c>
    </row>
    <row r="249" spans="11:11">
      <c r="K249" s="20" t="str">
        <f>IFERROR(VLOOKUP(J249,PERIODES!B:F,5,FALSE),"")</f>
        <v/>
      </c>
    </row>
    <row r="250" spans="11:11">
      <c r="K250" s="20" t="str">
        <f>IFERROR(VLOOKUP(J250,PERIODES!B:F,5,FALSE),"")</f>
        <v/>
      </c>
    </row>
    <row r="251" spans="11:11">
      <c r="K251" s="20" t="str">
        <f>IFERROR(VLOOKUP(J251,PERIODES!B:F,5,FALSE),"")</f>
        <v/>
      </c>
    </row>
    <row r="252" spans="11:11">
      <c r="K252" s="20" t="str">
        <f>IFERROR(VLOOKUP(J252,PERIODES!B:F,5,FALSE),"")</f>
        <v/>
      </c>
    </row>
    <row r="253" spans="11:11">
      <c r="K253" s="20" t="str">
        <f>IFERROR(VLOOKUP(J253,PERIODES!B:F,5,FALSE),"")</f>
        <v/>
      </c>
    </row>
    <row r="254" spans="11:11">
      <c r="K254" s="20" t="str">
        <f>IFERROR(VLOOKUP(J254,PERIODES!B:F,5,FALSE),"")</f>
        <v/>
      </c>
    </row>
    <row r="255" spans="11:11">
      <c r="K255" s="20" t="str">
        <f>IFERROR(VLOOKUP(J255,PERIODES!B:F,5,FALSE),"")</f>
        <v/>
      </c>
    </row>
    <row r="256" spans="11:11">
      <c r="K256" s="20" t="str">
        <f>IFERROR(VLOOKUP(J256,PERIODES!B:F,5,FALSE),"")</f>
        <v/>
      </c>
    </row>
    <row r="257" spans="11:11">
      <c r="K257" s="20" t="str">
        <f>IFERROR(VLOOKUP(J257,PERIODES!B:F,5,FALSE),"")</f>
        <v/>
      </c>
    </row>
    <row r="258" spans="11:11">
      <c r="K258" s="20" t="str">
        <f>IFERROR(VLOOKUP(J258,PERIODES!B:F,5,FALSE),"")</f>
        <v/>
      </c>
    </row>
    <row r="259" spans="11:11">
      <c r="K259" s="20" t="str">
        <f>IFERROR(VLOOKUP(J259,PERIODES!B:F,5,FALSE),"")</f>
        <v/>
      </c>
    </row>
    <row r="260" spans="11:11">
      <c r="K260" s="20" t="str">
        <f>IFERROR(VLOOKUP(J260,PERIODES!B:F,5,FALSE),"")</f>
        <v/>
      </c>
    </row>
    <row r="261" spans="11:11">
      <c r="K261" s="20" t="str">
        <f>IFERROR(VLOOKUP(J261,PERIODES!B:F,5,FALSE),"")</f>
        <v/>
      </c>
    </row>
    <row r="262" spans="11:11">
      <c r="K262" s="20" t="str">
        <f>IFERROR(VLOOKUP(J262,PERIODES!B:F,5,FALSE),"")</f>
        <v/>
      </c>
    </row>
    <row r="263" spans="11:11">
      <c r="K263" s="20" t="str">
        <f>IFERROR(VLOOKUP(J263,PERIODES!B:F,5,FALSE),"")</f>
        <v/>
      </c>
    </row>
    <row r="264" spans="11:11">
      <c r="K264" s="20" t="str">
        <f>IFERROR(VLOOKUP(J264,PERIODES!B:F,5,FALSE),"")</f>
        <v/>
      </c>
    </row>
    <row r="265" spans="11:11">
      <c r="K265" s="20" t="str">
        <f>IFERROR(VLOOKUP(J265,PERIODES!B:F,5,FALSE),"")</f>
        <v/>
      </c>
    </row>
    <row r="266" spans="11:11">
      <c r="K266" s="20" t="str">
        <f>IFERROR(VLOOKUP(J266,PERIODES!B:F,5,FALSE),"")</f>
        <v/>
      </c>
    </row>
    <row r="267" spans="11:11">
      <c r="K267" s="20" t="str">
        <f>IFERROR(VLOOKUP(J267,PERIODES!B:F,5,FALSE),"")</f>
        <v/>
      </c>
    </row>
    <row r="268" spans="11:11">
      <c r="K268" s="20" t="str">
        <f>IFERROR(VLOOKUP(J268,PERIODES!B:F,5,FALSE),"")</f>
        <v/>
      </c>
    </row>
    <row r="269" spans="11:11">
      <c r="K269" s="20" t="str">
        <f>IFERROR(VLOOKUP(J269,PERIODES!B:F,5,FALSE),"")</f>
        <v/>
      </c>
    </row>
    <row r="270" spans="11:11">
      <c r="K270" s="20" t="str">
        <f>IFERROR(VLOOKUP(J270,PERIODES!B:F,5,FALSE),"")</f>
        <v/>
      </c>
    </row>
    <row r="271" spans="11:11">
      <c r="K271" s="20" t="str">
        <f>IFERROR(VLOOKUP(J271,PERIODES!B:F,5,FALSE),"")</f>
        <v/>
      </c>
    </row>
    <row r="272" spans="11:11">
      <c r="K272" s="20" t="str">
        <f>IFERROR(VLOOKUP(J272,PERIODES!B:F,5,FALSE),"")</f>
        <v/>
      </c>
    </row>
    <row r="273" spans="11:11">
      <c r="K273" s="20" t="str">
        <f>IFERROR(VLOOKUP(J273,PERIODES!B:F,5,FALSE),"")</f>
        <v/>
      </c>
    </row>
    <row r="274" spans="11:11">
      <c r="K274" s="20" t="str">
        <f>IFERROR(VLOOKUP(J274,PERIODES!B:F,5,FALSE),"")</f>
        <v/>
      </c>
    </row>
    <row r="275" spans="11:11">
      <c r="K275" s="20" t="str">
        <f>IFERROR(VLOOKUP(J275,PERIODES!B:F,5,FALSE),"")</f>
        <v/>
      </c>
    </row>
    <row r="276" spans="11:11">
      <c r="K276" s="20" t="str">
        <f>IFERROR(VLOOKUP(J276,PERIODES!B:F,5,FALSE),"")</f>
        <v/>
      </c>
    </row>
    <row r="277" spans="11:11">
      <c r="K277" s="20" t="str">
        <f>IFERROR(VLOOKUP(J277,PERIODES!B:F,5,FALSE),"")</f>
        <v/>
      </c>
    </row>
    <row r="278" spans="11:11">
      <c r="K278" s="20" t="str">
        <f>IFERROR(VLOOKUP(J278,PERIODES!B:F,5,FALSE),"")</f>
        <v/>
      </c>
    </row>
    <row r="279" spans="11:11">
      <c r="K279" s="20" t="str">
        <f>IFERROR(VLOOKUP(J279,PERIODES!B:F,5,FALSE),"")</f>
        <v/>
      </c>
    </row>
    <row r="280" spans="11:11">
      <c r="K280" s="20" t="str">
        <f>IFERROR(VLOOKUP(J280,PERIODES!B:F,5,FALSE),"")</f>
        <v/>
      </c>
    </row>
    <row r="281" spans="11:11">
      <c r="K281" s="20" t="str">
        <f>IFERROR(VLOOKUP(J281,PERIODES!B:F,5,FALSE),"")</f>
        <v/>
      </c>
    </row>
    <row r="282" spans="11:11">
      <c r="K282" s="20" t="str">
        <f>IFERROR(VLOOKUP(J282,PERIODES!B:F,5,FALSE),"")</f>
        <v/>
      </c>
    </row>
    <row r="283" spans="11:11">
      <c r="K283" s="20" t="str">
        <f>IFERROR(VLOOKUP(J283,PERIODES!B:F,5,FALSE),"")</f>
        <v/>
      </c>
    </row>
    <row r="284" spans="11:11">
      <c r="K284" s="20" t="str">
        <f>IFERROR(VLOOKUP(J284,PERIODES!B:F,5,FALSE),"")</f>
        <v/>
      </c>
    </row>
    <row r="285" spans="11:11">
      <c r="K285" s="20" t="str">
        <f>IFERROR(VLOOKUP(J285,PERIODES!B:F,5,FALSE),"")</f>
        <v/>
      </c>
    </row>
    <row r="286" spans="11:11">
      <c r="K286" s="20" t="str">
        <f>IFERROR(VLOOKUP(J286,PERIODES!B:F,5,FALSE),"")</f>
        <v/>
      </c>
    </row>
    <row r="287" spans="11:11">
      <c r="K287" s="20" t="str">
        <f>IFERROR(VLOOKUP(J287,PERIODES!B:F,5,FALSE),"")</f>
        <v/>
      </c>
    </row>
    <row r="288" spans="11:11">
      <c r="K288" s="20" t="str">
        <f>IFERROR(VLOOKUP(J288,PERIODES!B:F,5,FALSE),"")</f>
        <v/>
      </c>
    </row>
    <row r="289" spans="11:11">
      <c r="K289" s="20" t="str">
        <f>IFERROR(VLOOKUP(J289,PERIODES!B:F,5,FALSE),"")</f>
        <v/>
      </c>
    </row>
    <row r="290" spans="11:11">
      <c r="K290" s="20" t="str">
        <f>IFERROR(VLOOKUP(J290,PERIODES!B:F,5,FALSE),"")</f>
        <v/>
      </c>
    </row>
    <row r="291" spans="11:11">
      <c r="K291" s="20" t="str">
        <f>IFERROR(VLOOKUP(J291,PERIODES!B:F,5,FALSE),"")</f>
        <v/>
      </c>
    </row>
    <row r="292" spans="11:11">
      <c r="K292" s="20" t="str">
        <f>IFERROR(VLOOKUP(J292,PERIODES!B:F,5,FALSE),"")</f>
        <v/>
      </c>
    </row>
    <row r="293" spans="11:11">
      <c r="K293" s="20" t="str">
        <f>IFERROR(VLOOKUP(J293,PERIODES!B:F,5,FALSE),"")</f>
        <v/>
      </c>
    </row>
    <row r="294" spans="11:11">
      <c r="K294" s="20" t="str">
        <f>IFERROR(VLOOKUP(J294,PERIODES!B:F,5,FALSE),"")</f>
        <v/>
      </c>
    </row>
    <row r="295" spans="11:11">
      <c r="K295" s="20" t="str">
        <f>IFERROR(VLOOKUP(J295,PERIODES!B:F,5,FALSE),"")</f>
        <v/>
      </c>
    </row>
    <row r="296" spans="11:11">
      <c r="K296" s="20" t="str">
        <f>IFERROR(VLOOKUP(J296,PERIODES!B:F,5,FALSE),"")</f>
        <v/>
      </c>
    </row>
    <row r="297" spans="11:11">
      <c r="K297" s="20" t="str">
        <f>IFERROR(VLOOKUP(J297,PERIODES!B:F,5,FALSE),"")</f>
        <v/>
      </c>
    </row>
    <row r="298" spans="11:11">
      <c r="K298" s="20" t="str">
        <f>IFERROR(VLOOKUP(J298,PERIODES!B:F,5,FALSE),"")</f>
        <v/>
      </c>
    </row>
    <row r="299" spans="11:11">
      <c r="K299" s="20" t="str">
        <f>IFERROR(VLOOKUP(J299,PERIODES!B:F,5,FALSE),"")</f>
        <v/>
      </c>
    </row>
    <row r="300" spans="11:11">
      <c r="K300" s="20" t="str">
        <f>IFERROR(VLOOKUP(J300,PERIODES!B:F,5,FALSE),"")</f>
        <v/>
      </c>
    </row>
    <row r="301" spans="11:11">
      <c r="K301" s="20" t="str">
        <f>IFERROR(VLOOKUP(J301,PERIODES!B:F,5,FALSE),"")</f>
        <v/>
      </c>
    </row>
    <row r="302" spans="11:11">
      <c r="K302" s="20" t="str">
        <f>IFERROR(VLOOKUP(J302,PERIODES!B:F,5,FALSE),"")</f>
        <v/>
      </c>
    </row>
    <row r="303" spans="11:11">
      <c r="K303" s="20" t="str">
        <f>IFERROR(VLOOKUP(J303,PERIODES!B:F,5,FALSE),"")</f>
        <v/>
      </c>
    </row>
    <row r="304" spans="11:11">
      <c r="K304" s="20" t="str">
        <f>IFERROR(VLOOKUP(J304,PERIODES!B:F,5,FALSE),"")</f>
        <v/>
      </c>
    </row>
    <row r="305" spans="11:11">
      <c r="K305" s="20" t="str">
        <f>IFERROR(VLOOKUP(J305,PERIODES!B:F,5,FALSE),"")</f>
        <v/>
      </c>
    </row>
    <row r="306" spans="11:11">
      <c r="K306" s="20" t="str">
        <f>IFERROR(VLOOKUP(J306,PERIODES!B:F,5,FALSE),"")</f>
        <v/>
      </c>
    </row>
    <row r="307" spans="11:11">
      <c r="K307" s="20" t="str">
        <f>IFERROR(VLOOKUP(J307,PERIODES!B:F,5,FALSE),"")</f>
        <v/>
      </c>
    </row>
    <row r="308" spans="11:11">
      <c r="K308" s="20" t="str">
        <f>IFERROR(VLOOKUP(J308,PERIODES!B:F,5,FALSE),"")</f>
        <v/>
      </c>
    </row>
    <row r="309" spans="11:11">
      <c r="K309" s="20" t="str">
        <f>IFERROR(VLOOKUP(J309,PERIODES!B:F,5,FALSE),"")</f>
        <v/>
      </c>
    </row>
    <row r="310" spans="11:11">
      <c r="K310" s="20" t="str">
        <f>IFERROR(VLOOKUP(J310,PERIODES!B:F,5,FALSE),"")</f>
        <v/>
      </c>
    </row>
    <row r="311" spans="11:11">
      <c r="K311" s="20" t="str">
        <f>IFERROR(VLOOKUP(J311,PERIODES!B:F,5,FALSE),"")</f>
        <v/>
      </c>
    </row>
    <row r="312" spans="11:11">
      <c r="K312" s="20" t="str">
        <f>IFERROR(VLOOKUP(J312,PERIODES!B:F,5,FALSE),"")</f>
        <v/>
      </c>
    </row>
    <row r="313" spans="11:11">
      <c r="K313" s="20" t="str">
        <f>IFERROR(VLOOKUP(J313,PERIODES!B:F,5,FALSE),"")</f>
        <v/>
      </c>
    </row>
    <row r="314" spans="11:11">
      <c r="K314" s="20" t="str">
        <f>IFERROR(VLOOKUP(J314,PERIODES!B:F,5,FALSE),"")</f>
        <v/>
      </c>
    </row>
    <row r="315" spans="11:11">
      <c r="K315" s="20" t="str">
        <f>IFERROR(VLOOKUP(J315,PERIODES!B:F,5,FALSE),"")</f>
        <v/>
      </c>
    </row>
    <row r="316" spans="11:11">
      <c r="K316" s="20" t="str">
        <f>IFERROR(VLOOKUP(J316,PERIODES!B:F,5,FALSE),"")</f>
        <v/>
      </c>
    </row>
    <row r="317" spans="11:11">
      <c r="K317" s="20" t="str">
        <f>IFERROR(VLOOKUP(J317,PERIODES!B:F,5,FALSE),"")</f>
        <v/>
      </c>
    </row>
    <row r="318" spans="11:11">
      <c r="K318" s="20" t="str">
        <f>IFERROR(VLOOKUP(J318,PERIODES!B:F,5,FALSE),"")</f>
        <v/>
      </c>
    </row>
    <row r="319" spans="11:11">
      <c r="K319" s="20" t="str">
        <f>IFERROR(VLOOKUP(J319,PERIODES!B:F,5,FALSE),"")</f>
        <v/>
      </c>
    </row>
    <row r="320" spans="11:11">
      <c r="K320" s="20" t="str">
        <f>IFERROR(VLOOKUP(J320,PERIODES!B:F,5,FALSE),"")</f>
        <v/>
      </c>
    </row>
    <row r="321" spans="11:11">
      <c r="K321" s="20" t="str">
        <f>IFERROR(VLOOKUP(J321,PERIODES!B:F,5,FALSE),"")</f>
        <v/>
      </c>
    </row>
    <row r="322" spans="11:11">
      <c r="K322" s="20" t="str">
        <f>IFERROR(VLOOKUP(J322,PERIODES!B:F,5,FALSE),"")</f>
        <v/>
      </c>
    </row>
    <row r="323" spans="11:11">
      <c r="K323" s="20" t="str">
        <f>IFERROR(VLOOKUP(J323,PERIODES!B:F,5,FALSE),"")</f>
        <v/>
      </c>
    </row>
    <row r="324" spans="11:11">
      <c r="K324" s="20" t="str">
        <f>IFERROR(VLOOKUP(J324,PERIODES!B:F,5,FALSE),"")</f>
        <v/>
      </c>
    </row>
    <row r="325" spans="11:11">
      <c r="K325" s="20" t="str">
        <f>IFERROR(VLOOKUP(J325,PERIODES!B:F,5,FALSE),"")</f>
        <v/>
      </c>
    </row>
    <row r="326" spans="11:11">
      <c r="K326" s="20" t="str">
        <f>IFERROR(VLOOKUP(J326,PERIODES!B:F,5,FALSE),"")</f>
        <v/>
      </c>
    </row>
    <row r="327" spans="11:11">
      <c r="K327" s="20" t="str">
        <f>IFERROR(VLOOKUP(J327,PERIODES!B:F,5,FALSE),"")</f>
        <v/>
      </c>
    </row>
    <row r="328" spans="11:11">
      <c r="K328" s="20" t="str">
        <f>IFERROR(VLOOKUP(J328,PERIODES!B:F,5,FALSE),"")</f>
        <v/>
      </c>
    </row>
    <row r="329" spans="11:11">
      <c r="K329" s="20" t="str">
        <f>IFERROR(VLOOKUP(J329,PERIODES!B:F,5,FALSE),"")</f>
        <v/>
      </c>
    </row>
    <row r="330" spans="11:11">
      <c r="K330" s="20" t="str">
        <f>IFERROR(VLOOKUP(J330,PERIODES!B:F,5,FALSE),"")</f>
        <v/>
      </c>
    </row>
    <row r="331" spans="11:11">
      <c r="K331" s="20" t="str">
        <f>IFERROR(VLOOKUP(J331,PERIODES!B:F,5,FALSE),"")</f>
        <v/>
      </c>
    </row>
    <row r="332" spans="11:11">
      <c r="K332" s="20" t="str">
        <f>IFERROR(VLOOKUP(J332,PERIODES!B:F,5,FALSE),"")</f>
        <v/>
      </c>
    </row>
    <row r="333" spans="11:11">
      <c r="K333" s="20" t="str">
        <f>IFERROR(VLOOKUP(J333,PERIODES!B:F,5,FALSE),"")</f>
        <v/>
      </c>
    </row>
    <row r="334" spans="11:11">
      <c r="K334" s="20" t="str">
        <f>IFERROR(VLOOKUP(J334,PERIODES!B:F,5,FALSE),"")</f>
        <v/>
      </c>
    </row>
    <row r="335" spans="11:11">
      <c r="K335" s="20" t="str">
        <f>IFERROR(VLOOKUP(J335,PERIODES!B:F,5,FALSE),"")</f>
        <v/>
      </c>
    </row>
    <row r="336" spans="11:11">
      <c r="K336" s="20" t="str">
        <f>IFERROR(VLOOKUP(J336,PERIODES!B:F,5,FALSE),"")</f>
        <v/>
      </c>
    </row>
    <row r="337" spans="11:11">
      <c r="K337" s="20" t="str">
        <f>IFERROR(VLOOKUP(J337,PERIODES!B:F,5,FALSE),"")</f>
        <v/>
      </c>
    </row>
    <row r="338" spans="11:11">
      <c r="K338" s="20" t="str">
        <f>IFERROR(VLOOKUP(J338,PERIODES!B:F,5,FALSE),"")</f>
        <v/>
      </c>
    </row>
    <row r="339" spans="11:11">
      <c r="K339" s="20" t="str">
        <f>IFERROR(VLOOKUP(J339,PERIODES!B:F,5,FALSE),"")</f>
        <v/>
      </c>
    </row>
    <row r="340" spans="11:11">
      <c r="K340" s="20" t="str">
        <f>IFERROR(VLOOKUP(J340,PERIODES!B:F,5,FALSE),"")</f>
        <v/>
      </c>
    </row>
    <row r="341" spans="11:11">
      <c r="K341" s="20" t="str">
        <f>IFERROR(VLOOKUP(J341,PERIODES!B:F,5,FALSE),"")</f>
        <v/>
      </c>
    </row>
    <row r="342" spans="11:11">
      <c r="K342" s="20" t="str">
        <f>IFERROR(VLOOKUP(J342,PERIODES!B:F,5,FALSE),"")</f>
        <v/>
      </c>
    </row>
    <row r="343" spans="11:11">
      <c r="K343" s="20" t="str">
        <f>IFERROR(VLOOKUP(J343,PERIODES!B:F,5,FALSE),"")</f>
        <v/>
      </c>
    </row>
    <row r="344" spans="11:11">
      <c r="K344" s="20" t="str">
        <f>IFERROR(VLOOKUP(J344,PERIODES!B:F,5,FALSE),"")</f>
        <v/>
      </c>
    </row>
    <row r="345" spans="11:11">
      <c r="K345" s="20" t="str">
        <f>IFERROR(VLOOKUP(J345,PERIODES!B:F,5,FALSE),"")</f>
        <v/>
      </c>
    </row>
  </sheetData>
  <sheetProtection sheet="1" objects="1" scenarios="1" autoFilter="0"/>
  <autoFilter ref="A1:K1" xr:uid="{00000000-0009-0000-0000-000002000000}"/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>
    <tabColor rgb="FF66FFFF"/>
  </sheetPr>
  <dimension ref="A1:N120"/>
  <sheetViews>
    <sheetView workbookViewId="0">
      <selection activeCell="A2" sqref="A2:XFD6"/>
    </sheetView>
  </sheetViews>
  <sheetFormatPr baseColWidth="10" defaultRowHeight="16"/>
  <cols>
    <col min="1" max="1" width="17.33203125" style="19" bestFit="1" customWidth="1"/>
    <col min="2" max="7" width="11" style="19"/>
    <col min="8" max="8" width="14.6640625" style="168" bestFit="1" customWidth="1"/>
    <col min="9" max="9" width="39.33203125" style="19" bestFit="1" customWidth="1"/>
    <col min="10" max="10" width="13.5" style="124" customWidth="1"/>
  </cols>
  <sheetData>
    <row r="1" spans="1:14">
      <c r="A1" s="161" t="s">
        <v>67</v>
      </c>
      <c r="B1" s="161" t="s">
        <v>70</v>
      </c>
      <c r="C1" s="161" t="s">
        <v>75</v>
      </c>
      <c r="D1" s="162" t="s">
        <v>50</v>
      </c>
      <c r="E1" s="163" t="s">
        <v>51</v>
      </c>
      <c r="F1" s="164" t="s">
        <v>19</v>
      </c>
      <c r="G1" s="161" t="s">
        <v>0</v>
      </c>
      <c r="H1" s="167" t="s">
        <v>76</v>
      </c>
      <c r="I1" s="161" t="s">
        <v>68</v>
      </c>
      <c r="J1" s="175" t="s">
        <v>79</v>
      </c>
      <c r="N1" s="166"/>
    </row>
    <row r="2" spans="1:14">
      <c r="J2" s="124" t="str">
        <f>IFERROR(VLOOKUP(I2,PERIODES!B:F,5,FALSE),"")</f>
        <v/>
      </c>
    </row>
    <row r="3" spans="1:14">
      <c r="J3" s="124" t="str">
        <f>IFERROR(VLOOKUP(I3,PERIODES!B:F,5,FALSE),"")</f>
        <v/>
      </c>
    </row>
    <row r="4" spans="1:14">
      <c r="J4" s="124" t="str">
        <f>IFERROR(VLOOKUP(I4,PERIODES!B:F,5,FALSE),"")</f>
        <v/>
      </c>
    </row>
    <row r="5" spans="1:14">
      <c r="J5" s="124" t="str">
        <f>IFERROR(VLOOKUP(I5,PERIODES!B:F,5,FALSE),"")</f>
        <v/>
      </c>
    </row>
    <row r="6" spans="1:14">
      <c r="J6" s="124" t="str">
        <f>IFERROR(VLOOKUP(I6,PERIODES!B:F,5,FALSE),"")</f>
        <v/>
      </c>
    </row>
    <row r="7" spans="1:14">
      <c r="J7" s="124" t="str">
        <f>IFERROR(VLOOKUP(I7,PERIODES!B:F,5,FALSE),"")</f>
        <v/>
      </c>
    </row>
    <row r="8" spans="1:14">
      <c r="J8" s="124" t="str">
        <f>IFERROR(VLOOKUP(I8,PERIODES!B:F,5,FALSE),"")</f>
        <v/>
      </c>
    </row>
    <row r="9" spans="1:14">
      <c r="J9" s="124" t="str">
        <f>IFERROR(VLOOKUP(I9,PERIODES!B:F,5,FALSE),"")</f>
        <v/>
      </c>
    </row>
    <row r="10" spans="1:14">
      <c r="J10" s="124" t="str">
        <f>IFERROR(VLOOKUP(I10,PERIODES!B:F,5,FALSE),"")</f>
        <v/>
      </c>
    </row>
    <row r="11" spans="1:14">
      <c r="J11" s="124" t="str">
        <f>IFERROR(VLOOKUP(I11,PERIODES!B:F,5,FALSE),"")</f>
        <v/>
      </c>
    </row>
    <row r="12" spans="1:14">
      <c r="J12" s="124" t="str">
        <f>IFERROR(VLOOKUP(I12,PERIODES!B:F,5,FALSE),"")</f>
        <v/>
      </c>
    </row>
    <row r="13" spans="1:14">
      <c r="J13" s="124" t="str">
        <f>IFERROR(VLOOKUP(I13,PERIODES!B:F,5,FALSE),"")</f>
        <v/>
      </c>
    </row>
    <row r="14" spans="1:14">
      <c r="J14" s="124" t="str">
        <f>IFERROR(VLOOKUP(I14,PERIODES!B:F,5,FALSE),"")</f>
        <v/>
      </c>
    </row>
    <row r="15" spans="1:14">
      <c r="J15" s="124" t="str">
        <f>IFERROR(VLOOKUP(I15,PERIODES!B:F,5,FALSE),"")</f>
        <v/>
      </c>
    </row>
    <row r="16" spans="1:14">
      <c r="J16" s="124" t="str">
        <f>IFERROR(VLOOKUP(I16,PERIODES!B:F,5,FALSE),"")</f>
        <v/>
      </c>
    </row>
    <row r="17" spans="10:10">
      <c r="J17" s="124" t="str">
        <f>IFERROR(VLOOKUP(I17,PERIODES!B:F,5,FALSE),"")</f>
        <v/>
      </c>
    </row>
    <row r="18" spans="10:10">
      <c r="J18" s="124" t="str">
        <f>IFERROR(VLOOKUP(I18,PERIODES!B:F,5,FALSE),"")</f>
        <v/>
      </c>
    </row>
    <row r="19" spans="10:10">
      <c r="J19" s="124" t="str">
        <f>IFERROR(VLOOKUP(I19,PERIODES!B:F,5,FALSE),"")</f>
        <v/>
      </c>
    </row>
    <row r="20" spans="10:10">
      <c r="J20" s="124" t="str">
        <f>IFERROR(VLOOKUP(I20,PERIODES!B:F,5,FALSE),"")</f>
        <v/>
      </c>
    </row>
    <row r="21" spans="10:10">
      <c r="J21" s="124" t="str">
        <f>IFERROR(VLOOKUP(I21,PERIODES!B:F,5,FALSE),"")</f>
        <v/>
      </c>
    </row>
    <row r="22" spans="10:10">
      <c r="J22" s="124" t="str">
        <f>IFERROR(VLOOKUP(I22,PERIODES!B:F,5,FALSE),"")</f>
        <v/>
      </c>
    </row>
    <row r="23" spans="10:10">
      <c r="J23" s="124" t="str">
        <f>IFERROR(VLOOKUP(I23,PERIODES!B:F,5,FALSE),"")</f>
        <v/>
      </c>
    </row>
    <row r="24" spans="10:10">
      <c r="J24" s="124" t="str">
        <f>IFERROR(VLOOKUP(I24,PERIODES!B:F,5,FALSE),"")</f>
        <v/>
      </c>
    </row>
    <row r="25" spans="10:10">
      <c r="J25" s="124" t="str">
        <f>IFERROR(VLOOKUP(I25,PERIODES!B:F,5,FALSE),"")</f>
        <v/>
      </c>
    </row>
    <row r="26" spans="10:10">
      <c r="J26" s="124" t="str">
        <f>IFERROR(VLOOKUP(I26,PERIODES!B:F,5,FALSE),"")</f>
        <v/>
      </c>
    </row>
    <row r="27" spans="10:10">
      <c r="J27" s="124" t="str">
        <f>IFERROR(VLOOKUP(I27,PERIODES!B:F,5,FALSE),"")</f>
        <v/>
      </c>
    </row>
    <row r="28" spans="10:10">
      <c r="J28" s="124" t="str">
        <f>IFERROR(VLOOKUP(I28,PERIODES!B:F,5,FALSE),"")</f>
        <v/>
      </c>
    </row>
    <row r="29" spans="10:10">
      <c r="J29" s="124" t="str">
        <f>IFERROR(VLOOKUP(I29,PERIODES!B:F,5,FALSE),"")</f>
        <v/>
      </c>
    </row>
    <row r="30" spans="10:10">
      <c r="J30" s="124" t="str">
        <f>IFERROR(VLOOKUP(I30,PERIODES!B:F,5,FALSE),"")</f>
        <v/>
      </c>
    </row>
    <row r="31" spans="10:10">
      <c r="J31" s="124" t="str">
        <f>IFERROR(VLOOKUP(I31,PERIODES!B:F,5,FALSE),"")</f>
        <v/>
      </c>
    </row>
    <row r="32" spans="10:10">
      <c r="J32" s="124" t="str">
        <f>IFERROR(VLOOKUP(I32,PERIODES!B:F,5,FALSE),"")</f>
        <v/>
      </c>
    </row>
    <row r="33" spans="10:10">
      <c r="J33" s="124" t="str">
        <f>IFERROR(VLOOKUP(I33,PERIODES!B:F,5,FALSE),"")</f>
        <v/>
      </c>
    </row>
    <row r="34" spans="10:10">
      <c r="J34" s="124" t="str">
        <f>IFERROR(VLOOKUP(I34,PERIODES!B:F,5,FALSE),"")</f>
        <v/>
      </c>
    </row>
    <row r="35" spans="10:10">
      <c r="J35" s="124" t="str">
        <f>IFERROR(VLOOKUP(I35,PERIODES!B:F,5,FALSE),"")</f>
        <v/>
      </c>
    </row>
    <row r="36" spans="10:10">
      <c r="J36" s="124" t="str">
        <f>IFERROR(VLOOKUP(I36,PERIODES!B:F,5,FALSE),"")</f>
        <v/>
      </c>
    </row>
    <row r="37" spans="10:10">
      <c r="J37" s="124" t="str">
        <f>IFERROR(VLOOKUP(I37,PERIODES!B:F,5,FALSE),"")</f>
        <v/>
      </c>
    </row>
    <row r="38" spans="10:10">
      <c r="J38" s="124" t="str">
        <f>IFERROR(VLOOKUP(I38,PERIODES!B:F,5,FALSE),"")</f>
        <v/>
      </c>
    </row>
    <row r="39" spans="10:10">
      <c r="J39" s="124" t="str">
        <f>IFERROR(VLOOKUP(I39,PERIODES!B:F,5,FALSE),"")</f>
        <v/>
      </c>
    </row>
    <row r="40" spans="10:10">
      <c r="J40" s="124" t="str">
        <f>IFERROR(VLOOKUP(I40,PERIODES!B:F,5,FALSE),"")</f>
        <v/>
      </c>
    </row>
    <row r="41" spans="10:10">
      <c r="J41" s="124" t="str">
        <f>IFERROR(VLOOKUP(I41,PERIODES!B:F,5,FALSE),"")</f>
        <v/>
      </c>
    </row>
    <row r="42" spans="10:10">
      <c r="J42" s="124" t="str">
        <f>IFERROR(VLOOKUP(I42,PERIODES!B:F,5,FALSE),"")</f>
        <v/>
      </c>
    </row>
    <row r="43" spans="10:10">
      <c r="J43" s="124" t="str">
        <f>IFERROR(VLOOKUP(I43,PERIODES!B:F,5,FALSE),"")</f>
        <v/>
      </c>
    </row>
    <row r="44" spans="10:10">
      <c r="J44" s="124" t="str">
        <f>IFERROR(VLOOKUP(I44,PERIODES!B:F,5,FALSE),"")</f>
        <v/>
      </c>
    </row>
    <row r="45" spans="10:10">
      <c r="J45" s="124" t="str">
        <f>IFERROR(VLOOKUP(I45,PERIODES!B:F,5,FALSE),"")</f>
        <v/>
      </c>
    </row>
    <row r="46" spans="10:10">
      <c r="J46" s="124" t="str">
        <f>IFERROR(VLOOKUP(I46,PERIODES!B:F,5,FALSE),"")</f>
        <v/>
      </c>
    </row>
    <row r="47" spans="10:10">
      <c r="J47" s="124" t="str">
        <f>IFERROR(VLOOKUP(I47,PERIODES!B:F,5,FALSE),"")</f>
        <v/>
      </c>
    </row>
    <row r="48" spans="10:10">
      <c r="J48" s="124" t="str">
        <f>IFERROR(VLOOKUP(I48,PERIODES!B:F,5,FALSE),"")</f>
        <v/>
      </c>
    </row>
    <row r="49" spans="10:10">
      <c r="J49" s="124" t="str">
        <f>IFERROR(VLOOKUP(I49,PERIODES!B:F,5,FALSE),"")</f>
        <v/>
      </c>
    </row>
    <row r="50" spans="10:10">
      <c r="J50" s="124" t="str">
        <f>IFERROR(VLOOKUP(I50,PERIODES!B:F,5,FALSE),"")</f>
        <v/>
      </c>
    </row>
    <row r="51" spans="10:10">
      <c r="J51" s="124" t="str">
        <f>IFERROR(VLOOKUP(I51,PERIODES!B:F,5,FALSE),"")</f>
        <v/>
      </c>
    </row>
    <row r="52" spans="10:10">
      <c r="J52" s="124" t="str">
        <f>IFERROR(VLOOKUP(I52,PERIODES!B:F,5,FALSE),"")</f>
        <v/>
      </c>
    </row>
    <row r="53" spans="10:10">
      <c r="J53" s="124" t="str">
        <f>IFERROR(VLOOKUP(I53,PERIODES!B:F,5,FALSE),"")</f>
        <v/>
      </c>
    </row>
    <row r="54" spans="10:10">
      <c r="J54" s="124" t="str">
        <f>IFERROR(VLOOKUP(I54,PERIODES!B:F,5,FALSE),"")</f>
        <v/>
      </c>
    </row>
    <row r="55" spans="10:10">
      <c r="J55" s="124" t="str">
        <f>IFERROR(VLOOKUP(I55,PERIODES!B:F,5,FALSE),"")</f>
        <v/>
      </c>
    </row>
    <row r="56" spans="10:10">
      <c r="J56" s="124" t="str">
        <f>IFERROR(VLOOKUP(I56,PERIODES!B:F,5,FALSE),"")</f>
        <v/>
      </c>
    </row>
    <row r="57" spans="10:10">
      <c r="J57" s="124" t="str">
        <f>IFERROR(VLOOKUP(I57,PERIODES!B:F,5,FALSE),"")</f>
        <v/>
      </c>
    </row>
    <row r="58" spans="10:10">
      <c r="J58" s="124" t="str">
        <f>IFERROR(VLOOKUP(I58,PERIODES!B:F,5,FALSE),"")</f>
        <v/>
      </c>
    </row>
    <row r="59" spans="10:10">
      <c r="J59" s="124" t="str">
        <f>IFERROR(VLOOKUP(I59,PERIODES!B:F,5,FALSE),"")</f>
        <v/>
      </c>
    </row>
    <row r="60" spans="10:10">
      <c r="J60" s="124" t="str">
        <f>IFERROR(VLOOKUP(I60,PERIODES!B:F,5,FALSE),"")</f>
        <v/>
      </c>
    </row>
    <row r="61" spans="10:10">
      <c r="J61" s="124" t="str">
        <f>IFERROR(VLOOKUP(I61,PERIODES!B:F,5,FALSE),"")</f>
        <v/>
      </c>
    </row>
    <row r="62" spans="10:10">
      <c r="J62" s="124" t="str">
        <f>IFERROR(VLOOKUP(I62,PERIODES!B:F,5,FALSE),"")</f>
        <v/>
      </c>
    </row>
    <row r="63" spans="10:10">
      <c r="J63" s="124" t="str">
        <f>IFERROR(VLOOKUP(I63,PERIODES!B:F,5,FALSE),"")</f>
        <v/>
      </c>
    </row>
    <row r="64" spans="10:10">
      <c r="J64" s="124" t="str">
        <f>IFERROR(VLOOKUP(I64,PERIODES!B:F,5,FALSE),"")</f>
        <v/>
      </c>
    </row>
    <row r="65" spans="10:10">
      <c r="J65" s="124" t="str">
        <f>IFERROR(VLOOKUP(I65,PERIODES!B:F,5,FALSE),"")</f>
        <v/>
      </c>
    </row>
    <row r="66" spans="10:10">
      <c r="J66" s="124" t="str">
        <f>IFERROR(VLOOKUP(I66,PERIODES!B:F,5,FALSE),"")</f>
        <v/>
      </c>
    </row>
    <row r="67" spans="10:10">
      <c r="J67" s="124" t="str">
        <f>IFERROR(VLOOKUP(I67,PERIODES!B:F,5,FALSE),"")</f>
        <v/>
      </c>
    </row>
    <row r="68" spans="10:10">
      <c r="J68" s="124" t="str">
        <f>IFERROR(VLOOKUP(I68,PERIODES!B:F,5,FALSE),"")</f>
        <v/>
      </c>
    </row>
    <row r="69" spans="10:10">
      <c r="J69" s="124" t="str">
        <f>IFERROR(VLOOKUP(I69,PERIODES!B:F,5,FALSE),"")</f>
        <v/>
      </c>
    </row>
    <row r="70" spans="10:10">
      <c r="J70" s="124" t="str">
        <f>IFERROR(VLOOKUP(I70,PERIODES!B:F,5,FALSE),"")</f>
        <v/>
      </c>
    </row>
    <row r="71" spans="10:10">
      <c r="J71" s="124" t="str">
        <f>IFERROR(VLOOKUP(I71,PERIODES!B:F,5,FALSE),"")</f>
        <v/>
      </c>
    </row>
    <row r="72" spans="10:10">
      <c r="J72" s="124" t="str">
        <f>IFERROR(VLOOKUP(I72,PERIODES!B:F,5,FALSE),"")</f>
        <v/>
      </c>
    </row>
    <row r="73" spans="10:10">
      <c r="J73" s="124" t="str">
        <f>IFERROR(VLOOKUP(I73,PERIODES!B:F,5,FALSE),"")</f>
        <v/>
      </c>
    </row>
    <row r="74" spans="10:10">
      <c r="J74" s="124" t="str">
        <f>IFERROR(VLOOKUP(I74,PERIODES!B:F,5,FALSE),"")</f>
        <v/>
      </c>
    </row>
    <row r="75" spans="10:10">
      <c r="J75" s="124" t="str">
        <f>IFERROR(VLOOKUP(I75,PERIODES!B:F,5,FALSE),"")</f>
        <v/>
      </c>
    </row>
    <row r="76" spans="10:10">
      <c r="J76" s="124" t="str">
        <f>IFERROR(VLOOKUP(I76,PERIODES!B:F,5,FALSE),"")</f>
        <v/>
      </c>
    </row>
    <row r="77" spans="10:10">
      <c r="J77" s="124" t="str">
        <f>IFERROR(VLOOKUP(I77,PERIODES!B:F,5,FALSE),"")</f>
        <v/>
      </c>
    </row>
    <row r="78" spans="10:10">
      <c r="J78" s="124" t="str">
        <f>IFERROR(VLOOKUP(I78,PERIODES!B:F,5,FALSE),"")</f>
        <v/>
      </c>
    </row>
    <row r="79" spans="10:10">
      <c r="J79" s="124" t="str">
        <f>IFERROR(VLOOKUP(I79,PERIODES!B:F,5,FALSE),"")</f>
        <v/>
      </c>
    </row>
    <row r="80" spans="10:10">
      <c r="J80" s="124" t="str">
        <f>IFERROR(VLOOKUP(I80,PERIODES!B:F,5,FALSE),"")</f>
        <v/>
      </c>
    </row>
    <row r="81" spans="10:10">
      <c r="J81" s="124" t="str">
        <f>IFERROR(VLOOKUP(I81,PERIODES!B:F,5,FALSE),"")</f>
        <v/>
      </c>
    </row>
    <row r="82" spans="10:10">
      <c r="J82" s="124" t="str">
        <f>IFERROR(VLOOKUP(I82,PERIODES!B:F,5,FALSE),"")</f>
        <v/>
      </c>
    </row>
    <row r="83" spans="10:10">
      <c r="J83" s="124" t="str">
        <f>IFERROR(VLOOKUP(I83,PERIODES!B:F,5,FALSE),"")</f>
        <v/>
      </c>
    </row>
    <row r="84" spans="10:10">
      <c r="J84" s="124" t="str">
        <f>IFERROR(VLOOKUP(I84,PERIODES!B:F,5,FALSE),"")</f>
        <v/>
      </c>
    </row>
    <row r="85" spans="10:10">
      <c r="J85" s="124" t="str">
        <f>IFERROR(VLOOKUP(I85,PERIODES!B:F,5,FALSE),"")</f>
        <v/>
      </c>
    </row>
    <row r="86" spans="10:10">
      <c r="J86" s="124" t="str">
        <f>IFERROR(VLOOKUP(I86,PERIODES!B:F,5,FALSE),"")</f>
        <v/>
      </c>
    </row>
    <row r="87" spans="10:10">
      <c r="J87" s="124" t="str">
        <f>IFERROR(VLOOKUP(I87,PERIODES!B:F,5,FALSE),"")</f>
        <v/>
      </c>
    </row>
    <row r="88" spans="10:10">
      <c r="J88" s="124" t="str">
        <f>IFERROR(VLOOKUP(I88,PERIODES!B:F,5,FALSE),"")</f>
        <v/>
      </c>
    </row>
    <row r="89" spans="10:10">
      <c r="J89" s="124" t="str">
        <f>IFERROR(VLOOKUP(I89,PERIODES!B:F,5,FALSE),"")</f>
        <v/>
      </c>
    </row>
    <row r="90" spans="10:10">
      <c r="J90" s="124" t="str">
        <f>IFERROR(VLOOKUP(I90,PERIODES!B:F,5,FALSE),"")</f>
        <v/>
      </c>
    </row>
    <row r="91" spans="10:10">
      <c r="J91" s="124" t="str">
        <f>IFERROR(VLOOKUP(I91,PERIODES!B:F,5,FALSE),"")</f>
        <v/>
      </c>
    </row>
    <row r="92" spans="10:10">
      <c r="J92" s="124" t="str">
        <f>IFERROR(VLOOKUP(I92,PERIODES!B:F,5,FALSE),"")</f>
        <v/>
      </c>
    </row>
    <row r="93" spans="10:10">
      <c r="J93" s="124" t="str">
        <f>IFERROR(VLOOKUP(I93,PERIODES!B:F,5,FALSE),"")</f>
        <v/>
      </c>
    </row>
    <row r="94" spans="10:10">
      <c r="J94" s="124" t="str">
        <f>IFERROR(VLOOKUP(I94,PERIODES!B:F,5,FALSE),"")</f>
        <v/>
      </c>
    </row>
    <row r="95" spans="10:10">
      <c r="J95" s="124" t="str">
        <f>IFERROR(VLOOKUP(I95,PERIODES!B:F,5,FALSE),"")</f>
        <v/>
      </c>
    </row>
    <row r="96" spans="10:10">
      <c r="J96" s="124" t="str">
        <f>IFERROR(VLOOKUP(I96,PERIODES!B:F,5,FALSE),"")</f>
        <v/>
      </c>
    </row>
    <row r="97" spans="10:10">
      <c r="J97" s="124" t="str">
        <f>IFERROR(VLOOKUP(I97,PERIODES!B:F,5,FALSE),"")</f>
        <v/>
      </c>
    </row>
    <row r="98" spans="10:10">
      <c r="J98" s="124" t="str">
        <f>IFERROR(VLOOKUP(I98,PERIODES!B:F,5,FALSE),"")</f>
        <v/>
      </c>
    </row>
    <row r="99" spans="10:10">
      <c r="J99" s="124" t="str">
        <f>IFERROR(VLOOKUP(I99,PERIODES!B:F,5,FALSE),"")</f>
        <v/>
      </c>
    </row>
    <row r="100" spans="10:10">
      <c r="J100" s="124" t="str">
        <f>IFERROR(VLOOKUP(I100,PERIODES!B:F,5,FALSE),"")</f>
        <v/>
      </c>
    </row>
    <row r="101" spans="10:10">
      <c r="J101" s="124" t="str">
        <f>IFERROR(VLOOKUP(I101,PERIODES!B:F,5,FALSE),"")</f>
        <v/>
      </c>
    </row>
    <row r="102" spans="10:10">
      <c r="J102" s="124" t="str">
        <f>IFERROR(VLOOKUP(I102,PERIODES!B:F,5,FALSE),"")</f>
        <v/>
      </c>
    </row>
    <row r="103" spans="10:10">
      <c r="J103" s="124" t="str">
        <f>IFERROR(VLOOKUP(I103,PERIODES!B:F,5,FALSE),"")</f>
        <v/>
      </c>
    </row>
    <row r="104" spans="10:10">
      <c r="J104" s="124" t="str">
        <f>IFERROR(VLOOKUP(I104,PERIODES!B:F,5,FALSE),"")</f>
        <v/>
      </c>
    </row>
    <row r="105" spans="10:10">
      <c r="J105" s="124" t="str">
        <f>IFERROR(VLOOKUP(I105,PERIODES!B:F,5,FALSE),"")</f>
        <v/>
      </c>
    </row>
    <row r="106" spans="10:10">
      <c r="J106" s="124" t="str">
        <f>IFERROR(VLOOKUP(I106,PERIODES!B:F,5,FALSE),"")</f>
        <v/>
      </c>
    </row>
    <row r="107" spans="10:10">
      <c r="J107" s="124" t="str">
        <f>IFERROR(VLOOKUP(I107,PERIODES!B:F,5,FALSE),"")</f>
        <v/>
      </c>
    </row>
    <row r="108" spans="10:10">
      <c r="J108" s="124" t="str">
        <f>IFERROR(VLOOKUP(I108,PERIODES!B:F,5,FALSE),"")</f>
        <v/>
      </c>
    </row>
    <row r="109" spans="10:10">
      <c r="J109" s="124" t="str">
        <f>IFERROR(VLOOKUP(I109,PERIODES!B:F,5,FALSE),"")</f>
        <v/>
      </c>
    </row>
    <row r="110" spans="10:10">
      <c r="J110" s="124" t="str">
        <f>IFERROR(VLOOKUP(I110,PERIODES!B:F,5,FALSE),"")</f>
        <v/>
      </c>
    </row>
    <row r="111" spans="10:10">
      <c r="J111" s="124" t="str">
        <f>IFERROR(VLOOKUP(I111,PERIODES!B:F,5,FALSE),"")</f>
        <v/>
      </c>
    </row>
    <row r="112" spans="10:10">
      <c r="J112" s="124" t="str">
        <f>IFERROR(VLOOKUP(I112,PERIODES!B:F,5,FALSE),"")</f>
        <v/>
      </c>
    </row>
    <row r="113" spans="10:10">
      <c r="J113" s="124" t="str">
        <f>IFERROR(VLOOKUP(I113,PERIODES!B:F,5,FALSE),"")</f>
        <v/>
      </c>
    </row>
    <row r="114" spans="10:10">
      <c r="J114" s="124" t="str">
        <f>IFERROR(VLOOKUP(I114,PERIODES!B:F,5,FALSE),"")</f>
        <v/>
      </c>
    </row>
    <row r="115" spans="10:10">
      <c r="J115" s="124" t="str">
        <f>IFERROR(VLOOKUP(I115,PERIODES!B:F,5,FALSE),"")</f>
        <v/>
      </c>
    </row>
    <row r="116" spans="10:10">
      <c r="J116" s="124" t="str">
        <f>IFERROR(VLOOKUP(I116,PERIODES!B:F,5,FALSE),"")</f>
        <v/>
      </c>
    </row>
    <row r="117" spans="10:10">
      <c r="J117" s="124" t="str">
        <f>IFERROR(VLOOKUP(I117,PERIODES!B:F,5,FALSE),"")</f>
        <v/>
      </c>
    </row>
    <row r="118" spans="10:10">
      <c r="J118" s="124" t="str">
        <f>IFERROR(VLOOKUP(I118,PERIODES!B:F,5,FALSE),"")</f>
        <v/>
      </c>
    </row>
    <row r="119" spans="10:10">
      <c r="J119" s="124" t="str">
        <f>IFERROR(VLOOKUP(I119,PERIODES!B:F,5,FALSE),"")</f>
        <v/>
      </c>
    </row>
    <row r="120" spans="10:10">
      <c r="J120" s="124" t="str">
        <f>IFERROR(VLOOKUP(I120,PERIODES!B:F,5,FALSE),"")</f>
        <v/>
      </c>
    </row>
  </sheetData>
  <sheetProtection sheet="1" objects="1" scenarios="1" autoFilter="0"/>
  <autoFilter ref="A1:J1" xr:uid="{00000000-0009-0000-0000-000003000000}"/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">
    <tabColor rgb="FF92D050"/>
  </sheetPr>
  <dimension ref="A1:M504"/>
  <sheetViews>
    <sheetView workbookViewId="0">
      <selection activeCell="A2" sqref="A2:XFD3"/>
    </sheetView>
  </sheetViews>
  <sheetFormatPr baseColWidth="10" defaultRowHeight="16"/>
  <cols>
    <col min="1" max="1" width="19.1640625" style="181" customWidth="1"/>
    <col min="2" max="2" width="16.33203125" style="181" customWidth="1"/>
    <col min="3" max="3" width="11.6640625" style="181" bestFit="1" customWidth="1"/>
    <col min="4" max="7" width="11" style="181"/>
    <col min="8" max="8" width="39.1640625" style="181" customWidth="1"/>
    <col min="9" max="9" width="14.1640625" style="181" customWidth="1"/>
  </cols>
  <sheetData>
    <row r="1" spans="1:13">
      <c r="A1" s="161" t="s">
        <v>67</v>
      </c>
      <c r="B1" s="161" t="s">
        <v>70</v>
      </c>
      <c r="C1" s="161" t="s">
        <v>75</v>
      </c>
      <c r="D1" s="162" t="s">
        <v>50</v>
      </c>
      <c r="E1" s="163" t="s">
        <v>51</v>
      </c>
      <c r="F1" s="164" t="s">
        <v>19</v>
      </c>
      <c r="G1" s="161" t="s">
        <v>0</v>
      </c>
      <c r="H1" s="161" t="s">
        <v>68</v>
      </c>
      <c r="I1" s="175" t="s">
        <v>79</v>
      </c>
      <c r="M1" s="166"/>
    </row>
    <row r="2" spans="1:13">
      <c r="I2" s="20" t="str">
        <f>IFERROR(VLOOKUP(H2,PERIODES!B:F,5,FALSE),"")</f>
        <v/>
      </c>
    </row>
    <row r="3" spans="1:13">
      <c r="I3" s="20" t="str">
        <f>IFERROR(VLOOKUP(H3,PERIODES!B:F,5,FALSE),"")</f>
        <v/>
      </c>
    </row>
    <row r="4" spans="1:13">
      <c r="I4" s="20" t="str">
        <f>IFERROR(VLOOKUP(H4,PERIODES!B:F,5,FALSE),"")</f>
        <v/>
      </c>
    </row>
    <row r="5" spans="1:13">
      <c r="I5" s="20" t="str">
        <f>IFERROR(VLOOKUP(H5,PERIODES!B:F,5,FALSE),"")</f>
        <v/>
      </c>
    </row>
    <row r="6" spans="1:13">
      <c r="I6" s="20" t="str">
        <f>IFERROR(VLOOKUP(H6,PERIODES!B:F,5,FALSE),"")</f>
        <v/>
      </c>
    </row>
    <row r="7" spans="1:13">
      <c r="I7" s="20" t="str">
        <f>IFERROR(VLOOKUP(H7,PERIODES!B:F,5,FALSE),"")</f>
        <v/>
      </c>
    </row>
    <row r="8" spans="1:13">
      <c r="I8" s="20" t="str">
        <f>IFERROR(VLOOKUP(H8,PERIODES!B:F,5,FALSE),"")</f>
        <v/>
      </c>
    </row>
    <row r="9" spans="1:13">
      <c r="I9" s="20" t="str">
        <f>IFERROR(VLOOKUP(H9,PERIODES!B:F,5,FALSE),"")</f>
        <v/>
      </c>
    </row>
    <row r="10" spans="1:13">
      <c r="I10" s="20" t="str">
        <f>IFERROR(VLOOKUP(H10,PERIODES!B:F,5,FALSE),"")</f>
        <v/>
      </c>
    </row>
    <row r="11" spans="1:13">
      <c r="I11" s="20" t="str">
        <f>IFERROR(VLOOKUP(H11,PERIODES!B:F,5,FALSE),"")</f>
        <v/>
      </c>
    </row>
    <row r="12" spans="1:13">
      <c r="I12" s="20" t="str">
        <f>IFERROR(VLOOKUP(H12,PERIODES!B:F,5,FALSE),"")</f>
        <v/>
      </c>
    </row>
    <row r="13" spans="1:13">
      <c r="I13" s="20" t="str">
        <f>IFERROR(VLOOKUP(H13,PERIODES!B:F,5,FALSE),"")</f>
        <v/>
      </c>
    </row>
    <row r="14" spans="1:13">
      <c r="I14" s="20" t="str">
        <f>IFERROR(VLOOKUP(H14,PERIODES!B:F,5,FALSE),"")</f>
        <v/>
      </c>
    </row>
    <row r="15" spans="1:13">
      <c r="I15" s="20" t="str">
        <f>IFERROR(VLOOKUP(H15,PERIODES!B:F,5,FALSE),"")</f>
        <v/>
      </c>
    </row>
    <row r="16" spans="1:13">
      <c r="I16" s="20" t="str">
        <f>IFERROR(VLOOKUP(H16,PERIODES!B:F,5,FALSE),"")</f>
        <v/>
      </c>
    </row>
    <row r="17" spans="9:9">
      <c r="I17" s="20" t="str">
        <f>IFERROR(VLOOKUP(H17,PERIODES!B:F,5,FALSE),"")</f>
        <v/>
      </c>
    </row>
    <row r="18" spans="9:9">
      <c r="I18" s="20" t="str">
        <f>IFERROR(VLOOKUP(H18,PERIODES!B:F,5,FALSE),"")</f>
        <v/>
      </c>
    </row>
    <row r="19" spans="9:9">
      <c r="I19" s="20" t="str">
        <f>IFERROR(VLOOKUP(H19,PERIODES!B:F,5,FALSE),"")</f>
        <v/>
      </c>
    </row>
    <row r="20" spans="9:9">
      <c r="I20" s="20" t="str">
        <f>IFERROR(VLOOKUP(H20,PERIODES!B:F,5,FALSE),"")</f>
        <v/>
      </c>
    </row>
    <row r="21" spans="9:9">
      <c r="I21" s="20" t="str">
        <f>IFERROR(VLOOKUP(H21,PERIODES!B:F,5,FALSE),"")</f>
        <v/>
      </c>
    </row>
    <row r="22" spans="9:9">
      <c r="I22" s="20" t="str">
        <f>IFERROR(VLOOKUP(H22,PERIODES!B:F,5,FALSE),"")</f>
        <v/>
      </c>
    </row>
    <row r="23" spans="9:9">
      <c r="I23" s="20" t="str">
        <f>IFERROR(VLOOKUP(H23,PERIODES!B:F,5,FALSE),"")</f>
        <v/>
      </c>
    </row>
    <row r="24" spans="9:9">
      <c r="I24" s="20" t="str">
        <f>IFERROR(VLOOKUP(H24,PERIODES!B:F,5,FALSE),"")</f>
        <v/>
      </c>
    </row>
    <row r="25" spans="9:9">
      <c r="I25" s="20" t="str">
        <f>IFERROR(VLOOKUP(H25,PERIODES!B:F,5,FALSE),"")</f>
        <v/>
      </c>
    </row>
    <row r="26" spans="9:9">
      <c r="I26" s="20" t="str">
        <f>IFERROR(VLOOKUP(H26,PERIODES!B:F,5,FALSE),"")</f>
        <v/>
      </c>
    </row>
    <row r="27" spans="9:9">
      <c r="I27" s="20" t="str">
        <f>IFERROR(VLOOKUP(H27,PERIODES!B:F,5,FALSE),"")</f>
        <v/>
      </c>
    </row>
    <row r="28" spans="9:9">
      <c r="I28" s="20" t="str">
        <f>IFERROR(VLOOKUP(H28,PERIODES!B:F,5,FALSE),"")</f>
        <v/>
      </c>
    </row>
    <row r="29" spans="9:9">
      <c r="I29" s="20" t="str">
        <f>IFERROR(VLOOKUP(H29,PERIODES!B:F,5,FALSE),"")</f>
        <v/>
      </c>
    </row>
    <row r="30" spans="9:9">
      <c r="I30" s="20" t="str">
        <f>IFERROR(VLOOKUP(H30,PERIODES!B:F,5,FALSE),"")</f>
        <v/>
      </c>
    </row>
    <row r="31" spans="9:9">
      <c r="I31" s="20" t="str">
        <f>IFERROR(VLOOKUP(H31,PERIODES!B:F,5,FALSE),"")</f>
        <v/>
      </c>
    </row>
    <row r="32" spans="9:9">
      <c r="I32" s="20" t="str">
        <f>IFERROR(VLOOKUP(H32,PERIODES!B:F,5,FALSE),"")</f>
        <v/>
      </c>
    </row>
    <row r="33" spans="9:9">
      <c r="I33" s="20" t="str">
        <f>IFERROR(VLOOKUP(H33,PERIODES!B:F,5,FALSE),"")</f>
        <v/>
      </c>
    </row>
    <row r="34" spans="9:9">
      <c r="I34" s="20" t="str">
        <f>IFERROR(VLOOKUP(H34,PERIODES!B:F,5,FALSE),"")</f>
        <v/>
      </c>
    </row>
    <row r="35" spans="9:9">
      <c r="I35" s="20" t="str">
        <f>IFERROR(VLOOKUP(H35,PERIODES!B:F,5,FALSE),"")</f>
        <v/>
      </c>
    </row>
    <row r="36" spans="9:9">
      <c r="I36" s="20" t="str">
        <f>IFERROR(VLOOKUP(H36,PERIODES!B:F,5,FALSE),"")</f>
        <v/>
      </c>
    </row>
    <row r="37" spans="9:9">
      <c r="I37" s="20" t="str">
        <f>IFERROR(VLOOKUP(H37,PERIODES!B:F,5,FALSE),"")</f>
        <v/>
      </c>
    </row>
    <row r="38" spans="9:9">
      <c r="I38" s="20" t="str">
        <f>IFERROR(VLOOKUP(H38,PERIODES!B:F,5,FALSE),"")</f>
        <v/>
      </c>
    </row>
    <row r="39" spans="9:9">
      <c r="I39" s="20" t="str">
        <f>IFERROR(VLOOKUP(H39,PERIODES!B:F,5,FALSE),"")</f>
        <v/>
      </c>
    </row>
    <row r="40" spans="9:9">
      <c r="I40" s="20" t="str">
        <f>IFERROR(VLOOKUP(H40,PERIODES!B:F,5,FALSE),"")</f>
        <v/>
      </c>
    </row>
    <row r="41" spans="9:9">
      <c r="I41" s="20" t="str">
        <f>IFERROR(VLOOKUP(H41,PERIODES!B:F,5,FALSE),"")</f>
        <v/>
      </c>
    </row>
    <row r="42" spans="9:9">
      <c r="I42" s="20" t="str">
        <f>IFERROR(VLOOKUP(H42,PERIODES!B:F,5,FALSE),"")</f>
        <v/>
      </c>
    </row>
    <row r="43" spans="9:9">
      <c r="I43" s="20" t="str">
        <f>IFERROR(VLOOKUP(H43,PERIODES!B:F,5,FALSE),"")</f>
        <v/>
      </c>
    </row>
    <row r="44" spans="9:9">
      <c r="I44" s="20" t="str">
        <f>IFERROR(VLOOKUP(H44,PERIODES!B:F,5,FALSE),"")</f>
        <v/>
      </c>
    </row>
    <row r="45" spans="9:9">
      <c r="I45" s="20" t="str">
        <f>IFERROR(VLOOKUP(H45,PERIODES!B:F,5,FALSE),"")</f>
        <v/>
      </c>
    </row>
    <row r="46" spans="9:9">
      <c r="I46" s="20" t="str">
        <f>IFERROR(VLOOKUP(H46,PERIODES!B:F,5,FALSE),"")</f>
        <v/>
      </c>
    </row>
    <row r="47" spans="9:9">
      <c r="I47" s="20" t="str">
        <f>IFERROR(VLOOKUP(H47,PERIODES!B:F,5,FALSE),"")</f>
        <v/>
      </c>
    </row>
    <row r="48" spans="9:9">
      <c r="I48" s="20" t="str">
        <f>IFERROR(VLOOKUP(H48,PERIODES!B:F,5,FALSE),"")</f>
        <v/>
      </c>
    </row>
    <row r="49" spans="9:9">
      <c r="I49" s="20" t="str">
        <f>IFERROR(VLOOKUP(H49,PERIODES!B:F,5,FALSE),"")</f>
        <v/>
      </c>
    </row>
    <row r="50" spans="9:9">
      <c r="I50" s="20" t="str">
        <f>IFERROR(VLOOKUP(H50,PERIODES!B:F,5,FALSE),"")</f>
        <v/>
      </c>
    </row>
    <row r="51" spans="9:9">
      <c r="I51" s="20" t="str">
        <f>IFERROR(VLOOKUP(H51,PERIODES!B:F,5,FALSE),"")</f>
        <v/>
      </c>
    </row>
    <row r="52" spans="9:9">
      <c r="I52" s="20" t="str">
        <f>IFERROR(VLOOKUP(H52,PERIODES!B:F,5,FALSE),"")</f>
        <v/>
      </c>
    </row>
    <row r="53" spans="9:9">
      <c r="I53" s="20" t="str">
        <f>IFERROR(VLOOKUP(H53,PERIODES!B:F,5,FALSE),"")</f>
        <v/>
      </c>
    </row>
    <row r="54" spans="9:9">
      <c r="I54" s="20" t="str">
        <f>IFERROR(VLOOKUP(H54,PERIODES!B:F,5,FALSE),"")</f>
        <v/>
      </c>
    </row>
    <row r="55" spans="9:9">
      <c r="I55" s="20" t="str">
        <f>IFERROR(VLOOKUP(H55,PERIODES!B:F,5,FALSE),"")</f>
        <v/>
      </c>
    </row>
    <row r="56" spans="9:9">
      <c r="I56" s="20" t="str">
        <f>IFERROR(VLOOKUP(H56,PERIODES!B:F,5,FALSE),"")</f>
        <v/>
      </c>
    </row>
    <row r="57" spans="9:9">
      <c r="I57" s="20" t="str">
        <f>IFERROR(VLOOKUP(H57,PERIODES!B:F,5,FALSE),"")</f>
        <v/>
      </c>
    </row>
    <row r="58" spans="9:9">
      <c r="I58" s="20" t="str">
        <f>IFERROR(VLOOKUP(H58,PERIODES!B:F,5,FALSE),"")</f>
        <v/>
      </c>
    </row>
    <row r="59" spans="9:9">
      <c r="I59" s="20" t="str">
        <f>IFERROR(VLOOKUP(H59,PERIODES!B:F,5,FALSE),"")</f>
        <v/>
      </c>
    </row>
    <row r="60" spans="9:9">
      <c r="I60" s="20" t="str">
        <f>IFERROR(VLOOKUP(H60,PERIODES!B:F,5,FALSE),"")</f>
        <v/>
      </c>
    </row>
    <row r="61" spans="9:9">
      <c r="I61" s="20" t="str">
        <f>IFERROR(VLOOKUP(H61,PERIODES!B:F,5,FALSE),"")</f>
        <v/>
      </c>
    </row>
    <row r="62" spans="9:9">
      <c r="I62" s="20" t="str">
        <f>IFERROR(VLOOKUP(H62,PERIODES!B:F,5,FALSE),"")</f>
        <v/>
      </c>
    </row>
    <row r="63" spans="9:9">
      <c r="I63" s="20" t="str">
        <f>IFERROR(VLOOKUP(H63,PERIODES!B:F,5,FALSE),"")</f>
        <v/>
      </c>
    </row>
    <row r="64" spans="9:9">
      <c r="I64" s="20" t="str">
        <f>IFERROR(VLOOKUP(H64,PERIODES!B:F,5,FALSE),"")</f>
        <v/>
      </c>
    </row>
    <row r="65" spans="9:9">
      <c r="I65" s="20" t="str">
        <f>IFERROR(VLOOKUP(H65,PERIODES!B:F,5,FALSE),"")</f>
        <v/>
      </c>
    </row>
    <row r="66" spans="9:9">
      <c r="I66" s="20" t="str">
        <f>IFERROR(VLOOKUP(H66,PERIODES!B:F,5,FALSE),"")</f>
        <v/>
      </c>
    </row>
    <row r="67" spans="9:9">
      <c r="I67" s="20" t="str">
        <f>IFERROR(VLOOKUP(H67,PERIODES!B:F,5,FALSE),"")</f>
        <v/>
      </c>
    </row>
    <row r="68" spans="9:9">
      <c r="I68" s="20" t="str">
        <f>IFERROR(VLOOKUP(H68,PERIODES!B:F,5,FALSE),"")</f>
        <v/>
      </c>
    </row>
    <row r="69" spans="9:9">
      <c r="I69" s="20" t="str">
        <f>IFERROR(VLOOKUP(H69,PERIODES!B:F,5,FALSE),"")</f>
        <v/>
      </c>
    </row>
    <row r="70" spans="9:9">
      <c r="I70" s="20" t="str">
        <f>IFERROR(VLOOKUP(H70,PERIODES!B:F,5,FALSE),"")</f>
        <v/>
      </c>
    </row>
    <row r="71" spans="9:9">
      <c r="I71" s="20" t="str">
        <f>IFERROR(VLOOKUP(H71,PERIODES!B:F,5,FALSE),"")</f>
        <v/>
      </c>
    </row>
    <row r="72" spans="9:9">
      <c r="I72" s="20" t="str">
        <f>IFERROR(VLOOKUP(H72,PERIODES!B:F,5,FALSE),"")</f>
        <v/>
      </c>
    </row>
    <row r="73" spans="9:9">
      <c r="I73" s="20" t="str">
        <f>IFERROR(VLOOKUP(H73,PERIODES!B:F,5,FALSE),"")</f>
        <v/>
      </c>
    </row>
    <row r="74" spans="9:9">
      <c r="I74" s="20" t="str">
        <f>IFERROR(VLOOKUP(H74,PERIODES!B:F,5,FALSE),"")</f>
        <v/>
      </c>
    </row>
    <row r="75" spans="9:9">
      <c r="I75" s="20" t="str">
        <f>IFERROR(VLOOKUP(H75,PERIODES!B:F,5,FALSE),"")</f>
        <v/>
      </c>
    </row>
    <row r="76" spans="9:9">
      <c r="I76" s="20" t="str">
        <f>IFERROR(VLOOKUP(H76,PERIODES!B:F,5,FALSE),"")</f>
        <v/>
      </c>
    </row>
    <row r="77" spans="9:9">
      <c r="I77" s="20" t="str">
        <f>IFERROR(VLOOKUP(H77,PERIODES!B:F,5,FALSE),"")</f>
        <v/>
      </c>
    </row>
    <row r="78" spans="9:9">
      <c r="I78" s="20" t="str">
        <f>IFERROR(VLOOKUP(H78,PERIODES!B:F,5,FALSE),"")</f>
        <v/>
      </c>
    </row>
    <row r="79" spans="9:9">
      <c r="I79" s="20" t="str">
        <f>IFERROR(VLOOKUP(H79,PERIODES!B:F,5,FALSE),"")</f>
        <v/>
      </c>
    </row>
    <row r="80" spans="9:9">
      <c r="I80" s="20" t="str">
        <f>IFERROR(VLOOKUP(H80,PERIODES!B:F,5,FALSE),"")</f>
        <v/>
      </c>
    </row>
    <row r="81" spans="9:9">
      <c r="I81" s="20" t="str">
        <f>IFERROR(VLOOKUP(H81,PERIODES!B:F,5,FALSE),"")</f>
        <v/>
      </c>
    </row>
    <row r="82" spans="9:9">
      <c r="I82" s="20" t="str">
        <f>IFERROR(VLOOKUP(H82,PERIODES!B:F,5,FALSE),"")</f>
        <v/>
      </c>
    </row>
    <row r="83" spans="9:9">
      <c r="I83" s="20" t="str">
        <f>IFERROR(VLOOKUP(H83,PERIODES!B:F,5,FALSE),"")</f>
        <v/>
      </c>
    </row>
    <row r="84" spans="9:9">
      <c r="I84" s="20" t="str">
        <f>IFERROR(VLOOKUP(H84,PERIODES!B:F,5,FALSE),"")</f>
        <v/>
      </c>
    </row>
    <row r="85" spans="9:9">
      <c r="I85" s="20" t="str">
        <f>IFERROR(VLOOKUP(H85,PERIODES!B:F,5,FALSE),"")</f>
        <v/>
      </c>
    </row>
    <row r="86" spans="9:9">
      <c r="I86" s="20" t="str">
        <f>IFERROR(VLOOKUP(H86,PERIODES!B:F,5,FALSE),"")</f>
        <v/>
      </c>
    </row>
    <row r="87" spans="9:9">
      <c r="I87" s="20" t="str">
        <f>IFERROR(VLOOKUP(H87,PERIODES!B:F,5,FALSE),"")</f>
        <v/>
      </c>
    </row>
    <row r="88" spans="9:9">
      <c r="I88" s="20" t="str">
        <f>IFERROR(VLOOKUP(H88,PERIODES!B:F,5,FALSE),"")</f>
        <v/>
      </c>
    </row>
    <row r="89" spans="9:9">
      <c r="I89" s="20" t="str">
        <f>IFERROR(VLOOKUP(H89,PERIODES!B:F,5,FALSE),"")</f>
        <v/>
      </c>
    </row>
    <row r="90" spans="9:9">
      <c r="I90" s="20" t="str">
        <f>IFERROR(VLOOKUP(H90,PERIODES!B:F,5,FALSE),"")</f>
        <v/>
      </c>
    </row>
    <row r="91" spans="9:9">
      <c r="I91" s="20" t="str">
        <f>IFERROR(VLOOKUP(H91,PERIODES!B:F,5,FALSE),"")</f>
        <v/>
      </c>
    </row>
    <row r="92" spans="9:9">
      <c r="I92" s="20" t="str">
        <f>IFERROR(VLOOKUP(H92,PERIODES!B:F,5,FALSE),"")</f>
        <v/>
      </c>
    </row>
    <row r="93" spans="9:9">
      <c r="I93" s="20" t="str">
        <f>IFERROR(VLOOKUP(H93,PERIODES!B:F,5,FALSE),"")</f>
        <v/>
      </c>
    </row>
    <row r="94" spans="9:9">
      <c r="I94" s="20" t="str">
        <f>IFERROR(VLOOKUP(H94,PERIODES!B:F,5,FALSE),"")</f>
        <v/>
      </c>
    </row>
    <row r="95" spans="9:9">
      <c r="I95" s="20" t="str">
        <f>IFERROR(VLOOKUP(H95,PERIODES!B:F,5,FALSE),"")</f>
        <v/>
      </c>
    </row>
    <row r="96" spans="9:9">
      <c r="I96" s="20" t="str">
        <f>IFERROR(VLOOKUP(H96,PERIODES!B:F,5,FALSE),"")</f>
        <v/>
      </c>
    </row>
    <row r="97" spans="9:9">
      <c r="I97" s="20" t="str">
        <f>IFERROR(VLOOKUP(H97,PERIODES!B:F,5,FALSE),"")</f>
        <v/>
      </c>
    </row>
    <row r="98" spans="9:9">
      <c r="I98" s="20" t="str">
        <f>IFERROR(VLOOKUP(H98,PERIODES!B:F,5,FALSE),"")</f>
        <v/>
      </c>
    </row>
    <row r="99" spans="9:9">
      <c r="I99" s="20" t="str">
        <f>IFERROR(VLOOKUP(H99,PERIODES!B:F,5,FALSE),"")</f>
        <v/>
      </c>
    </row>
    <row r="100" spans="9:9">
      <c r="I100" s="20" t="str">
        <f>IFERROR(VLOOKUP(H100,PERIODES!B:F,5,FALSE),"")</f>
        <v/>
      </c>
    </row>
    <row r="101" spans="9:9">
      <c r="I101" s="20" t="str">
        <f>IFERROR(VLOOKUP(H101,PERIODES!B:F,5,FALSE),"")</f>
        <v/>
      </c>
    </row>
    <row r="102" spans="9:9">
      <c r="I102" s="20" t="str">
        <f>IFERROR(VLOOKUP(H102,PERIODES!B:F,5,FALSE),"")</f>
        <v/>
      </c>
    </row>
    <row r="103" spans="9:9">
      <c r="I103" s="20" t="str">
        <f>IFERROR(VLOOKUP(H103,PERIODES!B:F,5,FALSE),"")</f>
        <v/>
      </c>
    </row>
    <row r="104" spans="9:9">
      <c r="I104" s="20" t="str">
        <f>IFERROR(VLOOKUP(H104,PERIODES!B:F,5,FALSE),"")</f>
        <v/>
      </c>
    </row>
    <row r="105" spans="9:9">
      <c r="I105" s="20" t="str">
        <f>IFERROR(VLOOKUP(H105,PERIODES!B:F,5,FALSE),"")</f>
        <v/>
      </c>
    </row>
    <row r="106" spans="9:9">
      <c r="I106" s="20" t="str">
        <f>IFERROR(VLOOKUP(H106,PERIODES!B:F,5,FALSE),"")</f>
        <v/>
      </c>
    </row>
    <row r="107" spans="9:9">
      <c r="I107" s="20" t="str">
        <f>IFERROR(VLOOKUP(H107,PERIODES!B:F,5,FALSE),"")</f>
        <v/>
      </c>
    </row>
    <row r="108" spans="9:9">
      <c r="I108" s="20" t="str">
        <f>IFERROR(VLOOKUP(H108,PERIODES!B:F,5,FALSE),"")</f>
        <v/>
      </c>
    </row>
    <row r="109" spans="9:9">
      <c r="I109" s="20" t="str">
        <f>IFERROR(VLOOKUP(H109,PERIODES!B:F,5,FALSE),"")</f>
        <v/>
      </c>
    </row>
    <row r="110" spans="9:9">
      <c r="I110" s="20" t="str">
        <f>IFERROR(VLOOKUP(H110,PERIODES!B:F,5,FALSE),"")</f>
        <v/>
      </c>
    </row>
    <row r="111" spans="9:9">
      <c r="I111" s="20" t="str">
        <f>IFERROR(VLOOKUP(H111,PERIODES!B:F,5,FALSE),"")</f>
        <v/>
      </c>
    </row>
    <row r="112" spans="9:9">
      <c r="I112" s="20" t="str">
        <f>IFERROR(VLOOKUP(H112,PERIODES!B:F,5,FALSE),"")</f>
        <v/>
      </c>
    </row>
    <row r="113" spans="9:9">
      <c r="I113" s="20" t="str">
        <f>IFERROR(VLOOKUP(H113,PERIODES!B:F,5,FALSE),"")</f>
        <v/>
      </c>
    </row>
    <row r="114" spans="9:9">
      <c r="I114" s="20" t="str">
        <f>IFERROR(VLOOKUP(H114,PERIODES!B:F,5,FALSE),"")</f>
        <v/>
      </c>
    </row>
    <row r="115" spans="9:9">
      <c r="I115" s="20" t="str">
        <f>IFERROR(VLOOKUP(H115,PERIODES!B:F,5,FALSE),"")</f>
        <v/>
      </c>
    </row>
    <row r="116" spans="9:9">
      <c r="I116" s="20" t="str">
        <f>IFERROR(VLOOKUP(H116,PERIODES!B:F,5,FALSE),"")</f>
        <v/>
      </c>
    </row>
    <row r="117" spans="9:9">
      <c r="I117" s="20" t="str">
        <f>IFERROR(VLOOKUP(H117,PERIODES!B:F,5,FALSE),"")</f>
        <v/>
      </c>
    </row>
    <row r="118" spans="9:9">
      <c r="I118" s="20" t="str">
        <f>IFERROR(VLOOKUP(H118,PERIODES!B:F,5,FALSE),"")</f>
        <v/>
      </c>
    </row>
    <row r="119" spans="9:9">
      <c r="I119" s="20" t="str">
        <f>IFERROR(VLOOKUP(H119,PERIODES!B:F,5,FALSE),"")</f>
        <v/>
      </c>
    </row>
    <row r="120" spans="9:9">
      <c r="I120" s="20" t="str">
        <f>IFERROR(VLOOKUP(H120,PERIODES!B:F,5,FALSE),"")</f>
        <v/>
      </c>
    </row>
    <row r="121" spans="9:9">
      <c r="I121" s="20" t="str">
        <f>IFERROR(VLOOKUP(H121,PERIODES!B:F,5,FALSE),"")</f>
        <v/>
      </c>
    </row>
    <row r="122" spans="9:9">
      <c r="I122" s="20" t="str">
        <f>IFERROR(VLOOKUP(H122,PERIODES!B:F,5,FALSE),"")</f>
        <v/>
      </c>
    </row>
    <row r="123" spans="9:9">
      <c r="I123" s="20" t="str">
        <f>IFERROR(VLOOKUP(H123,PERIODES!B:F,5,FALSE),"")</f>
        <v/>
      </c>
    </row>
    <row r="124" spans="9:9">
      <c r="I124" s="20" t="str">
        <f>IFERROR(VLOOKUP(H124,PERIODES!B:F,5,FALSE),"")</f>
        <v/>
      </c>
    </row>
    <row r="125" spans="9:9">
      <c r="I125" s="20" t="str">
        <f>IFERROR(VLOOKUP(H125,PERIODES!B:F,5,FALSE),"")</f>
        <v/>
      </c>
    </row>
    <row r="126" spans="9:9">
      <c r="I126" s="20" t="str">
        <f>IFERROR(VLOOKUP(H126,PERIODES!B:F,5,FALSE),"")</f>
        <v/>
      </c>
    </row>
    <row r="127" spans="9:9">
      <c r="I127" s="20" t="str">
        <f>IFERROR(VLOOKUP(H127,PERIODES!B:F,5,FALSE),"")</f>
        <v/>
      </c>
    </row>
    <row r="128" spans="9:9">
      <c r="I128" s="20" t="str">
        <f>IFERROR(VLOOKUP(H128,PERIODES!B:F,5,FALSE),"")</f>
        <v/>
      </c>
    </row>
    <row r="129" spans="9:9">
      <c r="I129" s="20" t="str">
        <f>IFERROR(VLOOKUP(H129,PERIODES!B:F,5,FALSE),"")</f>
        <v/>
      </c>
    </row>
    <row r="130" spans="9:9">
      <c r="I130" s="20" t="str">
        <f>IFERROR(VLOOKUP(H130,PERIODES!B:F,5,FALSE),"")</f>
        <v/>
      </c>
    </row>
    <row r="131" spans="9:9">
      <c r="I131" s="20" t="str">
        <f>IFERROR(VLOOKUP(H131,PERIODES!B:F,5,FALSE),"")</f>
        <v/>
      </c>
    </row>
    <row r="132" spans="9:9">
      <c r="I132" s="20" t="str">
        <f>IFERROR(VLOOKUP(H132,PERIODES!B:F,5,FALSE),"")</f>
        <v/>
      </c>
    </row>
    <row r="133" spans="9:9">
      <c r="I133" s="20" t="str">
        <f>IFERROR(VLOOKUP(H133,PERIODES!B:F,5,FALSE),"")</f>
        <v/>
      </c>
    </row>
    <row r="134" spans="9:9">
      <c r="I134" s="20" t="str">
        <f>IFERROR(VLOOKUP(H134,PERIODES!B:F,5,FALSE),"")</f>
        <v/>
      </c>
    </row>
    <row r="135" spans="9:9">
      <c r="I135" s="20" t="str">
        <f>IFERROR(VLOOKUP(H135,PERIODES!B:F,5,FALSE),"")</f>
        <v/>
      </c>
    </row>
    <row r="136" spans="9:9">
      <c r="I136" s="20" t="str">
        <f>IFERROR(VLOOKUP(H136,PERIODES!B:F,5,FALSE),"")</f>
        <v/>
      </c>
    </row>
    <row r="137" spans="9:9">
      <c r="I137" s="20" t="str">
        <f>IFERROR(VLOOKUP(H137,PERIODES!B:F,5,FALSE),"")</f>
        <v/>
      </c>
    </row>
    <row r="138" spans="9:9">
      <c r="I138" s="20" t="str">
        <f>IFERROR(VLOOKUP(H138,PERIODES!B:F,5,FALSE),"")</f>
        <v/>
      </c>
    </row>
    <row r="139" spans="9:9">
      <c r="I139" s="20" t="str">
        <f>IFERROR(VLOOKUP(H139,PERIODES!B:F,5,FALSE),"")</f>
        <v/>
      </c>
    </row>
    <row r="140" spans="9:9">
      <c r="I140" s="20" t="str">
        <f>IFERROR(VLOOKUP(H140,PERIODES!B:F,5,FALSE),"")</f>
        <v/>
      </c>
    </row>
    <row r="141" spans="9:9">
      <c r="I141" s="20" t="str">
        <f>IFERROR(VLOOKUP(H141,PERIODES!B:F,5,FALSE),"")</f>
        <v/>
      </c>
    </row>
    <row r="142" spans="9:9">
      <c r="I142" s="20" t="str">
        <f>IFERROR(VLOOKUP(H142,PERIODES!B:F,5,FALSE),"")</f>
        <v/>
      </c>
    </row>
    <row r="143" spans="9:9">
      <c r="I143" s="20" t="str">
        <f>IFERROR(VLOOKUP(H143,PERIODES!B:F,5,FALSE),"")</f>
        <v/>
      </c>
    </row>
    <row r="144" spans="9:9">
      <c r="I144" s="20" t="str">
        <f>IFERROR(VLOOKUP(H144,PERIODES!B:F,5,FALSE),"")</f>
        <v/>
      </c>
    </row>
    <row r="145" spans="9:9">
      <c r="I145" s="20" t="str">
        <f>IFERROR(VLOOKUP(H145,PERIODES!B:F,5,FALSE),"")</f>
        <v/>
      </c>
    </row>
    <row r="146" spans="9:9">
      <c r="I146" s="20" t="str">
        <f>IFERROR(VLOOKUP(H146,PERIODES!B:F,5,FALSE),"")</f>
        <v/>
      </c>
    </row>
    <row r="147" spans="9:9">
      <c r="I147" s="20" t="str">
        <f>IFERROR(VLOOKUP(H147,PERIODES!B:F,5,FALSE),"")</f>
        <v/>
      </c>
    </row>
    <row r="148" spans="9:9">
      <c r="I148" s="20" t="str">
        <f>IFERROR(VLOOKUP(H148,PERIODES!B:F,5,FALSE),"")</f>
        <v/>
      </c>
    </row>
    <row r="149" spans="9:9">
      <c r="I149" s="20" t="str">
        <f>IFERROR(VLOOKUP(H149,PERIODES!B:F,5,FALSE),"")</f>
        <v/>
      </c>
    </row>
    <row r="150" spans="9:9">
      <c r="I150" s="20" t="str">
        <f>IFERROR(VLOOKUP(H150,PERIODES!B:F,5,FALSE),"")</f>
        <v/>
      </c>
    </row>
    <row r="151" spans="9:9">
      <c r="I151" s="20" t="str">
        <f>IFERROR(VLOOKUP(H151,PERIODES!B:F,5,FALSE),"")</f>
        <v/>
      </c>
    </row>
    <row r="152" spans="9:9">
      <c r="I152" s="20" t="str">
        <f>IFERROR(VLOOKUP(H152,PERIODES!B:F,5,FALSE),"")</f>
        <v/>
      </c>
    </row>
    <row r="153" spans="9:9">
      <c r="I153" s="20" t="str">
        <f>IFERROR(VLOOKUP(H153,PERIODES!B:F,5,FALSE),"")</f>
        <v/>
      </c>
    </row>
    <row r="154" spans="9:9">
      <c r="I154" s="20" t="str">
        <f>IFERROR(VLOOKUP(H154,PERIODES!B:F,5,FALSE),"")</f>
        <v/>
      </c>
    </row>
    <row r="155" spans="9:9">
      <c r="I155" s="20" t="str">
        <f>IFERROR(VLOOKUP(H155,PERIODES!B:F,5,FALSE),"")</f>
        <v/>
      </c>
    </row>
    <row r="156" spans="9:9">
      <c r="I156" s="20" t="str">
        <f>IFERROR(VLOOKUP(H156,PERIODES!B:F,5,FALSE),"")</f>
        <v/>
      </c>
    </row>
    <row r="157" spans="9:9">
      <c r="I157" s="20" t="str">
        <f>IFERROR(VLOOKUP(H157,PERIODES!B:F,5,FALSE),"")</f>
        <v/>
      </c>
    </row>
    <row r="158" spans="9:9">
      <c r="I158" s="20" t="str">
        <f>IFERROR(VLOOKUP(H158,PERIODES!B:F,5,FALSE),"")</f>
        <v/>
      </c>
    </row>
    <row r="159" spans="9:9">
      <c r="I159" s="20" t="str">
        <f>IFERROR(VLOOKUP(H159,PERIODES!B:F,5,FALSE),"")</f>
        <v/>
      </c>
    </row>
    <row r="160" spans="9:9">
      <c r="I160" s="20" t="str">
        <f>IFERROR(VLOOKUP(H160,PERIODES!B:F,5,FALSE),"")</f>
        <v/>
      </c>
    </row>
    <row r="161" spans="9:9">
      <c r="I161" s="20" t="str">
        <f>IFERROR(VLOOKUP(H161,PERIODES!B:F,5,FALSE),"")</f>
        <v/>
      </c>
    </row>
    <row r="162" spans="9:9">
      <c r="I162" s="20" t="str">
        <f>IFERROR(VLOOKUP(H162,PERIODES!B:F,5,FALSE),"")</f>
        <v/>
      </c>
    </row>
    <row r="163" spans="9:9">
      <c r="I163" s="20" t="str">
        <f>IFERROR(VLOOKUP(H163,PERIODES!B:F,5,FALSE),"")</f>
        <v/>
      </c>
    </row>
    <row r="164" spans="9:9">
      <c r="I164" s="20" t="str">
        <f>IFERROR(VLOOKUP(H164,PERIODES!B:F,5,FALSE),"")</f>
        <v/>
      </c>
    </row>
    <row r="165" spans="9:9">
      <c r="I165" s="20" t="str">
        <f>IFERROR(VLOOKUP(H165,PERIODES!B:F,5,FALSE),"")</f>
        <v/>
      </c>
    </row>
    <row r="166" spans="9:9">
      <c r="I166" s="20" t="str">
        <f>IFERROR(VLOOKUP(H166,PERIODES!B:F,5,FALSE),"")</f>
        <v/>
      </c>
    </row>
    <row r="167" spans="9:9">
      <c r="I167" s="20" t="str">
        <f>IFERROR(VLOOKUP(H167,PERIODES!B:F,5,FALSE),"")</f>
        <v/>
      </c>
    </row>
    <row r="168" spans="9:9">
      <c r="I168" s="20" t="str">
        <f>IFERROR(VLOOKUP(H168,PERIODES!B:F,5,FALSE),"")</f>
        <v/>
      </c>
    </row>
    <row r="169" spans="9:9">
      <c r="I169" s="20" t="str">
        <f>IFERROR(VLOOKUP(H169,PERIODES!B:F,5,FALSE),"")</f>
        <v/>
      </c>
    </row>
    <row r="170" spans="9:9">
      <c r="I170" s="20" t="str">
        <f>IFERROR(VLOOKUP(H170,PERIODES!B:F,5,FALSE),"")</f>
        <v/>
      </c>
    </row>
    <row r="171" spans="9:9">
      <c r="I171" s="20" t="str">
        <f>IFERROR(VLOOKUP(H171,PERIODES!B:F,5,FALSE),"")</f>
        <v/>
      </c>
    </row>
    <row r="172" spans="9:9">
      <c r="I172" s="20" t="str">
        <f>IFERROR(VLOOKUP(H172,PERIODES!B:F,5,FALSE),"")</f>
        <v/>
      </c>
    </row>
    <row r="173" spans="9:9">
      <c r="I173" s="20" t="str">
        <f>IFERROR(VLOOKUP(H173,PERIODES!B:F,5,FALSE),"")</f>
        <v/>
      </c>
    </row>
    <row r="174" spans="9:9">
      <c r="I174" s="20" t="str">
        <f>IFERROR(VLOOKUP(H174,PERIODES!B:F,5,FALSE),"")</f>
        <v/>
      </c>
    </row>
    <row r="175" spans="9:9">
      <c r="I175" s="20" t="str">
        <f>IFERROR(VLOOKUP(H175,PERIODES!B:F,5,FALSE),"")</f>
        <v/>
      </c>
    </row>
    <row r="176" spans="9:9">
      <c r="I176" s="20" t="str">
        <f>IFERROR(VLOOKUP(H176,PERIODES!B:F,5,FALSE),"")</f>
        <v/>
      </c>
    </row>
    <row r="177" spans="9:9">
      <c r="I177" s="20" t="str">
        <f>IFERROR(VLOOKUP(H177,PERIODES!B:F,5,FALSE),"")</f>
        <v/>
      </c>
    </row>
    <row r="178" spans="9:9">
      <c r="I178" s="20" t="str">
        <f>IFERROR(VLOOKUP(H178,PERIODES!B:F,5,FALSE),"")</f>
        <v/>
      </c>
    </row>
    <row r="179" spans="9:9">
      <c r="I179" s="20" t="str">
        <f>IFERROR(VLOOKUP(H179,PERIODES!B:F,5,FALSE),"")</f>
        <v/>
      </c>
    </row>
    <row r="180" spans="9:9">
      <c r="I180" s="20" t="str">
        <f>IFERROR(VLOOKUP(H180,PERIODES!B:F,5,FALSE),"")</f>
        <v/>
      </c>
    </row>
    <row r="181" spans="9:9">
      <c r="I181" s="20" t="str">
        <f>IFERROR(VLOOKUP(H181,PERIODES!B:F,5,FALSE),"")</f>
        <v/>
      </c>
    </row>
    <row r="182" spans="9:9">
      <c r="I182" s="20" t="str">
        <f>IFERROR(VLOOKUP(H182,PERIODES!B:F,5,FALSE),"")</f>
        <v/>
      </c>
    </row>
    <row r="183" spans="9:9">
      <c r="I183" s="20" t="str">
        <f>IFERROR(VLOOKUP(H183,PERIODES!B:F,5,FALSE),"")</f>
        <v/>
      </c>
    </row>
    <row r="184" spans="9:9">
      <c r="I184" s="20" t="str">
        <f>IFERROR(VLOOKUP(H184,PERIODES!B:F,5,FALSE),"")</f>
        <v/>
      </c>
    </row>
    <row r="185" spans="9:9">
      <c r="I185" s="20" t="str">
        <f>IFERROR(VLOOKUP(H185,PERIODES!B:F,5,FALSE),"")</f>
        <v/>
      </c>
    </row>
    <row r="186" spans="9:9">
      <c r="I186" s="20" t="str">
        <f>IFERROR(VLOOKUP(H186,PERIODES!B:F,5,FALSE),"")</f>
        <v/>
      </c>
    </row>
    <row r="187" spans="9:9">
      <c r="I187" s="20" t="str">
        <f>IFERROR(VLOOKUP(H187,PERIODES!B:F,5,FALSE),"")</f>
        <v/>
      </c>
    </row>
    <row r="188" spans="9:9">
      <c r="I188" s="20" t="str">
        <f>IFERROR(VLOOKUP(H188,PERIODES!B:F,5,FALSE),"")</f>
        <v/>
      </c>
    </row>
    <row r="189" spans="9:9">
      <c r="I189" s="20" t="str">
        <f>IFERROR(VLOOKUP(H189,PERIODES!B:F,5,FALSE),"")</f>
        <v/>
      </c>
    </row>
    <row r="190" spans="9:9">
      <c r="I190" s="20" t="str">
        <f>IFERROR(VLOOKUP(H190,PERIODES!B:F,5,FALSE),"")</f>
        <v/>
      </c>
    </row>
    <row r="191" spans="9:9">
      <c r="I191" s="20" t="str">
        <f>IFERROR(VLOOKUP(H191,PERIODES!B:F,5,FALSE),"")</f>
        <v/>
      </c>
    </row>
    <row r="192" spans="9:9">
      <c r="I192" s="20" t="str">
        <f>IFERROR(VLOOKUP(H192,PERIODES!B:F,5,FALSE),"")</f>
        <v/>
      </c>
    </row>
    <row r="193" spans="9:9">
      <c r="I193" s="20" t="str">
        <f>IFERROR(VLOOKUP(H193,PERIODES!B:F,5,FALSE),"")</f>
        <v/>
      </c>
    </row>
    <row r="194" spans="9:9">
      <c r="I194" s="20" t="str">
        <f>IFERROR(VLOOKUP(H194,PERIODES!B:F,5,FALSE),"")</f>
        <v/>
      </c>
    </row>
    <row r="195" spans="9:9">
      <c r="I195" s="20" t="str">
        <f>IFERROR(VLOOKUP(H195,PERIODES!B:F,5,FALSE),"")</f>
        <v/>
      </c>
    </row>
    <row r="196" spans="9:9">
      <c r="I196" s="20" t="str">
        <f>IFERROR(VLOOKUP(H196,PERIODES!B:F,5,FALSE),"")</f>
        <v/>
      </c>
    </row>
    <row r="197" spans="9:9">
      <c r="I197" s="20" t="str">
        <f>IFERROR(VLOOKUP(H197,PERIODES!B:F,5,FALSE),"")</f>
        <v/>
      </c>
    </row>
    <row r="198" spans="9:9">
      <c r="I198" s="20" t="str">
        <f>IFERROR(VLOOKUP(H198,PERIODES!B:F,5,FALSE),"")</f>
        <v/>
      </c>
    </row>
    <row r="199" spans="9:9">
      <c r="I199" s="20" t="str">
        <f>IFERROR(VLOOKUP(H199,PERIODES!B:F,5,FALSE),"")</f>
        <v/>
      </c>
    </row>
    <row r="200" spans="9:9">
      <c r="I200" s="20" t="str">
        <f>IFERROR(VLOOKUP(H200,PERIODES!B:F,5,FALSE),"")</f>
        <v/>
      </c>
    </row>
    <row r="201" spans="9:9">
      <c r="I201" s="20" t="str">
        <f>IFERROR(VLOOKUP(H201,PERIODES!B:F,5,FALSE),"")</f>
        <v/>
      </c>
    </row>
    <row r="202" spans="9:9">
      <c r="I202" s="20" t="str">
        <f>IFERROR(VLOOKUP(H202,PERIODES!B:F,5,FALSE),"")</f>
        <v/>
      </c>
    </row>
    <row r="203" spans="9:9">
      <c r="I203" s="20" t="str">
        <f>IFERROR(VLOOKUP(H203,PERIODES!B:F,5,FALSE),"")</f>
        <v/>
      </c>
    </row>
    <row r="204" spans="9:9">
      <c r="I204" s="20" t="str">
        <f>IFERROR(VLOOKUP(H204,PERIODES!B:F,5,FALSE),"")</f>
        <v/>
      </c>
    </row>
    <row r="205" spans="9:9">
      <c r="I205" s="20" t="str">
        <f>IFERROR(VLOOKUP(H205,PERIODES!B:F,5,FALSE),"")</f>
        <v/>
      </c>
    </row>
    <row r="206" spans="9:9">
      <c r="I206" s="20" t="str">
        <f>IFERROR(VLOOKUP(H206,PERIODES!B:F,5,FALSE),"")</f>
        <v/>
      </c>
    </row>
    <row r="207" spans="9:9">
      <c r="I207" s="20" t="str">
        <f>IFERROR(VLOOKUP(H207,PERIODES!B:F,5,FALSE),"")</f>
        <v/>
      </c>
    </row>
    <row r="208" spans="9:9">
      <c r="I208" s="20" t="str">
        <f>IFERROR(VLOOKUP(H208,PERIODES!B:F,5,FALSE),"")</f>
        <v/>
      </c>
    </row>
    <row r="209" spans="9:9">
      <c r="I209" s="20" t="str">
        <f>IFERROR(VLOOKUP(H209,PERIODES!B:F,5,FALSE),"")</f>
        <v/>
      </c>
    </row>
    <row r="210" spans="9:9">
      <c r="I210" s="20" t="str">
        <f>IFERROR(VLOOKUP(H210,PERIODES!B:F,5,FALSE),"")</f>
        <v/>
      </c>
    </row>
    <row r="211" spans="9:9">
      <c r="I211" s="20" t="str">
        <f>IFERROR(VLOOKUP(H211,PERIODES!B:F,5,FALSE),"")</f>
        <v/>
      </c>
    </row>
    <row r="212" spans="9:9">
      <c r="I212" s="20" t="str">
        <f>IFERROR(VLOOKUP(H212,PERIODES!B:F,5,FALSE),"")</f>
        <v/>
      </c>
    </row>
    <row r="213" spans="9:9">
      <c r="I213" s="20" t="str">
        <f>IFERROR(VLOOKUP(H213,PERIODES!B:F,5,FALSE),"")</f>
        <v/>
      </c>
    </row>
    <row r="214" spans="9:9">
      <c r="I214" s="20" t="str">
        <f>IFERROR(VLOOKUP(H214,PERIODES!B:F,5,FALSE),"")</f>
        <v/>
      </c>
    </row>
    <row r="215" spans="9:9">
      <c r="I215" s="20" t="str">
        <f>IFERROR(VLOOKUP(H215,PERIODES!B:F,5,FALSE),"")</f>
        <v/>
      </c>
    </row>
    <row r="216" spans="9:9">
      <c r="I216" s="20" t="str">
        <f>IFERROR(VLOOKUP(H216,PERIODES!B:F,5,FALSE),"")</f>
        <v/>
      </c>
    </row>
    <row r="217" spans="9:9">
      <c r="I217" s="20" t="str">
        <f>IFERROR(VLOOKUP(H217,PERIODES!B:F,5,FALSE),"")</f>
        <v/>
      </c>
    </row>
    <row r="218" spans="9:9">
      <c r="I218" s="20" t="str">
        <f>IFERROR(VLOOKUP(H218,PERIODES!B:F,5,FALSE),"")</f>
        <v/>
      </c>
    </row>
    <row r="219" spans="9:9">
      <c r="I219" s="20" t="str">
        <f>IFERROR(VLOOKUP(H219,PERIODES!B:F,5,FALSE),"")</f>
        <v/>
      </c>
    </row>
    <row r="220" spans="9:9">
      <c r="I220" s="20" t="str">
        <f>IFERROR(VLOOKUP(H220,PERIODES!B:F,5,FALSE),"")</f>
        <v/>
      </c>
    </row>
    <row r="221" spans="9:9">
      <c r="I221" s="20" t="str">
        <f>IFERROR(VLOOKUP(H221,PERIODES!B:F,5,FALSE),"")</f>
        <v/>
      </c>
    </row>
    <row r="222" spans="9:9">
      <c r="I222" s="20" t="str">
        <f>IFERROR(VLOOKUP(H222,PERIODES!B:F,5,FALSE),"")</f>
        <v/>
      </c>
    </row>
    <row r="223" spans="9:9">
      <c r="I223" s="20" t="str">
        <f>IFERROR(VLOOKUP(H223,PERIODES!B:F,5,FALSE),"")</f>
        <v/>
      </c>
    </row>
    <row r="224" spans="9:9">
      <c r="I224" s="20" t="str">
        <f>IFERROR(VLOOKUP(H224,PERIODES!B:F,5,FALSE),"")</f>
        <v/>
      </c>
    </row>
    <row r="225" spans="9:9">
      <c r="I225" s="20" t="str">
        <f>IFERROR(VLOOKUP(H225,PERIODES!B:F,5,FALSE),"")</f>
        <v/>
      </c>
    </row>
    <row r="226" spans="9:9">
      <c r="I226" s="20" t="str">
        <f>IFERROR(VLOOKUP(H226,PERIODES!B:F,5,FALSE),"")</f>
        <v/>
      </c>
    </row>
    <row r="227" spans="9:9">
      <c r="I227" s="20" t="str">
        <f>IFERROR(VLOOKUP(H227,PERIODES!B:F,5,FALSE),"")</f>
        <v/>
      </c>
    </row>
    <row r="228" spans="9:9">
      <c r="I228" s="20" t="str">
        <f>IFERROR(VLOOKUP(H228,PERIODES!B:F,5,FALSE),"")</f>
        <v/>
      </c>
    </row>
    <row r="229" spans="9:9">
      <c r="I229" s="20" t="str">
        <f>IFERROR(VLOOKUP(H229,PERIODES!B:F,5,FALSE),"")</f>
        <v/>
      </c>
    </row>
    <row r="230" spans="9:9">
      <c r="I230" s="20" t="str">
        <f>IFERROR(VLOOKUP(H230,PERIODES!B:F,5,FALSE),"")</f>
        <v/>
      </c>
    </row>
    <row r="231" spans="9:9">
      <c r="I231" s="20" t="str">
        <f>IFERROR(VLOOKUP(H231,PERIODES!B:F,5,FALSE),"")</f>
        <v/>
      </c>
    </row>
    <row r="232" spans="9:9">
      <c r="I232" s="20" t="str">
        <f>IFERROR(VLOOKUP(H232,PERIODES!B:F,5,FALSE),"")</f>
        <v/>
      </c>
    </row>
    <row r="233" spans="9:9">
      <c r="I233" s="20" t="str">
        <f>IFERROR(VLOOKUP(H233,PERIODES!B:F,5,FALSE),"")</f>
        <v/>
      </c>
    </row>
    <row r="234" spans="9:9">
      <c r="I234" s="20" t="str">
        <f>IFERROR(VLOOKUP(H234,PERIODES!B:F,5,FALSE),"")</f>
        <v/>
      </c>
    </row>
    <row r="235" spans="9:9">
      <c r="I235" s="20" t="str">
        <f>IFERROR(VLOOKUP(H235,PERIODES!B:F,5,FALSE),"")</f>
        <v/>
      </c>
    </row>
    <row r="236" spans="9:9">
      <c r="I236" s="20" t="str">
        <f>IFERROR(VLOOKUP(H236,PERIODES!B:F,5,FALSE),"")</f>
        <v/>
      </c>
    </row>
    <row r="237" spans="9:9">
      <c r="I237" s="20" t="str">
        <f>IFERROR(VLOOKUP(H237,PERIODES!B:F,5,FALSE),"")</f>
        <v/>
      </c>
    </row>
    <row r="238" spans="9:9">
      <c r="I238" s="20" t="str">
        <f>IFERROR(VLOOKUP(H238,PERIODES!B:F,5,FALSE),"")</f>
        <v/>
      </c>
    </row>
    <row r="239" spans="9:9">
      <c r="I239" s="20" t="str">
        <f>IFERROR(VLOOKUP(H239,PERIODES!B:F,5,FALSE),"")</f>
        <v/>
      </c>
    </row>
    <row r="240" spans="9:9">
      <c r="I240" s="20" t="str">
        <f>IFERROR(VLOOKUP(H240,PERIODES!B:F,5,FALSE),"")</f>
        <v/>
      </c>
    </row>
    <row r="241" spans="9:9">
      <c r="I241" s="20" t="str">
        <f>IFERROR(VLOOKUP(H241,PERIODES!B:F,5,FALSE),"")</f>
        <v/>
      </c>
    </row>
    <row r="242" spans="9:9">
      <c r="I242" s="20" t="str">
        <f>IFERROR(VLOOKUP(H242,PERIODES!B:F,5,FALSE),"")</f>
        <v/>
      </c>
    </row>
    <row r="243" spans="9:9">
      <c r="I243" s="20" t="str">
        <f>IFERROR(VLOOKUP(H243,PERIODES!B:F,5,FALSE),"")</f>
        <v/>
      </c>
    </row>
    <row r="244" spans="9:9">
      <c r="I244" s="20" t="str">
        <f>IFERROR(VLOOKUP(H244,PERIODES!B:F,5,FALSE),"")</f>
        <v/>
      </c>
    </row>
    <row r="245" spans="9:9">
      <c r="I245" s="20" t="str">
        <f>IFERROR(VLOOKUP(H245,PERIODES!B:F,5,FALSE),"")</f>
        <v/>
      </c>
    </row>
    <row r="246" spans="9:9">
      <c r="I246" s="20" t="str">
        <f>IFERROR(VLOOKUP(H246,PERIODES!B:F,5,FALSE),"")</f>
        <v/>
      </c>
    </row>
    <row r="247" spans="9:9">
      <c r="I247" s="20" t="str">
        <f>IFERROR(VLOOKUP(H247,PERIODES!B:F,5,FALSE),"")</f>
        <v/>
      </c>
    </row>
    <row r="248" spans="9:9">
      <c r="I248" s="20" t="str">
        <f>IFERROR(VLOOKUP(H248,PERIODES!B:F,5,FALSE),"")</f>
        <v/>
      </c>
    </row>
    <row r="249" spans="9:9">
      <c r="I249" s="20" t="str">
        <f>IFERROR(VLOOKUP(H249,PERIODES!B:F,5,FALSE),"")</f>
        <v/>
      </c>
    </row>
    <row r="250" spans="9:9">
      <c r="I250" s="20" t="str">
        <f>IFERROR(VLOOKUP(H250,PERIODES!B:F,5,FALSE),"")</f>
        <v/>
      </c>
    </row>
    <row r="251" spans="9:9">
      <c r="I251" s="20" t="str">
        <f>IFERROR(VLOOKUP(H251,PERIODES!B:F,5,FALSE),"")</f>
        <v/>
      </c>
    </row>
    <row r="252" spans="9:9">
      <c r="I252" s="20" t="str">
        <f>IFERROR(VLOOKUP(H252,PERIODES!B:F,5,FALSE),"")</f>
        <v/>
      </c>
    </row>
    <row r="253" spans="9:9">
      <c r="I253" s="20" t="str">
        <f>IFERROR(VLOOKUP(H253,PERIODES!B:F,5,FALSE),"")</f>
        <v/>
      </c>
    </row>
    <row r="254" spans="9:9">
      <c r="I254" s="20" t="str">
        <f>IFERROR(VLOOKUP(H254,PERIODES!B:F,5,FALSE),"")</f>
        <v/>
      </c>
    </row>
    <row r="255" spans="9:9">
      <c r="I255" s="20" t="str">
        <f>IFERROR(VLOOKUP(H255,PERIODES!B:F,5,FALSE),"")</f>
        <v/>
      </c>
    </row>
    <row r="256" spans="9:9">
      <c r="I256" s="20" t="str">
        <f>IFERROR(VLOOKUP(H256,PERIODES!B:F,5,FALSE),"")</f>
        <v/>
      </c>
    </row>
    <row r="257" spans="9:9">
      <c r="I257" s="20" t="str">
        <f>IFERROR(VLOOKUP(H257,PERIODES!B:F,5,FALSE),"")</f>
        <v/>
      </c>
    </row>
    <row r="258" spans="9:9">
      <c r="I258" s="20" t="str">
        <f>IFERROR(VLOOKUP(H258,PERIODES!B:F,5,FALSE),"")</f>
        <v/>
      </c>
    </row>
    <row r="259" spans="9:9">
      <c r="I259" s="20" t="str">
        <f>IFERROR(VLOOKUP(H259,PERIODES!B:F,5,FALSE),"")</f>
        <v/>
      </c>
    </row>
    <row r="260" spans="9:9">
      <c r="I260" s="20" t="str">
        <f>IFERROR(VLOOKUP(H260,PERIODES!B:F,5,FALSE),"")</f>
        <v/>
      </c>
    </row>
    <row r="261" spans="9:9">
      <c r="I261" s="20" t="str">
        <f>IFERROR(VLOOKUP(H261,PERIODES!B:F,5,FALSE),"")</f>
        <v/>
      </c>
    </row>
    <row r="262" spans="9:9">
      <c r="I262" s="20" t="str">
        <f>IFERROR(VLOOKUP(H262,PERIODES!B:F,5,FALSE),"")</f>
        <v/>
      </c>
    </row>
    <row r="263" spans="9:9">
      <c r="I263" s="20" t="str">
        <f>IFERROR(VLOOKUP(H263,PERIODES!B:F,5,FALSE),"")</f>
        <v/>
      </c>
    </row>
    <row r="264" spans="9:9">
      <c r="I264" s="20" t="str">
        <f>IFERROR(VLOOKUP(H264,PERIODES!B:F,5,FALSE),"")</f>
        <v/>
      </c>
    </row>
    <row r="265" spans="9:9">
      <c r="I265" s="20" t="str">
        <f>IFERROR(VLOOKUP(H265,PERIODES!B:F,5,FALSE),"")</f>
        <v/>
      </c>
    </row>
    <row r="266" spans="9:9">
      <c r="I266" s="20" t="str">
        <f>IFERROR(VLOOKUP(H266,PERIODES!B:F,5,FALSE),"")</f>
        <v/>
      </c>
    </row>
    <row r="267" spans="9:9">
      <c r="I267" s="20" t="str">
        <f>IFERROR(VLOOKUP(H267,PERIODES!B:F,5,FALSE),"")</f>
        <v/>
      </c>
    </row>
    <row r="268" spans="9:9">
      <c r="I268" s="20" t="str">
        <f>IFERROR(VLOOKUP(H268,PERIODES!B:F,5,FALSE),"")</f>
        <v/>
      </c>
    </row>
    <row r="269" spans="9:9">
      <c r="I269" s="20" t="str">
        <f>IFERROR(VLOOKUP(H269,PERIODES!B:F,5,FALSE),"")</f>
        <v/>
      </c>
    </row>
    <row r="270" spans="9:9">
      <c r="I270" s="20" t="str">
        <f>IFERROR(VLOOKUP(H270,PERIODES!B:F,5,FALSE),"")</f>
        <v/>
      </c>
    </row>
    <row r="271" spans="9:9">
      <c r="I271" s="20" t="str">
        <f>IFERROR(VLOOKUP(H271,PERIODES!B:F,5,FALSE),"")</f>
        <v/>
      </c>
    </row>
    <row r="272" spans="9:9">
      <c r="I272" s="20" t="str">
        <f>IFERROR(VLOOKUP(H272,PERIODES!B:F,5,FALSE),"")</f>
        <v/>
      </c>
    </row>
    <row r="273" spans="9:9">
      <c r="I273" s="20" t="str">
        <f>IFERROR(VLOOKUP(H273,PERIODES!B:F,5,FALSE),"")</f>
        <v/>
      </c>
    </row>
    <row r="274" spans="9:9">
      <c r="I274" s="20" t="str">
        <f>IFERROR(VLOOKUP(H274,PERIODES!B:F,5,FALSE),"")</f>
        <v/>
      </c>
    </row>
    <row r="275" spans="9:9">
      <c r="I275" s="20" t="str">
        <f>IFERROR(VLOOKUP(H275,PERIODES!B:F,5,FALSE),"")</f>
        <v/>
      </c>
    </row>
    <row r="276" spans="9:9">
      <c r="I276" s="20" t="str">
        <f>IFERROR(VLOOKUP(H276,PERIODES!B:F,5,FALSE),"")</f>
        <v/>
      </c>
    </row>
    <row r="277" spans="9:9">
      <c r="I277" s="20" t="str">
        <f>IFERROR(VLOOKUP(H277,PERIODES!B:F,5,FALSE),"")</f>
        <v/>
      </c>
    </row>
    <row r="278" spans="9:9">
      <c r="I278" s="20" t="str">
        <f>IFERROR(VLOOKUP(H278,PERIODES!B:F,5,FALSE),"")</f>
        <v/>
      </c>
    </row>
    <row r="279" spans="9:9">
      <c r="I279" s="20" t="str">
        <f>IFERROR(VLOOKUP(H279,PERIODES!B:F,5,FALSE),"")</f>
        <v/>
      </c>
    </row>
    <row r="280" spans="9:9">
      <c r="I280" s="20" t="str">
        <f>IFERROR(VLOOKUP(H280,PERIODES!B:F,5,FALSE),"")</f>
        <v/>
      </c>
    </row>
    <row r="281" spans="9:9">
      <c r="I281" s="20" t="str">
        <f>IFERROR(VLOOKUP(H281,PERIODES!B:F,5,FALSE),"")</f>
        <v/>
      </c>
    </row>
    <row r="282" spans="9:9">
      <c r="I282" s="20" t="str">
        <f>IFERROR(VLOOKUP(H282,PERIODES!B:F,5,FALSE),"")</f>
        <v/>
      </c>
    </row>
    <row r="283" spans="9:9">
      <c r="I283" s="20" t="str">
        <f>IFERROR(VLOOKUP(H283,PERIODES!B:F,5,FALSE),"")</f>
        <v/>
      </c>
    </row>
    <row r="284" spans="9:9">
      <c r="I284" s="20" t="str">
        <f>IFERROR(VLOOKUP(H284,PERIODES!B:F,5,FALSE),"")</f>
        <v/>
      </c>
    </row>
    <row r="285" spans="9:9">
      <c r="I285" s="20" t="str">
        <f>IFERROR(VLOOKUP(H285,PERIODES!B:F,5,FALSE),"")</f>
        <v/>
      </c>
    </row>
    <row r="286" spans="9:9">
      <c r="I286" s="20" t="str">
        <f>IFERROR(VLOOKUP(H286,PERIODES!B:F,5,FALSE),"")</f>
        <v/>
      </c>
    </row>
    <row r="287" spans="9:9">
      <c r="I287" s="20" t="str">
        <f>IFERROR(VLOOKUP(H287,PERIODES!B:F,5,FALSE),"")</f>
        <v/>
      </c>
    </row>
    <row r="288" spans="9:9">
      <c r="I288" s="20" t="str">
        <f>IFERROR(VLOOKUP(H288,PERIODES!B:F,5,FALSE),"")</f>
        <v/>
      </c>
    </row>
    <row r="289" spans="9:9">
      <c r="I289" s="20" t="str">
        <f>IFERROR(VLOOKUP(H289,PERIODES!B:F,5,FALSE),"")</f>
        <v/>
      </c>
    </row>
    <row r="290" spans="9:9">
      <c r="I290" s="20" t="str">
        <f>IFERROR(VLOOKUP(H290,PERIODES!B:F,5,FALSE),"")</f>
        <v/>
      </c>
    </row>
    <row r="291" spans="9:9">
      <c r="I291" s="20" t="str">
        <f>IFERROR(VLOOKUP(H291,PERIODES!B:F,5,FALSE),"")</f>
        <v/>
      </c>
    </row>
    <row r="292" spans="9:9">
      <c r="I292" s="20" t="str">
        <f>IFERROR(VLOOKUP(H292,PERIODES!B:F,5,FALSE),"")</f>
        <v/>
      </c>
    </row>
    <row r="293" spans="9:9">
      <c r="I293" s="20" t="str">
        <f>IFERROR(VLOOKUP(H293,PERIODES!B:F,5,FALSE),"")</f>
        <v/>
      </c>
    </row>
    <row r="294" spans="9:9">
      <c r="I294" s="20" t="str">
        <f>IFERROR(VLOOKUP(H294,PERIODES!B:F,5,FALSE),"")</f>
        <v/>
      </c>
    </row>
    <row r="295" spans="9:9">
      <c r="I295" s="20" t="str">
        <f>IFERROR(VLOOKUP(H295,PERIODES!B:F,5,FALSE),"")</f>
        <v/>
      </c>
    </row>
    <row r="296" spans="9:9">
      <c r="I296" s="20" t="str">
        <f>IFERROR(VLOOKUP(H296,PERIODES!B:F,5,FALSE),"")</f>
        <v/>
      </c>
    </row>
    <row r="297" spans="9:9">
      <c r="I297" s="20" t="str">
        <f>IFERROR(VLOOKUP(H297,PERIODES!B:F,5,FALSE),"")</f>
        <v/>
      </c>
    </row>
    <row r="298" spans="9:9">
      <c r="I298" s="20" t="str">
        <f>IFERROR(VLOOKUP(H298,PERIODES!B:F,5,FALSE),"")</f>
        <v/>
      </c>
    </row>
    <row r="299" spans="9:9">
      <c r="I299" s="20" t="str">
        <f>IFERROR(VLOOKUP(H299,PERIODES!B:F,5,FALSE),"")</f>
        <v/>
      </c>
    </row>
    <row r="300" spans="9:9">
      <c r="I300" s="20" t="str">
        <f>IFERROR(VLOOKUP(H300,PERIODES!B:F,5,FALSE),"")</f>
        <v/>
      </c>
    </row>
    <row r="301" spans="9:9">
      <c r="I301" s="20" t="str">
        <f>IFERROR(VLOOKUP(H301,PERIODES!B:F,5,FALSE),"")</f>
        <v/>
      </c>
    </row>
    <row r="302" spans="9:9">
      <c r="I302" s="20" t="str">
        <f>IFERROR(VLOOKUP(H302,PERIODES!B:F,5,FALSE),"")</f>
        <v/>
      </c>
    </row>
    <row r="303" spans="9:9">
      <c r="I303" s="20" t="str">
        <f>IFERROR(VLOOKUP(H303,PERIODES!B:F,5,FALSE),"")</f>
        <v/>
      </c>
    </row>
    <row r="304" spans="9:9">
      <c r="I304" s="20" t="str">
        <f>IFERROR(VLOOKUP(H304,PERIODES!B:F,5,FALSE),"")</f>
        <v/>
      </c>
    </row>
    <row r="305" spans="9:9">
      <c r="I305" s="20" t="str">
        <f>IFERROR(VLOOKUP(H305,PERIODES!B:F,5,FALSE),"")</f>
        <v/>
      </c>
    </row>
    <row r="306" spans="9:9">
      <c r="I306" s="20" t="str">
        <f>IFERROR(VLOOKUP(H306,PERIODES!B:F,5,FALSE),"")</f>
        <v/>
      </c>
    </row>
    <row r="307" spans="9:9">
      <c r="I307" s="20" t="str">
        <f>IFERROR(VLOOKUP(H307,PERIODES!B:F,5,FALSE),"")</f>
        <v/>
      </c>
    </row>
    <row r="308" spans="9:9">
      <c r="I308" s="20" t="str">
        <f>IFERROR(VLOOKUP(H308,PERIODES!B:F,5,FALSE),"")</f>
        <v/>
      </c>
    </row>
    <row r="309" spans="9:9">
      <c r="I309" s="20" t="str">
        <f>IFERROR(VLOOKUP(H309,PERIODES!B:F,5,FALSE),"")</f>
        <v/>
      </c>
    </row>
    <row r="310" spans="9:9">
      <c r="I310" s="20" t="str">
        <f>IFERROR(VLOOKUP(H310,PERIODES!B:F,5,FALSE),"")</f>
        <v/>
      </c>
    </row>
    <row r="311" spans="9:9">
      <c r="I311" s="20" t="str">
        <f>IFERROR(VLOOKUP(H311,PERIODES!B:F,5,FALSE),"")</f>
        <v/>
      </c>
    </row>
    <row r="312" spans="9:9">
      <c r="I312" s="20" t="str">
        <f>IFERROR(VLOOKUP(H312,PERIODES!B:F,5,FALSE),"")</f>
        <v/>
      </c>
    </row>
    <row r="313" spans="9:9">
      <c r="I313" s="20" t="str">
        <f>IFERROR(VLOOKUP(H313,PERIODES!B:F,5,FALSE),"")</f>
        <v/>
      </c>
    </row>
    <row r="314" spans="9:9">
      <c r="I314" s="20" t="str">
        <f>IFERROR(VLOOKUP(H314,PERIODES!B:F,5,FALSE),"")</f>
        <v/>
      </c>
    </row>
    <row r="315" spans="9:9">
      <c r="I315" s="20" t="str">
        <f>IFERROR(VLOOKUP(H315,PERIODES!B:F,5,FALSE),"")</f>
        <v/>
      </c>
    </row>
    <row r="316" spans="9:9">
      <c r="I316" s="20" t="str">
        <f>IFERROR(VLOOKUP(H316,PERIODES!B:F,5,FALSE),"")</f>
        <v/>
      </c>
    </row>
    <row r="317" spans="9:9">
      <c r="I317" s="20" t="str">
        <f>IFERROR(VLOOKUP(H317,PERIODES!B:F,5,FALSE),"")</f>
        <v/>
      </c>
    </row>
    <row r="318" spans="9:9">
      <c r="I318" s="20" t="str">
        <f>IFERROR(VLOOKUP(H318,PERIODES!B:F,5,FALSE),"")</f>
        <v/>
      </c>
    </row>
    <row r="319" spans="9:9">
      <c r="I319" s="20" t="str">
        <f>IFERROR(VLOOKUP(H319,PERIODES!B:F,5,FALSE),"")</f>
        <v/>
      </c>
    </row>
    <row r="320" spans="9:9">
      <c r="I320" s="20" t="str">
        <f>IFERROR(VLOOKUP(H320,PERIODES!B:F,5,FALSE),"")</f>
        <v/>
      </c>
    </row>
    <row r="321" spans="9:9">
      <c r="I321" s="20" t="str">
        <f>IFERROR(VLOOKUP(H321,PERIODES!B:F,5,FALSE),"")</f>
        <v/>
      </c>
    </row>
    <row r="322" spans="9:9">
      <c r="I322" s="20" t="str">
        <f>IFERROR(VLOOKUP(H322,PERIODES!B:F,5,FALSE),"")</f>
        <v/>
      </c>
    </row>
    <row r="323" spans="9:9">
      <c r="I323" s="20" t="str">
        <f>IFERROR(VLOOKUP(H323,PERIODES!B:F,5,FALSE),"")</f>
        <v/>
      </c>
    </row>
    <row r="324" spans="9:9">
      <c r="I324" s="20" t="str">
        <f>IFERROR(VLOOKUP(H324,PERIODES!B:F,5,FALSE),"")</f>
        <v/>
      </c>
    </row>
    <row r="325" spans="9:9">
      <c r="I325" s="20" t="str">
        <f>IFERROR(VLOOKUP(H325,PERIODES!B:F,5,FALSE),"")</f>
        <v/>
      </c>
    </row>
    <row r="326" spans="9:9">
      <c r="I326" s="20" t="str">
        <f>IFERROR(VLOOKUP(H326,PERIODES!B:F,5,FALSE),"")</f>
        <v/>
      </c>
    </row>
    <row r="327" spans="9:9">
      <c r="I327" s="20" t="str">
        <f>IFERROR(VLOOKUP(H327,PERIODES!B:F,5,FALSE),"")</f>
        <v/>
      </c>
    </row>
    <row r="328" spans="9:9">
      <c r="I328" s="20" t="str">
        <f>IFERROR(VLOOKUP(H328,PERIODES!B:F,5,FALSE),"")</f>
        <v/>
      </c>
    </row>
    <row r="329" spans="9:9">
      <c r="I329" s="20" t="str">
        <f>IFERROR(VLOOKUP(H329,PERIODES!B:F,5,FALSE),"")</f>
        <v/>
      </c>
    </row>
    <row r="330" spans="9:9">
      <c r="I330" s="20" t="str">
        <f>IFERROR(VLOOKUP(H330,PERIODES!B:F,5,FALSE),"")</f>
        <v/>
      </c>
    </row>
    <row r="331" spans="9:9">
      <c r="I331" s="20" t="str">
        <f>IFERROR(VLOOKUP(H331,PERIODES!B:F,5,FALSE),"")</f>
        <v/>
      </c>
    </row>
    <row r="332" spans="9:9">
      <c r="I332" s="20" t="str">
        <f>IFERROR(VLOOKUP(H332,PERIODES!B:F,5,FALSE),"")</f>
        <v/>
      </c>
    </row>
    <row r="333" spans="9:9">
      <c r="I333" s="20" t="str">
        <f>IFERROR(VLOOKUP(H333,PERIODES!B:F,5,FALSE),"")</f>
        <v/>
      </c>
    </row>
    <row r="334" spans="9:9">
      <c r="I334" s="20" t="str">
        <f>IFERROR(VLOOKUP(H334,PERIODES!B:F,5,FALSE),"")</f>
        <v/>
      </c>
    </row>
    <row r="335" spans="9:9">
      <c r="I335" s="20" t="str">
        <f>IFERROR(VLOOKUP(H335,PERIODES!B:F,5,FALSE),"")</f>
        <v/>
      </c>
    </row>
    <row r="336" spans="9:9">
      <c r="I336" s="20" t="str">
        <f>IFERROR(VLOOKUP(H336,PERIODES!B:F,5,FALSE),"")</f>
        <v/>
      </c>
    </row>
    <row r="337" spans="9:9">
      <c r="I337" s="20" t="str">
        <f>IFERROR(VLOOKUP(H337,PERIODES!B:F,5,FALSE),"")</f>
        <v/>
      </c>
    </row>
    <row r="338" spans="9:9">
      <c r="I338" s="20" t="str">
        <f>IFERROR(VLOOKUP(H338,PERIODES!B:F,5,FALSE),"")</f>
        <v/>
      </c>
    </row>
    <row r="339" spans="9:9">
      <c r="I339" s="20" t="str">
        <f>IFERROR(VLOOKUP(H339,PERIODES!B:F,5,FALSE),"")</f>
        <v/>
      </c>
    </row>
    <row r="340" spans="9:9">
      <c r="I340" s="20" t="str">
        <f>IFERROR(VLOOKUP(H340,PERIODES!B:F,5,FALSE),"")</f>
        <v/>
      </c>
    </row>
    <row r="341" spans="9:9">
      <c r="I341" s="20" t="str">
        <f>IFERROR(VLOOKUP(H341,PERIODES!B:F,5,FALSE),"")</f>
        <v/>
      </c>
    </row>
    <row r="342" spans="9:9">
      <c r="I342" s="20" t="str">
        <f>IFERROR(VLOOKUP(H342,PERIODES!B:F,5,FALSE),"")</f>
        <v/>
      </c>
    </row>
    <row r="343" spans="9:9">
      <c r="I343" s="20" t="str">
        <f>IFERROR(VLOOKUP(H343,PERIODES!B:F,5,FALSE),"")</f>
        <v/>
      </c>
    </row>
    <row r="344" spans="9:9">
      <c r="I344" s="20" t="str">
        <f>IFERROR(VLOOKUP(H344,PERIODES!B:F,5,FALSE),"")</f>
        <v/>
      </c>
    </row>
    <row r="345" spans="9:9">
      <c r="I345" s="20" t="str">
        <f>IFERROR(VLOOKUP(H345,PERIODES!B:F,5,FALSE),"")</f>
        <v/>
      </c>
    </row>
    <row r="346" spans="9:9">
      <c r="I346" s="20" t="str">
        <f>IFERROR(VLOOKUP(H346,PERIODES!B:F,5,FALSE),"")</f>
        <v/>
      </c>
    </row>
    <row r="347" spans="9:9">
      <c r="I347" s="20" t="str">
        <f>IFERROR(VLOOKUP(H347,PERIODES!B:F,5,FALSE),"")</f>
        <v/>
      </c>
    </row>
    <row r="348" spans="9:9">
      <c r="I348" s="20" t="str">
        <f>IFERROR(VLOOKUP(H348,PERIODES!B:F,5,FALSE),"")</f>
        <v/>
      </c>
    </row>
    <row r="349" spans="9:9">
      <c r="I349" s="20" t="str">
        <f>IFERROR(VLOOKUP(H349,PERIODES!B:F,5,FALSE),"")</f>
        <v/>
      </c>
    </row>
    <row r="350" spans="9:9">
      <c r="I350" s="20" t="str">
        <f>IFERROR(VLOOKUP(H350,PERIODES!B:F,5,FALSE),"")</f>
        <v/>
      </c>
    </row>
    <row r="351" spans="9:9">
      <c r="I351" s="20" t="str">
        <f>IFERROR(VLOOKUP(H351,PERIODES!B:F,5,FALSE),"")</f>
        <v/>
      </c>
    </row>
    <row r="352" spans="9:9">
      <c r="I352" s="20" t="str">
        <f>IFERROR(VLOOKUP(H352,PERIODES!B:F,5,FALSE),"")</f>
        <v/>
      </c>
    </row>
    <row r="353" spans="9:9">
      <c r="I353" s="20" t="str">
        <f>IFERROR(VLOOKUP(H353,PERIODES!B:F,5,FALSE),"")</f>
        <v/>
      </c>
    </row>
    <row r="354" spans="9:9">
      <c r="I354" s="20" t="str">
        <f>IFERROR(VLOOKUP(H354,PERIODES!B:F,5,FALSE),"")</f>
        <v/>
      </c>
    </row>
    <row r="355" spans="9:9">
      <c r="I355" s="20" t="str">
        <f>IFERROR(VLOOKUP(H355,PERIODES!B:F,5,FALSE),"")</f>
        <v/>
      </c>
    </row>
    <row r="356" spans="9:9">
      <c r="I356" s="20" t="str">
        <f>IFERROR(VLOOKUP(H356,PERIODES!B:F,5,FALSE),"")</f>
        <v/>
      </c>
    </row>
    <row r="357" spans="9:9">
      <c r="I357" s="20" t="str">
        <f>IFERROR(VLOOKUP(H357,PERIODES!B:F,5,FALSE),"")</f>
        <v/>
      </c>
    </row>
    <row r="358" spans="9:9">
      <c r="I358" s="20" t="str">
        <f>IFERROR(VLOOKUP(H358,PERIODES!B:F,5,FALSE),"")</f>
        <v/>
      </c>
    </row>
    <row r="359" spans="9:9">
      <c r="I359" s="20" t="str">
        <f>IFERROR(VLOOKUP(H359,PERIODES!B:F,5,FALSE),"")</f>
        <v/>
      </c>
    </row>
    <row r="360" spans="9:9">
      <c r="I360" s="20" t="str">
        <f>IFERROR(VLOOKUP(H360,PERIODES!B:F,5,FALSE),"")</f>
        <v/>
      </c>
    </row>
    <row r="361" spans="9:9">
      <c r="I361" s="20" t="str">
        <f>IFERROR(VLOOKUP(H361,PERIODES!B:F,5,FALSE),"")</f>
        <v/>
      </c>
    </row>
    <row r="362" spans="9:9">
      <c r="I362" s="20" t="str">
        <f>IFERROR(VLOOKUP(H362,PERIODES!B:F,5,FALSE),"")</f>
        <v/>
      </c>
    </row>
    <row r="363" spans="9:9">
      <c r="I363" s="20" t="str">
        <f>IFERROR(VLOOKUP(H363,PERIODES!B:F,5,FALSE),"")</f>
        <v/>
      </c>
    </row>
    <row r="364" spans="9:9">
      <c r="I364" s="20" t="str">
        <f>IFERROR(VLOOKUP(H364,PERIODES!B:F,5,FALSE),"")</f>
        <v/>
      </c>
    </row>
    <row r="365" spans="9:9">
      <c r="I365" s="20" t="str">
        <f>IFERROR(VLOOKUP(H365,PERIODES!B:F,5,FALSE),"")</f>
        <v/>
      </c>
    </row>
    <row r="366" spans="9:9">
      <c r="I366" s="20" t="str">
        <f>IFERROR(VLOOKUP(H366,PERIODES!B:F,5,FALSE),"")</f>
        <v/>
      </c>
    </row>
    <row r="367" spans="9:9">
      <c r="I367" s="20" t="str">
        <f>IFERROR(VLOOKUP(H367,PERIODES!B:F,5,FALSE),"")</f>
        <v/>
      </c>
    </row>
    <row r="368" spans="9:9">
      <c r="I368" s="20" t="str">
        <f>IFERROR(VLOOKUP(H368,PERIODES!B:F,5,FALSE),"")</f>
        <v/>
      </c>
    </row>
    <row r="369" spans="9:9">
      <c r="I369" s="20" t="str">
        <f>IFERROR(VLOOKUP(H369,PERIODES!B:F,5,FALSE),"")</f>
        <v/>
      </c>
    </row>
    <row r="370" spans="9:9">
      <c r="I370" s="20" t="str">
        <f>IFERROR(VLOOKUP(H370,PERIODES!B:F,5,FALSE),"")</f>
        <v/>
      </c>
    </row>
    <row r="371" spans="9:9">
      <c r="I371" s="20" t="str">
        <f>IFERROR(VLOOKUP(H371,PERIODES!B:F,5,FALSE),"")</f>
        <v/>
      </c>
    </row>
    <row r="372" spans="9:9">
      <c r="I372" s="20" t="str">
        <f>IFERROR(VLOOKUP(H372,PERIODES!B:F,5,FALSE),"")</f>
        <v/>
      </c>
    </row>
    <row r="373" spans="9:9">
      <c r="I373" s="20" t="str">
        <f>IFERROR(VLOOKUP(H373,PERIODES!B:F,5,FALSE),"")</f>
        <v/>
      </c>
    </row>
    <row r="374" spans="9:9">
      <c r="I374" s="20" t="str">
        <f>IFERROR(VLOOKUP(H374,PERIODES!B:F,5,FALSE),"")</f>
        <v/>
      </c>
    </row>
    <row r="375" spans="9:9">
      <c r="I375" s="20" t="str">
        <f>IFERROR(VLOOKUP(H375,PERIODES!B:F,5,FALSE),"")</f>
        <v/>
      </c>
    </row>
    <row r="376" spans="9:9">
      <c r="I376" s="20" t="str">
        <f>IFERROR(VLOOKUP(H376,PERIODES!B:F,5,FALSE),"")</f>
        <v/>
      </c>
    </row>
    <row r="377" spans="9:9">
      <c r="I377" s="20" t="str">
        <f>IFERROR(VLOOKUP(H377,PERIODES!B:F,5,FALSE),"")</f>
        <v/>
      </c>
    </row>
    <row r="378" spans="9:9">
      <c r="I378" s="20" t="str">
        <f>IFERROR(VLOOKUP(H378,PERIODES!B:F,5,FALSE),"")</f>
        <v/>
      </c>
    </row>
    <row r="379" spans="9:9">
      <c r="I379" s="20" t="str">
        <f>IFERROR(VLOOKUP(H379,PERIODES!B:F,5,FALSE),"")</f>
        <v/>
      </c>
    </row>
    <row r="380" spans="9:9">
      <c r="I380" s="20" t="str">
        <f>IFERROR(VLOOKUP(H380,PERIODES!B:F,5,FALSE),"")</f>
        <v/>
      </c>
    </row>
    <row r="381" spans="9:9">
      <c r="I381" s="20" t="str">
        <f>IFERROR(VLOOKUP(H381,PERIODES!B:F,5,FALSE),"")</f>
        <v/>
      </c>
    </row>
    <row r="382" spans="9:9">
      <c r="I382" s="20" t="str">
        <f>IFERROR(VLOOKUP(H382,PERIODES!B:F,5,FALSE),"")</f>
        <v/>
      </c>
    </row>
    <row r="383" spans="9:9">
      <c r="I383" s="20" t="str">
        <f>IFERROR(VLOOKUP(H383,PERIODES!B:F,5,FALSE),"")</f>
        <v/>
      </c>
    </row>
    <row r="384" spans="9:9">
      <c r="I384" s="20" t="str">
        <f>IFERROR(VLOOKUP(H384,PERIODES!B:F,5,FALSE),"")</f>
        <v/>
      </c>
    </row>
    <row r="385" spans="9:9">
      <c r="I385" s="20" t="str">
        <f>IFERROR(VLOOKUP(H385,PERIODES!B:F,5,FALSE),"")</f>
        <v/>
      </c>
    </row>
    <row r="386" spans="9:9">
      <c r="I386" s="20" t="str">
        <f>IFERROR(VLOOKUP(H386,PERIODES!B:F,5,FALSE),"")</f>
        <v/>
      </c>
    </row>
    <row r="387" spans="9:9">
      <c r="I387" s="20" t="str">
        <f>IFERROR(VLOOKUP(H387,PERIODES!B:F,5,FALSE),"")</f>
        <v/>
      </c>
    </row>
    <row r="388" spans="9:9">
      <c r="I388" s="20" t="str">
        <f>IFERROR(VLOOKUP(H388,PERIODES!B:F,5,FALSE),"")</f>
        <v/>
      </c>
    </row>
    <row r="389" spans="9:9">
      <c r="I389" s="20" t="str">
        <f>IFERROR(VLOOKUP(H389,PERIODES!B:F,5,FALSE),"")</f>
        <v/>
      </c>
    </row>
    <row r="390" spans="9:9">
      <c r="I390" s="20" t="str">
        <f>IFERROR(VLOOKUP(H390,PERIODES!B:F,5,FALSE),"")</f>
        <v/>
      </c>
    </row>
    <row r="391" spans="9:9">
      <c r="I391" s="20" t="str">
        <f>IFERROR(VLOOKUP(H391,PERIODES!B:F,5,FALSE),"")</f>
        <v/>
      </c>
    </row>
    <row r="392" spans="9:9">
      <c r="I392" s="20" t="str">
        <f>IFERROR(VLOOKUP(H392,PERIODES!B:F,5,FALSE),"")</f>
        <v/>
      </c>
    </row>
    <row r="393" spans="9:9">
      <c r="I393" s="20" t="str">
        <f>IFERROR(VLOOKUP(H393,PERIODES!B:F,5,FALSE),"")</f>
        <v/>
      </c>
    </row>
    <row r="394" spans="9:9">
      <c r="I394" s="20" t="str">
        <f>IFERROR(VLOOKUP(H394,PERIODES!B:F,5,FALSE),"")</f>
        <v/>
      </c>
    </row>
    <row r="395" spans="9:9">
      <c r="I395" s="20" t="str">
        <f>IFERROR(VLOOKUP(H395,PERIODES!B:F,5,FALSE),"")</f>
        <v/>
      </c>
    </row>
    <row r="396" spans="9:9">
      <c r="I396" s="20" t="str">
        <f>IFERROR(VLOOKUP(H396,PERIODES!B:F,5,FALSE),"")</f>
        <v/>
      </c>
    </row>
    <row r="397" spans="9:9">
      <c r="I397" s="20" t="str">
        <f>IFERROR(VLOOKUP(H397,PERIODES!B:F,5,FALSE),"")</f>
        <v/>
      </c>
    </row>
    <row r="398" spans="9:9">
      <c r="I398" s="20" t="str">
        <f>IFERROR(VLOOKUP(H398,PERIODES!B:F,5,FALSE),"")</f>
        <v/>
      </c>
    </row>
    <row r="399" spans="9:9">
      <c r="I399" s="20" t="str">
        <f>IFERROR(VLOOKUP(H399,PERIODES!B:F,5,FALSE),"")</f>
        <v/>
      </c>
    </row>
    <row r="400" spans="9:9">
      <c r="I400" s="20" t="str">
        <f>IFERROR(VLOOKUP(H400,PERIODES!B:F,5,FALSE),"")</f>
        <v/>
      </c>
    </row>
    <row r="401" spans="9:9">
      <c r="I401" s="20" t="str">
        <f>IFERROR(VLOOKUP(H401,PERIODES!B:F,5,FALSE),"")</f>
        <v/>
      </c>
    </row>
    <row r="402" spans="9:9">
      <c r="I402" s="20" t="str">
        <f>IFERROR(VLOOKUP(H402,PERIODES!B:F,5,FALSE),"")</f>
        <v/>
      </c>
    </row>
    <row r="403" spans="9:9">
      <c r="I403" s="20" t="str">
        <f>IFERROR(VLOOKUP(H403,PERIODES!B:F,5,FALSE),"")</f>
        <v/>
      </c>
    </row>
    <row r="404" spans="9:9">
      <c r="I404" s="20" t="str">
        <f>IFERROR(VLOOKUP(H404,PERIODES!B:F,5,FALSE),"")</f>
        <v/>
      </c>
    </row>
    <row r="405" spans="9:9">
      <c r="I405" s="20" t="str">
        <f>IFERROR(VLOOKUP(H405,PERIODES!B:F,5,FALSE),"")</f>
        <v/>
      </c>
    </row>
    <row r="406" spans="9:9">
      <c r="I406" s="20" t="str">
        <f>IFERROR(VLOOKUP(H406,PERIODES!B:F,5,FALSE),"")</f>
        <v/>
      </c>
    </row>
    <row r="407" spans="9:9">
      <c r="I407" s="20" t="str">
        <f>IFERROR(VLOOKUP(H407,PERIODES!B:F,5,FALSE),"")</f>
        <v/>
      </c>
    </row>
    <row r="408" spans="9:9">
      <c r="I408" s="20" t="str">
        <f>IFERROR(VLOOKUP(H408,PERIODES!B:F,5,FALSE),"")</f>
        <v/>
      </c>
    </row>
    <row r="409" spans="9:9">
      <c r="I409" s="20" t="str">
        <f>IFERROR(VLOOKUP(H409,PERIODES!B:F,5,FALSE),"")</f>
        <v/>
      </c>
    </row>
    <row r="410" spans="9:9">
      <c r="I410" s="20" t="str">
        <f>IFERROR(VLOOKUP(H410,PERIODES!B:F,5,FALSE),"")</f>
        <v/>
      </c>
    </row>
    <row r="411" spans="9:9">
      <c r="I411" s="20" t="str">
        <f>IFERROR(VLOOKUP(H411,PERIODES!B:F,5,FALSE),"")</f>
        <v/>
      </c>
    </row>
    <row r="412" spans="9:9">
      <c r="I412" s="20" t="str">
        <f>IFERROR(VLOOKUP(H412,PERIODES!B:F,5,FALSE),"")</f>
        <v/>
      </c>
    </row>
    <row r="413" spans="9:9">
      <c r="I413" s="20" t="str">
        <f>IFERROR(VLOOKUP(H413,PERIODES!B:F,5,FALSE),"")</f>
        <v/>
      </c>
    </row>
    <row r="414" spans="9:9">
      <c r="I414" s="20" t="str">
        <f>IFERROR(VLOOKUP(H414,PERIODES!B:F,5,FALSE),"")</f>
        <v/>
      </c>
    </row>
    <row r="415" spans="9:9">
      <c r="I415" s="20" t="str">
        <f>IFERROR(VLOOKUP(H415,PERIODES!B:F,5,FALSE),"")</f>
        <v/>
      </c>
    </row>
    <row r="416" spans="9:9">
      <c r="I416" s="20" t="str">
        <f>IFERROR(VLOOKUP(H416,PERIODES!B:F,5,FALSE),"")</f>
        <v/>
      </c>
    </row>
    <row r="417" spans="9:9">
      <c r="I417" s="20" t="str">
        <f>IFERROR(VLOOKUP(H417,PERIODES!B:F,5,FALSE),"")</f>
        <v/>
      </c>
    </row>
    <row r="418" spans="9:9">
      <c r="I418" s="20" t="str">
        <f>IFERROR(VLOOKUP(H418,PERIODES!B:F,5,FALSE),"")</f>
        <v/>
      </c>
    </row>
    <row r="419" spans="9:9">
      <c r="I419" s="20" t="str">
        <f>IFERROR(VLOOKUP(H419,PERIODES!B:F,5,FALSE),"")</f>
        <v/>
      </c>
    </row>
    <row r="420" spans="9:9">
      <c r="I420" s="20" t="str">
        <f>IFERROR(VLOOKUP(H420,PERIODES!B:F,5,FALSE),"")</f>
        <v/>
      </c>
    </row>
    <row r="421" spans="9:9">
      <c r="I421" s="20" t="str">
        <f>IFERROR(VLOOKUP(H421,PERIODES!B:F,5,FALSE),"")</f>
        <v/>
      </c>
    </row>
    <row r="422" spans="9:9">
      <c r="I422" s="20" t="str">
        <f>IFERROR(VLOOKUP(H422,PERIODES!B:F,5,FALSE),"")</f>
        <v/>
      </c>
    </row>
    <row r="423" spans="9:9">
      <c r="I423" s="20" t="str">
        <f>IFERROR(VLOOKUP(H423,PERIODES!B:F,5,FALSE),"")</f>
        <v/>
      </c>
    </row>
    <row r="424" spans="9:9">
      <c r="I424" s="20" t="str">
        <f>IFERROR(VLOOKUP(H424,PERIODES!B:F,5,FALSE),"")</f>
        <v/>
      </c>
    </row>
    <row r="425" spans="9:9">
      <c r="I425" s="20" t="str">
        <f>IFERROR(VLOOKUP(H425,PERIODES!B:F,5,FALSE),"")</f>
        <v/>
      </c>
    </row>
    <row r="426" spans="9:9">
      <c r="I426" s="20" t="str">
        <f>IFERROR(VLOOKUP(H426,PERIODES!B:F,5,FALSE),"")</f>
        <v/>
      </c>
    </row>
    <row r="427" spans="9:9">
      <c r="I427" s="20" t="str">
        <f>IFERROR(VLOOKUP(H427,PERIODES!B:F,5,FALSE),"")</f>
        <v/>
      </c>
    </row>
    <row r="428" spans="9:9">
      <c r="I428" s="20" t="str">
        <f>IFERROR(VLOOKUP(H428,PERIODES!B:F,5,FALSE),"")</f>
        <v/>
      </c>
    </row>
    <row r="429" spans="9:9">
      <c r="I429" s="20" t="str">
        <f>IFERROR(VLOOKUP(H429,PERIODES!B:F,5,FALSE),"")</f>
        <v/>
      </c>
    </row>
    <row r="430" spans="9:9">
      <c r="I430" s="20" t="str">
        <f>IFERROR(VLOOKUP(H430,PERIODES!B:F,5,FALSE),"")</f>
        <v/>
      </c>
    </row>
    <row r="431" spans="9:9">
      <c r="I431" s="20" t="str">
        <f>IFERROR(VLOOKUP(H431,PERIODES!B:F,5,FALSE),"")</f>
        <v/>
      </c>
    </row>
    <row r="432" spans="9:9">
      <c r="I432" s="20" t="str">
        <f>IFERROR(VLOOKUP(H432,PERIODES!B:F,5,FALSE),"")</f>
        <v/>
      </c>
    </row>
    <row r="433" spans="9:9">
      <c r="I433" s="20" t="str">
        <f>IFERROR(VLOOKUP(H433,PERIODES!B:F,5,FALSE),"")</f>
        <v/>
      </c>
    </row>
    <row r="434" spans="9:9">
      <c r="I434" s="20" t="str">
        <f>IFERROR(VLOOKUP(H434,PERIODES!B:F,5,FALSE),"")</f>
        <v/>
      </c>
    </row>
    <row r="435" spans="9:9">
      <c r="I435" s="20" t="str">
        <f>IFERROR(VLOOKUP(H435,PERIODES!B:F,5,FALSE),"")</f>
        <v/>
      </c>
    </row>
    <row r="436" spans="9:9">
      <c r="I436" s="20" t="str">
        <f>IFERROR(VLOOKUP(H436,PERIODES!B:F,5,FALSE),"")</f>
        <v/>
      </c>
    </row>
    <row r="437" spans="9:9">
      <c r="I437" s="20" t="str">
        <f>IFERROR(VLOOKUP(H437,PERIODES!B:F,5,FALSE),"")</f>
        <v/>
      </c>
    </row>
    <row r="438" spans="9:9">
      <c r="I438" s="20" t="str">
        <f>IFERROR(VLOOKUP(H438,PERIODES!B:F,5,FALSE),"")</f>
        <v/>
      </c>
    </row>
    <row r="439" spans="9:9">
      <c r="I439" s="20" t="str">
        <f>IFERROR(VLOOKUP(H439,PERIODES!B:F,5,FALSE),"")</f>
        <v/>
      </c>
    </row>
    <row r="440" spans="9:9">
      <c r="I440" s="20" t="str">
        <f>IFERROR(VLOOKUP(H440,PERIODES!B:F,5,FALSE),"")</f>
        <v/>
      </c>
    </row>
    <row r="441" spans="9:9">
      <c r="I441" s="20" t="str">
        <f>IFERROR(VLOOKUP(H441,PERIODES!B:F,5,FALSE),"")</f>
        <v/>
      </c>
    </row>
    <row r="442" spans="9:9">
      <c r="I442" s="20" t="str">
        <f>IFERROR(VLOOKUP(H442,PERIODES!B:F,5,FALSE),"")</f>
        <v/>
      </c>
    </row>
    <row r="443" spans="9:9">
      <c r="I443" s="20" t="str">
        <f>IFERROR(VLOOKUP(H443,PERIODES!B:F,5,FALSE),"")</f>
        <v/>
      </c>
    </row>
    <row r="444" spans="9:9">
      <c r="I444" s="20" t="str">
        <f>IFERROR(VLOOKUP(H444,PERIODES!B:F,5,FALSE),"")</f>
        <v/>
      </c>
    </row>
    <row r="445" spans="9:9">
      <c r="I445" s="20" t="str">
        <f>IFERROR(VLOOKUP(H445,PERIODES!B:F,5,FALSE),"")</f>
        <v/>
      </c>
    </row>
    <row r="446" spans="9:9">
      <c r="I446" s="20" t="str">
        <f>IFERROR(VLOOKUP(H446,PERIODES!B:F,5,FALSE),"")</f>
        <v/>
      </c>
    </row>
    <row r="447" spans="9:9">
      <c r="I447" s="20" t="str">
        <f>IFERROR(VLOOKUP(H447,PERIODES!B:F,5,FALSE),"")</f>
        <v/>
      </c>
    </row>
    <row r="448" spans="9:9">
      <c r="I448" s="20" t="str">
        <f>IFERROR(VLOOKUP(H448,PERIODES!B:F,5,FALSE),"")</f>
        <v/>
      </c>
    </row>
    <row r="449" spans="9:9">
      <c r="I449" s="20" t="str">
        <f>IFERROR(VLOOKUP(H449,PERIODES!B:F,5,FALSE),"")</f>
        <v/>
      </c>
    </row>
    <row r="450" spans="9:9">
      <c r="I450" s="20" t="str">
        <f>IFERROR(VLOOKUP(H450,PERIODES!B:F,5,FALSE),"")</f>
        <v/>
      </c>
    </row>
    <row r="451" spans="9:9">
      <c r="I451" s="20" t="str">
        <f>IFERROR(VLOOKUP(H451,PERIODES!B:F,5,FALSE),"")</f>
        <v/>
      </c>
    </row>
    <row r="452" spans="9:9">
      <c r="I452" s="20" t="str">
        <f>IFERROR(VLOOKUP(H452,PERIODES!B:F,5,FALSE),"")</f>
        <v/>
      </c>
    </row>
    <row r="453" spans="9:9">
      <c r="I453" s="20" t="str">
        <f>IFERROR(VLOOKUP(H453,PERIODES!B:F,5,FALSE),"")</f>
        <v/>
      </c>
    </row>
    <row r="454" spans="9:9">
      <c r="I454" s="20" t="str">
        <f>IFERROR(VLOOKUP(H454,PERIODES!B:F,5,FALSE),"")</f>
        <v/>
      </c>
    </row>
    <row r="455" spans="9:9">
      <c r="I455" s="20" t="str">
        <f>IFERROR(VLOOKUP(H455,PERIODES!B:F,5,FALSE),"")</f>
        <v/>
      </c>
    </row>
    <row r="456" spans="9:9">
      <c r="I456" s="20" t="str">
        <f>IFERROR(VLOOKUP(H456,PERIODES!B:F,5,FALSE),"")</f>
        <v/>
      </c>
    </row>
    <row r="457" spans="9:9">
      <c r="I457" s="20" t="str">
        <f>IFERROR(VLOOKUP(H457,PERIODES!B:F,5,FALSE),"")</f>
        <v/>
      </c>
    </row>
    <row r="458" spans="9:9">
      <c r="I458" s="20" t="str">
        <f>IFERROR(VLOOKUP(H458,PERIODES!B:F,5,FALSE),"")</f>
        <v/>
      </c>
    </row>
    <row r="459" spans="9:9">
      <c r="I459" s="20" t="str">
        <f>IFERROR(VLOOKUP(H459,PERIODES!B:F,5,FALSE),"")</f>
        <v/>
      </c>
    </row>
    <row r="460" spans="9:9">
      <c r="I460" s="20" t="str">
        <f>IFERROR(VLOOKUP(H460,PERIODES!B:F,5,FALSE),"")</f>
        <v/>
      </c>
    </row>
    <row r="461" spans="9:9">
      <c r="I461" s="20" t="str">
        <f>IFERROR(VLOOKUP(H461,PERIODES!B:F,5,FALSE),"")</f>
        <v/>
      </c>
    </row>
    <row r="462" spans="9:9">
      <c r="I462" s="20" t="str">
        <f>IFERROR(VLOOKUP(H462,PERIODES!B:F,5,FALSE),"")</f>
        <v/>
      </c>
    </row>
    <row r="463" spans="9:9">
      <c r="I463" s="20" t="str">
        <f>IFERROR(VLOOKUP(H463,PERIODES!B:F,5,FALSE),"")</f>
        <v/>
      </c>
    </row>
    <row r="464" spans="9:9">
      <c r="I464" s="20" t="str">
        <f>IFERROR(VLOOKUP(H464,PERIODES!B:F,5,FALSE),"")</f>
        <v/>
      </c>
    </row>
    <row r="465" spans="9:9">
      <c r="I465" s="20" t="str">
        <f>IFERROR(VLOOKUP(H465,PERIODES!B:F,5,FALSE),"")</f>
        <v/>
      </c>
    </row>
    <row r="466" spans="9:9">
      <c r="I466" s="20" t="str">
        <f>IFERROR(VLOOKUP(H466,PERIODES!B:F,5,FALSE),"")</f>
        <v/>
      </c>
    </row>
    <row r="467" spans="9:9">
      <c r="I467" s="20" t="str">
        <f>IFERROR(VLOOKUP(H467,PERIODES!B:F,5,FALSE),"")</f>
        <v/>
      </c>
    </row>
    <row r="468" spans="9:9">
      <c r="I468" s="20" t="str">
        <f>IFERROR(VLOOKUP(H468,PERIODES!B:F,5,FALSE),"")</f>
        <v/>
      </c>
    </row>
    <row r="469" spans="9:9">
      <c r="I469" s="20" t="str">
        <f>IFERROR(VLOOKUP(H469,PERIODES!B:F,5,FALSE),"")</f>
        <v/>
      </c>
    </row>
    <row r="470" spans="9:9">
      <c r="I470" s="20" t="str">
        <f>IFERROR(VLOOKUP(H470,PERIODES!B:F,5,FALSE),"")</f>
        <v/>
      </c>
    </row>
    <row r="471" spans="9:9">
      <c r="I471" s="20" t="str">
        <f>IFERROR(VLOOKUP(H471,PERIODES!B:F,5,FALSE),"")</f>
        <v/>
      </c>
    </row>
    <row r="472" spans="9:9">
      <c r="I472" s="20" t="str">
        <f>IFERROR(VLOOKUP(H472,PERIODES!B:F,5,FALSE),"")</f>
        <v/>
      </c>
    </row>
    <row r="473" spans="9:9">
      <c r="I473" s="20" t="str">
        <f>IFERROR(VLOOKUP(H473,PERIODES!B:F,5,FALSE),"")</f>
        <v/>
      </c>
    </row>
    <row r="474" spans="9:9">
      <c r="I474" s="20" t="str">
        <f>IFERROR(VLOOKUP(H474,PERIODES!B:F,5,FALSE),"")</f>
        <v/>
      </c>
    </row>
    <row r="475" spans="9:9">
      <c r="I475" s="20" t="str">
        <f>IFERROR(VLOOKUP(H475,PERIODES!B:F,5,FALSE),"")</f>
        <v/>
      </c>
    </row>
    <row r="476" spans="9:9">
      <c r="I476" s="20" t="str">
        <f>IFERROR(VLOOKUP(H476,PERIODES!B:F,5,FALSE),"")</f>
        <v/>
      </c>
    </row>
    <row r="477" spans="9:9">
      <c r="I477" s="20" t="str">
        <f>IFERROR(VLOOKUP(H477,PERIODES!B:F,5,FALSE),"")</f>
        <v/>
      </c>
    </row>
    <row r="478" spans="9:9">
      <c r="I478" s="20" t="str">
        <f>IFERROR(VLOOKUP(H478,PERIODES!B:F,5,FALSE),"")</f>
        <v/>
      </c>
    </row>
    <row r="479" spans="9:9">
      <c r="I479" s="20" t="str">
        <f>IFERROR(VLOOKUP(H479,PERIODES!B:F,5,FALSE),"")</f>
        <v/>
      </c>
    </row>
    <row r="480" spans="9:9">
      <c r="I480" s="20" t="str">
        <f>IFERROR(VLOOKUP(H480,PERIODES!B:F,5,FALSE),"")</f>
        <v/>
      </c>
    </row>
    <row r="481" spans="9:9">
      <c r="I481" s="20" t="str">
        <f>IFERROR(VLOOKUP(H481,PERIODES!B:F,5,FALSE),"")</f>
        <v/>
      </c>
    </row>
    <row r="482" spans="9:9">
      <c r="I482" s="20" t="str">
        <f>IFERROR(VLOOKUP(H482,PERIODES!B:F,5,FALSE),"")</f>
        <v/>
      </c>
    </row>
    <row r="483" spans="9:9">
      <c r="I483" s="20" t="str">
        <f>IFERROR(VLOOKUP(H483,PERIODES!B:F,5,FALSE),"")</f>
        <v/>
      </c>
    </row>
    <row r="484" spans="9:9">
      <c r="I484" s="20" t="str">
        <f>IFERROR(VLOOKUP(H484,PERIODES!B:F,5,FALSE),"")</f>
        <v/>
      </c>
    </row>
    <row r="485" spans="9:9">
      <c r="I485" s="20" t="str">
        <f>IFERROR(VLOOKUP(H485,PERIODES!B:F,5,FALSE),"")</f>
        <v/>
      </c>
    </row>
    <row r="486" spans="9:9">
      <c r="I486" s="20" t="str">
        <f>IFERROR(VLOOKUP(H486,PERIODES!B:F,5,FALSE),"")</f>
        <v/>
      </c>
    </row>
    <row r="487" spans="9:9">
      <c r="I487" s="20" t="str">
        <f>IFERROR(VLOOKUP(H487,PERIODES!B:F,5,FALSE),"")</f>
        <v/>
      </c>
    </row>
    <row r="488" spans="9:9">
      <c r="I488" s="20" t="str">
        <f>IFERROR(VLOOKUP(H488,PERIODES!B:F,5,FALSE),"")</f>
        <v/>
      </c>
    </row>
    <row r="489" spans="9:9">
      <c r="I489" s="20" t="str">
        <f>IFERROR(VLOOKUP(H489,PERIODES!B:F,5,FALSE),"")</f>
        <v/>
      </c>
    </row>
    <row r="490" spans="9:9">
      <c r="I490" s="20" t="str">
        <f>IFERROR(VLOOKUP(H490,PERIODES!B:F,5,FALSE),"")</f>
        <v/>
      </c>
    </row>
    <row r="491" spans="9:9">
      <c r="I491" s="20" t="str">
        <f>IFERROR(VLOOKUP(H491,PERIODES!B:F,5,FALSE),"")</f>
        <v/>
      </c>
    </row>
    <row r="492" spans="9:9">
      <c r="I492" s="20" t="str">
        <f>IFERROR(VLOOKUP(H492,PERIODES!B:F,5,FALSE),"")</f>
        <v/>
      </c>
    </row>
    <row r="493" spans="9:9">
      <c r="I493" s="20" t="str">
        <f>IFERROR(VLOOKUP(H493,PERIODES!B:F,5,FALSE),"")</f>
        <v/>
      </c>
    </row>
    <row r="494" spans="9:9">
      <c r="I494" s="20" t="str">
        <f>IFERROR(VLOOKUP(H494,PERIODES!B:F,5,FALSE),"")</f>
        <v/>
      </c>
    </row>
    <row r="495" spans="9:9">
      <c r="I495" s="20" t="str">
        <f>IFERROR(VLOOKUP(H495,PERIODES!B:F,5,FALSE),"")</f>
        <v/>
      </c>
    </row>
    <row r="496" spans="9:9">
      <c r="I496" s="20" t="str">
        <f>IFERROR(VLOOKUP(H496,PERIODES!B:F,5,FALSE),"")</f>
        <v/>
      </c>
    </row>
    <row r="497" spans="9:9">
      <c r="I497" s="20" t="str">
        <f>IFERROR(VLOOKUP(H497,PERIODES!B:F,5,FALSE),"")</f>
        <v/>
      </c>
    </row>
    <row r="498" spans="9:9">
      <c r="I498" s="20" t="str">
        <f>IFERROR(VLOOKUP(H498,PERIODES!B:F,5,FALSE),"")</f>
        <v/>
      </c>
    </row>
    <row r="499" spans="9:9">
      <c r="I499" s="20" t="str">
        <f>IFERROR(VLOOKUP(H499,PERIODES!B:F,5,FALSE),"")</f>
        <v/>
      </c>
    </row>
    <row r="500" spans="9:9">
      <c r="I500" s="20" t="str">
        <f>IFERROR(VLOOKUP(H500,PERIODES!B:F,5,FALSE),"")</f>
        <v/>
      </c>
    </row>
    <row r="501" spans="9:9">
      <c r="I501" s="20" t="str">
        <f>IFERROR(VLOOKUP(H501,PERIODES!B:F,5,FALSE),"")</f>
        <v/>
      </c>
    </row>
    <row r="502" spans="9:9">
      <c r="I502" s="20" t="str">
        <f>IFERROR(VLOOKUP(H502,PERIODES!B:F,5,FALSE),"")</f>
        <v/>
      </c>
    </row>
    <row r="503" spans="9:9">
      <c r="I503" s="20" t="str">
        <f>IFERROR(VLOOKUP(H503,PERIODES!B:F,5,FALSE),"")</f>
        <v/>
      </c>
    </row>
    <row r="504" spans="9:9">
      <c r="I504" s="20" t="str">
        <f>IFERROR(VLOOKUP(H504,PERIODES!B:F,5,FALSE),"")</f>
        <v/>
      </c>
    </row>
  </sheetData>
  <sheetProtection sheet="1" objects="1" scenarios="1" autoFilter="0"/>
  <autoFilter ref="A1:I1" xr:uid="{00000000-0009-0000-0000-000004000000}"/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1F7F3F-6F81-4ADB-AB3B-2DC90F52F3C7}">
  <sheetPr codeName="Feuil9">
    <tabColor rgb="FFFFFF00"/>
  </sheetPr>
  <dimension ref="A1:O106"/>
  <sheetViews>
    <sheetView zoomScale="87" zoomScaleNormal="87" workbookViewId="0">
      <selection activeCell="A2" sqref="A2:XFD3"/>
    </sheetView>
  </sheetViews>
  <sheetFormatPr baseColWidth="10" defaultRowHeight="16"/>
  <cols>
    <col min="1" max="1" width="32.83203125" customWidth="1"/>
    <col min="2" max="2" width="13.1640625" customWidth="1"/>
    <col min="3" max="3" width="13.6640625" customWidth="1"/>
    <col min="8" max="8" width="16.6640625" bestFit="1" customWidth="1"/>
    <col min="9" max="9" width="18.1640625" bestFit="1" customWidth="1"/>
    <col min="10" max="10" width="54.83203125" customWidth="1"/>
    <col min="11" max="11" width="14.83203125" customWidth="1"/>
  </cols>
  <sheetData>
    <row r="1" spans="1:15">
      <c r="A1" s="161" t="s">
        <v>67</v>
      </c>
      <c r="B1" s="161" t="s">
        <v>70</v>
      </c>
      <c r="C1" s="161" t="s">
        <v>71</v>
      </c>
      <c r="D1" s="162" t="s">
        <v>50</v>
      </c>
      <c r="E1" s="163" t="s">
        <v>51</v>
      </c>
      <c r="F1" s="164" t="s">
        <v>19</v>
      </c>
      <c r="G1" s="161" t="s">
        <v>0</v>
      </c>
      <c r="H1" s="161" t="s">
        <v>83</v>
      </c>
      <c r="I1" s="161" t="s">
        <v>84</v>
      </c>
      <c r="J1" s="161" t="s">
        <v>68</v>
      </c>
      <c r="K1" s="175" t="s">
        <v>79</v>
      </c>
      <c r="O1" s="166"/>
    </row>
    <row r="2" spans="1:15">
      <c r="A2" s="165"/>
      <c r="B2" s="165"/>
      <c r="C2" s="165"/>
      <c r="D2" s="165"/>
      <c r="E2" s="165"/>
      <c r="F2" s="165"/>
      <c r="G2" s="165"/>
      <c r="H2" s="165"/>
      <c r="I2" s="165"/>
      <c r="J2" s="165"/>
      <c r="K2" s="20" t="str">
        <f>IFERROR(VLOOKUP(J2,PERIODES!B:F,5,FALSE),"")</f>
        <v/>
      </c>
    </row>
    <row r="3" spans="1:15">
      <c r="A3" s="165"/>
      <c r="B3" s="165"/>
      <c r="C3" s="165"/>
      <c r="D3" s="165"/>
      <c r="E3" s="165"/>
      <c r="F3" s="165"/>
      <c r="G3" s="165"/>
      <c r="H3" s="165"/>
      <c r="I3" s="165"/>
      <c r="J3" s="165"/>
      <c r="K3" s="20" t="str">
        <f>IFERROR(VLOOKUP(J3,PERIODES!B:F,5,FALSE),"")</f>
        <v/>
      </c>
    </row>
    <row r="4" spans="1:15">
      <c r="A4" s="165"/>
      <c r="B4" s="165"/>
      <c r="C4" s="165"/>
      <c r="D4" s="165"/>
      <c r="E4" s="165"/>
      <c r="F4" s="165"/>
      <c r="G4" s="165"/>
      <c r="H4" s="165"/>
      <c r="I4" s="165"/>
      <c r="J4" s="165"/>
      <c r="K4" s="20" t="str">
        <f>IFERROR(VLOOKUP(J4,PERIODES!B:F,5,FALSE),"")</f>
        <v/>
      </c>
    </row>
    <row r="5" spans="1:15">
      <c r="A5" s="165"/>
      <c r="B5" s="165"/>
      <c r="C5" s="165"/>
      <c r="D5" s="165"/>
      <c r="E5" s="165"/>
      <c r="F5" s="165"/>
      <c r="G5" s="165"/>
      <c r="H5" s="165"/>
      <c r="I5" s="165"/>
      <c r="J5" s="165"/>
      <c r="K5" s="20" t="str">
        <f>IFERROR(VLOOKUP(J5,PERIODES!B:F,5,FALSE),"")</f>
        <v/>
      </c>
    </row>
    <row r="6" spans="1:15">
      <c r="A6" s="165"/>
      <c r="B6" s="165"/>
      <c r="C6" s="165"/>
      <c r="D6" s="165"/>
      <c r="E6" s="165"/>
      <c r="F6" s="165"/>
      <c r="G6" s="165"/>
      <c r="H6" s="165"/>
      <c r="I6" s="165"/>
      <c r="J6" s="165"/>
      <c r="K6" s="20" t="str">
        <f>IFERROR(VLOOKUP(J6,PERIODES!B:F,5,FALSE),"")</f>
        <v/>
      </c>
    </row>
    <row r="7" spans="1:15">
      <c r="A7" s="165"/>
      <c r="B7" s="165"/>
      <c r="C7" s="165"/>
      <c r="D7" s="165"/>
      <c r="E7" s="165"/>
      <c r="F7" s="165"/>
      <c r="G7" s="165"/>
      <c r="H7" s="165"/>
      <c r="I7" s="165"/>
      <c r="J7" s="165"/>
      <c r="K7" s="20" t="str">
        <f>IFERROR(VLOOKUP(J7,PERIODES!B:F,5,FALSE),"")</f>
        <v/>
      </c>
    </row>
    <row r="8" spans="1:15">
      <c r="A8" s="165"/>
      <c r="B8" s="165"/>
      <c r="C8" s="165"/>
      <c r="D8" s="165"/>
      <c r="E8" s="165"/>
      <c r="F8" s="165"/>
      <c r="G8" s="165"/>
      <c r="H8" s="165"/>
      <c r="I8" s="165"/>
      <c r="J8" s="165"/>
      <c r="K8" s="20" t="str">
        <f>IFERROR(VLOOKUP(J8,PERIODES!B:F,5,FALSE),"")</f>
        <v/>
      </c>
    </row>
    <row r="9" spans="1:15">
      <c r="A9" s="165"/>
      <c r="B9" s="165"/>
      <c r="C9" s="165"/>
      <c r="D9" s="165"/>
      <c r="E9" s="165"/>
      <c r="F9" s="165"/>
      <c r="G9" s="165"/>
      <c r="H9" s="165"/>
      <c r="I9" s="165"/>
      <c r="J9" s="165"/>
      <c r="K9" s="20" t="str">
        <f>IFERROR(VLOOKUP(J9,PERIODES!B:F,5,FALSE),"")</f>
        <v/>
      </c>
    </row>
    <row r="10" spans="1:15">
      <c r="A10" s="165"/>
      <c r="B10" s="165"/>
      <c r="C10" s="165"/>
      <c r="D10" s="165"/>
      <c r="E10" s="165"/>
      <c r="F10" s="165"/>
      <c r="G10" s="165"/>
      <c r="H10" s="165"/>
      <c r="I10" s="165"/>
      <c r="J10" s="165"/>
      <c r="K10" s="20" t="str">
        <f>IFERROR(VLOOKUP(J10,PERIODES!B:F,5,FALSE),"")</f>
        <v/>
      </c>
    </row>
    <row r="11" spans="1:15">
      <c r="A11" s="165"/>
      <c r="B11" s="165"/>
      <c r="C11" s="165"/>
      <c r="D11" s="165"/>
      <c r="E11" s="165"/>
      <c r="F11" s="165"/>
      <c r="G11" s="165"/>
      <c r="H11" s="165"/>
      <c r="I11" s="165"/>
      <c r="J11" s="165"/>
      <c r="K11" s="20" t="str">
        <f>IFERROR(VLOOKUP(J11,PERIODES!B:F,5,FALSE),"")</f>
        <v/>
      </c>
    </row>
    <row r="12" spans="1:15">
      <c r="A12" s="165"/>
      <c r="B12" s="165"/>
      <c r="C12" s="165"/>
      <c r="D12" s="165"/>
      <c r="E12" s="165"/>
      <c r="F12" s="165"/>
      <c r="G12" s="165"/>
      <c r="H12" s="165"/>
      <c r="I12" s="165"/>
      <c r="J12" s="165"/>
      <c r="K12" s="20" t="str">
        <f>IFERROR(VLOOKUP(J12,PERIODES!B:F,5,FALSE),"")</f>
        <v/>
      </c>
    </row>
    <row r="13" spans="1:15">
      <c r="A13" s="165"/>
      <c r="B13" s="165"/>
      <c r="C13" s="165"/>
      <c r="D13" s="165"/>
      <c r="E13" s="165"/>
      <c r="F13" s="165"/>
      <c r="G13" s="165"/>
      <c r="H13" s="165"/>
      <c r="I13" s="165"/>
      <c r="J13" s="165"/>
      <c r="K13" s="20" t="str">
        <f>IFERROR(VLOOKUP(J13,PERIODES!B:F,5,FALSE),"")</f>
        <v/>
      </c>
    </row>
    <row r="14" spans="1:15">
      <c r="A14" s="165"/>
      <c r="B14" s="165"/>
      <c r="C14" s="165"/>
      <c r="D14" s="165"/>
      <c r="E14" s="165"/>
      <c r="F14" s="165"/>
      <c r="G14" s="165"/>
      <c r="H14" s="165"/>
      <c r="I14" s="165"/>
      <c r="J14" s="165"/>
      <c r="K14" s="20" t="str">
        <f>IFERROR(VLOOKUP(J14,PERIODES!B:F,5,FALSE),"")</f>
        <v/>
      </c>
    </row>
    <row r="15" spans="1:15">
      <c r="A15" s="165"/>
      <c r="B15" s="165"/>
      <c r="C15" s="165"/>
      <c r="D15" s="165"/>
      <c r="E15" s="165"/>
      <c r="F15" s="165"/>
      <c r="G15" s="165"/>
      <c r="H15" s="165"/>
      <c r="I15" s="165"/>
      <c r="J15" s="165"/>
      <c r="K15" s="20" t="str">
        <f>IFERROR(VLOOKUP(J15,PERIODES!B:F,5,FALSE),"")</f>
        <v/>
      </c>
    </row>
    <row r="16" spans="1:15">
      <c r="A16" s="165"/>
      <c r="B16" s="165"/>
      <c r="C16" s="165"/>
      <c r="D16" s="165"/>
      <c r="E16" s="165"/>
      <c r="F16" s="165"/>
      <c r="G16" s="165"/>
      <c r="H16" s="165"/>
      <c r="I16" s="165"/>
      <c r="J16" s="165"/>
      <c r="K16" s="20" t="str">
        <f>IFERROR(VLOOKUP(J16,PERIODES!B:F,5,FALSE),"")</f>
        <v/>
      </c>
    </row>
    <row r="17" spans="1:11">
      <c r="A17" s="165"/>
      <c r="B17" s="165"/>
      <c r="C17" s="165"/>
      <c r="D17" s="165"/>
      <c r="E17" s="165"/>
      <c r="F17" s="165"/>
      <c r="G17" s="165"/>
      <c r="H17" s="165"/>
      <c r="I17" s="165"/>
      <c r="J17" s="165"/>
      <c r="K17" s="20" t="str">
        <f>IFERROR(VLOOKUP(J17,PERIODES!B:F,5,FALSE),"")</f>
        <v/>
      </c>
    </row>
    <row r="18" spans="1:11">
      <c r="A18" s="165"/>
      <c r="B18" s="165"/>
      <c r="C18" s="165"/>
      <c r="D18" s="165"/>
      <c r="E18" s="165"/>
      <c r="F18" s="165"/>
      <c r="G18" s="165"/>
      <c r="H18" s="165"/>
      <c r="I18" s="165"/>
      <c r="J18" s="165"/>
      <c r="K18" s="20" t="str">
        <f>IFERROR(VLOOKUP(J18,PERIODES!B:F,5,FALSE),"")</f>
        <v/>
      </c>
    </row>
    <row r="19" spans="1:11">
      <c r="A19" s="165"/>
      <c r="B19" s="165"/>
      <c r="C19" s="165"/>
      <c r="D19" s="165"/>
      <c r="E19" s="165"/>
      <c r="F19" s="165"/>
      <c r="G19" s="165"/>
      <c r="H19" s="165"/>
      <c r="I19" s="165"/>
      <c r="J19" s="165"/>
      <c r="K19" s="20" t="str">
        <f>IFERROR(VLOOKUP(J19,PERIODES!B:F,5,FALSE),"")</f>
        <v/>
      </c>
    </row>
    <row r="20" spans="1:11">
      <c r="A20" s="165"/>
      <c r="B20" s="165"/>
      <c r="C20" s="165"/>
      <c r="D20" s="165"/>
      <c r="E20" s="165"/>
      <c r="F20" s="165"/>
      <c r="G20" s="165"/>
      <c r="H20" s="165"/>
      <c r="I20" s="165"/>
      <c r="J20" s="165"/>
      <c r="K20" s="20" t="str">
        <f>IFERROR(VLOOKUP(J20,PERIODES!B:F,5,FALSE),"")</f>
        <v/>
      </c>
    </row>
    <row r="21" spans="1:11">
      <c r="A21" s="165"/>
      <c r="B21" s="165"/>
      <c r="C21" s="165"/>
      <c r="D21" s="165"/>
      <c r="E21" s="165"/>
      <c r="F21" s="165"/>
      <c r="G21" s="165"/>
      <c r="H21" s="165"/>
      <c r="I21" s="165"/>
      <c r="J21" s="165"/>
      <c r="K21" s="20" t="str">
        <f>IFERROR(VLOOKUP(J21,PERIODES!B:F,5,FALSE),"")</f>
        <v/>
      </c>
    </row>
    <row r="22" spans="1:11">
      <c r="A22" s="165"/>
      <c r="B22" s="165"/>
      <c r="C22" s="165"/>
      <c r="D22" s="165"/>
      <c r="E22" s="165"/>
      <c r="F22" s="165"/>
      <c r="G22" s="165"/>
      <c r="H22" s="165"/>
      <c r="I22" s="165"/>
      <c r="J22" s="165"/>
      <c r="K22" s="20" t="str">
        <f>IFERROR(VLOOKUP(J22,PERIODES!B:F,5,FALSE),"")</f>
        <v/>
      </c>
    </row>
    <row r="23" spans="1:11">
      <c r="A23" s="165"/>
      <c r="B23" s="165"/>
      <c r="C23" s="165"/>
      <c r="D23" s="165"/>
      <c r="E23" s="165"/>
      <c r="F23" s="165"/>
      <c r="G23" s="165"/>
      <c r="H23" s="165"/>
      <c r="I23" s="165"/>
      <c r="J23" s="165"/>
      <c r="K23" s="20" t="str">
        <f>IFERROR(VLOOKUP(J23,PERIODES!B:F,5,FALSE),"")</f>
        <v/>
      </c>
    </row>
    <row r="24" spans="1:11">
      <c r="A24" s="165"/>
      <c r="B24" s="165"/>
      <c r="C24" s="165"/>
      <c r="D24" s="165"/>
      <c r="E24" s="165"/>
      <c r="F24" s="165"/>
      <c r="G24" s="165"/>
      <c r="H24" s="165"/>
      <c r="I24" s="165"/>
      <c r="J24" s="165"/>
      <c r="K24" s="20" t="str">
        <f>IFERROR(VLOOKUP(J24,PERIODES!B:F,5,FALSE),"")</f>
        <v/>
      </c>
    </row>
    <row r="25" spans="1:11">
      <c r="A25" s="165"/>
      <c r="B25" s="165"/>
      <c r="C25" s="165"/>
      <c r="D25" s="165"/>
      <c r="E25" s="165"/>
      <c r="F25" s="165"/>
      <c r="G25" s="165"/>
      <c r="H25" s="165"/>
      <c r="I25" s="165"/>
      <c r="J25" s="165"/>
      <c r="K25" s="20" t="str">
        <f>IFERROR(VLOOKUP(J25,PERIODES!B:F,5,FALSE),"")</f>
        <v/>
      </c>
    </row>
    <row r="26" spans="1:11">
      <c r="A26" s="165"/>
      <c r="B26" s="165"/>
      <c r="C26" s="165"/>
      <c r="D26" s="165"/>
      <c r="E26" s="165"/>
      <c r="F26" s="165"/>
      <c r="G26" s="165"/>
      <c r="H26" s="165"/>
      <c r="I26" s="165"/>
      <c r="J26" s="165"/>
      <c r="K26" s="20" t="str">
        <f>IFERROR(VLOOKUP(J26,PERIODES!B:F,5,FALSE),"")</f>
        <v/>
      </c>
    </row>
    <row r="27" spans="1:11">
      <c r="A27" s="165"/>
      <c r="B27" s="165"/>
      <c r="C27" s="165"/>
      <c r="D27" s="165"/>
      <c r="E27" s="165"/>
      <c r="F27" s="165"/>
      <c r="G27" s="165"/>
      <c r="H27" s="165"/>
      <c r="I27" s="165"/>
      <c r="J27" s="165"/>
      <c r="K27" s="20" t="str">
        <f>IFERROR(VLOOKUP(J27,PERIODES!B:F,5,FALSE),"")</f>
        <v/>
      </c>
    </row>
    <row r="28" spans="1:11">
      <c r="A28" s="165"/>
      <c r="B28" s="165"/>
      <c r="C28" s="165"/>
      <c r="D28" s="165"/>
      <c r="E28" s="165"/>
      <c r="F28" s="165"/>
      <c r="G28" s="165"/>
      <c r="H28" s="165"/>
      <c r="I28" s="165"/>
      <c r="J28" s="165"/>
      <c r="K28" s="20" t="str">
        <f>IFERROR(VLOOKUP(J28,PERIODES!B:F,5,FALSE),"")</f>
        <v/>
      </c>
    </row>
    <row r="29" spans="1:11">
      <c r="A29" s="165"/>
      <c r="B29" s="165"/>
      <c r="C29" s="165"/>
      <c r="D29" s="165"/>
      <c r="E29" s="165"/>
      <c r="F29" s="165"/>
      <c r="G29" s="165"/>
      <c r="H29" s="165"/>
      <c r="I29" s="165"/>
      <c r="J29" s="165"/>
      <c r="K29" s="20" t="str">
        <f>IFERROR(VLOOKUP(J29,PERIODES!B:F,5,FALSE),"")</f>
        <v/>
      </c>
    </row>
    <row r="30" spans="1:11">
      <c r="A30" s="165"/>
      <c r="B30" s="165"/>
      <c r="C30" s="165"/>
      <c r="D30" s="165"/>
      <c r="E30" s="165"/>
      <c r="F30" s="165"/>
      <c r="G30" s="165"/>
      <c r="H30" s="165"/>
      <c r="I30" s="165"/>
      <c r="J30" s="165"/>
      <c r="K30" s="20" t="str">
        <f>IFERROR(VLOOKUP(J30,PERIODES!B:F,5,FALSE),"")</f>
        <v/>
      </c>
    </row>
    <row r="31" spans="1:11">
      <c r="A31" s="165"/>
      <c r="B31" s="165"/>
      <c r="C31" s="165"/>
      <c r="D31" s="165"/>
      <c r="E31" s="165"/>
      <c r="F31" s="165"/>
      <c r="G31" s="165"/>
      <c r="H31" s="165"/>
      <c r="I31" s="165"/>
      <c r="J31" s="165"/>
      <c r="K31" s="20" t="str">
        <f>IFERROR(VLOOKUP(J31,PERIODES!B:F,5,FALSE),"")</f>
        <v/>
      </c>
    </row>
    <row r="32" spans="1:11">
      <c r="A32" s="165"/>
      <c r="B32" s="165"/>
      <c r="C32" s="165"/>
      <c r="D32" s="165"/>
      <c r="E32" s="165"/>
      <c r="F32" s="165"/>
      <c r="G32" s="165"/>
      <c r="H32" s="165"/>
      <c r="I32" s="165"/>
      <c r="J32" s="165"/>
      <c r="K32" s="20" t="str">
        <f>IFERROR(VLOOKUP(J32,PERIODES!B:F,5,FALSE),"")</f>
        <v/>
      </c>
    </row>
    <row r="33" spans="1:11">
      <c r="A33" s="165"/>
      <c r="B33" s="165"/>
      <c r="C33" s="165"/>
      <c r="D33" s="165"/>
      <c r="E33" s="165"/>
      <c r="F33" s="165"/>
      <c r="G33" s="165"/>
      <c r="H33" s="165"/>
      <c r="I33" s="165"/>
      <c r="J33" s="165"/>
      <c r="K33" s="20" t="str">
        <f>IFERROR(VLOOKUP(J33,PERIODES!B:F,5,FALSE),"")</f>
        <v/>
      </c>
    </row>
    <row r="34" spans="1:11">
      <c r="A34" s="165"/>
      <c r="B34" s="165"/>
      <c r="C34" s="165"/>
      <c r="D34" s="165"/>
      <c r="E34" s="165"/>
      <c r="F34" s="165"/>
      <c r="G34" s="165"/>
      <c r="H34" s="165"/>
      <c r="I34" s="165"/>
      <c r="J34" s="165"/>
      <c r="K34" s="20" t="str">
        <f>IFERROR(VLOOKUP(J34,PERIODES!B:F,5,FALSE),"")</f>
        <v/>
      </c>
    </row>
    <row r="35" spans="1:11">
      <c r="A35" s="165"/>
      <c r="B35" s="165"/>
      <c r="C35" s="165"/>
      <c r="D35" s="165"/>
      <c r="E35" s="165"/>
      <c r="F35" s="165"/>
      <c r="G35" s="165"/>
      <c r="H35" s="165"/>
      <c r="I35" s="165"/>
      <c r="J35" s="165"/>
      <c r="K35" s="20" t="str">
        <f>IFERROR(VLOOKUP(J35,PERIODES!B:F,5,FALSE),"")</f>
        <v/>
      </c>
    </row>
    <row r="36" spans="1:11">
      <c r="A36" s="165"/>
      <c r="B36" s="165"/>
      <c r="C36" s="165"/>
      <c r="D36" s="165"/>
      <c r="E36" s="165"/>
      <c r="F36" s="165"/>
      <c r="G36" s="165"/>
      <c r="H36" s="165"/>
      <c r="I36" s="165"/>
      <c r="J36" s="165"/>
      <c r="K36" s="20" t="str">
        <f>IFERROR(VLOOKUP(J36,PERIODES!B:F,5,FALSE),"")</f>
        <v/>
      </c>
    </row>
    <row r="37" spans="1:11">
      <c r="A37" s="165"/>
      <c r="B37" s="165"/>
      <c r="C37" s="165"/>
      <c r="D37" s="165"/>
      <c r="E37" s="165"/>
      <c r="F37" s="165"/>
      <c r="G37" s="165"/>
      <c r="H37" s="165"/>
      <c r="I37" s="165"/>
      <c r="J37" s="165"/>
      <c r="K37" s="20" t="str">
        <f>IFERROR(VLOOKUP(J37,PERIODES!B:F,5,FALSE),"")</f>
        <v/>
      </c>
    </row>
    <row r="38" spans="1:11">
      <c r="A38" s="165"/>
      <c r="B38" s="165"/>
      <c r="C38" s="165"/>
      <c r="D38" s="165"/>
      <c r="E38" s="165"/>
      <c r="F38" s="165"/>
      <c r="G38" s="165"/>
      <c r="H38" s="165"/>
      <c r="I38" s="165"/>
      <c r="J38" s="165"/>
      <c r="K38" s="20" t="str">
        <f>IFERROR(VLOOKUP(J38,PERIODES!B:F,5,FALSE),"")</f>
        <v/>
      </c>
    </row>
    <row r="39" spans="1:11">
      <c r="A39" s="165"/>
      <c r="B39" s="165"/>
      <c r="C39" s="165"/>
      <c r="D39" s="165"/>
      <c r="E39" s="165"/>
      <c r="F39" s="165"/>
      <c r="G39" s="165"/>
      <c r="H39" s="165"/>
      <c r="I39" s="165"/>
      <c r="J39" s="165"/>
      <c r="K39" s="20" t="str">
        <f>IFERROR(VLOOKUP(J39,PERIODES!B:F,5,FALSE),"")</f>
        <v/>
      </c>
    </row>
    <row r="40" spans="1:11">
      <c r="A40" s="165"/>
      <c r="B40" s="165"/>
      <c r="C40" s="165"/>
      <c r="D40" s="165"/>
      <c r="E40" s="165"/>
      <c r="F40" s="165"/>
      <c r="G40" s="165"/>
      <c r="H40" s="165"/>
      <c r="I40" s="165"/>
      <c r="J40" s="165"/>
      <c r="K40" s="20" t="str">
        <f>IFERROR(VLOOKUP(J40,PERIODES!B:F,5,FALSE),"")</f>
        <v/>
      </c>
    </row>
    <row r="41" spans="1:11">
      <c r="A41" s="165"/>
      <c r="B41" s="165"/>
      <c r="C41" s="165"/>
      <c r="D41" s="165"/>
      <c r="E41" s="165"/>
      <c r="F41" s="165"/>
      <c r="G41" s="165"/>
      <c r="H41" s="165"/>
      <c r="I41" s="165"/>
      <c r="J41" s="165"/>
      <c r="K41" s="20" t="str">
        <f>IFERROR(VLOOKUP(J41,PERIODES!B:F,5,FALSE),"")</f>
        <v/>
      </c>
    </row>
    <row r="42" spans="1:11">
      <c r="A42" s="165"/>
      <c r="B42" s="165"/>
      <c r="C42" s="165"/>
      <c r="D42" s="165"/>
      <c r="E42" s="165"/>
      <c r="F42" s="165"/>
      <c r="G42" s="165"/>
      <c r="H42" s="165"/>
      <c r="I42" s="165"/>
      <c r="J42" s="165"/>
      <c r="K42" s="20" t="str">
        <f>IFERROR(VLOOKUP(J42,PERIODES!B:F,5,FALSE),"")</f>
        <v/>
      </c>
    </row>
    <row r="43" spans="1:11">
      <c r="A43" s="165"/>
      <c r="B43" s="165"/>
      <c r="C43" s="165"/>
      <c r="D43" s="165"/>
      <c r="E43" s="165"/>
      <c r="F43" s="165"/>
      <c r="G43" s="165"/>
      <c r="H43" s="165"/>
      <c r="I43" s="165"/>
      <c r="J43" s="165"/>
      <c r="K43" s="20" t="str">
        <f>IFERROR(VLOOKUP(J43,PERIODES!B:F,5,FALSE),"")</f>
        <v/>
      </c>
    </row>
    <row r="44" spans="1:11">
      <c r="A44" s="165"/>
      <c r="B44" s="165"/>
      <c r="C44" s="165"/>
      <c r="D44" s="165"/>
      <c r="E44" s="165"/>
      <c r="F44" s="165"/>
      <c r="G44" s="165"/>
      <c r="H44" s="165"/>
      <c r="I44" s="165"/>
      <c r="J44" s="165"/>
      <c r="K44" s="20" t="str">
        <f>IFERROR(VLOOKUP(J44,PERIODES!B:F,5,FALSE),"")</f>
        <v/>
      </c>
    </row>
    <row r="45" spans="1:11">
      <c r="A45" s="165"/>
      <c r="B45" s="165"/>
      <c r="C45" s="165"/>
      <c r="D45" s="165"/>
      <c r="E45" s="165"/>
      <c r="F45" s="165"/>
      <c r="G45" s="165"/>
      <c r="H45" s="165"/>
      <c r="I45" s="165"/>
      <c r="J45" s="165"/>
      <c r="K45" s="20" t="str">
        <f>IFERROR(VLOOKUP(J45,PERIODES!B:F,5,FALSE),"")</f>
        <v/>
      </c>
    </row>
    <row r="46" spans="1:11">
      <c r="A46" s="165"/>
      <c r="B46" s="165"/>
      <c r="C46" s="165"/>
      <c r="D46" s="165"/>
      <c r="E46" s="165"/>
      <c r="F46" s="165"/>
      <c r="G46" s="165"/>
      <c r="H46" s="165"/>
      <c r="I46" s="165"/>
      <c r="J46" s="165"/>
      <c r="K46" s="20" t="str">
        <f>IFERROR(VLOOKUP(J46,PERIODES!B:F,5,FALSE),"")</f>
        <v/>
      </c>
    </row>
    <row r="47" spans="1:11">
      <c r="A47" s="165"/>
      <c r="B47" s="165"/>
      <c r="C47" s="165"/>
      <c r="D47" s="165"/>
      <c r="E47" s="165"/>
      <c r="F47" s="165"/>
      <c r="G47" s="165"/>
      <c r="H47" s="165"/>
      <c r="I47" s="165"/>
      <c r="J47" s="165"/>
      <c r="K47" s="20" t="str">
        <f>IFERROR(VLOOKUP(J47,PERIODES!B:F,5,FALSE),"")</f>
        <v/>
      </c>
    </row>
    <row r="48" spans="1:11">
      <c r="A48" s="165"/>
      <c r="B48" s="165"/>
      <c r="C48" s="165"/>
      <c r="D48" s="165"/>
      <c r="E48" s="165"/>
      <c r="F48" s="165"/>
      <c r="G48" s="165"/>
      <c r="H48" s="165"/>
      <c r="I48" s="165"/>
      <c r="J48" s="165"/>
      <c r="K48" s="20" t="str">
        <f>IFERROR(VLOOKUP(J48,PERIODES!B:F,5,FALSE),"")</f>
        <v/>
      </c>
    </row>
    <row r="49" spans="1:11">
      <c r="A49" s="165"/>
      <c r="B49" s="165"/>
      <c r="C49" s="165"/>
      <c r="D49" s="165"/>
      <c r="E49" s="165"/>
      <c r="F49" s="165"/>
      <c r="G49" s="165"/>
      <c r="H49" s="165"/>
      <c r="I49" s="165"/>
      <c r="J49" s="165"/>
      <c r="K49" s="20" t="str">
        <f>IFERROR(VLOOKUP(J49,PERIODES!B:F,5,FALSE),"")</f>
        <v/>
      </c>
    </row>
    <row r="50" spans="1:11">
      <c r="A50" s="165"/>
      <c r="B50" s="165"/>
      <c r="C50" s="165"/>
      <c r="D50" s="165"/>
      <c r="E50" s="165"/>
      <c r="F50" s="165"/>
      <c r="G50" s="165"/>
      <c r="H50" s="165"/>
      <c r="I50" s="165"/>
      <c r="J50" s="165"/>
      <c r="K50" s="20" t="str">
        <f>IFERROR(VLOOKUP(J50,PERIODES!B:F,5,FALSE),"")</f>
        <v/>
      </c>
    </row>
    <row r="51" spans="1:11">
      <c r="A51" s="165"/>
      <c r="B51" s="165"/>
      <c r="C51" s="165"/>
      <c r="D51" s="165"/>
      <c r="E51" s="165"/>
      <c r="F51" s="165"/>
      <c r="G51" s="165"/>
      <c r="H51" s="165"/>
      <c r="I51" s="165"/>
      <c r="J51" s="165"/>
      <c r="K51" s="20" t="str">
        <f>IFERROR(VLOOKUP(J51,PERIODES!B:F,5,FALSE),"")</f>
        <v/>
      </c>
    </row>
    <row r="52" spans="1:11">
      <c r="A52" s="165"/>
      <c r="B52" s="165"/>
      <c r="C52" s="165"/>
      <c r="D52" s="165"/>
      <c r="E52" s="165"/>
      <c r="F52" s="165"/>
      <c r="G52" s="165"/>
      <c r="H52" s="165"/>
      <c r="I52" s="165"/>
      <c r="J52" s="165"/>
      <c r="K52" s="20" t="str">
        <f>IFERROR(VLOOKUP(J52,PERIODES!B:F,5,FALSE),"")</f>
        <v/>
      </c>
    </row>
    <row r="53" spans="1:11">
      <c r="A53" s="165"/>
      <c r="B53" s="165"/>
      <c r="C53" s="165"/>
      <c r="D53" s="165"/>
      <c r="E53" s="165"/>
      <c r="F53" s="165"/>
      <c r="G53" s="165"/>
      <c r="H53" s="165"/>
      <c r="I53" s="165"/>
      <c r="J53" s="165"/>
      <c r="K53" s="20" t="str">
        <f>IFERROR(VLOOKUP(J53,PERIODES!B:F,5,FALSE),"")</f>
        <v/>
      </c>
    </row>
    <row r="54" spans="1:11">
      <c r="A54" s="165"/>
      <c r="B54" s="165"/>
      <c r="C54" s="165"/>
      <c r="D54" s="165"/>
      <c r="E54" s="165"/>
      <c r="F54" s="165"/>
      <c r="G54" s="165"/>
      <c r="H54" s="165"/>
      <c r="I54" s="165"/>
      <c r="J54" s="165"/>
      <c r="K54" s="20" t="str">
        <f>IFERROR(VLOOKUP(J54,PERIODES!B:F,5,FALSE),"")</f>
        <v/>
      </c>
    </row>
    <row r="55" spans="1:11">
      <c r="A55" s="165"/>
      <c r="B55" s="165"/>
      <c r="C55" s="165"/>
      <c r="D55" s="165"/>
      <c r="E55" s="165"/>
      <c r="F55" s="165"/>
      <c r="G55" s="165"/>
      <c r="H55" s="165"/>
      <c r="I55" s="165"/>
      <c r="J55" s="165"/>
      <c r="K55" s="20" t="str">
        <f>IFERROR(VLOOKUP(J55,PERIODES!B:F,5,FALSE),"")</f>
        <v/>
      </c>
    </row>
    <row r="56" spans="1:11">
      <c r="A56" s="165"/>
      <c r="B56" s="165"/>
      <c r="C56" s="165"/>
      <c r="D56" s="165"/>
      <c r="E56" s="165"/>
      <c r="F56" s="165"/>
      <c r="G56" s="165"/>
      <c r="H56" s="165"/>
      <c r="I56" s="165"/>
      <c r="J56" s="165"/>
      <c r="K56" s="20" t="str">
        <f>IFERROR(VLOOKUP(J56,PERIODES!B:F,5,FALSE),"")</f>
        <v/>
      </c>
    </row>
    <row r="57" spans="1:11">
      <c r="A57" s="165"/>
      <c r="B57" s="165"/>
      <c r="C57" s="165"/>
      <c r="D57" s="165"/>
      <c r="E57" s="165"/>
      <c r="F57" s="165"/>
      <c r="G57" s="165"/>
      <c r="H57" s="165"/>
      <c r="I57" s="165"/>
      <c r="J57" s="165"/>
      <c r="K57" s="20" t="str">
        <f>IFERROR(VLOOKUP(J57,PERIODES!B:F,5,FALSE),"")</f>
        <v/>
      </c>
    </row>
    <row r="58" spans="1:11">
      <c r="A58" s="165"/>
      <c r="B58" s="165"/>
      <c r="C58" s="165"/>
      <c r="D58" s="165"/>
      <c r="E58" s="165"/>
      <c r="F58" s="165"/>
      <c r="G58" s="165"/>
      <c r="H58" s="165"/>
      <c r="I58" s="165"/>
      <c r="J58" s="165"/>
      <c r="K58" s="20" t="str">
        <f>IFERROR(VLOOKUP(J58,PERIODES!B:F,5,FALSE),"")</f>
        <v/>
      </c>
    </row>
    <row r="59" spans="1:11">
      <c r="A59" s="165"/>
      <c r="B59" s="165"/>
      <c r="C59" s="165"/>
      <c r="D59" s="165"/>
      <c r="E59" s="165"/>
      <c r="F59" s="165"/>
      <c r="G59" s="165"/>
      <c r="H59" s="165"/>
      <c r="I59" s="165"/>
      <c r="J59" s="165"/>
      <c r="K59" s="20" t="str">
        <f>IFERROR(VLOOKUP(J59,PERIODES!B:F,5,FALSE),"")</f>
        <v/>
      </c>
    </row>
    <row r="60" spans="1:11">
      <c r="A60" s="165"/>
      <c r="B60" s="165"/>
      <c r="C60" s="165"/>
      <c r="D60" s="165"/>
      <c r="E60" s="165"/>
      <c r="F60" s="165"/>
      <c r="G60" s="165"/>
      <c r="H60" s="165"/>
      <c r="I60" s="165"/>
      <c r="J60" s="165"/>
      <c r="K60" s="20" t="str">
        <f>IFERROR(VLOOKUP(J60,PERIODES!B:F,5,FALSE),"")</f>
        <v/>
      </c>
    </row>
    <row r="61" spans="1:11">
      <c r="A61" s="165"/>
      <c r="B61" s="165"/>
      <c r="C61" s="165"/>
      <c r="D61" s="165"/>
      <c r="E61" s="165"/>
      <c r="F61" s="165"/>
      <c r="G61" s="165"/>
      <c r="H61" s="165"/>
      <c r="I61" s="165"/>
      <c r="J61" s="165"/>
      <c r="K61" s="20" t="str">
        <f>IFERROR(VLOOKUP(J61,PERIODES!B:F,5,FALSE),"")</f>
        <v/>
      </c>
    </row>
    <row r="62" spans="1:11">
      <c r="A62" s="165"/>
      <c r="B62" s="165"/>
      <c r="C62" s="165"/>
      <c r="D62" s="165"/>
      <c r="E62" s="165"/>
      <c r="F62" s="165"/>
      <c r="G62" s="165"/>
      <c r="H62" s="165"/>
      <c r="I62" s="165"/>
      <c r="J62" s="165"/>
      <c r="K62" s="20" t="str">
        <f>IFERROR(VLOOKUP(J62,PERIODES!B:F,5,FALSE),"")</f>
        <v/>
      </c>
    </row>
    <row r="63" spans="1:11">
      <c r="A63" s="165"/>
      <c r="B63" s="165"/>
      <c r="C63" s="165"/>
      <c r="D63" s="165"/>
      <c r="E63" s="165"/>
      <c r="F63" s="165"/>
      <c r="G63" s="165"/>
      <c r="H63" s="165"/>
      <c r="I63" s="165"/>
      <c r="J63" s="165"/>
      <c r="K63" s="20" t="str">
        <f>IFERROR(VLOOKUP(J63,PERIODES!B:F,5,FALSE),"")</f>
        <v/>
      </c>
    </row>
    <row r="64" spans="1:11">
      <c r="A64" s="165"/>
      <c r="B64" s="165"/>
      <c r="C64" s="165"/>
      <c r="D64" s="165"/>
      <c r="E64" s="165"/>
      <c r="F64" s="165"/>
      <c r="G64" s="165"/>
      <c r="H64" s="165"/>
      <c r="I64" s="165"/>
      <c r="J64" s="165"/>
      <c r="K64" s="20" t="str">
        <f>IFERROR(VLOOKUP(J64,PERIODES!B:F,5,FALSE),"")</f>
        <v/>
      </c>
    </row>
    <row r="65" spans="1:11">
      <c r="A65" s="165"/>
      <c r="B65" s="165"/>
      <c r="C65" s="165"/>
      <c r="D65" s="165"/>
      <c r="E65" s="165"/>
      <c r="F65" s="165"/>
      <c r="G65" s="165"/>
      <c r="H65" s="165"/>
      <c r="I65" s="165"/>
      <c r="J65" s="165"/>
      <c r="K65" s="20" t="str">
        <f>IFERROR(VLOOKUP(J65,PERIODES!B:F,5,FALSE),"")</f>
        <v/>
      </c>
    </row>
    <row r="66" spans="1:11">
      <c r="A66" s="165"/>
      <c r="B66" s="165"/>
      <c r="C66" s="165"/>
      <c r="D66" s="165"/>
      <c r="E66" s="165"/>
      <c r="F66" s="165"/>
      <c r="G66" s="165"/>
      <c r="H66" s="165"/>
      <c r="I66" s="165"/>
      <c r="J66" s="165"/>
      <c r="K66" s="20" t="str">
        <f>IFERROR(VLOOKUP(J66,PERIODES!B:F,5,FALSE),"")</f>
        <v/>
      </c>
    </row>
    <row r="67" spans="1:11">
      <c r="A67" s="165"/>
      <c r="B67" s="165"/>
      <c r="C67" s="165"/>
      <c r="D67" s="165"/>
      <c r="E67" s="165"/>
      <c r="F67" s="165"/>
      <c r="G67" s="165"/>
      <c r="H67" s="165"/>
      <c r="I67" s="165"/>
      <c r="J67" s="165"/>
      <c r="K67" s="20" t="str">
        <f>IFERROR(VLOOKUP(J67,PERIODES!B:F,5,FALSE),"")</f>
        <v/>
      </c>
    </row>
    <row r="68" spans="1:11">
      <c r="A68" s="165"/>
      <c r="B68" s="165"/>
      <c r="C68" s="165"/>
      <c r="D68" s="165"/>
      <c r="E68" s="165"/>
      <c r="F68" s="165"/>
      <c r="G68" s="165"/>
      <c r="H68" s="165"/>
      <c r="I68" s="165"/>
      <c r="J68" s="165"/>
      <c r="K68" s="20" t="str">
        <f>IFERROR(VLOOKUP(J68,PERIODES!B:F,5,FALSE),"")</f>
        <v/>
      </c>
    </row>
    <row r="69" spans="1:11">
      <c r="A69" s="165"/>
      <c r="B69" s="165"/>
      <c r="C69" s="165"/>
      <c r="D69" s="165"/>
      <c r="E69" s="165"/>
      <c r="F69" s="165"/>
      <c r="G69" s="165"/>
      <c r="H69" s="165"/>
      <c r="I69" s="165"/>
      <c r="J69" s="165"/>
      <c r="K69" s="20" t="str">
        <f>IFERROR(VLOOKUP(J69,PERIODES!B:F,5,FALSE),"")</f>
        <v/>
      </c>
    </row>
    <row r="70" spans="1:11">
      <c r="A70" s="165"/>
      <c r="B70" s="165"/>
      <c r="C70" s="165"/>
      <c r="D70" s="165"/>
      <c r="E70" s="165"/>
      <c r="F70" s="165"/>
      <c r="G70" s="165"/>
      <c r="H70" s="165"/>
      <c r="I70" s="165"/>
      <c r="J70" s="165"/>
      <c r="K70" s="20" t="str">
        <f>IFERROR(VLOOKUP(J70,PERIODES!B:F,5,FALSE),"")</f>
        <v/>
      </c>
    </row>
    <row r="71" spans="1:11">
      <c r="A71" s="165"/>
      <c r="B71" s="165"/>
      <c r="C71" s="165"/>
      <c r="D71" s="165"/>
      <c r="E71" s="165"/>
      <c r="F71" s="165"/>
      <c r="G71" s="165"/>
      <c r="H71" s="165"/>
      <c r="I71" s="165"/>
      <c r="J71" s="165"/>
      <c r="K71" s="20" t="str">
        <f>IFERROR(VLOOKUP(J71,PERIODES!B:F,5,FALSE),"")</f>
        <v/>
      </c>
    </row>
    <row r="72" spans="1:11">
      <c r="A72" s="165"/>
      <c r="B72" s="165"/>
      <c r="C72" s="165"/>
      <c r="D72" s="165"/>
      <c r="E72" s="165"/>
      <c r="F72" s="165"/>
      <c r="G72" s="165"/>
      <c r="H72" s="165"/>
      <c r="I72" s="165"/>
      <c r="J72" s="165"/>
      <c r="K72" s="20" t="str">
        <f>IFERROR(VLOOKUP(J72,PERIODES!B:F,5,FALSE),"")</f>
        <v/>
      </c>
    </row>
    <row r="73" spans="1:11">
      <c r="A73" s="165"/>
      <c r="B73" s="165"/>
      <c r="C73" s="165"/>
      <c r="D73" s="165"/>
      <c r="E73" s="165"/>
      <c r="F73" s="165"/>
      <c r="G73" s="165"/>
      <c r="H73" s="165"/>
      <c r="I73" s="165"/>
      <c r="J73" s="165"/>
      <c r="K73" s="20" t="str">
        <f>IFERROR(VLOOKUP(J73,PERIODES!B:F,5,FALSE),"")</f>
        <v/>
      </c>
    </row>
    <row r="74" spans="1:11">
      <c r="A74" s="165"/>
      <c r="B74" s="165"/>
      <c r="C74" s="165"/>
      <c r="D74" s="165"/>
      <c r="E74" s="165"/>
      <c r="F74" s="165"/>
      <c r="G74" s="165"/>
      <c r="H74" s="165"/>
      <c r="I74" s="165"/>
      <c r="J74" s="165"/>
      <c r="K74" s="20" t="str">
        <f>IFERROR(VLOOKUP(J74,PERIODES!B:F,5,FALSE),"")</f>
        <v/>
      </c>
    </row>
    <row r="75" spans="1:11">
      <c r="A75" s="165"/>
      <c r="B75" s="165"/>
      <c r="C75" s="165"/>
      <c r="D75" s="165"/>
      <c r="E75" s="165"/>
      <c r="F75" s="165"/>
      <c r="G75" s="165"/>
      <c r="H75" s="165"/>
      <c r="I75" s="165"/>
      <c r="J75" s="165"/>
      <c r="K75" s="20" t="str">
        <f>IFERROR(VLOOKUP(J75,PERIODES!B:F,5,FALSE),"")</f>
        <v/>
      </c>
    </row>
    <row r="76" spans="1:11">
      <c r="A76" s="165"/>
      <c r="B76" s="165"/>
      <c r="C76" s="165"/>
      <c r="D76" s="165"/>
      <c r="E76" s="165"/>
      <c r="F76" s="165"/>
      <c r="G76" s="165"/>
      <c r="H76" s="165"/>
      <c r="I76" s="165"/>
      <c r="J76" s="165"/>
      <c r="K76" s="20" t="str">
        <f>IFERROR(VLOOKUP(J76,PERIODES!B:F,5,FALSE),"")</f>
        <v/>
      </c>
    </row>
    <row r="77" spans="1:11">
      <c r="A77" s="165"/>
      <c r="B77" s="165"/>
      <c r="C77" s="165"/>
      <c r="D77" s="165"/>
      <c r="E77" s="165"/>
      <c r="F77" s="165"/>
      <c r="G77" s="165"/>
      <c r="H77" s="165"/>
      <c r="I77" s="165"/>
      <c r="J77" s="165"/>
      <c r="K77" s="20" t="str">
        <f>IFERROR(VLOOKUP(J77,PERIODES!B:F,5,FALSE),"")</f>
        <v/>
      </c>
    </row>
    <row r="78" spans="1:11">
      <c r="A78" s="165"/>
      <c r="B78" s="165"/>
      <c r="C78" s="165"/>
      <c r="D78" s="165"/>
      <c r="E78" s="165"/>
      <c r="F78" s="165"/>
      <c r="G78" s="165"/>
      <c r="H78" s="165"/>
      <c r="I78" s="165"/>
      <c r="J78" s="165"/>
      <c r="K78" s="20" t="str">
        <f>IFERROR(VLOOKUP(J78,PERIODES!B:F,5,FALSE),"")</f>
        <v/>
      </c>
    </row>
    <row r="79" spans="1:11">
      <c r="A79" s="165"/>
      <c r="B79" s="165"/>
      <c r="C79" s="165"/>
      <c r="D79" s="165"/>
      <c r="E79" s="165"/>
      <c r="F79" s="165"/>
      <c r="G79" s="165"/>
      <c r="H79" s="165"/>
      <c r="I79" s="165"/>
      <c r="J79" s="165"/>
      <c r="K79" s="20" t="str">
        <f>IFERROR(VLOOKUP(J79,PERIODES!B:F,5,FALSE),"")</f>
        <v/>
      </c>
    </row>
    <row r="80" spans="1:11">
      <c r="A80" s="165"/>
      <c r="B80" s="165"/>
      <c r="C80" s="165"/>
      <c r="D80" s="165"/>
      <c r="E80" s="165"/>
      <c r="F80" s="165"/>
      <c r="G80" s="165"/>
      <c r="H80" s="165"/>
      <c r="I80" s="165"/>
      <c r="J80" s="165"/>
      <c r="K80" s="20" t="str">
        <f>IFERROR(VLOOKUP(J80,PERIODES!B:F,5,FALSE),"")</f>
        <v/>
      </c>
    </row>
    <row r="81" spans="1:11">
      <c r="A81" s="165"/>
      <c r="B81" s="165"/>
      <c r="C81" s="165"/>
      <c r="D81" s="165"/>
      <c r="E81" s="165"/>
      <c r="F81" s="165"/>
      <c r="G81" s="165"/>
      <c r="H81" s="165"/>
      <c r="I81" s="165"/>
      <c r="J81" s="165"/>
      <c r="K81" s="20" t="str">
        <f>IFERROR(VLOOKUP(J81,PERIODES!B:F,5,FALSE),"")</f>
        <v/>
      </c>
    </row>
    <row r="82" spans="1:11">
      <c r="A82" s="165"/>
      <c r="B82" s="165"/>
      <c r="C82" s="165"/>
      <c r="D82" s="165"/>
      <c r="E82" s="165"/>
      <c r="F82" s="165"/>
      <c r="G82" s="165"/>
      <c r="H82" s="165"/>
      <c r="I82" s="165"/>
      <c r="J82" s="165"/>
      <c r="K82" s="20" t="str">
        <f>IFERROR(VLOOKUP(J82,PERIODES!B:F,5,FALSE),"")</f>
        <v/>
      </c>
    </row>
    <row r="83" spans="1:11">
      <c r="A83" s="165"/>
      <c r="B83" s="165"/>
      <c r="C83" s="165"/>
      <c r="D83" s="165"/>
      <c r="E83" s="165"/>
      <c r="F83" s="165"/>
      <c r="G83" s="165"/>
      <c r="H83" s="165"/>
      <c r="I83" s="165"/>
      <c r="J83" s="165"/>
      <c r="K83" s="20" t="str">
        <f>IFERROR(VLOOKUP(J83,PERIODES!B:F,5,FALSE),"")</f>
        <v/>
      </c>
    </row>
    <row r="84" spans="1:11">
      <c r="A84" s="165"/>
      <c r="B84" s="165"/>
      <c r="C84" s="165"/>
      <c r="D84" s="165"/>
      <c r="E84" s="165"/>
      <c r="F84" s="165"/>
      <c r="G84" s="165"/>
      <c r="H84" s="165"/>
      <c r="I84" s="165"/>
      <c r="J84" s="165"/>
      <c r="K84" s="20" t="str">
        <f>IFERROR(VLOOKUP(J84,PERIODES!B:F,5,FALSE),"")</f>
        <v/>
      </c>
    </row>
    <row r="85" spans="1:11">
      <c r="A85" s="165"/>
      <c r="B85" s="165"/>
      <c r="C85" s="165"/>
      <c r="D85" s="165"/>
      <c r="E85" s="165"/>
      <c r="F85" s="165"/>
      <c r="G85" s="165"/>
      <c r="H85" s="165"/>
      <c r="I85" s="165"/>
      <c r="J85" s="165"/>
      <c r="K85" s="20" t="str">
        <f>IFERROR(VLOOKUP(J85,PERIODES!B:F,5,FALSE),"")</f>
        <v/>
      </c>
    </row>
    <row r="86" spans="1:11">
      <c r="A86" s="165"/>
      <c r="B86" s="165"/>
      <c r="C86" s="165"/>
      <c r="D86" s="165"/>
      <c r="E86" s="165"/>
      <c r="F86" s="165"/>
      <c r="G86" s="165"/>
      <c r="H86" s="165"/>
      <c r="I86" s="165"/>
      <c r="J86" s="165"/>
      <c r="K86" s="20" t="str">
        <f>IFERROR(VLOOKUP(J86,PERIODES!B:F,5,FALSE),"")</f>
        <v/>
      </c>
    </row>
    <row r="87" spans="1:11">
      <c r="A87" s="165"/>
      <c r="B87" s="165"/>
      <c r="C87" s="165"/>
      <c r="D87" s="165"/>
      <c r="E87" s="165"/>
      <c r="F87" s="165"/>
      <c r="G87" s="165"/>
      <c r="H87" s="165"/>
      <c r="I87" s="165"/>
      <c r="J87" s="165"/>
      <c r="K87" s="20" t="str">
        <f>IFERROR(VLOOKUP(J87,PERIODES!B:F,5,FALSE),"")</f>
        <v/>
      </c>
    </row>
    <row r="88" spans="1:11">
      <c r="A88" s="165"/>
      <c r="B88" s="165"/>
      <c r="C88" s="165"/>
      <c r="D88" s="165"/>
      <c r="E88" s="165"/>
      <c r="F88" s="165"/>
      <c r="G88" s="165"/>
      <c r="H88" s="165"/>
      <c r="I88" s="165"/>
      <c r="J88" s="165"/>
      <c r="K88" s="20" t="str">
        <f>IFERROR(VLOOKUP(J88,PERIODES!B:F,5,FALSE),"")</f>
        <v/>
      </c>
    </row>
    <row r="89" spans="1:11">
      <c r="A89" s="165"/>
      <c r="B89" s="165"/>
      <c r="C89" s="165"/>
      <c r="D89" s="165"/>
      <c r="E89" s="165"/>
      <c r="F89" s="165"/>
      <c r="G89" s="165"/>
      <c r="H89" s="165"/>
      <c r="I89" s="165"/>
      <c r="J89" s="165"/>
      <c r="K89" s="20" t="str">
        <f>IFERROR(VLOOKUP(J89,PERIODES!B:F,5,FALSE),"")</f>
        <v/>
      </c>
    </row>
    <row r="90" spans="1:11">
      <c r="A90" s="165"/>
      <c r="B90" s="165"/>
      <c r="C90" s="165"/>
      <c r="D90" s="165"/>
      <c r="E90" s="165"/>
      <c r="F90" s="165"/>
      <c r="G90" s="165"/>
      <c r="H90" s="165"/>
      <c r="I90" s="165"/>
      <c r="J90" s="165"/>
      <c r="K90" s="20" t="str">
        <f>IFERROR(VLOOKUP(J90,PERIODES!B:F,5,FALSE),"")</f>
        <v/>
      </c>
    </row>
    <row r="91" spans="1:11">
      <c r="A91" s="165"/>
      <c r="B91" s="165"/>
      <c r="C91" s="165"/>
      <c r="D91" s="165"/>
      <c r="E91" s="165"/>
      <c r="F91" s="165"/>
      <c r="G91" s="165"/>
      <c r="H91" s="165"/>
      <c r="I91" s="165"/>
      <c r="J91" s="165"/>
      <c r="K91" s="20" t="str">
        <f>IFERROR(VLOOKUP(J91,PERIODES!B:F,5,FALSE),"")</f>
        <v/>
      </c>
    </row>
    <row r="92" spans="1:11">
      <c r="A92" s="165"/>
      <c r="B92" s="165"/>
      <c r="C92" s="165"/>
      <c r="D92" s="165"/>
      <c r="E92" s="165"/>
      <c r="F92" s="165"/>
      <c r="G92" s="165"/>
      <c r="H92" s="165"/>
      <c r="I92" s="165"/>
      <c r="J92" s="165"/>
      <c r="K92" s="20" t="str">
        <f>IFERROR(VLOOKUP(J92,PERIODES!B:F,5,FALSE),"")</f>
        <v/>
      </c>
    </row>
    <row r="93" spans="1:11">
      <c r="A93" s="165"/>
      <c r="B93" s="165"/>
      <c r="C93" s="165"/>
      <c r="D93" s="165"/>
      <c r="E93" s="165"/>
      <c r="F93" s="165"/>
      <c r="G93" s="165"/>
      <c r="H93" s="165"/>
      <c r="I93" s="165"/>
      <c r="J93" s="165"/>
      <c r="K93" s="20" t="str">
        <f>IFERROR(VLOOKUP(J93,PERIODES!B:F,5,FALSE),"")</f>
        <v/>
      </c>
    </row>
    <row r="94" spans="1:11">
      <c r="A94" s="165"/>
      <c r="B94" s="165"/>
      <c r="C94" s="165"/>
      <c r="D94" s="165"/>
      <c r="E94" s="165"/>
      <c r="F94" s="165"/>
      <c r="G94" s="165"/>
      <c r="H94" s="165"/>
      <c r="I94" s="165"/>
      <c r="J94" s="165"/>
      <c r="K94" s="20" t="str">
        <f>IFERROR(VLOOKUP(J94,PERIODES!B:F,5,FALSE),"")</f>
        <v/>
      </c>
    </row>
    <row r="95" spans="1:11">
      <c r="A95" s="165"/>
      <c r="B95" s="165"/>
      <c r="C95" s="165"/>
      <c r="D95" s="165"/>
      <c r="E95" s="165"/>
      <c r="F95" s="165"/>
      <c r="G95" s="165"/>
      <c r="H95" s="165"/>
      <c r="I95" s="165"/>
      <c r="J95" s="165"/>
      <c r="K95" s="20" t="str">
        <f>IFERROR(VLOOKUP(J95,PERIODES!B:F,5,FALSE),"")</f>
        <v/>
      </c>
    </row>
    <row r="96" spans="1:11">
      <c r="A96" s="165"/>
      <c r="B96" s="165"/>
      <c r="C96" s="165"/>
      <c r="D96" s="165"/>
      <c r="E96" s="165"/>
      <c r="F96" s="165"/>
      <c r="G96" s="165"/>
      <c r="H96" s="165"/>
      <c r="I96" s="165"/>
      <c r="J96" s="165"/>
      <c r="K96" s="20" t="str">
        <f>IFERROR(VLOOKUP(J96,PERIODES!B:F,5,FALSE),"")</f>
        <v/>
      </c>
    </row>
    <row r="97" spans="1:11">
      <c r="A97" s="165"/>
      <c r="B97" s="165"/>
      <c r="C97" s="165"/>
      <c r="D97" s="165"/>
      <c r="E97" s="165"/>
      <c r="F97" s="165"/>
      <c r="G97" s="165"/>
      <c r="H97" s="165"/>
      <c r="I97" s="165"/>
      <c r="J97" s="165"/>
      <c r="K97" s="20" t="str">
        <f>IFERROR(VLOOKUP(J97,PERIODES!B:F,5,FALSE),"")</f>
        <v/>
      </c>
    </row>
    <row r="98" spans="1:11">
      <c r="A98" s="165"/>
      <c r="B98" s="165"/>
      <c r="C98" s="165"/>
      <c r="D98" s="165"/>
      <c r="E98" s="165"/>
      <c r="F98" s="165"/>
      <c r="G98" s="165"/>
      <c r="H98" s="165"/>
      <c r="I98" s="165"/>
      <c r="J98" s="165"/>
      <c r="K98" s="20" t="str">
        <f>IFERROR(VLOOKUP(J98,PERIODES!B:F,5,FALSE),"")</f>
        <v/>
      </c>
    </row>
    <row r="99" spans="1:11">
      <c r="A99" s="165"/>
      <c r="B99" s="165"/>
      <c r="C99" s="165"/>
      <c r="D99" s="165"/>
      <c r="E99" s="165"/>
      <c r="F99" s="165"/>
      <c r="G99" s="165"/>
      <c r="H99" s="165"/>
      <c r="I99" s="165"/>
      <c r="J99" s="165"/>
      <c r="K99" s="20" t="str">
        <f>IFERROR(VLOOKUP(J99,PERIODES!B:F,5,FALSE),"")</f>
        <v/>
      </c>
    </row>
    <row r="100" spans="1:11">
      <c r="A100" s="165"/>
      <c r="B100" s="165"/>
      <c r="C100" s="165"/>
      <c r="D100" s="165"/>
      <c r="E100" s="165"/>
      <c r="F100" s="165"/>
      <c r="G100" s="165"/>
      <c r="H100" s="165"/>
      <c r="I100" s="165"/>
      <c r="J100" s="165"/>
      <c r="K100" s="20" t="str">
        <f>IFERROR(VLOOKUP(J100,PERIODES!B:F,5,FALSE),"")</f>
        <v/>
      </c>
    </row>
    <row r="101" spans="1:11">
      <c r="A101" s="165"/>
      <c r="B101" s="165"/>
      <c r="C101" s="165"/>
      <c r="D101" s="165"/>
      <c r="E101" s="165"/>
      <c r="F101" s="165"/>
      <c r="G101" s="165"/>
      <c r="H101" s="165"/>
      <c r="I101" s="165"/>
      <c r="J101" s="165"/>
      <c r="K101" s="20" t="str">
        <f>IFERROR(VLOOKUP(J101,PERIODES!B:F,5,FALSE),"")</f>
        <v/>
      </c>
    </row>
    <row r="102" spans="1:11">
      <c r="A102" s="165"/>
      <c r="B102" s="165"/>
      <c r="C102" s="165"/>
      <c r="D102" s="165"/>
      <c r="E102" s="165"/>
      <c r="F102" s="165"/>
      <c r="G102" s="165"/>
      <c r="H102" s="165"/>
      <c r="I102" s="165"/>
      <c r="J102" s="165"/>
      <c r="K102" s="20" t="str">
        <f>IFERROR(VLOOKUP(J102,PERIODES!B:F,5,FALSE),"")</f>
        <v/>
      </c>
    </row>
    <row r="103" spans="1:11">
      <c r="A103" s="165"/>
      <c r="B103" s="165"/>
      <c r="C103" s="165"/>
      <c r="D103" s="165"/>
      <c r="E103" s="165"/>
      <c r="F103" s="165"/>
      <c r="G103" s="165"/>
      <c r="H103" s="165"/>
      <c r="I103" s="165"/>
      <c r="J103" s="165"/>
      <c r="K103" s="20" t="str">
        <f>IFERROR(VLOOKUP(J103,PERIODES!B:F,5,FALSE),"")</f>
        <v/>
      </c>
    </row>
    <row r="104" spans="1:11">
      <c r="A104" s="165"/>
      <c r="B104" s="165"/>
      <c r="C104" s="165"/>
      <c r="D104" s="165"/>
      <c r="E104" s="165"/>
      <c r="F104" s="165"/>
      <c r="G104" s="165"/>
      <c r="H104" s="165"/>
      <c r="I104" s="165"/>
      <c r="J104" s="165"/>
      <c r="K104" s="20" t="str">
        <f>IFERROR(VLOOKUP(J104,PERIODES!B:F,5,FALSE),"")</f>
        <v/>
      </c>
    </row>
    <row r="105" spans="1:11">
      <c r="A105" s="165"/>
      <c r="B105" s="165"/>
      <c r="C105" s="165"/>
      <c r="D105" s="165"/>
      <c r="E105" s="165"/>
      <c r="F105" s="165"/>
      <c r="G105" s="165"/>
      <c r="H105" s="165"/>
      <c r="I105" s="165"/>
      <c r="J105" s="165"/>
      <c r="K105" s="20" t="str">
        <f>IFERROR(VLOOKUP(J105,PERIODES!B:F,5,FALSE),"")</f>
        <v/>
      </c>
    </row>
    <row r="106" spans="1:11">
      <c r="A106" s="165"/>
      <c r="B106" s="165"/>
      <c r="C106" s="165"/>
      <c r="D106" s="165"/>
      <c r="E106" s="165"/>
      <c r="F106" s="165"/>
      <c r="G106" s="165"/>
      <c r="H106" s="165"/>
      <c r="I106" s="165"/>
      <c r="J106" s="165"/>
      <c r="K106" s="20" t="str">
        <f>IFERROR(VLOOKUP(J106,PERIODES!B:F,5,FALSE),"")</f>
        <v/>
      </c>
    </row>
  </sheetData>
  <sheetProtection sheet="1" objects="1" scenarios="1" autoFilter="0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2"/>
  <dimension ref="A1:F40"/>
  <sheetViews>
    <sheetView topLeftCell="A16" workbookViewId="0">
      <selection activeCell="A40" sqref="A40"/>
    </sheetView>
  </sheetViews>
  <sheetFormatPr baseColWidth="10" defaultRowHeight="16"/>
  <cols>
    <col min="1" max="1" width="29.5" bestFit="1" customWidth="1"/>
    <col min="2" max="2" width="39.6640625" customWidth="1"/>
    <col min="3" max="3" width="39.6640625" bestFit="1" customWidth="1"/>
    <col min="5" max="5" width="12.33203125" style="171" bestFit="1" customWidth="1"/>
    <col min="6" max="6" width="11" style="171"/>
  </cols>
  <sheetData>
    <row r="1" spans="1:6">
      <c r="A1" s="19" t="s">
        <v>4</v>
      </c>
      <c r="B1" s="19" t="s">
        <v>35</v>
      </c>
      <c r="C1" s="19" t="s">
        <v>36</v>
      </c>
      <c r="D1" s="19" t="s">
        <v>37</v>
      </c>
      <c r="E1" s="172" t="s">
        <v>77</v>
      </c>
      <c r="F1" s="172" t="s">
        <v>78</v>
      </c>
    </row>
    <row r="2" spans="1:6">
      <c r="A2" s="20">
        <v>43070</v>
      </c>
      <c r="B2" s="19" t="str">
        <f>C2&amp;" "&amp;D2</f>
        <v>Période du 21 Novembre au 20 Décembre 2017</v>
      </c>
      <c r="C2" s="19" t="s">
        <v>49</v>
      </c>
      <c r="D2" s="21" t="str">
        <f>PROPER(TEXT(A2,"aaa"))</f>
        <v>2017</v>
      </c>
      <c r="E2" s="169"/>
      <c r="F2" s="170"/>
    </row>
    <row r="3" spans="1:6">
      <c r="A3" s="20">
        <v>43101</v>
      </c>
      <c r="B3" s="19" t="str">
        <f>C3&amp;" "&amp;D3</f>
        <v>Période du 21 Décembre au 20 Janvier  2018</v>
      </c>
      <c r="C3" s="19" t="s">
        <v>38</v>
      </c>
      <c r="D3" s="21" t="str">
        <f>PROPER(TEXT(A3,"aaa"))</f>
        <v>2018</v>
      </c>
      <c r="E3" s="173">
        <f>A2+20</f>
        <v>43090</v>
      </c>
      <c r="F3" s="174">
        <f>EDATE(E3,1)</f>
        <v>43121</v>
      </c>
    </row>
    <row r="4" spans="1:6">
      <c r="A4" s="20">
        <v>43132</v>
      </c>
      <c r="B4" s="19" t="str">
        <f t="shared" ref="B4:B39" si="0">C4&amp;" "&amp;D4</f>
        <v>Période du 21 Janvier au 20 Février  2018</v>
      </c>
      <c r="C4" s="19" t="s">
        <v>39</v>
      </c>
      <c r="D4" s="21" t="str">
        <f t="shared" ref="D4:D14" si="1">PROPER(TEXT(A4,"aaa"))</f>
        <v>2018</v>
      </c>
      <c r="E4" s="173">
        <f t="shared" ref="E4:E14" si="2">A3+20</f>
        <v>43121</v>
      </c>
      <c r="F4" s="174">
        <f t="shared" ref="F4:F39" si="3">EDATE(E4,1)</f>
        <v>43152</v>
      </c>
    </row>
    <row r="5" spans="1:6">
      <c r="A5" s="20">
        <v>43160</v>
      </c>
      <c r="B5" s="19" t="str">
        <f t="shared" si="0"/>
        <v>Période du 21 Février au 20 Mars 2018</v>
      </c>
      <c r="C5" s="19" t="s">
        <v>40</v>
      </c>
      <c r="D5" s="21" t="str">
        <f t="shared" si="1"/>
        <v>2018</v>
      </c>
      <c r="E5" s="173">
        <f t="shared" si="2"/>
        <v>43152</v>
      </c>
      <c r="F5" s="174">
        <f t="shared" si="3"/>
        <v>43180</v>
      </c>
    </row>
    <row r="6" spans="1:6">
      <c r="A6" s="20">
        <v>43191</v>
      </c>
      <c r="B6" s="19" t="str">
        <f t="shared" si="0"/>
        <v>Période du 21 Mars au 20 Avril 2018</v>
      </c>
      <c r="C6" s="19" t="s">
        <v>41</v>
      </c>
      <c r="D6" s="21" t="str">
        <f t="shared" si="1"/>
        <v>2018</v>
      </c>
      <c r="E6" s="173">
        <f t="shared" si="2"/>
        <v>43180</v>
      </c>
      <c r="F6" s="174">
        <f t="shared" si="3"/>
        <v>43211</v>
      </c>
    </row>
    <row r="7" spans="1:6">
      <c r="A7" s="20">
        <v>43221</v>
      </c>
      <c r="B7" s="19" t="str">
        <f t="shared" si="0"/>
        <v>Période du 21 Avril au 20 Mai 2018</v>
      </c>
      <c r="C7" s="19" t="s">
        <v>42</v>
      </c>
      <c r="D7" s="21" t="str">
        <f t="shared" si="1"/>
        <v>2018</v>
      </c>
      <c r="E7" s="173">
        <f t="shared" si="2"/>
        <v>43211</v>
      </c>
      <c r="F7" s="174">
        <f t="shared" si="3"/>
        <v>43241</v>
      </c>
    </row>
    <row r="8" spans="1:6">
      <c r="A8" s="20">
        <v>43252</v>
      </c>
      <c r="B8" s="19" t="str">
        <f t="shared" si="0"/>
        <v>Période du 21 Mai au 20 Juin 2018</v>
      </c>
      <c r="C8" s="19" t="s">
        <v>43</v>
      </c>
      <c r="D8" s="21" t="str">
        <f t="shared" si="1"/>
        <v>2018</v>
      </c>
      <c r="E8" s="173">
        <f t="shared" si="2"/>
        <v>43241</v>
      </c>
      <c r="F8" s="174">
        <f t="shared" si="3"/>
        <v>43272</v>
      </c>
    </row>
    <row r="9" spans="1:6">
      <c r="A9" s="20">
        <v>43282</v>
      </c>
      <c r="B9" s="19" t="str">
        <f t="shared" si="0"/>
        <v>Période du 21 Juin au 20 Juillet 2018</v>
      </c>
      <c r="C9" s="19" t="s">
        <v>44</v>
      </c>
      <c r="D9" s="21" t="str">
        <f t="shared" si="1"/>
        <v>2018</v>
      </c>
      <c r="E9" s="173">
        <f t="shared" si="2"/>
        <v>43272</v>
      </c>
      <c r="F9" s="174">
        <f t="shared" si="3"/>
        <v>43302</v>
      </c>
    </row>
    <row r="10" spans="1:6">
      <c r="A10" s="20">
        <v>43313</v>
      </c>
      <c r="B10" s="19" t="str">
        <f t="shared" si="0"/>
        <v>Période du 21 Juillet au 20 Août 2018</v>
      </c>
      <c r="C10" s="19" t="s">
        <v>45</v>
      </c>
      <c r="D10" s="21" t="str">
        <f t="shared" si="1"/>
        <v>2018</v>
      </c>
      <c r="E10" s="173">
        <f t="shared" si="2"/>
        <v>43302</v>
      </c>
      <c r="F10" s="174">
        <f t="shared" si="3"/>
        <v>43333</v>
      </c>
    </row>
    <row r="11" spans="1:6">
      <c r="A11" s="20">
        <v>43344</v>
      </c>
      <c r="B11" s="19" t="str">
        <f t="shared" si="0"/>
        <v>Période du 21 Août au 20 Septembre 2018</v>
      </c>
      <c r="C11" s="19" t="s">
        <v>46</v>
      </c>
      <c r="D11" s="21" t="str">
        <f t="shared" si="1"/>
        <v>2018</v>
      </c>
      <c r="E11" s="173">
        <f t="shared" si="2"/>
        <v>43333</v>
      </c>
      <c r="F11" s="174">
        <f t="shared" si="3"/>
        <v>43364</v>
      </c>
    </row>
    <row r="12" spans="1:6">
      <c r="A12" s="20">
        <v>43374</v>
      </c>
      <c r="B12" s="19" t="str">
        <f t="shared" si="0"/>
        <v>Période du 21 Septembre au 20 Octobre 2018</v>
      </c>
      <c r="C12" s="19" t="s">
        <v>47</v>
      </c>
      <c r="D12" s="21" t="str">
        <f t="shared" si="1"/>
        <v>2018</v>
      </c>
      <c r="E12" s="173">
        <f t="shared" si="2"/>
        <v>43364</v>
      </c>
      <c r="F12" s="174">
        <f t="shared" si="3"/>
        <v>43394</v>
      </c>
    </row>
    <row r="13" spans="1:6">
      <c r="A13" s="20">
        <v>43405</v>
      </c>
      <c r="B13" s="19" t="str">
        <f t="shared" si="0"/>
        <v>Période du 21 Octobre au 20 Novembre 2018</v>
      </c>
      <c r="C13" s="19" t="s">
        <v>48</v>
      </c>
      <c r="D13" s="21" t="str">
        <f t="shared" si="1"/>
        <v>2018</v>
      </c>
      <c r="E13" s="173">
        <f t="shared" si="2"/>
        <v>43394</v>
      </c>
      <c r="F13" s="174">
        <f t="shared" si="3"/>
        <v>43425</v>
      </c>
    </row>
    <row r="14" spans="1:6">
      <c r="A14" s="20">
        <v>43435</v>
      </c>
      <c r="B14" s="19" t="str">
        <f t="shared" si="0"/>
        <v>Période du 21 Novembre au 20 Décembre 2018</v>
      </c>
      <c r="C14" s="19" t="s">
        <v>49</v>
      </c>
      <c r="D14" s="21" t="str">
        <f t="shared" si="1"/>
        <v>2018</v>
      </c>
      <c r="E14" s="173">
        <f t="shared" si="2"/>
        <v>43425</v>
      </c>
      <c r="F14" s="174">
        <f t="shared" si="3"/>
        <v>43455</v>
      </c>
    </row>
    <row r="15" spans="1:6">
      <c r="A15" s="124">
        <v>43466</v>
      </c>
      <c r="B15" s="19" t="str">
        <f t="shared" si="0"/>
        <v>Période du 21 Décembre au 20 Janvier  2019</v>
      </c>
      <c r="C15" s="19" t="s">
        <v>38</v>
      </c>
      <c r="D15" s="21" t="str">
        <f t="shared" ref="D15:D39" si="4">PROPER(TEXT(A15,"aaa"))</f>
        <v>2019</v>
      </c>
      <c r="E15" s="173">
        <f t="shared" ref="E15:E39" si="5">A14+20</f>
        <v>43455</v>
      </c>
      <c r="F15" s="174">
        <f t="shared" si="3"/>
        <v>43486</v>
      </c>
    </row>
    <row r="16" spans="1:6">
      <c r="A16" s="124">
        <v>43497</v>
      </c>
      <c r="B16" s="19" t="str">
        <f t="shared" si="0"/>
        <v>Période du 21 Janvier au 20 Février  2019</v>
      </c>
      <c r="C16" s="19" t="s">
        <v>39</v>
      </c>
      <c r="D16" s="21" t="str">
        <f t="shared" si="4"/>
        <v>2019</v>
      </c>
      <c r="E16" s="173">
        <f t="shared" si="5"/>
        <v>43486</v>
      </c>
      <c r="F16" s="174">
        <f t="shared" si="3"/>
        <v>43517</v>
      </c>
    </row>
    <row r="17" spans="1:6">
      <c r="A17" s="124">
        <v>43525</v>
      </c>
      <c r="B17" s="19" t="str">
        <f t="shared" si="0"/>
        <v>Période du 21 Février au 20 Mars 2019</v>
      </c>
      <c r="C17" s="19" t="s">
        <v>40</v>
      </c>
      <c r="D17" s="21" t="str">
        <f t="shared" si="4"/>
        <v>2019</v>
      </c>
      <c r="E17" s="173">
        <f t="shared" si="5"/>
        <v>43517</v>
      </c>
      <c r="F17" s="174">
        <f t="shared" si="3"/>
        <v>43545</v>
      </c>
    </row>
    <row r="18" spans="1:6">
      <c r="A18" s="20">
        <v>43556</v>
      </c>
      <c r="B18" s="19" t="str">
        <f t="shared" si="0"/>
        <v>Période du 21 Mars au 20 Avril 2019</v>
      </c>
      <c r="C18" s="19" t="s">
        <v>41</v>
      </c>
      <c r="D18" s="21" t="str">
        <f t="shared" si="4"/>
        <v>2019</v>
      </c>
      <c r="E18" s="173">
        <f t="shared" si="5"/>
        <v>43545</v>
      </c>
      <c r="F18" s="174">
        <f t="shared" si="3"/>
        <v>43576</v>
      </c>
    </row>
    <row r="19" spans="1:6">
      <c r="A19" s="20">
        <v>43586</v>
      </c>
      <c r="B19" s="19" t="str">
        <f t="shared" si="0"/>
        <v>Période du 21 Avril au 20 Mai 2019</v>
      </c>
      <c r="C19" s="19" t="s">
        <v>42</v>
      </c>
      <c r="D19" s="21" t="str">
        <f t="shared" si="4"/>
        <v>2019</v>
      </c>
      <c r="E19" s="173">
        <f t="shared" si="5"/>
        <v>43576</v>
      </c>
      <c r="F19" s="174">
        <f t="shared" si="3"/>
        <v>43606</v>
      </c>
    </row>
    <row r="20" spans="1:6">
      <c r="A20" s="20">
        <v>43617</v>
      </c>
      <c r="B20" s="19" t="str">
        <f t="shared" si="0"/>
        <v>Période du 21 Mai au 20 Juin 2019</v>
      </c>
      <c r="C20" s="19" t="s">
        <v>43</v>
      </c>
      <c r="D20" s="21" t="str">
        <f t="shared" si="4"/>
        <v>2019</v>
      </c>
      <c r="E20" s="173">
        <f t="shared" si="5"/>
        <v>43606</v>
      </c>
      <c r="F20" s="174">
        <f t="shared" si="3"/>
        <v>43637</v>
      </c>
    </row>
    <row r="21" spans="1:6">
      <c r="A21" s="20">
        <v>43647</v>
      </c>
      <c r="B21" s="19" t="str">
        <f t="shared" si="0"/>
        <v>Période du 21 Juin au 20 Juillet 2019</v>
      </c>
      <c r="C21" s="19" t="s">
        <v>44</v>
      </c>
      <c r="D21" s="21" t="str">
        <f t="shared" si="4"/>
        <v>2019</v>
      </c>
      <c r="E21" s="173">
        <f t="shared" si="5"/>
        <v>43637</v>
      </c>
      <c r="F21" s="174">
        <f t="shared" si="3"/>
        <v>43667</v>
      </c>
    </row>
    <row r="22" spans="1:6">
      <c r="A22" s="20">
        <v>43678</v>
      </c>
      <c r="B22" s="19" t="str">
        <f t="shared" si="0"/>
        <v>Période du 21 Juillet au 20 Août 2019</v>
      </c>
      <c r="C22" s="19" t="s">
        <v>45</v>
      </c>
      <c r="D22" s="21" t="str">
        <f t="shared" si="4"/>
        <v>2019</v>
      </c>
      <c r="E22" s="173">
        <f t="shared" si="5"/>
        <v>43667</v>
      </c>
      <c r="F22" s="174">
        <f t="shared" si="3"/>
        <v>43698</v>
      </c>
    </row>
    <row r="23" spans="1:6">
      <c r="A23" s="20">
        <v>43709</v>
      </c>
      <c r="B23" s="19" t="str">
        <f t="shared" si="0"/>
        <v>Période du 21 Août au 20 Septembre 2019</v>
      </c>
      <c r="C23" s="19" t="s">
        <v>46</v>
      </c>
      <c r="D23" s="21" t="str">
        <f t="shared" si="4"/>
        <v>2019</v>
      </c>
      <c r="E23" s="173">
        <f t="shared" si="5"/>
        <v>43698</v>
      </c>
      <c r="F23" s="174">
        <f t="shared" si="3"/>
        <v>43729</v>
      </c>
    </row>
    <row r="24" spans="1:6">
      <c r="A24" s="20">
        <v>43739</v>
      </c>
      <c r="B24" s="19" t="str">
        <f t="shared" si="0"/>
        <v>Période du 21 Septembre au 20 Octobre 2019</v>
      </c>
      <c r="C24" s="19" t="s">
        <v>47</v>
      </c>
      <c r="D24" s="21" t="str">
        <f t="shared" si="4"/>
        <v>2019</v>
      </c>
      <c r="E24" s="173">
        <f t="shared" si="5"/>
        <v>43729</v>
      </c>
      <c r="F24" s="174">
        <f t="shared" si="3"/>
        <v>43759</v>
      </c>
    </row>
    <row r="25" spans="1:6">
      <c r="A25" s="20">
        <v>43770</v>
      </c>
      <c r="B25" s="19" t="str">
        <f t="shared" si="0"/>
        <v>Période du 21 Octobre au 20 Novembre 2019</v>
      </c>
      <c r="C25" s="19" t="s">
        <v>48</v>
      </c>
      <c r="D25" s="21" t="str">
        <f t="shared" si="4"/>
        <v>2019</v>
      </c>
      <c r="E25" s="173">
        <f>A24+20</f>
        <v>43759</v>
      </c>
      <c r="F25" s="174">
        <f t="shared" si="3"/>
        <v>43790</v>
      </c>
    </row>
    <row r="26" spans="1:6">
      <c r="A26" s="20">
        <v>43800</v>
      </c>
      <c r="B26" s="19" t="str">
        <f t="shared" si="0"/>
        <v>Période du 21 Novembre au 20 Décembre 2019</v>
      </c>
      <c r="C26" s="19" t="s">
        <v>49</v>
      </c>
      <c r="D26" s="21" t="str">
        <f t="shared" si="4"/>
        <v>2019</v>
      </c>
      <c r="E26" s="173">
        <f t="shared" si="5"/>
        <v>43790</v>
      </c>
      <c r="F26" s="174">
        <f t="shared" si="3"/>
        <v>43820</v>
      </c>
    </row>
    <row r="27" spans="1:6">
      <c r="A27" s="20">
        <v>43831</v>
      </c>
      <c r="B27" s="19" t="str">
        <f t="shared" ref="B27:B38" si="6">C27&amp;" "&amp;D27</f>
        <v>Période du 21 Décembre au 20 Janvier  2020</v>
      </c>
      <c r="C27" s="19" t="s">
        <v>38</v>
      </c>
      <c r="D27" s="21" t="str">
        <f t="shared" ref="D27:D38" si="7">PROPER(TEXT(A27,"aaa"))</f>
        <v>2020</v>
      </c>
      <c r="E27" s="173">
        <f t="shared" ref="E27:E38" si="8">A26+20</f>
        <v>43820</v>
      </c>
      <c r="F27" s="174">
        <f t="shared" ref="F27:F38" si="9">EDATE(E27,1)</f>
        <v>43851</v>
      </c>
    </row>
    <row r="28" spans="1:6">
      <c r="A28" s="20">
        <v>43862</v>
      </c>
      <c r="B28" s="19" t="str">
        <f t="shared" si="6"/>
        <v>Période du 21 Janvier au 20 Février  2020</v>
      </c>
      <c r="C28" s="19" t="s">
        <v>39</v>
      </c>
      <c r="D28" s="21" t="str">
        <f t="shared" si="7"/>
        <v>2020</v>
      </c>
      <c r="E28" s="173">
        <f t="shared" si="8"/>
        <v>43851</v>
      </c>
      <c r="F28" s="174">
        <f t="shared" si="9"/>
        <v>43882</v>
      </c>
    </row>
    <row r="29" spans="1:6">
      <c r="A29" s="20">
        <v>43891</v>
      </c>
      <c r="B29" s="19" t="str">
        <f t="shared" si="6"/>
        <v>Période du 21 Février au 20 Mars 2020</v>
      </c>
      <c r="C29" s="19" t="s">
        <v>40</v>
      </c>
      <c r="D29" s="21" t="str">
        <f t="shared" si="7"/>
        <v>2020</v>
      </c>
      <c r="E29" s="173">
        <f t="shared" si="8"/>
        <v>43882</v>
      </c>
      <c r="F29" s="174">
        <f t="shared" si="9"/>
        <v>43911</v>
      </c>
    </row>
    <row r="30" spans="1:6">
      <c r="A30" s="20">
        <v>43922</v>
      </c>
      <c r="B30" s="19" t="str">
        <f t="shared" si="6"/>
        <v>Période du 21 Mars au 20 Avril 2020</v>
      </c>
      <c r="C30" s="19" t="s">
        <v>41</v>
      </c>
      <c r="D30" s="21" t="str">
        <f t="shared" si="7"/>
        <v>2020</v>
      </c>
      <c r="E30" s="173">
        <f t="shared" si="8"/>
        <v>43911</v>
      </c>
      <c r="F30" s="174">
        <f t="shared" si="9"/>
        <v>43942</v>
      </c>
    </row>
    <row r="31" spans="1:6">
      <c r="A31" s="20">
        <v>43952</v>
      </c>
      <c r="B31" s="19" t="str">
        <f t="shared" si="6"/>
        <v>Période du 21 Avril au 20 Mai 2020</v>
      </c>
      <c r="C31" s="19" t="s">
        <v>42</v>
      </c>
      <c r="D31" s="21" t="str">
        <f t="shared" si="7"/>
        <v>2020</v>
      </c>
      <c r="E31" s="173">
        <f t="shared" si="8"/>
        <v>43942</v>
      </c>
      <c r="F31" s="174">
        <f t="shared" si="9"/>
        <v>43972</v>
      </c>
    </row>
    <row r="32" spans="1:6">
      <c r="A32" s="20">
        <v>43983</v>
      </c>
      <c r="B32" s="19" t="str">
        <f t="shared" si="6"/>
        <v>Période du 21 Mai au 20 Juin 2020</v>
      </c>
      <c r="C32" s="19" t="s">
        <v>43</v>
      </c>
      <c r="D32" s="21" t="str">
        <f t="shared" si="7"/>
        <v>2020</v>
      </c>
      <c r="E32" s="173">
        <f t="shared" si="8"/>
        <v>43972</v>
      </c>
      <c r="F32" s="174">
        <f t="shared" si="9"/>
        <v>44003</v>
      </c>
    </row>
    <row r="33" spans="1:6">
      <c r="A33" s="20">
        <v>44013</v>
      </c>
      <c r="B33" s="19" t="str">
        <f t="shared" si="6"/>
        <v>Période du 21 Juin au 20 Juillet 2020</v>
      </c>
      <c r="C33" s="19" t="s">
        <v>44</v>
      </c>
      <c r="D33" s="21" t="str">
        <f t="shared" si="7"/>
        <v>2020</v>
      </c>
      <c r="E33" s="173">
        <f t="shared" si="8"/>
        <v>44003</v>
      </c>
      <c r="F33" s="174">
        <f t="shared" si="9"/>
        <v>44033</v>
      </c>
    </row>
    <row r="34" spans="1:6">
      <c r="A34" s="20">
        <v>44044</v>
      </c>
      <c r="B34" s="19" t="str">
        <f t="shared" si="6"/>
        <v>Période du 21 Juillet au 20 Août 2020</v>
      </c>
      <c r="C34" s="19" t="s">
        <v>45</v>
      </c>
      <c r="D34" s="21" t="str">
        <f t="shared" si="7"/>
        <v>2020</v>
      </c>
      <c r="E34" s="173">
        <f t="shared" si="8"/>
        <v>44033</v>
      </c>
      <c r="F34" s="174">
        <f t="shared" si="9"/>
        <v>44064</v>
      </c>
    </row>
    <row r="35" spans="1:6">
      <c r="A35" s="20">
        <v>44075</v>
      </c>
      <c r="B35" s="19" t="str">
        <f t="shared" si="6"/>
        <v>Période du 21 Août au 20 Septembre 2020</v>
      </c>
      <c r="C35" s="19" t="s">
        <v>46</v>
      </c>
      <c r="D35" s="21" t="str">
        <f t="shared" si="7"/>
        <v>2020</v>
      </c>
      <c r="E35" s="173">
        <f t="shared" si="8"/>
        <v>44064</v>
      </c>
      <c r="F35" s="174">
        <f t="shared" si="9"/>
        <v>44095</v>
      </c>
    </row>
    <row r="36" spans="1:6">
      <c r="A36" s="20">
        <v>44105</v>
      </c>
      <c r="B36" s="19" t="str">
        <f t="shared" si="6"/>
        <v>Période du 21 Septembre au 20 Octobre 2020</v>
      </c>
      <c r="C36" s="19" t="s">
        <v>47</v>
      </c>
      <c r="D36" s="21" t="str">
        <f t="shared" si="7"/>
        <v>2020</v>
      </c>
      <c r="E36" s="173">
        <f t="shared" si="8"/>
        <v>44095</v>
      </c>
      <c r="F36" s="174">
        <f t="shared" si="9"/>
        <v>44125</v>
      </c>
    </row>
    <row r="37" spans="1:6">
      <c r="A37" s="20">
        <v>44136</v>
      </c>
      <c r="B37" s="19" t="str">
        <f t="shared" si="6"/>
        <v>Période du 21 Octobre au 20 Novembre 2020</v>
      </c>
      <c r="C37" s="19" t="s">
        <v>48</v>
      </c>
      <c r="D37" s="21" t="str">
        <f t="shared" si="7"/>
        <v>2020</v>
      </c>
      <c r="E37" s="173">
        <f t="shared" si="8"/>
        <v>44125</v>
      </c>
      <c r="F37" s="174">
        <f t="shared" si="9"/>
        <v>44156</v>
      </c>
    </row>
    <row r="38" spans="1:6">
      <c r="A38" s="20">
        <v>44166</v>
      </c>
      <c r="B38" s="19" t="str">
        <f t="shared" si="6"/>
        <v>Période du 21 Novembre au 20 Décembre 2020</v>
      </c>
      <c r="C38" s="19" t="s">
        <v>49</v>
      </c>
      <c r="D38" s="21" t="str">
        <f t="shared" si="7"/>
        <v>2020</v>
      </c>
      <c r="E38" s="173">
        <f t="shared" si="8"/>
        <v>44156</v>
      </c>
      <c r="F38" s="174">
        <f t="shared" si="9"/>
        <v>44186</v>
      </c>
    </row>
    <row r="39" spans="1:6">
      <c r="A39" s="20">
        <v>44197</v>
      </c>
      <c r="B39" s="19" t="str">
        <f t="shared" si="0"/>
        <v>Période du 21 Décembre au 20 Janvier 2021</v>
      </c>
      <c r="C39" s="19" t="s">
        <v>82</v>
      </c>
      <c r="D39" s="21" t="str">
        <f t="shared" si="4"/>
        <v>2021</v>
      </c>
      <c r="E39" s="173">
        <f t="shared" si="5"/>
        <v>44186</v>
      </c>
      <c r="F39" s="174">
        <f t="shared" si="3"/>
        <v>44217</v>
      </c>
    </row>
    <row r="40" spans="1:6">
      <c r="C40" s="19"/>
    </row>
  </sheetData>
  <sheetProtection selectLockedCells="1" autoFilter="0"/>
  <pageMargins left="0.7" right="0.7" top="0.75" bottom="0.75" header="0.3" footer="0.3"/>
  <pageSetup paperSize="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935A1B-1C7E-6C4D-BC10-3ED619D4D7B0}">
  <sheetPr codeName="Feuil10"/>
  <dimension ref="A1:I987"/>
  <sheetViews>
    <sheetView workbookViewId="0">
      <selection activeCell="A2" sqref="A2:XFD13"/>
    </sheetView>
  </sheetViews>
  <sheetFormatPr baseColWidth="10" defaultRowHeight="16"/>
  <cols>
    <col min="1" max="1" width="43.1640625" style="159" customWidth="1"/>
    <col min="2" max="2" width="18.5" style="159" customWidth="1"/>
    <col min="3" max="3" width="16.33203125" style="159" customWidth="1"/>
    <col min="4" max="4" width="32.5" style="159" customWidth="1"/>
    <col min="5" max="5" width="22" style="199" customWidth="1"/>
  </cols>
  <sheetData>
    <row r="1" spans="1:9">
      <c r="A1" s="196" t="s">
        <v>67</v>
      </c>
      <c r="B1" s="196" t="s">
        <v>70</v>
      </c>
      <c r="C1" s="196" t="s">
        <v>75</v>
      </c>
      <c r="D1" s="197" t="s">
        <v>89</v>
      </c>
      <c r="E1" s="198" t="s">
        <v>79</v>
      </c>
      <c r="I1" s="166"/>
    </row>
    <row r="2" spans="1:9">
      <c r="A2" s="19" t="s">
        <v>93</v>
      </c>
      <c r="B2" s="19" t="s">
        <v>74</v>
      </c>
      <c r="C2" s="19" t="s">
        <v>73</v>
      </c>
      <c r="D2" s="19">
        <v>2</v>
      </c>
      <c r="E2" s="200">
        <v>43862</v>
      </c>
    </row>
    <row r="3" spans="1:9">
      <c r="A3" s="19"/>
      <c r="B3" s="19"/>
      <c r="C3" s="19"/>
      <c r="D3" s="19"/>
      <c r="E3" s="200"/>
    </row>
    <row r="4" spans="1:9">
      <c r="A4" s="19"/>
      <c r="B4" s="19"/>
      <c r="C4" s="19"/>
      <c r="D4" s="19"/>
      <c r="E4" s="200"/>
    </row>
    <row r="5" spans="1:9">
      <c r="A5" s="19"/>
      <c r="B5" s="19"/>
      <c r="C5" s="19"/>
      <c r="D5" s="19"/>
      <c r="E5" s="200"/>
    </row>
    <row r="6" spans="1:9">
      <c r="A6" s="19"/>
      <c r="B6" s="19"/>
      <c r="C6" s="19"/>
      <c r="D6" s="19"/>
      <c r="E6" s="200"/>
    </row>
    <row r="7" spans="1:9">
      <c r="A7" s="19"/>
      <c r="B7" s="19"/>
      <c r="C7" s="19"/>
      <c r="D7" s="19"/>
      <c r="E7" s="200"/>
    </row>
    <row r="8" spans="1:9">
      <c r="A8" s="19"/>
      <c r="B8" s="19"/>
      <c r="C8" s="19"/>
      <c r="D8" s="19"/>
      <c r="E8" s="200"/>
    </row>
    <row r="9" spans="1:9">
      <c r="A9" s="19"/>
      <c r="B9" s="19"/>
      <c r="C9" s="19"/>
      <c r="D9" s="19"/>
      <c r="E9" s="200"/>
    </row>
    <row r="10" spans="1:9">
      <c r="A10" s="19"/>
      <c r="B10" s="19"/>
      <c r="C10" s="19"/>
      <c r="D10" s="19"/>
      <c r="E10" s="200"/>
    </row>
    <row r="11" spans="1:9">
      <c r="A11" s="19"/>
      <c r="B11" s="19"/>
      <c r="C11" s="19"/>
      <c r="D11" s="19"/>
      <c r="E11" s="200"/>
    </row>
    <row r="12" spans="1:9">
      <c r="A12" s="19"/>
      <c r="B12" s="19"/>
      <c r="C12" s="19"/>
      <c r="D12" s="19"/>
      <c r="E12" s="200"/>
    </row>
    <row r="13" spans="1:9">
      <c r="A13" s="19"/>
      <c r="B13" s="19"/>
      <c r="C13" s="19"/>
      <c r="D13" s="19"/>
      <c r="E13" s="200"/>
    </row>
    <row r="14" spans="1:9">
      <c r="A14" s="19"/>
      <c r="B14" s="19"/>
      <c r="C14" s="19"/>
      <c r="D14" s="19"/>
      <c r="E14" s="200"/>
    </row>
    <row r="15" spans="1:9">
      <c r="A15" s="19"/>
      <c r="B15" s="19"/>
      <c r="C15" s="19"/>
      <c r="D15" s="19"/>
      <c r="E15" s="200"/>
    </row>
    <row r="16" spans="1:9">
      <c r="A16" s="19"/>
      <c r="B16" s="19"/>
      <c r="C16" s="19"/>
      <c r="D16" s="19"/>
      <c r="E16" s="200"/>
    </row>
    <row r="17" spans="1:5">
      <c r="A17" s="19"/>
      <c r="B17" s="19"/>
      <c r="C17" s="19"/>
      <c r="D17" s="19"/>
      <c r="E17" s="200"/>
    </row>
    <row r="18" spans="1:5">
      <c r="A18" s="19"/>
      <c r="B18" s="19"/>
      <c r="C18" s="19"/>
      <c r="D18" s="19"/>
      <c r="E18" s="200"/>
    </row>
    <row r="19" spans="1:5">
      <c r="A19" s="19"/>
      <c r="B19" s="19"/>
      <c r="C19" s="19"/>
      <c r="D19" s="19"/>
      <c r="E19" s="200"/>
    </row>
    <row r="20" spans="1:5">
      <c r="A20" s="19"/>
      <c r="B20" s="19"/>
      <c r="C20" s="19"/>
      <c r="D20" s="19"/>
      <c r="E20" s="200"/>
    </row>
    <row r="21" spans="1:5">
      <c r="A21" s="19"/>
      <c r="B21" s="19"/>
      <c r="C21" s="19"/>
      <c r="D21" s="19"/>
      <c r="E21" s="200"/>
    </row>
    <row r="22" spans="1:5">
      <c r="A22" s="19"/>
      <c r="B22" s="19"/>
      <c r="C22" s="19"/>
      <c r="D22" s="19"/>
      <c r="E22" s="200"/>
    </row>
    <row r="23" spans="1:5">
      <c r="A23" s="19"/>
      <c r="B23" s="19"/>
      <c r="C23" s="19"/>
      <c r="D23" s="19"/>
      <c r="E23" s="200"/>
    </row>
    <row r="24" spans="1:5">
      <c r="A24" s="19"/>
      <c r="B24" s="19"/>
      <c r="C24" s="19"/>
      <c r="D24" s="19"/>
      <c r="E24" s="200"/>
    </row>
    <row r="25" spans="1:5">
      <c r="A25" s="19"/>
      <c r="B25" s="19"/>
      <c r="C25" s="19"/>
      <c r="D25" s="19"/>
      <c r="E25" s="200"/>
    </row>
    <row r="26" spans="1:5">
      <c r="A26" s="19"/>
      <c r="B26" s="19"/>
      <c r="C26" s="19"/>
      <c r="D26" s="19"/>
      <c r="E26" s="200"/>
    </row>
    <row r="27" spans="1:5">
      <c r="A27" s="19"/>
      <c r="B27" s="19"/>
      <c r="C27" s="19"/>
      <c r="D27" s="19"/>
      <c r="E27" s="200"/>
    </row>
    <row r="28" spans="1:5">
      <c r="A28" s="19"/>
      <c r="B28" s="19"/>
      <c r="C28" s="19"/>
      <c r="D28" s="19"/>
      <c r="E28" s="200"/>
    </row>
    <row r="29" spans="1:5">
      <c r="A29" s="19"/>
      <c r="B29" s="19"/>
      <c r="C29" s="19"/>
      <c r="D29" s="19"/>
      <c r="E29" s="200"/>
    </row>
    <row r="30" spans="1:5">
      <c r="A30" s="19"/>
      <c r="B30" s="19"/>
      <c r="C30" s="19"/>
      <c r="D30" s="19"/>
      <c r="E30" s="200"/>
    </row>
    <row r="31" spans="1:5">
      <c r="A31" s="19"/>
      <c r="B31" s="19"/>
      <c r="C31" s="19"/>
      <c r="D31" s="19"/>
      <c r="E31" s="200"/>
    </row>
    <row r="32" spans="1:5">
      <c r="A32" s="19"/>
      <c r="B32" s="19"/>
      <c r="C32" s="19"/>
      <c r="D32" s="19"/>
      <c r="E32" s="200"/>
    </row>
    <row r="33" spans="1:5">
      <c r="A33" s="19"/>
      <c r="B33" s="19"/>
      <c r="C33" s="19"/>
      <c r="D33" s="19"/>
      <c r="E33" s="200"/>
    </row>
    <row r="34" spans="1:5">
      <c r="A34" s="19"/>
      <c r="B34" s="19"/>
      <c r="C34" s="19"/>
      <c r="D34" s="19"/>
      <c r="E34" s="200"/>
    </row>
    <row r="35" spans="1:5">
      <c r="A35" s="19"/>
      <c r="B35" s="19"/>
      <c r="C35" s="19"/>
      <c r="D35" s="19"/>
      <c r="E35" s="200"/>
    </row>
    <row r="36" spans="1:5">
      <c r="A36" s="19"/>
      <c r="B36" s="19"/>
      <c r="C36" s="19"/>
      <c r="D36" s="19"/>
      <c r="E36" s="200"/>
    </row>
    <row r="37" spans="1:5">
      <c r="A37" s="19"/>
      <c r="B37" s="19"/>
      <c r="C37" s="19"/>
      <c r="D37" s="19"/>
      <c r="E37" s="200"/>
    </row>
    <row r="38" spans="1:5">
      <c r="A38" s="19"/>
      <c r="B38" s="19"/>
      <c r="C38" s="19"/>
      <c r="D38" s="19"/>
      <c r="E38" s="200"/>
    </row>
    <row r="39" spans="1:5">
      <c r="A39" s="19"/>
      <c r="B39" s="19"/>
      <c r="C39" s="19"/>
      <c r="D39" s="19"/>
      <c r="E39" s="200"/>
    </row>
    <row r="40" spans="1:5">
      <c r="A40" s="19"/>
      <c r="B40" s="19"/>
      <c r="C40" s="19"/>
      <c r="D40" s="19"/>
      <c r="E40" s="200"/>
    </row>
    <row r="41" spans="1:5">
      <c r="A41" s="19"/>
      <c r="B41" s="19"/>
      <c r="C41" s="19"/>
      <c r="D41" s="19"/>
      <c r="E41" s="200"/>
    </row>
    <row r="42" spans="1:5">
      <c r="A42" s="19"/>
      <c r="B42" s="19"/>
      <c r="C42" s="19"/>
      <c r="D42" s="19"/>
      <c r="E42" s="200"/>
    </row>
    <row r="43" spans="1:5">
      <c r="A43" s="19"/>
      <c r="B43" s="19"/>
      <c r="C43" s="19"/>
      <c r="D43" s="19"/>
      <c r="E43" s="200"/>
    </row>
    <row r="44" spans="1:5">
      <c r="A44" s="19"/>
      <c r="B44" s="19"/>
      <c r="C44" s="19"/>
      <c r="D44" s="19"/>
      <c r="E44" s="200"/>
    </row>
    <row r="45" spans="1:5">
      <c r="A45" s="19"/>
      <c r="B45" s="19"/>
      <c r="C45" s="19"/>
      <c r="D45" s="19"/>
      <c r="E45" s="200"/>
    </row>
    <row r="46" spans="1:5">
      <c r="A46" s="19"/>
      <c r="B46" s="19"/>
      <c r="C46" s="19"/>
      <c r="D46" s="19"/>
      <c r="E46" s="200"/>
    </row>
    <row r="47" spans="1:5">
      <c r="A47" s="19"/>
      <c r="B47" s="19"/>
      <c r="C47" s="19"/>
      <c r="D47" s="19"/>
      <c r="E47" s="200"/>
    </row>
    <row r="48" spans="1:5">
      <c r="A48" s="19"/>
      <c r="B48" s="19"/>
      <c r="C48" s="19"/>
      <c r="D48" s="19"/>
      <c r="E48" s="200"/>
    </row>
    <row r="49" spans="1:5">
      <c r="A49" s="19"/>
      <c r="B49" s="19"/>
      <c r="C49" s="19"/>
      <c r="D49" s="19"/>
      <c r="E49" s="200"/>
    </row>
    <row r="50" spans="1:5">
      <c r="A50" s="19"/>
      <c r="B50" s="19"/>
      <c r="C50" s="19"/>
      <c r="D50" s="19"/>
      <c r="E50" s="200"/>
    </row>
    <row r="51" spans="1:5">
      <c r="A51" s="19"/>
      <c r="B51" s="19"/>
      <c r="C51" s="19"/>
      <c r="D51" s="19"/>
      <c r="E51" s="200"/>
    </row>
    <row r="52" spans="1:5">
      <c r="A52" s="19"/>
      <c r="B52" s="19"/>
      <c r="C52" s="19"/>
      <c r="D52" s="19"/>
      <c r="E52" s="200"/>
    </row>
    <row r="53" spans="1:5">
      <c r="A53" s="19"/>
      <c r="B53" s="19"/>
      <c r="C53" s="19"/>
      <c r="D53" s="19"/>
      <c r="E53" s="200"/>
    </row>
    <row r="54" spans="1:5">
      <c r="A54" s="19"/>
      <c r="B54" s="19"/>
      <c r="C54" s="19"/>
      <c r="D54" s="19"/>
      <c r="E54" s="200"/>
    </row>
    <row r="55" spans="1:5">
      <c r="A55" s="19"/>
      <c r="B55" s="19"/>
      <c r="C55" s="19"/>
      <c r="D55" s="19"/>
      <c r="E55" s="200"/>
    </row>
    <row r="56" spans="1:5">
      <c r="A56" s="19"/>
      <c r="B56" s="19"/>
      <c r="C56" s="19"/>
      <c r="D56" s="19"/>
      <c r="E56" s="200"/>
    </row>
    <row r="57" spans="1:5">
      <c r="A57" s="19"/>
      <c r="B57" s="19"/>
      <c r="C57" s="19"/>
      <c r="D57" s="19"/>
      <c r="E57" s="200"/>
    </row>
    <row r="58" spans="1:5">
      <c r="A58" s="19"/>
      <c r="B58" s="19"/>
      <c r="C58" s="19"/>
      <c r="D58" s="19"/>
      <c r="E58" s="200"/>
    </row>
    <row r="59" spans="1:5">
      <c r="A59" s="19"/>
      <c r="B59" s="19"/>
      <c r="C59" s="19"/>
      <c r="D59" s="19"/>
      <c r="E59" s="200"/>
    </row>
    <row r="60" spans="1:5">
      <c r="A60" s="19"/>
      <c r="B60" s="19"/>
      <c r="C60" s="19"/>
      <c r="D60" s="19"/>
      <c r="E60" s="200"/>
    </row>
    <row r="61" spans="1:5">
      <c r="A61" s="19"/>
      <c r="B61" s="19"/>
      <c r="C61" s="19"/>
      <c r="D61" s="19"/>
      <c r="E61" s="200"/>
    </row>
    <row r="62" spans="1:5">
      <c r="A62" s="19"/>
      <c r="B62" s="19"/>
      <c r="C62" s="19"/>
      <c r="D62" s="19"/>
      <c r="E62" s="200"/>
    </row>
    <row r="63" spans="1:5">
      <c r="A63" s="19"/>
      <c r="B63" s="19"/>
      <c r="C63" s="19"/>
      <c r="D63" s="19"/>
      <c r="E63" s="200"/>
    </row>
    <row r="64" spans="1:5">
      <c r="A64" s="19"/>
      <c r="B64" s="19"/>
      <c r="C64" s="19"/>
      <c r="D64" s="19"/>
      <c r="E64" s="200"/>
    </row>
    <row r="65" spans="1:5">
      <c r="A65" s="19"/>
      <c r="B65" s="19"/>
      <c r="C65" s="19"/>
      <c r="D65" s="19"/>
      <c r="E65" s="200"/>
    </row>
    <row r="66" spans="1:5">
      <c r="A66" s="19"/>
      <c r="B66" s="19"/>
      <c r="C66" s="19"/>
      <c r="D66" s="19"/>
      <c r="E66" s="200"/>
    </row>
    <row r="67" spans="1:5">
      <c r="A67" s="19"/>
      <c r="B67" s="19"/>
      <c r="C67" s="19"/>
      <c r="D67" s="19"/>
      <c r="E67" s="200"/>
    </row>
    <row r="68" spans="1:5">
      <c r="A68" s="19"/>
      <c r="B68" s="19"/>
      <c r="C68" s="19"/>
      <c r="D68" s="19"/>
      <c r="E68" s="200"/>
    </row>
    <row r="69" spans="1:5">
      <c r="A69" s="19"/>
      <c r="B69" s="19"/>
      <c r="C69" s="19"/>
      <c r="D69" s="19"/>
      <c r="E69" s="200"/>
    </row>
    <row r="70" spans="1:5">
      <c r="A70" s="19"/>
      <c r="B70" s="19"/>
      <c r="C70" s="19"/>
      <c r="D70" s="19"/>
      <c r="E70" s="200"/>
    </row>
    <row r="71" spans="1:5">
      <c r="A71" s="19"/>
      <c r="B71" s="19"/>
      <c r="C71" s="19"/>
      <c r="D71" s="19"/>
      <c r="E71" s="200"/>
    </row>
    <row r="72" spans="1:5">
      <c r="A72" s="19"/>
      <c r="B72" s="19"/>
      <c r="C72" s="19"/>
      <c r="D72" s="19"/>
      <c r="E72" s="200"/>
    </row>
    <row r="73" spans="1:5">
      <c r="A73" s="19"/>
      <c r="B73" s="19"/>
      <c r="C73" s="19"/>
      <c r="D73" s="19"/>
      <c r="E73" s="200"/>
    </row>
    <row r="74" spans="1:5">
      <c r="A74" s="19"/>
      <c r="B74" s="19"/>
      <c r="C74" s="19"/>
      <c r="D74" s="19"/>
      <c r="E74" s="200"/>
    </row>
    <row r="75" spans="1:5">
      <c r="A75" s="19"/>
      <c r="B75" s="19"/>
      <c r="C75" s="19"/>
      <c r="D75" s="19"/>
      <c r="E75" s="200"/>
    </row>
    <row r="76" spans="1:5">
      <c r="A76" s="19"/>
      <c r="B76" s="19"/>
      <c r="C76" s="19"/>
      <c r="D76" s="19"/>
      <c r="E76" s="200"/>
    </row>
    <row r="77" spans="1:5">
      <c r="A77" s="19"/>
      <c r="B77" s="19"/>
      <c r="C77" s="19"/>
      <c r="D77" s="19"/>
      <c r="E77" s="200"/>
    </row>
    <row r="78" spans="1:5">
      <c r="A78" s="19"/>
      <c r="B78" s="19"/>
      <c r="C78" s="19"/>
      <c r="D78" s="19"/>
      <c r="E78" s="200"/>
    </row>
    <row r="79" spans="1:5">
      <c r="A79" s="19"/>
      <c r="B79" s="19"/>
      <c r="C79" s="19"/>
      <c r="D79" s="19"/>
      <c r="E79" s="200"/>
    </row>
    <row r="80" spans="1:5">
      <c r="A80" s="19"/>
      <c r="B80" s="19"/>
      <c r="C80" s="19"/>
      <c r="D80" s="19"/>
      <c r="E80" s="200"/>
    </row>
    <row r="81" spans="1:5">
      <c r="A81" s="19"/>
      <c r="B81" s="19"/>
      <c r="C81" s="19"/>
      <c r="D81" s="19"/>
      <c r="E81" s="200"/>
    </row>
    <row r="82" spans="1:5">
      <c r="A82" s="19"/>
      <c r="B82" s="19"/>
      <c r="C82" s="19"/>
      <c r="D82" s="19"/>
      <c r="E82" s="200"/>
    </row>
    <row r="83" spans="1:5">
      <c r="A83" s="19"/>
      <c r="B83" s="19"/>
      <c r="C83" s="19"/>
      <c r="D83" s="19"/>
      <c r="E83" s="200"/>
    </row>
    <row r="84" spans="1:5">
      <c r="A84" s="19"/>
      <c r="B84" s="19"/>
      <c r="C84" s="19"/>
      <c r="D84" s="19"/>
      <c r="E84" s="200"/>
    </row>
    <row r="85" spans="1:5">
      <c r="A85" s="19"/>
      <c r="B85" s="19"/>
      <c r="C85" s="19"/>
      <c r="D85" s="19"/>
      <c r="E85" s="200"/>
    </row>
    <row r="86" spans="1:5">
      <c r="A86" s="19"/>
      <c r="B86" s="19"/>
      <c r="C86" s="19"/>
      <c r="D86" s="19"/>
      <c r="E86" s="200"/>
    </row>
    <row r="87" spans="1:5">
      <c r="A87" s="19"/>
      <c r="B87" s="19"/>
      <c r="C87" s="19"/>
      <c r="D87" s="19"/>
      <c r="E87" s="200"/>
    </row>
    <row r="88" spans="1:5">
      <c r="A88" s="19"/>
      <c r="B88" s="19"/>
      <c r="C88" s="19"/>
      <c r="D88" s="19"/>
      <c r="E88" s="200"/>
    </row>
    <row r="89" spans="1:5">
      <c r="A89" s="19"/>
      <c r="B89" s="19"/>
      <c r="C89" s="19"/>
      <c r="D89" s="19"/>
      <c r="E89" s="200"/>
    </row>
    <row r="90" spans="1:5">
      <c r="A90" s="19"/>
      <c r="B90" s="19"/>
      <c r="C90" s="19"/>
      <c r="D90" s="19"/>
      <c r="E90" s="200"/>
    </row>
    <row r="91" spans="1:5">
      <c r="A91" s="19"/>
      <c r="B91" s="19"/>
      <c r="C91" s="19"/>
      <c r="D91" s="19"/>
      <c r="E91" s="200"/>
    </row>
    <row r="92" spans="1:5">
      <c r="A92" s="19"/>
      <c r="B92" s="19"/>
      <c r="C92" s="19"/>
      <c r="D92" s="19"/>
      <c r="E92" s="200"/>
    </row>
    <row r="93" spans="1:5">
      <c r="A93" s="19"/>
      <c r="B93" s="19"/>
      <c r="C93" s="19"/>
      <c r="D93" s="19"/>
      <c r="E93" s="200"/>
    </row>
    <row r="94" spans="1:5">
      <c r="A94" s="19"/>
      <c r="B94" s="19"/>
      <c r="C94" s="19"/>
      <c r="D94" s="19"/>
      <c r="E94" s="200"/>
    </row>
    <row r="95" spans="1:5">
      <c r="A95" s="19"/>
      <c r="B95" s="19"/>
      <c r="C95" s="19"/>
      <c r="D95" s="19"/>
      <c r="E95" s="200"/>
    </row>
    <row r="96" spans="1:5">
      <c r="A96" s="19"/>
      <c r="B96" s="19"/>
      <c r="C96" s="19"/>
      <c r="D96" s="19"/>
      <c r="E96" s="200"/>
    </row>
    <row r="97" spans="1:5">
      <c r="A97" s="19"/>
      <c r="B97" s="19"/>
      <c r="C97" s="19"/>
      <c r="D97" s="19"/>
      <c r="E97" s="200"/>
    </row>
    <row r="98" spans="1:5">
      <c r="A98" s="19"/>
      <c r="B98" s="19"/>
      <c r="C98" s="19"/>
      <c r="D98" s="19"/>
      <c r="E98" s="200"/>
    </row>
    <row r="99" spans="1:5">
      <c r="A99" s="19"/>
      <c r="B99" s="19"/>
      <c r="C99" s="19"/>
      <c r="D99" s="19"/>
      <c r="E99" s="200"/>
    </row>
    <row r="100" spans="1:5">
      <c r="A100" s="19"/>
      <c r="B100" s="19"/>
      <c r="C100" s="19"/>
      <c r="D100" s="19"/>
      <c r="E100" s="200"/>
    </row>
    <row r="101" spans="1:5">
      <c r="A101" s="19"/>
      <c r="B101" s="19"/>
      <c r="C101" s="19"/>
      <c r="D101" s="19"/>
      <c r="E101" s="200"/>
    </row>
    <row r="102" spans="1:5">
      <c r="A102" s="19"/>
      <c r="B102" s="19"/>
      <c r="C102" s="19"/>
      <c r="D102" s="19"/>
      <c r="E102" s="200"/>
    </row>
    <row r="103" spans="1:5">
      <c r="A103" s="19"/>
      <c r="B103" s="19"/>
      <c r="C103" s="19"/>
      <c r="D103" s="19"/>
      <c r="E103" s="200"/>
    </row>
    <row r="104" spans="1:5">
      <c r="A104" s="19"/>
      <c r="B104" s="19"/>
      <c r="C104" s="19"/>
      <c r="D104" s="19"/>
      <c r="E104" s="200"/>
    </row>
    <row r="105" spans="1:5">
      <c r="A105" s="19"/>
      <c r="B105" s="19"/>
      <c r="C105" s="19"/>
      <c r="D105" s="19"/>
      <c r="E105" s="200"/>
    </row>
    <row r="106" spans="1:5">
      <c r="A106" s="19"/>
      <c r="B106" s="19"/>
      <c r="C106" s="19"/>
      <c r="D106" s="19"/>
      <c r="E106" s="200"/>
    </row>
    <row r="107" spans="1:5">
      <c r="A107" s="19"/>
      <c r="B107" s="19"/>
      <c r="C107" s="19"/>
      <c r="D107" s="19"/>
      <c r="E107" s="200"/>
    </row>
    <row r="108" spans="1:5">
      <c r="A108" s="19"/>
      <c r="B108" s="19"/>
      <c r="C108" s="19"/>
      <c r="D108" s="19"/>
      <c r="E108" s="200"/>
    </row>
    <row r="109" spans="1:5">
      <c r="A109" s="19"/>
      <c r="B109" s="19"/>
      <c r="C109" s="19"/>
      <c r="D109" s="19"/>
      <c r="E109" s="200"/>
    </row>
    <row r="110" spans="1:5">
      <c r="A110" s="19"/>
      <c r="B110" s="19"/>
      <c r="C110" s="19"/>
      <c r="D110" s="19"/>
      <c r="E110" s="200"/>
    </row>
    <row r="111" spans="1:5">
      <c r="A111" s="19"/>
      <c r="B111" s="19"/>
      <c r="C111" s="19"/>
      <c r="D111" s="19"/>
      <c r="E111" s="200"/>
    </row>
    <row r="112" spans="1:5">
      <c r="A112" s="19"/>
      <c r="B112" s="19"/>
      <c r="C112" s="19"/>
      <c r="D112" s="19"/>
      <c r="E112" s="200"/>
    </row>
    <row r="113" spans="1:5">
      <c r="A113" s="19"/>
      <c r="B113" s="19"/>
      <c r="C113" s="19"/>
      <c r="D113" s="19"/>
      <c r="E113" s="200"/>
    </row>
    <row r="114" spans="1:5">
      <c r="A114" s="19"/>
      <c r="B114" s="19"/>
      <c r="C114" s="19"/>
      <c r="D114" s="19"/>
      <c r="E114" s="200"/>
    </row>
    <row r="115" spans="1:5">
      <c r="A115" s="19"/>
      <c r="B115" s="19"/>
      <c r="C115" s="19"/>
      <c r="D115" s="19"/>
      <c r="E115" s="200"/>
    </row>
    <row r="116" spans="1:5">
      <c r="A116" s="19"/>
      <c r="B116" s="19"/>
      <c r="C116" s="19"/>
      <c r="D116" s="19"/>
      <c r="E116" s="200"/>
    </row>
    <row r="117" spans="1:5">
      <c r="A117" s="19"/>
      <c r="B117" s="19"/>
      <c r="C117" s="19"/>
      <c r="D117" s="19"/>
      <c r="E117" s="200"/>
    </row>
    <row r="118" spans="1:5">
      <c r="A118" s="19"/>
      <c r="B118" s="19"/>
      <c r="C118" s="19"/>
      <c r="D118" s="19"/>
      <c r="E118" s="200"/>
    </row>
    <row r="119" spans="1:5">
      <c r="A119" s="19"/>
      <c r="B119" s="19"/>
      <c r="C119" s="19"/>
      <c r="D119" s="19"/>
      <c r="E119" s="200"/>
    </row>
    <row r="120" spans="1:5">
      <c r="A120" s="19"/>
      <c r="B120" s="19"/>
      <c r="C120" s="19"/>
      <c r="D120" s="19"/>
      <c r="E120" s="200"/>
    </row>
    <row r="121" spans="1:5">
      <c r="A121" s="19"/>
      <c r="B121" s="19"/>
      <c r="C121" s="19"/>
      <c r="D121" s="19"/>
      <c r="E121" s="200"/>
    </row>
    <row r="122" spans="1:5">
      <c r="A122" s="19"/>
      <c r="B122" s="19"/>
      <c r="C122" s="19"/>
      <c r="D122" s="19"/>
      <c r="E122" s="200"/>
    </row>
    <row r="123" spans="1:5">
      <c r="A123" s="19"/>
      <c r="B123" s="19"/>
      <c r="C123" s="19"/>
      <c r="D123" s="19"/>
      <c r="E123" s="200"/>
    </row>
    <row r="124" spans="1:5">
      <c r="A124" s="19"/>
      <c r="B124" s="19"/>
      <c r="C124" s="19"/>
      <c r="D124" s="19"/>
      <c r="E124" s="200"/>
    </row>
    <row r="125" spans="1:5">
      <c r="A125" s="19"/>
      <c r="B125" s="19"/>
      <c r="C125" s="19"/>
      <c r="D125" s="19"/>
      <c r="E125" s="200"/>
    </row>
    <row r="126" spans="1:5">
      <c r="A126" s="19"/>
      <c r="B126" s="19"/>
      <c r="C126" s="19"/>
      <c r="D126" s="19"/>
      <c r="E126" s="200"/>
    </row>
    <row r="127" spans="1:5">
      <c r="A127" s="19"/>
      <c r="B127" s="19"/>
      <c r="C127" s="19"/>
      <c r="D127" s="19"/>
      <c r="E127" s="200"/>
    </row>
    <row r="128" spans="1:5">
      <c r="A128" s="19"/>
      <c r="B128" s="19"/>
      <c r="C128" s="19"/>
      <c r="D128" s="19"/>
      <c r="E128" s="200"/>
    </row>
    <row r="129" spans="1:5">
      <c r="A129" s="19"/>
      <c r="B129" s="19"/>
      <c r="C129" s="19"/>
      <c r="D129" s="19"/>
      <c r="E129" s="200"/>
    </row>
    <row r="130" spans="1:5">
      <c r="A130" s="19"/>
      <c r="B130" s="19"/>
      <c r="C130" s="19"/>
      <c r="D130" s="19"/>
      <c r="E130" s="200"/>
    </row>
    <row r="131" spans="1:5">
      <c r="A131" s="19"/>
      <c r="B131" s="19"/>
      <c r="C131" s="19"/>
      <c r="D131" s="19"/>
      <c r="E131" s="200"/>
    </row>
    <row r="132" spans="1:5">
      <c r="A132" s="19"/>
      <c r="B132" s="19"/>
      <c r="C132" s="19"/>
      <c r="D132" s="19"/>
      <c r="E132" s="200"/>
    </row>
    <row r="133" spans="1:5">
      <c r="A133" s="19"/>
      <c r="B133" s="19"/>
      <c r="C133" s="19"/>
      <c r="D133" s="19"/>
      <c r="E133" s="200"/>
    </row>
    <row r="134" spans="1:5">
      <c r="A134" s="19"/>
      <c r="B134" s="19"/>
      <c r="C134" s="19"/>
      <c r="D134" s="19"/>
      <c r="E134" s="200"/>
    </row>
    <row r="135" spans="1:5">
      <c r="A135" s="19"/>
      <c r="B135" s="19"/>
      <c r="C135" s="19"/>
      <c r="D135" s="19"/>
      <c r="E135" s="200"/>
    </row>
    <row r="136" spans="1:5">
      <c r="A136" s="19"/>
      <c r="B136" s="19"/>
      <c r="C136" s="19"/>
      <c r="D136" s="19"/>
      <c r="E136" s="200"/>
    </row>
    <row r="137" spans="1:5">
      <c r="A137" s="19"/>
      <c r="B137" s="19"/>
      <c r="C137" s="19"/>
      <c r="D137" s="19"/>
      <c r="E137" s="200"/>
    </row>
    <row r="138" spans="1:5">
      <c r="A138" s="19"/>
      <c r="B138" s="19"/>
      <c r="C138" s="19"/>
      <c r="D138" s="19"/>
      <c r="E138" s="200"/>
    </row>
    <row r="139" spans="1:5">
      <c r="A139" s="19"/>
      <c r="B139" s="19"/>
      <c r="C139" s="19"/>
      <c r="D139" s="19"/>
      <c r="E139" s="200"/>
    </row>
    <row r="140" spans="1:5">
      <c r="A140" s="19"/>
      <c r="B140" s="19"/>
      <c r="C140" s="19"/>
      <c r="D140" s="19"/>
      <c r="E140" s="200"/>
    </row>
    <row r="141" spans="1:5">
      <c r="A141" s="19"/>
      <c r="B141" s="19"/>
      <c r="C141" s="19"/>
      <c r="D141" s="19"/>
      <c r="E141" s="200"/>
    </row>
    <row r="142" spans="1:5">
      <c r="A142" s="19"/>
      <c r="B142" s="19"/>
      <c r="C142" s="19"/>
      <c r="D142" s="19"/>
      <c r="E142" s="200"/>
    </row>
    <row r="143" spans="1:5">
      <c r="A143" s="19"/>
      <c r="B143" s="19"/>
      <c r="C143" s="19"/>
      <c r="D143" s="19"/>
      <c r="E143" s="200"/>
    </row>
    <row r="144" spans="1:5">
      <c r="A144" s="19"/>
      <c r="B144" s="19"/>
      <c r="C144" s="19"/>
      <c r="D144" s="19"/>
      <c r="E144" s="200"/>
    </row>
    <row r="145" spans="1:5">
      <c r="A145" s="19"/>
      <c r="B145" s="19"/>
      <c r="C145" s="19"/>
      <c r="D145" s="19"/>
      <c r="E145" s="200"/>
    </row>
    <row r="146" spans="1:5">
      <c r="A146" s="19"/>
      <c r="B146" s="19"/>
      <c r="C146" s="19"/>
      <c r="D146" s="19"/>
      <c r="E146" s="200"/>
    </row>
    <row r="147" spans="1:5">
      <c r="A147" s="19"/>
      <c r="B147" s="19"/>
      <c r="C147" s="19"/>
      <c r="D147" s="19"/>
      <c r="E147" s="200"/>
    </row>
    <row r="148" spans="1:5">
      <c r="A148" s="19"/>
      <c r="B148" s="19"/>
      <c r="C148" s="19"/>
      <c r="D148" s="19"/>
      <c r="E148" s="200"/>
    </row>
    <row r="149" spans="1:5">
      <c r="A149" s="19"/>
      <c r="B149" s="19"/>
      <c r="C149" s="19"/>
      <c r="D149" s="19"/>
      <c r="E149" s="200"/>
    </row>
    <row r="150" spans="1:5">
      <c r="A150" s="19"/>
      <c r="B150" s="19"/>
      <c r="C150" s="19"/>
      <c r="D150" s="19"/>
      <c r="E150" s="200"/>
    </row>
    <row r="151" spans="1:5">
      <c r="A151" s="19"/>
      <c r="B151" s="19"/>
      <c r="C151" s="19"/>
      <c r="D151" s="19"/>
      <c r="E151" s="200"/>
    </row>
    <row r="152" spans="1:5">
      <c r="A152" s="19"/>
      <c r="B152" s="19"/>
      <c r="C152" s="19"/>
      <c r="D152" s="19"/>
      <c r="E152" s="200"/>
    </row>
    <row r="153" spans="1:5">
      <c r="A153" s="19"/>
      <c r="B153" s="19"/>
      <c r="C153" s="19"/>
      <c r="D153" s="19"/>
      <c r="E153" s="200"/>
    </row>
    <row r="154" spans="1:5">
      <c r="A154" s="19"/>
      <c r="B154" s="19"/>
      <c r="C154" s="19"/>
      <c r="D154" s="19"/>
      <c r="E154" s="200"/>
    </row>
    <row r="155" spans="1:5">
      <c r="A155" s="19"/>
      <c r="B155" s="19"/>
      <c r="C155" s="19"/>
      <c r="D155" s="19"/>
      <c r="E155" s="200"/>
    </row>
    <row r="156" spans="1:5">
      <c r="A156" s="19"/>
      <c r="B156" s="19"/>
      <c r="C156" s="19"/>
      <c r="D156" s="19"/>
      <c r="E156" s="200"/>
    </row>
    <row r="157" spans="1:5">
      <c r="A157" s="19"/>
      <c r="B157" s="19"/>
      <c r="C157" s="19"/>
      <c r="D157" s="19"/>
      <c r="E157" s="200"/>
    </row>
    <row r="158" spans="1:5">
      <c r="A158" s="19"/>
      <c r="B158" s="19"/>
      <c r="C158" s="19"/>
      <c r="D158" s="19"/>
      <c r="E158" s="200"/>
    </row>
    <row r="159" spans="1:5">
      <c r="A159" s="19"/>
      <c r="B159" s="19"/>
      <c r="C159" s="19"/>
      <c r="D159" s="19"/>
      <c r="E159" s="200"/>
    </row>
    <row r="160" spans="1:5">
      <c r="A160" s="19"/>
      <c r="B160" s="19"/>
      <c r="C160" s="19"/>
      <c r="D160" s="19"/>
      <c r="E160" s="200"/>
    </row>
    <row r="161" spans="1:5">
      <c r="A161" s="19"/>
      <c r="B161" s="19"/>
      <c r="C161" s="19"/>
      <c r="D161" s="19"/>
      <c r="E161" s="200"/>
    </row>
    <row r="162" spans="1:5">
      <c r="A162" s="19"/>
      <c r="B162" s="19"/>
      <c r="C162" s="19"/>
      <c r="D162" s="19"/>
      <c r="E162" s="200"/>
    </row>
    <row r="163" spans="1:5">
      <c r="A163" s="19"/>
      <c r="B163" s="19"/>
      <c r="C163" s="19"/>
      <c r="D163" s="19"/>
      <c r="E163" s="200"/>
    </row>
    <row r="164" spans="1:5">
      <c r="A164" s="19"/>
      <c r="B164" s="19"/>
      <c r="C164" s="19"/>
      <c r="D164" s="19"/>
      <c r="E164" s="200"/>
    </row>
    <row r="165" spans="1:5">
      <c r="A165" s="19"/>
      <c r="B165" s="19"/>
      <c r="C165" s="19"/>
      <c r="D165" s="19"/>
      <c r="E165" s="200"/>
    </row>
    <row r="166" spans="1:5">
      <c r="A166" s="19"/>
      <c r="B166" s="19"/>
      <c r="C166" s="19"/>
      <c r="D166" s="19"/>
      <c r="E166" s="200"/>
    </row>
    <row r="167" spans="1:5">
      <c r="A167" s="19"/>
      <c r="B167" s="19"/>
      <c r="C167" s="19"/>
      <c r="D167" s="19"/>
      <c r="E167" s="200"/>
    </row>
    <row r="168" spans="1:5">
      <c r="A168" s="19"/>
      <c r="B168" s="19"/>
      <c r="C168" s="19"/>
      <c r="D168" s="19"/>
      <c r="E168" s="200"/>
    </row>
    <row r="169" spans="1:5">
      <c r="A169" s="19"/>
      <c r="B169" s="19"/>
      <c r="C169" s="19"/>
      <c r="D169" s="19"/>
      <c r="E169" s="200"/>
    </row>
    <row r="170" spans="1:5">
      <c r="A170" s="19"/>
      <c r="B170" s="19"/>
      <c r="C170" s="19"/>
      <c r="D170" s="19"/>
      <c r="E170" s="200"/>
    </row>
    <row r="171" spans="1:5">
      <c r="A171" s="19"/>
      <c r="B171" s="19"/>
      <c r="C171" s="19"/>
      <c r="D171" s="19"/>
      <c r="E171" s="200"/>
    </row>
    <row r="172" spans="1:5">
      <c r="A172" s="19"/>
      <c r="B172" s="19"/>
      <c r="C172" s="19"/>
      <c r="D172" s="19"/>
      <c r="E172" s="200"/>
    </row>
    <row r="173" spans="1:5">
      <c r="A173" s="19"/>
      <c r="B173" s="19"/>
      <c r="C173" s="19"/>
      <c r="D173" s="19"/>
      <c r="E173" s="200"/>
    </row>
    <row r="174" spans="1:5">
      <c r="A174" s="19"/>
      <c r="B174" s="19"/>
      <c r="C174" s="19"/>
      <c r="D174" s="19"/>
      <c r="E174" s="200"/>
    </row>
    <row r="175" spans="1:5">
      <c r="A175" s="19"/>
      <c r="B175" s="19"/>
      <c r="C175" s="19"/>
      <c r="D175" s="19"/>
      <c r="E175" s="200"/>
    </row>
    <row r="176" spans="1:5">
      <c r="A176" s="19"/>
      <c r="B176" s="19"/>
      <c r="C176" s="19"/>
      <c r="D176" s="19"/>
      <c r="E176" s="200"/>
    </row>
    <row r="177" spans="1:5">
      <c r="A177" s="19"/>
      <c r="B177" s="19"/>
      <c r="C177" s="19"/>
      <c r="D177" s="19"/>
      <c r="E177" s="200"/>
    </row>
    <row r="178" spans="1:5">
      <c r="A178" s="19"/>
      <c r="B178" s="19"/>
      <c r="C178" s="19"/>
      <c r="D178" s="19"/>
      <c r="E178" s="200"/>
    </row>
    <row r="179" spans="1:5">
      <c r="A179" s="19"/>
      <c r="B179" s="19"/>
      <c r="C179" s="19"/>
      <c r="D179" s="19"/>
      <c r="E179" s="200"/>
    </row>
    <row r="180" spans="1:5">
      <c r="A180" s="19"/>
      <c r="B180" s="19"/>
      <c r="C180" s="19"/>
      <c r="D180" s="19"/>
      <c r="E180" s="200"/>
    </row>
    <row r="181" spans="1:5">
      <c r="A181" s="19"/>
      <c r="B181" s="19"/>
      <c r="C181" s="19"/>
      <c r="D181" s="19"/>
      <c r="E181" s="200"/>
    </row>
    <row r="182" spans="1:5">
      <c r="A182" s="19"/>
      <c r="B182" s="19"/>
      <c r="C182" s="19"/>
      <c r="D182" s="19"/>
      <c r="E182" s="200"/>
    </row>
    <row r="183" spans="1:5">
      <c r="A183" s="19"/>
      <c r="B183" s="19"/>
      <c r="C183" s="19"/>
      <c r="D183" s="19"/>
      <c r="E183" s="200"/>
    </row>
    <row r="184" spans="1:5">
      <c r="A184" s="19"/>
      <c r="B184" s="19"/>
      <c r="C184" s="19"/>
      <c r="D184" s="19"/>
      <c r="E184" s="200"/>
    </row>
    <row r="185" spans="1:5">
      <c r="A185" s="19"/>
      <c r="B185" s="19"/>
      <c r="C185" s="19"/>
      <c r="D185" s="19"/>
      <c r="E185" s="200"/>
    </row>
    <row r="186" spans="1:5">
      <c r="A186" s="19"/>
      <c r="B186" s="19"/>
      <c r="C186" s="19"/>
      <c r="D186" s="19"/>
      <c r="E186" s="200"/>
    </row>
    <row r="187" spans="1:5">
      <c r="A187" s="19"/>
      <c r="B187" s="19"/>
      <c r="C187" s="19"/>
      <c r="D187" s="19"/>
      <c r="E187" s="200"/>
    </row>
    <row r="188" spans="1:5">
      <c r="A188" s="19"/>
      <c r="B188" s="19"/>
      <c r="C188" s="19"/>
      <c r="D188" s="19"/>
      <c r="E188" s="200"/>
    </row>
    <row r="189" spans="1:5">
      <c r="A189" s="19"/>
      <c r="B189" s="19"/>
      <c r="C189" s="19"/>
      <c r="D189" s="19"/>
      <c r="E189" s="200"/>
    </row>
    <row r="190" spans="1:5">
      <c r="A190" s="19"/>
      <c r="B190" s="19"/>
      <c r="C190" s="19"/>
      <c r="D190" s="19"/>
      <c r="E190" s="200"/>
    </row>
    <row r="191" spans="1:5">
      <c r="A191" s="19"/>
      <c r="B191" s="19"/>
      <c r="C191" s="19"/>
      <c r="D191" s="19"/>
      <c r="E191" s="200"/>
    </row>
    <row r="192" spans="1:5">
      <c r="A192" s="19"/>
      <c r="B192" s="19"/>
      <c r="C192" s="19"/>
      <c r="D192" s="19"/>
      <c r="E192" s="200"/>
    </row>
    <row r="193" spans="1:5">
      <c r="A193" s="19"/>
      <c r="B193" s="19"/>
      <c r="C193" s="19"/>
      <c r="D193" s="19"/>
      <c r="E193" s="200"/>
    </row>
    <row r="194" spans="1:5">
      <c r="A194" s="19"/>
      <c r="B194" s="19"/>
      <c r="C194" s="19"/>
      <c r="D194" s="19"/>
      <c r="E194" s="200"/>
    </row>
    <row r="195" spans="1:5">
      <c r="A195" s="19"/>
      <c r="B195" s="19"/>
      <c r="C195" s="19"/>
      <c r="D195" s="19"/>
      <c r="E195" s="200"/>
    </row>
    <row r="196" spans="1:5">
      <c r="A196" s="19"/>
      <c r="B196" s="19"/>
      <c r="C196" s="19"/>
      <c r="D196" s="19"/>
      <c r="E196" s="200"/>
    </row>
    <row r="197" spans="1:5">
      <c r="A197" s="19"/>
      <c r="B197" s="19"/>
      <c r="C197" s="19"/>
      <c r="D197" s="19"/>
      <c r="E197" s="200"/>
    </row>
    <row r="198" spans="1:5">
      <c r="A198" s="19"/>
      <c r="B198" s="19"/>
      <c r="C198" s="19"/>
      <c r="D198" s="19"/>
      <c r="E198" s="200"/>
    </row>
    <row r="199" spans="1:5">
      <c r="A199" s="19"/>
      <c r="B199" s="19"/>
      <c r="C199" s="19"/>
      <c r="D199" s="19"/>
      <c r="E199" s="200"/>
    </row>
    <row r="200" spans="1:5">
      <c r="A200" s="19"/>
      <c r="B200" s="19"/>
      <c r="C200" s="19"/>
      <c r="D200" s="19"/>
      <c r="E200" s="200"/>
    </row>
    <row r="201" spans="1:5">
      <c r="A201" s="19"/>
      <c r="B201" s="19"/>
      <c r="C201" s="19"/>
      <c r="D201" s="19"/>
      <c r="E201" s="200"/>
    </row>
    <row r="202" spans="1:5">
      <c r="A202" s="19"/>
      <c r="B202" s="19"/>
      <c r="C202" s="19"/>
      <c r="D202" s="19"/>
      <c r="E202" s="200"/>
    </row>
    <row r="203" spans="1:5">
      <c r="A203" s="19"/>
      <c r="B203" s="19"/>
      <c r="C203" s="19"/>
      <c r="D203" s="19"/>
      <c r="E203" s="200"/>
    </row>
    <row r="204" spans="1:5">
      <c r="A204" s="19"/>
      <c r="B204" s="19"/>
      <c r="C204" s="19"/>
      <c r="D204" s="19"/>
      <c r="E204" s="200"/>
    </row>
    <row r="205" spans="1:5">
      <c r="A205" s="19"/>
      <c r="B205" s="19"/>
      <c r="C205" s="19"/>
      <c r="D205" s="19"/>
      <c r="E205" s="200"/>
    </row>
    <row r="206" spans="1:5">
      <c r="A206" s="19"/>
      <c r="B206" s="19"/>
      <c r="C206" s="19"/>
      <c r="D206" s="19"/>
      <c r="E206" s="200"/>
    </row>
    <row r="207" spans="1:5">
      <c r="A207" s="19"/>
      <c r="B207" s="19"/>
      <c r="C207" s="19"/>
      <c r="D207" s="19"/>
      <c r="E207" s="200"/>
    </row>
    <row r="208" spans="1:5">
      <c r="A208" s="19"/>
      <c r="B208" s="19"/>
      <c r="C208" s="19"/>
      <c r="D208" s="19"/>
      <c r="E208" s="200"/>
    </row>
    <row r="209" spans="1:5">
      <c r="A209" s="19"/>
      <c r="B209" s="19"/>
      <c r="C209" s="19"/>
      <c r="D209" s="19"/>
      <c r="E209" s="200"/>
    </row>
    <row r="210" spans="1:5">
      <c r="A210" s="19"/>
      <c r="B210" s="19"/>
      <c r="C210" s="19"/>
      <c r="D210" s="19"/>
      <c r="E210" s="200"/>
    </row>
    <row r="211" spans="1:5">
      <c r="A211" s="19"/>
      <c r="B211" s="19"/>
      <c r="C211" s="19"/>
      <c r="D211" s="19"/>
      <c r="E211" s="200"/>
    </row>
    <row r="212" spans="1:5">
      <c r="A212" s="19"/>
      <c r="B212" s="19"/>
      <c r="C212" s="19"/>
      <c r="D212" s="19"/>
      <c r="E212" s="200"/>
    </row>
    <row r="213" spans="1:5">
      <c r="A213" s="19"/>
      <c r="B213" s="19"/>
      <c r="C213" s="19"/>
      <c r="D213" s="19"/>
      <c r="E213" s="200"/>
    </row>
    <row r="214" spans="1:5">
      <c r="A214" s="19"/>
      <c r="B214" s="19"/>
      <c r="C214" s="19"/>
      <c r="D214" s="19"/>
      <c r="E214" s="200"/>
    </row>
    <row r="215" spans="1:5">
      <c r="A215" s="19"/>
      <c r="B215" s="19"/>
      <c r="C215" s="19"/>
      <c r="D215" s="19"/>
      <c r="E215" s="200"/>
    </row>
    <row r="216" spans="1:5">
      <c r="A216" s="19"/>
      <c r="B216" s="19"/>
      <c r="C216" s="19"/>
      <c r="D216" s="19"/>
      <c r="E216" s="200"/>
    </row>
    <row r="217" spans="1:5">
      <c r="A217" s="19"/>
      <c r="B217" s="19"/>
      <c r="C217" s="19"/>
      <c r="D217" s="19"/>
      <c r="E217" s="200"/>
    </row>
    <row r="218" spans="1:5">
      <c r="A218" s="19"/>
      <c r="B218" s="19"/>
      <c r="C218" s="19"/>
      <c r="D218" s="19"/>
      <c r="E218" s="200"/>
    </row>
    <row r="219" spans="1:5">
      <c r="A219" s="19"/>
      <c r="B219" s="19"/>
      <c r="C219" s="19"/>
      <c r="D219" s="19"/>
      <c r="E219" s="200"/>
    </row>
    <row r="220" spans="1:5">
      <c r="A220" s="19"/>
      <c r="B220" s="19"/>
      <c r="C220" s="19"/>
      <c r="D220" s="19"/>
      <c r="E220" s="200"/>
    </row>
    <row r="221" spans="1:5">
      <c r="A221" s="19"/>
      <c r="B221" s="19"/>
      <c r="C221" s="19"/>
      <c r="D221" s="19"/>
      <c r="E221" s="200"/>
    </row>
    <row r="222" spans="1:5">
      <c r="A222" s="19"/>
      <c r="B222" s="19"/>
      <c r="C222" s="19"/>
      <c r="D222" s="19"/>
      <c r="E222" s="200"/>
    </row>
    <row r="223" spans="1:5">
      <c r="A223" s="19"/>
      <c r="B223" s="19"/>
      <c r="C223" s="19"/>
      <c r="D223" s="19"/>
      <c r="E223" s="200"/>
    </row>
    <row r="224" spans="1:5">
      <c r="A224" s="19"/>
      <c r="B224" s="19"/>
      <c r="C224" s="19"/>
      <c r="D224" s="19"/>
      <c r="E224" s="200"/>
    </row>
    <row r="225" spans="1:5">
      <c r="A225" s="19"/>
      <c r="B225" s="19"/>
      <c r="C225" s="19"/>
      <c r="D225" s="19"/>
      <c r="E225" s="200"/>
    </row>
    <row r="226" spans="1:5">
      <c r="A226" s="19"/>
      <c r="B226" s="19"/>
      <c r="C226" s="19"/>
      <c r="D226" s="19"/>
      <c r="E226" s="200"/>
    </row>
    <row r="227" spans="1:5">
      <c r="A227" s="19"/>
      <c r="B227" s="19"/>
      <c r="C227" s="19"/>
      <c r="D227" s="19"/>
      <c r="E227" s="200"/>
    </row>
    <row r="228" spans="1:5">
      <c r="A228" s="19"/>
      <c r="B228" s="19"/>
      <c r="C228" s="19"/>
      <c r="D228" s="19"/>
      <c r="E228" s="200"/>
    </row>
    <row r="229" spans="1:5">
      <c r="A229" s="19"/>
      <c r="B229" s="19"/>
      <c r="C229" s="19"/>
      <c r="D229" s="19"/>
      <c r="E229" s="200"/>
    </row>
    <row r="230" spans="1:5">
      <c r="A230" s="19"/>
      <c r="B230" s="19"/>
      <c r="C230" s="19"/>
      <c r="D230" s="19"/>
      <c r="E230" s="200"/>
    </row>
    <row r="231" spans="1:5">
      <c r="A231" s="19"/>
      <c r="B231" s="19"/>
      <c r="C231" s="19"/>
      <c r="D231" s="19"/>
      <c r="E231" s="200"/>
    </row>
    <row r="232" spans="1:5">
      <c r="A232" s="19"/>
      <c r="B232" s="19"/>
      <c r="C232" s="19"/>
      <c r="D232" s="19"/>
      <c r="E232" s="200"/>
    </row>
    <row r="233" spans="1:5">
      <c r="A233" s="19"/>
      <c r="B233" s="19"/>
      <c r="C233" s="19"/>
      <c r="D233" s="19"/>
      <c r="E233" s="200"/>
    </row>
    <row r="234" spans="1:5">
      <c r="A234" s="19"/>
      <c r="B234" s="19"/>
      <c r="C234" s="19"/>
      <c r="D234" s="19"/>
      <c r="E234" s="200"/>
    </row>
    <row r="235" spans="1:5">
      <c r="A235" s="19"/>
      <c r="B235" s="19"/>
      <c r="C235" s="19"/>
      <c r="D235" s="19"/>
      <c r="E235" s="200"/>
    </row>
    <row r="236" spans="1:5">
      <c r="A236" s="19"/>
      <c r="B236" s="19"/>
      <c r="C236" s="19"/>
      <c r="D236" s="19"/>
      <c r="E236" s="200"/>
    </row>
    <row r="237" spans="1:5">
      <c r="A237" s="19"/>
      <c r="B237" s="19"/>
      <c r="C237" s="19"/>
      <c r="D237" s="19"/>
      <c r="E237" s="200"/>
    </row>
    <row r="238" spans="1:5">
      <c r="A238" s="19"/>
      <c r="B238" s="19"/>
      <c r="C238" s="19"/>
      <c r="D238" s="19"/>
      <c r="E238" s="200"/>
    </row>
    <row r="239" spans="1:5">
      <c r="A239" s="19"/>
      <c r="B239" s="19"/>
      <c r="C239" s="19"/>
      <c r="D239" s="19"/>
      <c r="E239" s="200"/>
    </row>
    <row r="240" spans="1:5">
      <c r="A240" s="19"/>
      <c r="B240" s="19"/>
      <c r="C240" s="19"/>
      <c r="D240" s="19"/>
      <c r="E240" s="200"/>
    </row>
    <row r="241" spans="1:5">
      <c r="A241" s="19"/>
      <c r="B241" s="19"/>
      <c r="C241" s="19"/>
      <c r="D241" s="19"/>
      <c r="E241" s="200"/>
    </row>
    <row r="242" spans="1:5">
      <c r="A242" s="19"/>
      <c r="B242" s="19"/>
      <c r="C242" s="19"/>
      <c r="D242" s="19"/>
      <c r="E242" s="200"/>
    </row>
    <row r="243" spans="1:5">
      <c r="A243" s="19"/>
      <c r="B243" s="19"/>
      <c r="C243" s="19"/>
      <c r="D243" s="19"/>
      <c r="E243" s="200"/>
    </row>
    <row r="244" spans="1:5">
      <c r="A244" s="19"/>
      <c r="B244" s="19"/>
      <c r="C244" s="19"/>
      <c r="D244" s="19"/>
      <c r="E244" s="200"/>
    </row>
    <row r="245" spans="1:5">
      <c r="A245" s="19"/>
      <c r="B245" s="19"/>
      <c r="C245" s="19"/>
      <c r="D245" s="19"/>
      <c r="E245" s="200"/>
    </row>
    <row r="246" spans="1:5">
      <c r="A246" s="19"/>
      <c r="B246" s="19"/>
      <c r="C246" s="19"/>
      <c r="D246" s="19"/>
      <c r="E246" s="200"/>
    </row>
    <row r="247" spans="1:5">
      <c r="A247" s="19"/>
      <c r="B247" s="19"/>
      <c r="C247" s="19"/>
      <c r="D247" s="19"/>
      <c r="E247" s="200"/>
    </row>
    <row r="248" spans="1:5">
      <c r="A248" s="19"/>
      <c r="B248" s="19"/>
      <c r="C248" s="19"/>
      <c r="D248" s="19"/>
      <c r="E248" s="200"/>
    </row>
    <row r="249" spans="1:5">
      <c r="A249" s="19"/>
      <c r="B249" s="19"/>
      <c r="C249" s="19"/>
      <c r="D249" s="19"/>
      <c r="E249" s="200"/>
    </row>
    <row r="250" spans="1:5">
      <c r="A250" s="19"/>
      <c r="B250" s="19"/>
      <c r="C250" s="19"/>
      <c r="D250" s="19"/>
      <c r="E250" s="200"/>
    </row>
    <row r="251" spans="1:5">
      <c r="A251" s="19"/>
      <c r="B251" s="19"/>
      <c r="C251" s="19"/>
      <c r="D251" s="19"/>
      <c r="E251" s="200"/>
    </row>
    <row r="252" spans="1:5">
      <c r="A252" s="19"/>
      <c r="B252" s="19"/>
      <c r="C252" s="19"/>
      <c r="D252" s="19"/>
      <c r="E252" s="200"/>
    </row>
    <row r="253" spans="1:5">
      <c r="A253" s="19"/>
      <c r="B253" s="19"/>
      <c r="C253" s="19"/>
      <c r="D253" s="19"/>
      <c r="E253" s="200"/>
    </row>
    <row r="254" spans="1:5">
      <c r="A254" s="19"/>
      <c r="B254" s="19"/>
      <c r="C254" s="19"/>
      <c r="D254" s="19"/>
      <c r="E254" s="200"/>
    </row>
    <row r="255" spans="1:5">
      <c r="A255" s="19"/>
      <c r="B255" s="19"/>
      <c r="C255" s="19"/>
      <c r="D255" s="19"/>
      <c r="E255" s="200"/>
    </row>
    <row r="256" spans="1:5">
      <c r="A256" s="19"/>
      <c r="B256" s="19"/>
      <c r="C256" s="19"/>
      <c r="D256" s="19"/>
      <c r="E256" s="200"/>
    </row>
    <row r="257" spans="1:5">
      <c r="A257" s="19"/>
      <c r="B257" s="19"/>
      <c r="C257" s="19"/>
      <c r="D257" s="19"/>
      <c r="E257" s="200"/>
    </row>
    <row r="258" spans="1:5">
      <c r="A258" s="19"/>
      <c r="B258" s="19"/>
      <c r="C258" s="19"/>
      <c r="D258" s="19"/>
      <c r="E258" s="200"/>
    </row>
    <row r="259" spans="1:5">
      <c r="A259" s="19"/>
      <c r="B259" s="19"/>
      <c r="C259" s="19"/>
      <c r="D259" s="19"/>
      <c r="E259" s="200"/>
    </row>
    <row r="260" spans="1:5">
      <c r="A260" s="19"/>
      <c r="B260" s="19"/>
      <c r="C260" s="19"/>
      <c r="D260" s="19"/>
      <c r="E260" s="200"/>
    </row>
    <row r="261" spans="1:5">
      <c r="A261" s="19"/>
      <c r="B261" s="19"/>
      <c r="C261" s="19"/>
      <c r="D261" s="19"/>
      <c r="E261" s="200"/>
    </row>
    <row r="262" spans="1:5">
      <c r="A262" s="19"/>
      <c r="B262" s="19"/>
      <c r="C262" s="19"/>
      <c r="D262" s="19"/>
      <c r="E262" s="200"/>
    </row>
    <row r="263" spans="1:5">
      <c r="A263" s="19"/>
      <c r="B263" s="19"/>
      <c r="C263" s="19"/>
      <c r="D263" s="19"/>
      <c r="E263" s="200"/>
    </row>
    <row r="264" spans="1:5">
      <c r="A264" s="19"/>
      <c r="B264" s="19"/>
      <c r="C264" s="19"/>
      <c r="D264" s="19"/>
      <c r="E264" s="200"/>
    </row>
    <row r="265" spans="1:5">
      <c r="A265" s="19"/>
      <c r="B265" s="19"/>
      <c r="C265" s="19"/>
      <c r="D265" s="19"/>
      <c r="E265" s="200"/>
    </row>
    <row r="266" spans="1:5">
      <c r="A266" s="19"/>
      <c r="B266" s="19"/>
      <c r="C266" s="19"/>
      <c r="D266" s="19"/>
      <c r="E266" s="200"/>
    </row>
    <row r="267" spans="1:5">
      <c r="A267" s="19"/>
      <c r="B267" s="19"/>
      <c r="C267" s="19"/>
      <c r="D267" s="19"/>
      <c r="E267" s="200"/>
    </row>
    <row r="268" spans="1:5">
      <c r="A268" s="19"/>
      <c r="B268" s="19"/>
      <c r="C268" s="19"/>
      <c r="D268" s="19"/>
      <c r="E268" s="200"/>
    </row>
    <row r="269" spans="1:5">
      <c r="A269" s="19"/>
      <c r="B269" s="19"/>
      <c r="C269" s="19"/>
      <c r="D269" s="19"/>
      <c r="E269" s="200"/>
    </row>
    <row r="270" spans="1:5">
      <c r="A270" s="19"/>
      <c r="B270" s="19"/>
      <c r="C270" s="19"/>
      <c r="D270" s="19"/>
      <c r="E270" s="200"/>
    </row>
    <row r="271" spans="1:5">
      <c r="A271" s="19"/>
      <c r="B271" s="19"/>
      <c r="C271" s="19"/>
      <c r="D271" s="19"/>
      <c r="E271" s="200"/>
    </row>
    <row r="272" spans="1:5">
      <c r="A272" s="19"/>
      <c r="B272" s="19"/>
      <c r="C272" s="19"/>
      <c r="D272" s="19"/>
      <c r="E272" s="200"/>
    </row>
    <row r="273" spans="1:5">
      <c r="A273" s="19"/>
      <c r="B273" s="19"/>
      <c r="C273" s="19"/>
      <c r="D273" s="19"/>
      <c r="E273" s="200"/>
    </row>
    <row r="274" spans="1:5">
      <c r="A274" s="19"/>
      <c r="B274" s="19"/>
      <c r="C274" s="19"/>
      <c r="D274" s="19"/>
      <c r="E274" s="200"/>
    </row>
    <row r="275" spans="1:5">
      <c r="A275" s="19"/>
      <c r="B275" s="19"/>
      <c r="C275" s="19"/>
      <c r="D275" s="19"/>
      <c r="E275" s="200"/>
    </row>
    <row r="276" spans="1:5">
      <c r="A276" s="19"/>
      <c r="B276" s="19"/>
      <c r="C276" s="19"/>
      <c r="D276" s="19"/>
      <c r="E276" s="200"/>
    </row>
    <row r="277" spans="1:5">
      <c r="A277" s="19"/>
      <c r="B277" s="19"/>
      <c r="C277" s="19"/>
      <c r="D277" s="19"/>
      <c r="E277" s="200"/>
    </row>
    <row r="278" spans="1:5">
      <c r="A278" s="19"/>
      <c r="B278" s="19"/>
      <c r="C278" s="19"/>
      <c r="D278" s="19"/>
      <c r="E278" s="200"/>
    </row>
    <row r="279" spans="1:5">
      <c r="A279" s="19"/>
      <c r="B279" s="19"/>
      <c r="C279" s="19"/>
      <c r="D279" s="19"/>
      <c r="E279" s="200"/>
    </row>
    <row r="280" spans="1:5">
      <c r="A280" s="19"/>
      <c r="B280" s="19"/>
      <c r="C280" s="19"/>
      <c r="D280" s="19"/>
      <c r="E280" s="200"/>
    </row>
    <row r="281" spans="1:5">
      <c r="A281" s="19"/>
      <c r="B281" s="19"/>
      <c r="C281" s="19"/>
      <c r="D281" s="19"/>
      <c r="E281" s="200"/>
    </row>
    <row r="282" spans="1:5">
      <c r="A282" s="19"/>
      <c r="B282" s="19"/>
      <c r="C282" s="19"/>
      <c r="D282" s="19"/>
      <c r="E282" s="200"/>
    </row>
    <row r="283" spans="1:5">
      <c r="A283" s="19"/>
      <c r="B283" s="19"/>
      <c r="C283" s="19"/>
      <c r="D283" s="19"/>
      <c r="E283" s="200"/>
    </row>
    <row r="284" spans="1:5">
      <c r="A284" s="19"/>
      <c r="B284" s="19"/>
      <c r="C284" s="19"/>
      <c r="D284" s="19"/>
      <c r="E284" s="200"/>
    </row>
    <row r="285" spans="1:5">
      <c r="A285" s="19"/>
      <c r="B285" s="19"/>
      <c r="C285" s="19"/>
      <c r="D285" s="19"/>
      <c r="E285" s="200"/>
    </row>
    <row r="286" spans="1:5">
      <c r="A286" s="19"/>
      <c r="B286" s="19"/>
      <c r="C286" s="19"/>
      <c r="D286" s="19"/>
      <c r="E286" s="200"/>
    </row>
    <row r="287" spans="1:5">
      <c r="A287" s="19"/>
      <c r="B287" s="19"/>
      <c r="C287" s="19"/>
      <c r="D287" s="19"/>
      <c r="E287" s="200"/>
    </row>
    <row r="288" spans="1:5">
      <c r="A288" s="19"/>
      <c r="B288" s="19"/>
      <c r="C288" s="19"/>
      <c r="D288" s="19"/>
      <c r="E288" s="200"/>
    </row>
    <row r="289" spans="1:5">
      <c r="A289" s="19"/>
      <c r="B289" s="19"/>
      <c r="C289" s="19"/>
      <c r="D289" s="19"/>
      <c r="E289" s="200"/>
    </row>
    <row r="290" spans="1:5">
      <c r="A290" s="19"/>
      <c r="B290" s="19"/>
      <c r="C290" s="19"/>
      <c r="D290" s="19"/>
      <c r="E290" s="200"/>
    </row>
    <row r="291" spans="1:5">
      <c r="A291" s="19"/>
      <c r="B291" s="19"/>
      <c r="C291" s="19"/>
      <c r="D291" s="19"/>
      <c r="E291" s="200"/>
    </row>
    <row r="292" spans="1:5">
      <c r="A292" s="19"/>
      <c r="B292" s="19"/>
      <c r="C292" s="19"/>
      <c r="D292" s="19"/>
      <c r="E292" s="200"/>
    </row>
    <row r="293" spans="1:5">
      <c r="A293" s="19"/>
      <c r="B293" s="19"/>
      <c r="C293" s="19"/>
      <c r="D293" s="19"/>
      <c r="E293" s="200"/>
    </row>
    <row r="294" spans="1:5">
      <c r="A294" s="19"/>
      <c r="B294" s="19"/>
      <c r="C294" s="19"/>
      <c r="D294" s="19"/>
      <c r="E294" s="200"/>
    </row>
    <row r="295" spans="1:5">
      <c r="A295" s="19"/>
      <c r="B295" s="19"/>
      <c r="C295" s="19"/>
      <c r="D295" s="19"/>
      <c r="E295" s="200"/>
    </row>
    <row r="296" spans="1:5">
      <c r="A296" s="19"/>
      <c r="B296" s="19"/>
      <c r="C296" s="19"/>
      <c r="D296" s="19"/>
      <c r="E296" s="200"/>
    </row>
    <row r="297" spans="1:5">
      <c r="A297" s="19"/>
      <c r="B297" s="19"/>
      <c r="C297" s="19"/>
      <c r="D297" s="19"/>
      <c r="E297" s="200"/>
    </row>
    <row r="298" spans="1:5">
      <c r="A298" s="19"/>
      <c r="B298" s="19"/>
      <c r="C298" s="19"/>
      <c r="D298" s="19"/>
      <c r="E298" s="200"/>
    </row>
    <row r="299" spans="1:5">
      <c r="A299" s="19"/>
      <c r="B299" s="19"/>
      <c r="C299" s="19"/>
      <c r="D299" s="19"/>
      <c r="E299" s="200"/>
    </row>
    <row r="300" spans="1:5">
      <c r="A300" s="19"/>
      <c r="B300" s="19"/>
      <c r="C300" s="19"/>
      <c r="D300" s="19"/>
      <c r="E300" s="200"/>
    </row>
    <row r="301" spans="1:5">
      <c r="A301" s="19"/>
      <c r="B301" s="19"/>
      <c r="C301" s="19"/>
      <c r="D301" s="19"/>
      <c r="E301" s="200"/>
    </row>
    <row r="302" spans="1:5">
      <c r="A302" s="19"/>
      <c r="B302" s="19"/>
      <c r="C302" s="19"/>
      <c r="D302" s="19"/>
      <c r="E302" s="200"/>
    </row>
    <row r="303" spans="1:5">
      <c r="A303" s="19"/>
      <c r="B303" s="19"/>
      <c r="C303" s="19"/>
      <c r="D303" s="19"/>
      <c r="E303" s="200"/>
    </row>
    <row r="304" spans="1:5">
      <c r="A304" s="19"/>
      <c r="B304" s="19"/>
      <c r="C304" s="19"/>
      <c r="D304" s="19"/>
      <c r="E304" s="200"/>
    </row>
    <row r="305" spans="1:5">
      <c r="A305" s="19"/>
      <c r="B305" s="19"/>
      <c r="C305" s="19"/>
      <c r="D305" s="19"/>
      <c r="E305" s="200"/>
    </row>
    <row r="306" spans="1:5">
      <c r="A306" s="19"/>
      <c r="B306" s="19"/>
      <c r="C306" s="19"/>
      <c r="D306" s="19"/>
      <c r="E306" s="200"/>
    </row>
    <row r="307" spans="1:5">
      <c r="A307" s="19"/>
      <c r="B307" s="19"/>
      <c r="C307" s="19"/>
      <c r="D307" s="19"/>
      <c r="E307" s="200"/>
    </row>
    <row r="308" spans="1:5">
      <c r="A308" s="19"/>
      <c r="B308" s="19"/>
      <c r="C308" s="19"/>
      <c r="D308" s="19"/>
      <c r="E308" s="200"/>
    </row>
    <row r="309" spans="1:5">
      <c r="A309" s="19"/>
      <c r="B309" s="19"/>
      <c r="C309" s="19"/>
      <c r="D309" s="19"/>
      <c r="E309" s="200"/>
    </row>
    <row r="310" spans="1:5">
      <c r="A310" s="19"/>
      <c r="B310" s="19"/>
      <c r="C310" s="19"/>
      <c r="D310" s="19"/>
      <c r="E310" s="200"/>
    </row>
    <row r="311" spans="1:5">
      <c r="A311" s="19"/>
      <c r="B311" s="19"/>
      <c r="C311" s="19"/>
      <c r="D311" s="19"/>
      <c r="E311" s="200"/>
    </row>
    <row r="312" spans="1:5">
      <c r="A312" s="19"/>
      <c r="B312" s="19"/>
      <c r="C312" s="19"/>
      <c r="D312" s="19"/>
      <c r="E312" s="200"/>
    </row>
    <row r="313" spans="1:5">
      <c r="A313" s="19"/>
      <c r="B313" s="19"/>
      <c r="C313" s="19"/>
      <c r="D313" s="19"/>
      <c r="E313" s="200"/>
    </row>
    <row r="314" spans="1:5">
      <c r="A314" s="19"/>
      <c r="B314" s="19"/>
      <c r="C314" s="19"/>
      <c r="D314" s="19"/>
      <c r="E314" s="200"/>
    </row>
    <row r="315" spans="1:5">
      <c r="A315" s="19"/>
      <c r="B315" s="19"/>
      <c r="C315" s="19"/>
      <c r="D315" s="19"/>
      <c r="E315" s="200"/>
    </row>
    <row r="316" spans="1:5">
      <c r="A316" s="19"/>
      <c r="B316" s="19"/>
      <c r="C316" s="19"/>
      <c r="D316" s="19"/>
      <c r="E316" s="200"/>
    </row>
    <row r="317" spans="1:5">
      <c r="A317" s="19"/>
      <c r="B317" s="19"/>
      <c r="C317" s="19"/>
      <c r="D317" s="19"/>
      <c r="E317" s="200"/>
    </row>
    <row r="318" spans="1:5">
      <c r="A318" s="19"/>
      <c r="B318" s="19"/>
      <c r="C318" s="19"/>
      <c r="D318" s="19"/>
      <c r="E318" s="200"/>
    </row>
    <row r="319" spans="1:5">
      <c r="A319" s="19"/>
      <c r="B319" s="19"/>
      <c r="C319" s="19"/>
      <c r="D319" s="19"/>
      <c r="E319" s="200"/>
    </row>
    <row r="320" spans="1:5">
      <c r="A320" s="19"/>
      <c r="B320" s="19"/>
      <c r="C320" s="19"/>
      <c r="D320" s="19"/>
      <c r="E320" s="200"/>
    </row>
    <row r="321" spans="1:5">
      <c r="A321" s="19"/>
      <c r="B321" s="19"/>
      <c r="C321" s="19"/>
      <c r="D321" s="19"/>
      <c r="E321" s="200"/>
    </row>
    <row r="322" spans="1:5">
      <c r="A322" s="19"/>
      <c r="B322" s="19"/>
      <c r="C322" s="19"/>
      <c r="D322" s="19"/>
      <c r="E322" s="200"/>
    </row>
    <row r="323" spans="1:5">
      <c r="A323" s="19"/>
      <c r="B323" s="19"/>
      <c r="C323" s="19"/>
      <c r="D323" s="19"/>
      <c r="E323" s="200"/>
    </row>
    <row r="324" spans="1:5">
      <c r="A324" s="19"/>
      <c r="B324" s="19"/>
      <c r="C324" s="19"/>
      <c r="D324" s="19"/>
      <c r="E324" s="200"/>
    </row>
    <row r="325" spans="1:5">
      <c r="A325" s="19"/>
      <c r="B325" s="19"/>
      <c r="C325" s="19"/>
      <c r="D325" s="19"/>
      <c r="E325" s="200"/>
    </row>
    <row r="326" spans="1:5">
      <c r="A326" s="19"/>
      <c r="B326" s="19"/>
      <c r="C326" s="19"/>
      <c r="D326" s="19"/>
      <c r="E326" s="200"/>
    </row>
    <row r="327" spans="1:5">
      <c r="A327" s="19"/>
      <c r="B327" s="19"/>
      <c r="C327" s="19"/>
      <c r="D327" s="19"/>
      <c r="E327" s="200"/>
    </row>
    <row r="328" spans="1:5">
      <c r="A328" s="19"/>
      <c r="B328" s="19"/>
      <c r="C328" s="19"/>
      <c r="D328" s="19"/>
      <c r="E328" s="200"/>
    </row>
    <row r="329" spans="1:5">
      <c r="A329" s="19"/>
      <c r="B329" s="19"/>
      <c r="C329" s="19"/>
      <c r="D329" s="19"/>
      <c r="E329" s="200"/>
    </row>
    <row r="330" spans="1:5">
      <c r="A330" s="19"/>
      <c r="B330" s="19"/>
      <c r="C330" s="19"/>
      <c r="D330" s="19"/>
      <c r="E330" s="200"/>
    </row>
    <row r="331" spans="1:5">
      <c r="A331" s="19"/>
      <c r="B331" s="19"/>
      <c r="C331" s="19"/>
      <c r="D331" s="19"/>
      <c r="E331" s="200"/>
    </row>
    <row r="332" spans="1:5">
      <c r="A332" s="19"/>
      <c r="B332" s="19"/>
      <c r="C332" s="19"/>
      <c r="D332" s="19"/>
      <c r="E332" s="200"/>
    </row>
    <row r="333" spans="1:5">
      <c r="A333" s="19"/>
      <c r="B333" s="19"/>
      <c r="C333" s="19"/>
      <c r="D333" s="19"/>
      <c r="E333" s="200"/>
    </row>
    <row r="334" spans="1:5">
      <c r="A334" s="19"/>
      <c r="B334" s="19"/>
      <c r="C334" s="19"/>
      <c r="D334" s="19"/>
      <c r="E334" s="200"/>
    </row>
    <row r="335" spans="1:5">
      <c r="A335" s="19"/>
      <c r="B335" s="19"/>
      <c r="C335" s="19"/>
      <c r="D335" s="19"/>
      <c r="E335" s="200"/>
    </row>
    <row r="336" spans="1:5">
      <c r="A336" s="19"/>
      <c r="B336" s="19"/>
      <c r="C336" s="19"/>
      <c r="D336" s="19"/>
      <c r="E336" s="200"/>
    </row>
    <row r="337" spans="1:5">
      <c r="A337" s="19"/>
      <c r="B337" s="19"/>
      <c r="C337" s="19"/>
      <c r="D337" s="19"/>
      <c r="E337" s="200"/>
    </row>
    <row r="338" spans="1:5">
      <c r="A338" s="19"/>
      <c r="B338" s="19"/>
      <c r="C338" s="19"/>
      <c r="D338" s="19"/>
      <c r="E338" s="200"/>
    </row>
    <row r="339" spans="1:5">
      <c r="A339" s="19"/>
      <c r="B339" s="19"/>
      <c r="C339" s="19"/>
      <c r="D339" s="19"/>
      <c r="E339" s="200"/>
    </row>
    <row r="340" spans="1:5">
      <c r="A340" s="19"/>
      <c r="B340" s="19"/>
      <c r="C340" s="19"/>
      <c r="D340" s="19"/>
      <c r="E340" s="200"/>
    </row>
    <row r="341" spans="1:5">
      <c r="A341" s="19"/>
      <c r="B341" s="19"/>
      <c r="C341" s="19"/>
      <c r="D341" s="19"/>
      <c r="E341" s="200"/>
    </row>
    <row r="342" spans="1:5">
      <c r="A342" s="19"/>
      <c r="B342" s="19"/>
      <c r="C342" s="19"/>
      <c r="D342" s="19"/>
      <c r="E342" s="200"/>
    </row>
    <row r="343" spans="1:5">
      <c r="A343" s="19"/>
      <c r="B343" s="19"/>
      <c r="C343" s="19"/>
      <c r="D343" s="19"/>
      <c r="E343" s="200"/>
    </row>
    <row r="344" spans="1:5">
      <c r="A344" s="19"/>
      <c r="B344" s="19"/>
      <c r="C344" s="19"/>
      <c r="D344" s="19"/>
      <c r="E344" s="200"/>
    </row>
    <row r="345" spans="1:5">
      <c r="A345" s="19"/>
      <c r="B345" s="19"/>
      <c r="C345" s="19"/>
      <c r="D345" s="19"/>
      <c r="E345" s="200"/>
    </row>
    <row r="346" spans="1:5">
      <c r="A346" s="19"/>
      <c r="B346" s="19"/>
      <c r="C346" s="19"/>
      <c r="D346" s="19"/>
      <c r="E346" s="200"/>
    </row>
    <row r="347" spans="1:5">
      <c r="A347" s="19"/>
      <c r="B347" s="19"/>
      <c r="C347" s="19"/>
      <c r="D347" s="19"/>
      <c r="E347" s="200"/>
    </row>
    <row r="348" spans="1:5">
      <c r="A348" s="19"/>
      <c r="B348" s="19"/>
      <c r="C348" s="19"/>
      <c r="D348" s="19"/>
      <c r="E348" s="200"/>
    </row>
    <row r="349" spans="1:5">
      <c r="A349" s="19"/>
      <c r="B349" s="19"/>
      <c r="C349" s="19"/>
      <c r="D349" s="19"/>
      <c r="E349" s="200"/>
    </row>
    <row r="350" spans="1:5">
      <c r="A350" s="19"/>
      <c r="B350" s="19"/>
      <c r="C350" s="19"/>
      <c r="D350" s="19"/>
      <c r="E350" s="200"/>
    </row>
    <row r="351" spans="1:5">
      <c r="A351" s="19"/>
      <c r="B351" s="19"/>
      <c r="C351" s="19"/>
      <c r="D351" s="19"/>
      <c r="E351" s="200"/>
    </row>
    <row r="352" spans="1:5">
      <c r="A352" s="19"/>
      <c r="B352" s="19"/>
      <c r="C352" s="19"/>
      <c r="D352" s="19"/>
      <c r="E352" s="200"/>
    </row>
    <row r="353" spans="1:5">
      <c r="A353" s="19"/>
      <c r="B353" s="19"/>
      <c r="C353" s="19"/>
      <c r="D353" s="19"/>
      <c r="E353" s="200"/>
    </row>
    <row r="354" spans="1:5">
      <c r="A354" s="19"/>
      <c r="B354" s="19"/>
      <c r="C354" s="19"/>
      <c r="D354" s="19"/>
      <c r="E354" s="200"/>
    </row>
    <row r="355" spans="1:5">
      <c r="A355" s="19"/>
      <c r="B355" s="19"/>
      <c r="C355" s="19"/>
      <c r="D355" s="19"/>
      <c r="E355" s="200"/>
    </row>
    <row r="356" spans="1:5">
      <c r="A356" s="19"/>
      <c r="B356" s="19"/>
      <c r="C356" s="19"/>
      <c r="D356" s="19"/>
      <c r="E356" s="200"/>
    </row>
    <row r="357" spans="1:5">
      <c r="A357" s="19"/>
      <c r="B357" s="19"/>
      <c r="C357" s="19"/>
      <c r="D357" s="19"/>
      <c r="E357" s="200"/>
    </row>
    <row r="358" spans="1:5">
      <c r="A358" s="19"/>
      <c r="B358" s="19"/>
      <c r="C358" s="19"/>
      <c r="D358" s="19"/>
      <c r="E358" s="200"/>
    </row>
    <row r="359" spans="1:5">
      <c r="A359" s="19"/>
      <c r="B359" s="19"/>
      <c r="C359" s="19"/>
      <c r="D359" s="19"/>
      <c r="E359" s="200"/>
    </row>
    <row r="360" spans="1:5">
      <c r="A360" s="19"/>
      <c r="B360" s="19"/>
      <c r="C360" s="19"/>
      <c r="D360" s="19"/>
      <c r="E360" s="200"/>
    </row>
    <row r="361" spans="1:5">
      <c r="A361" s="19"/>
      <c r="B361" s="19"/>
      <c r="C361" s="19"/>
      <c r="D361" s="19"/>
      <c r="E361" s="200"/>
    </row>
    <row r="362" spans="1:5">
      <c r="A362" s="19"/>
      <c r="B362" s="19"/>
      <c r="C362" s="19"/>
      <c r="D362" s="19"/>
      <c r="E362" s="200"/>
    </row>
    <row r="363" spans="1:5">
      <c r="A363" s="19"/>
      <c r="B363" s="19"/>
      <c r="C363" s="19"/>
      <c r="D363" s="19"/>
      <c r="E363" s="200"/>
    </row>
    <row r="364" spans="1:5">
      <c r="A364" s="19"/>
      <c r="B364" s="19"/>
      <c r="C364" s="19"/>
      <c r="D364" s="19"/>
      <c r="E364" s="200"/>
    </row>
    <row r="365" spans="1:5">
      <c r="A365" s="19"/>
      <c r="B365" s="19"/>
      <c r="C365" s="19"/>
      <c r="D365" s="19"/>
      <c r="E365" s="200"/>
    </row>
    <row r="366" spans="1:5">
      <c r="A366" s="19"/>
      <c r="B366" s="19"/>
      <c r="C366" s="19"/>
      <c r="D366" s="19"/>
      <c r="E366" s="200"/>
    </row>
    <row r="367" spans="1:5">
      <c r="A367" s="19"/>
      <c r="B367" s="19"/>
      <c r="C367" s="19"/>
      <c r="D367" s="19"/>
      <c r="E367" s="200"/>
    </row>
    <row r="368" spans="1:5">
      <c r="A368" s="19"/>
      <c r="B368" s="19"/>
      <c r="C368" s="19"/>
      <c r="D368" s="19"/>
      <c r="E368" s="200"/>
    </row>
    <row r="369" spans="1:5">
      <c r="A369" s="19"/>
      <c r="B369" s="19"/>
      <c r="C369" s="19"/>
      <c r="D369" s="19"/>
      <c r="E369" s="200"/>
    </row>
    <row r="370" spans="1:5">
      <c r="A370" s="19"/>
      <c r="B370" s="19"/>
      <c r="C370" s="19"/>
      <c r="D370" s="19"/>
      <c r="E370" s="200"/>
    </row>
    <row r="371" spans="1:5">
      <c r="A371" s="19"/>
      <c r="B371" s="19"/>
      <c r="C371" s="19"/>
      <c r="D371" s="19"/>
      <c r="E371" s="200"/>
    </row>
    <row r="372" spans="1:5">
      <c r="A372" s="19"/>
      <c r="B372" s="19"/>
      <c r="C372" s="19"/>
      <c r="D372" s="19"/>
      <c r="E372" s="200"/>
    </row>
    <row r="373" spans="1:5">
      <c r="A373" s="19"/>
      <c r="B373" s="19"/>
      <c r="C373" s="19"/>
      <c r="D373" s="19"/>
      <c r="E373" s="200"/>
    </row>
    <row r="374" spans="1:5">
      <c r="A374" s="19"/>
      <c r="B374" s="19"/>
      <c r="C374" s="19"/>
      <c r="D374" s="19"/>
      <c r="E374" s="200"/>
    </row>
    <row r="375" spans="1:5">
      <c r="A375" s="19"/>
      <c r="B375" s="19"/>
      <c r="C375" s="19"/>
      <c r="D375" s="19"/>
      <c r="E375" s="200"/>
    </row>
    <row r="376" spans="1:5">
      <c r="A376" s="19"/>
      <c r="B376" s="19"/>
      <c r="C376" s="19"/>
      <c r="D376" s="19"/>
      <c r="E376" s="200"/>
    </row>
    <row r="377" spans="1:5">
      <c r="A377" s="19"/>
      <c r="B377" s="19"/>
      <c r="C377" s="19"/>
      <c r="D377" s="19"/>
      <c r="E377" s="200"/>
    </row>
    <row r="378" spans="1:5">
      <c r="A378" s="19"/>
      <c r="B378" s="19"/>
      <c r="C378" s="19"/>
      <c r="D378" s="19"/>
      <c r="E378" s="200"/>
    </row>
    <row r="379" spans="1:5">
      <c r="A379" s="19"/>
      <c r="B379" s="19"/>
      <c r="C379" s="19"/>
      <c r="D379" s="19"/>
      <c r="E379" s="200"/>
    </row>
    <row r="380" spans="1:5">
      <c r="A380" s="19"/>
      <c r="B380" s="19"/>
      <c r="C380" s="19"/>
      <c r="D380" s="19"/>
      <c r="E380" s="200"/>
    </row>
    <row r="381" spans="1:5">
      <c r="A381" s="19"/>
      <c r="B381" s="19"/>
      <c r="C381" s="19"/>
      <c r="D381" s="19"/>
      <c r="E381" s="200"/>
    </row>
    <row r="382" spans="1:5">
      <c r="A382" s="19"/>
      <c r="B382" s="19"/>
      <c r="C382" s="19"/>
      <c r="D382" s="19"/>
      <c r="E382" s="200"/>
    </row>
    <row r="383" spans="1:5">
      <c r="A383" s="19"/>
      <c r="B383" s="19"/>
      <c r="C383" s="19"/>
      <c r="D383" s="19"/>
      <c r="E383" s="200"/>
    </row>
    <row r="384" spans="1:5">
      <c r="A384" s="19"/>
      <c r="B384" s="19"/>
      <c r="C384" s="19"/>
      <c r="D384" s="19"/>
      <c r="E384" s="200"/>
    </row>
    <row r="385" spans="1:5">
      <c r="A385" s="19"/>
      <c r="B385" s="19"/>
      <c r="C385" s="19"/>
      <c r="D385" s="19"/>
      <c r="E385" s="200"/>
    </row>
    <row r="386" spans="1:5">
      <c r="A386" s="19"/>
      <c r="B386" s="19"/>
      <c r="C386" s="19"/>
      <c r="D386" s="19"/>
      <c r="E386" s="200"/>
    </row>
    <row r="387" spans="1:5">
      <c r="A387" s="19"/>
      <c r="B387" s="19"/>
      <c r="C387" s="19"/>
      <c r="D387" s="19"/>
      <c r="E387" s="200"/>
    </row>
    <row r="388" spans="1:5">
      <c r="A388" s="19"/>
      <c r="B388" s="19"/>
      <c r="C388" s="19"/>
      <c r="D388" s="19"/>
      <c r="E388" s="200"/>
    </row>
    <row r="389" spans="1:5">
      <c r="A389" s="19"/>
      <c r="B389" s="19"/>
      <c r="C389" s="19"/>
      <c r="D389" s="19"/>
      <c r="E389" s="200"/>
    </row>
    <row r="390" spans="1:5">
      <c r="A390" s="19"/>
      <c r="B390" s="19"/>
      <c r="C390" s="19"/>
      <c r="D390" s="19"/>
      <c r="E390" s="200"/>
    </row>
    <row r="391" spans="1:5">
      <c r="A391" s="19"/>
      <c r="B391" s="19"/>
      <c r="C391" s="19"/>
      <c r="D391" s="19"/>
      <c r="E391" s="200"/>
    </row>
    <row r="392" spans="1:5">
      <c r="A392" s="19"/>
      <c r="B392" s="19"/>
      <c r="C392" s="19"/>
      <c r="D392" s="19"/>
      <c r="E392" s="200"/>
    </row>
    <row r="393" spans="1:5">
      <c r="A393" s="19"/>
      <c r="B393" s="19"/>
      <c r="C393" s="19"/>
      <c r="D393" s="19"/>
      <c r="E393" s="200"/>
    </row>
    <row r="394" spans="1:5">
      <c r="A394" s="19"/>
      <c r="B394" s="19"/>
      <c r="C394" s="19"/>
      <c r="D394" s="19"/>
      <c r="E394" s="200"/>
    </row>
    <row r="395" spans="1:5">
      <c r="A395" s="19"/>
      <c r="B395" s="19"/>
      <c r="C395" s="19"/>
      <c r="D395" s="19"/>
      <c r="E395" s="200"/>
    </row>
    <row r="396" spans="1:5">
      <c r="A396" s="19"/>
      <c r="B396" s="19"/>
      <c r="C396" s="19"/>
      <c r="D396" s="19"/>
      <c r="E396" s="200"/>
    </row>
    <row r="397" spans="1:5">
      <c r="A397" s="19"/>
      <c r="B397" s="19"/>
      <c r="C397" s="19"/>
      <c r="D397" s="19"/>
      <c r="E397" s="200"/>
    </row>
    <row r="398" spans="1:5">
      <c r="A398" s="19"/>
      <c r="B398" s="19"/>
      <c r="C398" s="19"/>
      <c r="D398" s="19"/>
      <c r="E398" s="200"/>
    </row>
    <row r="399" spans="1:5">
      <c r="A399" s="19"/>
      <c r="B399" s="19"/>
      <c r="C399" s="19"/>
      <c r="D399" s="19"/>
      <c r="E399" s="200"/>
    </row>
    <row r="400" spans="1:5">
      <c r="A400" s="19"/>
      <c r="B400" s="19"/>
      <c r="C400" s="19"/>
      <c r="D400" s="19"/>
      <c r="E400" s="200"/>
    </row>
    <row r="401" spans="1:5">
      <c r="A401" s="19"/>
      <c r="B401" s="19"/>
      <c r="C401" s="19"/>
      <c r="D401" s="19"/>
      <c r="E401" s="200"/>
    </row>
    <row r="402" spans="1:5">
      <c r="A402" s="19"/>
      <c r="B402" s="19"/>
      <c r="C402" s="19"/>
      <c r="D402" s="19"/>
      <c r="E402" s="200"/>
    </row>
    <row r="403" spans="1:5">
      <c r="A403" s="19"/>
      <c r="B403" s="19"/>
      <c r="C403" s="19"/>
      <c r="D403" s="19"/>
      <c r="E403" s="200"/>
    </row>
    <row r="404" spans="1:5">
      <c r="A404" s="19"/>
      <c r="B404" s="19"/>
      <c r="C404" s="19"/>
      <c r="D404" s="19"/>
      <c r="E404" s="200"/>
    </row>
    <row r="405" spans="1:5">
      <c r="A405" s="19"/>
      <c r="B405" s="19"/>
      <c r="C405" s="19"/>
      <c r="D405" s="19"/>
      <c r="E405" s="200"/>
    </row>
    <row r="406" spans="1:5">
      <c r="A406" s="19"/>
      <c r="B406" s="19"/>
      <c r="C406" s="19"/>
      <c r="D406" s="19"/>
      <c r="E406" s="200"/>
    </row>
    <row r="407" spans="1:5">
      <c r="A407" s="19"/>
      <c r="B407" s="19"/>
      <c r="C407" s="19"/>
      <c r="D407" s="19"/>
      <c r="E407" s="200"/>
    </row>
    <row r="408" spans="1:5">
      <c r="A408" s="19"/>
      <c r="B408" s="19"/>
      <c r="C408" s="19"/>
      <c r="D408" s="19"/>
      <c r="E408" s="200"/>
    </row>
    <row r="409" spans="1:5">
      <c r="A409" s="19"/>
      <c r="B409" s="19"/>
      <c r="C409" s="19"/>
      <c r="D409" s="19"/>
      <c r="E409" s="200"/>
    </row>
    <row r="410" spans="1:5">
      <c r="A410" s="19"/>
      <c r="B410" s="19"/>
      <c r="C410" s="19"/>
      <c r="D410" s="19"/>
      <c r="E410" s="200"/>
    </row>
    <row r="411" spans="1:5">
      <c r="A411" s="19"/>
      <c r="B411" s="19"/>
      <c r="C411" s="19"/>
      <c r="D411" s="19"/>
      <c r="E411" s="200"/>
    </row>
    <row r="412" spans="1:5">
      <c r="A412" s="19"/>
      <c r="B412" s="19"/>
      <c r="C412" s="19"/>
      <c r="D412" s="19"/>
      <c r="E412" s="200"/>
    </row>
    <row r="413" spans="1:5">
      <c r="A413" s="19"/>
      <c r="B413" s="19"/>
      <c r="C413" s="19"/>
      <c r="D413" s="19"/>
      <c r="E413" s="200"/>
    </row>
    <row r="414" spans="1:5">
      <c r="A414" s="19"/>
      <c r="B414" s="19"/>
      <c r="C414" s="19"/>
      <c r="D414" s="19"/>
      <c r="E414" s="200"/>
    </row>
    <row r="415" spans="1:5">
      <c r="A415" s="19"/>
      <c r="B415" s="19"/>
      <c r="C415" s="19"/>
      <c r="D415" s="19"/>
      <c r="E415" s="200"/>
    </row>
    <row r="416" spans="1:5">
      <c r="A416" s="19"/>
      <c r="B416" s="19"/>
      <c r="C416" s="19"/>
      <c r="D416" s="19"/>
      <c r="E416" s="200"/>
    </row>
    <row r="417" spans="1:5">
      <c r="A417" s="19"/>
      <c r="B417" s="19"/>
      <c r="C417" s="19"/>
      <c r="D417" s="19"/>
      <c r="E417" s="200"/>
    </row>
    <row r="418" spans="1:5">
      <c r="A418" s="19"/>
      <c r="B418" s="19"/>
      <c r="C418" s="19"/>
      <c r="D418" s="19"/>
      <c r="E418" s="200"/>
    </row>
    <row r="419" spans="1:5">
      <c r="A419" s="19"/>
      <c r="B419" s="19"/>
      <c r="C419" s="19"/>
      <c r="D419" s="19"/>
      <c r="E419" s="200"/>
    </row>
    <row r="420" spans="1:5">
      <c r="A420" s="19"/>
      <c r="B420" s="19"/>
      <c r="C420" s="19"/>
      <c r="D420" s="19"/>
      <c r="E420" s="200"/>
    </row>
    <row r="421" spans="1:5">
      <c r="A421" s="19"/>
      <c r="B421" s="19"/>
      <c r="C421" s="19"/>
      <c r="D421" s="19"/>
      <c r="E421" s="200"/>
    </row>
    <row r="422" spans="1:5">
      <c r="A422" s="19"/>
      <c r="B422" s="19"/>
      <c r="C422" s="19"/>
      <c r="D422" s="19"/>
      <c r="E422" s="200"/>
    </row>
    <row r="423" spans="1:5">
      <c r="A423" s="19"/>
      <c r="B423" s="19"/>
      <c r="C423" s="19"/>
      <c r="D423" s="19"/>
      <c r="E423" s="200"/>
    </row>
    <row r="424" spans="1:5">
      <c r="A424" s="19"/>
      <c r="B424" s="19"/>
      <c r="C424" s="19"/>
      <c r="D424" s="19"/>
      <c r="E424" s="200"/>
    </row>
    <row r="425" spans="1:5">
      <c r="A425" s="19"/>
      <c r="B425" s="19"/>
      <c r="C425" s="19"/>
      <c r="D425" s="19"/>
      <c r="E425" s="200"/>
    </row>
    <row r="426" spans="1:5">
      <c r="A426" s="19"/>
      <c r="B426" s="19"/>
      <c r="C426" s="19"/>
      <c r="D426" s="19"/>
      <c r="E426" s="200"/>
    </row>
    <row r="427" spans="1:5">
      <c r="A427" s="19"/>
      <c r="B427" s="19"/>
      <c r="C427" s="19"/>
      <c r="D427" s="19"/>
      <c r="E427" s="200"/>
    </row>
    <row r="428" spans="1:5">
      <c r="A428" s="19"/>
      <c r="B428" s="19"/>
      <c r="C428" s="19"/>
      <c r="D428" s="19"/>
      <c r="E428" s="200"/>
    </row>
    <row r="429" spans="1:5">
      <c r="A429" s="19"/>
      <c r="B429" s="19"/>
      <c r="C429" s="19"/>
      <c r="D429" s="19"/>
      <c r="E429" s="200"/>
    </row>
    <row r="430" spans="1:5">
      <c r="A430" s="19"/>
      <c r="B430" s="19"/>
      <c r="C430" s="19"/>
      <c r="D430" s="19"/>
      <c r="E430" s="200"/>
    </row>
    <row r="431" spans="1:5">
      <c r="A431" s="19"/>
      <c r="B431" s="19"/>
      <c r="C431" s="19"/>
      <c r="D431" s="19"/>
      <c r="E431" s="200"/>
    </row>
    <row r="432" spans="1:5">
      <c r="A432" s="19"/>
      <c r="B432" s="19"/>
      <c r="C432" s="19"/>
      <c r="D432" s="19"/>
      <c r="E432" s="200"/>
    </row>
    <row r="433" spans="1:5">
      <c r="A433" s="19"/>
      <c r="B433" s="19"/>
      <c r="C433" s="19"/>
      <c r="D433" s="19"/>
      <c r="E433" s="200"/>
    </row>
    <row r="434" spans="1:5">
      <c r="A434" s="19"/>
      <c r="B434" s="19"/>
      <c r="C434" s="19"/>
      <c r="D434" s="19"/>
      <c r="E434" s="200"/>
    </row>
    <row r="435" spans="1:5">
      <c r="A435" s="19"/>
      <c r="B435" s="19"/>
      <c r="C435" s="19"/>
      <c r="D435" s="19"/>
      <c r="E435" s="200"/>
    </row>
    <row r="436" spans="1:5">
      <c r="A436" s="19"/>
      <c r="B436" s="19"/>
      <c r="C436" s="19"/>
      <c r="D436" s="19"/>
      <c r="E436" s="200"/>
    </row>
    <row r="437" spans="1:5">
      <c r="A437" s="19"/>
      <c r="B437" s="19"/>
      <c r="C437" s="19"/>
      <c r="D437" s="19"/>
      <c r="E437" s="200"/>
    </row>
    <row r="438" spans="1:5">
      <c r="A438" s="19"/>
      <c r="B438" s="19"/>
      <c r="C438" s="19"/>
      <c r="D438" s="19"/>
      <c r="E438" s="200"/>
    </row>
    <row r="439" spans="1:5">
      <c r="A439" s="19"/>
      <c r="B439" s="19"/>
      <c r="C439" s="19"/>
      <c r="D439" s="19"/>
      <c r="E439" s="200"/>
    </row>
    <row r="440" spans="1:5">
      <c r="A440" s="19"/>
      <c r="B440" s="19"/>
      <c r="C440" s="19"/>
      <c r="D440" s="19"/>
      <c r="E440" s="200"/>
    </row>
    <row r="441" spans="1:5">
      <c r="A441" s="19"/>
      <c r="B441" s="19"/>
      <c r="C441" s="19"/>
      <c r="D441" s="19"/>
      <c r="E441" s="200"/>
    </row>
    <row r="442" spans="1:5">
      <c r="A442" s="19"/>
      <c r="B442" s="19"/>
      <c r="C442" s="19"/>
      <c r="D442" s="19"/>
      <c r="E442" s="200"/>
    </row>
    <row r="443" spans="1:5">
      <c r="A443" s="19"/>
      <c r="B443" s="19"/>
      <c r="C443" s="19"/>
      <c r="D443" s="19"/>
      <c r="E443" s="200"/>
    </row>
    <row r="444" spans="1:5">
      <c r="A444" s="19"/>
      <c r="B444" s="19"/>
      <c r="C444" s="19"/>
      <c r="D444" s="19"/>
      <c r="E444" s="200"/>
    </row>
    <row r="445" spans="1:5">
      <c r="A445" s="19"/>
      <c r="B445" s="19"/>
      <c r="C445" s="19"/>
      <c r="D445" s="19"/>
      <c r="E445" s="200"/>
    </row>
    <row r="446" spans="1:5">
      <c r="A446" s="19"/>
      <c r="B446" s="19"/>
      <c r="C446" s="19"/>
      <c r="D446" s="19"/>
      <c r="E446" s="200"/>
    </row>
    <row r="447" spans="1:5">
      <c r="A447" s="19"/>
      <c r="B447" s="19"/>
      <c r="C447" s="19"/>
      <c r="D447" s="19"/>
      <c r="E447" s="200"/>
    </row>
    <row r="448" spans="1:5">
      <c r="A448" s="19"/>
      <c r="B448" s="19"/>
      <c r="C448" s="19"/>
      <c r="D448" s="19"/>
      <c r="E448" s="200"/>
    </row>
    <row r="449" spans="1:5">
      <c r="A449" s="19"/>
      <c r="B449" s="19"/>
      <c r="C449" s="19"/>
      <c r="D449" s="19"/>
      <c r="E449" s="200"/>
    </row>
    <row r="450" spans="1:5">
      <c r="A450" s="19"/>
      <c r="B450" s="19"/>
      <c r="C450" s="19"/>
      <c r="D450" s="19"/>
      <c r="E450" s="200"/>
    </row>
    <row r="451" spans="1:5">
      <c r="A451" s="19"/>
      <c r="B451" s="19"/>
      <c r="C451" s="19"/>
      <c r="D451" s="19"/>
      <c r="E451" s="200"/>
    </row>
    <row r="452" spans="1:5">
      <c r="A452" s="19"/>
      <c r="B452" s="19"/>
      <c r="C452" s="19"/>
      <c r="D452" s="19"/>
      <c r="E452" s="200"/>
    </row>
    <row r="453" spans="1:5">
      <c r="A453" s="19"/>
      <c r="B453" s="19"/>
      <c r="C453" s="19"/>
      <c r="D453" s="19"/>
      <c r="E453" s="200"/>
    </row>
    <row r="454" spans="1:5">
      <c r="A454" s="19"/>
      <c r="B454" s="19"/>
      <c r="C454" s="19"/>
      <c r="D454" s="19"/>
      <c r="E454" s="200"/>
    </row>
    <row r="455" spans="1:5">
      <c r="A455" s="19"/>
      <c r="B455" s="19"/>
      <c r="C455" s="19"/>
      <c r="D455" s="19"/>
      <c r="E455" s="200"/>
    </row>
    <row r="456" spans="1:5">
      <c r="A456" s="19"/>
      <c r="B456" s="19"/>
      <c r="C456" s="19"/>
      <c r="D456" s="19"/>
      <c r="E456" s="200"/>
    </row>
    <row r="457" spans="1:5">
      <c r="A457" s="19"/>
      <c r="B457" s="19"/>
      <c r="C457" s="19"/>
      <c r="D457" s="19"/>
      <c r="E457" s="200"/>
    </row>
    <row r="458" spans="1:5">
      <c r="A458" s="19"/>
      <c r="B458" s="19"/>
      <c r="C458" s="19"/>
      <c r="D458" s="19"/>
      <c r="E458" s="200"/>
    </row>
    <row r="459" spans="1:5">
      <c r="A459" s="19"/>
      <c r="B459" s="19"/>
      <c r="C459" s="19"/>
      <c r="D459" s="19"/>
      <c r="E459" s="200"/>
    </row>
    <row r="460" spans="1:5">
      <c r="A460" s="19"/>
      <c r="B460" s="19"/>
      <c r="C460" s="19"/>
      <c r="D460" s="19"/>
      <c r="E460" s="200"/>
    </row>
    <row r="461" spans="1:5">
      <c r="A461" s="19"/>
      <c r="B461" s="19"/>
      <c r="C461" s="19"/>
      <c r="D461" s="19"/>
      <c r="E461" s="200"/>
    </row>
    <row r="462" spans="1:5">
      <c r="A462" s="19"/>
      <c r="B462" s="19"/>
      <c r="C462" s="19"/>
      <c r="D462" s="19"/>
      <c r="E462" s="200"/>
    </row>
    <row r="463" spans="1:5">
      <c r="A463" s="19"/>
      <c r="B463" s="19"/>
      <c r="C463" s="19"/>
      <c r="D463" s="19"/>
      <c r="E463" s="200"/>
    </row>
    <row r="464" spans="1:5">
      <c r="A464" s="19"/>
      <c r="B464" s="19"/>
      <c r="C464" s="19"/>
      <c r="D464" s="19"/>
      <c r="E464" s="200"/>
    </row>
    <row r="465" spans="1:5">
      <c r="A465" s="19"/>
      <c r="B465" s="19"/>
      <c r="C465" s="19"/>
      <c r="D465" s="19"/>
      <c r="E465" s="200"/>
    </row>
    <row r="466" spans="1:5">
      <c r="A466" s="19"/>
      <c r="B466" s="19"/>
      <c r="C466" s="19"/>
      <c r="D466" s="19"/>
      <c r="E466" s="200"/>
    </row>
    <row r="467" spans="1:5">
      <c r="A467" s="19"/>
      <c r="B467" s="19"/>
      <c r="C467" s="19"/>
      <c r="D467" s="19"/>
      <c r="E467" s="200"/>
    </row>
    <row r="468" spans="1:5">
      <c r="A468" s="19"/>
      <c r="B468" s="19"/>
      <c r="C468" s="19"/>
      <c r="D468" s="19"/>
      <c r="E468" s="200"/>
    </row>
    <row r="469" spans="1:5">
      <c r="A469" s="19"/>
      <c r="B469" s="19"/>
      <c r="C469" s="19"/>
      <c r="D469" s="19"/>
      <c r="E469" s="200"/>
    </row>
    <row r="470" spans="1:5">
      <c r="A470" s="19"/>
      <c r="B470" s="19"/>
      <c r="C470" s="19"/>
      <c r="D470" s="19"/>
      <c r="E470" s="200"/>
    </row>
    <row r="471" spans="1:5">
      <c r="A471" s="19"/>
      <c r="B471" s="19"/>
      <c r="C471" s="19"/>
      <c r="D471" s="19"/>
      <c r="E471" s="200"/>
    </row>
    <row r="472" spans="1:5">
      <c r="A472" s="19"/>
      <c r="B472" s="19"/>
      <c r="C472" s="19"/>
      <c r="D472" s="19"/>
      <c r="E472" s="200"/>
    </row>
    <row r="473" spans="1:5">
      <c r="A473" s="19"/>
      <c r="B473" s="19"/>
      <c r="C473" s="19"/>
      <c r="D473" s="19"/>
      <c r="E473" s="200"/>
    </row>
    <row r="474" spans="1:5">
      <c r="A474" s="19"/>
      <c r="B474" s="19"/>
      <c r="C474" s="19"/>
      <c r="D474" s="19"/>
      <c r="E474" s="200"/>
    </row>
    <row r="475" spans="1:5">
      <c r="A475" s="19"/>
      <c r="B475" s="19"/>
      <c r="C475" s="19"/>
      <c r="D475" s="19"/>
      <c r="E475" s="200"/>
    </row>
    <row r="476" spans="1:5">
      <c r="A476" s="19"/>
      <c r="B476" s="19"/>
      <c r="C476" s="19"/>
      <c r="D476" s="19"/>
      <c r="E476" s="200"/>
    </row>
    <row r="477" spans="1:5">
      <c r="A477" s="19"/>
      <c r="B477" s="19"/>
      <c r="C477" s="19"/>
      <c r="D477" s="19"/>
      <c r="E477" s="200"/>
    </row>
    <row r="478" spans="1:5">
      <c r="A478" s="19"/>
      <c r="B478" s="19"/>
      <c r="C478" s="19"/>
      <c r="D478" s="19"/>
      <c r="E478" s="200"/>
    </row>
    <row r="479" spans="1:5">
      <c r="A479" s="19"/>
      <c r="B479" s="19"/>
      <c r="C479" s="19"/>
      <c r="D479" s="19"/>
      <c r="E479" s="200"/>
    </row>
    <row r="480" spans="1:5">
      <c r="A480" s="19"/>
      <c r="B480" s="19"/>
      <c r="C480" s="19"/>
      <c r="D480" s="19"/>
      <c r="E480" s="200"/>
    </row>
    <row r="481" spans="1:5">
      <c r="A481" s="19"/>
      <c r="B481" s="19"/>
      <c r="C481" s="19"/>
      <c r="D481" s="19"/>
      <c r="E481" s="200"/>
    </row>
    <row r="482" spans="1:5">
      <c r="A482" s="19"/>
      <c r="B482" s="19"/>
      <c r="C482" s="19"/>
      <c r="D482" s="19"/>
      <c r="E482" s="200"/>
    </row>
    <row r="483" spans="1:5">
      <c r="A483" s="19"/>
      <c r="B483" s="19"/>
      <c r="C483" s="19"/>
      <c r="D483" s="19"/>
      <c r="E483" s="200"/>
    </row>
    <row r="484" spans="1:5">
      <c r="A484" s="19"/>
      <c r="B484" s="19"/>
      <c r="C484" s="19"/>
      <c r="D484" s="19"/>
      <c r="E484" s="200"/>
    </row>
    <row r="485" spans="1:5">
      <c r="A485" s="19"/>
      <c r="B485" s="19"/>
      <c r="C485" s="19"/>
      <c r="D485" s="19"/>
      <c r="E485" s="200"/>
    </row>
    <row r="486" spans="1:5">
      <c r="A486" s="19"/>
      <c r="B486" s="19"/>
      <c r="C486" s="19"/>
      <c r="D486" s="19"/>
      <c r="E486" s="200"/>
    </row>
    <row r="487" spans="1:5">
      <c r="A487" s="19"/>
      <c r="B487" s="19"/>
      <c r="C487" s="19"/>
      <c r="D487" s="19"/>
      <c r="E487" s="200"/>
    </row>
    <row r="488" spans="1:5">
      <c r="A488" s="19"/>
      <c r="B488" s="19"/>
      <c r="C488" s="19"/>
      <c r="D488" s="19"/>
      <c r="E488" s="200"/>
    </row>
    <row r="489" spans="1:5">
      <c r="A489" s="19"/>
      <c r="B489" s="19"/>
      <c r="C489" s="19"/>
      <c r="D489" s="19"/>
      <c r="E489" s="200"/>
    </row>
    <row r="490" spans="1:5">
      <c r="A490" s="19"/>
      <c r="B490" s="19"/>
      <c r="C490" s="19"/>
      <c r="D490" s="19"/>
      <c r="E490" s="200"/>
    </row>
    <row r="491" spans="1:5">
      <c r="A491" s="19"/>
      <c r="B491" s="19"/>
      <c r="C491" s="19"/>
      <c r="D491" s="19"/>
      <c r="E491" s="200"/>
    </row>
    <row r="492" spans="1:5">
      <c r="A492" s="19"/>
      <c r="B492" s="19"/>
      <c r="C492" s="19"/>
      <c r="D492" s="19"/>
      <c r="E492" s="200"/>
    </row>
    <row r="493" spans="1:5">
      <c r="A493" s="19"/>
      <c r="B493" s="19"/>
      <c r="C493" s="19"/>
      <c r="D493" s="19"/>
      <c r="E493" s="200"/>
    </row>
    <row r="494" spans="1:5">
      <c r="A494" s="19"/>
      <c r="B494" s="19"/>
      <c r="C494" s="19"/>
      <c r="D494" s="19"/>
      <c r="E494" s="200"/>
    </row>
    <row r="495" spans="1:5">
      <c r="A495" s="19"/>
      <c r="B495" s="19"/>
      <c r="C495" s="19"/>
      <c r="D495" s="19"/>
      <c r="E495" s="200"/>
    </row>
    <row r="496" spans="1:5">
      <c r="A496" s="19"/>
      <c r="B496" s="19"/>
      <c r="C496" s="19"/>
      <c r="D496" s="19"/>
      <c r="E496" s="200"/>
    </row>
    <row r="497" spans="1:5">
      <c r="A497" s="19"/>
      <c r="B497" s="19"/>
      <c r="C497" s="19"/>
      <c r="D497" s="19"/>
      <c r="E497" s="200"/>
    </row>
    <row r="498" spans="1:5">
      <c r="A498" s="19"/>
      <c r="B498" s="19"/>
      <c r="C498" s="19"/>
      <c r="D498" s="19"/>
      <c r="E498" s="200"/>
    </row>
    <row r="499" spans="1:5">
      <c r="A499" s="19"/>
      <c r="B499" s="19"/>
      <c r="C499" s="19"/>
      <c r="D499" s="19"/>
      <c r="E499" s="200"/>
    </row>
    <row r="500" spans="1:5">
      <c r="A500" s="19"/>
      <c r="B500" s="19"/>
      <c r="C500" s="19"/>
      <c r="D500" s="19"/>
      <c r="E500" s="200"/>
    </row>
    <row r="501" spans="1:5">
      <c r="A501" s="19"/>
      <c r="B501" s="19"/>
      <c r="C501" s="19"/>
      <c r="D501" s="19"/>
      <c r="E501" s="200"/>
    </row>
    <row r="502" spans="1:5">
      <c r="A502" s="19"/>
      <c r="B502" s="19"/>
      <c r="C502" s="19"/>
      <c r="D502" s="19"/>
      <c r="E502" s="200"/>
    </row>
    <row r="503" spans="1:5">
      <c r="A503" s="19"/>
      <c r="B503" s="19"/>
      <c r="C503" s="19"/>
      <c r="D503" s="19"/>
      <c r="E503" s="200"/>
    </row>
    <row r="504" spans="1:5">
      <c r="A504" s="19"/>
      <c r="B504" s="19"/>
      <c r="C504" s="19"/>
      <c r="D504" s="19"/>
      <c r="E504" s="200"/>
    </row>
    <row r="505" spans="1:5">
      <c r="A505" s="19"/>
      <c r="B505" s="19"/>
      <c r="C505" s="19"/>
      <c r="D505" s="19"/>
      <c r="E505" s="200"/>
    </row>
    <row r="506" spans="1:5">
      <c r="A506" s="19"/>
      <c r="B506" s="19"/>
      <c r="C506" s="19"/>
      <c r="D506" s="19"/>
      <c r="E506" s="200"/>
    </row>
    <row r="507" spans="1:5">
      <c r="A507" s="19"/>
      <c r="B507" s="19"/>
      <c r="C507" s="19"/>
      <c r="D507" s="19"/>
      <c r="E507" s="200"/>
    </row>
    <row r="508" spans="1:5">
      <c r="A508" s="19"/>
      <c r="B508" s="19"/>
      <c r="C508" s="19"/>
      <c r="D508" s="19"/>
      <c r="E508" s="200"/>
    </row>
    <row r="509" spans="1:5">
      <c r="A509" s="19"/>
      <c r="B509" s="19"/>
      <c r="C509" s="19"/>
      <c r="D509" s="19"/>
      <c r="E509" s="200"/>
    </row>
    <row r="510" spans="1:5">
      <c r="A510" s="19"/>
      <c r="B510" s="19"/>
      <c r="C510" s="19"/>
      <c r="D510" s="19"/>
      <c r="E510" s="200"/>
    </row>
    <row r="511" spans="1:5">
      <c r="A511" s="19"/>
      <c r="B511" s="19"/>
      <c r="C511" s="19"/>
      <c r="D511" s="19"/>
      <c r="E511" s="200"/>
    </row>
    <row r="512" spans="1:5">
      <c r="A512" s="19"/>
      <c r="B512" s="19"/>
      <c r="C512" s="19"/>
      <c r="D512" s="19"/>
      <c r="E512" s="200"/>
    </row>
    <row r="513" spans="1:5">
      <c r="A513" s="19"/>
      <c r="B513" s="19"/>
      <c r="C513" s="19"/>
      <c r="D513" s="19"/>
      <c r="E513" s="200"/>
    </row>
    <row r="514" spans="1:5">
      <c r="A514" s="19"/>
      <c r="B514" s="19"/>
      <c r="C514" s="19"/>
      <c r="D514" s="19"/>
      <c r="E514" s="200"/>
    </row>
    <row r="515" spans="1:5">
      <c r="A515" s="19"/>
      <c r="B515" s="19"/>
      <c r="C515" s="19"/>
      <c r="D515" s="19"/>
      <c r="E515" s="200"/>
    </row>
    <row r="516" spans="1:5">
      <c r="A516" s="19"/>
      <c r="B516" s="19"/>
      <c r="C516" s="19"/>
      <c r="D516" s="19"/>
      <c r="E516" s="200"/>
    </row>
    <row r="517" spans="1:5">
      <c r="A517" s="19"/>
      <c r="B517" s="19"/>
      <c r="C517" s="19"/>
      <c r="D517" s="19"/>
      <c r="E517" s="200"/>
    </row>
    <row r="518" spans="1:5">
      <c r="A518" s="19"/>
      <c r="B518" s="19"/>
      <c r="C518" s="19"/>
      <c r="D518" s="19"/>
      <c r="E518" s="200"/>
    </row>
    <row r="519" spans="1:5">
      <c r="A519" s="19"/>
      <c r="B519" s="19"/>
      <c r="C519" s="19"/>
      <c r="D519" s="19"/>
      <c r="E519" s="200"/>
    </row>
    <row r="520" spans="1:5">
      <c r="A520" s="19"/>
      <c r="B520" s="19"/>
      <c r="C520" s="19"/>
      <c r="D520" s="19"/>
      <c r="E520" s="200"/>
    </row>
    <row r="521" spans="1:5">
      <c r="A521" s="19"/>
      <c r="B521" s="19"/>
      <c r="C521" s="19"/>
      <c r="D521" s="19"/>
      <c r="E521" s="200"/>
    </row>
    <row r="522" spans="1:5">
      <c r="A522" s="19"/>
      <c r="B522" s="19"/>
      <c r="C522" s="19"/>
      <c r="D522" s="19"/>
      <c r="E522" s="200"/>
    </row>
    <row r="523" spans="1:5">
      <c r="A523" s="19"/>
      <c r="B523" s="19"/>
      <c r="C523" s="19"/>
      <c r="D523" s="19"/>
      <c r="E523" s="200"/>
    </row>
    <row r="524" spans="1:5">
      <c r="A524" s="19"/>
      <c r="B524" s="19"/>
      <c r="C524" s="19"/>
      <c r="D524" s="19"/>
      <c r="E524" s="200"/>
    </row>
    <row r="525" spans="1:5">
      <c r="A525" s="19"/>
      <c r="B525" s="19"/>
      <c r="C525" s="19"/>
      <c r="D525" s="19"/>
      <c r="E525" s="200"/>
    </row>
    <row r="526" spans="1:5">
      <c r="A526" s="19"/>
      <c r="B526" s="19"/>
      <c r="C526" s="19"/>
      <c r="D526" s="19"/>
      <c r="E526" s="200"/>
    </row>
    <row r="527" spans="1:5">
      <c r="A527" s="19"/>
      <c r="B527" s="19"/>
      <c r="C527" s="19"/>
      <c r="D527" s="19"/>
      <c r="E527" s="200"/>
    </row>
    <row r="528" spans="1:5">
      <c r="A528" s="19"/>
      <c r="B528" s="19"/>
      <c r="C528" s="19"/>
      <c r="D528" s="19"/>
      <c r="E528" s="200"/>
    </row>
    <row r="529" spans="1:5">
      <c r="A529" s="19"/>
      <c r="B529" s="19"/>
      <c r="C529" s="19"/>
      <c r="D529" s="19"/>
      <c r="E529" s="200"/>
    </row>
    <row r="530" spans="1:5">
      <c r="A530" s="19"/>
      <c r="B530" s="19"/>
      <c r="C530" s="19"/>
      <c r="D530" s="19"/>
      <c r="E530" s="200"/>
    </row>
    <row r="531" spans="1:5">
      <c r="A531" s="19"/>
      <c r="B531" s="19"/>
      <c r="C531" s="19"/>
      <c r="D531" s="19"/>
      <c r="E531" s="200"/>
    </row>
    <row r="532" spans="1:5">
      <c r="A532" s="19"/>
      <c r="B532" s="19"/>
      <c r="C532" s="19"/>
      <c r="D532" s="19"/>
      <c r="E532" s="200"/>
    </row>
    <row r="533" spans="1:5">
      <c r="A533" s="19"/>
      <c r="B533" s="19"/>
      <c r="C533" s="19"/>
      <c r="D533" s="19"/>
      <c r="E533" s="200"/>
    </row>
    <row r="534" spans="1:5">
      <c r="A534" s="19"/>
      <c r="B534" s="19"/>
      <c r="C534" s="19"/>
      <c r="D534" s="19"/>
      <c r="E534" s="200"/>
    </row>
    <row r="535" spans="1:5">
      <c r="A535" s="19"/>
      <c r="B535" s="19"/>
      <c r="C535" s="19"/>
      <c r="D535" s="19"/>
      <c r="E535" s="200"/>
    </row>
    <row r="536" spans="1:5">
      <c r="A536" s="19"/>
      <c r="B536" s="19"/>
      <c r="C536" s="19"/>
      <c r="D536" s="19"/>
      <c r="E536" s="200"/>
    </row>
    <row r="537" spans="1:5">
      <c r="A537" s="19"/>
      <c r="B537" s="19"/>
      <c r="C537" s="19"/>
      <c r="D537" s="19"/>
      <c r="E537" s="200"/>
    </row>
    <row r="538" spans="1:5">
      <c r="A538" s="19"/>
      <c r="B538" s="19"/>
      <c r="C538" s="19"/>
      <c r="D538" s="19"/>
      <c r="E538" s="200"/>
    </row>
    <row r="539" spans="1:5">
      <c r="A539" s="19"/>
      <c r="B539" s="19"/>
      <c r="C539" s="19"/>
      <c r="D539" s="19"/>
      <c r="E539" s="200"/>
    </row>
    <row r="540" spans="1:5">
      <c r="A540" s="19"/>
      <c r="B540" s="19"/>
      <c r="C540" s="19"/>
      <c r="D540" s="19"/>
      <c r="E540" s="200"/>
    </row>
    <row r="541" spans="1:5">
      <c r="A541" s="19"/>
      <c r="B541" s="19"/>
      <c r="C541" s="19"/>
      <c r="D541" s="19"/>
      <c r="E541" s="200"/>
    </row>
    <row r="542" spans="1:5">
      <c r="A542" s="19"/>
      <c r="B542" s="19"/>
      <c r="C542" s="19"/>
      <c r="D542" s="19"/>
      <c r="E542" s="200"/>
    </row>
    <row r="543" spans="1:5">
      <c r="A543" s="19"/>
      <c r="B543" s="19"/>
      <c r="C543" s="19"/>
      <c r="D543" s="19"/>
      <c r="E543" s="200"/>
    </row>
    <row r="544" spans="1:5">
      <c r="A544" s="19"/>
      <c r="B544" s="19"/>
      <c r="C544" s="19"/>
      <c r="D544" s="19"/>
      <c r="E544" s="200"/>
    </row>
    <row r="545" spans="1:5">
      <c r="A545" s="19"/>
      <c r="B545" s="19"/>
      <c r="C545" s="19"/>
      <c r="D545" s="19"/>
      <c r="E545" s="200"/>
    </row>
    <row r="546" spans="1:5">
      <c r="A546" s="19"/>
      <c r="B546" s="19"/>
      <c r="C546" s="19"/>
      <c r="D546" s="19"/>
      <c r="E546" s="200"/>
    </row>
    <row r="547" spans="1:5">
      <c r="A547" s="19"/>
      <c r="B547" s="19"/>
      <c r="C547" s="19"/>
      <c r="D547" s="19"/>
      <c r="E547" s="200"/>
    </row>
    <row r="548" spans="1:5">
      <c r="A548" s="19"/>
      <c r="B548" s="19"/>
      <c r="C548" s="19"/>
      <c r="D548" s="19"/>
      <c r="E548" s="200"/>
    </row>
    <row r="549" spans="1:5">
      <c r="A549" s="19"/>
      <c r="B549" s="19"/>
      <c r="C549" s="19"/>
      <c r="D549" s="19"/>
      <c r="E549" s="200"/>
    </row>
    <row r="550" spans="1:5">
      <c r="A550" s="19"/>
      <c r="B550" s="19"/>
      <c r="C550" s="19"/>
      <c r="D550" s="19"/>
      <c r="E550" s="200"/>
    </row>
    <row r="551" spans="1:5">
      <c r="A551" s="19"/>
      <c r="B551" s="19"/>
      <c r="C551" s="19"/>
      <c r="D551" s="19"/>
      <c r="E551" s="200"/>
    </row>
    <row r="552" spans="1:5">
      <c r="A552" s="19"/>
      <c r="B552" s="19"/>
      <c r="C552" s="19"/>
      <c r="D552" s="19"/>
      <c r="E552" s="200"/>
    </row>
    <row r="553" spans="1:5">
      <c r="A553" s="19"/>
      <c r="B553" s="19"/>
      <c r="C553" s="19"/>
      <c r="D553" s="19"/>
      <c r="E553" s="200"/>
    </row>
    <row r="554" spans="1:5">
      <c r="A554" s="19"/>
      <c r="B554" s="19"/>
      <c r="C554" s="19"/>
      <c r="D554" s="19"/>
      <c r="E554" s="200"/>
    </row>
    <row r="555" spans="1:5">
      <c r="A555" s="19"/>
      <c r="B555" s="19"/>
      <c r="C555" s="19"/>
      <c r="D555" s="19"/>
      <c r="E555" s="200"/>
    </row>
    <row r="556" spans="1:5">
      <c r="A556" s="19"/>
      <c r="B556" s="19"/>
      <c r="C556" s="19"/>
      <c r="D556" s="19"/>
      <c r="E556" s="200"/>
    </row>
    <row r="557" spans="1:5">
      <c r="A557" s="19"/>
      <c r="B557" s="19"/>
      <c r="C557" s="19"/>
      <c r="D557" s="19"/>
      <c r="E557" s="200"/>
    </row>
    <row r="558" spans="1:5">
      <c r="A558" s="19"/>
      <c r="B558" s="19"/>
      <c r="C558" s="19"/>
      <c r="D558" s="19"/>
      <c r="E558" s="200"/>
    </row>
    <row r="559" spans="1:5">
      <c r="A559" s="19"/>
      <c r="B559" s="19"/>
      <c r="C559" s="19"/>
      <c r="D559" s="19"/>
      <c r="E559" s="200"/>
    </row>
    <row r="560" spans="1:5">
      <c r="A560" s="19"/>
      <c r="B560" s="19"/>
      <c r="C560" s="19"/>
      <c r="D560" s="19"/>
      <c r="E560" s="200"/>
    </row>
    <row r="561" spans="1:5">
      <c r="A561" s="19"/>
      <c r="B561" s="19"/>
      <c r="C561" s="19"/>
      <c r="D561" s="19"/>
      <c r="E561" s="200"/>
    </row>
    <row r="562" spans="1:5">
      <c r="A562" s="19"/>
      <c r="B562" s="19"/>
      <c r="C562" s="19"/>
      <c r="D562" s="19"/>
      <c r="E562" s="200"/>
    </row>
    <row r="563" spans="1:5">
      <c r="A563" s="19"/>
      <c r="B563" s="19"/>
      <c r="C563" s="19"/>
      <c r="D563" s="19"/>
      <c r="E563" s="200"/>
    </row>
    <row r="564" spans="1:5">
      <c r="A564" s="19"/>
      <c r="B564" s="19"/>
      <c r="C564" s="19"/>
      <c r="D564" s="19"/>
      <c r="E564" s="200"/>
    </row>
    <row r="565" spans="1:5">
      <c r="A565" s="19"/>
      <c r="B565" s="19"/>
      <c r="C565" s="19"/>
      <c r="D565" s="19"/>
      <c r="E565" s="200"/>
    </row>
    <row r="566" spans="1:5">
      <c r="A566" s="19"/>
      <c r="B566" s="19"/>
      <c r="C566" s="19"/>
      <c r="D566" s="19"/>
      <c r="E566" s="200"/>
    </row>
    <row r="567" spans="1:5">
      <c r="A567" s="19"/>
      <c r="B567" s="19"/>
      <c r="C567" s="19"/>
      <c r="D567" s="19"/>
      <c r="E567" s="200"/>
    </row>
    <row r="568" spans="1:5">
      <c r="A568" s="19"/>
      <c r="B568" s="19"/>
      <c r="C568" s="19"/>
      <c r="D568" s="19"/>
      <c r="E568" s="200"/>
    </row>
    <row r="569" spans="1:5">
      <c r="A569" s="19"/>
      <c r="B569" s="19"/>
      <c r="C569" s="19"/>
      <c r="D569" s="19"/>
      <c r="E569" s="200"/>
    </row>
    <row r="570" spans="1:5">
      <c r="A570" s="19"/>
      <c r="B570" s="19"/>
      <c r="C570" s="19"/>
      <c r="D570" s="19"/>
      <c r="E570" s="200"/>
    </row>
    <row r="571" spans="1:5">
      <c r="A571" s="19"/>
      <c r="B571" s="19"/>
      <c r="C571" s="19"/>
      <c r="D571" s="19"/>
      <c r="E571" s="200"/>
    </row>
    <row r="572" spans="1:5">
      <c r="A572" s="19"/>
      <c r="B572" s="19"/>
      <c r="C572" s="19"/>
      <c r="D572" s="19"/>
      <c r="E572" s="200"/>
    </row>
    <row r="573" spans="1:5">
      <c r="A573" s="19"/>
      <c r="B573" s="19"/>
      <c r="C573" s="19"/>
      <c r="D573" s="19"/>
      <c r="E573" s="200"/>
    </row>
    <row r="574" spans="1:5">
      <c r="A574" s="19"/>
      <c r="B574" s="19"/>
      <c r="C574" s="19"/>
      <c r="D574" s="19"/>
      <c r="E574" s="200"/>
    </row>
    <row r="575" spans="1:5">
      <c r="A575" s="19"/>
      <c r="B575" s="19"/>
      <c r="C575" s="19"/>
      <c r="D575" s="19"/>
      <c r="E575" s="200"/>
    </row>
    <row r="576" spans="1:5">
      <c r="A576" s="19"/>
      <c r="B576" s="19"/>
      <c r="C576" s="19"/>
      <c r="D576" s="19"/>
      <c r="E576" s="200"/>
    </row>
    <row r="577" spans="1:5">
      <c r="A577" s="19"/>
      <c r="B577" s="19"/>
      <c r="C577" s="19"/>
      <c r="D577" s="19"/>
      <c r="E577" s="200"/>
    </row>
    <row r="578" spans="1:5">
      <c r="A578" s="19"/>
      <c r="B578" s="19"/>
      <c r="C578" s="19"/>
      <c r="D578" s="19"/>
      <c r="E578" s="200"/>
    </row>
    <row r="579" spans="1:5">
      <c r="A579" s="19"/>
      <c r="B579" s="19"/>
      <c r="C579" s="19"/>
      <c r="D579" s="19"/>
      <c r="E579" s="200"/>
    </row>
    <row r="580" spans="1:5">
      <c r="A580" s="19"/>
      <c r="B580" s="19"/>
      <c r="C580" s="19"/>
      <c r="D580" s="19"/>
      <c r="E580" s="200"/>
    </row>
    <row r="581" spans="1:5">
      <c r="A581" s="19"/>
      <c r="B581" s="19"/>
      <c r="C581" s="19"/>
      <c r="D581" s="19"/>
      <c r="E581" s="200"/>
    </row>
    <row r="582" spans="1:5">
      <c r="A582" s="19"/>
      <c r="B582" s="19"/>
      <c r="C582" s="19"/>
      <c r="D582" s="19"/>
      <c r="E582" s="200"/>
    </row>
    <row r="583" spans="1:5">
      <c r="A583" s="19"/>
      <c r="B583" s="19"/>
      <c r="C583" s="19"/>
      <c r="D583" s="19"/>
      <c r="E583" s="200"/>
    </row>
    <row r="584" spans="1:5">
      <c r="A584" s="19"/>
      <c r="B584" s="19"/>
      <c r="C584" s="19"/>
      <c r="D584" s="19"/>
      <c r="E584" s="200"/>
    </row>
    <row r="585" spans="1:5">
      <c r="A585" s="19"/>
      <c r="B585" s="19"/>
      <c r="C585" s="19"/>
      <c r="D585" s="19"/>
      <c r="E585" s="200"/>
    </row>
    <row r="586" spans="1:5">
      <c r="A586" s="19"/>
      <c r="B586" s="19"/>
      <c r="C586" s="19"/>
      <c r="D586" s="19"/>
      <c r="E586" s="200"/>
    </row>
    <row r="587" spans="1:5">
      <c r="A587" s="19"/>
      <c r="B587" s="19"/>
      <c r="C587" s="19"/>
      <c r="D587" s="19"/>
      <c r="E587" s="200"/>
    </row>
    <row r="588" spans="1:5">
      <c r="A588" s="19"/>
      <c r="B588" s="19"/>
      <c r="C588" s="19"/>
      <c r="D588" s="19"/>
      <c r="E588" s="200"/>
    </row>
    <row r="589" spans="1:5">
      <c r="A589" s="19"/>
      <c r="B589" s="19"/>
      <c r="C589" s="19"/>
      <c r="D589" s="19"/>
      <c r="E589" s="200"/>
    </row>
    <row r="590" spans="1:5">
      <c r="A590" s="19"/>
      <c r="B590" s="19"/>
      <c r="C590" s="19"/>
      <c r="D590" s="19"/>
      <c r="E590" s="200"/>
    </row>
    <row r="591" spans="1:5">
      <c r="A591" s="19"/>
      <c r="B591" s="19"/>
      <c r="C591" s="19"/>
      <c r="D591" s="19"/>
      <c r="E591" s="200"/>
    </row>
    <row r="592" spans="1:5">
      <c r="A592" s="19"/>
      <c r="B592" s="19"/>
      <c r="C592" s="19"/>
      <c r="D592" s="19"/>
      <c r="E592" s="200"/>
    </row>
    <row r="593" spans="1:5">
      <c r="A593" s="19"/>
      <c r="B593" s="19"/>
      <c r="C593" s="19"/>
      <c r="D593" s="19"/>
      <c r="E593" s="200"/>
    </row>
    <row r="594" spans="1:5">
      <c r="A594" s="19"/>
      <c r="B594" s="19"/>
      <c r="C594" s="19"/>
      <c r="D594" s="19"/>
      <c r="E594" s="200"/>
    </row>
    <row r="595" spans="1:5">
      <c r="A595" s="19"/>
      <c r="B595" s="19"/>
      <c r="C595" s="19"/>
      <c r="D595" s="19"/>
      <c r="E595" s="200"/>
    </row>
    <row r="596" spans="1:5">
      <c r="A596" s="19"/>
      <c r="B596" s="19"/>
      <c r="C596" s="19"/>
      <c r="D596" s="19"/>
      <c r="E596" s="200"/>
    </row>
    <row r="597" spans="1:5">
      <c r="A597" s="19"/>
      <c r="B597" s="19"/>
      <c r="C597" s="19"/>
      <c r="D597" s="19"/>
      <c r="E597" s="200"/>
    </row>
    <row r="598" spans="1:5">
      <c r="A598" s="19"/>
      <c r="B598" s="19"/>
      <c r="C598" s="19"/>
      <c r="D598" s="19"/>
      <c r="E598" s="200"/>
    </row>
    <row r="599" spans="1:5">
      <c r="A599" s="19"/>
      <c r="B599" s="19"/>
      <c r="C599" s="19"/>
      <c r="D599" s="19"/>
      <c r="E599" s="200"/>
    </row>
    <row r="600" spans="1:5">
      <c r="A600" s="19"/>
      <c r="B600" s="19"/>
      <c r="C600" s="19"/>
      <c r="D600" s="19"/>
      <c r="E600" s="200"/>
    </row>
    <row r="601" spans="1:5">
      <c r="A601" s="19"/>
      <c r="B601" s="19"/>
      <c r="C601" s="19"/>
      <c r="D601" s="19"/>
      <c r="E601" s="200"/>
    </row>
    <row r="602" spans="1:5">
      <c r="A602" s="19"/>
      <c r="B602" s="19"/>
      <c r="C602" s="19"/>
      <c r="D602" s="19"/>
      <c r="E602" s="200"/>
    </row>
    <row r="603" spans="1:5">
      <c r="A603" s="19"/>
      <c r="B603" s="19"/>
      <c r="C603" s="19"/>
      <c r="D603" s="19"/>
      <c r="E603" s="200"/>
    </row>
    <row r="604" spans="1:5">
      <c r="A604" s="19"/>
      <c r="B604" s="19"/>
      <c r="C604" s="19"/>
      <c r="D604" s="19"/>
      <c r="E604" s="200"/>
    </row>
    <row r="605" spans="1:5">
      <c r="A605" s="19"/>
      <c r="B605" s="19"/>
      <c r="C605" s="19"/>
      <c r="D605" s="19"/>
      <c r="E605" s="200"/>
    </row>
    <row r="606" spans="1:5">
      <c r="A606" s="19"/>
      <c r="B606" s="19"/>
      <c r="C606" s="19"/>
      <c r="D606" s="19"/>
      <c r="E606" s="200"/>
    </row>
    <row r="607" spans="1:5">
      <c r="A607" s="19"/>
      <c r="B607" s="19"/>
      <c r="C607" s="19"/>
      <c r="D607" s="19"/>
      <c r="E607" s="200"/>
    </row>
    <row r="608" spans="1:5">
      <c r="A608" s="19"/>
      <c r="B608" s="19"/>
      <c r="C608" s="19"/>
      <c r="D608" s="19"/>
      <c r="E608" s="200"/>
    </row>
    <row r="609" spans="1:5">
      <c r="A609" s="19"/>
      <c r="B609" s="19"/>
      <c r="C609" s="19"/>
      <c r="D609" s="19"/>
      <c r="E609" s="200"/>
    </row>
    <row r="610" spans="1:5">
      <c r="A610" s="19"/>
      <c r="B610" s="19"/>
      <c r="C610" s="19"/>
      <c r="D610" s="19"/>
      <c r="E610" s="200"/>
    </row>
    <row r="611" spans="1:5">
      <c r="A611" s="19"/>
      <c r="B611" s="19"/>
      <c r="C611" s="19"/>
      <c r="D611" s="19"/>
      <c r="E611" s="200"/>
    </row>
    <row r="612" spans="1:5">
      <c r="A612" s="19"/>
      <c r="B612" s="19"/>
      <c r="C612" s="19"/>
      <c r="D612" s="19"/>
      <c r="E612" s="200"/>
    </row>
    <row r="613" spans="1:5">
      <c r="A613" s="19"/>
      <c r="B613" s="19"/>
      <c r="C613" s="19"/>
      <c r="D613" s="19"/>
      <c r="E613" s="200"/>
    </row>
    <row r="614" spans="1:5">
      <c r="A614" s="19"/>
      <c r="B614" s="19"/>
      <c r="C614" s="19"/>
      <c r="D614" s="19"/>
      <c r="E614" s="200"/>
    </row>
    <row r="615" spans="1:5">
      <c r="A615" s="19"/>
      <c r="B615" s="19"/>
      <c r="C615" s="19"/>
      <c r="D615" s="19"/>
      <c r="E615" s="200"/>
    </row>
    <row r="616" spans="1:5">
      <c r="A616" s="19"/>
      <c r="B616" s="19"/>
      <c r="C616" s="19"/>
      <c r="D616" s="19"/>
      <c r="E616" s="200"/>
    </row>
    <row r="617" spans="1:5">
      <c r="A617" s="19"/>
      <c r="B617" s="19"/>
      <c r="C617" s="19"/>
      <c r="D617" s="19"/>
      <c r="E617" s="200"/>
    </row>
    <row r="618" spans="1:5">
      <c r="A618" s="19"/>
      <c r="B618" s="19"/>
      <c r="C618" s="19"/>
      <c r="D618" s="19"/>
      <c r="E618" s="200"/>
    </row>
    <row r="619" spans="1:5">
      <c r="A619" s="19"/>
      <c r="B619" s="19"/>
      <c r="C619" s="19"/>
      <c r="D619" s="19"/>
      <c r="E619" s="200"/>
    </row>
    <row r="620" spans="1:5">
      <c r="A620" s="19"/>
      <c r="B620" s="19"/>
      <c r="C620" s="19"/>
      <c r="D620" s="19"/>
      <c r="E620" s="200"/>
    </row>
    <row r="621" spans="1:5">
      <c r="A621" s="19"/>
      <c r="B621" s="19"/>
      <c r="C621" s="19"/>
      <c r="D621" s="19"/>
      <c r="E621" s="200"/>
    </row>
    <row r="622" spans="1:5">
      <c r="A622" s="19"/>
      <c r="B622" s="19"/>
      <c r="C622" s="19"/>
      <c r="D622" s="19"/>
      <c r="E622" s="200"/>
    </row>
    <row r="623" spans="1:5">
      <c r="A623" s="19"/>
      <c r="B623" s="19"/>
      <c r="C623" s="19"/>
      <c r="D623" s="19"/>
      <c r="E623" s="200"/>
    </row>
    <row r="624" spans="1:5">
      <c r="A624" s="19"/>
      <c r="B624" s="19"/>
      <c r="C624" s="19"/>
      <c r="D624" s="19"/>
      <c r="E624" s="200"/>
    </row>
    <row r="625" spans="1:5">
      <c r="A625" s="19"/>
      <c r="B625" s="19"/>
      <c r="C625" s="19"/>
      <c r="D625" s="19"/>
      <c r="E625" s="200"/>
    </row>
    <row r="626" spans="1:5">
      <c r="A626" s="19"/>
      <c r="B626" s="19"/>
      <c r="C626" s="19"/>
      <c r="D626" s="19"/>
      <c r="E626" s="200"/>
    </row>
    <row r="627" spans="1:5">
      <c r="A627" s="19"/>
      <c r="B627" s="19"/>
      <c r="C627" s="19"/>
      <c r="D627" s="19"/>
      <c r="E627" s="200"/>
    </row>
    <row r="628" spans="1:5">
      <c r="A628" s="19"/>
      <c r="B628" s="19"/>
      <c r="C628" s="19"/>
      <c r="D628" s="19"/>
      <c r="E628" s="200"/>
    </row>
    <row r="629" spans="1:5">
      <c r="A629" s="19"/>
      <c r="B629" s="19"/>
      <c r="C629" s="19"/>
      <c r="D629" s="19"/>
      <c r="E629" s="200"/>
    </row>
    <row r="630" spans="1:5">
      <c r="A630" s="19"/>
      <c r="B630" s="19"/>
      <c r="C630" s="19"/>
      <c r="D630" s="19"/>
      <c r="E630" s="200"/>
    </row>
    <row r="631" spans="1:5">
      <c r="A631" s="19"/>
      <c r="B631" s="19"/>
      <c r="C631" s="19"/>
      <c r="D631" s="19"/>
      <c r="E631" s="200"/>
    </row>
    <row r="632" spans="1:5">
      <c r="A632" s="19"/>
      <c r="B632" s="19"/>
      <c r="C632" s="19"/>
      <c r="D632" s="19"/>
      <c r="E632" s="200"/>
    </row>
    <row r="633" spans="1:5">
      <c r="A633" s="19"/>
      <c r="B633" s="19"/>
      <c r="C633" s="19"/>
      <c r="D633" s="19"/>
      <c r="E633" s="200"/>
    </row>
    <row r="634" spans="1:5">
      <c r="A634" s="19"/>
      <c r="B634" s="19"/>
      <c r="C634" s="19"/>
      <c r="D634" s="19"/>
      <c r="E634" s="200"/>
    </row>
    <row r="635" spans="1:5">
      <c r="A635" s="19"/>
      <c r="B635" s="19"/>
      <c r="C635" s="19"/>
      <c r="D635" s="19"/>
      <c r="E635" s="200"/>
    </row>
    <row r="636" spans="1:5">
      <c r="A636" s="19"/>
      <c r="B636" s="19"/>
      <c r="C636" s="19"/>
      <c r="D636" s="19"/>
      <c r="E636" s="200"/>
    </row>
    <row r="637" spans="1:5">
      <c r="A637" s="19"/>
      <c r="B637" s="19"/>
      <c r="C637" s="19"/>
      <c r="D637" s="19"/>
      <c r="E637" s="200"/>
    </row>
    <row r="638" spans="1:5">
      <c r="A638" s="19"/>
      <c r="B638" s="19"/>
      <c r="C638" s="19"/>
      <c r="D638" s="19"/>
      <c r="E638" s="200"/>
    </row>
    <row r="639" spans="1:5">
      <c r="A639" s="19"/>
      <c r="B639" s="19"/>
      <c r="C639" s="19"/>
      <c r="D639" s="19"/>
      <c r="E639" s="200"/>
    </row>
    <row r="640" spans="1:5">
      <c r="A640" s="19"/>
      <c r="B640" s="19"/>
      <c r="C640" s="19"/>
      <c r="D640" s="19"/>
      <c r="E640" s="200"/>
    </row>
    <row r="641" spans="1:5">
      <c r="A641" s="19"/>
      <c r="B641" s="19"/>
      <c r="C641" s="19"/>
      <c r="D641" s="19"/>
      <c r="E641" s="200"/>
    </row>
    <row r="642" spans="1:5">
      <c r="A642" s="19"/>
      <c r="B642" s="19"/>
      <c r="C642" s="19"/>
      <c r="D642" s="19"/>
      <c r="E642" s="200"/>
    </row>
    <row r="643" spans="1:5">
      <c r="A643" s="19"/>
      <c r="B643" s="19"/>
      <c r="C643" s="19"/>
      <c r="D643" s="19"/>
      <c r="E643" s="200"/>
    </row>
    <row r="644" spans="1:5">
      <c r="A644" s="19"/>
      <c r="B644" s="19"/>
      <c r="C644" s="19"/>
      <c r="D644" s="19"/>
      <c r="E644" s="200"/>
    </row>
    <row r="645" spans="1:5">
      <c r="A645" s="19"/>
      <c r="B645" s="19"/>
      <c r="C645" s="19"/>
      <c r="D645" s="19"/>
      <c r="E645" s="200"/>
    </row>
    <row r="646" spans="1:5">
      <c r="A646" s="19"/>
      <c r="B646" s="19"/>
      <c r="C646" s="19"/>
      <c r="D646" s="19"/>
      <c r="E646" s="200"/>
    </row>
    <row r="647" spans="1:5">
      <c r="A647" s="19"/>
      <c r="B647" s="19"/>
      <c r="C647" s="19"/>
      <c r="D647" s="19"/>
      <c r="E647" s="200"/>
    </row>
    <row r="648" spans="1:5">
      <c r="A648" s="19"/>
      <c r="B648" s="19"/>
      <c r="C648" s="19"/>
      <c r="D648" s="19"/>
      <c r="E648" s="200"/>
    </row>
    <row r="649" spans="1:5">
      <c r="A649" s="19"/>
      <c r="B649" s="19"/>
      <c r="C649" s="19"/>
      <c r="D649" s="19"/>
      <c r="E649" s="200"/>
    </row>
    <row r="650" spans="1:5">
      <c r="A650" s="19"/>
      <c r="B650" s="19"/>
      <c r="C650" s="19"/>
      <c r="D650" s="19"/>
      <c r="E650" s="200"/>
    </row>
    <row r="651" spans="1:5">
      <c r="A651" s="19"/>
      <c r="B651" s="19"/>
      <c r="C651" s="19"/>
      <c r="D651" s="19"/>
      <c r="E651" s="200"/>
    </row>
    <row r="652" spans="1:5">
      <c r="A652" s="19"/>
      <c r="B652" s="19"/>
      <c r="C652" s="19"/>
      <c r="D652" s="19"/>
      <c r="E652" s="200"/>
    </row>
    <row r="653" spans="1:5">
      <c r="A653" s="19"/>
      <c r="B653" s="19"/>
      <c r="C653" s="19"/>
      <c r="D653" s="19"/>
      <c r="E653" s="200"/>
    </row>
    <row r="654" spans="1:5">
      <c r="A654" s="19"/>
      <c r="B654" s="19"/>
      <c r="C654" s="19"/>
      <c r="D654" s="19"/>
      <c r="E654" s="200"/>
    </row>
    <row r="655" spans="1:5">
      <c r="A655" s="19"/>
      <c r="B655" s="19"/>
      <c r="C655" s="19"/>
      <c r="D655" s="19"/>
      <c r="E655" s="200"/>
    </row>
    <row r="656" spans="1:5">
      <c r="A656" s="19"/>
      <c r="B656" s="19"/>
      <c r="C656" s="19"/>
      <c r="D656" s="19"/>
      <c r="E656" s="200"/>
    </row>
    <row r="657" spans="1:5">
      <c r="A657" s="19"/>
      <c r="B657" s="19"/>
      <c r="C657" s="19"/>
      <c r="D657" s="19"/>
      <c r="E657" s="200"/>
    </row>
    <row r="658" spans="1:5">
      <c r="A658" s="19"/>
      <c r="B658" s="19"/>
      <c r="C658" s="19"/>
      <c r="D658" s="19"/>
      <c r="E658" s="200"/>
    </row>
    <row r="659" spans="1:5">
      <c r="A659" s="19"/>
      <c r="B659" s="19"/>
      <c r="C659" s="19"/>
      <c r="D659" s="19"/>
      <c r="E659" s="200"/>
    </row>
    <row r="660" spans="1:5">
      <c r="A660" s="19"/>
      <c r="B660" s="19"/>
      <c r="C660" s="19"/>
      <c r="D660" s="19"/>
      <c r="E660" s="200"/>
    </row>
    <row r="661" spans="1:5">
      <c r="A661" s="19"/>
      <c r="B661" s="19"/>
      <c r="C661" s="19"/>
      <c r="D661" s="19"/>
      <c r="E661" s="200"/>
    </row>
    <row r="662" spans="1:5">
      <c r="A662" s="19"/>
      <c r="B662" s="19"/>
      <c r="C662" s="19"/>
      <c r="D662" s="19"/>
      <c r="E662" s="200"/>
    </row>
    <row r="663" spans="1:5">
      <c r="A663" s="19"/>
      <c r="B663" s="19"/>
      <c r="C663" s="19"/>
      <c r="D663" s="19"/>
      <c r="E663" s="200"/>
    </row>
    <row r="664" spans="1:5">
      <c r="A664" s="19"/>
      <c r="B664" s="19"/>
      <c r="C664" s="19"/>
      <c r="D664" s="19"/>
      <c r="E664" s="200"/>
    </row>
    <row r="665" spans="1:5">
      <c r="A665" s="19"/>
      <c r="B665" s="19"/>
      <c r="C665" s="19"/>
      <c r="D665" s="19"/>
      <c r="E665" s="200"/>
    </row>
    <row r="666" spans="1:5">
      <c r="A666" s="19"/>
      <c r="B666" s="19"/>
      <c r="C666" s="19"/>
      <c r="D666" s="19"/>
      <c r="E666" s="200"/>
    </row>
    <row r="667" spans="1:5">
      <c r="A667" s="19"/>
      <c r="B667" s="19"/>
      <c r="C667" s="19"/>
      <c r="D667" s="19"/>
      <c r="E667" s="200"/>
    </row>
    <row r="668" spans="1:5">
      <c r="A668" s="19"/>
      <c r="B668" s="19"/>
      <c r="C668" s="19"/>
      <c r="D668" s="19"/>
      <c r="E668" s="200"/>
    </row>
    <row r="669" spans="1:5">
      <c r="A669" s="19"/>
      <c r="B669" s="19"/>
      <c r="C669" s="19"/>
      <c r="D669" s="19"/>
      <c r="E669" s="200"/>
    </row>
    <row r="670" spans="1:5">
      <c r="A670" s="19"/>
      <c r="B670" s="19"/>
      <c r="C670" s="19"/>
      <c r="D670" s="19"/>
      <c r="E670" s="200"/>
    </row>
    <row r="671" spans="1:5">
      <c r="A671" s="19"/>
      <c r="B671" s="19"/>
      <c r="C671" s="19"/>
      <c r="D671" s="19"/>
      <c r="E671" s="200"/>
    </row>
    <row r="672" spans="1:5">
      <c r="A672" s="19"/>
      <c r="B672" s="19"/>
      <c r="C672" s="19"/>
      <c r="D672" s="19"/>
      <c r="E672" s="200"/>
    </row>
    <row r="673" spans="1:5">
      <c r="A673" s="19"/>
      <c r="B673" s="19"/>
      <c r="C673" s="19"/>
      <c r="D673" s="19"/>
      <c r="E673" s="200"/>
    </row>
    <row r="674" spans="1:5">
      <c r="A674" s="19"/>
      <c r="B674" s="19"/>
      <c r="C674" s="19"/>
      <c r="D674" s="19"/>
      <c r="E674" s="200"/>
    </row>
    <row r="675" spans="1:5">
      <c r="A675" s="19"/>
      <c r="B675" s="19"/>
      <c r="C675" s="19"/>
      <c r="D675" s="19"/>
      <c r="E675" s="200"/>
    </row>
    <row r="676" spans="1:5">
      <c r="A676" s="19"/>
      <c r="B676" s="19"/>
      <c r="C676" s="19"/>
      <c r="D676" s="19"/>
      <c r="E676" s="200"/>
    </row>
    <row r="677" spans="1:5">
      <c r="A677" s="19"/>
      <c r="B677" s="19"/>
      <c r="C677" s="19"/>
      <c r="D677" s="19"/>
      <c r="E677" s="200"/>
    </row>
    <row r="678" spans="1:5">
      <c r="A678" s="19"/>
      <c r="B678" s="19"/>
      <c r="C678" s="19"/>
      <c r="D678" s="19"/>
      <c r="E678" s="200"/>
    </row>
    <row r="679" spans="1:5">
      <c r="A679" s="19"/>
      <c r="B679" s="19"/>
      <c r="C679" s="19"/>
      <c r="D679" s="19"/>
      <c r="E679" s="200"/>
    </row>
    <row r="680" spans="1:5">
      <c r="A680" s="19"/>
      <c r="B680" s="19"/>
      <c r="C680" s="19"/>
      <c r="D680" s="19"/>
      <c r="E680" s="200"/>
    </row>
    <row r="681" spans="1:5">
      <c r="A681" s="19"/>
      <c r="B681" s="19"/>
      <c r="C681" s="19"/>
      <c r="D681" s="19"/>
      <c r="E681" s="200"/>
    </row>
    <row r="682" spans="1:5">
      <c r="A682" s="19"/>
      <c r="B682" s="19"/>
      <c r="C682" s="19"/>
      <c r="D682" s="19"/>
      <c r="E682" s="200"/>
    </row>
    <row r="683" spans="1:5">
      <c r="A683" s="19"/>
      <c r="B683" s="19"/>
      <c r="C683" s="19"/>
      <c r="D683" s="19"/>
      <c r="E683" s="200"/>
    </row>
    <row r="684" spans="1:5">
      <c r="A684" s="19"/>
      <c r="B684" s="19"/>
      <c r="C684" s="19"/>
      <c r="D684" s="19"/>
      <c r="E684" s="200"/>
    </row>
    <row r="685" spans="1:5">
      <c r="A685" s="19"/>
      <c r="B685" s="19"/>
      <c r="C685" s="19"/>
      <c r="D685" s="19"/>
      <c r="E685" s="200"/>
    </row>
    <row r="686" spans="1:5">
      <c r="A686" s="19"/>
      <c r="B686" s="19"/>
      <c r="C686" s="19"/>
      <c r="D686" s="19"/>
      <c r="E686" s="200"/>
    </row>
    <row r="687" spans="1:5">
      <c r="A687" s="19"/>
      <c r="B687" s="19"/>
      <c r="C687" s="19"/>
      <c r="D687" s="19"/>
      <c r="E687" s="200"/>
    </row>
    <row r="688" spans="1:5">
      <c r="A688" s="19"/>
      <c r="B688" s="19"/>
      <c r="C688" s="19"/>
      <c r="D688" s="19"/>
      <c r="E688" s="200"/>
    </row>
    <row r="689" spans="1:5">
      <c r="A689" s="19"/>
      <c r="B689" s="19"/>
      <c r="C689" s="19"/>
      <c r="D689" s="19"/>
      <c r="E689" s="200"/>
    </row>
    <row r="690" spans="1:5">
      <c r="A690" s="19"/>
      <c r="B690" s="19"/>
      <c r="C690" s="19"/>
      <c r="D690" s="19"/>
      <c r="E690" s="200"/>
    </row>
    <row r="691" spans="1:5">
      <c r="A691" s="19"/>
      <c r="B691" s="19"/>
      <c r="C691" s="19"/>
      <c r="D691" s="19"/>
      <c r="E691" s="200"/>
    </row>
    <row r="692" spans="1:5">
      <c r="A692" s="19"/>
      <c r="B692" s="19"/>
      <c r="C692" s="19"/>
      <c r="D692" s="19"/>
      <c r="E692" s="200"/>
    </row>
    <row r="693" spans="1:5">
      <c r="A693" s="19"/>
      <c r="B693" s="19"/>
      <c r="C693" s="19"/>
      <c r="D693" s="19"/>
      <c r="E693" s="200"/>
    </row>
    <row r="694" spans="1:5">
      <c r="A694" s="19"/>
      <c r="B694" s="19"/>
      <c r="C694" s="19"/>
      <c r="D694" s="19"/>
      <c r="E694" s="200"/>
    </row>
    <row r="695" spans="1:5">
      <c r="A695" s="19"/>
      <c r="B695" s="19"/>
      <c r="C695" s="19"/>
      <c r="D695" s="19"/>
      <c r="E695" s="200"/>
    </row>
    <row r="696" spans="1:5">
      <c r="A696" s="19"/>
      <c r="B696" s="19"/>
      <c r="C696" s="19"/>
      <c r="D696" s="19"/>
      <c r="E696" s="200"/>
    </row>
    <row r="697" spans="1:5">
      <c r="A697" s="19"/>
      <c r="B697" s="19"/>
      <c r="C697" s="19"/>
      <c r="D697" s="19"/>
      <c r="E697" s="200"/>
    </row>
    <row r="698" spans="1:5">
      <c r="A698" s="19"/>
      <c r="B698" s="19"/>
      <c r="C698" s="19"/>
      <c r="D698" s="19"/>
      <c r="E698" s="200"/>
    </row>
    <row r="699" spans="1:5">
      <c r="A699" s="19"/>
      <c r="B699" s="19"/>
      <c r="C699" s="19"/>
      <c r="D699" s="19"/>
      <c r="E699" s="200"/>
    </row>
    <row r="700" spans="1:5">
      <c r="A700" s="19"/>
      <c r="B700" s="19"/>
      <c r="C700" s="19"/>
      <c r="D700" s="19"/>
      <c r="E700" s="200"/>
    </row>
    <row r="701" spans="1:5">
      <c r="A701" s="19"/>
      <c r="B701" s="19"/>
      <c r="C701" s="19"/>
      <c r="D701" s="19"/>
      <c r="E701" s="200"/>
    </row>
    <row r="702" spans="1:5">
      <c r="A702" s="19"/>
      <c r="B702" s="19"/>
      <c r="C702" s="19"/>
      <c r="D702" s="19"/>
      <c r="E702" s="200"/>
    </row>
    <row r="703" spans="1:5">
      <c r="A703" s="19"/>
      <c r="B703" s="19"/>
      <c r="C703" s="19"/>
      <c r="D703" s="19"/>
      <c r="E703" s="200"/>
    </row>
    <row r="704" spans="1:5">
      <c r="A704" s="19"/>
      <c r="B704" s="19"/>
      <c r="C704" s="19"/>
      <c r="D704" s="19"/>
      <c r="E704" s="200"/>
    </row>
    <row r="705" spans="1:5">
      <c r="A705" s="19"/>
      <c r="B705" s="19"/>
      <c r="C705" s="19"/>
      <c r="D705" s="19"/>
      <c r="E705" s="200"/>
    </row>
    <row r="706" spans="1:5">
      <c r="A706" s="19"/>
      <c r="B706" s="19"/>
      <c r="C706" s="19"/>
      <c r="D706" s="19"/>
      <c r="E706" s="200"/>
    </row>
    <row r="707" spans="1:5">
      <c r="A707" s="19"/>
      <c r="B707" s="19"/>
      <c r="C707" s="19"/>
      <c r="D707" s="19"/>
      <c r="E707" s="200"/>
    </row>
    <row r="708" spans="1:5">
      <c r="A708" s="19"/>
      <c r="B708" s="19"/>
      <c r="C708" s="19"/>
      <c r="D708" s="19"/>
      <c r="E708" s="200"/>
    </row>
    <row r="709" spans="1:5">
      <c r="A709" s="19"/>
      <c r="B709" s="19"/>
      <c r="C709" s="19"/>
      <c r="D709" s="19"/>
      <c r="E709" s="200"/>
    </row>
    <row r="710" spans="1:5">
      <c r="A710" s="19"/>
      <c r="B710" s="19"/>
      <c r="C710" s="19"/>
      <c r="D710" s="19"/>
      <c r="E710" s="200"/>
    </row>
    <row r="711" spans="1:5">
      <c r="A711" s="19"/>
      <c r="B711" s="19"/>
      <c r="C711" s="19"/>
      <c r="D711" s="19"/>
      <c r="E711" s="200"/>
    </row>
    <row r="712" spans="1:5">
      <c r="A712" s="19"/>
      <c r="B712" s="19"/>
      <c r="C712" s="19"/>
      <c r="D712" s="19"/>
      <c r="E712" s="200"/>
    </row>
    <row r="713" spans="1:5">
      <c r="A713" s="19"/>
      <c r="B713" s="19"/>
      <c r="C713" s="19"/>
      <c r="D713" s="19"/>
      <c r="E713" s="200"/>
    </row>
    <row r="714" spans="1:5">
      <c r="A714" s="19"/>
      <c r="B714" s="19"/>
      <c r="C714" s="19"/>
      <c r="D714" s="19"/>
      <c r="E714" s="200"/>
    </row>
    <row r="715" spans="1:5">
      <c r="A715" s="19"/>
      <c r="B715" s="19"/>
      <c r="C715" s="19"/>
      <c r="D715" s="19"/>
      <c r="E715" s="200"/>
    </row>
    <row r="716" spans="1:5">
      <c r="A716" s="19"/>
      <c r="B716" s="19"/>
      <c r="C716" s="19"/>
      <c r="D716" s="19"/>
      <c r="E716" s="200"/>
    </row>
    <row r="717" spans="1:5">
      <c r="A717" s="19"/>
      <c r="B717" s="19"/>
      <c r="C717" s="19"/>
      <c r="D717" s="19"/>
      <c r="E717" s="200"/>
    </row>
    <row r="718" spans="1:5">
      <c r="A718" s="19"/>
      <c r="B718" s="19"/>
      <c r="C718" s="19"/>
      <c r="D718" s="19"/>
      <c r="E718" s="200"/>
    </row>
    <row r="719" spans="1:5">
      <c r="A719" s="19"/>
      <c r="B719" s="19"/>
      <c r="C719" s="19"/>
      <c r="D719" s="19"/>
      <c r="E719" s="200"/>
    </row>
    <row r="720" spans="1:5">
      <c r="A720" s="19"/>
      <c r="B720" s="19"/>
      <c r="C720" s="19"/>
      <c r="D720" s="19"/>
      <c r="E720" s="200"/>
    </row>
    <row r="721" spans="1:5">
      <c r="A721" s="19"/>
      <c r="B721" s="19"/>
      <c r="C721" s="19"/>
      <c r="D721" s="19"/>
      <c r="E721" s="200"/>
    </row>
    <row r="722" spans="1:5">
      <c r="A722" s="19"/>
      <c r="B722" s="19"/>
      <c r="C722" s="19"/>
      <c r="D722" s="19"/>
      <c r="E722" s="200"/>
    </row>
    <row r="723" spans="1:5">
      <c r="A723" s="19"/>
      <c r="B723" s="19"/>
      <c r="C723" s="19"/>
      <c r="D723" s="19"/>
      <c r="E723" s="200"/>
    </row>
    <row r="724" spans="1:5">
      <c r="A724" s="19"/>
      <c r="B724" s="19"/>
      <c r="C724" s="19"/>
      <c r="D724" s="19"/>
      <c r="E724" s="200"/>
    </row>
    <row r="725" spans="1:5">
      <c r="A725" s="19"/>
      <c r="B725" s="19"/>
      <c r="C725" s="19"/>
      <c r="D725" s="19"/>
      <c r="E725" s="200"/>
    </row>
    <row r="726" spans="1:5">
      <c r="A726" s="19"/>
      <c r="B726" s="19"/>
      <c r="C726" s="19"/>
      <c r="D726" s="19"/>
      <c r="E726" s="200"/>
    </row>
    <row r="727" spans="1:5">
      <c r="A727" s="19"/>
      <c r="B727" s="19"/>
      <c r="C727" s="19"/>
      <c r="D727" s="19"/>
      <c r="E727" s="200"/>
    </row>
    <row r="728" spans="1:5">
      <c r="A728" s="19"/>
      <c r="B728" s="19"/>
      <c r="C728" s="19"/>
      <c r="D728" s="19"/>
      <c r="E728" s="200"/>
    </row>
    <row r="729" spans="1:5">
      <c r="A729" s="19"/>
      <c r="B729" s="19"/>
      <c r="C729" s="19"/>
      <c r="D729" s="19"/>
      <c r="E729" s="200"/>
    </row>
    <row r="730" spans="1:5">
      <c r="A730" s="19"/>
      <c r="B730" s="19"/>
      <c r="C730" s="19"/>
      <c r="D730" s="19"/>
      <c r="E730" s="200"/>
    </row>
    <row r="731" spans="1:5">
      <c r="A731" s="19"/>
      <c r="B731" s="19"/>
      <c r="C731" s="19"/>
      <c r="D731" s="19"/>
      <c r="E731" s="200"/>
    </row>
    <row r="732" spans="1:5">
      <c r="A732" s="19"/>
      <c r="B732" s="19"/>
      <c r="C732" s="19"/>
      <c r="D732" s="19"/>
      <c r="E732" s="200"/>
    </row>
    <row r="733" spans="1:5">
      <c r="A733" s="19"/>
      <c r="B733" s="19"/>
      <c r="C733" s="19"/>
      <c r="D733" s="19"/>
      <c r="E733" s="200"/>
    </row>
    <row r="734" spans="1:5">
      <c r="A734" s="19"/>
      <c r="B734" s="19"/>
      <c r="C734" s="19"/>
      <c r="D734" s="19"/>
      <c r="E734" s="200"/>
    </row>
    <row r="735" spans="1:5">
      <c r="A735" s="19"/>
      <c r="B735" s="19"/>
      <c r="C735" s="19"/>
      <c r="D735" s="19"/>
      <c r="E735" s="200"/>
    </row>
    <row r="736" spans="1:5">
      <c r="A736" s="19"/>
      <c r="B736" s="19"/>
      <c r="C736" s="19"/>
      <c r="D736" s="19"/>
      <c r="E736" s="200"/>
    </row>
    <row r="737" spans="1:5">
      <c r="A737" s="19"/>
      <c r="B737" s="19"/>
      <c r="C737" s="19"/>
      <c r="D737" s="19"/>
      <c r="E737" s="200"/>
    </row>
    <row r="738" spans="1:5">
      <c r="A738" s="19"/>
      <c r="B738" s="19"/>
      <c r="C738" s="19"/>
      <c r="D738" s="19"/>
      <c r="E738" s="200"/>
    </row>
    <row r="739" spans="1:5">
      <c r="A739" s="19"/>
      <c r="B739" s="19"/>
      <c r="C739" s="19"/>
      <c r="D739" s="19"/>
      <c r="E739" s="200"/>
    </row>
    <row r="740" spans="1:5">
      <c r="A740" s="19"/>
      <c r="B740" s="19"/>
      <c r="C740" s="19"/>
      <c r="D740" s="19"/>
      <c r="E740" s="200"/>
    </row>
    <row r="741" spans="1:5">
      <c r="A741" s="19"/>
      <c r="B741" s="19"/>
      <c r="C741" s="19"/>
      <c r="D741" s="19"/>
      <c r="E741" s="200"/>
    </row>
    <row r="742" spans="1:5">
      <c r="A742" s="19"/>
      <c r="B742" s="19"/>
      <c r="C742" s="19"/>
      <c r="D742" s="19"/>
      <c r="E742" s="200"/>
    </row>
    <row r="743" spans="1:5">
      <c r="A743" s="19"/>
      <c r="B743" s="19"/>
      <c r="C743" s="19"/>
      <c r="D743" s="19"/>
      <c r="E743" s="200"/>
    </row>
    <row r="744" spans="1:5">
      <c r="A744" s="19"/>
      <c r="B744" s="19"/>
      <c r="C744" s="19"/>
      <c r="D744" s="19"/>
      <c r="E744" s="200"/>
    </row>
    <row r="745" spans="1:5">
      <c r="A745" s="19"/>
      <c r="B745" s="19"/>
      <c r="C745" s="19"/>
      <c r="D745" s="19"/>
      <c r="E745" s="200"/>
    </row>
    <row r="746" spans="1:5">
      <c r="A746" s="19"/>
      <c r="B746" s="19"/>
      <c r="C746" s="19"/>
      <c r="D746" s="19"/>
      <c r="E746" s="200"/>
    </row>
    <row r="747" spans="1:5">
      <c r="A747" s="19"/>
      <c r="B747" s="19"/>
      <c r="C747" s="19"/>
      <c r="D747" s="19"/>
      <c r="E747" s="200"/>
    </row>
    <row r="748" spans="1:5">
      <c r="A748" s="19"/>
      <c r="B748" s="19"/>
      <c r="C748" s="19"/>
      <c r="D748" s="19"/>
      <c r="E748" s="200"/>
    </row>
    <row r="749" spans="1:5">
      <c r="A749" s="19"/>
      <c r="B749" s="19"/>
      <c r="C749" s="19"/>
      <c r="D749" s="19"/>
      <c r="E749" s="200"/>
    </row>
    <row r="750" spans="1:5">
      <c r="A750" s="19"/>
      <c r="B750" s="19"/>
      <c r="C750" s="19"/>
      <c r="D750" s="19"/>
      <c r="E750" s="200"/>
    </row>
    <row r="751" spans="1:5">
      <c r="A751" s="19"/>
      <c r="B751" s="19"/>
      <c r="C751" s="19"/>
      <c r="D751" s="19"/>
      <c r="E751" s="200"/>
    </row>
    <row r="752" spans="1:5">
      <c r="A752" s="19"/>
      <c r="B752" s="19"/>
      <c r="C752" s="19"/>
      <c r="D752" s="19"/>
      <c r="E752" s="200"/>
    </row>
    <row r="753" spans="1:5">
      <c r="A753" s="19"/>
      <c r="B753" s="19"/>
      <c r="C753" s="19"/>
      <c r="D753" s="19"/>
      <c r="E753" s="200"/>
    </row>
    <row r="754" spans="1:5">
      <c r="A754" s="19"/>
      <c r="B754" s="19"/>
      <c r="C754" s="19"/>
      <c r="D754" s="19"/>
      <c r="E754" s="200"/>
    </row>
    <row r="755" spans="1:5">
      <c r="A755" s="19"/>
      <c r="B755" s="19"/>
      <c r="C755" s="19"/>
      <c r="D755" s="19"/>
      <c r="E755" s="200"/>
    </row>
    <row r="756" spans="1:5">
      <c r="A756" s="19"/>
      <c r="B756" s="19"/>
      <c r="C756" s="19"/>
      <c r="D756" s="19"/>
      <c r="E756" s="200"/>
    </row>
    <row r="757" spans="1:5">
      <c r="A757" s="19"/>
      <c r="B757" s="19"/>
      <c r="C757" s="19"/>
      <c r="D757" s="19"/>
      <c r="E757" s="200"/>
    </row>
    <row r="758" spans="1:5">
      <c r="A758" s="19"/>
      <c r="B758" s="19"/>
      <c r="C758" s="19"/>
      <c r="D758" s="19"/>
      <c r="E758" s="200"/>
    </row>
    <row r="759" spans="1:5">
      <c r="A759" s="19"/>
      <c r="B759" s="19"/>
      <c r="C759" s="19"/>
      <c r="D759" s="19"/>
      <c r="E759" s="200"/>
    </row>
    <row r="760" spans="1:5">
      <c r="A760" s="19"/>
      <c r="B760" s="19"/>
      <c r="C760" s="19"/>
      <c r="D760" s="19"/>
      <c r="E760" s="200"/>
    </row>
    <row r="761" spans="1:5">
      <c r="A761" s="19"/>
      <c r="B761" s="19"/>
      <c r="C761" s="19"/>
      <c r="D761" s="19"/>
      <c r="E761" s="200"/>
    </row>
    <row r="762" spans="1:5">
      <c r="A762" s="19"/>
      <c r="B762" s="19"/>
      <c r="C762" s="19"/>
      <c r="D762" s="19"/>
      <c r="E762" s="200"/>
    </row>
    <row r="763" spans="1:5">
      <c r="A763" s="19"/>
      <c r="B763" s="19"/>
      <c r="C763" s="19"/>
      <c r="D763" s="19"/>
      <c r="E763" s="200"/>
    </row>
    <row r="764" spans="1:5">
      <c r="A764" s="19"/>
      <c r="B764" s="19"/>
      <c r="C764" s="19"/>
      <c r="D764" s="19"/>
      <c r="E764" s="200"/>
    </row>
    <row r="765" spans="1:5">
      <c r="A765" s="19"/>
      <c r="B765" s="19"/>
      <c r="C765" s="19"/>
      <c r="D765" s="19"/>
      <c r="E765" s="200"/>
    </row>
    <row r="766" spans="1:5">
      <c r="A766" s="19"/>
      <c r="B766" s="19"/>
      <c r="C766" s="19"/>
      <c r="D766" s="19"/>
      <c r="E766" s="200"/>
    </row>
    <row r="767" spans="1:5">
      <c r="A767" s="19"/>
      <c r="B767" s="19"/>
      <c r="C767" s="19"/>
      <c r="D767" s="19"/>
      <c r="E767" s="200"/>
    </row>
    <row r="768" spans="1:5">
      <c r="A768" s="19"/>
      <c r="B768" s="19"/>
      <c r="C768" s="19"/>
      <c r="D768" s="19"/>
      <c r="E768" s="200"/>
    </row>
    <row r="769" spans="1:5">
      <c r="A769" s="19"/>
      <c r="B769" s="19"/>
      <c r="C769" s="19"/>
      <c r="D769" s="19"/>
      <c r="E769" s="200"/>
    </row>
    <row r="770" spans="1:5">
      <c r="A770" s="19"/>
      <c r="B770" s="19"/>
      <c r="C770" s="19"/>
      <c r="D770" s="19"/>
      <c r="E770" s="200"/>
    </row>
    <row r="771" spans="1:5">
      <c r="A771" s="19"/>
      <c r="B771" s="19"/>
      <c r="C771" s="19"/>
      <c r="D771" s="19"/>
      <c r="E771" s="200"/>
    </row>
    <row r="772" spans="1:5">
      <c r="A772" s="19"/>
      <c r="B772" s="19"/>
      <c r="C772" s="19"/>
      <c r="D772" s="19"/>
      <c r="E772" s="200"/>
    </row>
    <row r="773" spans="1:5">
      <c r="A773" s="19"/>
      <c r="B773" s="19"/>
      <c r="C773" s="19"/>
      <c r="D773" s="19"/>
      <c r="E773" s="200"/>
    </row>
    <row r="774" spans="1:5">
      <c r="A774" s="19"/>
      <c r="B774" s="19"/>
      <c r="C774" s="19"/>
      <c r="D774" s="19"/>
      <c r="E774" s="200"/>
    </row>
    <row r="775" spans="1:5">
      <c r="A775" s="19"/>
      <c r="B775" s="19"/>
      <c r="C775" s="19"/>
      <c r="D775" s="19"/>
      <c r="E775" s="200"/>
    </row>
    <row r="776" spans="1:5">
      <c r="A776" s="19"/>
      <c r="B776" s="19"/>
      <c r="C776" s="19"/>
      <c r="D776" s="19"/>
      <c r="E776" s="200"/>
    </row>
    <row r="777" spans="1:5">
      <c r="A777" s="19"/>
      <c r="B777" s="19"/>
      <c r="C777" s="19"/>
      <c r="D777" s="19"/>
      <c r="E777" s="200"/>
    </row>
    <row r="778" spans="1:5">
      <c r="A778" s="19"/>
      <c r="B778" s="19"/>
      <c r="C778" s="19"/>
      <c r="D778" s="19"/>
      <c r="E778" s="200"/>
    </row>
    <row r="779" spans="1:5">
      <c r="A779" s="19"/>
      <c r="B779" s="19"/>
      <c r="C779" s="19"/>
      <c r="D779" s="19"/>
      <c r="E779" s="200"/>
    </row>
    <row r="780" spans="1:5">
      <c r="A780" s="19"/>
      <c r="B780" s="19"/>
      <c r="C780" s="19"/>
      <c r="D780" s="19"/>
      <c r="E780" s="200"/>
    </row>
    <row r="781" spans="1:5">
      <c r="A781" s="19"/>
      <c r="B781" s="19"/>
      <c r="C781" s="19"/>
      <c r="D781" s="19"/>
      <c r="E781" s="200"/>
    </row>
    <row r="782" spans="1:5">
      <c r="A782" s="19"/>
      <c r="B782" s="19"/>
      <c r="C782" s="19"/>
      <c r="D782" s="19"/>
      <c r="E782" s="200"/>
    </row>
    <row r="783" spans="1:5">
      <c r="A783" s="19"/>
      <c r="B783" s="19"/>
      <c r="C783" s="19"/>
      <c r="D783" s="19"/>
      <c r="E783" s="200"/>
    </row>
    <row r="784" spans="1:5">
      <c r="A784" s="19"/>
      <c r="B784" s="19"/>
      <c r="C784" s="19"/>
      <c r="D784" s="19"/>
      <c r="E784" s="200"/>
    </row>
    <row r="785" spans="1:5">
      <c r="A785" s="19"/>
      <c r="B785" s="19"/>
      <c r="C785" s="19"/>
      <c r="D785" s="19"/>
      <c r="E785" s="200"/>
    </row>
    <row r="786" spans="1:5">
      <c r="A786" s="19"/>
      <c r="B786" s="19"/>
      <c r="C786" s="19"/>
      <c r="D786" s="19"/>
      <c r="E786" s="200"/>
    </row>
    <row r="787" spans="1:5">
      <c r="A787" s="19"/>
      <c r="B787" s="19"/>
      <c r="C787" s="19"/>
      <c r="D787" s="19"/>
      <c r="E787" s="200"/>
    </row>
    <row r="788" spans="1:5">
      <c r="A788" s="19"/>
      <c r="B788" s="19"/>
      <c r="C788" s="19"/>
      <c r="D788" s="19"/>
      <c r="E788" s="200"/>
    </row>
    <row r="789" spans="1:5">
      <c r="A789" s="19"/>
      <c r="B789" s="19"/>
      <c r="C789" s="19"/>
      <c r="D789" s="19"/>
      <c r="E789" s="200"/>
    </row>
    <row r="790" spans="1:5">
      <c r="A790" s="19"/>
      <c r="B790" s="19"/>
      <c r="C790" s="19"/>
      <c r="D790" s="19"/>
      <c r="E790" s="200"/>
    </row>
    <row r="791" spans="1:5">
      <c r="A791" s="19"/>
      <c r="B791" s="19"/>
      <c r="C791" s="19"/>
      <c r="D791" s="19"/>
      <c r="E791" s="200"/>
    </row>
    <row r="792" spans="1:5">
      <c r="A792" s="19"/>
      <c r="B792" s="19"/>
      <c r="C792" s="19"/>
      <c r="D792" s="19"/>
      <c r="E792" s="200"/>
    </row>
    <row r="793" spans="1:5">
      <c r="A793" s="19"/>
      <c r="B793" s="19"/>
      <c r="C793" s="19"/>
      <c r="D793" s="19"/>
      <c r="E793" s="200"/>
    </row>
    <row r="794" spans="1:5">
      <c r="A794" s="19"/>
      <c r="B794" s="19"/>
      <c r="C794" s="19"/>
      <c r="D794" s="19"/>
      <c r="E794" s="200"/>
    </row>
    <row r="795" spans="1:5">
      <c r="A795" s="19"/>
      <c r="B795" s="19"/>
      <c r="C795" s="19"/>
      <c r="D795" s="19"/>
      <c r="E795" s="200"/>
    </row>
    <row r="796" spans="1:5">
      <c r="A796" s="19"/>
      <c r="B796" s="19"/>
      <c r="C796" s="19"/>
      <c r="D796" s="19"/>
      <c r="E796" s="200"/>
    </row>
    <row r="797" spans="1:5">
      <c r="A797" s="19"/>
      <c r="B797" s="19"/>
      <c r="C797" s="19"/>
      <c r="D797" s="19"/>
      <c r="E797" s="200"/>
    </row>
    <row r="798" spans="1:5">
      <c r="A798" s="19"/>
      <c r="B798" s="19"/>
      <c r="C798" s="19"/>
      <c r="D798" s="19"/>
      <c r="E798" s="200"/>
    </row>
    <row r="799" spans="1:5">
      <c r="A799" s="19"/>
      <c r="B799" s="19"/>
      <c r="C799" s="19"/>
      <c r="D799" s="19"/>
      <c r="E799" s="200"/>
    </row>
    <row r="800" spans="1:5">
      <c r="A800" s="19"/>
      <c r="B800" s="19"/>
      <c r="C800" s="19"/>
      <c r="D800" s="19"/>
      <c r="E800" s="200"/>
    </row>
    <row r="801" spans="1:5">
      <c r="A801" s="19"/>
      <c r="B801" s="19"/>
      <c r="C801" s="19"/>
      <c r="D801" s="19"/>
      <c r="E801" s="200"/>
    </row>
    <row r="802" spans="1:5">
      <c r="A802" s="19"/>
      <c r="B802" s="19"/>
      <c r="C802" s="19"/>
      <c r="D802" s="19"/>
      <c r="E802" s="200"/>
    </row>
    <row r="803" spans="1:5">
      <c r="A803" s="19"/>
      <c r="B803" s="19"/>
      <c r="C803" s="19"/>
      <c r="D803" s="19"/>
      <c r="E803" s="200"/>
    </row>
    <row r="804" spans="1:5">
      <c r="A804" s="19"/>
      <c r="B804" s="19"/>
      <c r="C804" s="19"/>
      <c r="D804" s="19"/>
      <c r="E804" s="200"/>
    </row>
    <row r="805" spans="1:5">
      <c r="A805" s="19"/>
      <c r="B805" s="19"/>
      <c r="C805" s="19"/>
      <c r="D805" s="19"/>
      <c r="E805" s="200"/>
    </row>
    <row r="806" spans="1:5">
      <c r="A806" s="19"/>
      <c r="B806" s="19"/>
      <c r="C806" s="19"/>
      <c r="D806" s="19"/>
      <c r="E806" s="200"/>
    </row>
    <row r="807" spans="1:5">
      <c r="A807" s="19"/>
      <c r="B807" s="19"/>
      <c r="C807" s="19"/>
      <c r="D807" s="19"/>
      <c r="E807" s="200"/>
    </row>
    <row r="808" spans="1:5">
      <c r="A808" s="19"/>
      <c r="B808" s="19"/>
      <c r="C808" s="19"/>
      <c r="D808" s="19"/>
      <c r="E808" s="200"/>
    </row>
    <row r="809" spans="1:5">
      <c r="A809" s="19"/>
      <c r="B809" s="19"/>
      <c r="C809" s="19"/>
      <c r="D809" s="19"/>
      <c r="E809" s="200"/>
    </row>
    <row r="810" spans="1:5">
      <c r="A810" s="19"/>
      <c r="B810" s="19"/>
      <c r="C810" s="19"/>
      <c r="D810" s="19"/>
      <c r="E810" s="200"/>
    </row>
    <row r="811" spans="1:5">
      <c r="A811" s="19"/>
      <c r="B811" s="19"/>
      <c r="C811" s="19"/>
      <c r="D811" s="19"/>
      <c r="E811" s="200"/>
    </row>
    <row r="812" spans="1:5">
      <c r="A812" s="19"/>
      <c r="B812" s="19"/>
      <c r="C812" s="19"/>
      <c r="D812" s="19"/>
      <c r="E812" s="200"/>
    </row>
    <row r="813" spans="1:5">
      <c r="A813" s="19"/>
      <c r="B813" s="19"/>
      <c r="C813" s="19"/>
      <c r="D813" s="19"/>
      <c r="E813" s="200"/>
    </row>
    <row r="814" spans="1:5">
      <c r="A814" s="19"/>
      <c r="B814" s="19"/>
      <c r="C814" s="19"/>
      <c r="D814" s="19"/>
      <c r="E814" s="200"/>
    </row>
    <row r="815" spans="1:5">
      <c r="A815" s="19"/>
      <c r="B815" s="19"/>
      <c r="C815" s="19"/>
      <c r="D815" s="19"/>
      <c r="E815" s="200"/>
    </row>
    <row r="816" spans="1:5">
      <c r="A816" s="19"/>
      <c r="B816" s="19"/>
      <c r="C816" s="19"/>
      <c r="D816" s="19"/>
      <c r="E816" s="200"/>
    </row>
    <row r="817" spans="1:5">
      <c r="A817" s="19"/>
      <c r="B817" s="19"/>
      <c r="C817" s="19"/>
      <c r="D817" s="19"/>
      <c r="E817" s="200"/>
    </row>
    <row r="818" spans="1:5">
      <c r="A818" s="19"/>
      <c r="B818" s="19"/>
      <c r="C818" s="19"/>
      <c r="D818" s="19"/>
      <c r="E818" s="200"/>
    </row>
    <row r="819" spans="1:5">
      <c r="A819" s="19"/>
      <c r="B819" s="19"/>
      <c r="C819" s="19"/>
      <c r="D819" s="19"/>
      <c r="E819" s="200"/>
    </row>
    <row r="820" spans="1:5">
      <c r="A820" s="19"/>
      <c r="B820" s="19"/>
      <c r="C820" s="19"/>
      <c r="D820" s="19"/>
      <c r="E820" s="200"/>
    </row>
    <row r="821" spans="1:5">
      <c r="A821" s="19"/>
      <c r="B821" s="19"/>
      <c r="C821" s="19"/>
      <c r="D821" s="19"/>
      <c r="E821" s="200"/>
    </row>
    <row r="822" spans="1:5">
      <c r="A822" s="19"/>
      <c r="B822" s="19"/>
      <c r="C822" s="19"/>
      <c r="D822" s="19"/>
      <c r="E822" s="200"/>
    </row>
    <row r="823" spans="1:5">
      <c r="A823" s="19"/>
      <c r="B823" s="19"/>
      <c r="C823" s="19"/>
      <c r="D823" s="19"/>
      <c r="E823" s="200"/>
    </row>
    <row r="824" spans="1:5">
      <c r="A824" s="19"/>
      <c r="B824" s="19"/>
      <c r="C824" s="19"/>
      <c r="D824" s="19"/>
      <c r="E824" s="200"/>
    </row>
    <row r="825" spans="1:5">
      <c r="A825" s="19"/>
      <c r="B825" s="19"/>
      <c r="C825" s="19"/>
      <c r="D825" s="19"/>
      <c r="E825" s="200"/>
    </row>
    <row r="826" spans="1:5">
      <c r="A826" s="19"/>
      <c r="B826" s="19"/>
      <c r="C826" s="19"/>
      <c r="D826" s="19"/>
      <c r="E826" s="200"/>
    </row>
    <row r="827" spans="1:5">
      <c r="A827" s="19"/>
      <c r="B827" s="19"/>
      <c r="C827" s="19"/>
      <c r="D827" s="19"/>
      <c r="E827" s="200"/>
    </row>
    <row r="828" spans="1:5">
      <c r="A828" s="19"/>
      <c r="B828" s="19"/>
      <c r="C828" s="19"/>
      <c r="D828" s="19"/>
      <c r="E828" s="200"/>
    </row>
    <row r="829" spans="1:5">
      <c r="A829" s="19"/>
      <c r="B829" s="19"/>
      <c r="C829" s="19"/>
      <c r="D829" s="19"/>
      <c r="E829" s="200"/>
    </row>
    <row r="830" spans="1:5">
      <c r="A830" s="19"/>
      <c r="B830" s="19"/>
      <c r="C830" s="19"/>
      <c r="D830" s="19"/>
      <c r="E830" s="200"/>
    </row>
    <row r="831" spans="1:5">
      <c r="A831" s="19"/>
      <c r="B831" s="19"/>
      <c r="C831" s="19"/>
      <c r="D831" s="19"/>
      <c r="E831" s="200"/>
    </row>
    <row r="832" spans="1:5">
      <c r="A832" s="19"/>
      <c r="B832" s="19"/>
      <c r="C832" s="19"/>
      <c r="D832" s="19"/>
      <c r="E832" s="200"/>
    </row>
    <row r="833" spans="1:5">
      <c r="A833" s="19"/>
      <c r="B833" s="19"/>
      <c r="C833" s="19"/>
      <c r="D833" s="19"/>
      <c r="E833" s="200"/>
    </row>
    <row r="834" spans="1:5">
      <c r="A834" s="19"/>
      <c r="B834" s="19"/>
      <c r="C834" s="19"/>
      <c r="D834" s="19"/>
      <c r="E834" s="200"/>
    </row>
    <row r="835" spans="1:5">
      <c r="A835" s="19"/>
      <c r="B835" s="19"/>
      <c r="C835" s="19"/>
      <c r="D835" s="19"/>
      <c r="E835" s="200"/>
    </row>
    <row r="836" spans="1:5">
      <c r="A836" s="19"/>
      <c r="B836" s="19"/>
      <c r="C836" s="19"/>
      <c r="D836" s="19"/>
      <c r="E836" s="200"/>
    </row>
    <row r="837" spans="1:5">
      <c r="A837" s="19"/>
      <c r="B837" s="19"/>
      <c r="C837" s="19"/>
      <c r="D837" s="19"/>
      <c r="E837" s="200"/>
    </row>
    <row r="838" spans="1:5">
      <c r="A838" s="19"/>
      <c r="B838" s="19"/>
      <c r="C838" s="19"/>
      <c r="D838" s="19"/>
      <c r="E838" s="200"/>
    </row>
    <row r="839" spans="1:5">
      <c r="A839" s="19"/>
      <c r="B839" s="19"/>
      <c r="C839" s="19"/>
      <c r="D839" s="19"/>
      <c r="E839" s="200"/>
    </row>
    <row r="840" spans="1:5">
      <c r="A840" s="19"/>
      <c r="B840" s="19"/>
      <c r="C840" s="19"/>
      <c r="D840" s="19"/>
      <c r="E840" s="200"/>
    </row>
    <row r="841" spans="1:5">
      <c r="A841" s="19"/>
      <c r="B841" s="19"/>
      <c r="C841" s="19"/>
      <c r="D841" s="19"/>
      <c r="E841" s="200"/>
    </row>
    <row r="842" spans="1:5">
      <c r="A842" s="19"/>
      <c r="B842" s="19"/>
      <c r="C842" s="19"/>
      <c r="D842" s="19"/>
      <c r="E842" s="200"/>
    </row>
    <row r="843" spans="1:5">
      <c r="A843" s="19"/>
      <c r="B843" s="19"/>
      <c r="C843" s="19"/>
      <c r="D843" s="19"/>
      <c r="E843" s="200"/>
    </row>
    <row r="844" spans="1:5">
      <c r="A844" s="19"/>
      <c r="B844" s="19"/>
      <c r="C844" s="19"/>
      <c r="D844" s="19"/>
      <c r="E844" s="200"/>
    </row>
    <row r="845" spans="1:5">
      <c r="A845" s="19"/>
      <c r="B845" s="19"/>
      <c r="C845" s="19"/>
      <c r="D845" s="19"/>
      <c r="E845" s="200"/>
    </row>
    <row r="846" spans="1:5">
      <c r="A846" s="19"/>
      <c r="B846" s="19"/>
      <c r="C846" s="19"/>
      <c r="D846" s="19"/>
      <c r="E846" s="200"/>
    </row>
    <row r="847" spans="1:5">
      <c r="A847" s="19"/>
      <c r="B847" s="19"/>
      <c r="C847" s="19"/>
      <c r="D847" s="19"/>
      <c r="E847" s="200"/>
    </row>
    <row r="848" spans="1:5">
      <c r="A848" s="19"/>
      <c r="B848" s="19"/>
      <c r="C848" s="19"/>
      <c r="D848" s="19"/>
      <c r="E848" s="200"/>
    </row>
    <row r="849" spans="1:5">
      <c r="A849" s="19"/>
      <c r="B849" s="19"/>
      <c r="C849" s="19"/>
      <c r="D849" s="19"/>
      <c r="E849" s="200"/>
    </row>
    <row r="850" spans="1:5">
      <c r="A850" s="19"/>
      <c r="B850" s="19"/>
      <c r="C850" s="19"/>
      <c r="D850" s="19"/>
      <c r="E850" s="200"/>
    </row>
    <row r="851" spans="1:5">
      <c r="A851" s="19"/>
      <c r="B851" s="19"/>
      <c r="C851" s="19"/>
      <c r="D851" s="19"/>
      <c r="E851" s="200"/>
    </row>
    <row r="852" spans="1:5">
      <c r="A852" s="19"/>
      <c r="B852" s="19"/>
      <c r="C852" s="19"/>
      <c r="D852" s="19"/>
      <c r="E852" s="200"/>
    </row>
    <row r="853" spans="1:5">
      <c r="A853" s="19"/>
      <c r="B853" s="19"/>
      <c r="C853" s="19"/>
      <c r="D853" s="19"/>
      <c r="E853" s="200"/>
    </row>
    <row r="854" spans="1:5">
      <c r="A854" s="19"/>
      <c r="B854" s="19"/>
      <c r="C854" s="19"/>
      <c r="D854" s="19"/>
      <c r="E854" s="200"/>
    </row>
    <row r="855" spans="1:5">
      <c r="A855" s="19"/>
      <c r="B855" s="19"/>
      <c r="C855" s="19"/>
      <c r="D855" s="19"/>
      <c r="E855" s="200"/>
    </row>
    <row r="856" spans="1:5">
      <c r="A856" s="19"/>
      <c r="B856" s="19"/>
      <c r="C856" s="19"/>
      <c r="D856" s="19"/>
      <c r="E856" s="200"/>
    </row>
    <row r="857" spans="1:5">
      <c r="A857" s="19"/>
      <c r="B857" s="19"/>
      <c r="C857" s="19"/>
      <c r="D857" s="19"/>
      <c r="E857" s="200"/>
    </row>
    <row r="858" spans="1:5">
      <c r="A858" s="19"/>
      <c r="B858" s="19"/>
      <c r="C858" s="19"/>
      <c r="D858" s="19"/>
      <c r="E858" s="200"/>
    </row>
    <row r="859" spans="1:5">
      <c r="A859" s="19"/>
      <c r="B859" s="19"/>
      <c r="C859" s="19"/>
      <c r="D859" s="19"/>
      <c r="E859" s="200"/>
    </row>
    <row r="860" spans="1:5">
      <c r="A860" s="19"/>
      <c r="B860" s="19"/>
      <c r="C860" s="19"/>
      <c r="D860" s="19"/>
      <c r="E860" s="200"/>
    </row>
    <row r="861" spans="1:5">
      <c r="A861" s="19"/>
      <c r="B861" s="19"/>
      <c r="C861" s="19"/>
      <c r="D861" s="19"/>
      <c r="E861" s="200"/>
    </row>
    <row r="862" spans="1:5">
      <c r="A862" s="19"/>
      <c r="B862" s="19"/>
      <c r="C862" s="19"/>
      <c r="D862" s="19"/>
      <c r="E862" s="200"/>
    </row>
    <row r="863" spans="1:5">
      <c r="A863" s="19"/>
      <c r="B863" s="19"/>
      <c r="C863" s="19"/>
      <c r="D863" s="19"/>
      <c r="E863" s="200"/>
    </row>
    <row r="864" spans="1:5">
      <c r="A864" s="19"/>
      <c r="B864" s="19"/>
      <c r="C864" s="19"/>
      <c r="D864" s="19"/>
      <c r="E864" s="200"/>
    </row>
    <row r="865" spans="1:5">
      <c r="A865" s="19"/>
      <c r="B865" s="19"/>
      <c r="C865" s="19"/>
      <c r="D865" s="19"/>
      <c r="E865" s="200"/>
    </row>
    <row r="866" spans="1:5">
      <c r="A866" s="19"/>
      <c r="B866" s="19"/>
      <c r="C866" s="19"/>
      <c r="D866" s="19"/>
      <c r="E866" s="200"/>
    </row>
    <row r="867" spans="1:5">
      <c r="A867" s="19"/>
      <c r="B867" s="19"/>
      <c r="C867" s="19"/>
      <c r="D867" s="19"/>
      <c r="E867" s="200"/>
    </row>
    <row r="868" spans="1:5">
      <c r="A868" s="19"/>
      <c r="B868" s="19"/>
      <c r="C868" s="19"/>
      <c r="D868" s="19"/>
      <c r="E868" s="200"/>
    </row>
    <row r="869" spans="1:5">
      <c r="A869" s="19"/>
      <c r="B869" s="19"/>
      <c r="C869" s="19"/>
      <c r="D869" s="19"/>
      <c r="E869" s="200"/>
    </row>
    <row r="870" spans="1:5">
      <c r="A870" s="19"/>
      <c r="B870" s="19"/>
      <c r="C870" s="19"/>
      <c r="D870" s="19"/>
      <c r="E870" s="200"/>
    </row>
    <row r="871" spans="1:5">
      <c r="A871" s="19"/>
      <c r="B871" s="19"/>
      <c r="C871" s="19"/>
      <c r="D871" s="19"/>
      <c r="E871" s="200"/>
    </row>
    <row r="872" spans="1:5">
      <c r="A872" s="19"/>
      <c r="B872" s="19"/>
      <c r="C872" s="19"/>
      <c r="D872" s="19"/>
      <c r="E872" s="200"/>
    </row>
    <row r="873" spans="1:5">
      <c r="A873" s="19"/>
      <c r="B873" s="19"/>
      <c r="C873" s="19"/>
      <c r="D873" s="19"/>
      <c r="E873" s="200"/>
    </row>
    <row r="874" spans="1:5">
      <c r="A874" s="19"/>
      <c r="B874" s="19"/>
      <c r="C874" s="19"/>
      <c r="D874" s="19"/>
      <c r="E874" s="200"/>
    </row>
    <row r="875" spans="1:5">
      <c r="A875" s="19"/>
      <c r="B875" s="19"/>
      <c r="C875" s="19"/>
      <c r="D875" s="19"/>
      <c r="E875" s="200"/>
    </row>
    <row r="876" spans="1:5">
      <c r="A876" s="19"/>
      <c r="B876" s="19"/>
      <c r="C876" s="19"/>
      <c r="D876" s="19"/>
      <c r="E876" s="200"/>
    </row>
    <row r="877" spans="1:5">
      <c r="A877" s="19"/>
      <c r="B877" s="19"/>
      <c r="C877" s="19"/>
      <c r="D877" s="19"/>
      <c r="E877" s="200"/>
    </row>
    <row r="878" spans="1:5">
      <c r="A878" s="19"/>
      <c r="B878" s="19"/>
      <c r="C878" s="19"/>
      <c r="D878" s="19"/>
      <c r="E878" s="200"/>
    </row>
    <row r="879" spans="1:5">
      <c r="A879" s="19"/>
      <c r="B879" s="19"/>
      <c r="C879" s="19"/>
      <c r="D879" s="19"/>
      <c r="E879" s="200"/>
    </row>
    <row r="880" spans="1:5">
      <c r="A880" s="19"/>
      <c r="B880" s="19"/>
      <c r="C880" s="19"/>
      <c r="D880" s="19"/>
      <c r="E880" s="200"/>
    </row>
    <row r="881" spans="1:5">
      <c r="A881" s="19"/>
      <c r="B881" s="19"/>
      <c r="C881" s="19"/>
      <c r="D881" s="19"/>
      <c r="E881" s="200"/>
    </row>
    <row r="882" spans="1:5">
      <c r="A882" s="19"/>
      <c r="B882" s="19"/>
      <c r="C882" s="19"/>
      <c r="D882" s="19"/>
      <c r="E882" s="200"/>
    </row>
    <row r="883" spans="1:5">
      <c r="A883" s="19"/>
      <c r="B883" s="19"/>
      <c r="C883" s="19"/>
      <c r="D883" s="19"/>
      <c r="E883" s="200"/>
    </row>
    <row r="884" spans="1:5">
      <c r="A884" s="19"/>
      <c r="B884" s="19"/>
      <c r="C884" s="19"/>
      <c r="D884" s="19"/>
      <c r="E884" s="200"/>
    </row>
    <row r="885" spans="1:5">
      <c r="A885" s="19"/>
      <c r="B885" s="19"/>
      <c r="C885" s="19"/>
      <c r="D885" s="19"/>
      <c r="E885" s="200"/>
    </row>
    <row r="886" spans="1:5">
      <c r="A886" s="19"/>
      <c r="B886" s="19"/>
      <c r="C886" s="19"/>
      <c r="D886" s="19"/>
      <c r="E886" s="200"/>
    </row>
    <row r="887" spans="1:5">
      <c r="A887" s="19"/>
      <c r="B887" s="19"/>
      <c r="C887" s="19"/>
      <c r="D887" s="19"/>
      <c r="E887" s="200"/>
    </row>
    <row r="888" spans="1:5">
      <c r="A888" s="19"/>
      <c r="B888" s="19"/>
      <c r="C888" s="19"/>
      <c r="D888" s="19"/>
      <c r="E888" s="200"/>
    </row>
    <row r="889" spans="1:5">
      <c r="A889" s="19"/>
      <c r="B889" s="19"/>
      <c r="C889" s="19"/>
      <c r="D889" s="19"/>
      <c r="E889" s="200"/>
    </row>
    <row r="890" spans="1:5">
      <c r="A890" s="19"/>
      <c r="B890" s="19"/>
      <c r="C890" s="19"/>
      <c r="D890" s="19"/>
      <c r="E890" s="200"/>
    </row>
    <row r="891" spans="1:5">
      <c r="A891" s="19"/>
      <c r="B891" s="19"/>
      <c r="C891" s="19"/>
      <c r="D891" s="19"/>
      <c r="E891" s="200"/>
    </row>
    <row r="892" spans="1:5">
      <c r="A892" s="19"/>
      <c r="B892" s="19"/>
      <c r="C892" s="19"/>
      <c r="D892" s="19"/>
      <c r="E892" s="200"/>
    </row>
    <row r="893" spans="1:5">
      <c r="A893" s="19"/>
      <c r="B893" s="19"/>
      <c r="C893" s="19"/>
      <c r="D893" s="19"/>
      <c r="E893" s="200"/>
    </row>
    <row r="894" spans="1:5">
      <c r="A894" s="19"/>
      <c r="B894" s="19"/>
      <c r="C894" s="19"/>
      <c r="D894" s="19"/>
      <c r="E894" s="200"/>
    </row>
    <row r="895" spans="1:5">
      <c r="A895" s="19"/>
      <c r="B895" s="19"/>
      <c r="C895" s="19"/>
      <c r="D895" s="19"/>
      <c r="E895" s="200"/>
    </row>
    <row r="896" spans="1:5">
      <c r="A896" s="19"/>
      <c r="B896" s="19"/>
      <c r="C896" s="19"/>
      <c r="D896" s="19"/>
      <c r="E896" s="200"/>
    </row>
    <row r="897" spans="1:5">
      <c r="A897" s="19"/>
      <c r="B897" s="19"/>
      <c r="C897" s="19"/>
      <c r="D897" s="19"/>
      <c r="E897" s="200"/>
    </row>
    <row r="898" spans="1:5">
      <c r="A898" s="19"/>
      <c r="B898" s="19"/>
      <c r="C898" s="19"/>
      <c r="D898" s="19"/>
      <c r="E898" s="200"/>
    </row>
    <row r="899" spans="1:5">
      <c r="A899" s="19"/>
      <c r="B899" s="19"/>
      <c r="C899" s="19"/>
      <c r="D899" s="19"/>
      <c r="E899" s="200"/>
    </row>
    <row r="900" spans="1:5">
      <c r="A900" s="19"/>
      <c r="B900" s="19"/>
      <c r="C900" s="19"/>
      <c r="D900" s="19"/>
      <c r="E900" s="200"/>
    </row>
    <row r="901" spans="1:5">
      <c r="A901" s="19"/>
      <c r="B901" s="19"/>
      <c r="C901" s="19"/>
      <c r="D901" s="19"/>
      <c r="E901" s="200"/>
    </row>
    <row r="902" spans="1:5">
      <c r="A902" s="19"/>
      <c r="B902" s="19"/>
      <c r="C902" s="19"/>
      <c r="D902" s="19"/>
      <c r="E902" s="200"/>
    </row>
    <row r="903" spans="1:5">
      <c r="A903" s="19"/>
      <c r="B903" s="19"/>
      <c r="C903" s="19"/>
      <c r="D903" s="19"/>
      <c r="E903" s="200"/>
    </row>
    <row r="904" spans="1:5">
      <c r="A904" s="19"/>
      <c r="B904" s="19"/>
      <c r="C904" s="19"/>
      <c r="D904" s="19"/>
      <c r="E904" s="200"/>
    </row>
    <row r="905" spans="1:5">
      <c r="A905" s="19"/>
      <c r="B905" s="19"/>
      <c r="C905" s="19"/>
      <c r="D905" s="19"/>
      <c r="E905" s="200"/>
    </row>
    <row r="906" spans="1:5">
      <c r="A906" s="19"/>
      <c r="B906" s="19"/>
      <c r="C906" s="19"/>
      <c r="D906" s="19"/>
      <c r="E906" s="200"/>
    </row>
    <row r="907" spans="1:5">
      <c r="A907" s="19"/>
      <c r="B907" s="19"/>
      <c r="C907" s="19"/>
      <c r="D907" s="19"/>
      <c r="E907" s="200"/>
    </row>
    <row r="908" spans="1:5">
      <c r="A908" s="19"/>
      <c r="B908" s="19"/>
      <c r="C908" s="19"/>
      <c r="D908" s="19"/>
      <c r="E908" s="200"/>
    </row>
    <row r="909" spans="1:5">
      <c r="A909" s="19"/>
      <c r="B909" s="19"/>
      <c r="C909" s="19"/>
      <c r="D909" s="19"/>
      <c r="E909" s="200"/>
    </row>
    <row r="910" spans="1:5">
      <c r="A910" s="19"/>
      <c r="B910" s="19"/>
      <c r="C910" s="19"/>
      <c r="D910" s="19"/>
      <c r="E910" s="200"/>
    </row>
    <row r="911" spans="1:5">
      <c r="A911" s="19"/>
      <c r="B911" s="19"/>
      <c r="C911" s="19"/>
      <c r="D911" s="19"/>
      <c r="E911" s="200"/>
    </row>
    <row r="912" spans="1:5">
      <c r="A912" s="19"/>
      <c r="B912" s="19"/>
      <c r="C912" s="19"/>
      <c r="D912" s="19"/>
      <c r="E912" s="200"/>
    </row>
    <row r="913" spans="1:5">
      <c r="A913" s="19"/>
      <c r="B913" s="19"/>
      <c r="C913" s="19"/>
      <c r="D913" s="19"/>
      <c r="E913" s="200"/>
    </row>
    <row r="914" spans="1:5">
      <c r="A914" s="19"/>
      <c r="B914" s="19"/>
      <c r="C914" s="19"/>
      <c r="D914" s="19"/>
      <c r="E914" s="200"/>
    </row>
    <row r="915" spans="1:5">
      <c r="A915" s="19"/>
      <c r="B915" s="19"/>
      <c r="C915" s="19"/>
      <c r="D915" s="19"/>
      <c r="E915" s="200"/>
    </row>
    <row r="916" spans="1:5">
      <c r="A916" s="19"/>
      <c r="B916" s="19"/>
      <c r="C916" s="19"/>
      <c r="D916" s="19"/>
      <c r="E916" s="200"/>
    </row>
    <row r="917" spans="1:5">
      <c r="A917" s="19"/>
      <c r="B917" s="19"/>
      <c r="C917" s="19"/>
      <c r="D917" s="19"/>
      <c r="E917" s="200"/>
    </row>
    <row r="918" spans="1:5">
      <c r="A918" s="19"/>
      <c r="B918" s="19"/>
      <c r="C918" s="19"/>
      <c r="D918" s="19"/>
      <c r="E918" s="200"/>
    </row>
    <row r="919" spans="1:5">
      <c r="A919" s="19"/>
      <c r="B919" s="19"/>
      <c r="C919" s="19"/>
      <c r="D919" s="19"/>
      <c r="E919" s="200"/>
    </row>
    <row r="920" spans="1:5">
      <c r="A920" s="19"/>
      <c r="B920" s="19"/>
      <c r="C920" s="19"/>
      <c r="D920" s="19"/>
      <c r="E920" s="200"/>
    </row>
    <row r="921" spans="1:5">
      <c r="A921" s="19"/>
      <c r="B921" s="19"/>
      <c r="C921" s="19"/>
      <c r="D921" s="19"/>
      <c r="E921" s="200"/>
    </row>
    <row r="922" spans="1:5">
      <c r="A922" s="19"/>
      <c r="B922" s="19"/>
      <c r="C922" s="19"/>
      <c r="D922" s="19"/>
      <c r="E922" s="200"/>
    </row>
    <row r="923" spans="1:5">
      <c r="A923" s="19"/>
      <c r="B923" s="19"/>
      <c r="C923" s="19"/>
      <c r="D923" s="19"/>
      <c r="E923" s="200"/>
    </row>
    <row r="924" spans="1:5">
      <c r="A924" s="19"/>
      <c r="B924" s="19"/>
      <c r="C924" s="19"/>
      <c r="D924" s="19"/>
      <c r="E924" s="200"/>
    </row>
    <row r="925" spans="1:5">
      <c r="A925" s="19"/>
      <c r="B925" s="19"/>
      <c r="C925" s="19"/>
      <c r="D925" s="19"/>
      <c r="E925" s="200"/>
    </row>
    <row r="926" spans="1:5">
      <c r="A926" s="19"/>
      <c r="B926" s="19"/>
      <c r="C926" s="19"/>
      <c r="D926" s="19"/>
      <c r="E926" s="200"/>
    </row>
    <row r="927" spans="1:5">
      <c r="A927" s="19"/>
      <c r="B927" s="19"/>
      <c r="C927" s="19"/>
      <c r="D927" s="19"/>
      <c r="E927" s="200"/>
    </row>
    <row r="928" spans="1:5">
      <c r="A928" s="19"/>
      <c r="B928" s="19"/>
      <c r="C928" s="19"/>
      <c r="D928" s="19"/>
      <c r="E928" s="200"/>
    </row>
    <row r="929" spans="1:5">
      <c r="A929" s="19"/>
      <c r="B929" s="19"/>
      <c r="C929" s="19"/>
      <c r="D929" s="19"/>
      <c r="E929" s="200"/>
    </row>
    <row r="930" spans="1:5">
      <c r="A930" s="19"/>
      <c r="B930" s="19"/>
      <c r="C930" s="19"/>
      <c r="D930" s="19"/>
      <c r="E930" s="200"/>
    </row>
    <row r="931" spans="1:5">
      <c r="A931" s="19"/>
      <c r="B931" s="19"/>
      <c r="C931" s="19"/>
      <c r="D931" s="19"/>
      <c r="E931" s="200"/>
    </row>
    <row r="932" spans="1:5">
      <c r="A932" s="19"/>
      <c r="B932" s="19"/>
      <c r="C932" s="19"/>
      <c r="D932" s="19"/>
      <c r="E932" s="200"/>
    </row>
    <row r="933" spans="1:5">
      <c r="A933" s="19"/>
      <c r="B933" s="19"/>
      <c r="C933" s="19"/>
      <c r="D933" s="19"/>
      <c r="E933" s="200"/>
    </row>
    <row r="934" spans="1:5">
      <c r="A934" s="19"/>
      <c r="B934" s="19"/>
      <c r="C934" s="19"/>
      <c r="D934" s="19"/>
      <c r="E934" s="200"/>
    </row>
    <row r="935" spans="1:5">
      <c r="A935" s="19"/>
      <c r="B935" s="19"/>
      <c r="C935" s="19"/>
      <c r="D935" s="19"/>
      <c r="E935" s="200"/>
    </row>
    <row r="936" spans="1:5">
      <c r="A936" s="19"/>
      <c r="B936" s="19"/>
      <c r="C936" s="19"/>
      <c r="D936" s="19"/>
      <c r="E936" s="200"/>
    </row>
    <row r="937" spans="1:5">
      <c r="A937" s="19"/>
      <c r="B937" s="19"/>
      <c r="C937" s="19"/>
      <c r="D937" s="19"/>
      <c r="E937" s="200"/>
    </row>
    <row r="938" spans="1:5">
      <c r="A938" s="19"/>
      <c r="B938" s="19"/>
      <c r="C938" s="19"/>
      <c r="D938" s="19"/>
      <c r="E938" s="200"/>
    </row>
    <row r="939" spans="1:5">
      <c r="A939" s="19"/>
      <c r="B939" s="19"/>
      <c r="C939" s="19"/>
      <c r="D939" s="19"/>
      <c r="E939" s="200"/>
    </row>
    <row r="940" spans="1:5">
      <c r="A940" s="19"/>
      <c r="B940" s="19"/>
      <c r="C940" s="19"/>
      <c r="D940" s="19"/>
      <c r="E940" s="200"/>
    </row>
    <row r="941" spans="1:5">
      <c r="A941" s="19"/>
      <c r="B941" s="19"/>
      <c r="C941" s="19"/>
      <c r="D941" s="19"/>
      <c r="E941" s="200"/>
    </row>
    <row r="942" spans="1:5">
      <c r="A942" s="19"/>
      <c r="B942" s="19"/>
      <c r="C942" s="19"/>
      <c r="D942" s="19"/>
      <c r="E942" s="200"/>
    </row>
    <row r="943" spans="1:5">
      <c r="A943" s="19"/>
      <c r="B943" s="19"/>
      <c r="C943" s="19"/>
      <c r="D943" s="19"/>
      <c r="E943" s="200"/>
    </row>
    <row r="944" spans="1:5">
      <c r="A944" s="19"/>
      <c r="B944" s="19"/>
      <c r="C944" s="19"/>
      <c r="D944" s="19"/>
      <c r="E944" s="200"/>
    </row>
    <row r="945" spans="1:5">
      <c r="A945" s="19"/>
      <c r="B945" s="19"/>
      <c r="C945" s="19"/>
      <c r="D945" s="19"/>
      <c r="E945" s="200"/>
    </row>
    <row r="946" spans="1:5">
      <c r="A946" s="19"/>
      <c r="B946" s="19"/>
      <c r="C946" s="19"/>
      <c r="D946" s="19"/>
      <c r="E946" s="200"/>
    </row>
    <row r="947" spans="1:5">
      <c r="A947" s="19"/>
      <c r="B947" s="19"/>
      <c r="C947" s="19"/>
      <c r="D947" s="19"/>
      <c r="E947" s="200"/>
    </row>
    <row r="948" spans="1:5">
      <c r="A948" s="19"/>
      <c r="B948" s="19"/>
      <c r="C948" s="19"/>
      <c r="D948" s="19"/>
      <c r="E948" s="200"/>
    </row>
    <row r="949" spans="1:5">
      <c r="A949" s="19"/>
      <c r="B949" s="19"/>
      <c r="C949" s="19"/>
      <c r="D949" s="19"/>
      <c r="E949" s="200"/>
    </row>
    <row r="950" spans="1:5">
      <c r="A950" s="19"/>
      <c r="B950" s="19"/>
      <c r="C950" s="19"/>
      <c r="D950" s="19"/>
      <c r="E950" s="200"/>
    </row>
    <row r="951" spans="1:5">
      <c r="A951" s="19"/>
      <c r="B951" s="19"/>
      <c r="C951" s="19"/>
      <c r="D951" s="19"/>
      <c r="E951" s="200"/>
    </row>
    <row r="952" spans="1:5">
      <c r="A952" s="19"/>
      <c r="B952" s="19"/>
      <c r="C952" s="19"/>
      <c r="D952" s="19"/>
      <c r="E952" s="200"/>
    </row>
    <row r="953" spans="1:5">
      <c r="A953" s="19"/>
      <c r="B953" s="19"/>
      <c r="C953" s="19"/>
      <c r="D953" s="19"/>
      <c r="E953" s="200"/>
    </row>
    <row r="954" spans="1:5">
      <c r="A954" s="19"/>
      <c r="B954" s="19"/>
      <c r="C954" s="19"/>
      <c r="D954" s="19"/>
      <c r="E954" s="200"/>
    </row>
    <row r="955" spans="1:5">
      <c r="A955" s="19"/>
      <c r="B955" s="19"/>
      <c r="C955" s="19"/>
      <c r="D955" s="19"/>
      <c r="E955" s="200"/>
    </row>
    <row r="956" spans="1:5">
      <c r="A956" s="19"/>
      <c r="B956" s="19"/>
      <c r="C956" s="19"/>
      <c r="D956" s="19"/>
      <c r="E956" s="200"/>
    </row>
    <row r="957" spans="1:5">
      <c r="A957" s="19"/>
      <c r="B957" s="19"/>
      <c r="C957" s="19"/>
      <c r="D957" s="19"/>
      <c r="E957" s="200"/>
    </row>
    <row r="958" spans="1:5">
      <c r="A958" s="19"/>
      <c r="B958" s="19"/>
      <c r="C958" s="19"/>
      <c r="D958" s="19"/>
      <c r="E958" s="200"/>
    </row>
    <row r="959" spans="1:5">
      <c r="A959" s="19"/>
      <c r="B959" s="19"/>
      <c r="C959" s="19"/>
      <c r="D959" s="19"/>
      <c r="E959" s="200"/>
    </row>
    <row r="960" spans="1:5">
      <c r="A960" s="19"/>
      <c r="B960" s="19"/>
      <c r="C960" s="19"/>
      <c r="D960" s="19"/>
      <c r="E960" s="200"/>
    </row>
    <row r="961" spans="1:5">
      <c r="A961" s="19"/>
      <c r="B961" s="19"/>
      <c r="C961" s="19"/>
      <c r="D961" s="19"/>
      <c r="E961" s="200"/>
    </row>
    <row r="962" spans="1:5">
      <c r="A962" s="19"/>
      <c r="B962" s="19"/>
      <c r="C962" s="19"/>
      <c r="D962" s="19"/>
      <c r="E962" s="200"/>
    </row>
    <row r="963" spans="1:5">
      <c r="A963" s="19"/>
      <c r="B963" s="19"/>
      <c r="C963" s="19"/>
      <c r="D963" s="19"/>
      <c r="E963" s="200"/>
    </row>
    <row r="964" spans="1:5">
      <c r="A964" s="19"/>
      <c r="B964" s="19"/>
      <c r="C964" s="19"/>
      <c r="D964" s="19"/>
      <c r="E964" s="200"/>
    </row>
    <row r="965" spans="1:5">
      <c r="A965" s="19"/>
      <c r="B965" s="19"/>
      <c r="C965" s="19"/>
      <c r="D965" s="19"/>
      <c r="E965" s="200"/>
    </row>
    <row r="966" spans="1:5">
      <c r="A966" s="19"/>
      <c r="B966" s="19"/>
      <c r="C966" s="19"/>
      <c r="D966" s="19"/>
      <c r="E966" s="200"/>
    </row>
    <row r="967" spans="1:5">
      <c r="A967" s="19"/>
      <c r="B967" s="19"/>
      <c r="C967" s="19"/>
      <c r="D967" s="19"/>
      <c r="E967" s="200"/>
    </row>
    <row r="968" spans="1:5">
      <c r="A968" s="19"/>
      <c r="B968" s="19"/>
      <c r="C968" s="19"/>
      <c r="D968" s="19"/>
      <c r="E968" s="200"/>
    </row>
    <row r="969" spans="1:5">
      <c r="A969" s="19"/>
      <c r="B969" s="19"/>
      <c r="C969" s="19"/>
      <c r="D969" s="19"/>
      <c r="E969" s="200"/>
    </row>
    <row r="970" spans="1:5">
      <c r="A970" s="19"/>
      <c r="B970" s="19"/>
      <c r="C970" s="19"/>
      <c r="D970" s="19"/>
      <c r="E970" s="200"/>
    </row>
    <row r="971" spans="1:5">
      <c r="A971" s="19"/>
      <c r="B971" s="19"/>
      <c r="C971" s="19"/>
      <c r="D971" s="19"/>
      <c r="E971" s="200"/>
    </row>
    <row r="972" spans="1:5">
      <c r="A972" s="19"/>
      <c r="B972" s="19"/>
      <c r="C972" s="19"/>
      <c r="D972" s="19"/>
      <c r="E972" s="200"/>
    </row>
    <row r="973" spans="1:5">
      <c r="A973" s="19"/>
      <c r="B973" s="19"/>
      <c r="C973" s="19"/>
      <c r="D973" s="19"/>
      <c r="E973" s="200"/>
    </row>
    <row r="974" spans="1:5">
      <c r="A974" s="19"/>
      <c r="B974" s="19"/>
      <c r="C974" s="19"/>
      <c r="D974" s="19"/>
      <c r="E974" s="200"/>
    </row>
    <row r="975" spans="1:5">
      <c r="A975" s="19"/>
      <c r="B975" s="19"/>
      <c r="C975" s="19"/>
      <c r="D975" s="19"/>
      <c r="E975" s="200"/>
    </row>
    <row r="976" spans="1:5">
      <c r="A976" s="19"/>
      <c r="B976" s="19"/>
      <c r="C976" s="19"/>
      <c r="D976" s="19"/>
      <c r="E976" s="200"/>
    </row>
    <row r="977" spans="1:5">
      <c r="A977" s="19"/>
      <c r="B977" s="19"/>
      <c r="C977" s="19"/>
      <c r="D977" s="19"/>
      <c r="E977" s="200"/>
    </row>
    <row r="978" spans="1:5">
      <c r="A978" s="19"/>
      <c r="B978" s="19"/>
      <c r="C978" s="19"/>
      <c r="D978" s="19"/>
      <c r="E978" s="200"/>
    </row>
    <row r="979" spans="1:5">
      <c r="A979" s="19"/>
      <c r="B979" s="19"/>
      <c r="C979" s="19"/>
      <c r="D979" s="19"/>
      <c r="E979" s="200"/>
    </row>
    <row r="980" spans="1:5">
      <c r="A980" s="19"/>
      <c r="B980" s="19"/>
      <c r="C980" s="19"/>
      <c r="D980" s="19"/>
      <c r="E980" s="200"/>
    </row>
    <row r="981" spans="1:5">
      <c r="A981" s="19"/>
      <c r="B981" s="19"/>
      <c r="C981" s="19"/>
      <c r="D981" s="19"/>
      <c r="E981" s="200"/>
    </row>
    <row r="982" spans="1:5">
      <c r="A982" s="19"/>
      <c r="B982" s="19"/>
      <c r="C982" s="19"/>
      <c r="D982" s="19"/>
      <c r="E982" s="200"/>
    </row>
    <row r="983" spans="1:5">
      <c r="A983" s="19"/>
      <c r="B983" s="19"/>
      <c r="C983" s="19"/>
      <c r="D983" s="19"/>
      <c r="E983" s="200"/>
    </row>
    <row r="984" spans="1:5">
      <c r="A984" s="19"/>
      <c r="B984" s="19"/>
      <c r="C984" s="19"/>
      <c r="D984" s="19"/>
      <c r="E984" s="200"/>
    </row>
    <row r="985" spans="1:5">
      <c r="A985" s="19"/>
      <c r="B985" s="19"/>
      <c r="C985" s="19"/>
      <c r="D985" s="19"/>
      <c r="E985" s="200"/>
    </row>
    <row r="986" spans="1:5">
      <c r="A986" s="19"/>
      <c r="B986" s="19"/>
      <c r="C986" s="19"/>
      <c r="D986" s="19"/>
      <c r="E986" s="200"/>
    </row>
    <row r="987" spans="1:5">
      <c r="A987" s="19"/>
      <c r="B987" s="19"/>
      <c r="C987" s="19"/>
      <c r="D987" s="19"/>
      <c r="E987" s="200"/>
    </row>
  </sheetData>
  <sheetProtection algorithmName="SHA-512" hashValue="pomhaBO/1dl60DV0QPAFKK77VsmVyFeC1D8ufjuVFK4nkqtO4y1b5WsPRKnH2DKrx1rJZwd8nCiGpz0byvgjZQ==" saltValue="HR0Bxk3zuFFvG3WWsra9Rg==" spinCount="100000" sheet="1" objects="1" scenarios="1" autoFilter="0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4"/>
  <dimension ref="A1:J20"/>
  <sheetViews>
    <sheetView workbookViewId="0">
      <selection activeCell="J1" sqref="J1"/>
    </sheetView>
  </sheetViews>
  <sheetFormatPr baseColWidth="10" defaultRowHeight="16"/>
  <cols>
    <col min="1" max="1" width="27.33203125" style="159" bestFit="1" customWidth="1"/>
    <col min="2" max="3" width="11" style="159"/>
    <col min="4" max="4" width="27.1640625" style="159" bestFit="1" customWidth="1"/>
    <col min="5" max="5" width="11" style="159"/>
  </cols>
  <sheetData>
    <row r="1" spans="1:10">
      <c r="A1" s="159" t="str">
        <f>IF([5]DER_RESP_CS!E3=0,"",[5]DER_RESP_CS!E3)</f>
        <v>Dupont Nicolas |N0123300</v>
      </c>
      <c r="B1" s="159" t="str">
        <f>IF([5]DER_RESP_CS!E3=0,"",[5]DER_RESP_CS!H3)</f>
        <v>NHA-32</v>
      </c>
      <c r="D1" s="159" t="str">
        <f>IF([5]DER_ADMIN_CS!E3=0,"",[5]DER_ADMIN_CS!E3)</f>
        <v>Durant Robert |N0122789</v>
      </c>
      <c r="E1" s="159" t="str">
        <f>IF([5]DER_ADMIN_CS!E3=0,"",[5]DER_ADMIN_CS!H3)</f>
        <v>NHA-32</v>
      </c>
      <c r="J1" s="166"/>
    </row>
    <row r="2" spans="1:10">
      <c r="A2" s="159" t="str">
        <f>IF([5]DER_RESP_CS!E4=0,"",[5]DER_RESP_CS!E4)</f>
        <v/>
      </c>
      <c r="B2" s="159" t="str">
        <f>IF([5]DER_RESP_CS!E4=0,"",[5]DER_RESP_CS!H4)</f>
        <v/>
      </c>
      <c r="D2" s="159" t="str">
        <f>IF([5]DER_ADMIN_CS!E4=0,"",[5]DER_ADMIN_CS!E4)</f>
        <v/>
      </c>
      <c r="E2" s="159" t="str">
        <f>IF([5]DER_ADMIN_CS!E4=0,"",[5]DER_ADMIN_CS!H4)</f>
        <v/>
      </c>
    </row>
    <row r="3" spans="1:10">
      <c r="A3" s="159" t="str">
        <f>IF([5]DER_RESP_CS!E5=0,"",[5]DER_RESP_CS!E5)</f>
        <v/>
      </c>
      <c r="B3" s="159" t="str">
        <f>IF([5]DER_RESP_CS!E5=0,"",[5]DER_RESP_CS!H5)</f>
        <v/>
      </c>
      <c r="D3" s="159" t="str">
        <f>IF([5]DER_ADMIN_CS!E5=0,"",[5]DER_ADMIN_CS!E5)</f>
        <v/>
      </c>
      <c r="E3" s="159" t="str">
        <f>IF([5]DER_ADMIN_CS!E5=0,"",[5]DER_ADMIN_CS!H5)</f>
        <v/>
      </c>
    </row>
    <row r="4" spans="1:10">
      <c r="A4" s="159" t="str">
        <f>IF([5]DER_RESP_CS!E6=0,"",[5]DER_RESP_CS!E6)</f>
        <v/>
      </c>
      <c r="B4" s="159" t="str">
        <f>IF([5]DER_RESP_CS!E6=0,"",[5]DER_RESP_CS!H6)</f>
        <v/>
      </c>
      <c r="D4" s="159" t="str">
        <f>IF([5]DER_ADMIN_CS!E6=0,"",[5]DER_ADMIN_CS!E6)</f>
        <v/>
      </c>
      <c r="E4" s="159" t="str">
        <f>IF([5]DER_ADMIN_CS!E6=0,"",[5]DER_ADMIN_CS!H6)</f>
        <v/>
      </c>
    </row>
    <row r="5" spans="1:10">
      <c r="A5" s="159" t="str">
        <f>IF([5]DER_RESP_CS!E7=0,"",[5]DER_RESP_CS!E7)</f>
        <v/>
      </c>
      <c r="B5" s="159" t="str">
        <f>IF([5]DER_RESP_CS!E7=0,"",[5]DER_RESP_CS!H7)</f>
        <v/>
      </c>
      <c r="D5" s="159" t="str">
        <f>IF([5]DER_ADMIN_CS!E7=0,"",[5]DER_ADMIN_CS!E7)</f>
        <v/>
      </c>
      <c r="E5" s="159" t="str">
        <f>IF([5]DER_ADMIN_CS!E7=0,"",[5]DER_ADMIN_CS!H7)</f>
        <v/>
      </c>
    </row>
    <row r="6" spans="1:10">
      <c r="A6" s="159" t="str">
        <f>IF([5]DER_RESP_CS!E8=0,"",[5]DER_RESP_CS!E8)</f>
        <v/>
      </c>
      <c r="B6" s="159" t="str">
        <f>IF([5]DER_RESP_CS!E8=0,"",[5]DER_RESP_CS!H8)</f>
        <v/>
      </c>
      <c r="D6" s="159" t="str">
        <f>IF([5]DER_ADMIN_CS!E8=0,"",[5]DER_ADMIN_CS!E8)</f>
        <v/>
      </c>
      <c r="E6" s="159" t="str">
        <f>IF([5]DER_ADMIN_CS!E8=0,"",[5]DER_ADMIN_CS!H8)</f>
        <v/>
      </c>
    </row>
    <row r="7" spans="1:10">
      <c r="A7" s="159" t="str">
        <f>IF([5]DER_RESP_CS!E9=0,"",[5]DER_RESP_CS!E9)</f>
        <v/>
      </c>
      <c r="B7" s="159" t="str">
        <f>IF([5]DER_RESP_CS!E9=0,"",[5]DER_RESP_CS!H9)</f>
        <v/>
      </c>
      <c r="D7" s="159" t="str">
        <f>IF([5]DER_ADMIN_CS!E9=0,"",[5]DER_ADMIN_CS!E9)</f>
        <v/>
      </c>
      <c r="E7" s="159" t="str">
        <f>IF([5]DER_ADMIN_CS!E9=0,"",[5]DER_ADMIN_CS!H9)</f>
        <v/>
      </c>
    </row>
    <row r="8" spans="1:10">
      <c r="A8" s="159" t="str">
        <f>IF([5]DER_RESP_CS!E10=0,"",[5]DER_RESP_CS!E10)</f>
        <v/>
      </c>
      <c r="B8" s="159" t="str">
        <f>IF([5]DER_RESP_CS!E10=0,"",[5]DER_RESP_CS!H10)</f>
        <v/>
      </c>
      <c r="D8" s="159" t="str">
        <f>IF([5]DER_ADMIN_CS!E10=0,"",[5]DER_ADMIN_CS!E10)</f>
        <v/>
      </c>
      <c r="E8" s="159" t="str">
        <f>IF([5]DER_ADMIN_CS!E10=0,"",[5]DER_ADMIN_CS!H10)</f>
        <v/>
      </c>
    </row>
    <row r="9" spans="1:10">
      <c r="A9" s="159" t="str">
        <f>IF([5]DER_RESP_CS!E11=0,"",[5]DER_RESP_CS!E11)</f>
        <v/>
      </c>
      <c r="B9" s="159" t="str">
        <f>IF([5]DER_RESP_CS!E11=0,"",[5]DER_RESP_CS!H11)</f>
        <v/>
      </c>
      <c r="D9" s="159" t="str">
        <f>IF([5]DER_ADMIN_CS!E11=0,"",[5]DER_ADMIN_CS!E11)</f>
        <v/>
      </c>
      <c r="E9" s="159" t="str">
        <f>IF([5]DER_ADMIN_CS!E11=0,"",[5]DER_ADMIN_CS!H11)</f>
        <v/>
      </c>
    </row>
    <row r="10" spans="1:10">
      <c r="A10" s="159" t="str">
        <f>IF([5]DER_RESP_CS!E12=0,"",[5]DER_RESP_CS!E12)</f>
        <v/>
      </c>
      <c r="B10" s="159" t="str">
        <f>IF([5]DER_RESP_CS!E12=0,"",[5]DER_RESP_CS!H12)</f>
        <v/>
      </c>
      <c r="D10" s="159" t="str">
        <f>IF([5]DER_ADMIN_CS!E12=0,"",[5]DER_ADMIN_CS!E12)</f>
        <v/>
      </c>
      <c r="E10" s="159" t="str">
        <f>IF([5]DER_ADMIN_CS!E12=0,"",[5]DER_ADMIN_CS!H12)</f>
        <v/>
      </c>
    </row>
    <row r="11" spans="1:10">
      <c r="A11" s="159" t="str">
        <f>IF([5]DER_RESP_CS!E13=0,"",[5]DER_RESP_CS!E13)</f>
        <v/>
      </c>
      <c r="B11" s="159" t="str">
        <f>IF([5]DER_RESP_CS!E13=0,"",[5]DER_RESP_CS!H13)</f>
        <v/>
      </c>
      <c r="D11" s="159" t="str">
        <f>IF([5]DER_ADMIN_CS!E13=0,"",[5]DER_ADMIN_CS!E13)</f>
        <v/>
      </c>
      <c r="E11" s="159" t="str">
        <f>IF([5]DER_ADMIN_CS!E13=0,"",[5]DER_ADMIN_CS!H13)</f>
        <v/>
      </c>
    </row>
    <row r="12" spans="1:10">
      <c r="A12" s="159" t="str">
        <f>IF([5]DER_RESP_CS!E14=0,"",[5]DER_RESP_CS!E14)</f>
        <v/>
      </c>
      <c r="B12" s="159" t="str">
        <f>IF([5]DER_RESP_CS!E14=0,"",[5]DER_RESP_CS!H14)</f>
        <v/>
      </c>
      <c r="D12" s="159" t="str">
        <f>IF([5]DER_ADMIN_CS!E14=0,"",[5]DER_ADMIN_CS!E14)</f>
        <v/>
      </c>
      <c r="E12" s="159" t="str">
        <f>IF([5]DER_ADMIN_CS!E14=0,"",[5]DER_ADMIN_CS!H14)</f>
        <v/>
      </c>
    </row>
    <row r="13" spans="1:10">
      <c r="A13" s="159" t="str">
        <f>IF([5]DER_RESP_CS!E15=0,"",[5]DER_RESP_CS!E15)</f>
        <v/>
      </c>
      <c r="B13" s="159" t="str">
        <f>IF([5]DER_RESP_CS!E15=0,"",[5]DER_RESP_CS!H15)</f>
        <v/>
      </c>
      <c r="D13" s="159" t="str">
        <f>IF([5]DER_ADMIN_CS!E15=0,"",[5]DER_ADMIN_CS!E15)</f>
        <v/>
      </c>
      <c r="E13" s="159" t="str">
        <f>IF([5]DER_ADMIN_CS!E15=0,"",[5]DER_ADMIN_CS!H15)</f>
        <v/>
      </c>
    </row>
    <row r="14" spans="1:10">
      <c r="A14" s="159" t="str">
        <f>IF([5]DER_RESP_CS!E16=0,"",[5]DER_RESP_CS!E16)</f>
        <v/>
      </c>
      <c r="B14" s="159" t="str">
        <f>IF([5]DER_RESP_CS!E16=0,"",[5]DER_RESP_CS!H16)</f>
        <v/>
      </c>
      <c r="D14" s="159" t="str">
        <f>IF([5]DER_ADMIN_CS!E16=0,"",[5]DER_ADMIN_CS!E16)</f>
        <v/>
      </c>
      <c r="E14" s="159" t="str">
        <f>IF([5]DER_ADMIN_CS!E16=0,"",[5]DER_ADMIN_CS!H16)</f>
        <v/>
      </c>
    </row>
    <row r="15" spans="1:10">
      <c r="A15" s="159" t="str">
        <f>IF([5]DER_RESP_CS!E17=0,"",[5]DER_RESP_CS!E17)</f>
        <v/>
      </c>
      <c r="B15" s="159" t="str">
        <f>IF([5]DER_RESP_CS!E17=0,"",[5]DER_RESP_CS!H17)</f>
        <v/>
      </c>
      <c r="D15" s="159" t="str">
        <f>IF([5]DER_ADMIN_CS!E17=0,"",[5]DER_ADMIN_CS!E17)</f>
        <v/>
      </c>
      <c r="E15" s="159" t="str">
        <f>IF([5]DER_ADMIN_CS!E17=0,"",[5]DER_ADMIN_CS!H17)</f>
        <v/>
      </c>
    </row>
    <row r="16" spans="1:10">
      <c r="A16" s="159" t="str">
        <f>IF([5]DER_RESP_CS!E18=0,"",[5]DER_RESP_CS!E18)</f>
        <v/>
      </c>
      <c r="B16" s="159" t="str">
        <f>IF([5]DER_RESP_CS!E18=0,"",[5]DER_RESP_CS!H18)</f>
        <v/>
      </c>
      <c r="D16" s="159" t="str">
        <f>IF([5]DER_ADMIN_CS!E18=0,"",[5]DER_ADMIN_CS!E18)</f>
        <v/>
      </c>
      <c r="E16" s="159" t="str">
        <f>IF([5]DER_ADMIN_CS!E18=0,"",[5]DER_ADMIN_CS!H18)</f>
        <v/>
      </c>
    </row>
    <row r="17" spans="1:5">
      <c r="A17" s="159" t="str">
        <f>IF([5]DER_RESP_CS!E19=0,"",[5]DER_RESP_CS!E19)</f>
        <v/>
      </c>
      <c r="B17" s="159" t="str">
        <f>IF([5]DER_RESP_CS!E19=0,"",[5]DER_RESP_CS!H19)</f>
        <v/>
      </c>
      <c r="D17" s="159" t="str">
        <f>IF([5]DER_ADMIN_CS!E19=0,"",[5]DER_ADMIN_CS!E19)</f>
        <v/>
      </c>
      <c r="E17" s="159" t="str">
        <f>IF([5]DER_ADMIN_CS!E19=0,"",[5]DER_ADMIN_CS!H19)</f>
        <v/>
      </c>
    </row>
    <row r="18" spans="1:5">
      <c r="A18" s="159" t="str">
        <f>IF([5]DER_RESP_CS!E20=0,"",[5]DER_RESP_CS!E20)</f>
        <v/>
      </c>
      <c r="B18" s="159" t="str">
        <f>IF([5]DER_RESP_CS!E20=0,"",[5]DER_RESP_CS!H20)</f>
        <v/>
      </c>
      <c r="D18" s="159" t="str">
        <f>IF([5]DER_ADMIN_CS!E20=0,"",[5]DER_ADMIN_CS!E20)</f>
        <v/>
      </c>
      <c r="E18" s="159" t="str">
        <f>IF([5]DER_ADMIN_CS!E20=0,"",[5]DER_ADMIN_CS!H20)</f>
        <v/>
      </c>
    </row>
    <row r="19" spans="1:5">
      <c r="A19" s="159" t="str">
        <f>IF([5]DER_RESP_CS!E21=0,"",[5]DER_RESP_CS!E21)</f>
        <v/>
      </c>
      <c r="B19" s="159" t="str">
        <f>IF([5]DER_RESP_CS!E21=0,"",[5]DER_RESP_CS!H21)</f>
        <v/>
      </c>
    </row>
    <row r="20" spans="1:5">
      <c r="A20" s="159" t="str">
        <f>IF([5]DER_RESP_CS!E22=0,"",[5]DER_RESP_CS!E22)</f>
        <v/>
      </c>
      <c r="B20" s="159" t="str">
        <f>IF([5]DER_RESP_CS!E22=0,"",[5]DER_RESP_CS!H22)</f>
        <v/>
      </c>
    </row>
  </sheetData>
  <pageMargins left="0.7" right="0.7" top="0.75" bottom="0.75" header="0.3" footer="0.3"/>
  <pageSetup paperSize="9"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5"/>
  <dimension ref="A1:C3"/>
  <sheetViews>
    <sheetView workbookViewId="0">
      <selection activeCell="C13" sqref="C13"/>
    </sheetView>
  </sheetViews>
  <sheetFormatPr baseColWidth="10" defaultRowHeight="16"/>
  <cols>
    <col min="1" max="1" width="17.83203125" bestFit="1" customWidth="1"/>
  </cols>
  <sheetData>
    <row r="1" spans="1:3">
      <c r="A1" t="s">
        <v>52</v>
      </c>
      <c r="B1" s="22">
        <v>0.29166666666666669</v>
      </c>
      <c r="C1" s="22">
        <v>0.91666666666666663</v>
      </c>
    </row>
    <row r="2" spans="1:3">
      <c r="A2" t="s">
        <v>53</v>
      </c>
      <c r="B2" s="22">
        <v>0.91666666666666663</v>
      </c>
      <c r="C2" s="22">
        <v>0.29166666666666669</v>
      </c>
    </row>
    <row r="3" spans="1:3">
      <c r="A3" t="s">
        <v>54</v>
      </c>
      <c r="B3" s="22">
        <v>0.875</v>
      </c>
      <c r="C3" s="22">
        <v>0.25</v>
      </c>
    </row>
  </sheetData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3"/>
  <dimension ref="A1:U12"/>
  <sheetViews>
    <sheetView workbookViewId="0">
      <selection activeCell="F3" sqref="F3"/>
    </sheetView>
  </sheetViews>
  <sheetFormatPr baseColWidth="10" defaultColWidth="11" defaultRowHeight="15"/>
  <cols>
    <col min="1" max="1" width="21.1640625" style="78" bestFit="1" customWidth="1"/>
    <col min="2" max="16384" width="11" style="78"/>
  </cols>
  <sheetData>
    <row r="1" spans="1:21">
      <c r="A1" s="77" t="s">
        <v>55</v>
      </c>
      <c r="B1" s="77">
        <v>2016</v>
      </c>
      <c r="C1" s="77">
        <v>2017</v>
      </c>
      <c r="D1" s="77">
        <v>2018</v>
      </c>
      <c r="E1" s="77">
        <v>2019</v>
      </c>
      <c r="F1" s="77">
        <v>2020</v>
      </c>
      <c r="G1" s="77">
        <v>2021</v>
      </c>
      <c r="H1" s="77">
        <v>2022</v>
      </c>
      <c r="I1" s="77">
        <v>2023</v>
      </c>
      <c r="J1" s="77">
        <v>2024</v>
      </c>
      <c r="K1" s="77">
        <v>2025</v>
      </c>
      <c r="L1" s="77">
        <v>2026</v>
      </c>
      <c r="M1" s="77">
        <v>2027</v>
      </c>
      <c r="N1" s="77">
        <v>2028</v>
      </c>
      <c r="O1" s="77">
        <v>2029</v>
      </c>
      <c r="P1" s="77">
        <v>2030</v>
      </c>
      <c r="Q1" s="77">
        <v>2031</v>
      </c>
      <c r="R1" s="77">
        <v>2032</v>
      </c>
      <c r="S1" s="77">
        <v>2033</v>
      </c>
      <c r="T1" s="77">
        <v>2034</v>
      </c>
      <c r="U1" s="77">
        <v>2035</v>
      </c>
    </row>
    <row r="2" spans="1:21">
      <c r="A2" s="79" t="s">
        <v>56</v>
      </c>
      <c r="B2" s="80">
        <v>42370</v>
      </c>
      <c r="C2" s="80">
        <v>42736</v>
      </c>
      <c r="D2" s="80">
        <v>43101</v>
      </c>
      <c r="E2" s="80">
        <v>43466</v>
      </c>
      <c r="F2" s="80">
        <v>43831</v>
      </c>
      <c r="G2" s="80">
        <v>44197</v>
      </c>
      <c r="H2" s="80">
        <v>44562</v>
      </c>
      <c r="I2" s="80">
        <v>44927</v>
      </c>
      <c r="J2" s="80">
        <v>45292</v>
      </c>
      <c r="K2" s="80">
        <v>45658</v>
      </c>
      <c r="L2" s="80">
        <v>46023</v>
      </c>
      <c r="M2" s="80">
        <v>46388</v>
      </c>
      <c r="N2" s="80">
        <v>46753</v>
      </c>
      <c r="O2" s="80">
        <v>47119</v>
      </c>
      <c r="P2" s="80">
        <v>47484</v>
      </c>
      <c r="Q2" s="80">
        <v>47849</v>
      </c>
      <c r="R2" s="80">
        <v>48214</v>
      </c>
      <c r="S2" s="80">
        <v>48580</v>
      </c>
      <c r="T2" s="80">
        <v>48945</v>
      </c>
      <c r="U2" s="80">
        <v>49310</v>
      </c>
    </row>
    <row r="3" spans="1:21">
      <c r="A3" s="79" t="s">
        <v>57</v>
      </c>
      <c r="B3" s="80">
        <v>42457</v>
      </c>
      <c r="C3" s="80">
        <v>42842</v>
      </c>
      <c r="D3" s="80">
        <v>43192</v>
      </c>
      <c r="E3" s="80">
        <v>43577</v>
      </c>
      <c r="F3" s="80">
        <v>43934</v>
      </c>
      <c r="G3" s="80">
        <v>44291</v>
      </c>
      <c r="H3" s="80">
        <v>44669</v>
      </c>
      <c r="I3" s="80">
        <v>45026</v>
      </c>
      <c r="J3" s="80">
        <v>45383</v>
      </c>
      <c r="K3" s="80">
        <v>45768</v>
      </c>
      <c r="L3" s="80">
        <v>46118</v>
      </c>
      <c r="M3" s="80">
        <v>46475</v>
      </c>
      <c r="N3" s="80">
        <v>46860</v>
      </c>
      <c r="O3" s="80">
        <v>47210</v>
      </c>
      <c r="P3" s="80">
        <v>47595</v>
      </c>
      <c r="Q3" s="80">
        <v>47952</v>
      </c>
      <c r="R3" s="80">
        <v>48302</v>
      </c>
      <c r="S3" s="80">
        <v>48687</v>
      </c>
      <c r="T3" s="80">
        <v>49044</v>
      </c>
      <c r="U3" s="80">
        <v>49394</v>
      </c>
    </row>
    <row r="4" spans="1:21">
      <c r="A4" s="79" t="s">
        <v>58</v>
      </c>
      <c r="B4" s="80">
        <v>42491</v>
      </c>
      <c r="C4" s="80">
        <v>42856</v>
      </c>
      <c r="D4" s="80">
        <v>43221</v>
      </c>
      <c r="E4" s="80">
        <v>43586</v>
      </c>
      <c r="F4" s="80">
        <v>43952</v>
      </c>
      <c r="G4" s="80">
        <v>44317</v>
      </c>
      <c r="H4" s="80">
        <v>44682</v>
      </c>
      <c r="I4" s="80">
        <v>45047</v>
      </c>
      <c r="J4" s="80">
        <v>45413</v>
      </c>
      <c r="K4" s="80">
        <v>45778</v>
      </c>
      <c r="L4" s="80">
        <v>46143</v>
      </c>
      <c r="M4" s="80">
        <v>46508</v>
      </c>
      <c r="N4" s="80">
        <v>46874</v>
      </c>
      <c r="O4" s="80">
        <v>47239</v>
      </c>
      <c r="P4" s="80">
        <v>47604</v>
      </c>
      <c r="Q4" s="80">
        <v>47969</v>
      </c>
      <c r="R4" s="80">
        <v>48335</v>
      </c>
      <c r="S4" s="80">
        <v>48700</v>
      </c>
      <c r="T4" s="80">
        <v>49065</v>
      </c>
      <c r="U4" s="80">
        <v>49430</v>
      </c>
    </row>
    <row r="5" spans="1:21">
      <c r="A5" s="81" t="s">
        <v>59</v>
      </c>
      <c r="B5" s="80">
        <v>42498</v>
      </c>
      <c r="C5" s="80">
        <v>42863</v>
      </c>
      <c r="D5" s="80">
        <v>43228</v>
      </c>
      <c r="E5" s="80">
        <v>43593</v>
      </c>
      <c r="F5" s="80">
        <v>43959</v>
      </c>
      <c r="G5" s="80">
        <v>44324</v>
      </c>
      <c r="H5" s="80">
        <v>44689</v>
      </c>
      <c r="I5" s="80">
        <v>45054</v>
      </c>
      <c r="J5" s="80">
        <v>45420</v>
      </c>
      <c r="K5" s="80">
        <v>45785</v>
      </c>
      <c r="L5" s="80">
        <v>46150</v>
      </c>
      <c r="M5" s="80">
        <v>46515</v>
      </c>
      <c r="N5" s="80">
        <v>46881</v>
      </c>
      <c r="O5" s="80">
        <v>47246</v>
      </c>
      <c r="P5" s="80">
        <v>47611</v>
      </c>
      <c r="Q5" s="80">
        <v>47976</v>
      </c>
      <c r="R5" s="80">
        <v>48342</v>
      </c>
      <c r="S5" s="80">
        <v>48707</v>
      </c>
      <c r="T5" s="80">
        <v>49072</v>
      </c>
      <c r="U5" s="80">
        <v>49437</v>
      </c>
    </row>
    <row r="6" spans="1:21">
      <c r="A6" s="79" t="s">
        <v>60</v>
      </c>
      <c r="B6" s="80">
        <v>42495</v>
      </c>
      <c r="C6" s="80">
        <v>42880</v>
      </c>
      <c r="D6" s="80">
        <v>43230</v>
      </c>
      <c r="E6" s="80">
        <v>43615</v>
      </c>
      <c r="F6" s="80">
        <v>43972</v>
      </c>
      <c r="G6" s="80">
        <v>44329</v>
      </c>
      <c r="H6" s="80">
        <v>44707</v>
      </c>
      <c r="I6" s="80">
        <v>45064</v>
      </c>
      <c r="J6" s="80">
        <v>45421</v>
      </c>
      <c r="K6" s="80">
        <v>45806</v>
      </c>
      <c r="L6" s="80">
        <v>46156</v>
      </c>
      <c r="M6" s="80">
        <v>46513</v>
      </c>
      <c r="N6" s="80">
        <v>46898</v>
      </c>
      <c r="O6" s="80">
        <v>47248</v>
      </c>
      <c r="P6" s="80">
        <v>47633</v>
      </c>
      <c r="Q6" s="80">
        <v>47990</v>
      </c>
      <c r="R6" s="80">
        <v>48340</v>
      </c>
      <c r="S6" s="80">
        <v>48725</v>
      </c>
      <c r="T6" s="80">
        <v>49082</v>
      </c>
      <c r="U6" s="80">
        <v>49432</v>
      </c>
    </row>
    <row r="7" spans="1:21">
      <c r="A7" s="79" t="s">
        <v>61</v>
      </c>
      <c r="B7" s="80"/>
      <c r="C7" s="80"/>
      <c r="D7" s="80"/>
      <c r="E7" s="80"/>
      <c r="F7" s="80"/>
      <c r="G7" s="80"/>
      <c r="H7" s="80"/>
      <c r="I7" s="80"/>
      <c r="J7" s="80"/>
      <c r="K7" s="80"/>
      <c r="L7" s="80"/>
      <c r="M7" s="80"/>
      <c r="N7" s="80"/>
      <c r="O7" s="80"/>
      <c r="P7" s="80"/>
      <c r="Q7" s="80"/>
      <c r="R7" s="80"/>
      <c r="S7" s="80"/>
      <c r="T7" s="80"/>
      <c r="U7" s="80"/>
    </row>
    <row r="8" spans="1:21">
      <c r="A8" s="79" t="s">
        <v>62</v>
      </c>
      <c r="B8" s="80">
        <v>42565</v>
      </c>
      <c r="C8" s="80">
        <v>42930</v>
      </c>
      <c r="D8" s="80">
        <v>43295</v>
      </c>
      <c r="E8" s="80">
        <v>43660</v>
      </c>
      <c r="F8" s="80">
        <v>44026</v>
      </c>
      <c r="G8" s="80">
        <v>44391</v>
      </c>
      <c r="H8" s="80">
        <v>44756</v>
      </c>
      <c r="I8" s="80">
        <v>45121</v>
      </c>
      <c r="J8" s="80">
        <v>45487</v>
      </c>
      <c r="K8" s="80">
        <v>45852</v>
      </c>
      <c r="L8" s="80">
        <v>46217</v>
      </c>
      <c r="M8" s="80">
        <v>46582</v>
      </c>
      <c r="N8" s="80">
        <v>46948</v>
      </c>
      <c r="O8" s="80">
        <v>47313</v>
      </c>
      <c r="P8" s="80">
        <v>47678</v>
      </c>
      <c r="Q8" s="80">
        <v>48043</v>
      </c>
      <c r="R8" s="80">
        <v>48409</v>
      </c>
      <c r="S8" s="80">
        <v>48774</v>
      </c>
      <c r="T8" s="80">
        <v>49139</v>
      </c>
      <c r="U8" s="80">
        <v>49504</v>
      </c>
    </row>
    <row r="9" spans="1:21">
      <c r="A9" s="79" t="s">
        <v>63</v>
      </c>
      <c r="B9" s="80">
        <v>42597</v>
      </c>
      <c r="C9" s="80">
        <v>42962</v>
      </c>
      <c r="D9" s="80">
        <v>43327</v>
      </c>
      <c r="E9" s="80">
        <v>43692</v>
      </c>
      <c r="F9" s="80">
        <v>44058</v>
      </c>
      <c r="G9" s="80">
        <v>44423</v>
      </c>
      <c r="H9" s="80">
        <v>44788</v>
      </c>
      <c r="I9" s="80">
        <v>45153</v>
      </c>
      <c r="J9" s="80">
        <v>45519</v>
      </c>
      <c r="K9" s="80">
        <v>45884</v>
      </c>
      <c r="L9" s="80">
        <v>46249</v>
      </c>
      <c r="M9" s="80">
        <v>46614</v>
      </c>
      <c r="N9" s="80">
        <v>46980</v>
      </c>
      <c r="O9" s="80">
        <v>47345</v>
      </c>
      <c r="P9" s="80">
        <v>47710</v>
      </c>
      <c r="Q9" s="80">
        <v>48075</v>
      </c>
      <c r="R9" s="80">
        <v>48441</v>
      </c>
      <c r="S9" s="80">
        <v>48806</v>
      </c>
      <c r="T9" s="80">
        <v>49171</v>
      </c>
      <c r="U9" s="80">
        <v>49536</v>
      </c>
    </row>
    <row r="10" spans="1:21">
      <c r="A10" s="79" t="s">
        <v>64</v>
      </c>
      <c r="B10" s="80">
        <v>42675</v>
      </c>
      <c r="C10" s="80">
        <v>43040</v>
      </c>
      <c r="D10" s="80">
        <v>43405</v>
      </c>
      <c r="E10" s="80">
        <v>43770</v>
      </c>
      <c r="F10" s="80">
        <v>44136</v>
      </c>
      <c r="G10" s="80">
        <v>44501</v>
      </c>
      <c r="H10" s="80">
        <v>44866</v>
      </c>
      <c r="I10" s="80">
        <v>45231</v>
      </c>
      <c r="J10" s="80">
        <v>45597</v>
      </c>
      <c r="K10" s="80">
        <v>45962</v>
      </c>
      <c r="L10" s="80">
        <v>46327</v>
      </c>
      <c r="M10" s="80">
        <v>46692</v>
      </c>
      <c r="N10" s="80">
        <v>47058</v>
      </c>
      <c r="O10" s="80">
        <v>47423</v>
      </c>
      <c r="P10" s="80">
        <v>47788</v>
      </c>
      <c r="Q10" s="80">
        <v>48153</v>
      </c>
      <c r="R10" s="80">
        <v>48519</v>
      </c>
      <c r="S10" s="80">
        <v>48884</v>
      </c>
      <c r="T10" s="80">
        <v>49249</v>
      </c>
      <c r="U10" s="80">
        <v>49614</v>
      </c>
    </row>
    <row r="11" spans="1:21">
      <c r="A11" s="79" t="s">
        <v>65</v>
      </c>
      <c r="B11" s="80">
        <v>42685</v>
      </c>
      <c r="C11" s="80">
        <v>43050</v>
      </c>
      <c r="D11" s="80">
        <v>43415</v>
      </c>
      <c r="E11" s="80">
        <v>43780</v>
      </c>
      <c r="F11" s="80">
        <v>44146</v>
      </c>
      <c r="G11" s="80">
        <v>44511</v>
      </c>
      <c r="H11" s="80">
        <v>44876</v>
      </c>
      <c r="I11" s="80">
        <v>45241</v>
      </c>
      <c r="J11" s="80">
        <v>45607</v>
      </c>
      <c r="K11" s="80">
        <v>45972</v>
      </c>
      <c r="L11" s="80">
        <v>46337</v>
      </c>
      <c r="M11" s="80">
        <v>46702</v>
      </c>
      <c r="N11" s="80">
        <v>47068</v>
      </c>
      <c r="O11" s="80">
        <v>47433</v>
      </c>
      <c r="P11" s="80">
        <v>47798</v>
      </c>
      <c r="Q11" s="80">
        <v>48163</v>
      </c>
      <c r="R11" s="80">
        <v>48529</v>
      </c>
      <c r="S11" s="80">
        <v>48894</v>
      </c>
      <c r="T11" s="80">
        <v>49259</v>
      </c>
      <c r="U11" s="80">
        <v>49624</v>
      </c>
    </row>
    <row r="12" spans="1:21">
      <c r="A12" s="79" t="s">
        <v>66</v>
      </c>
      <c r="B12" s="80">
        <v>42729</v>
      </c>
      <c r="C12" s="80">
        <v>43094</v>
      </c>
      <c r="D12" s="80">
        <v>43459</v>
      </c>
      <c r="E12" s="80">
        <v>43824</v>
      </c>
      <c r="F12" s="80">
        <v>44190</v>
      </c>
      <c r="G12" s="80">
        <v>44555</v>
      </c>
      <c r="H12" s="80">
        <v>44920</v>
      </c>
      <c r="I12" s="80">
        <v>45285</v>
      </c>
      <c r="J12" s="80">
        <v>45651</v>
      </c>
      <c r="K12" s="80">
        <v>46016</v>
      </c>
      <c r="L12" s="80">
        <v>46381</v>
      </c>
      <c r="M12" s="80">
        <v>46746</v>
      </c>
      <c r="N12" s="80">
        <v>47112</v>
      </c>
      <c r="O12" s="80">
        <v>47477</v>
      </c>
      <c r="P12" s="80">
        <v>47842</v>
      </c>
      <c r="Q12" s="80">
        <v>48207</v>
      </c>
      <c r="R12" s="80">
        <v>48573</v>
      </c>
      <c r="S12" s="80">
        <v>48938</v>
      </c>
      <c r="T12" s="80">
        <v>49303</v>
      </c>
      <c r="U12" s="80">
        <v>49668</v>
      </c>
    </row>
  </sheetData>
  <pageMargins left="0.7" right="0.7" top="0.75" bottom="0.75" header="0.3" footer="0.3"/>
  <pageSetup paperSize="9"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8"/>
  <dimension ref="A1:C1"/>
  <sheetViews>
    <sheetView workbookViewId="0">
      <selection activeCell="E30" sqref="E30"/>
    </sheetView>
  </sheetViews>
  <sheetFormatPr baseColWidth="10" defaultRowHeight="16"/>
  <cols>
    <col min="1" max="1" width="28" bestFit="1" customWidth="1"/>
    <col min="3" max="3" width="31.33203125" bestFit="1" customWidth="1"/>
  </cols>
  <sheetData>
    <row r="1" spans="1:3" s="171" customFormat="1">
      <c r="A1" s="159" t="s">
        <v>80</v>
      </c>
      <c r="B1" s="159"/>
      <c r="C1" s="159" t="s">
        <v>81</v>
      </c>
    </row>
  </sheetData>
  <sheetProtection selectLockedCells="1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14</vt:i4>
      </vt:variant>
    </vt:vector>
  </HeadingPairs>
  <TitlesOfParts>
    <vt:vector size="26" baseType="lpstr">
      <vt:lpstr>ADMINISTRATIF</vt:lpstr>
      <vt:lpstr>RESPONSABLE</vt:lpstr>
      <vt:lpstr>Recap_HeureS</vt:lpstr>
      <vt:lpstr>Recap_RecupCredit</vt:lpstr>
      <vt:lpstr>Recap_Heures_PrestaExp</vt:lpstr>
      <vt:lpstr>Recap_Astreintes</vt:lpstr>
      <vt:lpstr>PERIODES</vt:lpstr>
      <vt:lpstr>Recap_ABS_TR</vt:lpstr>
      <vt:lpstr>Agents</vt:lpstr>
      <vt:lpstr>HEURES</vt:lpstr>
      <vt:lpstr>JFériés</vt:lpstr>
      <vt:lpstr>Feuille de protection</vt:lpstr>
      <vt:lpstr>ADMI</vt:lpstr>
      <vt:lpstr>HPN_deb</vt:lpstr>
      <vt:lpstr>HPN_fin</vt:lpstr>
      <vt:lpstr>Recap_HeureS!HSN_deb</vt:lpstr>
      <vt:lpstr>HSN_deb</vt:lpstr>
      <vt:lpstr>Recap_HeureS!HSN_fin</vt:lpstr>
      <vt:lpstr>HSN_fin</vt:lpstr>
      <vt:lpstr>Recap_HeureS!HSNu_deb</vt:lpstr>
      <vt:lpstr>HSNu_deb</vt:lpstr>
      <vt:lpstr>Recap_HeureS!HSNu_fin</vt:lpstr>
      <vt:lpstr>HSNu_fin</vt:lpstr>
      <vt:lpstr>RESP</vt:lpstr>
      <vt:lpstr>ADMINISTRATIF!Zone_d_impression</vt:lpstr>
      <vt:lpstr>RESPONSABLE!Zone_d_impression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cp:lastPrinted>2020-04-19T16:39:34Z</cp:lastPrinted>
  <dcterms:created xsi:type="dcterms:W3CDTF">2018-04-30T06:55:12Z</dcterms:created>
  <dcterms:modified xsi:type="dcterms:W3CDTF">2020-04-19T17:13:36Z</dcterms:modified>
</cp:coreProperties>
</file>