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3"/>
  <workbookPr codeName="ThisWorkbook" defaultThemeVersion="166925"/>
  <mc:AlternateContent xmlns:mc="http://schemas.openxmlformats.org/markup-compatibility/2006">
    <mc:Choice Requires="x15">
      <x15ac:absPath xmlns:x15ac="http://schemas.microsoft.com/office/spreadsheetml/2010/11/ac" url="/Users/corvisierchristophe/Downloads/"/>
    </mc:Choice>
  </mc:AlternateContent>
  <xr:revisionPtr revIDLastSave="0" documentId="13_ncr:1_{7DA2B641-A691-BD47-8AA7-B05A3950681A}" xr6:coauthVersionLast="47" xr6:coauthVersionMax="47" xr10:uidLastSave="{00000000-0000-0000-0000-000000000000}"/>
  <bookViews>
    <workbookView xWindow="6860" yWindow="3020" windowWidth="27640" windowHeight="16940" xr2:uid="{6F2A6B5E-7121-AE4A-9324-0978C7126F41}"/>
  </bookViews>
  <sheets>
    <sheet name="ESSAI AVEC X ET Y" sheetId="2" r:id="rId1"/>
    <sheet name="ESSAI SANS X ET Y" sheetId="1" r:id="rId2"/>
  </sheets>
  <externalReferences>
    <externalReference r:id="rId3"/>
    <externalReference r:id="rId4"/>
  </externalReferences>
  <definedNames>
    <definedName name="IMAGES" localSheetId="0">OFFSET([1]PARAMS!$B$1,MATCH('ESSAI AVEC X ET Y'!$D$21,ORDONNATEUR,0),0)</definedName>
    <definedName name="IMAGES" localSheetId="1">OFFSET([1]PARAMS!$B$1,MATCH('ESSAI SANS X ET Y'!$D$21,ORDONNATEUR,0),0)</definedName>
    <definedName name="IMAGES">OFFSET([1]PARAMS!$B$1,MATCH([1]MODEL!$D$21,ORDONNATEUR,0),0)</definedName>
    <definedName name="RECHERCHE_SIGNATURE" localSheetId="0">_xlfn.XLOOKUP('ESSAI AVEC X ET Y'!$C$21,[1]PARAMS!$A$2:$A$18,[1]PARAMS!$B$2:$B$18)</definedName>
    <definedName name="RECHERCHE_SIGNATURE" localSheetId="1">_xlfn.XLOOKUP('ESSAI SANS X ET Y'!$C$21,[1]PARAMS!$A$2:$A$18,[1]PARAMS!$B$2:$B$18)</definedName>
    <definedName name="RECHERCHE_SIGNATURE">_xlfn.XLOOKUP([1]MODEL!$C$21,[1]PARAMS!$A$2:$A$18,[1]PARAMS!$B$2:$B$18)</definedName>
    <definedName name="_xlnm.Print_Area" localSheetId="0">'ESSAI AVEC X ET Y'!$A$1:$R$62</definedName>
    <definedName name="_xlnm.Print_Area" localSheetId="1">'ESSAI SANS X ET Y'!$A$1:$R$42</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23" i="2" l="1"/>
  <c r="D23" i="1"/>
  <c r="P18" i="2"/>
  <c r="L18" i="2"/>
  <c r="K18" i="2"/>
  <c r="J18" i="2"/>
  <c r="I18" i="2"/>
  <c r="Q18" i="2" s="1"/>
  <c r="D18" i="2"/>
  <c r="P17" i="2"/>
  <c r="L17" i="2"/>
  <c r="K17" i="2"/>
  <c r="J17" i="2"/>
  <c r="I17" i="2"/>
  <c r="Q17" i="2" s="1"/>
  <c r="D17" i="2"/>
  <c r="P16" i="2"/>
  <c r="L16" i="2"/>
  <c r="K16" i="2"/>
  <c r="J16" i="2"/>
  <c r="I16" i="2"/>
  <c r="Q16" i="2" s="1"/>
  <c r="D16" i="2"/>
  <c r="P15" i="2"/>
  <c r="L15" i="2"/>
  <c r="K15" i="2"/>
  <c r="J15" i="2"/>
  <c r="I15" i="2"/>
  <c r="Q15" i="2" s="1"/>
  <c r="D15" i="2"/>
  <c r="Q14" i="2"/>
  <c r="P14" i="2"/>
  <c r="L14" i="2"/>
  <c r="K14" i="2"/>
  <c r="J14" i="2"/>
  <c r="I14" i="2"/>
  <c r="D14" i="2"/>
  <c r="Q13" i="2"/>
  <c r="P13" i="2"/>
  <c r="L13" i="2"/>
  <c r="K13" i="2"/>
  <c r="J13" i="2"/>
  <c r="I13" i="2"/>
  <c r="D13" i="2"/>
  <c r="P12" i="2"/>
  <c r="L12" i="2"/>
  <c r="K12" i="2"/>
  <c r="J12" i="2"/>
  <c r="I12" i="2"/>
  <c r="Q12" i="2" s="1"/>
  <c r="D12" i="2"/>
  <c r="P11" i="2"/>
  <c r="L11" i="2"/>
  <c r="K11" i="2"/>
  <c r="J11" i="2"/>
  <c r="I11" i="2"/>
  <c r="Q11" i="2" s="1"/>
  <c r="D11" i="2"/>
  <c r="D8" i="2"/>
  <c r="D8" i="1"/>
  <c r="D11" i="1"/>
  <c r="I11" i="1"/>
  <c r="Q11" i="1" s="1"/>
  <c r="J11" i="1"/>
  <c r="K11" i="1"/>
  <c r="L11" i="1"/>
  <c r="P11" i="1"/>
  <c r="D12" i="1"/>
  <c r="I12" i="1"/>
  <c r="Q12" i="1" s="1"/>
  <c r="J12" i="1"/>
  <c r="K12" i="1"/>
  <c r="L12" i="1"/>
  <c r="P12" i="1"/>
  <c r="D13" i="1"/>
  <c r="I13" i="1"/>
  <c r="Q13" i="1" s="1"/>
  <c r="J13" i="1"/>
  <c r="K13" i="1"/>
  <c r="L13" i="1"/>
  <c r="P13" i="1"/>
  <c r="D14" i="1"/>
  <c r="I14" i="1"/>
  <c r="Q14" i="1" s="1"/>
  <c r="J14" i="1"/>
  <c r="K14" i="1"/>
  <c r="L14" i="1"/>
  <c r="P14" i="1"/>
  <c r="D15" i="1"/>
  <c r="I15" i="1"/>
  <c r="Q15" i="1" s="1"/>
  <c r="J15" i="1"/>
  <c r="K15" i="1"/>
  <c r="L15" i="1"/>
  <c r="P15" i="1"/>
  <c r="D16" i="1"/>
  <c r="I16" i="1"/>
  <c r="Q16" i="1" s="1"/>
  <c r="J16" i="1"/>
  <c r="K16" i="1"/>
  <c r="L16" i="1"/>
  <c r="P16" i="1"/>
  <c r="D17" i="1"/>
  <c r="I17" i="1"/>
  <c r="Q17" i="1" s="1"/>
  <c r="J17" i="1"/>
  <c r="K17" i="1"/>
  <c r="L17" i="1"/>
  <c r="P17" i="1"/>
  <c r="D18" i="1"/>
  <c r="I18" i="1"/>
  <c r="Q18" i="1" s="1"/>
  <c r="J18" i="1"/>
  <c r="K18" i="1"/>
  <c r="L18" i="1"/>
  <c r="P18" i="1"/>
  <c r="G30" i="2" l="1"/>
  <c r="G30" i="1"/>
</calcChain>
</file>

<file path=xl/sharedStrings.xml><?xml version="1.0" encoding="utf-8"?>
<sst xmlns="http://schemas.openxmlformats.org/spreadsheetml/2006/main" count="74" uniqueCount="36">
  <si>
    <t>Num</t>
  </si>
  <si>
    <t>Flux</t>
  </si>
  <si>
    <t>Tarifs</t>
  </si>
  <si>
    <t>Tarifs comprenant la 
disposition de 1 à 3 jours,
livraison-retrait jours ouvrés
et un lavage</t>
  </si>
  <si>
    <t>Tarifs comprenant la 
disposition de 1 à 3 jours,
livraison-retrait le samedi
et un lavage</t>
  </si>
  <si>
    <t>Tarifs par jour supplémentaire
au-delà de 3 jours</t>
  </si>
  <si>
    <t>Quantité</t>
  </si>
  <si>
    <t>Implantation</t>
  </si>
  <si>
    <t>Retrait</t>
  </si>
  <si>
    <t>Nbr de jour</t>
  </si>
  <si>
    <t>Total</t>
  </si>
  <si>
    <t>OM</t>
  </si>
  <si>
    <t>DEM</t>
  </si>
  <si>
    <t>Ordonnateur</t>
  </si>
  <si>
    <t>Objet</t>
  </si>
  <si>
    <t>Manifestation</t>
  </si>
  <si>
    <t>Adresse Manif</t>
  </si>
  <si>
    <t>Service</t>
  </si>
  <si>
    <t>Nom</t>
  </si>
  <si>
    <t>Tél</t>
  </si>
  <si>
    <t>Email</t>
  </si>
  <si>
    <t>Facture à retourner signé par le requérant ou son représentant pour validation de la demande</t>
  </si>
  <si>
    <t>Fait à :</t>
  </si>
  <si>
    <t>Le :</t>
  </si>
  <si>
    <t>Signature et cachet</t>
  </si>
  <si>
    <t>ESSAI AVEC X</t>
  </si>
  <si>
    <t>ESSAI AVEC Y</t>
  </si>
  <si>
    <t>XXXX</t>
  </si>
  <si>
    <t>XXXXXX</t>
  </si>
  <si>
    <t>XXXXX</t>
  </si>
  <si>
    <t>X</t>
  </si>
  <si>
    <t>Y</t>
  </si>
  <si>
    <t>MISE À DISPOSITION D'UN MECANICIEN SPECIALISE TARIF DE NUIT (22H00 À 07H00 À L'HEURE)</t>
  </si>
  <si>
    <t/>
  </si>
  <si>
    <t>PLUS VALUE PAR AGENT POUR ÉQUIPEMENTS ET FOURNITURES TARIF DIMANCHE ET JOUR FÉRIÉ (07H00 À 22H00 À L'HEURE)</t>
  </si>
  <si>
    <t>Date du TR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</si>
</sst>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 #,##0.00_)\ &quot;€&quot;_ ;_ * \(#,##0.00\)\ &quot;€&quot;_ ;_ * &quot;-&quot;??_)\ &quot;€&quot;_ ;_ @_ "/>
  </numFmts>
  <fonts count="15" x14ac:knownFonts="1">
    <font>
      <sz val="11"/>
      <color theme="1"/>
      <name val="Calibri"/>
      <family val="2"/>
      <scheme val="minor"/>
    </font>
    <font>
      <sz val="11"/>
      <color rgb="FF000000"/>
      <name val="Calibri"/>
      <family val="2"/>
    </font>
    <font>
      <b/>
      <sz val="20"/>
      <color theme="0"/>
      <name val="Perpetua Titling MT"/>
      <family val="1"/>
    </font>
    <font>
      <sz val="12"/>
      <color theme="1"/>
      <name val="Arial"/>
      <family val="2"/>
    </font>
    <font>
      <sz val="9"/>
      <color theme="1"/>
      <name val="Arial"/>
      <family val="2"/>
    </font>
    <font>
      <u/>
      <sz val="11"/>
      <color theme="10"/>
      <name val="Calibri"/>
      <family val="2"/>
      <scheme val="minor"/>
    </font>
    <font>
      <b/>
      <sz val="11"/>
      <color theme="0"/>
      <name val="Perpetua Titling MT"/>
      <family val="1"/>
    </font>
    <font>
      <sz val="16"/>
      <color theme="1"/>
      <name val="Calibri"/>
      <family val="2"/>
      <scheme val="minor"/>
    </font>
    <font>
      <sz val="14"/>
      <color theme="1"/>
      <name val="Calibri"/>
      <family val="2"/>
      <scheme val="minor"/>
    </font>
    <font>
      <b/>
      <sz val="14"/>
      <color theme="1"/>
      <name val="Calibri"/>
      <family val="2"/>
      <scheme val="minor"/>
    </font>
    <font>
      <sz val="20"/>
      <color theme="1"/>
      <name val="Calibri"/>
      <family val="2"/>
      <scheme val="minor"/>
    </font>
    <font>
      <sz val="14"/>
      <color theme="1"/>
      <name val="Perpetua Titling MT Light"/>
    </font>
    <font>
      <b/>
      <sz val="11"/>
      <color theme="1"/>
      <name val="Calibri"/>
      <family val="2"/>
      <scheme val="minor"/>
    </font>
    <font>
      <b/>
      <sz val="16"/>
      <color rgb="FF000118"/>
      <name val="Nunito Sans"/>
    </font>
    <font>
      <b/>
      <sz val="13"/>
      <color rgb="FF222222"/>
      <name val="Segoe UI"/>
      <family val="2"/>
    </font>
  </fonts>
  <fills count="6">
    <fill>
      <patternFill patternType="none"/>
    </fill>
    <fill>
      <patternFill patternType="gray125"/>
    </fill>
    <fill>
      <patternFill patternType="solid">
        <fgColor theme="2" tint="-0.499984740745262"/>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rgb="FFFF7C80"/>
        <bgColor indexed="64"/>
      </patternFill>
    </fill>
  </fills>
  <borders count="1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medium">
        <color rgb="FFFF0000"/>
      </left>
      <right/>
      <top style="medium">
        <color rgb="FFFF0000"/>
      </top>
      <bottom style="medium">
        <color rgb="FFFF0000"/>
      </bottom>
      <diagonal/>
    </border>
    <border>
      <left/>
      <right/>
      <top style="medium">
        <color rgb="FFFF0000"/>
      </top>
      <bottom style="medium">
        <color rgb="FFFF0000"/>
      </bottom>
      <diagonal/>
    </border>
    <border>
      <left/>
      <right style="medium">
        <color rgb="FFFF0000"/>
      </right>
      <top style="medium">
        <color rgb="FFFF0000"/>
      </top>
      <bottom style="medium">
        <color rgb="FFFF0000"/>
      </bottom>
      <diagonal/>
    </border>
    <border>
      <left style="medium">
        <color rgb="FFFF0000"/>
      </left>
      <right style="medium">
        <color rgb="FFFF0000"/>
      </right>
      <top style="medium">
        <color rgb="FFFF0000"/>
      </top>
      <bottom style="medium">
        <color rgb="FFFF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0" fontId="5" fillId="0" borderId="0" applyNumberFormat="0" applyFill="0" applyBorder="0" applyAlignment="0" applyProtection="0"/>
  </cellStyleXfs>
  <cellXfs count="50">
    <xf numFmtId="0" fontId="0" fillId="0" borderId="0" xfId="0"/>
    <xf numFmtId="0" fontId="2" fillId="2" borderId="0" xfId="0" applyFont="1" applyFill="1" applyAlignment="1">
      <alignment horizontal="center" vertical="center"/>
    </xf>
    <xf numFmtId="0" fontId="3" fillId="3" borderId="0" xfId="0" applyFont="1" applyFill="1" applyAlignment="1">
      <alignment horizontal="center" vertical="center" wrapText="1"/>
    </xf>
    <xf numFmtId="0" fontId="4" fillId="0" borderId="0" xfId="0" applyFont="1" applyAlignment="1">
      <alignment vertical="center"/>
    </xf>
    <xf numFmtId="0" fontId="5" fillId="0" borderId="0" xfId="1" applyAlignment="1">
      <alignment vertical="center"/>
    </xf>
    <xf numFmtId="0" fontId="6" fillId="4" borderId="1" xfId="0" applyFont="1" applyFill="1" applyBorder="1" applyAlignment="1">
      <alignment horizontal="center" vertical="center"/>
    </xf>
    <xf numFmtId="0" fontId="6" fillId="4" borderId="1" xfId="0" applyFont="1" applyFill="1" applyBorder="1" applyAlignment="1">
      <alignment horizontal="center" vertical="center"/>
    </xf>
    <xf numFmtId="0" fontId="6" fillId="4" borderId="1" xfId="0" applyFont="1" applyFill="1" applyBorder="1" applyAlignment="1">
      <alignment horizontal="center" vertical="center" wrapText="1"/>
    </xf>
    <xf numFmtId="0" fontId="7" fillId="0" borderId="2" xfId="0" applyFont="1" applyBorder="1" applyAlignment="1" applyProtection="1">
      <alignment horizontal="center" vertical="center"/>
      <protection locked="0"/>
    </xf>
    <xf numFmtId="0" fontId="7" fillId="0" borderId="3" xfId="0" applyFont="1" applyBorder="1" applyAlignment="1" applyProtection="1">
      <alignment horizontal="center" vertical="center"/>
      <protection locked="0"/>
    </xf>
    <xf numFmtId="0" fontId="7" fillId="0" borderId="3" xfId="0" applyFont="1" applyBorder="1" applyAlignment="1">
      <alignment horizontal="center" vertical="center" wrapText="1"/>
    </xf>
    <xf numFmtId="0" fontId="7" fillId="0" borderId="0" xfId="0" applyFont="1" applyAlignment="1">
      <alignment horizontal="center" vertical="center" wrapText="1"/>
    </xf>
    <xf numFmtId="0" fontId="7" fillId="0" borderId="4" xfId="0" applyFont="1" applyBorder="1" applyAlignment="1">
      <alignment horizontal="center" vertical="center" wrapText="1"/>
    </xf>
    <xf numFmtId="44" fontId="7" fillId="0" borderId="2" xfId="0" applyNumberFormat="1" applyFont="1" applyBorder="1" applyAlignment="1">
      <alignment vertical="center"/>
    </xf>
    <xf numFmtId="14" fontId="7" fillId="0" borderId="2" xfId="0" applyNumberFormat="1" applyFont="1" applyBorder="1" applyAlignment="1" applyProtection="1">
      <alignment horizontal="center" vertical="center"/>
      <protection locked="0"/>
    </xf>
    <xf numFmtId="44" fontId="7" fillId="0" borderId="1" xfId="0" applyNumberFormat="1" applyFont="1" applyBorder="1" applyAlignment="1">
      <alignment horizontal="center" vertical="center"/>
    </xf>
    <xf numFmtId="0" fontId="7" fillId="0" borderId="1" xfId="0" applyFont="1" applyBorder="1" applyAlignment="1" applyProtection="1">
      <alignment horizontal="center" vertical="center"/>
      <protection locked="0"/>
    </xf>
    <xf numFmtId="14" fontId="7" fillId="0" borderId="1" xfId="0" applyNumberFormat="1" applyFont="1" applyBorder="1" applyAlignment="1" applyProtection="1">
      <alignment horizontal="center" vertical="center"/>
      <protection locked="0"/>
    </xf>
    <xf numFmtId="0" fontId="8" fillId="5" borderId="5" xfId="0" applyFont="1" applyFill="1" applyBorder="1" applyAlignment="1">
      <alignment horizontal="center" vertical="center"/>
    </xf>
    <xf numFmtId="0" fontId="8" fillId="5" borderId="6" xfId="0" applyFont="1" applyFill="1" applyBorder="1" applyAlignment="1">
      <alignment horizontal="center" vertical="center"/>
    </xf>
    <xf numFmtId="0" fontId="8" fillId="5" borderId="7" xfId="0" applyFont="1" applyFill="1" applyBorder="1" applyAlignment="1">
      <alignment horizontal="center" vertical="center"/>
    </xf>
    <xf numFmtId="0" fontId="9" fillId="5" borderId="8" xfId="0" applyFont="1" applyFill="1" applyBorder="1" applyAlignment="1">
      <alignment horizontal="center" vertical="center"/>
    </xf>
    <xf numFmtId="0" fontId="10" fillId="5" borderId="5" xfId="0" applyFont="1" applyFill="1" applyBorder="1" applyAlignment="1" applyProtection="1">
      <alignment horizontal="center" vertical="center"/>
      <protection locked="0"/>
    </xf>
    <xf numFmtId="0" fontId="10" fillId="5" borderId="6" xfId="0" applyFont="1" applyFill="1" applyBorder="1" applyAlignment="1" applyProtection="1">
      <alignment horizontal="center" vertical="center"/>
      <protection locked="0"/>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5" borderId="7" xfId="0" applyFont="1" applyFill="1" applyBorder="1" applyAlignment="1">
      <alignment horizontal="center" vertical="center"/>
    </xf>
    <xf numFmtId="0" fontId="8" fillId="5" borderId="8" xfId="0" applyFont="1" applyFill="1" applyBorder="1" applyAlignment="1">
      <alignment horizontal="center" vertical="center"/>
    </xf>
    <xf numFmtId="44" fontId="11" fillId="5" borderId="8" xfId="0" applyNumberFormat="1" applyFont="1" applyFill="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0" xfId="0" applyAlignment="1">
      <alignment horizontal="center" vertical="center"/>
    </xf>
    <xf numFmtId="0" fontId="12" fillId="0" borderId="0" xfId="0" applyFont="1" applyAlignment="1">
      <alignment horizontal="center" vertical="center" wrapText="1"/>
    </xf>
    <xf numFmtId="0" fontId="0" fillId="0" borderId="13" xfId="0" applyBorder="1" applyAlignment="1">
      <alignment horizontal="center" vertical="center"/>
    </xf>
    <xf numFmtId="0" fontId="0" fillId="0" borderId="0" xfId="0" applyAlignment="1">
      <alignment horizontal="center" vertical="center" wrapText="1"/>
    </xf>
    <xf numFmtId="0" fontId="0" fillId="0" borderId="13" xfId="0" applyBorder="1" applyAlignment="1">
      <alignment horizontal="center" vertical="center" wrapText="1"/>
    </xf>
    <xf numFmtId="0" fontId="13" fillId="0" borderId="0" xfId="0" applyFont="1" applyAlignment="1">
      <alignment horizontal="center" vertical="center"/>
    </xf>
    <xf numFmtId="14" fontId="0" fillId="0" borderId="13" xfId="0" applyNumberFormat="1" applyBorder="1" applyAlignment="1">
      <alignment horizontal="center" vertical="center"/>
    </xf>
    <xf numFmtId="0" fontId="0" fillId="0" borderId="0" xfId="0" applyAlignment="1" applyProtection="1">
      <alignment horizontal="center" vertical="center"/>
      <protection locked="0"/>
    </xf>
    <xf numFmtId="0" fontId="0" fillId="0" borderId="13" xfId="0" applyBorder="1" applyAlignment="1" applyProtection="1">
      <alignment horizontal="center" vertical="center"/>
      <protection locked="0"/>
    </xf>
    <xf numFmtId="0" fontId="14" fillId="0" borderId="0" xfId="0" applyFont="1" applyAlignment="1">
      <alignment horizontal="center" vertical="center"/>
    </xf>
    <xf numFmtId="0" fontId="0" fillId="0" borderId="14" xfId="0" applyBorder="1" applyAlignment="1">
      <alignment horizontal="center" vertical="center"/>
    </xf>
    <xf numFmtId="0" fontId="0" fillId="0" borderId="15" xfId="0" applyBorder="1" applyAlignment="1">
      <alignment horizontal="center" vertical="center"/>
    </xf>
    <xf numFmtId="0" fontId="0" fillId="0" borderId="16" xfId="0" applyBorder="1" applyAlignment="1">
      <alignment horizontal="center" vertical="center"/>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5" borderId="7" xfId="0" applyFont="1" applyFill="1" applyBorder="1" applyAlignment="1">
      <alignment horizontal="center" vertical="center"/>
    </xf>
    <xf numFmtId="14" fontId="9" fillId="5" borderId="6" xfId="0" applyNumberFormat="1" applyFont="1" applyFill="1" applyBorder="1" applyAlignment="1">
      <alignment horizontal="center" vertical="center"/>
    </xf>
  </cellXfs>
  <cellStyles count="2">
    <cellStyle name="Lien hypertexte" xfId="1" builtinId="8"/>
    <cellStyle name="Normal" xfId="0" builtinId="0"/>
  </cellStyles>
  <dxfs count="6">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
      <fill>
        <patternFill patternType="none">
          <fgColor indexed="64"/>
          <bgColor auto="1"/>
        </patternFill>
      </fill>
      <border>
        <left/>
        <right/>
        <top/>
        <bottom/>
        <vertical/>
        <horizontal/>
      </border>
    </dxf>
    <dxf>
      <font>
        <color theme="0"/>
      </font>
      <fill>
        <patternFill>
          <bgColor theme="0" tint="-0.34998626667073579"/>
        </patternFill>
      </fill>
      <border>
        <left style="thin">
          <color auto="1"/>
        </left>
        <right style="thin">
          <color auto="1"/>
        </right>
        <top style="thin">
          <color auto="1"/>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292100</xdr:colOff>
          <xdr:row>1</xdr:row>
          <xdr:rowOff>25400</xdr:rowOff>
        </xdr:from>
        <xdr:to>
          <xdr:col>23</xdr:col>
          <xdr:colOff>177800</xdr:colOff>
          <xdr:row>3</xdr:row>
          <xdr:rowOff>76200</xdr:rowOff>
        </xdr:to>
        <xdr:sp macro="" textlink="">
          <xdr:nvSpPr>
            <xdr:cNvPr id="2049" name="EDITER_TR" hidden="1">
              <a:extLst>
                <a:ext uri="{63B3BB69-23CF-44E3-9099-C40C66FF867C}">
                  <a14:compatExt spid="_x0000_s2049"/>
                </a:ext>
                <a:ext uri="{FF2B5EF4-FFF2-40B4-BE49-F238E27FC236}">
                  <a16:creationId xmlns:a16="http://schemas.microsoft.com/office/drawing/2014/main" id="{EC1AD4BE-6712-F347-A07F-387043B9853C}"/>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pitchFamily="2" charset="0"/>
                  <a:cs typeface="Calibri" pitchFamily="2" charset="0"/>
                </a:rPr>
                <a:t>EDITER TR</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21</xdr:col>
          <xdr:colOff>292100</xdr:colOff>
          <xdr:row>1</xdr:row>
          <xdr:rowOff>25400</xdr:rowOff>
        </xdr:from>
        <xdr:to>
          <xdr:col>23</xdr:col>
          <xdr:colOff>177800</xdr:colOff>
          <xdr:row>3</xdr:row>
          <xdr:rowOff>76200</xdr:rowOff>
        </xdr:to>
        <xdr:sp macro="" textlink="">
          <xdr:nvSpPr>
            <xdr:cNvPr id="1025" name="EDITER_TR" hidden="1">
              <a:extLst>
                <a:ext uri="{63B3BB69-23CF-44E3-9099-C40C66FF867C}">
                  <a14:compatExt spid="_x0000_s1025"/>
                </a:ext>
                <a:ext uri="{FF2B5EF4-FFF2-40B4-BE49-F238E27FC236}">
                  <a16:creationId xmlns:a16="http://schemas.microsoft.com/office/drawing/2014/main" id="{884011F3-B6DD-FD44-A451-AFEDA5DC4762}"/>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Calibri" pitchFamily="2" charset="0"/>
                  <a:cs typeface="Calibri" pitchFamily="2" charset="0"/>
                </a:rPr>
                <a:t>EDITER TR</a:t>
              </a:r>
            </a:p>
          </xdr:txBody>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TITRE%20DE%20RECETTE%20V19.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Volumes/GoogleDrive/Mon%20Drive/TRAVAIL%20NCA/TITRE%20DE%20RECETTE/RECUEIL%20DES%20TARIFS%202023_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S"/>
      <sheetName val="MODEL"/>
      <sheetName val="ESSAI SANS X ET Y"/>
      <sheetName val="ESSAI AVEC X ET Y"/>
      <sheetName val="TOTAL"/>
    </sheetNames>
    <definedNames>
      <definedName name="EDITER_TR_Cliquer"/>
      <definedName name="Mail.Mail"/>
      <definedName name="NomPdf"/>
    </definedNames>
    <sheetDataSet>
      <sheetData sheetId="0">
        <row r="1">
          <cell r="B1" t="str">
            <v>IMAGE</v>
          </cell>
        </row>
        <row r="2">
          <cell r="A2" t="str">
            <v>ANGELI MELANIE</v>
          </cell>
        </row>
        <row r="3">
          <cell r="A3" t="str">
            <v>ASCONE ANGE</v>
          </cell>
        </row>
        <row r="4">
          <cell r="A4" t="str">
            <v>BLAZY LUDOVIC</v>
          </cell>
        </row>
        <row r="5">
          <cell r="A5" t="str">
            <v>NOVELLI MANUEL</v>
          </cell>
        </row>
        <row r="6">
          <cell r="A6" t="str">
            <v>PIANETTI FRANCK</v>
          </cell>
        </row>
        <row r="7">
          <cell r="A7" t="str">
            <v>REYNAUD SEBASTIEN</v>
          </cell>
        </row>
        <row r="8">
          <cell r="A8" t="str">
            <v>RODRIGUEZ JEAN-MARIE</v>
          </cell>
        </row>
      </sheetData>
      <sheetData sheetId="1"/>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1"/>
    </sheetNames>
    <sheetDataSet>
      <sheetData sheetId="0">
        <row r="1">
          <cell r="B1" t="str">
            <v>N°LIGNE</v>
          </cell>
          <cell r="C1" t="str">
            <v>LIBELLE</v>
          </cell>
          <cell r="D1" t="str">
            <v>BASE LEGALE OU DOCUMENT PRECISANT LES CONDITIONS D'UTILISATION</v>
          </cell>
          <cell r="E1" t="str">
            <v>POUR INFORMATION TARIFS 2022
ACTIVITE NON ASSUJETTIE</v>
          </cell>
          <cell r="F1" t="str">
            <v>TARIFS 2023
ACTIVITE NON ASSUJETTIE</v>
          </cell>
        </row>
        <row r="2">
          <cell r="B2">
            <v>1</v>
          </cell>
          <cell r="C2" t="str">
            <v>Environnement - Cadre de vie</v>
          </cell>
          <cell r="D2"/>
          <cell r="E2"/>
          <cell r="F2"/>
        </row>
        <row r="3">
          <cell r="B3">
            <v>25</v>
          </cell>
          <cell r="C3" t="str">
            <v>MISE À DISPOSITION D'UN CAMION PTAC DE 10 TONNES AVEC OU SANS BENNE BASCULANTE AVEC CHAUFFEUR TARIF DE JOUR (07H00 À 22H00 À L'HEURE)</v>
          </cell>
          <cell r="D3" t="str">
            <v>Délibération n° 2.29 du 11 mars 2022</v>
          </cell>
          <cell r="E3">
            <v>73.2</v>
          </cell>
          <cell r="F3">
            <v>73.2</v>
          </cell>
        </row>
        <row r="4">
          <cell r="B4">
            <v>26</v>
          </cell>
          <cell r="C4" t="str">
            <v>MISE À DISPOSITION D'UN CAMION PTAC DE 10 TONNES AVEC OU SANS BENNE BASCULANTE AVEC CHAUFFEUR TARIF DE NUIT (22H00 À 07H00 À L'HEURE)</v>
          </cell>
          <cell r="D4" t="str">
            <v>Délibération n° 2.29 du 11 mars 2022</v>
          </cell>
          <cell r="E4">
            <v>102</v>
          </cell>
          <cell r="F4">
            <v>102</v>
          </cell>
        </row>
        <row r="5">
          <cell r="B5">
            <v>27</v>
          </cell>
          <cell r="C5" t="str">
            <v>MISE À DISPOSITION D'UN CAMION PTAC DE 10 TONNES AVEC OU SANS BENNE BASCULANTE AVEC CHAUFFEUR TARIF DE DIMANCHE ET JOUR FÉRIÉ (7H00 À 22H00 À L'HEURE)</v>
          </cell>
          <cell r="D5" t="str">
            <v>Délibération n° 2.29 du 11 mars 2022</v>
          </cell>
          <cell r="E5">
            <v>89.4</v>
          </cell>
          <cell r="F5">
            <v>89.4</v>
          </cell>
        </row>
        <row r="6">
          <cell r="B6">
            <v>28</v>
          </cell>
          <cell r="C6" t="str">
            <v>MISE A DISPOSITION D'UN CAMION POLYVALENT PTAC DE 10 TONNES AVEC OU SANS BENNE BASCULANTE AVEC CHAUFFEUR TARIF DE JOUR (07H00 A 22H00 A L'HEURE)</v>
          </cell>
          <cell r="D6" t="str">
            <v>Délibération n° 2.29 du 11 mars 2022</v>
          </cell>
          <cell r="E6">
            <v>102</v>
          </cell>
          <cell r="F6">
            <v>102</v>
          </cell>
        </row>
        <row r="7">
          <cell r="B7">
            <v>29</v>
          </cell>
          <cell r="C7" t="str">
            <v>MISE A DISPOSITION D'UN CAMION POLYVALENT PTAC DE 10 TONNES AVEC OU SANS BENNE BASCULANTE AVEC CHAUFFEUR TARIF DE NUIT (22H00 A 07H00 A L'HEURE)</v>
          </cell>
          <cell r="D7" t="str">
            <v>Délibération n° 2.29 du 11 mars 2022</v>
          </cell>
          <cell r="E7">
            <v>143</v>
          </cell>
          <cell r="F7">
            <v>143</v>
          </cell>
        </row>
        <row r="8">
          <cell r="B8">
            <v>30</v>
          </cell>
          <cell r="C8" t="str">
            <v>MISE A DISPOSITION D'UN CAMION POLYVALENT PTAC DE 10 TONNES AVEC OU SANS BENNE BASCULANTE AVEC CHAUFFEUR TARIF DE DIMANCHE ET JOUR FERIE (07H00 A 22H00 A L'HEURE)</v>
          </cell>
          <cell r="D8" t="str">
            <v>Délibération n° 2.29 du 11 mars 2022</v>
          </cell>
          <cell r="E8">
            <v>125</v>
          </cell>
          <cell r="F8">
            <v>125</v>
          </cell>
        </row>
        <row r="9">
          <cell r="B9">
            <v>31</v>
          </cell>
          <cell r="C9" t="str">
            <v>MISE À DISPOSITION D'UN CAMION PL AMPLIROLL DE PTAC DE 19 TONNES AVEC CHAUFFEUR TARIF DE JOUR (07H00 À 22H00 À L'HEURE)</v>
          </cell>
          <cell r="D9" t="str">
            <v>Délibération n° 2.29 du 11 mars 2022</v>
          </cell>
          <cell r="E9">
            <v>77.8</v>
          </cell>
          <cell r="F9">
            <v>77.8</v>
          </cell>
        </row>
        <row r="10">
          <cell r="B10">
            <v>32</v>
          </cell>
          <cell r="C10" t="str">
            <v>MISE À DISPOSITION D'UN CAMION PL AMPLIROLL DE PTAC DE 19 TONNES AVEC CHAUFFEUR TARIF DE NUIT (22H00 À 07H00 À L'HEURE)</v>
          </cell>
          <cell r="D10" t="str">
            <v>Délibération n° 2.29 du 11 mars 2022</v>
          </cell>
          <cell r="E10">
            <v>107</v>
          </cell>
          <cell r="F10">
            <v>107</v>
          </cell>
        </row>
        <row r="11">
          <cell r="B11">
            <v>33</v>
          </cell>
          <cell r="C11" t="str">
            <v>MISE À DISPOSITION D'UN CAMION PL AMPLIROLL DE PTAC DE 19 TONNES TARIF DE DIMANCHE ET JOURS FÉRIÉS (07H00 À 22H00 À L'HEURE)</v>
          </cell>
          <cell r="D11" t="str">
            <v>Délibération n° 2.29 du 11 mars 2022</v>
          </cell>
          <cell r="E11">
            <v>94</v>
          </cell>
          <cell r="F11">
            <v>94</v>
          </cell>
        </row>
        <row r="12">
          <cell r="B12">
            <v>34</v>
          </cell>
          <cell r="C12" t="str">
            <v>MISE À DISPOSITION D'UN CAMION PL AMPLIROLL DE PTAC DE 19 T ÉQUIPÉ D'UNE GRUE ET D'UN GRAPIN AVEC CHAUFFEUR TARIF DE JOUR (07H00 À 22H00 À L'HEURE)</v>
          </cell>
          <cell r="D12" t="str">
            <v>Délibération n° 2.29 du 11 mars 2022</v>
          </cell>
          <cell r="E12">
            <v>79.3</v>
          </cell>
          <cell r="F12">
            <v>79.3</v>
          </cell>
        </row>
        <row r="13">
          <cell r="B13">
            <v>35</v>
          </cell>
          <cell r="C13" t="str">
            <v>MISE À DISPOSITION D'UN CAMION PL AMPLIROLL DE PTAC DE 19 T ÉQUIPÉ D'UNE GRUE ET D'UN GRAPIN AVEC CHAUFFEUR TARIF DE NUIT (22H00 À 07H00 À L'HEURE)</v>
          </cell>
          <cell r="D13" t="str">
            <v>Délibération n° 2.29 du 11 mars 2022</v>
          </cell>
          <cell r="E13">
            <v>108</v>
          </cell>
          <cell r="F13">
            <v>108</v>
          </cell>
        </row>
        <row r="14">
          <cell r="B14">
            <v>36</v>
          </cell>
          <cell r="C14" t="str">
            <v>MISE À DISPOSITION D'UN CAMION PL AMPLIROLL DE PTAC DE 19 T ÉQUIPÉ D'UNE GRUE ET D'UN GRAPIN AVEC CHAUFFEUR TARIF DE DIMANCHE ET JOURS FÉRIÉS (07H00 À 22H00 À L'HEURE)</v>
          </cell>
          <cell r="D14" t="str">
            <v>Délibération n° 2.29 du 11 mars 2022</v>
          </cell>
          <cell r="E14">
            <v>95.8</v>
          </cell>
          <cell r="F14">
            <v>95.8</v>
          </cell>
        </row>
        <row r="15">
          <cell r="B15">
            <v>37</v>
          </cell>
          <cell r="C15" t="str">
            <v>MISE À DISPOSITION D'UN FOURGON OU TRANSPORT DE TROUPE AVEC CHAUFFEUR TARIF DE JOUR (07H00 À 22H00 À L'HEURE)</v>
          </cell>
          <cell r="D15" t="str">
            <v>Délibération n° 2.29 du 11 mars 2022</v>
          </cell>
          <cell r="E15">
            <v>60.2</v>
          </cell>
          <cell r="F15">
            <v>60.2</v>
          </cell>
        </row>
        <row r="16">
          <cell r="B16">
            <v>38</v>
          </cell>
          <cell r="C16" t="str">
            <v>MISE À DISPOSITION D'UN FOURGON OU TRANSPORT DE TROUPE AVEC CHAUFFEUR TARIF DE NUIT (22H00 À 07H00 À L'HEURE)</v>
          </cell>
          <cell r="D16" t="str">
            <v>Délibération n° 2.29 du 11 mars 2022</v>
          </cell>
          <cell r="E16">
            <v>89.1</v>
          </cell>
          <cell r="F16">
            <v>89.1</v>
          </cell>
        </row>
        <row r="17">
          <cell r="B17">
            <v>39</v>
          </cell>
          <cell r="C17" t="str">
            <v>MISE À DISPOSITION D'UN FOURGON OU TRANSPORT DE TROUPE AVEC CHAUFFEUR TARIF DE DIMANCHE ET JOURS FÉRIÉS (07H00 À 22H00 À L'HEURE)</v>
          </cell>
          <cell r="D17" t="str">
            <v>Délibération n° 2.29 du 11 mars 2022</v>
          </cell>
          <cell r="E17">
            <v>76.400000000000006</v>
          </cell>
          <cell r="F17">
            <v>76.400000000000006</v>
          </cell>
        </row>
        <row r="18">
          <cell r="B18">
            <v>40</v>
          </cell>
          <cell r="C18" t="str">
            <v>MISE À DISPOSITION D'UN CHARGEUR OU MINI CHARGEUR AVEC CHAUFFEUR TARIF DE JOUR (07H00 À 22H00 À L'HEURE)</v>
          </cell>
          <cell r="D18" t="str">
            <v>Délibération n° 2.29 du 11 mars 2022</v>
          </cell>
          <cell r="E18">
            <v>57</v>
          </cell>
          <cell r="F18">
            <v>57</v>
          </cell>
        </row>
        <row r="19">
          <cell r="B19">
            <v>41</v>
          </cell>
          <cell r="C19" t="str">
            <v>MISE À DISPOSITION D'UN CHARGEUR OU MINI CHARGEUR AVEC CHAUFFEUR TARIF DE NUIT (22H00 À 07H00 À L'HEURE)</v>
          </cell>
          <cell r="D19" t="str">
            <v>Délibération n° 2.29 du 11 mars 2022</v>
          </cell>
          <cell r="E19">
            <v>89</v>
          </cell>
          <cell r="F19">
            <v>89</v>
          </cell>
        </row>
        <row r="20">
          <cell r="B20">
            <v>42</v>
          </cell>
          <cell r="C20" t="str">
            <v>MISE À DISPOSITION D'UN CHARGEUR OU MINI CHARGEUR AVEC CHAUFFEUR TARIF DE DIMANCHE ET JOUR FÉRIÉ (07H00 À 22H00 À L'HEURE)</v>
          </cell>
          <cell r="D20" t="str">
            <v>Délibération n° 2.29 du 11 mars 2022</v>
          </cell>
          <cell r="E20">
            <v>73.2</v>
          </cell>
          <cell r="F20">
            <v>73.2</v>
          </cell>
        </row>
        <row r="21">
          <cell r="B21">
            <v>43</v>
          </cell>
          <cell r="C21" t="str">
            <v>MISE À DISPOSITION D'UN CHARGEUR ÉQUIPÉ D'UNE ÉPAREUSE AVEC CHAUFFEUR TARIF DE JOUR (07H00 À 22H00 À L'HEURE)</v>
          </cell>
          <cell r="D21" t="str">
            <v>Délibération n° 2.29 du 11 mars 2022</v>
          </cell>
          <cell r="E21">
            <v>98.9</v>
          </cell>
          <cell r="F21">
            <v>98.9</v>
          </cell>
        </row>
        <row r="22">
          <cell r="B22">
            <v>44</v>
          </cell>
          <cell r="C22" t="str">
            <v>MISE À DISPOSITION D'UN CHARGEUR ÉQUIPÉ D'UNE ÉPAREUSE AVEC CHAUFFEUR TARIF DE NUIT (22H00 À 07H00 À L'HEURE)</v>
          </cell>
          <cell r="D22" t="str">
            <v>Délibération n° 2.29 du 11 mars 2022</v>
          </cell>
          <cell r="E22">
            <v>128</v>
          </cell>
          <cell r="F22">
            <v>128</v>
          </cell>
        </row>
        <row r="23">
          <cell r="B23">
            <v>45</v>
          </cell>
          <cell r="C23" t="str">
            <v>MISE À DISPOSITION D'UN CHARGEUR ÉQUIPÉ D'UNE ÉPAREUSE AVEC CHAUFFEUR TARIF DE DIMANCHE ET JOUR FÉRIÉ (07H00 À 22H00 À L'HEURE)</v>
          </cell>
          <cell r="D23" t="str">
            <v>Délibération n° 2.29 du 11 mars 2022</v>
          </cell>
          <cell r="E23">
            <v>115</v>
          </cell>
          <cell r="F23">
            <v>115</v>
          </cell>
        </row>
        <row r="24">
          <cell r="B24">
            <v>46</v>
          </cell>
          <cell r="C24" t="str">
            <v>MISE À DISPOSITION D'UNE MINI BENNE AVEC UN CHAUFFEUR ET UN RIPEUR (PAR HEURE POUR UN MINIMUM DE 3,5 HEURES FACTURÉES) TARIF DE JOUR (07H00 À 22H00 À L'HEURE)</v>
          </cell>
          <cell r="D24" t="str">
            <v>Délibération n° 2.29 du 11 mars 2022</v>
          </cell>
          <cell r="E24">
            <v>69.3</v>
          </cell>
          <cell r="F24">
            <v>69.3</v>
          </cell>
        </row>
        <row r="25">
          <cell r="B25">
            <v>47</v>
          </cell>
          <cell r="C25" t="str">
            <v>MISE À DISPOSITION D'UNE MINI BENNE AVEC UN CHAUFFEUR ET UN RIPEUR (PAR HEURE POUR UN MINIMUM DE 3,5 HEURES FACTURÉES) TARIF DE NUIT (22H00 À 07H00 À L'HEURE)</v>
          </cell>
          <cell r="D25" t="str">
            <v>Délibération n° 2.29 du 11 mars 2022</v>
          </cell>
          <cell r="E25">
            <v>92.5</v>
          </cell>
          <cell r="F25">
            <v>92.5</v>
          </cell>
        </row>
        <row r="26">
          <cell r="B26">
            <v>48</v>
          </cell>
          <cell r="C26" t="str">
            <v>MISE À DISPOSITION D'UNE MINI BENNE AVEC UN CHAUFFEUR ET UN RIPEUR (PAR HEURE POUR UN MINIMUM DE 3,5 HEURES FACTURÉES) TARIF DE DIMANCHE ET JOUR FÉRIÉ (07H00 À 22H00 À L'HEURE)</v>
          </cell>
          <cell r="D26" t="str">
            <v>Délibération n° 2.29 du 11 mars 2022</v>
          </cell>
          <cell r="E26">
            <v>139</v>
          </cell>
          <cell r="F26">
            <v>139</v>
          </cell>
        </row>
        <row r="27">
          <cell r="B27">
            <v>49</v>
          </cell>
          <cell r="C27" t="str">
            <v>MISE À DISPOSITION D'UNE MINI BENNE À ORDURES MÉNAGÈRES DE 4 À 7M3 AVEC CHAUFFEUR TARIF DE JOUR (07H00 À 22H00 À L'HEURE)</v>
          </cell>
          <cell r="D27" t="str">
            <v>Délibération n° 2.29 du 11 mars 2022</v>
          </cell>
          <cell r="E27">
            <v>69.8</v>
          </cell>
          <cell r="F27">
            <v>69.8</v>
          </cell>
        </row>
        <row r="28">
          <cell r="B28">
            <v>50</v>
          </cell>
          <cell r="C28" t="str">
            <v>MISE À DISPOSITION D'UNE MINI BENNE À ORDURES MÉNAGÈRES DE 4 À 7M3 AVEC CHAUFFEUR TARIF DE NUIT (22H00 À 07H00 À L'HEURE)</v>
          </cell>
          <cell r="D28" t="str">
            <v>Délibération n° 2.29 du 11 mars 2022</v>
          </cell>
          <cell r="E28">
            <v>98.7</v>
          </cell>
          <cell r="F28">
            <v>98.7</v>
          </cell>
        </row>
        <row r="29">
          <cell r="B29">
            <v>51</v>
          </cell>
          <cell r="C29" t="str">
            <v>MISE À DISPOSITION D'UNE MINI BENNE À ORDURES MÉNAGÈRES DE 4 À 7M3 AVEC CHAUFFEUR TARIF DE DIMANCHE ET JOUR FÉRIÉ (07H00 À 22H00 À L'HEURE)</v>
          </cell>
          <cell r="D29" t="str">
            <v>Délibération n° 2.29 du 11 mars 2022</v>
          </cell>
          <cell r="E29">
            <v>86</v>
          </cell>
          <cell r="F29">
            <v>86</v>
          </cell>
        </row>
        <row r="30">
          <cell r="B30">
            <v>52</v>
          </cell>
          <cell r="C30" t="str">
            <v>MISE A DISPOSITION D'UNE BENNE A ORDURES MENAGERES DE 7 à 9 M3 AVEC CHAUFFEUR DE 7 H à22 H</v>
          </cell>
          <cell r="D30" t="str">
            <v>Délibération n° 2.29 du 11 mars 2022</v>
          </cell>
          <cell r="E30">
            <v>73.3</v>
          </cell>
          <cell r="F30">
            <v>73.3</v>
          </cell>
        </row>
        <row r="31">
          <cell r="B31">
            <v>53</v>
          </cell>
          <cell r="C31" t="str">
            <v>MISE A DISPOSITION D'UNE BENNE A ORDURES MENAGERES DE 7 à 9 M3 AVEC CHAUFFEUR DE 22 H à 7 H</v>
          </cell>
          <cell r="D31" t="str">
            <v>Délibération n° 2.29 du 11 mars 2022</v>
          </cell>
          <cell r="E31">
            <v>99.9</v>
          </cell>
          <cell r="F31">
            <v>99.9</v>
          </cell>
        </row>
        <row r="32">
          <cell r="B32">
            <v>54</v>
          </cell>
          <cell r="C32" t="str">
            <v>MISE A DISPOSITION D'UNE BENNE A ORDURES MENAGERES DE 7 à 9M3 DIMANCHE ET JOURS FERIES</v>
          </cell>
          <cell r="D32" t="str">
            <v>Délibération n° 2.29 du 11 mars 2022</v>
          </cell>
          <cell r="E32">
            <v>88.3</v>
          </cell>
          <cell r="F32">
            <v>88.3</v>
          </cell>
        </row>
        <row r="33">
          <cell r="B33">
            <v>55</v>
          </cell>
          <cell r="C33" t="str">
            <v>MISE À DISPOSITION D'UNE BENNE À ORDURES MÉNAGÈRES DE 9 À 15 M3 AVEC CHAUFFEUR TARIF DE JOUR (07H00 À 22H00 À L'HEURE)</v>
          </cell>
          <cell r="D33" t="str">
            <v>Délibération n° 2.29 du 11 mars 2022</v>
          </cell>
          <cell r="E33">
            <v>79.599999999999994</v>
          </cell>
          <cell r="F33">
            <v>79.599999999999994</v>
          </cell>
        </row>
        <row r="34">
          <cell r="B34">
            <v>56</v>
          </cell>
          <cell r="C34" t="str">
            <v>MISE À DISPOSITION D'UNE BENNE À ORDURES MÉNAGÈRES DE 9 À 15 M3 AVEC CHAUFFEUR TARIF DE NUIT (22H00 À 07H00 À L'HEURE)</v>
          </cell>
          <cell r="D34" t="str">
            <v>Délibération n° 2.29 du 11 mars 2022</v>
          </cell>
          <cell r="E34">
            <v>109</v>
          </cell>
          <cell r="F34">
            <v>109</v>
          </cell>
        </row>
        <row r="35">
          <cell r="B35">
            <v>57</v>
          </cell>
          <cell r="C35" t="str">
            <v>MISE À DISPOSITION D'UNE BENNE À ORDURES MÉNAGÈRES DE 9 À 15 M3 AVEC CHAUFFEUR TARIF DE DIMANCHE ET JOUR FÉRIÉ (07H00 À 22H00 À L'HEURE)</v>
          </cell>
          <cell r="D35" t="str">
            <v>Délibération n° 2.29 du 11 mars 2022</v>
          </cell>
          <cell r="E35">
            <v>95.8</v>
          </cell>
          <cell r="F35">
            <v>95.8</v>
          </cell>
        </row>
        <row r="36">
          <cell r="B36">
            <v>58</v>
          </cell>
          <cell r="C36" t="str">
            <v>MISE A DISPOSITION D'UNE BENNE A ORDURES MENAGERES DE 16 à 22 M3 AVEC CHAUFFEUR DE 7 H à 22 H</v>
          </cell>
          <cell r="D36" t="str">
            <v>Délibération n° 2.29 du 11 mars 2022</v>
          </cell>
          <cell r="E36">
            <v>86.1</v>
          </cell>
          <cell r="F36">
            <v>86.1</v>
          </cell>
        </row>
        <row r="37">
          <cell r="B37">
            <v>59</v>
          </cell>
          <cell r="C37" t="str">
            <v>MISE A DISPOSITION D'UNE BENNE A ORDURS MENAGERES DE 16 à 22 M3 AVEC CHAUFFEUR DE 22 H à 7 H</v>
          </cell>
          <cell r="D37" t="str">
            <v>Délibération n° 2.29 du 11 mars 2022</v>
          </cell>
          <cell r="E37">
            <v>114</v>
          </cell>
          <cell r="F37">
            <v>114</v>
          </cell>
        </row>
        <row r="38">
          <cell r="B38">
            <v>60</v>
          </cell>
          <cell r="C38" t="str">
            <v>MISE A DISPOSITION D'UN BENNE A ORDURES MENAGERES DE 16 M3 à 22 M3 DIMANCHE ET JOURS FERIES</v>
          </cell>
          <cell r="D38" t="str">
            <v>Délibération n° 2.29 du 11 mars 2022</v>
          </cell>
          <cell r="E38">
            <v>102</v>
          </cell>
          <cell r="F38">
            <v>102</v>
          </cell>
        </row>
        <row r="39">
          <cell r="B39">
            <v>61</v>
          </cell>
          <cell r="C39" t="str">
            <v>MISE À DISPOSITION D'UN PIAGGIO PORTER À BENNE BASCULANTE (OU VÉHICULE INFÉRIEUR À 3,5T) AVEC CHAUFFEUR TARIF DE JOUR (07H00 À 22H00 À L'HEURE)</v>
          </cell>
          <cell r="D39" t="str">
            <v>Délibération n° 2.29 du 11 mars 2022</v>
          </cell>
          <cell r="E39">
            <v>53.4</v>
          </cell>
          <cell r="F39">
            <v>53.4</v>
          </cell>
        </row>
        <row r="40">
          <cell r="B40">
            <v>62</v>
          </cell>
          <cell r="C40" t="str">
            <v>MISE À DISPOSITION D'UN PIAGGIO PORTER À BENNE BASCULANTE (OU VÉHICULE INFÉRIEUR À 3,5T) AVEC CHAUFFEUR TARIF DE NUIT (22H00 À 07H00 À L'HEURE)</v>
          </cell>
          <cell r="D40" t="str">
            <v>Délibération n° 2.29 du 11 mars 2022</v>
          </cell>
          <cell r="E40">
            <v>82.3</v>
          </cell>
          <cell r="F40">
            <v>82.3</v>
          </cell>
        </row>
        <row r="41">
          <cell r="B41">
            <v>63</v>
          </cell>
          <cell r="C41" t="str">
            <v>MISE À DISPOSITION D'UN PIAGGIO PORTER À BENNE BASCULANTE (OU VÉHICULE INFÉRIEUR À 3,5T) AVEC CHAUFFEUR TARIF DE DIMANCHE OU JOUR FÉRIÉ (07H00 À 22H00 À L'HEURE)</v>
          </cell>
          <cell r="D41" t="str">
            <v>Délibération n° 2.29 du 11 mars 2022</v>
          </cell>
          <cell r="E41">
            <v>69.599999999999994</v>
          </cell>
          <cell r="F41">
            <v>69.599999999999994</v>
          </cell>
        </row>
        <row r="42">
          <cell r="B42">
            <v>64</v>
          </cell>
          <cell r="C42" t="str">
            <v>MISE À DISPOSITION D'UN SCOOTER À DÉJECTION CANINE AVEC CHAUFFEUR TARIF JOUR (07H00 À 22H00 À L'HEURE)</v>
          </cell>
          <cell r="D42" t="str">
            <v>Délibération n° 2.29 du 11 mars 2022</v>
          </cell>
          <cell r="E42">
            <v>51.9</v>
          </cell>
          <cell r="F42">
            <v>51.9</v>
          </cell>
        </row>
        <row r="43">
          <cell r="B43">
            <v>65</v>
          </cell>
          <cell r="C43" t="str">
            <v>MISE À DISPOSITION D'UN SCOOTER À DÉJECTION CANINE AVEC CHAUFFEUR TARIF NUIT (22H00 À 07H00 À L'HEURE)</v>
          </cell>
          <cell r="D43" t="str">
            <v>Délibération n° 2.29 du 11 mars 2022</v>
          </cell>
          <cell r="E43">
            <v>80.8</v>
          </cell>
          <cell r="F43">
            <v>80.8</v>
          </cell>
        </row>
        <row r="44">
          <cell r="B44">
            <v>66</v>
          </cell>
          <cell r="C44" t="str">
            <v>MISE À DISPOSITION D'UN SCOOTER À DÉJECTION CANINE AVEC CHAUFFEUR TARIF JOUR FÉRIÉ ET DIMANCHE (07H00 À 22H00 À L'HEURE)</v>
          </cell>
          <cell r="D44" t="str">
            <v>Délibération n° 2.29 du 11 mars 2022</v>
          </cell>
          <cell r="E44">
            <v>68.099999999999994</v>
          </cell>
          <cell r="F44">
            <v>68.099999999999994</v>
          </cell>
        </row>
        <row r="45">
          <cell r="B45">
            <v>67</v>
          </cell>
          <cell r="C45" t="str">
            <v>MISE À DISPOSITION DE PERSONNEL</v>
          </cell>
          <cell r="D45"/>
          <cell r="E45"/>
          <cell r="F45"/>
        </row>
        <row r="46">
          <cell r="B46">
            <v>68</v>
          </cell>
          <cell r="C46" t="str">
            <v>MISE À DISPOSITION D'UN AGENT ADJOINT TECHNIQUE TARIF DE JOUR (07H00 À 22H00 À L'HEURE)</v>
          </cell>
          <cell r="D46" t="str">
            <v>Délibération n° 2.29 du 11 mars 2022</v>
          </cell>
          <cell r="E46">
            <v>26</v>
          </cell>
          <cell r="F46">
            <v>26</v>
          </cell>
        </row>
        <row r="47">
          <cell r="B47">
            <v>69</v>
          </cell>
          <cell r="C47" t="str">
            <v>MISE À DISPOSITION D'UN AGENT ADJOINT TECHNIQUE TARIF DE NUIT (22H00 À 07H00 À L'HEURE)</v>
          </cell>
          <cell r="D47" t="str">
            <v>Délibération n° 2.29 du 11 mars 2022</v>
          </cell>
          <cell r="E47">
            <v>52</v>
          </cell>
          <cell r="F47">
            <v>52</v>
          </cell>
        </row>
        <row r="48">
          <cell r="B48">
            <v>70</v>
          </cell>
          <cell r="C48" t="str">
            <v>MISE À DISPOSITION D'UN AGENT ADJOINT TECHNIQUE TARIF DIMANCHE ET JOUR FÉRIÉ (07H00 À 22H00 À L'HEURE)</v>
          </cell>
          <cell r="D48" t="str">
            <v>Délibération n° 2.29 du 11 mars 2022</v>
          </cell>
          <cell r="E48">
            <v>39.200000000000003</v>
          </cell>
          <cell r="F48">
            <v>39.200000000000003</v>
          </cell>
        </row>
        <row r="49">
          <cell r="B49">
            <v>71</v>
          </cell>
          <cell r="C49" t="str">
            <v>MISE À DISPOSITION D'UN AGENT DE MAÎTRISE TARIF DE JOUR (07H00 À 22H00 À L'HEURE)</v>
          </cell>
          <cell r="D49" t="str">
            <v>Délibération n° 2.29 du 11 mars 2022</v>
          </cell>
          <cell r="E49">
            <v>37.1</v>
          </cell>
          <cell r="F49">
            <v>37.1</v>
          </cell>
        </row>
        <row r="50">
          <cell r="B50">
            <v>72</v>
          </cell>
          <cell r="C50" t="str">
            <v>MISE À DISPOSITION D'UN AGENT DE MAÎTRISE TARIF DE NUIT (22H00 À 07H00 À L'HEURE)</v>
          </cell>
          <cell r="D50" t="str">
            <v>Délibération n° 2.29 du 11 mars 2022</v>
          </cell>
          <cell r="E50">
            <v>68.099999999999994</v>
          </cell>
          <cell r="F50">
            <v>68.099999999999994</v>
          </cell>
        </row>
        <row r="51">
          <cell r="B51">
            <v>73</v>
          </cell>
          <cell r="C51" t="str">
            <v>MISE À DISPOSITION D'UN AGENT DE MAÎTRISE TARIF DIMANCHE ET JOUR FÉRIÉ (07H00 À 22H00 À L'HEURE)</v>
          </cell>
          <cell r="D51" t="str">
            <v>Délibération n° 2.29 du 11 mars 2022</v>
          </cell>
          <cell r="E51">
            <v>50.8</v>
          </cell>
          <cell r="F51">
            <v>50.8</v>
          </cell>
        </row>
        <row r="52">
          <cell r="B52">
            <v>74</v>
          </cell>
          <cell r="C52" t="str">
            <v>MISE À DISPOSITION D'UN MECANICIEN TARIF DE JOUR (07H00 À 22H00 À L'HEURE)</v>
          </cell>
          <cell r="D52" t="str">
            <v>Délibération n° 2.29 du 11 mars 2022</v>
          </cell>
          <cell r="E52">
            <v>26</v>
          </cell>
          <cell r="F52">
            <v>26</v>
          </cell>
        </row>
        <row r="53">
          <cell r="B53">
            <v>75</v>
          </cell>
          <cell r="C53" t="str">
            <v>MISE À DISPOSITION D'UN MECANICIEN TARIF DE NUIT (22H00 À 07H00 À L'HEURE)</v>
          </cell>
          <cell r="D53" t="str">
            <v>Délibération n° 2.29 du 11 mars 2022</v>
          </cell>
          <cell r="E53">
            <v>52</v>
          </cell>
          <cell r="F53">
            <v>52</v>
          </cell>
        </row>
        <row r="54">
          <cell r="B54">
            <v>76</v>
          </cell>
          <cell r="C54" t="str">
            <v>MISE À DISPOSITION D'UN MECANICIEN TARIF DIMANCHE ET JOUR FÉRIÉ (07H00 À 22H00 À L'HEURE)</v>
          </cell>
          <cell r="D54" t="str">
            <v>Délibération n° 2.29 du 11 mars 2022</v>
          </cell>
          <cell r="E54">
            <v>39.200000000000003</v>
          </cell>
          <cell r="F54">
            <v>39.200000000000003</v>
          </cell>
        </row>
        <row r="55">
          <cell r="B55">
            <v>77</v>
          </cell>
          <cell r="C55" t="str">
            <v>MISE À DISPOSITION D'UN MECANICIEN SPECIALISE TARIF DE JOUR (07H00 À 22H00 À L'HEURE)</v>
          </cell>
          <cell r="D55" t="str">
            <v>Délibération n° 2.29 du 11 mars 2022</v>
          </cell>
          <cell r="E55">
            <v>37.1</v>
          </cell>
          <cell r="F55">
            <v>37.1</v>
          </cell>
        </row>
        <row r="56">
          <cell r="B56">
            <v>78</v>
          </cell>
          <cell r="C56" t="str">
            <v>MISE À DISPOSITION D'UN MECANICIEN SPECIALISE TARIF DE NUIT (22H00 À 07H00 À L'HEURE)</v>
          </cell>
          <cell r="D56" t="str">
            <v>Délibération n° 2.29 du 11 mars 2022</v>
          </cell>
          <cell r="E56">
            <v>68.099999999999994</v>
          </cell>
          <cell r="F56">
            <v>68.099999999999994</v>
          </cell>
        </row>
        <row r="57">
          <cell r="B57">
            <v>79</v>
          </cell>
          <cell r="C57" t="str">
            <v>MISE À DISPOSITION D'UN MECANICIEN SPECIALISE TARIF DIMANCHE ET JOUR FÉRIÉ (07H00 À 22H00 À L'HEURE)</v>
          </cell>
          <cell r="D57" t="str">
            <v>Délibération n° 2.29 du 11 mars 2022</v>
          </cell>
          <cell r="E57">
            <v>50.8</v>
          </cell>
          <cell r="F57">
            <v>50.8</v>
          </cell>
        </row>
        <row r="58">
          <cell r="B58">
            <v>80</v>
          </cell>
          <cell r="C58" t="str">
            <v>MISE À DISPOSITION D'UN CONTRÔLEUR TARIF DE JOUR (07H00 À 22H00 À L'HEURE)</v>
          </cell>
          <cell r="D58" t="str">
            <v>Délibération n° 2.29 du 11 mars 2022</v>
          </cell>
          <cell r="E58">
            <v>39.6</v>
          </cell>
          <cell r="F58">
            <v>39.6</v>
          </cell>
        </row>
        <row r="59">
          <cell r="B59">
            <v>81</v>
          </cell>
          <cell r="C59" t="str">
            <v>MISE À DISPOSITION D'UN CONTRÔLEUR TARIF DE NUIT (22H00 À 07H00 À L'HEURE)</v>
          </cell>
          <cell r="D59" t="str">
            <v>Délibération n° 2.29 du 11 mars 2022</v>
          </cell>
          <cell r="E59">
            <v>70.599999999999994</v>
          </cell>
          <cell r="F59">
            <v>70.599999999999994</v>
          </cell>
        </row>
        <row r="60">
          <cell r="B60">
            <v>82</v>
          </cell>
          <cell r="C60" t="str">
            <v>MISE À DISPOSITION D'UN CONTRÔLEUR TARIF DIMANCHE ET JOUR FÉRIÉ (07H00 À 22H00 À L'HEURE)</v>
          </cell>
          <cell r="D60" t="str">
            <v>Délibération n° 2.29 du 11 mars 2022</v>
          </cell>
          <cell r="E60">
            <v>55.7</v>
          </cell>
          <cell r="F60">
            <v>55.7</v>
          </cell>
        </row>
        <row r="61">
          <cell r="B61">
            <v>83</v>
          </cell>
          <cell r="C61" t="str">
            <v>PLUS VALUE PAR AGENT POUR ÉQUIPEMENTS ET FOURNITURES TARIF DE JOUR (07H00 À 22H00 À L'HEURE)</v>
          </cell>
          <cell r="D61" t="str">
            <v>Délibération n°21.14 du 12 juillet 2016</v>
          </cell>
          <cell r="E61">
            <v>0.2</v>
          </cell>
          <cell r="F61">
            <v>0.2</v>
          </cell>
        </row>
        <row r="62">
          <cell r="B62">
            <v>84</v>
          </cell>
          <cell r="C62" t="str">
            <v>PLUS VALUE PAR AGENT POUR ÉQUIPEMENTS ET FOURNITURES TARIF DE NUIT (22H00 À 07H00 À L'HEURE)</v>
          </cell>
          <cell r="D62" t="str">
            <v>Délibération n°21.14 du 12 juillet 2016</v>
          </cell>
          <cell r="E62">
            <v>0.2</v>
          </cell>
          <cell r="F62">
            <v>0.2</v>
          </cell>
        </row>
        <row r="63">
          <cell r="B63">
            <v>85</v>
          </cell>
          <cell r="C63" t="str">
            <v>PLUS VALUE PAR AGENT POUR ÉQUIPEMENTS ET FOURNITURES TARIF DIMANCHE ET JOUR FÉRIÉ (07H00 À 22H00 À L'HEURE)</v>
          </cell>
          <cell r="D63" t="str">
            <v>Délibération n°21.14 du 12 juillet 2016</v>
          </cell>
          <cell r="E63">
            <v>0.2</v>
          </cell>
          <cell r="F63">
            <v>0.2</v>
          </cell>
        </row>
        <row r="64">
          <cell r="B64">
            <v>86</v>
          </cell>
          <cell r="C64" t="str">
            <v>COLLECTE</v>
          </cell>
          <cell r="D64"/>
          <cell r="E64"/>
          <cell r="F64"/>
        </row>
        <row r="65">
          <cell r="B65">
            <v>87</v>
          </cell>
          <cell r="C65" t="str">
            <v>MISE À DISPOSITION DE MATÉRIEL ET DE PERSONNEL</v>
          </cell>
          <cell r="D65"/>
          <cell r="E65"/>
          <cell r="F65"/>
        </row>
        <row r="66">
          <cell r="B66">
            <v>88</v>
          </cell>
          <cell r="C66" t="str">
            <v>CAISSONS, CONTENEURS ET COMPOSTEURS</v>
          </cell>
          <cell r="D66"/>
          <cell r="E66"/>
          <cell r="F66"/>
        </row>
        <row r="67">
          <cell r="B67">
            <v>89</v>
          </cell>
          <cell r="C67" t="str">
            <v>LOCATION D’UN CAISSON AMOVIBLE DE 5 À 40 M3 AU MOIS, HORS COÛT DU TRANSPORT AVEC OU SANS TRAPPE</v>
          </cell>
          <cell r="D67" t="str">
            <v>Délibération n° 2.17 du 21 octobre 2021</v>
          </cell>
          <cell r="E67">
            <v>85.63</v>
          </cell>
          <cell r="F67">
            <v>91.709729999999993</v>
          </cell>
        </row>
        <row r="68">
          <cell r="B68">
            <v>90</v>
          </cell>
          <cell r="C68" t="str">
            <v>LOCATION D’UN CAISSON AMOVIBLE DE 5 À 40 M3 À LA JOURNÉE, HORS COÛT DU TRANSPORT AVEC OU SANS TRAPPE</v>
          </cell>
          <cell r="D68" t="str">
            <v>Délibération n° 2.17 du 21 octobre 2021</v>
          </cell>
          <cell r="E68">
            <v>20.64</v>
          </cell>
          <cell r="F68">
            <v>22.105439999999998</v>
          </cell>
        </row>
        <row r="69">
          <cell r="B69">
            <v>91</v>
          </cell>
          <cell r="C69" t="str">
            <v>TRANSPORT D’UN CAISSON AMOVIBLE (PART FIXE POUR CHAQUE TRANSPORT À LAQUELLE S’AJOUTE UNE PART VARIABLE AU KILOMÈTRE PARCOURU); PAR TRANSPORT</v>
          </cell>
          <cell r="D69" t="str">
            <v>Délibération n° 2.17 du 21 octobre 2021</v>
          </cell>
          <cell r="E69">
            <v>81.7</v>
          </cell>
          <cell r="F69">
            <v>87.500699999999995</v>
          </cell>
        </row>
        <row r="70">
          <cell r="B70">
            <v>92</v>
          </cell>
          <cell r="C70" t="str">
            <v>TRANSPORT D’UN CAISSON AMOVIBLE (PART VARIABLE AU KILOMÈTRE); PAR KILOMÈTRE</v>
          </cell>
          <cell r="D70" t="str">
            <v>Délibération n° 2.29 du 11 mars 2022</v>
          </cell>
          <cell r="E70">
            <v>2.15</v>
          </cell>
          <cell r="F70">
            <v>2.3026499999999999</v>
          </cell>
        </row>
        <row r="71">
          <cell r="B71" t="str">
            <v>BAC 2 ROUES</v>
          </cell>
          <cell r="C71" t="str">
            <v>LOCATION D'UN BAC POUR TOUS FLUX DE DECHETS MENAGERS ET ASSIMILES DE 360 LITRES POUR UNE MANIFESTATION (FORFAIT COMPRENANT LA LOCATION DE 1 A 3 JOURS, UNE LIVRAISON, UN RETRAIT ET UN LAVAGE)</v>
          </cell>
          <cell r="D71" t="str">
            <v>Délibération n° 2.29 du 11 mars 2022</v>
          </cell>
          <cell r="E71">
            <v>20.399999999999999</v>
          </cell>
          <cell r="F71">
            <v>21.85</v>
          </cell>
          <cell r="G71">
            <v>43.27</v>
          </cell>
          <cell r="H71">
            <v>1.1200000000000001</v>
          </cell>
        </row>
        <row r="72">
          <cell r="B72"/>
          <cell r="C72" t="str">
            <v>LOCATION PAR JOUR SUPPLEMENTAIRE AU DELA DE 3 JOURS D'UN BAC DE 360 LITRES POUR UNE MANIFESTATION</v>
          </cell>
          <cell r="D72" t="str">
            <v>Délibération n° 2.29 du 11 mars 2022</v>
          </cell>
          <cell r="E72">
            <v>1.05</v>
          </cell>
          <cell r="F72">
            <v>1.1200000000000001</v>
          </cell>
        </row>
        <row r="73">
          <cell r="B73" t="str">
            <v>BAC 4 ROUES</v>
          </cell>
          <cell r="C73" t="str">
            <v>LOCATION D'UN BAC POUR TOUS FLUX DE DECHETS MENAGERS ET ASSIMILES DE 660 LITRES POUR UNE MANIFESTATION (FORFAIT COMPRENANT LA LOCATION DE 1 A 3 JOURS, UNE LIVRAISON, UN RETRAIT ET UN LAVAGE)</v>
          </cell>
          <cell r="D73" t="str">
            <v>Délibération n° 2.29 du 11 mars 2022</v>
          </cell>
          <cell r="E73">
            <v>33.9</v>
          </cell>
          <cell r="F73">
            <v>36.31</v>
          </cell>
          <cell r="G73">
            <v>72.61</v>
          </cell>
          <cell r="H73">
            <v>1.66</v>
          </cell>
        </row>
        <row r="74">
          <cell r="B74">
            <v>96</v>
          </cell>
          <cell r="C74" t="str">
            <v>LOCATION PAR JOUR SUPPLEMENTAIRE AU DELA DE 3 JOURS D'UN BAC DE 660 LITRES POUR UNE MANIFESTATION</v>
          </cell>
          <cell r="D74" t="str">
            <v>Délibération n° 2.29 du 11 mars 2022</v>
          </cell>
          <cell r="E74">
            <v>1.55</v>
          </cell>
          <cell r="F74">
            <v>1.66005</v>
          </cell>
        </row>
        <row r="75">
          <cell r="B75">
            <v>97</v>
          </cell>
          <cell r="C75" t="str">
            <v>LOCATION LE SAMEDI D'UN BAC POUR TOUS FLUX DE DECHETS MENAGERS ET ASSIMILES DE 360 LITRES POUR UNE MANIFESTATION (FORFAIT COMPRENANT LA LOCATION DE 1 A 3 JOURS, UNE LIVRAISON, UN RETRAIT ET UN LAVAGE</v>
          </cell>
          <cell r="D75" t="str">
            <v>Délibération n° 2.29 du 11 mars 2022</v>
          </cell>
          <cell r="E75">
            <v>40.4</v>
          </cell>
          <cell r="F75">
            <v>43.2684</v>
          </cell>
        </row>
        <row r="76">
          <cell r="B76">
            <v>98</v>
          </cell>
          <cell r="C76" t="str">
            <v>LOCATION LE SAMEDI D'UN BAC POUR TOUS FLUX DE DECHETS MENAGERS ET ASSIMILES DE 660 LITRES POUR UNE MANIFESTATION (FORFAIT COMPRENANT LA LOCATION DE 1 A 3 JOURS, UNE LIVRAISON, UN RETRAIT ET UN LAVAGE)</v>
          </cell>
          <cell r="D76" t="str">
            <v>Délibération n° 2.17 du 21 octobre 2021</v>
          </cell>
          <cell r="E76">
            <v>67.8</v>
          </cell>
          <cell r="F76">
            <v>72.613799999999998</v>
          </cell>
        </row>
        <row r="77">
          <cell r="B77">
            <v>99</v>
          </cell>
          <cell r="C77" t="str">
            <v>LOCATION LE DIMANCHE ET JOUR FERIE D'UN BAC POUR TOUS FLUX DE DECHETS MENAGERS ET ASSIMILES DE 360 LITRES POUR UNE MANIFESTATION (FORFAIT COMPRENANT LA LOCATION DE 1 A 3 JOURS, UNE LIVRAISON, UN RETRAIT ET UN LAVAGE)</v>
          </cell>
          <cell r="D77" t="str">
            <v>Délibération n° 2.17 du 21 octobre 2021</v>
          </cell>
          <cell r="E77">
            <v>60</v>
          </cell>
          <cell r="F77">
            <v>64.259999999999991</v>
          </cell>
        </row>
        <row r="78">
          <cell r="B78">
            <v>100</v>
          </cell>
          <cell r="C78" t="str">
            <v>LOCATION LE DIMANCHE ET JOUR FERIE D'UN BAC POUR TOUS FLUX DE DECHETS MENAGERS ET ASSIMILES DE 660 LITRES POUR UNE MANIFESTATION (FORFAIT COMPRENANT LA LOCATION DE 1 A 3 JOURS, UNE LIVRAISON, UN RETRAIT ET UN LAVAGE)</v>
          </cell>
          <cell r="D78" t="str">
            <v>Délibération n° 2.17 du 21 octobre 2021</v>
          </cell>
          <cell r="E78">
            <v>104</v>
          </cell>
          <cell r="F78">
            <v>111.384</v>
          </cell>
        </row>
        <row r="79">
          <cell r="B79">
            <v>101</v>
          </cell>
          <cell r="C79" t="str">
            <v>PRESTATION SUPPLEMENTAIRE POUR UNE LIVRAISON UN RETRAIT OU UN DEPLACEMENT D'UN BAC DE 360 LITRES POUR UNE MANIFESTATION (SI LE BAC DOIT ETRE DEPLACE OU SI LE RETRAIT OU LA LIVRAISON DOIT ETRE EXECUTE A NOUVEAU DU FAIT DU DEMANDEUR)</v>
          </cell>
          <cell r="D79" t="str">
            <v>Délibération n° 2.29 du 11 mars 2022</v>
          </cell>
          <cell r="E79">
            <v>8.0500000000000007</v>
          </cell>
          <cell r="F79">
            <v>8.6215500000000009</v>
          </cell>
        </row>
        <row r="80">
          <cell r="B80">
            <v>102</v>
          </cell>
          <cell r="C80" t="str">
            <v>PRESTATION SUPPLEMENTAIRE POUR UNE LIVRAISON UN RETRAIT OU UN DEPLACEMENT D'UN BAC DE 660 LITRES POUR UNE MANIFESTATION (SI LE BAC DOIT ETRE DEPLACE OU SI LE RETRAIT OU LA LIVRAISON DOIT ETRE EXECUTE A NOUVEAU DU FAIT DU DEMANDEUR)</v>
          </cell>
          <cell r="D80" t="str">
            <v>Délibération n° 2.29 du 11 mars 2022</v>
          </cell>
          <cell r="E80">
            <v>14.8</v>
          </cell>
          <cell r="F80">
            <v>15.8508</v>
          </cell>
        </row>
        <row r="81">
          <cell r="B81">
            <v>103</v>
          </cell>
          <cell r="C81" t="str">
            <v>LAVAGE SUPPLEMENTAIRE EN CAS DE NECESSITE D'UN BAC LOUE POUR UNE MANIFESTATION</v>
          </cell>
          <cell r="D81" t="str">
            <v>Délibération n° 2.17 du 21 octobre 2021</v>
          </cell>
          <cell r="E81">
            <v>7.6</v>
          </cell>
          <cell r="F81">
            <v>8.1395999999999997</v>
          </cell>
        </row>
        <row r="82">
          <cell r="B82">
            <v>104</v>
          </cell>
          <cell r="C82" t="str">
            <v>LOCATION D’UNE BARRIÈRE À LA JOURNÉE</v>
          </cell>
          <cell r="D82" t="str">
            <v>Délibération n° 2.29 du 11 mars 2022</v>
          </cell>
          <cell r="E82">
            <v>1.05</v>
          </cell>
          <cell r="F82">
            <v>1.1245499999999999</v>
          </cell>
        </row>
        <row r="83">
          <cell r="B83">
            <v>105</v>
          </cell>
          <cell r="C83" t="str">
            <v>LOCATION D’UNE MOTOPOMPE À L’HEURE</v>
          </cell>
          <cell r="D83" t="str">
            <v>Délibération n° 2.29 du 11 mars 2022</v>
          </cell>
          <cell r="E83">
            <v>1050</v>
          </cell>
          <cell r="F83">
            <v>1124.55</v>
          </cell>
        </row>
        <row r="84">
          <cell r="B84">
            <v>106</v>
          </cell>
          <cell r="C84" t="str">
            <v xml:space="preserve">FOURNITURE D’UN CONTENEUR DE 120 LITRES DÉDIÉ AUX ORDURES MÉNAGÈRES ET DÉCHETS ASSIMILÉS </v>
          </cell>
          <cell r="D84" t="str">
            <v>Délibération n° 2.29 du 11 mars 2022</v>
          </cell>
          <cell r="E84">
            <v>88.6</v>
          </cell>
          <cell r="F84">
            <v>94.890599999999992</v>
          </cell>
        </row>
        <row r="85">
          <cell r="B85">
            <v>107</v>
          </cell>
          <cell r="C85" t="str">
            <v xml:space="preserve">FOURNITURE D’UN CONTENEUR DE 240 LITRES DÉDIÉ AUX ORDURES MÉNAGÈRES ET DÉCHETS ASSIMILÉS </v>
          </cell>
          <cell r="D85" t="str">
            <v>Délibération n° 2.29 du 11 mars 2022</v>
          </cell>
          <cell r="E85">
            <v>125</v>
          </cell>
          <cell r="F85">
            <v>133.875</v>
          </cell>
        </row>
        <row r="86">
          <cell r="B86">
            <v>108</v>
          </cell>
          <cell r="C86" t="str">
            <v xml:space="preserve">FOURNITURE D’UN CONTENEUR DE 340 LITRES DÉDIÉ AUX ORDURES MÉNAGÈRES ET DÉCHETS ASSIMILÉS </v>
          </cell>
          <cell r="D86" t="str">
            <v>Délibération n° 2.29 du 11 mars 2022</v>
          </cell>
          <cell r="E86">
            <v>167</v>
          </cell>
          <cell r="F86">
            <v>178.857</v>
          </cell>
        </row>
        <row r="87">
          <cell r="B87">
            <v>109</v>
          </cell>
          <cell r="C87" t="str">
            <v>FOURNITURE D’UN CONTENEUR DE 660 LITRES DÉDIÉ AUX ORDURES MÉNAGÈRES ET DÉCHETS ASSIMILÉS</v>
          </cell>
          <cell r="D87" t="str">
            <v>Délibération n° 2.29 du 11 mars 2022</v>
          </cell>
          <cell r="E87">
            <v>312</v>
          </cell>
          <cell r="F87">
            <v>334.15199999999999</v>
          </cell>
        </row>
        <row r="88">
          <cell r="B88">
            <v>110</v>
          </cell>
          <cell r="C88" t="str">
            <v>MISE EN PLACE D'UNE COLONNE AERIENNE</v>
          </cell>
          <cell r="D88" t="str">
            <v>Délibération n° 2.29 du 11 mars 2022</v>
          </cell>
          <cell r="E88">
            <v>122</v>
          </cell>
          <cell r="F88">
            <v>130.66200000000001</v>
          </cell>
        </row>
        <row r="89">
          <cell r="B89">
            <v>111</v>
          </cell>
          <cell r="C89" t="str">
            <v>DEPLACEMENT D'UNE COLONNE AERIENNE</v>
          </cell>
          <cell r="D89" t="str">
            <v>Délibération n° 2.29 du 11 mars 2022</v>
          </cell>
          <cell r="E89">
            <v>71.400000000000006</v>
          </cell>
          <cell r="F89">
            <v>76.469400000000007</v>
          </cell>
        </row>
        <row r="90">
          <cell r="B90">
            <v>112</v>
          </cell>
          <cell r="C90" t="str">
            <v>RETRAIT D'UNE COLONNE AERIENNE</v>
          </cell>
          <cell r="D90" t="str">
            <v>Délibération n° 2.29 du 11 mars 2022</v>
          </cell>
          <cell r="E90">
            <v>122</v>
          </cell>
          <cell r="F90">
            <v>130.66200000000001</v>
          </cell>
        </row>
        <row r="91">
          <cell r="B91">
            <v>113</v>
          </cell>
          <cell r="C91" t="str">
            <v>FOURNITURE D’UN COMPOSTEUR</v>
          </cell>
          <cell r="D91" t="str">
            <v>Délibération n°21.26 du 8 novembre 2018</v>
          </cell>
          <cell r="E91">
            <v>15.45</v>
          </cell>
          <cell r="F91">
            <v>16.55</v>
          </cell>
        </row>
        <row r="92">
          <cell r="B92">
            <v>114</v>
          </cell>
          <cell r="C92" t="str">
            <v>MISE A DISPOSITION, ENTRETIEN ET VERIFICATIONS REGLEMENTAIRES D'UNE PRESSE SUR CONTENEURS A ORDURES MENAGERES POUR BAC DE 660 LITRES NORMALISE (/MOIS)</v>
          </cell>
          <cell r="D92" t="str">
            <v>Délibération n° 2.29 du 11 mars 2022</v>
          </cell>
          <cell r="E92">
            <v>194</v>
          </cell>
          <cell r="F92">
            <v>194.92</v>
          </cell>
        </row>
        <row r="93">
          <cell r="B93">
            <v>115</v>
          </cell>
          <cell r="C93" t="str">
            <v>MISE A DISPOSITION MENSUELLE, ENTRETIEN ET VERIFICATIONS REGLEMENTAIRES D'UN ASSECHEUR DE DECHETS OU EQUIVALENT (/MOIS)</v>
          </cell>
          <cell r="D93" t="str">
            <v>Délibération n° 2.17 du 21 octobre 2021</v>
          </cell>
          <cell r="E93">
            <v>779.56</v>
          </cell>
          <cell r="F93">
            <v>876.57</v>
          </cell>
        </row>
        <row r="94">
          <cell r="B94">
            <v>116</v>
          </cell>
          <cell r="C94" t="str">
            <v>MISE A DISPOSITION D'UN COMPACTEUR MONOBLOC ETANCHE A PELLE DOTE D'UN LEVE CONTENEUR DEDIE AUX ORDURES MENAGERES Y COMPRIS LAVAGE ET DESINFECTION 1 FOIS/SEMAINE</v>
          </cell>
          <cell r="D94" t="str">
            <v>Délibération n° 2.17 du 21 octobre 2021</v>
          </cell>
          <cell r="E94">
            <v>681.36</v>
          </cell>
          <cell r="F94">
            <v>760.52</v>
          </cell>
        </row>
        <row r="95">
          <cell r="B95">
            <v>117</v>
          </cell>
          <cell r="C95" t="str">
            <v>MISE A DISPOSITION D'UN COMPACTEUR MONOBLOC ETANCHE DEDIE AUX CARTONS</v>
          </cell>
          <cell r="D95" t="str">
            <v>Délibération n° 2.17 du 21 octobre 2021</v>
          </cell>
          <cell r="E95">
            <v>651.29999999999995</v>
          </cell>
          <cell r="F95">
            <v>760.52</v>
          </cell>
        </row>
        <row r="96">
          <cell r="B96">
            <v>118</v>
          </cell>
          <cell r="C96" t="str">
            <v>TRAITEMENT DES DEPOTS NON AUTORISES</v>
          </cell>
          <cell r="D96"/>
          <cell r="E96"/>
          <cell r="F96"/>
        </row>
        <row r="97">
          <cell r="B97">
            <v>119</v>
          </cell>
          <cell r="C97" t="str">
            <v>TRAITEMENT DES DECHETS</v>
          </cell>
          <cell r="D97"/>
          <cell r="E97"/>
          <cell r="F97"/>
        </row>
        <row r="98">
          <cell r="B98">
            <v>120</v>
          </cell>
          <cell r="C98" t="str">
            <v>TRAITEMENT DES DÉCHETS: OBJET ENCOMBRANTS MÉLANGÉS (LA TONNE)</v>
          </cell>
          <cell r="D98" t="str">
            <v>Délibération n° 2.17 du 21 octobre 2021</v>
          </cell>
          <cell r="E98">
            <v>245</v>
          </cell>
          <cell r="F98">
            <v>262.39499999999998</v>
          </cell>
        </row>
        <row r="99">
          <cell r="B99">
            <v>121</v>
          </cell>
          <cell r="C99" t="str">
            <v>TRAITEMENT DES DÉCHETS:DÉCHETS VERTS (LA TONNE)</v>
          </cell>
          <cell r="D99" t="str">
            <v>Délibération n° 2.29 du 11 mars 2022</v>
          </cell>
          <cell r="E99">
            <v>57.51</v>
          </cell>
          <cell r="F99">
            <v>61.593209999999992</v>
          </cell>
        </row>
        <row r="100">
          <cell r="B100">
            <v>122</v>
          </cell>
          <cell r="C100" t="str">
            <v>TRAITEMENT DES DÉCHETS:BOIS (LA TONNE)</v>
          </cell>
          <cell r="D100" t="str">
            <v>Délibération n° 2.29 du 11 mars 2022</v>
          </cell>
          <cell r="E100">
            <v>78.55</v>
          </cell>
          <cell r="F100">
            <v>84.127049999999997</v>
          </cell>
        </row>
        <row r="101">
          <cell r="B101">
            <v>123</v>
          </cell>
          <cell r="C101" t="str">
            <v>TRAITEMENT DES DÉCHETS:GRAVATS SALES (LA TONNE)</v>
          </cell>
          <cell r="D101" t="str">
            <v>Délibération n° 2.29 du 11 mars 2022</v>
          </cell>
          <cell r="E101">
            <v>73.02</v>
          </cell>
          <cell r="F101">
            <v>78.204419999999999</v>
          </cell>
        </row>
        <row r="102">
          <cell r="B102">
            <v>124</v>
          </cell>
          <cell r="C102" t="str">
            <v>TRAITEMENT DES DÉCHETS:GRAVATS PROPRES (LA TONNE)</v>
          </cell>
          <cell r="D102" t="str">
            <v>Délibération n° 2.17 du 21 octobre 2021</v>
          </cell>
          <cell r="E102">
            <v>23.7</v>
          </cell>
          <cell r="F102">
            <v>25.3827</v>
          </cell>
        </row>
        <row r="103">
          <cell r="B103">
            <v>125</v>
          </cell>
          <cell r="C103" t="str">
            <v>TRAITEMENT DES DÉCHETS:PLATRE (LA TONNE)</v>
          </cell>
          <cell r="D103" t="str">
            <v>Délibération n° 2.17 du 21 octobre 2021</v>
          </cell>
          <cell r="E103">
            <v>270.42</v>
          </cell>
          <cell r="F103">
            <v>289.61982</v>
          </cell>
        </row>
        <row r="104">
          <cell r="B104">
            <v>126</v>
          </cell>
          <cell r="C104" t="str">
            <v>TRAITEMENT DES DÉCHETS:DÉCHETS MÉNAGERS ASSIMILÉS INCINÉRABLES (LA TONNE)</v>
          </cell>
          <cell r="D104" t="str">
            <v>Délibération n° 2.29 du 11 mars 2022</v>
          </cell>
          <cell r="E104">
            <v>81.400000000000006</v>
          </cell>
          <cell r="F104">
            <v>87.179400000000001</v>
          </cell>
        </row>
        <row r="105">
          <cell r="B105">
            <v>127</v>
          </cell>
          <cell r="C105" t="str">
            <v>TRAITEMENT DES PATEUX-MATERIAUX SOUILLES-SOLVANTS-DECHETS AQUEUX (LA TONNE)</v>
          </cell>
          <cell r="D105" t="str">
            <v>Délibération n° 2.17 du 21 octobre 2021</v>
          </cell>
          <cell r="E105">
            <v>653</v>
          </cell>
          <cell r="F105">
            <v>699.36299999999994</v>
          </cell>
        </row>
        <row r="106">
          <cell r="B106">
            <v>128</v>
          </cell>
          <cell r="C106" t="str">
            <v>TRAITEMENT DES AUTRES PRODUITS-PRODUITS DE LABORATOIRE (LA TONNE)</v>
          </cell>
          <cell r="D106" t="str">
            <v>Délibération n° 2.17 du 21 octobre 2021</v>
          </cell>
          <cell r="E106">
            <v>2627</v>
          </cell>
          <cell r="F106">
            <v>2813.5169999999998</v>
          </cell>
        </row>
        <row r="107">
          <cell r="B107">
            <v>129</v>
          </cell>
          <cell r="C107" t="str">
            <v>TRAITEMENT DES AUTRES PRODUITS-NON IDENTIFIES (LA TONNE)</v>
          </cell>
          <cell r="D107" t="str">
            <v>Délibération n° 2.17 du 21 octobre 2021</v>
          </cell>
          <cell r="E107">
            <v>1546</v>
          </cell>
          <cell r="F107">
            <v>1655.7659999999998</v>
          </cell>
        </row>
        <row r="108">
          <cell r="B108">
            <v>130</v>
          </cell>
          <cell r="C108" t="str">
            <v>DECHETS DANGEREUX DES MENAGES : ACIDES (LA TONNE)</v>
          </cell>
          <cell r="D108" t="str">
            <v>Délibération n° 2.17 du 21 octobre 2021</v>
          </cell>
          <cell r="E108">
            <v>1546</v>
          </cell>
          <cell r="F108">
            <v>1655.7659999999998</v>
          </cell>
        </row>
        <row r="109">
          <cell r="B109">
            <v>131</v>
          </cell>
          <cell r="C109" t="str">
            <v>DECHETS DANGEREUX DES MENAGES : AEROSOLS (LA TONNE)</v>
          </cell>
          <cell r="D109" t="str">
            <v>Délibération n° 2.17 du 21 octobre 2021</v>
          </cell>
          <cell r="E109">
            <v>2039</v>
          </cell>
          <cell r="F109">
            <v>2183.7689999999998</v>
          </cell>
        </row>
        <row r="110">
          <cell r="B110">
            <v>132</v>
          </cell>
          <cell r="C110" t="str">
            <v>DECHETS DANGEREUX DES MENAGES : BASES (LA TONNE)</v>
          </cell>
          <cell r="D110" t="str">
            <v>Délibération n° 2.17 du 21 octobre 2021</v>
          </cell>
          <cell r="E110">
            <v>1546</v>
          </cell>
          <cell r="F110">
            <v>1655.7659999999998</v>
          </cell>
        </row>
        <row r="111">
          <cell r="B111">
            <v>133</v>
          </cell>
          <cell r="C111" t="str">
            <v>DECHETS DANGEREUX DES MENAGES : COMBURANTS (LA TONNE)</v>
          </cell>
          <cell r="D111" t="str">
            <v>Délibération n° 2.17 du 21 octobre 2021</v>
          </cell>
          <cell r="E111">
            <v>1546</v>
          </cell>
          <cell r="F111">
            <v>1655.7659999999998</v>
          </cell>
        </row>
        <row r="112">
          <cell r="B112">
            <v>134</v>
          </cell>
          <cell r="C112" t="str">
            <v>DECHETS DANGEREUX DES MENAGES : DECHETS AQUEUX (LA TONNE)</v>
          </cell>
          <cell r="D112" t="str">
            <v>Délibération n° 2.17 du 21 octobre 2021</v>
          </cell>
          <cell r="E112">
            <v>590</v>
          </cell>
          <cell r="F112">
            <v>631.89</v>
          </cell>
        </row>
        <row r="113">
          <cell r="B113">
            <v>135</v>
          </cell>
          <cell r="C113" t="str">
            <v>DECHETS DANGEREUX DES MENAGES : EMBALLAGES PLASTIQUES SOUILLES (LA TONNE)</v>
          </cell>
          <cell r="D113" t="str">
            <v>Délibération n° 2.17 du 21 octobre 2021</v>
          </cell>
          <cell r="E113">
            <v>670</v>
          </cell>
          <cell r="F113">
            <v>717.56999999999994</v>
          </cell>
        </row>
        <row r="114">
          <cell r="B114">
            <v>136</v>
          </cell>
          <cell r="C114" t="str">
            <v>DECHETS DANGEREUX DES MENAGES : FILTRES A HUILE (LA TONNE)</v>
          </cell>
          <cell r="D114" t="str">
            <v>Délibération n° 2.17 du 21 octobre 2021</v>
          </cell>
          <cell r="E114">
            <v>475</v>
          </cell>
          <cell r="F114">
            <v>508.72499999999997</v>
          </cell>
        </row>
        <row r="115">
          <cell r="B115">
            <v>137</v>
          </cell>
          <cell r="C115" t="str">
            <v>DECHETS DANGEREUX DES MENAGES : PHYTOSANITAIRES (LA TONNE)</v>
          </cell>
          <cell r="D115" t="str">
            <v>Délibération n° 2.17 du 21 octobre 2021</v>
          </cell>
          <cell r="E115">
            <v>1546</v>
          </cell>
          <cell r="F115">
            <v>1655.7659999999998</v>
          </cell>
        </row>
        <row r="116">
          <cell r="B116">
            <v>138</v>
          </cell>
          <cell r="C116" t="str">
            <v>DECHETS DANGEREUX DES MENAGES : PRODUITS TENANT DU MERCURE (LA TONNE)</v>
          </cell>
          <cell r="D116" t="str">
            <v>Délibération n° 2.17 du 21 octobre 2021</v>
          </cell>
          <cell r="E116">
            <v>10145</v>
          </cell>
          <cell r="F116">
            <v>10865.295</v>
          </cell>
        </row>
        <row r="117">
          <cell r="B117">
            <v>139</v>
          </cell>
          <cell r="C117" t="str">
            <v>DECHETS DANGEREUX DES MENAGES : PRODUITS D'ETANCHEITE (LA TONNE)</v>
          </cell>
          <cell r="D117" t="str">
            <v>Délibération n° 2.17 du 21 octobre 2021</v>
          </cell>
          <cell r="E117">
            <v>570</v>
          </cell>
          <cell r="F117">
            <v>610.47</v>
          </cell>
        </row>
        <row r="118">
          <cell r="B118">
            <v>140</v>
          </cell>
          <cell r="C118" t="str">
            <v>DECHETS DANGEREUX DES MENAGES : RADIOS (LA TONNE)</v>
          </cell>
          <cell r="D118" t="str">
            <v>Délibération n° 2.17 du 21 octobre 2021</v>
          </cell>
          <cell r="E118">
            <v>475</v>
          </cell>
          <cell r="F118">
            <v>508.72499999999997</v>
          </cell>
        </row>
        <row r="119">
          <cell r="B119">
            <v>141</v>
          </cell>
          <cell r="C119" t="str">
            <v>DECHETS DANGEREUX DES MENAGES : SOLVANTS (LA TONNE)</v>
          </cell>
          <cell r="D119" t="str">
            <v>Délibération n° 2.17 du 21 octobre 2021</v>
          </cell>
          <cell r="E119">
            <v>590</v>
          </cell>
          <cell r="F119">
            <v>631.89</v>
          </cell>
        </row>
        <row r="120">
          <cell r="B120">
            <v>142</v>
          </cell>
          <cell r="C120" t="str">
            <v>TRAITEMENT DES HUILES DE VDANGE (LE LITRE)</v>
          </cell>
          <cell r="D120" t="str">
            <v>Délibération n°21.54 du 20 mai 2019</v>
          </cell>
          <cell r="E120">
            <v>0.08</v>
          </cell>
          <cell r="F120">
            <v>8.5679999999999992E-2</v>
          </cell>
        </row>
        <row r="121">
          <cell r="B121">
            <v>143</v>
          </cell>
          <cell r="C121" t="str">
            <v>TRAITEMENT DES HUILES ALIMENTAIRES (LE LITRE)</v>
          </cell>
          <cell r="D121" t="str">
            <v>Délibération n° 2.17 du 21 octobre 2021</v>
          </cell>
          <cell r="E121">
            <v>0.2</v>
          </cell>
          <cell r="F121">
            <v>0.2142</v>
          </cell>
        </row>
        <row r="122">
          <cell r="B122">
            <v>144</v>
          </cell>
          <cell r="C122" t="str">
            <v>TRAITEMENT DES HUILES ALIMENTAIRES SOUILLEES (LE LITRE)</v>
          </cell>
          <cell r="D122" t="str">
            <v>Délibération n° 2.17 du 21 octobre 2021</v>
          </cell>
          <cell r="E122">
            <v>0.48</v>
          </cell>
          <cell r="F122">
            <v>0.51407999999999998</v>
          </cell>
        </row>
        <row r="123">
          <cell r="B123">
            <v>145</v>
          </cell>
          <cell r="C123" t="str">
            <v>TRAITEMENT DES RECIPIENTS SOUS PRESSION - EXTINCTEURS (L'UNITE)</v>
          </cell>
          <cell r="D123" t="str">
            <v>Délibération n° 2.29 du 11 mars 2022</v>
          </cell>
          <cell r="E123">
            <v>17.850000000000001</v>
          </cell>
          <cell r="F123">
            <v>19.117350000000002</v>
          </cell>
        </row>
        <row r="124">
          <cell r="B124">
            <v>146</v>
          </cell>
          <cell r="C124" t="str">
            <v>TRAITEMENT DES RECIPIENTS SOUS PRESSION - BOUTEILLES DE GAZ (L'UNITE)</v>
          </cell>
          <cell r="D124" t="str">
            <v>Délibération n° 2.29 du 11 mars 2022</v>
          </cell>
          <cell r="E124">
            <v>22.05</v>
          </cell>
          <cell r="F124">
            <v>23.615549999999999</v>
          </cell>
        </row>
        <row r="125">
          <cell r="B125">
            <v>147</v>
          </cell>
          <cell r="C125" t="str">
            <v>TRAITEMENT DES RECIPIENTS SOUS PRESSION - BOUTEILLES DE GAZ NON DOMESTIQUE (L'UNITE)</v>
          </cell>
          <cell r="D125" t="str">
            <v>Délibération n° 2.29 du 11 mars 2022</v>
          </cell>
          <cell r="E125">
            <v>48.3</v>
          </cell>
          <cell r="F125">
            <v>51.729299999999995</v>
          </cell>
        </row>
        <row r="126">
          <cell r="B126">
            <v>148</v>
          </cell>
          <cell r="C126" t="str">
            <v>TRAITEMENT DES DÉCHETS MÉNAGERS ASSIMILÉS INCINÉRABLES BAC DE 660 LITRES</v>
          </cell>
          <cell r="D126" t="str">
            <v>Délibération n° 2.29 du 11 mars 2022</v>
          </cell>
          <cell r="E126">
            <v>12.6</v>
          </cell>
          <cell r="F126">
            <v>13.494599999999998</v>
          </cell>
        </row>
        <row r="127">
          <cell r="B127">
            <v>149</v>
          </cell>
          <cell r="C127" t="str">
            <v>TRAITEMENT DES DÉCHETS MÉNAGERS ASSIMILÉS INCINÉRABLES BAC DE 330 LITRES</v>
          </cell>
          <cell r="D127" t="str">
            <v>Délibération n° 2.29 du 11 mars 2022</v>
          </cell>
          <cell r="E127">
            <v>6.3</v>
          </cell>
          <cell r="F127">
            <v>6.7472999999999992</v>
          </cell>
        </row>
        <row r="128">
          <cell r="B128">
            <v>150</v>
          </cell>
          <cell r="C128" t="str">
            <v>TRAITEMENT DES DÉCHETS MÉNAGERS ASSIMILÉS INCINÉRABLES BAC DE 240 LITRES</v>
          </cell>
          <cell r="D128" t="str">
            <v>Délibération n° 2.29 du 11 mars 2022</v>
          </cell>
          <cell r="E128">
            <v>4.5999999999999996</v>
          </cell>
          <cell r="F128">
            <v>4.9265999999999996</v>
          </cell>
        </row>
        <row r="129">
          <cell r="B129">
            <v>151</v>
          </cell>
          <cell r="C129" t="str">
            <v>TRAITEMENT DES EMBALLAGES BAC DE 660 LITRES</v>
          </cell>
          <cell r="D129" t="str">
            <v>Délibération n° 2.29 du 11 mars 2022</v>
          </cell>
          <cell r="E129">
            <v>5.6</v>
          </cell>
          <cell r="F129">
            <v>5.9975999999999994</v>
          </cell>
        </row>
        <row r="130">
          <cell r="B130">
            <v>152</v>
          </cell>
          <cell r="C130" t="str">
            <v>TRAITEMENT DES EMBALLAGES BAC DE 330 LITRES</v>
          </cell>
          <cell r="D130" t="str">
            <v>Délibération n° 2.29 du 11 mars 2022</v>
          </cell>
          <cell r="E130">
            <v>2.8</v>
          </cell>
          <cell r="F130">
            <v>2.9987999999999997</v>
          </cell>
        </row>
        <row r="131">
          <cell r="B131">
            <v>153</v>
          </cell>
          <cell r="C131" t="str">
            <v>TRAITEMENT DES EMBALLAGES BAC DE 240 LITRES</v>
          </cell>
          <cell r="D131" t="str">
            <v>Délibération n° 2.29 du 11 mars 2022</v>
          </cell>
          <cell r="E131">
            <v>2.0499999999999998</v>
          </cell>
          <cell r="F131">
            <v>2.1955499999999999</v>
          </cell>
        </row>
        <row r="132">
          <cell r="B132">
            <v>154</v>
          </cell>
          <cell r="C132" t="str">
            <v>TRAITEMENT DU VERRE BAC DE 660 LITRES</v>
          </cell>
          <cell r="D132" t="str">
            <v>Délibération n° 2.29 du 11 mars 2022</v>
          </cell>
          <cell r="E132">
            <v>4.9000000000000004</v>
          </cell>
          <cell r="F132">
            <v>5.2479000000000005</v>
          </cell>
        </row>
        <row r="133">
          <cell r="B133">
            <v>155</v>
          </cell>
          <cell r="C133" t="str">
            <v>TRAITEMENT DU VERRE BAC DE 330 LITRES</v>
          </cell>
          <cell r="D133" t="str">
            <v>Délibération n° 2.29 du 11 mars 2022</v>
          </cell>
          <cell r="E133">
            <v>2.4500000000000002</v>
          </cell>
          <cell r="F133">
            <v>2.6239500000000002</v>
          </cell>
        </row>
        <row r="134">
          <cell r="B134">
            <v>156</v>
          </cell>
          <cell r="C134" t="str">
            <v>TRAITEMENT DU VERRE BAC DE 240 LITRES</v>
          </cell>
          <cell r="D134" t="str">
            <v>Délibération n° 2.29 du 11 mars 2022</v>
          </cell>
          <cell r="E134">
            <v>1.8</v>
          </cell>
          <cell r="F134">
            <v>1.9278</v>
          </cell>
        </row>
        <row r="135">
          <cell r="B135">
            <v>157</v>
          </cell>
          <cell r="C135" t="str">
            <v>TRAITEMENT DU PAPIER BAC DE 240 LITRES</v>
          </cell>
          <cell r="D135" t="str">
            <v>Délibération n° 2.29 du 11 mars 2022</v>
          </cell>
          <cell r="E135">
            <v>1.5</v>
          </cell>
          <cell r="F135">
            <v>1.6065</v>
          </cell>
        </row>
        <row r="136">
          <cell r="B136">
            <v>158</v>
          </cell>
          <cell r="C136" t="str">
            <v xml:space="preserve">TRAITEMENT DES DÉCHETS:FERRAILLE </v>
          </cell>
          <cell r="D136" t="str">
            <v>Délibération n°21.54 du 20 mai 2019</v>
          </cell>
          <cell r="E136" t="str">
            <v>Gratuit</v>
          </cell>
          <cell r="F136" t="str">
            <v>Gratuit</v>
          </cell>
        </row>
        <row r="137">
          <cell r="B137">
            <v>159</v>
          </cell>
          <cell r="C137" t="str">
            <v xml:space="preserve">TRAITEMENT DES DÉCHETS:CARTONS </v>
          </cell>
          <cell r="D137" t="str">
            <v>Délibération n°21.54 du 20 mai 2019</v>
          </cell>
          <cell r="E137" t="str">
            <v>Gratuit</v>
          </cell>
          <cell r="F137" t="str">
            <v>Gratuit</v>
          </cell>
        </row>
        <row r="138">
          <cell r="B138">
            <v>160</v>
          </cell>
          <cell r="C138" t="str">
            <v>FACTURATIONS PONCTUELLES POUR REMBOURSEMENT DE SINISTRES</v>
          </cell>
          <cell r="D138"/>
          <cell r="E138"/>
          <cell r="F138"/>
        </row>
        <row r="139">
          <cell r="B139">
            <v>161</v>
          </cell>
          <cell r="C139" t="str">
            <v>CONTENEUR AERIEN EN BOIS POUR LE TRI DU VERRE DE 3M3</v>
          </cell>
          <cell r="D139" t="str">
            <v>Délibération n° 2.29 du 11 mars 2022</v>
          </cell>
          <cell r="E139">
            <v>2140</v>
          </cell>
          <cell r="F139">
            <v>2291.94</v>
          </cell>
        </row>
        <row r="140">
          <cell r="B140">
            <v>162</v>
          </cell>
          <cell r="C140" t="str">
            <v>CONTENEUR AERIEN EN BOIS POUR LE TRI DU VERRE DE 4M3</v>
          </cell>
          <cell r="D140" t="str">
            <v>Délibération n° 2.29 du 11 mars 2022</v>
          </cell>
          <cell r="E140">
            <v>2200</v>
          </cell>
          <cell r="F140">
            <v>2356.1999999999998</v>
          </cell>
        </row>
        <row r="141">
          <cell r="B141">
            <v>163</v>
          </cell>
          <cell r="C141" t="str">
            <v>CONTENEUR AERIEN EN BOIS POUR LE TRI DU PAPIER DE 3M3</v>
          </cell>
          <cell r="D141" t="str">
            <v>Délibération n° 2.29 du 11 mars 2022</v>
          </cell>
          <cell r="E141">
            <v>1920</v>
          </cell>
          <cell r="F141">
            <v>2056.3199999999997</v>
          </cell>
        </row>
        <row r="142">
          <cell r="B142">
            <v>164</v>
          </cell>
          <cell r="C142" t="str">
            <v>CONTENEUR AERIEN EN BOIS POUR LE TRI DU PAPIER DE 4M3</v>
          </cell>
          <cell r="D142" t="str">
            <v>Délibération n° 2.29 du 11 mars 2022</v>
          </cell>
          <cell r="E142">
            <v>1970</v>
          </cell>
          <cell r="F142">
            <v>2109.87</v>
          </cell>
        </row>
        <row r="143">
          <cell r="B143">
            <v>165</v>
          </cell>
          <cell r="C143" t="str">
            <v>CONTENEUR AERIEN EN BOIS POUR LE TRI DES EMBALLAGES DE 3M3</v>
          </cell>
          <cell r="D143" t="str">
            <v>Délibération n° 2.29 du 11 mars 2022</v>
          </cell>
          <cell r="E143">
            <v>1950</v>
          </cell>
          <cell r="F143">
            <v>2088.4499999999998</v>
          </cell>
        </row>
        <row r="144">
          <cell r="B144">
            <v>166</v>
          </cell>
          <cell r="C144" t="str">
            <v>CONTENEUR AERIEN EN BOIS POUR LE TRI DES EMBALLAGES DE 4M3</v>
          </cell>
          <cell r="D144" t="str">
            <v>Délibération n° 2.29 du 11 mars 2022</v>
          </cell>
          <cell r="E144">
            <v>2010</v>
          </cell>
          <cell r="F144">
            <v>2152.71</v>
          </cell>
        </row>
        <row r="145">
          <cell r="B145">
            <v>167</v>
          </cell>
          <cell r="C145" t="str">
            <v>TRAPPE  GROS PRODUCTEUR SUR CONTENEUR EN BOIS</v>
          </cell>
          <cell r="D145" t="str">
            <v>Délibération n° 2.29 du 11 mars 2022</v>
          </cell>
          <cell r="E145">
            <v>137</v>
          </cell>
          <cell r="F145">
            <v>146.727</v>
          </cell>
        </row>
        <row r="146">
          <cell r="B146">
            <v>168</v>
          </cell>
          <cell r="C146" t="str">
            <v>TRAPPE ACCES PMR SUR CONTENEUR EN BOIS</v>
          </cell>
          <cell r="D146" t="str">
            <v>Délibération n° 2.29 du 11 mars 2022</v>
          </cell>
          <cell r="E146">
            <v>28.9</v>
          </cell>
          <cell r="F146">
            <v>30.951899999999998</v>
          </cell>
        </row>
        <row r="147">
          <cell r="B147">
            <v>169</v>
          </cell>
          <cell r="C147" t="str">
            <v>CONTENEUR AERIEN EN METAL POUR LE TRI DU VERRE DE 3M3</v>
          </cell>
          <cell r="D147" t="str">
            <v>Délibération n° 2.29 du 11 mars 2022</v>
          </cell>
          <cell r="E147">
            <v>2300</v>
          </cell>
          <cell r="F147">
            <v>2463.2999999999997</v>
          </cell>
        </row>
        <row r="148">
          <cell r="B148">
            <v>170</v>
          </cell>
          <cell r="C148" t="str">
            <v>CONTENEUR AERIEN EN METAL POUR LE TRI DU VERRE DE 4M3</v>
          </cell>
          <cell r="D148" t="str">
            <v>Délibération n° 2.29 du 11 mars 2022</v>
          </cell>
          <cell r="E148">
            <v>2480</v>
          </cell>
          <cell r="F148">
            <v>2656.08</v>
          </cell>
        </row>
        <row r="149">
          <cell r="B149">
            <v>171</v>
          </cell>
          <cell r="C149" t="str">
            <v>CONTENEUR AERIEN EN METAL POUR LE TRI DU PAPIER DE 3M3</v>
          </cell>
          <cell r="D149" t="str">
            <v>Délibération n° 2.29 du 11 mars 2022</v>
          </cell>
          <cell r="E149">
            <v>1930</v>
          </cell>
          <cell r="F149">
            <v>2067.0299999999997</v>
          </cell>
        </row>
        <row r="150">
          <cell r="B150">
            <v>172</v>
          </cell>
          <cell r="C150" t="str">
            <v>CONTENEUR AERIEN EN METAL POUR LE TRI DU PAPIER DE 4M3</v>
          </cell>
          <cell r="D150" t="str">
            <v>Délibération n° 2.29 du 11 mars 2022</v>
          </cell>
          <cell r="E150">
            <v>2170</v>
          </cell>
          <cell r="F150">
            <v>2324.0699999999997</v>
          </cell>
        </row>
        <row r="151">
          <cell r="B151">
            <v>173</v>
          </cell>
          <cell r="C151" t="str">
            <v>CONTENEUR AERIEN EN METAL POUR LE TRI DES EMBALLAGES DE 3M3</v>
          </cell>
          <cell r="D151" t="str">
            <v>Délibération n° 2.29 du 11 mars 2022</v>
          </cell>
          <cell r="E151">
            <v>1970</v>
          </cell>
          <cell r="F151">
            <v>2109.87</v>
          </cell>
        </row>
        <row r="152">
          <cell r="B152">
            <v>174</v>
          </cell>
          <cell r="C152" t="str">
            <v>CONTENEUR AERIEN EN METAL POUR LE TRI DES EMBALLAGES DE 4M3</v>
          </cell>
          <cell r="D152" t="str">
            <v>Délibération n° 2.29 du 11 mars 2022</v>
          </cell>
          <cell r="E152">
            <v>2210</v>
          </cell>
          <cell r="F152">
            <v>2366.91</v>
          </cell>
        </row>
        <row r="153">
          <cell r="B153">
            <v>175</v>
          </cell>
          <cell r="C153" t="str">
            <v>CONTENEUR AERIEN EN METAL POUR  LA COLLECTE DES ORDURES MENAGERES DE 3M3</v>
          </cell>
          <cell r="D153" t="str">
            <v>Délibération n° 2.29 du 11 mars 2022</v>
          </cell>
          <cell r="E153">
            <v>1990</v>
          </cell>
          <cell r="F153">
            <v>2131.29</v>
          </cell>
        </row>
        <row r="154">
          <cell r="B154">
            <v>176</v>
          </cell>
          <cell r="C154" t="str">
            <v>CONTENEUR AERIEN EN METAL POUR LE TRI DES COLLECTE DES ORDURES MENAGERES DE 4M3</v>
          </cell>
          <cell r="D154" t="str">
            <v>Délibération n° 2.29 du 11 mars 2022</v>
          </cell>
          <cell r="E154">
            <v>2230</v>
          </cell>
          <cell r="F154">
            <v>2388.33</v>
          </cell>
        </row>
        <row r="155">
          <cell r="B155">
            <v>177</v>
          </cell>
          <cell r="C155" t="str">
            <v>TRAPPE  GROS PRODUCTEUR SUR CONTENEUR EN METAL</v>
          </cell>
          <cell r="D155" t="str">
            <v>Délibération n° 2.29 du 11 mars 2022</v>
          </cell>
          <cell r="E155">
            <v>119</v>
          </cell>
          <cell r="F155">
            <v>127.449</v>
          </cell>
        </row>
        <row r="156">
          <cell r="B156">
            <v>178</v>
          </cell>
          <cell r="C156" t="str">
            <v>TRAPPE ACCES PMR SUR CONTENEUR EN METAL</v>
          </cell>
          <cell r="D156" t="str">
            <v>Délibération n° 2.29 du 11 mars 2022</v>
          </cell>
          <cell r="E156">
            <v>192</v>
          </cell>
          <cell r="F156">
            <v>205.63200000000001</v>
          </cell>
        </row>
        <row r="157">
          <cell r="B157">
            <v>179</v>
          </cell>
          <cell r="C157" t="str">
            <v>CONTENEUR AERIEN EN PLASTIQUE POUR LE TRI DU VERRE DE 3M3</v>
          </cell>
          <cell r="D157" t="str">
            <v>Délibération n° 2.29 du 11 mars 2022</v>
          </cell>
          <cell r="E157">
            <v>1530</v>
          </cell>
          <cell r="F157">
            <v>1638.6299999999999</v>
          </cell>
        </row>
        <row r="158">
          <cell r="B158">
            <v>180</v>
          </cell>
          <cell r="C158" t="str">
            <v>CONTENEUR AERIEN EN PLASTIQUE POUR LE TRI DU VERRE DE 4M3</v>
          </cell>
          <cell r="D158" t="str">
            <v>Délibération n° 2.29 du 11 mars 2022</v>
          </cell>
          <cell r="E158">
            <v>1650</v>
          </cell>
          <cell r="F158">
            <v>1767.1499999999999</v>
          </cell>
        </row>
        <row r="159">
          <cell r="B159">
            <v>181</v>
          </cell>
          <cell r="C159" t="str">
            <v>CONTENEUR AERIEN EN PLASTIQUE POUR LE TRI DU PAPIER DE 3M3</v>
          </cell>
          <cell r="D159" t="str">
            <v>Délibération n° 2.29 du 11 mars 2022</v>
          </cell>
          <cell r="E159">
            <v>1380</v>
          </cell>
          <cell r="F159">
            <v>1477.98</v>
          </cell>
        </row>
        <row r="160">
          <cell r="B160">
            <v>182</v>
          </cell>
          <cell r="C160" t="str">
            <v>CONTENEUR AERIEN EN PLASTIQUE POUR LE TRI DU PAPIER DE 4M3</v>
          </cell>
          <cell r="D160" t="str">
            <v>Délibération n° 2.29 du 11 mars 2022</v>
          </cell>
          <cell r="E160">
            <v>1490</v>
          </cell>
          <cell r="F160">
            <v>1595.79</v>
          </cell>
        </row>
        <row r="161">
          <cell r="B161">
            <v>183</v>
          </cell>
          <cell r="C161" t="str">
            <v>CONTENEUR AERIEN EN PLASTIQUE POUR LE TRI DES EMBALLAGES DE 3M3</v>
          </cell>
          <cell r="D161" t="str">
            <v>Délibération n° 2.29 du 11 mars 2022</v>
          </cell>
          <cell r="E161">
            <v>1420</v>
          </cell>
          <cell r="F161">
            <v>1520.82</v>
          </cell>
        </row>
        <row r="162">
          <cell r="B162">
            <v>184</v>
          </cell>
          <cell r="C162" t="str">
            <v>CONTENEUR AERIEN EN PLASTIQUE POUR LE TRI DES EMBALLAGES DE 4M3</v>
          </cell>
          <cell r="D162" t="str">
            <v>Délibération n° 2.29 du 11 mars 2022</v>
          </cell>
          <cell r="E162">
            <v>1540</v>
          </cell>
          <cell r="F162">
            <v>1649.34</v>
          </cell>
        </row>
        <row r="163">
          <cell r="B163">
            <v>185</v>
          </cell>
          <cell r="C163" t="str">
            <v>TRAPPE  GROS PRODUCTEUR SUR CONTENEUR EN PLASTIQUE</v>
          </cell>
          <cell r="D163" t="str">
            <v>Délibération n° 2.29 du 11 mars 2022</v>
          </cell>
          <cell r="E163">
            <v>389</v>
          </cell>
          <cell r="F163">
            <v>416.61899999999997</v>
          </cell>
        </row>
        <row r="164">
          <cell r="B164">
            <v>186</v>
          </cell>
          <cell r="C164" t="str">
            <v>TRAPPE ACCES PMR SUR CONTENEUR EN PLASTIQUE</v>
          </cell>
          <cell r="D164" t="str">
            <v>Délibération n° 2.29 du 11 mars 2022</v>
          </cell>
          <cell r="E164">
            <v>331</v>
          </cell>
          <cell r="F164">
            <v>354.50099999999998</v>
          </cell>
        </row>
        <row r="165">
          <cell r="B165">
            <v>187</v>
          </cell>
          <cell r="C165" t="str">
            <v>TARIFS APPLICABLES AUX ENTREPRISES ASSUJETTIES A LA REDEVANCE SPECIALE / DÉLIBÉRATION 28.1 DU CONSEIL MÉTROPOLITAIN DU 01/02/2018</v>
          </cell>
          <cell r="D165"/>
          <cell r="E165"/>
          <cell r="F165"/>
        </row>
        <row r="166">
          <cell r="B166">
            <v>188</v>
          </cell>
          <cell r="C166" t="str">
            <v>DECHETS ASSIMILES AUX ORDURES MENAGERES- PRIX AU METRE CUBE NET - COÛT DE COLLECTE - FAMILLE DE PRIX N°1</v>
          </cell>
          <cell r="D166" t="str">
            <v>Délibération n° 2.29 du 11 mars 2022</v>
          </cell>
          <cell r="E166">
            <v>12</v>
          </cell>
          <cell r="F166">
            <v>13.93</v>
          </cell>
        </row>
        <row r="167">
          <cell r="B167">
            <v>189</v>
          </cell>
          <cell r="C167" t="str">
            <v>DECHETS ASSIMILES AUX ORDURES MENAGERES- PRIX AU METRE CUBE NET - COÛT DE TRANSPORT/TRAITEMENT - FAMILLE DE PRIX N°1</v>
          </cell>
          <cell r="D167" t="str">
            <v>Délibération n° 2.29 du 11 mars 2022</v>
          </cell>
          <cell r="E167">
            <v>14.97</v>
          </cell>
          <cell r="F167">
            <v>17.38</v>
          </cell>
        </row>
        <row r="168">
          <cell r="B168">
            <v>190</v>
          </cell>
          <cell r="C168" t="str">
            <v>DECHETS ASSIMILES AUX ORDURES MENAGERES- PRIX AU METRE CUBE NET - COÛT DES CONTENANTS</v>
          </cell>
          <cell r="D168" t="str">
            <v>Délibération n° 2.29 du 11 mars 2022</v>
          </cell>
          <cell r="E168">
            <v>0.28999999999999998</v>
          </cell>
          <cell r="F168">
            <v>0.34</v>
          </cell>
        </row>
        <row r="169">
          <cell r="B169">
            <v>191</v>
          </cell>
          <cell r="C169" t="str">
            <v>DECHETS ASSIMILES AUX ORDURES MENAGERES- PRIX AU METRE CUBE NET - FRAIS DE GESTION ADMINISTRATIVE ET DU RISQUE D'IMPAYE S- FAMILLE DE PRIX N°1</v>
          </cell>
          <cell r="D169" t="str">
            <v>Délibération n° 2.29 du 11 mars 2022</v>
          </cell>
          <cell r="E169">
            <v>2.48</v>
          </cell>
          <cell r="F169">
            <v>2.88</v>
          </cell>
        </row>
        <row r="170">
          <cell r="B170">
            <v>192</v>
          </cell>
          <cell r="C170" t="str">
            <v>DECHETS RECYCLABLES - COMPOSTABLES - PRIX AU METRE CUBE NET - COÛT DE COLLECTE - FAMILLE DE PRIX N°2</v>
          </cell>
          <cell r="D170" t="str">
            <v>Délibération n° 2.29 du 11 mars 2022</v>
          </cell>
          <cell r="E170">
            <v>12</v>
          </cell>
          <cell r="F170">
            <v>13.93</v>
          </cell>
        </row>
        <row r="171">
          <cell r="B171">
            <v>193</v>
          </cell>
          <cell r="C171" t="str">
            <v>DECHETS RECYCLABLES - COMPOSTABLES - PRIX AU METRE CUBE NET - COÛT DE TRANSPORT/TRAITEMENT</v>
          </cell>
          <cell r="D171" t="str">
            <v>Délibération n°21.22 du 5 avril 2018</v>
          </cell>
          <cell r="E171" t="str">
            <v>Gratuit</v>
          </cell>
          <cell r="F171" t="str">
            <v>Gratuit</v>
          </cell>
        </row>
        <row r="172">
          <cell r="B172">
            <v>194</v>
          </cell>
          <cell r="C172" t="str">
            <v>DECHETS RECYCLABLES - COMPOSTABLES - PRIX AU METRE CUBE NET - COÛT DES CONTENANTS  - FAMILLE DE PRIX N°2</v>
          </cell>
          <cell r="D172" t="str">
            <v>Délibération n° 2.29 du 11 mars 2022</v>
          </cell>
          <cell r="E172">
            <v>0.28999999999999998</v>
          </cell>
          <cell r="F172">
            <v>0.34</v>
          </cell>
        </row>
        <row r="173">
          <cell r="B173">
            <v>195</v>
          </cell>
          <cell r="C173" t="str">
            <v>DECHETS RECYCLABLES - COMPOSTABLES - PRIX AU METRE CUBE NET - FRAIS DE GESTION ADMINISTRATIVE ET DU RISQUE D'IMPAYES  - FAMILLE DE PRIX N°2</v>
          </cell>
          <cell r="D173" t="str">
            <v>Délibération n° 2.29 du 11 mars 2022</v>
          </cell>
          <cell r="E173">
            <v>1.59</v>
          </cell>
          <cell r="F173">
            <v>1.85</v>
          </cell>
        </row>
        <row r="174">
          <cell r="B174">
            <v>196</v>
          </cell>
          <cell r="C174" t="str">
            <v>MAJORATION DU MONTANT DU CONTRAT POUR NON INFORMATION DE TOUT CHANGEMENT SUSCEPTIBLE D'INFLUER SUR LA BONNE EXECUTION DU CONTRAT
MINIMUM DE PERCEPTION 15 EUROS</v>
          </cell>
          <cell r="D174" t="str">
            <v>Délibération n°21.22 du 5 avril 2018</v>
          </cell>
          <cell r="E174">
            <v>0.02</v>
          </cell>
          <cell r="F174">
            <v>2.1399999999999999E-2</v>
          </cell>
        </row>
        <row r="175">
          <cell r="B175">
            <v>197</v>
          </cell>
          <cell r="C175" t="str">
            <v>DÉCHETTERIES / DÉLIBÉRATION 45.1 DU BUREAU MÉTROPOLITAIN DU 04/05/2018</v>
          </cell>
          <cell r="D175"/>
          <cell r="E175"/>
          <cell r="F175"/>
        </row>
        <row r="176">
          <cell r="B176">
            <v>198</v>
          </cell>
          <cell r="C176" t="str">
            <v>TARIFS DÉCHETTERIES</v>
          </cell>
          <cell r="D176"/>
          <cell r="E176"/>
          <cell r="F176"/>
        </row>
        <row r="177">
          <cell r="B177">
            <v>199</v>
          </cell>
          <cell r="C177" t="str">
            <v>TARIF DÉCHETTERIE RÉSIDENTS MÉTROPOLITAINS EN DESSOUS DU SEUIL DE 2 TONNES OU 16 PASSAGES (CF ARTICLE 8 DU REGLEMENT INTERIEUR DES DECHETTERIES VOTE LE 4 MAI 2018)</v>
          </cell>
          <cell r="D177" t="str">
            <v>Délibération n° 21.35 du 10 octobre 2019</v>
          </cell>
          <cell r="E177" t="str">
            <v>Gratuit</v>
          </cell>
          <cell r="F177" t="str">
            <v>Gratuit</v>
          </cell>
        </row>
        <row r="178">
          <cell r="B178">
            <v>200</v>
          </cell>
          <cell r="C178" t="str">
            <v>TARIF DÉCHETTERIE RÉSIDENTS MÉTROPOLITAINS AU-DELÀ DU SEUIL DE 2 TONNES OU 16 PASSAGES: DÉCHETS NON VALORISABLES – TOUT VENANT; PAR TONNE</v>
          </cell>
          <cell r="D178" t="str">
            <v>Délibération n° 2.29 du 11 mars 2022</v>
          </cell>
          <cell r="E178">
            <v>290</v>
          </cell>
          <cell r="F178">
            <v>310.58999999999997</v>
          </cell>
        </row>
        <row r="179">
          <cell r="B179">
            <v>201</v>
          </cell>
          <cell r="C179" t="str">
            <v>TARIF DÉCHETTERIE RÉSIDENTS MÉTROPOLITAINS AU-DELÀ DU SEUIL DE 2 TONNES OU 16 PASSAGES: DÉCHETS NON VALORISABLES – TOUT VENANT VU OU VL OU VL + REMORQUE; PAR PASSAGE</v>
          </cell>
          <cell r="D179" t="str">
            <v>Délibération n° 2.29 du 11 mars 2022</v>
          </cell>
          <cell r="E179">
            <v>38</v>
          </cell>
          <cell r="F179">
            <v>40.698</v>
          </cell>
        </row>
        <row r="180">
          <cell r="B180">
            <v>202</v>
          </cell>
          <cell r="C180" t="str">
            <v>TARIF DÉCHETTERIE RÉSIDENTS MÉTROPOLITAINS AU-DELÀ DU SEUIL DE 2 TONNES OU 16 PASSAGES POUR LES SITES EQUIPES OU NON EQUIPES DE PESEE : FERRAILLE PAR TONNE</v>
          </cell>
          <cell r="D180" t="str">
            <v>Délibération n° 2.17 du 21 octobre 2021</v>
          </cell>
          <cell r="E180">
            <v>44</v>
          </cell>
          <cell r="F180" t="str">
            <v>Gratuit</v>
          </cell>
        </row>
        <row r="181">
          <cell r="B181">
            <v>203</v>
          </cell>
          <cell r="C181" t="str">
            <v>TARIF DÉCHETTERIE RÉSIDENTS MÉTROPOLITAINS AU-DELÀ DU SEUIL DE 2 TONNES OU 16 PASSAGES: GRAVATS PROPRES PAR TONNE</v>
          </cell>
          <cell r="D181" t="str">
            <v>Délibération n° 2.29 du 11 mars 2022</v>
          </cell>
          <cell r="E181">
            <v>76</v>
          </cell>
          <cell r="F181">
            <v>81.396000000000001</v>
          </cell>
        </row>
        <row r="182">
          <cell r="B182">
            <v>204</v>
          </cell>
          <cell r="C182" t="str">
            <v>TARIF DÉCHETTERIE RÉSIDENTS MÉTROPOLITAINS AU-DELÀ DU SEUIL DE 2 TONNES OU 16 PASSAGES: GRAVATS PROPRES VU OU VL OU VL + REMORQUES; PAR PASSAGE</v>
          </cell>
          <cell r="D182" t="str">
            <v>Délibération n° 2.29 du 11 mars 2022</v>
          </cell>
          <cell r="E182">
            <v>36.4</v>
          </cell>
          <cell r="F182">
            <v>38.984399999999994</v>
          </cell>
        </row>
        <row r="183">
          <cell r="B183">
            <v>205</v>
          </cell>
          <cell r="C183" t="str">
            <v>TARIF DÉCHETTERIE RÉSIDENTS MÉTROPOLITAINS AU-DELÀ DU SEUIL DE 2 TONNES OU 16 PASSAGES: GRAVATS SALES; PAR TONNE</v>
          </cell>
          <cell r="D183" t="str">
            <v>Délibération n° 2.29 du 11 mars 2022</v>
          </cell>
          <cell r="E183">
            <v>129</v>
          </cell>
          <cell r="F183">
            <v>138.15899999999999</v>
          </cell>
        </row>
        <row r="184">
          <cell r="B184">
            <v>206</v>
          </cell>
          <cell r="C184" t="str">
            <v>TARIF DÉCHETTERIE RÉSIDENTS MÉTROPOLITAINS AU-DELÀ DU SEUIL DE 2 TONNES OU 16 PASSAGES: GRAVATS SALES VU OU VL OU VL + REMORQUE; PAR PASSAGE</v>
          </cell>
          <cell r="D184" t="str">
            <v>Délibération n° 2.29 du 11 mars 2022</v>
          </cell>
          <cell r="E184">
            <v>37.5</v>
          </cell>
          <cell r="F184">
            <v>40.162500000000001</v>
          </cell>
        </row>
        <row r="185">
          <cell r="B185">
            <v>207</v>
          </cell>
          <cell r="C185" t="str">
            <v>TARIF DÉCHETTERIE RÉSIDENTS MÉTROPOLITAINS AU-DELÀ DU SEUIL DE 2 TONNES OU 16 PASSAGES: DÉCHETS VERTS ; PAR TONNE</v>
          </cell>
          <cell r="D185" t="str">
            <v>Délibération n° 2.29 du 11 mars 2022</v>
          </cell>
          <cell r="E185">
            <v>79.099999999999994</v>
          </cell>
          <cell r="F185">
            <v>84.716099999999983</v>
          </cell>
        </row>
        <row r="186">
          <cell r="B186">
            <v>208</v>
          </cell>
          <cell r="C186" t="str">
            <v>TARIF DÉCHETTERIE RÉSIDENTS MÉTROPOLITAINS AU-DELÀ DU SEUIL DE 2 TONNES OU 16 PASSAGES: DÉCHETS VERTS VU OU VL OU VL+REMORQUE ; PAR PASSAGE</v>
          </cell>
          <cell r="D186" t="str">
            <v>Délibération n° 2.29 du 11 mars 2022</v>
          </cell>
          <cell r="E186">
            <v>36.4</v>
          </cell>
          <cell r="F186">
            <v>38.984399999999994</v>
          </cell>
        </row>
        <row r="187">
          <cell r="B187">
            <v>209</v>
          </cell>
          <cell r="C187" t="str">
            <v>DÉCHETS VERTS POUR LES PARTICULIERS RÉSIDANT SUR LE TERRITOIRE MÉTROPOLITAIN (JUSTIFICATIF DE DOMICILE ET DE TAXE D’HABITATION) SOUS RESERVE DU FONCIER, CAR 1 TONNE EST LE MAXIMUM ADMIS PAR SURFACE DE 1000 M².</v>
          </cell>
          <cell r="D187" t="str">
            <v>Délibération n°21.22 du 5 avril 2018</v>
          </cell>
          <cell r="E187" t="str">
            <v>Gratuit</v>
          </cell>
          <cell r="F187" t="str">
            <v>Gratuit</v>
          </cell>
        </row>
        <row r="188">
          <cell r="B188">
            <v>210</v>
          </cell>
          <cell r="C188" t="str">
            <v>TARIF DÉCHETTERIE RÉSIDENTS MÉTROPOLITAINS AU-DELÀ DU SEUIL DE 2 TONNES OU 16 PASSAGES: BOIS ; PAR TONNE</v>
          </cell>
          <cell r="D188" t="str">
            <v>Délibération n° 2.29 du 11 mars 2022</v>
          </cell>
          <cell r="E188">
            <v>124</v>
          </cell>
          <cell r="F188">
            <v>132.804</v>
          </cell>
        </row>
        <row r="189">
          <cell r="B189">
            <v>211</v>
          </cell>
          <cell r="C189" t="str">
            <v>TARIF DÉCHETTERIE RÉSIDENTS MÉTROPOLITAINS AU-DELÀ DU SEUIL DE 2 TONNES OU 16 PASSAGES: BOIS VU OU VL OU VL + REMORQUE ; PAR PASSAGE</v>
          </cell>
          <cell r="D189" t="str">
            <v>Délibération n° 2.29 du 11 mars 2022</v>
          </cell>
          <cell r="E189">
            <v>36.4</v>
          </cell>
          <cell r="F189">
            <v>38.984399999999994</v>
          </cell>
        </row>
        <row r="190">
          <cell r="B190">
            <v>212</v>
          </cell>
          <cell r="C190" t="str">
            <v xml:space="preserve">TARIF DÉCHETTERIE RÉSIDENTS MÉTROPOLITAINS : BOUTEILLE DE GAZ OU EXTINCTEUR (L'UNITÉ HORS BOUTEILLES DE GAZ TRADITIONNELLES ANTARGAZ, BUTAGAZ, FINAGAZ, PRIMAGAZ, TOTALGAZ, SOGASUD); L'UNITE AU PREMIER DEPÔT </v>
          </cell>
          <cell r="D190" t="str">
            <v>Délibération n° 2.17 du 21 octobre 2021</v>
          </cell>
          <cell r="E190">
            <v>23.77</v>
          </cell>
          <cell r="F190">
            <v>25.457669999999997</v>
          </cell>
        </row>
        <row r="191">
          <cell r="B191">
            <v>213</v>
          </cell>
          <cell r="C191" t="str">
            <v>TARIF DÉCHETTERIE RÉSIDENTS MÉTROPOLITAINS AU-DELÀ DU SEUIL DE 2 TONNES OU 16 PASSAGES: CARTONS ; PAR TONNE</v>
          </cell>
          <cell r="D191" t="str">
            <v>Délibération n° 2.29 du 11 mars 2022</v>
          </cell>
          <cell r="E191">
            <v>38.5</v>
          </cell>
          <cell r="F191">
            <v>41.233499999999999</v>
          </cell>
        </row>
        <row r="192">
          <cell r="B192">
            <v>214</v>
          </cell>
          <cell r="C192" t="str">
            <v>TARIF DÉCHETTERIE RÉSIDENTS MÉTROPOLITAINS AU-DELÀ DU SEUIL DE 2 TONNES OU 16 PASSAGES: CARTONS VU OU VL OU VL+REMORQUE ; PAR PASSAGE</v>
          </cell>
          <cell r="D192" t="str">
            <v>Délibération n° 2.29 du 11 mars 2022</v>
          </cell>
          <cell r="E192">
            <v>25</v>
          </cell>
          <cell r="F192">
            <v>26.774999999999999</v>
          </cell>
        </row>
        <row r="193">
          <cell r="B193">
            <v>215</v>
          </cell>
          <cell r="C193" t="str">
            <v>TARIF DÉCHETTERIE RÉSIDENTS MÉTROPOLITAINS AU-DELÀ DU SEUIL DE 2 TONNES OU 16 PASSAGES: DMS ; PAR TONNE</v>
          </cell>
          <cell r="D193" t="str">
            <v>Délibération n° 2.29 du 11 mars 2022</v>
          </cell>
          <cell r="E193">
            <v>958</v>
          </cell>
          <cell r="F193">
            <v>1026.018</v>
          </cell>
        </row>
        <row r="194">
          <cell r="B194">
            <v>216</v>
          </cell>
          <cell r="C194" t="str">
            <v>TARIF DÉCHETTERIE RÉSIDENTS MÉTROPOLITAINS AU-DELÀ DU SEUIL DE 2 TONNES OU 16 PASSAGES: DMS VU OU VL OU VL+REMORQUE ; PAR PASSAGE</v>
          </cell>
          <cell r="D194" t="str">
            <v>Délibération n° 2.29 du 11 mars 2022</v>
          </cell>
          <cell r="E194">
            <v>36.4</v>
          </cell>
          <cell r="F194">
            <v>38.984399999999994</v>
          </cell>
        </row>
        <row r="195">
          <cell r="B195">
            <v>217</v>
          </cell>
          <cell r="C195" t="str">
            <v>TARIF DÉCHETTERIE RÉSIDENTS MÉTROPOLITAINS AU-DELÀ DU SEUIL DE 2 TONNES OU 16 PASSAGES: DECHETS MOBILIERS ; PAR TONNE - SUR LES SITES EQUIPES D'UNE BENNE MOBILIER</v>
          </cell>
          <cell r="D195" t="str">
            <v>Délibération n°21.22 du 5 avril 2018</v>
          </cell>
          <cell r="E195" t="str">
            <v>Gratuit</v>
          </cell>
          <cell r="F195" t="str">
            <v>Gratuit</v>
          </cell>
        </row>
        <row r="196">
          <cell r="B196">
            <v>218</v>
          </cell>
          <cell r="C196" t="str">
            <v>TARIF DÉCHETTERIE RÉSIDENTS MÉTROPOLITAINS AU-DELÀ DU SEUIL DE 2 TONNES OU 16 PASSAGES: DECHETS MOBILIERS VU OU VL OU VL+REMORQUE PAR PASSAGE ; PAR TONNE - SUR LES SITES EQUIPES D'UNE BENNE MOBILIER</v>
          </cell>
          <cell r="D196" t="str">
            <v>Délibération n° 21.35 du 10 octobre 2019</v>
          </cell>
          <cell r="E196" t="str">
            <v>Gratuit</v>
          </cell>
          <cell r="F196" t="str">
            <v>Gratuit</v>
          </cell>
        </row>
        <row r="197">
          <cell r="B197">
            <v>219</v>
          </cell>
          <cell r="C197" t="str">
            <v>TARIF DÉCHETTERIE RÉSIDENTS MÉTROPOLITAINS AU-DELÀ DU SEUIL DE 2 TONNES OU 16 PASSAGES : DECHETS D'EQUIPEMENTS ELECTRIQUES OU ELECTRONIQUES</v>
          </cell>
          <cell r="D197" t="str">
            <v>Délibération n°21.22 du 5 avril 2018</v>
          </cell>
          <cell r="E197" t="str">
            <v>Gratuit</v>
          </cell>
          <cell r="F197" t="str">
            <v>Gratuit</v>
          </cell>
        </row>
        <row r="198">
          <cell r="B198">
            <v>220</v>
          </cell>
          <cell r="C198" t="str">
            <v>TARIF DÉCHETTERIE RÉSIDENTS HORS MÉTROPOLE AU-DELÀ DU SEUIL DE 2 TONNES OU 16 PASSAGES: DECHETS MOBILIERS VU OU VL OU VL+REMORQUE ; PAR PASSAGE - SUR LES SITES EQUIPES D'UNE BENNE MOBILIER</v>
          </cell>
          <cell r="D198" t="str">
            <v>Délibération n° 21.35 du 10 octobre 2019</v>
          </cell>
          <cell r="E198" t="str">
            <v>Gratuit</v>
          </cell>
          <cell r="F198" t="str">
            <v>Gratuit</v>
          </cell>
        </row>
        <row r="199">
          <cell r="B199">
            <v>221</v>
          </cell>
          <cell r="C199" t="str">
            <v>TARIF DÉCHETTERIE RÉSIDENTS HORS MÉTROPOLE AU PREMIER KILO: DÉCHETS NON VALORISABLES – TOUT VENANT ; PAR TONNE</v>
          </cell>
          <cell r="D199" t="str">
            <v>Délibération n° 2.29 du 11 mars 2022</v>
          </cell>
          <cell r="E199">
            <v>319</v>
          </cell>
          <cell r="F199">
            <v>341.649</v>
          </cell>
        </row>
        <row r="200">
          <cell r="B200">
            <v>222</v>
          </cell>
          <cell r="C200" t="str">
            <v>TARIF DÉCHETTERIE RÉSIDENTS HORS MÉTROPOLE AU PREMIER KILO DÉCHETS NON VALORISABLES – TOUT VENANT VU OU VU OU VL+REMORQUE ; PAR PASSAGE</v>
          </cell>
          <cell r="D200" t="str">
            <v>Délibération n° 2.17 du 21 octobre 2021</v>
          </cell>
          <cell r="E200">
            <v>45</v>
          </cell>
          <cell r="F200">
            <v>48.195</v>
          </cell>
        </row>
        <row r="201">
          <cell r="B201">
            <v>223</v>
          </cell>
          <cell r="C201" t="str">
            <v>TARIF DÉCHETTERIE RÉSIDENTS HORS MÉTROPOLE AU PREMIER KILO FERRAILLE PAR TONNE OU AU PASSAGE</v>
          </cell>
          <cell r="D201" t="str">
            <v>Délibération n° 2.29 du 11 mars 2022</v>
          </cell>
          <cell r="E201">
            <v>48.4</v>
          </cell>
          <cell r="F201">
            <v>51.836399999999998</v>
          </cell>
        </row>
        <row r="202">
          <cell r="B202">
            <v>224</v>
          </cell>
          <cell r="C202" t="str">
            <v>TARIF DÉCHETTERIE RÉSIDENTS HORS MÉTROPOLE AU PREMIER KILO: GRAVATS PROPRES ; PAR TONNE</v>
          </cell>
          <cell r="D202" t="str">
            <v>Délibération n° 2.29 du 11 mars 2022</v>
          </cell>
          <cell r="E202">
            <v>83.2</v>
          </cell>
          <cell r="F202">
            <v>89.107200000000006</v>
          </cell>
        </row>
        <row r="203">
          <cell r="B203">
            <v>225</v>
          </cell>
          <cell r="C203" t="str">
            <v>TARIF DÉCHETTERIE RÉSIDENTS HORS MÉTROPOLE AU PREMIER KILO: GRAVATS PROPRES VU OU VL OU VL+REMORQUE ; PAR PASSAGE</v>
          </cell>
          <cell r="D203" t="str">
            <v>Délibération n° 2.29 du 11 mars 2022</v>
          </cell>
          <cell r="E203">
            <v>40.1</v>
          </cell>
          <cell r="F203">
            <v>42.947099999999999</v>
          </cell>
        </row>
        <row r="204">
          <cell r="B204">
            <v>226</v>
          </cell>
          <cell r="C204" t="str">
            <v>TARIF DÉCHETTERIE RÉSIDENTS HORS MÉTROPOLE AU PREMIER KILO: GRAVATS SALES ; PAR TONNE</v>
          </cell>
          <cell r="D204" t="str">
            <v>Délibération n° 2.29 du 11 mars 2022</v>
          </cell>
          <cell r="E204">
            <v>137</v>
          </cell>
          <cell r="F204">
            <v>146.727</v>
          </cell>
        </row>
        <row r="205">
          <cell r="B205">
            <v>227</v>
          </cell>
          <cell r="C205" t="str">
            <v>TARIF DÉCHETTERIE RÉSIDENTS HORS MÉTROPOLE AU PREMIER KILO: GRAVATS SALES VU OU VL OU VL+REMOQUE ; PAR PASSAGE</v>
          </cell>
          <cell r="D205" t="str">
            <v>Délibération n° 2.29 du 11 mars 2022</v>
          </cell>
          <cell r="E205">
            <v>40.1</v>
          </cell>
          <cell r="F205">
            <v>42.947099999999999</v>
          </cell>
        </row>
        <row r="206">
          <cell r="B206">
            <v>228</v>
          </cell>
          <cell r="C206" t="str">
            <v>TARIF DÉCHETTERIE RÉSIDENTS HORS MÉTROPOLE AU PREMIER KILO: DÉCHETS VERTS ; PAR TONNE</v>
          </cell>
          <cell r="D206" t="str">
            <v>Délibération n° 2.29 du 11 mars 2022</v>
          </cell>
          <cell r="E206">
            <v>86.4</v>
          </cell>
          <cell r="F206">
            <v>92.534400000000005</v>
          </cell>
        </row>
        <row r="207">
          <cell r="B207">
            <v>229</v>
          </cell>
          <cell r="C207" t="str">
            <v>TARIF DÉCHETTERIE RÉSIDENTS HORS MÉTROPOLE AU PREMIER KILO: DÉCHETS VERTS VU OU VU OU VL+REMORQUE ; PAR PASSAGE</v>
          </cell>
          <cell r="D207" t="str">
            <v>Délibération n° 2.29 du 11 mars 2022</v>
          </cell>
          <cell r="E207">
            <v>40.1</v>
          </cell>
          <cell r="F207">
            <v>42.947099999999999</v>
          </cell>
        </row>
        <row r="208">
          <cell r="B208">
            <v>230</v>
          </cell>
          <cell r="C208" t="str">
            <v>TARIF DÉCHETTERIE RÉSIDENTS HORS MÉTROPOLE AU PREMIER KILO: BOIS ; PAR TONNE</v>
          </cell>
          <cell r="D208" t="str">
            <v>Délibération n° 2.29 du 11 mars 2022</v>
          </cell>
          <cell r="E208">
            <v>136</v>
          </cell>
          <cell r="F208">
            <v>145.65600000000001</v>
          </cell>
        </row>
        <row r="209">
          <cell r="B209">
            <v>231</v>
          </cell>
          <cell r="C209" t="str">
            <v>TARIF DÉCHETTERIE RÉSIDENTS HORS MÉTROPOLE AU PREMIER KILO: BOIS VU OU VL OU VL+REMOQUE ; PAR PASSAGE</v>
          </cell>
          <cell r="D209" t="str">
            <v>Délibération n° 2.29 du 11 mars 2022</v>
          </cell>
          <cell r="E209">
            <v>40.1</v>
          </cell>
          <cell r="F209">
            <v>42.947099999999999</v>
          </cell>
        </row>
        <row r="210">
          <cell r="B210">
            <v>232</v>
          </cell>
          <cell r="C210" t="str">
            <v>TARIF DÉCHETTERIE RÉSIDENTS HORS MÉTROPOLE : BOUTEILLE DE GAZ OU EXTINCTEUR (L'UNITÉ HORS BOUTEILLES DE GAZ TRADITIONNELLES ANTARGAZ, BUTAGAZ, FINAGAZ, PRIMAGAZ, TOTALGAZ, SOGASUD); L'UNITE AU PREMIER DEPÔT</v>
          </cell>
          <cell r="D210" t="str">
            <v>Délibération n° 2.29 du 11 mars 2022</v>
          </cell>
          <cell r="E210">
            <v>26.15</v>
          </cell>
          <cell r="F210">
            <v>28.006649999999997</v>
          </cell>
        </row>
        <row r="211">
          <cell r="B211">
            <v>233</v>
          </cell>
          <cell r="C211" t="str">
            <v>TARIF DÉCHETTERIE RÉSIDENTS HORS MÉTROPOLE AU PREMIER KILO: CARTONS ; PAR TONNE</v>
          </cell>
          <cell r="D211" t="str">
            <v>Délibération n° 2.29 du 11 mars 2022</v>
          </cell>
          <cell r="E211">
            <v>42.7</v>
          </cell>
          <cell r="F211">
            <v>45.731700000000004</v>
          </cell>
        </row>
        <row r="212">
          <cell r="B212">
            <v>234</v>
          </cell>
          <cell r="C212" t="str">
            <v>TARIF DÉCHETTERIE RÉSIDENTS HORS MÉTROPOLE AU PREMIER KILO: CARTONS VU OU VL OU VL+REMORQUE ; PAR PASSAGE</v>
          </cell>
          <cell r="D212" t="str">
            <v>Délibération n° 2.29 du 11 mars 2022</v>
          </cell>
          <cell r="E212">
            <v>27.5</v>
          </cell>
          <cell r="F212">
            <v>29.452499999999997</v>
          </cell>
        </row>
        <row r="213">
          <cell r="B213">
            <v>235</v>
          </cell>
          <cell r="C213" t="str">
            <v>TARIF DÉCHETTERIE RÉSIDENTS HORS MÉTROPOLE AU PREMIER KILO: DMS ; PAR TONNE</v>
          </cell>
          <cell r="D213" t="str">
            <v>Délibération n° 2.29 du 11 mars 2022</v>
          </cell>
          <cell r="E213">
            <v>1060</v>
          </cell>
          <cell r="F213">
            <v>1135.26</v>
          </cell>
        </row>
        <row r="214">
          <cell r="B214">
            <v>236</v>
          </cell>
          <cell r="C214" t="str">
            <v>TARIF DÉCHETTERIE RÉSIDENTS HORS MÉTROPOLE AU PREMIER KILO: DMS VU OU VL OU VL+REMORQUE ; PAR PASSAGE</v>
          </cell>
          <cell r="D214" t="str">
            <v>Délibération n° 2.29 du 11 mars 2022</v>
          </cell>
          <cell r="E214">
            <v>40.1</v>
          </cell>
          <cell r="F214">
            <v>42.947099999999999</v>
          </cell>
        </row>
        <row r="215">
          <cell r="B215">
            <v>237</v>
          </cell>
          <cell r="C215" t="str">
            <v>TARIF DÉCHETTERIE RÉSIDENTS HORS MÉTROPOLE AU PREMIER KILO : DECHETS D'EQUIPEMENTS ELECTRIQUES OU ELECTRONIQUES</v>
          </cell>
          <cell r="D215" t="str">
            <v>Délibération n°21.22 du 5 avril 2018</v>
          </cell>
          <cell r="E215" t="str">
            <v>Gratuit</v>
          </cell>
          <cell r="F215" t="str">
            <v>Gratuit</v>
          </cell>
        </row>
        <row r="216">
          <cell r="B216">
            <v>238</v>
          </cell>
          <cell r="C216" t="str">
            <v>FORFAIT INTERVENTION DEPÔT NON AUTORISE JOUR (7H-22H) MOINS D'UN METRE CUBE / TRAITEMENT COMPRIS</v>
          </cell>
          <cell r="D216" t="str">
            <v>Délibération n° 2.29 du 11 mars 2022</v>
          </cell>
          <cell r="E216">
            <v>138</v>
          </cell>
          <cell r="F216">
            <v>147.798</v>
          </cell>
        </row>
        <row r="217">
          <cell r="B217">
            <v>239</v>
          </cell>
          <cell r="C217" t="str">
            <v>FORFAIT INTERVENTION DEPÔT NON AUTORISE NUIT (22H-7H) MOINS D'UN METRE CUBE / TRAITEMENT COMPRIS</v>
          </cell>
          <cell r="D217" t="str">
            <v>Délibération n° 2.29 du 11 mars 2022</v>
          </cell>
          <cell r="E217">
            <v>221</v>
          </cell>
          <cell r="F217">
            <v>236.691</v>
          </cell>
        </row>
        <row r="218">
          <cell r="B218">
            <v>240</v>
          </cell>
          <cell r="C218" t="str">
            <v>FORFAIT INTERVENTION DEPÔT NON AUTORISE FERIE MOINS D'UN METRE CUBE / TRAITEMENT COMPRIS</v>
          </cell>
          <cell r="D218" t="str">
            <v>Délibération n° 2.29 du 11 mars 2022</v>
          </cell>
          <cell r="E218">
            <v>182</v>
          </cell>
          <cell r="F218">
            <v>194.922</v>
          </cell>
        </row>
        <row r="219">
          <cell r="B219">
            <v>241</v>
          </cell>
          <cell r="C219" t="str">
            <v>DÉLIVRANCE BADGE</v>
          </cell>
          <cell r="D219"/>
          <cell r="E219"/>
          <cell r="F219"/>
        </row>
        <row r="220">
          <cell r="B220">
            <v>242</v>
          </cell>
          <cell r="C220" t="str">
            <v>DÉLIVRANCE DU PREMIER BADGE</v>
          </cell>
          <cell r="D220" t="str">
            <v>Délibération n°21.22 du 5 avril 2018</v>
          </cell>
          <cell r="E220" t="str">
            <v>Gratuit</v>
          </cell>
          <cell r="F220" t="str">
            <v>Gratuit</v>
          </cell>
        </row>
        <row r="221">
          <cell r="B221">
            <v>243</v>
          </cell>
          <cell r="C221" t="str">
            <v>DÉLIVRANCE D'UN NOUVEAU BADGE</v>
          </cell>
          <cell r="D221" t="str">
            <v>Délibération n° 2.29 du 11 mars 2022</v>
          </cell>
          <cell r="E221">
            <v>15</v>
          </cell>
          <cell r="F221">
            <v>16</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FCF800-1CD4-2845-A97A-8D5F17DADC37}">
  <sheetPr codeName="MODEL2">
    <pageSetUpPr fitToPage="1"/>
  </sheetPr>
  <dimension ref="A1:R62"/>
  <sheetViews>
    <sheetView tabSelected="1" view="pageBreakPreview" zoomScale="50" zoomScaleNormal="50" zoomScaleSheetLayoutView="50" workbookViewId="0">
      <selection activeCell="P27" sqref="P27"/>
    </sheetView>
  </sheetViews>
  <sheetFormatPr baseColWidth="10" defaultRowHeight="15" x14ac:dyDescent="0.2"/>
  <cols>
    <col min="2" max="2" width="30.6640625" customWidth="1"/>
    <col min="3" max="3" width="21.83203125" customWidth="1"/>
    <col min="4" max="4" width="133.83203125" customWidth="1"/>
    <col min="5" max="5" width="15.5" customWidth="1"/>
    <col min="6" max="6" width="16" customWidth="1"/>
    <col min="7" max="7" width="20" customWidth="1"/>
    <col min="9" max="13" width="20.83203125" customWidth="1"/>
    <col min="14" max="14" width="19.5" bestFit="1" customWidth="1"/>
    <col min="15" max="15" width="17.33203125" bestFit="1" customWidth="1"/>
    <col min="16" max="16" width="15.1640625" customWidth="1"/>
    <col min="17" max="17" width="16" customWidth="1"/>
  </cols>
  <sheetData>
    <row r="1" spans="1:18" ht="18" customHeight="1" x14ac:dyDescent="0.2"/>
    <row r="2" spans="1:18" ht="25" customHeight="1" x14ac:dyDescent="0.2">
      <c r="A2" s="1" t="s">
        <v>28</v>
      </c>
      <c r="B2" s="1"/>
      <c r="C2" s="1"/>
      <c r="D2" s="1"/>
      <c r="E2" s="1"/>
      <c r="F2" s="1"/>
      <c r="G2" s="1"/>
      <c r="H2" s="1"/>
      <c r="I2" s="1"/>
      <c r="J2" s="1"/>
      <c r="K2" s="1"/>
      <c r="L2" s="1"/>
      <c r="M2" s="1"/>
      <c r="N2" s="1"/>
      <c r="O2" s="1"/>
      <c r="P2" s="1"/>
      <c r="Q2" s="1"/>
      <c r="R2" s="1"/>
    </row>
    <row r="3" spans="1:18" ht="18" customHeight="1" x14ac:dyDescent="0.2"/>
    <row r="4" spans="1:18" ht="40" customHeight="1" x14ac:dyDescent="0.2">
      <c r="A4" s="2" t="s">
        <v>29</v>
      </c>
      <c r="B4" s="2"/>
      <c r="C4" s="2"/>
      <c r="D4" s="2"/>
      <c r="E4" s="2"/>
      <c r="F4" s="2"/>
      <c r="G4" s="2"/>
      <c r="H4" s="2"/>
      <c r="I4" s="2"/>
      <c r="J4" s="2"/>
      <c r="K4" s="2"/>
      <c r="L4" s="2"/>
      <c r="M4" s="2"/>
      <c r="N4" s="2"/>
      <c r="O4" s="2"/>
      <c r="P4" s="2"/>
      <c r="Q4" s="2"/>
      <c r="R4" s="2"/>
    </row>
    <row r="5" spans="1:18" ht="40" customHeight="1" x14ac:dyDescent="0.2">
      <c r="A5" s="2" t="s">
        <v>29</v>
      </c>
      <c r="B5" s="2"/>
      <c r="C5" s="2"/>
      <c r="D5" s="2"/>
      <c r="E5" s="2"/>
      <c r="F5" s="2"/>
      <c r="G5" s="2"/>
      <c r="H5" s="2"/>
      <c r="I5" s="2"/>
      <c r="J5" s="2"/>
      <c r="K5" s="2"/>
      <c r="L5" s="2"/>
      <c r="M5" s="2"/>
      <c r="N5" s="2"/>
      <c r="O5" s="2"/>
      <c r="P5" s="2"/>
      <c r="Q5" s="2"/>
      <c r="R5" s="2"/>
    </row>
    <row r="6" spans="1:18" ht="18" customHeight="1" x14ac:dyDescent="0.2">
      <c r="B6" s="3"/>
      <c r="C6" s="3"/>
      <c r="D6" s="4"/>
      <c r="E6" s="3"/>
      <c r="F6" s="3"/>
      <c r="G6" s="3"/>
    </row>
    <row r="7" spans="1:18" ht="18" customHeight="1" x14ac:dyDescent="0.2"/>
    <row r="8" spans="1:18" ht="198" customHeight="1" x14ac:dyDescent="0.2">
      <c r="B8" s="5" t="s">
        <v>0</v>
      </c>
      <c r="C8" s="5" t="s">
        <v>1</v>
      </c>
      <c r="D8" s="6" t="str">
        <f>IF(OR(B9="BAC 4 ROUES",B9="BAC 2 ROUES"),"Adresses de livraison et de retrait des bacs","PRESTATION")</f>
        <v>PRESTATION</v>
      </c>
      <c r="E8" s="6"/>
      <c r="F8" s="6"/>
      <c r="G8" s="6"/>
      <c r="H8" s="6"/>
      <c r="I8" s="5" t="s">
        <v>2</v>
      </c>
      <c r="J8" s="7" t="s">
        <v>3</v>
      </c>
      <c r="K8" s="7" t="s">
        <v>4</v>
      </c>
      <c r="L8" s="7" t="s">
        <v>5</v>
      </c>
      <c r="M8" s="5" t="s">
        <v>6</v>
      </c>
      <c r="N8" s="5" t="s">
        <v>7</v>
      </c>
      <c r="O8" s="5" t="s">
        <v>8</v>
      </c>
      <c r="P8" s="5" t="s">
        <v>9</v>
      </c>
      <c r="Q8" s="5" t="s">
        <v>10</v>
      </c>
    </row>
    <row r="9" spans="1:18" ht="40" customHeight="1" x14ac:dyDescent="0.2">
      <c r="B9" s="8" t="s">
        <v>30</v>
      </c>
      <c r="C9" s="9" t="s">
        <v>11</v>
      </c>
      <c r="D9" s="10" t="s">
        <v>25</v>
      </c>
      <c r="E9" s="11"/>
      <c r="F9" s="11"/>
      <c r="G9" s="11"/>
      <c r="H9" s="12"/>
      <c r="I9" s="13">
        <v>36.31</v>
      </c>
      <c r="J9" s="13">
        <v>36.31</v>
      </c>
      <c r="K9" s="13">
        <v>72.61</v>
      </c>
      <c r="L9" s="13">
        <v>1.66</v>
      </c>
      <c r="M9" s="8">
        <v>3</v>
      </c>
      <c r="N9" s="14">
        <v>45042</v>
      </c>
      <c r="O9" s="14">
        <v>45044</v>
      </c>
      <c r="P9" s="8">
        <v>1</v>
      </c>
      <c r="Q9" s="15">
        <v>108.93</v>
      </c>
    </row>
    <row r="10" spans="1:18" ht="40" customHeight="1" x14ac:dyDescent="0.2">
      <c r="B10" s="16" t="s">
        <v>31</v>
      </c>
      <c r="C10" s="9" t="s">
        <v>12</v>
      </c>
      <c r="D10" s="10" t="s">
        <v>26</v>
      </c>
      <c r="E10" s="11"/>
      <c r="F10" s="11"/>
      <c r="G10" s="11"/>
      <c r="H10" s="12"/>
      <c r="I10" s="13">
        <v>21.85</v>
      </c>
      <c r="J10" s="13">
        <v>21.85</v>
      </c>
      <c r="K10" s="13">
        <v>43.27</v>
      </c>
      <c r="L10" s="13">
        <v>1.1200000000000001</v>
      </c>
      <c r="M10" s="16">
        <v>4</v>
      </c>
      <c r="N10" s="17">
        <v>45042</v>
      </c>
      <c r="O10" s="14">
        <v>45046</v>
      </c>
      <c r="P10" s="8">
        <v>3</v>
      </c>
      <c r="Q10" s="15">
        <v>87.4</v>
      </c>
    </row>
    <row r="11" spans="1:18" ht="40" customHeight="1" x14ac:dyDescent="0.2">
      <c r="B11" s="16"/>
      <c r="C11" s="9"/>
      <c r="D11" s="10" t="str">
        <f>IFERROR(VLOOKUP(B11,[2]Feuil1!$B:$H,2,FALSE),"")</f>
        <v/>
      </c>
      <c r="E11" s="11"/>
      <c r="F11" s="11"/>
      <c r="G11" s="11"/>
      <c r="H11" s="12"/>
      <c r="I11" s="13" t="str">
        <f>IFERROR(VLOOKUP(B11,[2]Feuil1!$B:$F,5,FALSE),"")</f>
        <v/>
      </c>
      <c r="J11" s="13" t="str">
        <f>IF(OR(B11="BAC 4 ROUES",B11="BAC 2 ROUES"),VLOOKUP($B11,[2]Feuil1!$B:$H,5,FALSE),"")</f>
        <v/>
      </c>
      <c r="K11" s="13" t="str">
        <f>IF(OR(B11="BAC 4 ROUES",B11="BAC 2 ROUES"),VLOOKUP($B11,[2]Feuil1!$B:$H,6,FALSE),"")</f>
        <v/>
      </c>
      <c r="L11" s="13" t="str">
        <f>IF(OR(B11="BAC 4 ROUES",B11="BAC 2 ROUES"),VLOOKUP($B11,[2]Feuil1!$B:$H,7,FALSE),"")</f>
        <v/>
      </c>
      <c r="M11" s="16"/>
      <c r="N11" s="17"/>
      <c r="O11" s="17"/>
      <c r="P11" s="8" t="str">
        <f t="shared" ref="P11:P18" si="0">IFERROR(DATEDIF((N11+1),O11,"d"),"")</f>
        <v/>
      </c>
      <c r="Q11" s="15" t="str">
        <f t="shared" ref="Q11:Q18" si="1">IFERROR(IF(OR(B11="BAC 4 ROUES",B11="BAC 2 ROUES"),IF(AND(WEEKDAY(N11,1)=7,P11&gt;3),(K11*M11)+((L11*M11)*(P11-3)),IF(AND(WEEKDAY(N11,1)=7,P11&lt;=3),(K11*M11),IF(AND(WEEKDAY(N11,1)&lt;&gt;7,P11&gt;3),(J11*M11)+((L11*M11)*(P11-3)),(J11*M11)))),I11*M11),"")</f>
        <v/>
      </c>
    </row>
    <row r="12" spans="1:18" ht="40" customHeight="1" x14ac:dyDescent="0.2">
      <c r="B12" s="16"/>
      <c r="C12" s="9"/>
      <c r="D12" s="10" t="str">
        <f>IFERROR(VLOOKUP(B12,[2]Feuil1!$B:$H,2,FALSE),"")</f>
        <v/>
      </c>
      <c r="E12" s="11"/>
      <c r="F12" s="11"/>
      <c r="G12" s="11"/>
      <c r="H12" s="12"/>
      <c r="I12" s="13" t="str">
        <f>IFERROR(VLOOKUP(B12,[2]Feuil1!$B:$F,5,FALSE),"")</f>
        <v/>
      </c>
      <c r="J12" s="13" t="str">
        <f>IF(OR(B12="BAC 4 ROUES",B12="BAC 2 ROUES"),VLOOKUP($B12,[2]Feuil1!$B:$H,5,FALSE),"")</f>
        <v/>
      </c>
      <c r="K12" s="13" t="str">
        <f>IF(OR(B12="BAC 4 ROUES",B12="BAC 2 ROUES"),VLOOKUP($B12,[2]Feuil1!$B:$H,6,FALSE),"")</f>
        <v/>
      </c>
      <c r="L12" s="13" t="str">
        <f>IF(OR(B12="BAC 4 ROUES",B12="BAC 2 ROUES"),VLOOKUP($B12,[2]Feuil1!$B:$H,7,FALSE),"")</f>
        <v/>
      </c>
      <c r="M12" s="16"/>
      <c r="N12" s="17"/>
      <c r="O12" s="17"/>
      <c r="P12" s="8" t="str">
        <f t="shared" si="0"/>
        <v/>
      </c>
      <c r="Q12" s="15" t="str">
        <f t="shared" si="1"/>
        <v/>
      </c>
    </row>
    <row r="13" spans="1:18" ht="40" customHeight="1" x14ac:dyDescent="0.2">
      <c r="B13" s="16"/>
      <c r="C13" s="9"/>
      <c r="D13" s="10" t="str">
        <f>IFERROR(VLOOKUP(B13,[2]Feuil1!$B:$H,2,FALSE),"")</f>
        <v/>
      </c>
      <c r="E13" s="11"/>
      <c r="F13" s="11"/>
      <c r="G13" s="11"/>
      <c r="H13" s="12"/>
      <c r="I13" s="13" t="str">
        <f>IFERROR(VLOOKUP(B13,[2]Feuil1!$B:$F,5,FALSE),"")</f>
        <v/>
      </c>
      <c r="J13" s="13" t="str">
        <f>IF(OR(B13="BAC 4 ROUES",B13="BAC 2 ROUES"),VLOOKUP($B13,[2]Feuil1!$B:$H,5,FALSE),"")</f>
        <v/>
      </c>
      <c r="K13" s="13" t="str">
        <f>IF(OR(B13="BAC 4 ROUES",B13="BAC 2 ROUES"),VLOOKUP($B13,[2]Feuil1!$B:$H,6,FALSE),"")</f>
        <v/>
      </c>
      <c r="L13" s="13" t="str">
        <f>IF(OR(B13="BAC 4 ROUES",B13="BAC 2 ROUES"),VLOOKUP($B13,[2]Feuil1!$B:$H,7,FALSE),"")</f>
        <v/>
      </c>
      <c r="M13" s="16"/>
      <c r="N13" s="17"/>
      <c r="O13" s="17"/>
      <c r="P13" s="8" t="str">
        <f t="shared" si="0"/>
        <v/>
      </c>
      <c r="Q13" s="15" t="str">
        <f t="shared" si="1"/>
        <v/>
      </c>
    </row>
    <row r="14" spans="1:18" ht="40" customHeight="1" x14ac:dyDescent="0.2">
      <c r="B14" s="16"/>
      <c r="C14" s="9"/>
      <c r="D14" s="10" t="str">
        <f>IFERROR(VLOOKUP(B14,[2]Feuil1!$B:$H,2,FALSE),"")</f>
        <v/>
      </c>
      <c r="E14" s="11"/>
      <c r="F14" s="11"/>
      <c r="G14" s="11"/>
      <c r="H14" s="12"/>
      <c r="I14" s="13" t="str">
        <f>IFERROR(VLOOKUP(B14,[2]Feuil1!$B:$F,5,FALSE),"")</f>
        <v/>
      </c>
      <c r="J14" s="13" t="str">
        <f>IF(OR(B14="BAC 4 ROUES",B14="BAC 2 ROUES"),VLOOKUP($B14,[2]Feuil1!$B:$H,5,FALSE),"")</f>
        <v/>
      </c>
      <c r="K14" s="13" t="str">
        <f>IF(OR(B14="BAC 4 ROUES",B14="BAC 2 ROUES"),VLOOKUP($B14,[2]Feuil1!$B:$H,6,FALSE),"")</f>
        <v/>
      </c>
      <c r="L14" s="13" t="str">
        <f>IF(OR(B14="BAC 4 ROUES",B14="BAC 2 ROUES"),VLOOKUP($B14,[2]Feuil1!$B:$H,7,FALSE),"")</f>
        <v/>
      </c>
      <c r="M14" s="16"/>
      <c r="N14" s="17"/>
      <c r="O14" s="17"/>
      <c r="P14" s="8" t="str">
        <f t="shared" si="0"/>
        <v/>
      </c>
      <c r="Q14" s="15" t="str">
        <f t="shared" si="1"/>
        <v/>
      </c>
    </row>
    <row r="15" spans="1:18" ht="40" customHeight="1" x14ac:dyDescent="0.2">
      <c r="B15" s="16"/>
      <c r="C15" s="9"/>
      <c r="D15" s="10" t="str">
        <f>IFERROR(VLOOKUP(B15,[2]Feuil1!$B:$H,2,FALSE),"")</f>
        <v/>
      </c>
      <c r="E15" s="11"/>
      <c r="F15" s="11"/>
      <c r="G15" s="11"/>
      <c r="H15" s="12"/>
      <c r="I15" s="13" t="str">
        <f>IFERROR(VLOOKUP(B15,[2]Feuil1!$B:$F,5,FALSE),"")</f>
        <v/>
      </c>
      <c r="J15" s="13" t="str">
        <f>IF(OR(B15="BAC 4 ROUES",B15="BAC 2 ROUES"),VLOOKUP($B15,[2]Feuil1!$B:$H,5,FALSE),"")</f>
        <v/>
      </c>
      <c r="K15" s="13" t="str">
        <f>IF(OR(B15="BAC 4 ROUES",B15="BAC 2 ROUES"),VLOOKUP($B15,[2]Feuil1!$B:$H,6,FALSE),"")</f>
        <v/>
      </c>
      <c r="L15" s="13" t="str">
        <f>IF(OR(B15="BAC 4 ROUES",B15="BAC 2 ROUES"),VLOOKUP($B15,[2]Feuil1!$B:$H,7,FALSE),"")</f>
        <v/>
      </c>
      <c r="M15" s="16"/>
      <c r="N15" s="17"/>
      <c r="O15" s="17"/>
      <c r="P15" s="8" t="str">
        <f t="shared" si="0"/>
        <v/>
      </c>
      <c r="Q15" s="15" t="str">
        <f t="shared" si="1"/>
        <v/>
      </c>
    </row>
    <row r="16" spans="1:18" ht="40" customHeight="1" x14ac:dyDescent="0.2">
      <c r="B16" s="16"/>
      <c r="C16" s="9"/>
      <c r="D16" s="10" t="str">
        <f>IFERROR(VLOOKUP(B16,[2]Feuil1!$B:$H,2,FALSE),"")</f>
        <v/>
      </c>
      <c r="E16" s="11"/>
      <c r="F16" s="11"/>
      <c r="G16" s="11"/>
      <c r="H16" s="12"/>
      <c r="I16" s="13" t="str">
        <f>IFERROR(VLOOKUP(B16,[2]Feuil1!$B:$F,5,FALSE),"")</f>
        <v/>
      </c>
      <c r="J16" s="13" t="str">
        <f>IF(OR(B16="BAC 4 ROUES",B16="BAC 2 ROUES"),VLOOKUP($B16,[2]Feuil1!$B:$H,5,FALSE),"")</f>
        <v/>
      </c>
      <c r="K16" s="13" t="str">
        <f>IF(OR(B16="BAC 4 ROUES",B16="BAC 2 ROUES"),VLOOKUP($B16,[2]Feuil1!$B:$H,6,FALSE),"")</f>
        <v/>
      </c>
      <c r="L16" s="13" t="str">
        <f>IF(OR(B16="BAC 4 ROUES",B16="BAC 2 ROUES"),VLOOKUP($B16,[2]Feuil1!$B:$H,7,FALSE),"")</f>
        <v/>
      </c>
      <c r="M16" s="16"/>
      <c r="N16" s="17"/>
      <c r="O16" s="17"/>
      <c r="P16" s="8" t="str">
        <f t="shared" si="0"/>
        <v/>
      </c>
      <c r="Q16" s="15" t="str">
        <f t="shared" si="1"/>
        <v/>
      </c>
    </row>
    <row r="17" spans="2:17" ht="40" customHeight="1" x14ac:dyDescent="0.2">
      <c r="B17" s="16"/>
      <c r="C17" s="9"/>
      <c r="D17" s="10" t="str">
        <f>IFERROR(VLOOKUP(B17,[2]Feuil1!$B:$H,2,FALSE),"")</f>
        <v/>
      </c>
      <c r="E17" s="11"/>
      <c r="F17" s="11"/>
      <c r="G17" s="11"/>
      <c r="H17" s="12"/>
      <c r="I17" s="13" t="str">
        <f>IFERROR(VLOOKUP(B17,[2]Feuil1!$B:$F,5,FALSE),"")</f>
        <v/>
      </c>
      <c r="J17" s="13" t="str">
        <f>IF(OR(B17="BAC 4 ROUES",B17="BAC 2 ROUES"),VLOOKUP($B17,[2]Feuil1!$B:$H,5,FALSE),"")</f>
        <v/>
      </c>
      <c r="K17" s="13" t="str">
        <f>IF(OR(B17="BAC 4 ROUES",B17="BAC 2 ROUES"),VLOOKUP($B17,[2]Feuil1!$B:$H,6,FALSE),"")</f>
        <v/>
      </c>
      <c r="L17" s="13" t="str">
        <f>IF(OR(B17="BAC 4 ROUES",B17="BAC 2 ROUES"),VLOOKUP($B17,[2]Feuil1!$B:$H,7,FALSE),"")</f>
        <v/>
      </c>
      <c r="M17" s="16"/>
      <c r="N17" s="17"/>
      <c r="O17" s="17"/>
      <c r="P17" s="8" t="str">
        <f t="shared" si="0"/>
        <v/>
      </c>
      <c r="Q17" s="15" t="str">
        <f t="shared" si="1"/>
        <v/>
      </c>
    </row>
    <row r="18" spans="2:17" ht="40" customHeight="1" x14ac:dyDescent="0.2">
      <c r="B18" s="16"/>
      <c r="C18" s="9"/>
      <c r="D18" s="10" t="str">
        <f>IFERROR(VLOOKUP(B18,[2]Feuil1!$B:$H,2,FALSE),"")</f>
        <v/>
      </c>
      <c r="E18" s="11"/>
      <c r="F18" s="11"/>
      <c r="G18" s="11"/>
      <c r="H18" s="12"/>
      <c r="I18" s="13" t="str">
        <f>IFERROR(VLOOKUP(B18,[2]Feuil1!$B:$F,5,FALSE),"")</f>
        <v/>
      </c>
      <c r="J18" s="13" t="str">
        <f>IF(OR(B18="BAC 4 ROUES",B18="BAC 2 ROUES"),VLOOKUP($B18,[2]Feuil1!$B:$H,5,FALSE),"")</f>
        <v/>
      </c>
      <c r="K18" s="13" t="str">
        <f>IF(OR(B18="BAC 4 ROUES",B18="BAC 2 ROUES"),VLOOKUP($B18,[2]Feuil1!$B:$H,6,FALSE),"")</f>
        <v/>
      </c>
      <c r="L18" s="13" t="str">
        <f>IF(OR(B18="BAC 4 ROUES",B18="BAC 2 ROUES"),VLOOKUP($B18,[2]Feuil1!$B:$H,7,FALSE),"")</f>
        <v/>
      </c>
      <c r="M18" s="16"/>
      <c r="N18" s="16"/>
      <c r="O18" s="16"/>
      <c r="P18" s="8" t="str">
        <f t="shared" si="0"/>
        <v/>
      </c>
      <c r="Q18" s="15" t="str">
        <f t="shared" si="1"/>
        <v/>
      </c>
    </row>
    <row r="19" spans="2:17" ht="18" customHeight="1" thickBot="1" x14ac:dyDescent="0.25"/>
    <row r="20" spans="2:17" ht="18" customHeight="1" thickBot="1" x14ac:dyDescent="0.25">
      <c r="B20" s="18" t="s">
        <v>28</v>
      </c>
      <c r="C20" s="19"/>
      <c r="D20" s="19"/>
      <c r="E20" s="19"/>
      <c r="F20" s="19"/>
      <c r="G20" s="20"/>
    </row>
    <row r="21" spans="2:17" ht="18" customHeight="1" thickBot="1" x14ac:dyDescent="0.25">
      <c r="B21" s="21" t="s">
        <v>13</v>
      </c>
      <c r="C21" s="22"/>
      <c r="D21" s="23"/>
      <c r="E21" s="23"/>
      <c r="F21" s="23"/>
    </row>
    <row r="22" spans="2:17" ht="18" customHeight="1" thickBot="1" x14ac:dyDescent="0.25">
      <c r="B22" s="21" t="s">
        <v>14</v>
      </c>
      <c r="C22" s="24"/>
      <c r="D22" s="25"/>
      <c r="E22" s="25"/>
      <c r="F22" s="26"/>
    </row>
    <row r="23" spans="2:17" ht="18" customHeight="1" thickBot="1" x14ac:dyDescent="0.25">
      <c r="B23" s="21" t="s">
        <v>35</v>
      </c>
      <c r="C23" s="46"/>
      <c r="D23" s="49">
        <f ca="1">TODAY()</f>
        <v>45042</v>
      </c>
      <c r="E23" s="47"/>
      <c r="F23" s="48"/>
    </row>
    <row r="24" spans="2:17" ht="18" customHeight="1" thickBot="1" x14ac:dyDescent="0.25">
      <c r="B24" s="21" t="s">
        <v>15</v>
      </c>
      <c r="C24" s="24"/>
      <c r="D24" s="25"/>
      <c r="E24" s="25"/>
      <c r="F24" s="26"/>
    </row>
    <row r="25" spans="2:17" ht="18" customHeight="1" thickBot="1" x14ac:dyDescent="0.25">
      <c r="B25" s="21" t="s">
        <v>16</v>
      </c>
      <c r="C25" s="24"/>
      <c r="D25" s="25"/>
      <c r="E25" s="25"/>
      <c r="F25" s="26"/>
    </row>
    <row r="26" spans="2:17" ht="18" customHeight="1" thickBot="1" x14ac:dyDescent="0.25">
      <c r="B26" s="21" t="s">
        <v>17</v>
      </c>
      <c r="C26" s="24"/>
      <c r="D26" s="25"/>
      <c r="E26" s="25"/>
      <c r="F26" s="26"/>
    </row>
    <row r="27" spans="2:17" ht="18" customHeight="1" thickBot="1" x14ac:dyDescent="0.25">
      <c r="B27" s="21" t="s">
        <v>18</v>
      </c>
      <c r="C27" s="24"/>
      <c r="D27" s="25"/>
      <c r="E27" s="25"/>
      <c r="F27" s="26"/>
    </row>
    <row r="28" spans="2:17" ht="18" customHeight="1" thickBot="1" x14ac:dyDescent="0.25">
      <c r="B28" s="21" t="s">
        <v>19</v>
      </c>
      <c r="C28" s="24"/>
      <c r="D28" s="25"/>
      <c r="E28" s="25"/>
      <c r="F28" s="26"/>
    </row>
    <row r="29" spans="2:17" ht="18" customHeight="1" thickBot="1" x14ac:dyDescent="0.25">
      <c r="B29" s="21" t="s">
        <v>20</v>
      </c>
      <c r="C29" s="24"/>
      <c r="D29" s="25"/>
      <c r="E29" s="25"/>
      <c r="F29" s="26"/>
    </row>
    <row r="30" spans="2:17" ht="18" customHeight="1" thickBot="1" x14ac:dyDescent="0.25">
      <c r="F30" s="27"/>
      <c r="G30" s="28">
        <f>SUM(Q9:Q18)</f>
        <v>196.33</v>
      </c>
    </row>
    <row r="31" spans="2:17" ht="18" customHeight="1" x14ac:dyDescent="0.2"/>
    <row r="32" spans="2:17" ht="18" customHeight="1" x14ac:dyDescent="0.2"/>
    <row r="33" ht="18" customHeight="1" x14ac:dyDescent="0.2"/>
    <row r="34" ht="18" customHeight="1" x14ac:dyDescent="0.2"/>
    <row r="35" ht="18" customHeight="1" x14ac:dyDescent="0.2"/>
    <row r="36" ht="18" customHeight="1" x14ac:dyDescent="0.2"/>
    <row r="37" ht="18" customHeight="1" x14ac:dyDescent="0.2"/>
    <row r="38" ht="18" customHeight="1" x14ac:dyDescent="0.2"/>
    <row r="39" ht="18" customHeight="1" x14ac:dyDescent="0.2"/>
    <row r="40" ht="18" customHeight="1" x14ac:dyDescent="0.2"/>
    <row r="41" ht="18" customHeight="1" x14ac:dyDescent="0.2"/>
    <row r="42" ht="18" customHeight="1" x14ac:dyDescent="0.2"/>
    <row r="43" ht="18" customHeight="1" x14ac:dyDescent="0.2"/>
    <row r="44" ht="18" customHeight="1" x14ac:dyDescent="0.2"/>
    <row r="45" ht="18" customHeight="1" x14ac:dyDescent="0.2"/>
    <row r="46" ht="18" customHeight="1" x14ac:dyDescent="0.2"/>
    <row r="47" ht="18" customHeight="1" x14ac:dyDescent="0.2"/>
    <row r="48" ht="18" customHeight="1" x14ac:dyDescent="0.2"/>
    <row r="49" spans="2:6" ht="18" customHeight="1" x14ac:dyDescent="0.2"/>
    <row r="50" spans="2:6" ht="18" customHeight="1" x14ac:dyDescent="0.2"/>
    <row r="51" spans="2:6" ht="18" customHeight="1" thickBot="1" x14ac:dyDescent="0.25"/>
    <row r="52" spans="2:6" ht="18" customHeight="1" x14ac:dyDescent="0.2">
      <c r="B52" s="29"/>
      <c r="C52" s="30"/>
      <c r="D52" s="30"/>
      <c r="E52" s="30"/>
      <c r="F52" s="31"/>
    </row>
    <row r="53" spans="2:6" ht="18" customHeight="1" x14ac:dyDescent="0.2">
      <c r="B53" s="32"/>
      <c r="C53" s="33"/>
      <c r="D53" s="34" t="s">
        <v>21</v>
      </c>
      <c r="E53" s="33"/>
      <c r="F53" s="35"/>
    </row>
    <row r="54" spans="2:6" ht="18" customHeight="1" x14ac:dyDescent="0.2">
      <c r="B54" s="32"/>
      <c r="C54" s="33"/>
      <c r="D54" s="33"/>
      <c r="E54" s="36"/>
      <c r="F54" s="37"/>
    </row>
    <row r="55" spans="2:6" ht="18" customHeight="1" x14ac:dyDescent="0.2">
      <c r="B55" s="32" t="s">
        <v>22</v>
      </c>
      <c r="C55" s="33"/>
      <c r="D55" s="38"/>
      <c r="E55" s="33" t="s">
        <v>23</v>
      </c>
      <c r="F55" s="39"/>
    </row>
    <row r="56" spans="2:6" ht="18" customHeight="1" x14ac:dyDescent="0.2">
      <c r="B56" s="32"/>
      <c r="C56" s="33"/>
      <c r="D56" s="33"/>
      <c r="E56" s="40"/>
      <c r="F56" s="41"/>
    </row>
    <row r="57" spans="2:6" ht="18" customHeight="1" x14ac:dyDescent="0.2">
      <c r="B57" s="32"/>
      <c r="C57" s="33"/>
      <c r="D57" s="42" t="s">
        <v>24</v>
      </c>
      <c r="E57" s="33"/>
      <c r="F57" s="35"/>
    </row>
    <row r="58" spans="2:6" ht="18" customHeight="1" x14ac:dyDescent="0.2">
      <c r="B58" s="32"/>
      <c r="C58" s="33"/>
      <c r="D58" s="33"/>
      <c r="E58" s="33"/>
      <c r="F58" s="35"/>
    </row>
    <row r="59" spans="2:6" ht="18" customHeight="1" x14ac:dyDescent="0.2">
      <c r="B59" s="32"/>
      <c r="C59" s="33"/>
      <c r="D59" s="33"/>
      <c r="E59" s="33"/>
      <c r="F59" s="35"/>
    </row>
    <row r="60" spans="2:6" ht="18" customHeight="1" x14ac:dyDescent="0.2">
      <c r="B60" s="32"/>
      <c r="C60" s="33"/>
      <c r="D60" s="33"/>
      <c r="E60" s="33"/>
      <c r="F60" s="35"/>
    </row>
    <row r="61" spans="2:6" ht="18" customHeight="1" x14ac:dyDescent="0.2">
      <c r="B61" s="32"/>
      <c r="C61" s="33"/>
      <c r="D61" s="33"/>
      <c r="E61" s="33"/>
      <c r="F61" s="35"/>
    </row>
    <row r="62" spans="2:6" ht="18" customHeight="1" thickBot="1" x14ac:dyDescent="0.25">
      <c r="B62" s="43"/>
      <c r="C62" s="44"/>
      <c r="D62" s="44"/>
      <c r="E62" s="44"/>
      <c r="F62" s="45"/>
    </row>
  </sheetData>
  <mergeCells count="23">
    <mergeCell ref="C25:F25"/>
    <mergeCell ref="C26:F26"/>
    <mergeCell ref="C27:F27"/>
    <mergeCell ref="C28:F28"/>
    <mergeCell ref="C29:F29"/>
    <mergeCell ref="D17:H17"/>
    <mergeCell ref="D18:H18"/>
    <mergeCell ref="B20:G20"/>
    <mergeCell ref="C21:F21"/>
    <mergeCell ref="C22:F22"/>
    <mergeCell ref="C24:F24"/>
    <mergeCell ref="D11:H11"/>
    <mergeCell ref="D12:H12"/>
    <mergeCell ref="D13:H13"/>
    <mergeCell ref="D14:H14"/>
    <mergeCell ref="D15:H15"/>
    <mergeCell ref="D16:H16"/>
    <mergeCell ref="A2:R2"/>
    <mergeCell ref="A4:R4"/>
    <mergeCell ref="A5:R5"/>
    <mergeCell ref="D8:H8"/>
    <mergeCell ref="D9:H9"/>
    <mergeCell ref="D10:H10"/>
  </mergeCells>
  <conditionalFormatting sqref="B9:Q18">
    <cfRule type="notContainsBlanks" dxfId="3" priority="1" stopIfTrue="1">
      <formula>LEN(TRIM(B9))&gt;0</formula>
    </cfRule>
    <cfRule type="containsBlanks" dxfId="2" priority="2" stopIfTrue="1">
      <formula>LEN(TRIM(B9))=0</formula>
    </cfRule>
  </conditionalFormatting>
  <dataValidations disablePrompts="1" count="3">
    <dataValidation type="list" allowBlank="1" showInputMessage="1" showErrorMessage="1" sqref="C21" xr:uid="{1A8C5794-9F01-E54C-AA5E-E9465EFC99DF}">
      <formula1>ORDONNATEUR</formula1>
    </dataValidation>
    <dataValidation type="list" allowBlank="1" showInputMessage="1" sqref="B9:B18" xr:uid="{5776C596-0D13-EC46-90C4-0A18FA42FC34}">
      <formula1>"BAC 4 ROUES,BAC 2 ROUES"</formula1>
    </dataValidation>
    <dataValidation type="list" allowBlank="1" showInputMessage="1" sqref="C9:C18" xr:uid="{04152A86-8320-0C4F-9EB6-ABDCDC5A51FA}">
      <formula1>"DEM,OM,PAPIER,VERRE"</formula1>
    </dataValidation>
  </dataValidations>
  <pageMargins left="0.70866141732283472" right="0.70866141732283472" top="0.74803149606299213" bottom="0.74803149606299213" header="0.31496062992125984" footer="0.31496062992125984"/>
  <pageSetup paperSize="9" scale="28" orientation="landscape" r:id="rId1"/>
  <headerFooter>
    <oddHeader>&amp;Lyyyyyy&amp;Cyyyyyyy</oddHeader>
    <oddFooter>&amp;Cyyyyy</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049" r:id="rId4" name="EDITER_TR">
              <controlPr defaultSize="0" autoFill="0" autoPict="0" macro="[1]!EDITER_TR_Cliquer">
                <anchor moveWithCells="1" sizeWithCells="1">
                  <from>
                    <xdr:col>21</xdr:col>
                    <xdr:colOff>292100</xdr:colOff>
                    <xdr:row>1</xdr:row>
                    <xdr:rowOff>25400</xdr:rowOff>
                  </from>
                  <to>
                    <xdr:col>23</xdr:col>
                    <xdr:colOff>177800</xdr:colOff>
                    <xdr:row>3</xdr:row>
                    <xdr:rowOff>76200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B80070-94F4-5D47-A85E-765BEBD39C2A}">
  <sheetPr codeName="MODEL1">
    <pageSetUpPr fitToPage="1"/>
  </sheetPr>
  <dimension ref="A1:R42"/>
  <sheetViews>
    <sheetView view="pageBreakPreview" topLeftCell="A14" zoomScale="50" zoomScaleNormal="50" zoomScaleSheetLayoutView="50" workbookViewId="0">
      <selection activeCell="F36" sqref="F36"/>
    </sheetView>
  </sheetViews>
  <sheetFormatPr baseColWidth="10" defaultRowHeight="15" x14ac:dyDescent="0.2"/>
  <cols>
    <col min="2" max="2" width="30.6640625" customWidth="1"/>
    <col min="3" max="3" width="21.83203125" hidden="1" customWidth="1"/>
    <col min="4" max="4" width="133.83203125" customWidth="1"/>
    <col min="5" max="5" width="15.5" customWidth="1"/>
    <col min="6" max="6" width="16" customWidth="1"/>
    <col min="7" max="7" width="20" customWidth="1"/>
    <col min="9" max="9" width="20.83203125" customWidth="1"/>
    <col min="10" max="12" width="20.83203125" hidden="1" customWidth="1"/>
    <col min="13" max="13" width="20.83203125" customWidth="1"/>
    <col min="14" max="14" width="19.5" hidden="1" customWidth="1"/>
    <col min="15" max="15" width="17.33203125" hidden="1" customWidth="1"/>
    <col min="16" max="16" width="15.1640625" hidden="1" customWidth="1"/>
    <col min="17" max="17" width="16" customWidth="1"/>
  </cols>
  <sheetData>
    <row r="1" spans="1:18" ht="18" customHeight="1" x14ac:dyDescent="0.2"/>
    <row r="2" spans="1:18" ht="25" customHeight="1" x14ac:dyDescent="0.2">
      <c r="A2" s="1" t="s">
        <v>27</v>
      </c>
      <c r="B2" s="1"/>
      <c r="C2" s="1"/>
      <c r="D2" s="1"/>
      <c r="E2" s="1"/>
      <c r="F2" s="1"/>
      <c r="G2" s="1"/>
      <c r="H2" s="1"/>
      <c r="I2" s="1"/>
      <c r="J2" s="1"/>
      <c r="K2" s="1"/>
      <c r="L2" s="1"/>
      <c r="M2" s="1"/>
      <c r="N2" s="1"/>
      <c r="O2" s="1"/>
      <c r="P2" s="1"/>
      <c r="Q2" s="1"/>
      <c r="R2" s="1"/>
    </row>
    <row r="3" spans="1:18" ht="18" customHeight="1" x14ac:dyDescent="0.2"/>
    <row r="4" spans="1:18" ht="40" customHeight="1" x14ac:dyDescent="0.2">
      <c r="A4" s="2" t="s">
        <v>27</v>
      </c>
      <c r="B4" s="2"/>
      <c r="C4" s="2"/>
      <c r="D4" s="2"/>
      <c r="E4" s="2"/>
      <c r="F4" s="2"/>
      <c r="G4" s="2"/>
      <c r="H4" s="2"/>
      <c r="I4" s="2"/>
      <c r="J4" s="2"/>
      <c r="K4" s="2"/>
      <c r="L4" s="2"/>
      <c r="M4" s="2"/>
      <c r="N4" s="2"/>
      <c r="O4" s="2"/>
      <c r="P4" s="2"/>
      <c r="Q4" s="2"/>
      <c r="R4" s="2"/>
    </row>
    <row r="5" spans="1:18" ht="40" customHeight="1" x14ac:dyDescent="0.2">
      <c r="A5" s="2" t="s">
        <v>27</v>
      </c>
      <c r="B5" s="2"/>
      <c r="C5" s="2"/>
      <c r="D5" s="2"/>
      <c r="E5" s="2"/>
      <c r="F5" s="2"/>
      <c r="G5" s="2"/>
      <c r="H5" s="2"/>
      <c r="I5" s="2"/>
      <c r="J5" s="2"/>
      <c r="K5" s="2"/>
      <c r="L5" s="2"/>
      <c r="M5" s="2"/>
      <c r="N5" s="2"/>
      <c r="O5" s="2"/>
      <c r="P5" s="2"/>
      <c r="Q5" s="2"/>
      <c r="R5" s="2"/>
    </row>
    <row r="6" spans="1:18" ht="18" customHeight="1" x14ac:dyDescent="0.2">
      <c r="B6" s="3"/>
      <c r="C6" s="3"/>
      <c r="D6" s="4"/>
      <c r="E6" s="3"/>
      <c r="F6" s="3"/>
      <c r="G6" s="3"/>
    </row>
    <row r="7" spans="1:18" ht="18" customHeight="1" x14ac:dyDescent="0.2"/>
    <row r="8" spans="1:18" ht="198" customHeight="1" x14ac:dyDescent="0.2">
      <c r="B8" s="5" t="s">
        <v>0</v>
      </c>
      <c r="C8" s="5" t="s">
        <v>1</v>
      </c>
      <c r="D8" s="6" t="str">
        <f>IF(OR(B9="BAC 4 ROUES",B9="BAC 2 ROUES"),"Adresses de livraison et de retrait des bacs","PRESTATION")</f>
        <v>PRESTATION</v>
      </c>
      <c r="E8" s="6"/>
      <c r="F8" s="6"/>
      <c r="G8" s="6"/>
      <c r="H8" s="6"/>
      <c r="I8" s="5" t="s">
        <v>2</v>
      </c>
      <c r="J8" s="7" t="s">
        <v>3</v>
      </c>
      <c r="K8" s="7" t="s">
        <v>4</v>
      </c>
      <c r="L8" s="7" t="s">
        <v>5</v>
      </c>
      <c r="M8" s="5" t="s">
        <v>6</v>
      </c>
      <c r="N8" s="5" t="s">
        <v>7</v>
      </c>
      <c r="O8" s="5" t="s">
        <v>8</v>
      </c>
      <c r="P8" s="5" t="s">
        <v>9</v>
      </c>
      <c r="Q8" s="5" t="s">
        <v>10</v>
      </c>
    </row>
    <row r="9" spans="1:18" ht="40" customHeight="1" x14ac:dyDescent="0.2">
      <c r="B9" s="8">
        <v>78</v>
      </c>
      <c r="C9" s="9" t="s">
        <v>11</v>
      </c>
      <c r="D9" s="10" t="s">
        <v>32</v>
      </c>
      <c r="E9" s="11"/>
      <c r="F9" s="11"/>
      <c r="G9" s="11"/>
      <c r="H9" s="12"/>
      <c r="I9" s="13">
        <v>68.099999999999994</v>
      </c>
      <c r="J9" s="13" t="s">
        <v>33</v>
      </c>
      <c r="K9" s="13" t="s">
        <v>33</v>
      </c>
      <c r="L9" s="13" t="s">
        <v>33</v>
      </c>
      <c r="M9" s="8">
        <v>3</v>
      </c>
      <c r="N9" s="14"/>
      <c r="O9" s="14"/>
      <c r="P9" s="8" t="s">
        <v>33</v>
      </c>
      <c r="Q9" s="15">
        <v>204.29999999999998</v>
      </c>
    </row>
    <row r="10" spans="1:18" ht="40" customHeight="1" x14ac:dyDescent="0.2">
      <c r="B10" s="16">
        <v>85</v>
      </c>
      <c r="C10" s="9" t="s">
        <v>12</v>
      </c>
      <c r="D10" s="10" t="s">
        <v>34</v>
      </c>
      <c r="E10" s="11"/>
      <c r="F10" s="11"/>
      <c r="G10" s="11"/>
      <c r="H10" s="12"/>
      <c r="I10" s="13">
        <v>0.2</v>
      </c>
      <c r="J10" s="13" t="s">
        <v>33</v>
      </c>
      <c r="K10" s="13" t="s">
        <v>33</v>
      </c>
      <c r="L10" s="13" t="s">
        <v>33</v>
      </c>
      <c r="M10" s="16">
        <v>4</v>
      </c>
      <c r="N10" s="17"/>
      <c r="O10" s="14"/>
      <c r="P10" s="8" t="s">
        <v>33</v>
      </c>
      <c r="Q10" s="15">
        <v>0.8</v>
      </c>
    </row>
    <row r="11" spans="1:18" ht="40" customHeight="1" x14ac:dyDescent="0.2">
      <c r="B11" s="16"/>
      <c r="C11" s="9"/>
      <c r="D11" s="10" t="str">
        <f>IFERROR(VLOOKUP(B11,[2]Feuil1!$B:$H,2,FALSE),"")</f>
        <v/>
      </c>
      <c r="E11" s="11"/>
      <c r="F11" s="11"/>
      <c r="G11" s="11"/>
      <c r="H11" s="12"/>
      <c r="I11" s="13" t="str">
        <f>IFERROR(VLOOKUP(B11,[2]Feuil1!$B:$F,5,FALSE),"")</f>
        <v/>
      </c>
      <c r="J11" s="13" t="str">
        <f>IF(OR(B11="BAC 4 ROUES",B11="BAC 2 ROUES"),VLOOKUP($B11,[2]Feuil1!$B:$H,5,FALSE),"")</f>
        <v/>
      </c>
      <c r="K11" s="13" t="str">
        <f>IF(OR(B11="BAC 4 ROUES",B11="BAC 2 ROUES"),VLOOKUP($B11,[2]Feuil1!$B:$H,6,FALSE),"")</f>
        <v/>
      </c>
      <c r="L11" s="13" t="str">
        <f>IF(OR(B11="BAC 4 ROUES",B11="BAC 2 ROUES"),VLOOKUP($B11,[2]Feuil1!$B:$H,7,FALSE),"")</f>
        <v/>
      </c>
      <c r="M11" s="16"/>
      <c r="N11" s="17"/>
      <c r="O11" s="17"/>
      <c r="P11" s="8" t="str">
        <f t="shared" ref="P11:P18" si="0">IFERROR(DATEDIF((N11+1),O11,"d"),"")</f>
        <v/>
      </c>
      <c r="Q11" s="15" t="str">
        <f t="shared" ref="Q11:Q18" si="1">IFERROR(IF(OR(B11="BAC 4 ROUES",B11="BAC 2 ROUES"),IF(AND(WEEKDAY(N11,1)=7,P11&gt;3),(K11*M11)+((L11*M11)*(P11-3)),IF(AND(WEEKDAY(N11,1)=7,P11&lt;=3),(K11*M11),IF(AND(WEEKDAY(N11,1)&lt;&gt;7,P11&gt;3),(J11*M11)+((L11*M11)*(P11-3)),(J11*M11)))),I11*M11),"")</f>
        <v/>
      </c>
    </row>
    <row r="12" spans="1:18" ht="40" customHeight="1" x14ac:dyDescent="0.2">
      <c r="B12" s="16"/>
      <c r="C12" s="9"/>
      <c r="D12" s="10" t="str">
        <f>IFERROR(VLOOKUP(B12,[2]Feuil1!$B:$H,2,FALSE),"")</f>
        <v/>
      </c>
      <c r="E12" s="11"/>
      <c r="F12" s="11"/>
      <c r="G12" s="11"/>
      <c r="H12" s="12"/>
      <c r="I12" s="13" t="str">
        <f>IFERROR(VLOOKUP(B12,[2]Feuil1!$B:$F,5,FALSE),"")</f>
        <v/>
      </c>
      <c r="J12" s="13" t="str">
        <f>IF(OR(B12="BAC 4 ROUES",B12="BAC 2 ROUES"),VLOOKUP($B12,[2]Feuil1!$B:$H,5,FALSE),"")</f>
        <v/>
      </c>
      <c r="K12" s="13" t="str">
        <f>IF(OR(B12="BAC 4 ROUES",B12="BAC 2 ROUES"),VLOOKUP($B12,[2]Feuil1!$B:$H,6,FALSE),"")</f>
        <v/>
      </c>
      <c r="L12" s="13" t="str">
        <f>IF(OR(B12="BAC 4 ROUES",B12="BAC 2 ROUES"),VLOOKUP($B12,[2]Feuil1!$B:$H,7,FALSE),"")</f>
        <v/>
      </c>
      <c r="M12" s="16"/>
      <c r="N12" s="17"/>
      <c r="O12" s="17"/>
      <c r="P12" s="8" t="str">
        <f t="shared" si="0"/>
        <v/>
      </c>
      <c r="Q12" s="15" t="str">
        <f t="shared" si="1"/>
        <v/>
      </c>
    </row>
    <row r="13" spans="1:18" ht="40" customHeight="1" x14ac:dyDescent="0.2">
      <c r="B13" s="16"/>
      <c r="C13" s="9"/>
      <c r="D13" s="10" t="str">
        <f>IFERROR(VLOOKUP(B13,[2]Feuil1!$B:$H,2,FALSE),"")</f>
        <v/>
      </c>
      <c r="E13" s="11"/>
      <c r="F13" s="11"/>
      <c r="G13" s="11"/>
      <c r="H13" s="12"/>
      <c r="I13" s="13" t="str">
        <f>IFERROR(VLOOKUP(B13,[2]Feuil1!$B:$F,5,FALSE),"")</f>
        <v/>
      </c>
      <c r="J13" s="13" t="str">
        <f>IF(OR(B13="BAC 4 ROUES",B13="BAC 2 ROUES"),VLOOKUP($B13,[2]Feuil1!$B:$H,5,FALSE),"")</f>
        <v/>
      </c>
      <c r="K13" s="13" t="str">
        <f>IF(OR(B13="BAC 4 ROUES",B13="BAC 2 ROUES"),VLOOKUP($B13,[2]Feuil1!$B:$H,6,FALSE),"")</f>
        <v/>
      </c>
      <c r="L13" s="13" t="str">
        <f>IF(OR(B13="BAC 4 ROUES",B13="BAC 2 ROUES"),VLOOKUP($B13,[2]Feuil1!$B:$H,7,FALSE),"")</f>
        <v/>
      </c>
      <c r="M13" s="16"/>
      <c r="N13" s="17"/>
      <c r="O13" s="17"/>
      <c r="P13" s="8" t="str">
        <f t="shared" si="0"/>
        <v/>
      </c>
      <c r="Q13" s="15" t="str">
        <f t="shared" si="1"/>
        <v/>
      </c>
    </row>
    <row r="14" spans="1:18" ht="40" customHeight="1" x14ac:dyDescent="0.2">
      <c r="B14" s="16"/>
      <c r="C14" s="9"/>
      <c r="D14" s="10" t="str">
        <f>IFERROR(VLOOKUP(B14,[2]Feuil1!$B:$H,2,FALSE),"")</f>
        <v/>
      </c>
      <c r="E14" s="11"/>
      <c r="F14" s="11"/>
      <c r="G14" s="11"/>
      <c r="H14" s="12"/>
      <c r="I14" s="13" t="str">
        <f>IFERROR(VLOOKUP(B14,[2]Feuil1!$B:$F,5,FALSE),"")</f>
        <v/>
      </c>
      <c r="J14" s="13" t="str">
        <f>IF(OR(B14="BAC 4 ROUES",B14="BAC 2 ROUES"),VLOOKUP($B14,[2]Feuil1!$B:$H,5,FALSE),"")</f>
        <v/>
      </c>
      <c r="K14" s="13" t="str">
        <f>IF(OR(B14="BAC 4 ROUES",B14="BAC 2 ROUES"),VLOOKUP($B14,[2]Feuil1!$B:$H,6,FALSE),"")</f>
        <v/>
      </c>
      <c r="L14" s="13" t="str">
        <f>IF(OR(B14="BAC 4 ROUES",B14="BAC 2 ROUES"),VLOOKUP($B14,[2]Feuil1!$B:$H,7,FALSE),"")</f>
        <v/>
      </c>
      <c r="M14" s="16"/>
      <c r="N14" s="17"/>
      <c r="O14" s="17"/>
      <c r="P14" s="8" t="str">
        <f t="shared" si="0"/>
        <v/>
      </c>
      <c r="Q14" s="15" t="str">
        <f t="shared" si="1"/>
        <v/>
      </c>
    </row>
    <row r="15" spans="1:18" ht="40" customHeight="1" x14ac:dyDescent="0.2">
      <c r="B15" s="16"/>
      <c r="C15" s="9"/>
      <c r="D15" s="10" t="str">
        <f>IFERROR(VLOOKUP(B15,[2]Feuil1!$B:$H,2,FALSE),"")</f>
        <v/>
      </c>
      <c r="E15" s="11"/>
      <c r="F15" s="11"/>
      <c r="G15" s="11"/>
      <c r="H15" s="12"/>
      <c r="I15" s="13" t="str">
        <f>IFERROR(VLOOKUP(B15,[2]Feuil1!$B:$F,5,FALSE),"")</f>
        <v/>
      </c>
      <c r="J15" s="13" t="str">
        <f>IF(OR(B15="BAC 4 ROUES",B15="BAC 2 ROUES"),VLOOKUP($B15,[2]Feuil1!$B:$H,5,FALSE),"")</f>
        <v/>
      </c>
      <c r="K15" s="13" t="str">
        <f>IF(OR(B15="BAC 4 ROUES",B15="BAC 2 ROUES"),VLOOKUP($B15,[2]Feuil1!$B:$H,6,FALSE),"")</f>
        <v/>
      </c>
      <c r="L15" s="13" t="str">
        <f>IF(OR(B15="BAC 4 ROUES",B15="BAC 2 ROUES"),VLOOKUP($B15,[2]Feuil1!$B:$H,7,FALSE),"")</f>
        <v/>
      </c>
      <c r="M15" s="16"/>
      <c r="N15" s="17"/>
      <c r="O15" s="17"/>
      <c r="P15" s="8" t="str">
        <f t="shared" si="0"/>
        <v/>
      </c>
      <c r="Q15" s="15" t="str">
        <f t="shared" si="1"/>
        <v/>
      </c>
    </row>
    <row r="16" spans="1:18" ht="40" customHeight="1" x14ac:dyDescent="0.2">
      <c r="B16" s="16"/>
      <c r="C16" s="9"/>
      <c r="D16" s="10" t="str">
        <f>IFERROR(VLOOKUP(B16,[2]Feuil1!$B:$H,2,FALSE),"")</f>
        <v/>
      </c>
      <c r="E16" s="11"/>
      <c r="F16" s="11"/>
      <c r="G16" s="11"/>
      <c r="H16" s="12"/>
      <c r="I16" s="13" t="str">
        <f>IFERROR(VLOOKUP(B16,[2]Feuil1!$B:$F,5,FALSE),"")</f>
        <v/>
      </c>
      <c r="J16" s="13" t="str">
        <f>IF(OR(B16="BAC 4 ROUES",B16="BAC 2 ROUES"),VLOOKUP($B16,[2]Feuil1!$B:$H,5,FALSE),"")</f>
        <v/>
      </c>
      <c r="K16" s="13" t="str">
        <f>IF(OR(B16="BAC 4 ROUES",B16="BAC 2 ROUES"),VLOOKUP($B16,[2]Feuil1!$B:$H,6,FALSE),"")</f>
        <v/>
      </c>
      <c r="L16" s="13" t="str">
        <f>IF(OR(B16="BAC 4 ROUES",B16="BAC 2 ROUES"),VLOOKUP($B16,[2]Feuil1!$B:$H,7,FALSE),"")</f>
        <v/>
      </c>
      <c r="M16" s="16"/>
      <c r="N16" s="17"/>
      <c r="O16" s="17"/>
      <c r="P16" s="8" t="str">
        <f t="shared" si="0"/>
        <v/>
      </c>
      <c r="Q16" s="15" t="str">
        <f t="shared" si="1"/>
        <v/>
      </c>
    </row>
    <row r="17" spans="2:17" ht="40" customHeight="1" x14ac:dyDescent="0.2">
      <c r="B17" s="16"/>
      <c r="C17" s="9"/>
      <c r="D17" s="10" t="str">
        <f>IFERROR(VLOOKUP(B17,[2]Feuil1!$B:$H,2,FALSE),"")</f>
        <v/>
      </c>
      <c r="E17" s="11"/>
      <c r="F17" s="11"/>
      <c r="G17" s="11"/>
      <c r="H17" s="12"/>
      <c r="I17" s="13" t="str">
        <f>IFERROR(VLOOKUP(B17,[2]Feuil1!$B:$F,5,FALSE),"")</f>
        <v/>
      </c>
      <c r="J17" s="13" t="str">
        <f>IF(OR(B17="BAC 4 ROUES",B17="BAC 2 ROUES"),VLOOKUP($B17,[2]Feuil1!$B:$H,5,FALSE),"")</f>
        <v/>
      </c>
      <c r="K17" s="13" t="str">
        <f>IF(OR(B17="BAC 4 ROUES",B17="BAC 2 ROUES"),VLOOKUP($B17,[2]Feuil1!$B:$H,6,FALSE),"")</f>
        <v/>
      </c>
      <c r="L17" s="13" t="str">
        <f>IF(OR(B17="BAC 4 ROUES",B17="BAC 2 ROUES"),VLOOKUP($B17,[2]Feuil1!$B:$H,7,FALSE),"")</f>
        <v/>
      </c>
      <c r="M17" s="16"/>
      <c r="N17" s="17"/>
      <c r="O17" s="17"/>
      <c r="P17" s="8" t="str">
        <f t="shared" si="0"/>
        <v/>
      </c>
      <c r="Q17" s="15" t="str">
        <f t="shared" si="1"/>
        <v/>
      </c>
    </row>
    <row r="18" spans="2:17" ht="40" customHeight="1" x14ac:dyDescent="0.2">
      <c r="B18" s="16"/>
      <c r="C18" s="9"/>
      <c r="D18" s="10" t="str">
        <f>IFERROR(VLOOKUP(B18,[2]Feuil1!$B:$H,2,FALSE),"")</f>
        <v/>
      </c>
      <c r="E18" s="11"/>
      <c r="F18" s="11"/>
      <c r="G18" s="11"/>
      <c r="H18" s="12"/>
      <c r="I18" s="13" t="str">
        <f>IFERROR(VLOOKUP(B18,[2]Feuil1!$B:$F,5,FALSE),"")</f>
        <v/>
      </c>
      <c r="J18" s="13" t="str">
        <f>IF(OR(B18="BAC 4 ROUES",B18="BAC 2 ROUES"),VLOOKUP($B18,[2]Feuil1!$B:$H,5,FALSE),"")</f>
        <v/>
      </c>
      <c r="K18" s="13" t="str">
        <f>IF(OR(B18="BAC 4 ROUES",B18="BAC 2 ROUES"),VLOOKUP($B18,[2]Feuil1!$B:$H,6,FALSE),"")</f>
        <v/>
      </c>
      <c r="L18" s="13" t="str">
        <f>IF(OR(B18="BAC 4 ROUES",B18="BAC 2 ROUES"),VLOOKUP($B18,[2]Feuil1!$B:$H,7,FALSE),"")</f>
        <v/>
      </c>
      <c r="M18" s="16"/>
      <c r="N18" s="16"/>
      <c r="O18" s="16"/>
      <c r="P18" s="8" t="str">
        <f t="shared" si="0"/>
        <v/>
      </c>
      <c r="Q18" s="15" t="str">
        <f t="shared" si="1"/>
        <v/>
      </c>
    </row>
    <row r="19" spans="2:17" ht="18" customHeight="1" thickBot="1" x14ac:dyDescent="0.25"/>
    <row r="20" spans="2:17" ht="18" customHeight="1" thickBot="1" x14ac:dyDescent="0.25">
      <c r="B20" s="18" t="s">
        <v>27</v>
      </c>
      <c r="C20" s="19"/>
      <c r="D20" s="19"/>
      <c r="E20" s="19"/>
      <c r="F20" s="19"/>
      <c r="G20" s="20"/>
    </row>
    <row r="21" spans="2:17" ht="18" customHeight="1" thickBot="1" x14ac:dyDescent="0.25">
      <c r="B21" s="21" t="s">
        <v>13</v>
      </c>
      <c r="C21" s="22"/>
      <c r="D21" s="23"/>
      <c r="E21" s="23"/>
      <c r="F21" s="23"/>
    </row>
    <row r="22" spans="2:17" ht="18" customHeight="1" thickBot="1" x14ac:dyDescent="0.25">
      <c r="B22" s="21" t="s">
        <v>14</v>
      </c>
      <c r="C22" s="24"/>
      <c r="D22" s="25"/>
      <c r="E22" s="25"/>
      <c r="F22" s="26"/>
    </row>
    <row r="23" spans="2:17" ht="18" customHeight="1" thickBot="1" x14ac:dyDescent="0.25">
      <c r="B23" s="21" t="s">
        <v>35</v>
      </c>
      <c r="C23" s="46"/>
      <c r="D23" s="49">
        <f ca="1">TODAY()</f>
        <v>45042</v>
      </c>
      <c r="E23" s="47"/>
      <c r="F23" s="48"/>
    </row>
    <row r="24" spans="2:17" ht="18" customHeight="1" thickBot="1" x14ac:dyDescent="0.25">
      <c r="B24" s="21" t="s">
        <v>15</v>
      </c>
      <c r="C24" s="24"/>
      <c r="D24" s="25"/>
      <c r="E24" s="25"/>
      <c r="F24" s="26"/>
    </row>
    <row r="25" spans="2:17" ht="18" customHeight="1" thickBot="1" x14ac:dyDescent="0.25">
      <c r="B25" s="21" t="s">
        <v>16</v>
      </c>
      <c r="C25" s="24"/>
      <c r="D25" s="25"/>
      <c r="E25" s="25"/>
      <c r="F25" s="26"/>
    </row>
    <row r="26" spans="2:17" ht="18" customHeight="1" thickBot="1" x14ac:dyDescent="0.25">
      <c r="B26" s="21" t="s">
        <v>17</v>
      </c>
      <c r="C26" s="24"/>
      <c r="D26" s="25"/>
      <c r="E26" s="25"/>
      <c r="F26" s="26"/>
    </row>
    <row r="27" spans="2:17" ht="18" customHeight="1" thickBot="1" x14ac:dyDescent="0.25">
      <c r="B27" s="21" t="s">
        <v>18</v>
      </c>
      <c r="C27" s="24"/>
      <c r="D27" s="25"/>
      <c r="E27" s="25"/>
      <c r="F27" s="26"/>
    </row>
    <row r="28" spans="2:17" ht="18" customHeight="1" thickBot="1" x14ac:dyDescent="0.25">
      <c r="B28" s="21" t="s">
        <v>19</v>
      </c>
      <c r="C28" s="24"/>
      <c r="D28" s="25"/>
      <c r="E28" s="25"/>
      <c r="F28" s="26"/>
    </row>
    <row r="29" spans="2:17" ht="18" customHeight="1" thickBot="1" x14ac:dyDescent="0.25">
      <c r="B29" s="21" t="s">
        <v>20</v>
      </c>
      <c r="C29" s="24"/>
      <c r="D29" s="25"/>
      <c r="E29" s="25"/>
      <c r="F29" s="26"/>
    </row>
    <row r="30" spans="2:17" ht="18" customHeight="1" thickBot="1" x14ac:dyDescent="0.25">
      <c r="F30" s="27"/>
      <c r="G30" s="28">
        <f>SUM(Q9:Q18)</f>
        <v>205.1</v>
      </c>
    </row>
    <row r="31" spans="2:17" ht="18" customHeight="1" thickBot="1" x14ac:dyDescent="0.25"/>
    <row r="32" spans="2:17" ht="18" customHeight="1" x14ac:dyDescent="0.2">
      <c r="B32" s="29"/>
      <c r="C32" s="30"/>
      <c r="D32" s="30"/>
      <c r="E32" s="30"/>
      <c r="F32" s="31"/>
    </row>
    <row r="33" spans="2:6" ht="18" customHeight="1" x14ac:dyDescent="0.2">
      <c r="B33" s="32"/>
      <c r="C33" s="33"/>
      <c r="D33" s="34" t="s">
        <v>21</v>
      </c>
      <c r="E33" s="33"/>
      <c r="F33" s="35"/>
    </row>
    <row r="34" spans="2:6" ht="18" customHeight="1" x14ac:dyDescent="0.2">
      <c r="B34" s="32"/>
      <c r="C34" s="33"/>
      <c r="D34" s="33"/>
      <c r="E34" s="36"/>
      <c r="F34" s="37"/>
    </row>
    <row r="35" spans="2:6" ht="18" customHeight="1" x14ac:dyDescent="0.2">
      <c r="B35" s="32" t="s">
        <v>22</v>
      </c>
      <c r="C35" s="33"/>
      <c r="D35" s="38"/>
      <c r="E35" s="33" t="s">
        <v>23</v>
      </c>
      <c r="F35" s="39"/>
    </row>
    <row r="36" spans="2:6" ht="18" customHeight="1" x14ac:dyDescent="0.2">
      <c r="B36" s="32"/>
      <c r="C36" s="33"/>
      <c r="D36" s="33"/>
      <c r="E36" s="40"/>
      <c r="F36" s="41"/>
    </row>
    <row r="37" spans="2:6" ht="18" customHeight="1" x14ac:dyDescent="0.2">
      <c r="B37" s="32"/>
      <c r="C37" s="33"/>
      <c r="D37" s="42" t="s">
        <v>24</v>
      </c>
      <c r="E37" s="33"/>
      <c r="F37" s="35"/>
    </row>
    <row r="38" spans="2:6" ht="18" customHeight="1" x14ac:dyDescent="0.2">
      <c r="B38" s="32"/>
      <c r="C38" s="33"/>
      <c r="D38" s="33"/>
      <c r="E38" s="33"/>
      <c r="F38" s="35"/>
    </row>
    <row r="39" spans="2:6" ht="18" customHeight="1" x14ac:dyDescent="0.2">
      <c r="B39" s="32"/>
      <c r="C39" s="33"/>
      <c r="D39" s="33"/>
      <c r="E39" s="33"/>
      <c r="F39" s="35"/>
    </row>
    <row r="40" spans="2:6" ht="18" customHeight="1" x14ac:dyDescent="0.2">
      <c r="B40" s="32"/>
      <c r="C40" s="33"/>
      <c r="D40" s="33"/>
      <c r="E40" s="33"/>
      <c r="F40" s="35"/>
    </row>
    <row r="41" spans="2:6" ht="18" customHeight="1" x14ac:dyDescent="0.2">
      <c r="B41" s="32"/>
      <c r="C41" s="33"/>
      <c r="D41" s="33"/>
      <c r="E41" s="33"/>
      <c r="F41" s="35"/>
    </row>
    <row r="42" spans="2:6" ht="18" customHeight="1" thickBot="1" x14ac:dyDescent="0.25">
      <c r="B42" s="43"/>
      <c r="C42" s="44"/>
      <c r="D42" s="44"/>
      <c r="E42" s="44"/>
      <c r="F42" s="45"/>
    </row>
  </sheetData>
  <mergeCells count="23">
    <mergeCell ref="C25:F25"/>
    <mergeCell ref="C26:F26"/>
    <mergeCell ref="C27:F27"/>
    <mergeCell ref="C28:F28"/>
    <mergeCell ref="C29:F29"/>
    <mergeCell ref="D17:H17"/>
    <mergeCell ref="D18:H18"/>
    <mergeCell ref="B20:G20"/>
    <mergeCell ref="C21:F21"/>
    <mergeCell ref="C22:F22"/>
    <mergeCell ref="C24:F24"/>
    <mergeCell ref="D11:H11"/>
    <mergeCell ref="D12:H12"/>
    <mergeCell ref="D13:H13"/>
    <mergeCell ref="D14:H14"/>
    <mergeCell ref="D15:H15"/>
    <mergeCell ref="D16:H16"/>
    <mergeCell ref="A2:R2"/>
    <mergeCell ref="A4:R4"/>
    <mergeCell ref="A5:R5"/>
    <mergeCell ref="D8:H8"/>
    <mergeCell ref="D9:H9"/>
    <mergeCell ref="D10:H10"/>
  </mergeCells>
  <conditionalFormatting sqref="B9:Q18">
    <cfRule type="notContainsBlanks" dxfId="1" priority="1" stopIfTrue="1">
      <formula>LEN(TRIM(B9))&gt;0</formula>
    </cfRule>
    <cfRule type="containsBlanks" dxfId="0" priority="2" stopIfTrue="1">
      <formula>LEN(TRIM(B9))=0</formula>
    </cfRule>
  </conditionalFormatting>
  <dataValidations disablePrompts="1" count="3">
    <dataValidation type="list" allowBlank="1" showInputMessage="1" showErrorMessage="1" sqref="C21" xr:uid="{B937928C-D6CB-6C4B-9E3E-AC241D8D86F4}">
      <formula1>ORDONNATEUR</formula1>
    </dataValidation>
    <dataValidation type="list" allowBlank="1" showInputMessage="1" sqref="B9:B18" xr:uid="{C546C4F0-76E1-C541-AC34-8B2C9DD4DB57}">
      <formula1>"BAC 4 ROUES,BAC 2 ROUES"</formula1>
    </dataValidation>
    <dataValidation type="list" allowBlank="1" showInputMessage="1" sqref="C9:C18" xr:uid="{6D8E68A9-BA88-AC4B-98D2-0B59EEF09199}">
      <formula1>"DEM,OM,PAPIER,VERRE"</formula1>
    </dataValidation>
  </dataValidations>
  <pageMargins left="0.70866141732283472" right="0.70866141732283472" top="0.74803149606299213" bottom="0.74803149606299213" header="0.31496062992125984" footer="0.31496062992125984"/>
  <pageSetup paperSize="9" scale="41" orientation="landscape" r:id="rId1"/>
  <headerFooter>
    <oddHeader>&amp;Lyyyyy&amp;Cyyyyy</oddHeader>
    <oddFooter>&amp;Cyyyyy</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025" r:id="rId4" name="EDITER_TR">
              <controlPr defaultSize="0" autoFill="0" autoPict="0" macro="[1]!EDITER_TR_Cliquer">
                <anchor moveWithCells="1" sizeWithCells="1">
                  <from>
                    <xdr:col>21</xdr:col>
                    <xdr:colOff>292100</xdr:colOff>
                    <xdr:row>1</xdr:row>
                    <xdr:rowOff>25400</xdr:rowOff>
                  </from>
                  <to>
                    <xdr:col>23</xdr:col>
                    <xdr:colOff>177800</xdr:colOff>
                    <xdr:row>3</xdr:row>
                    <xdr:rowOff>76200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ESSAI AVEC X ET Y</vt:lpstr>
      <vt:lpstr>ESSAI SANS X ET Y</vt:lpstr>
      <vt:lpstr>'ESSAI AVEC X ET Y'!Zone_d_impression</vt:lpstr>
      <vt:lpstr>'ESSAI SANS X ET Y'!Zone_d_impression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Corvisier Christophe</dc:creator>
  <cp:lastModifiedBy>Corvisier Christophe</cp:lastModifiedBy>
  <dcterms:created xsi:type="dcterms:W3CDTF">2023-04-26T16:03:46Z</dcterms:created>
  <dcterms:modified xsi:type="dcterms:W3CDTF">2023-04-26T16:15:49Z</dcterms:modified>
</cp:coreProperties>
</file>